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入力表" sheetId="1" r:id="rId5"/>
    <sheet state="visible" name="2.入力表" sheetId="2" r:id="rId6"/>
    <sheet state="visible" name="外注連絡票" sheetId="3" r:id="rId7"/>
    <sheet state="visible" name="金額" sheetId="4" r:id="rId8"/>
    <sheet state="visible" name="判定表" sheetId="5" r:id="rId9"/>
    <sheet state="visible" name="採点表" sheetId="6" r:id="rId10"/>
    <sheet state="visible" name="個別連絡票" sheetId="7" r:id="rId11"/>
  </sheets>
  <definedNames>
    <definedName name="勤務時間">#REF!</definedName>
    <definedName name="現場名曜日">#REF!</definedName>
    <definedName name="ランク">'金額'!$A$32:$A$38</definedName>
    <definedName localSheetId="3" name="時間数">'金額'!$H$3:$H$28</definedName>
    <definedName name="水">#REF!</definedName>
    <definedName name="祝日リスト">#REF!</definedName>
    <definedName name="出勤退勤時間">#REF!</definedName>
    <definedName name="祝前日">#REF!</definedName>
    <definedName name="月">#REF!</definedName>
    <definedName name="店舗名">#REF!</definedName>
    <definedName name="現場名">#REF!</definedName>
    <definedName name="日">#REF!</definedName>
    <definedName name="時間数">#REF!</definedName>
    <definedName name="木">#REF!</definedName>
    <definedName name="金">#REF!</definedName>
    <definedName name="曜日">#REF!</definedName>
    <definedName localSheetId="3" name="曜日">#REF!</definedName>
    <definedName name="登録名">'外注連絡票'!$D$7:$D$93</definedName>
    <definedName localSheetId="3" name="勤務時間">'金額'!$I$3:$I$28</definedName>
    <definedName name="氏名">'1.入力表'!$F$4</definedName>
    <definedName localSheetId="3" name="現場名曜日">'金額'!$B$3:$B$28</definedName>
    <definedName localSheetId="1" name="氏名">'2.入力表'!$G$4</definedName>
    <definedName name="祝前日リスト">#REF!</definedName>
    <definedName name="火">#REF!</definedName>
    <definedName name="土">#REF!</definedName>
    <definedName name="時給表">#REF!</definedName>
    <definedName name="案件名">#REF!</definedName>
    <definedName name="リスト全体">'外注連絡票'!$C$7:$P$93</definedName>
    <definedName name="ラウンドバー合計日数">#REF!</definedName>
    <definedName hidden="1" localSheetId="0" name="_xlnm._FilterDatabase">'1.入力表'!$B$6:$P$1584</definedName>
    <definedName hidden="1" localSheetId="1" name="_xlnm._FilterDatabase">'2.入力表'!$B$6:$N$1794</definedName>
    <definedName hidden="1" localSheetId="2" name="_xlnm._FilterDatabase">'外注連絡票'!$B$5:$B$143</definedName>
    <definedName hidden="1" localSheetId="0" name="Z_CA7C72D8_9701_4D2F_8C47_F0A60DB9C0CD_.wvu.FilterData">'1.入力表'!$C$6:$P$1251</definedName>
    <definedName hidden="1" localSheetId="1" name="Z_CA7C72D8_9701_4D2F_8C47_F0A60DB9C0CD_.wvu.FilterData">'2.入力表'!$C$6:$N$1795</definedName>
    <definedName hidden="1" localSheetId="0" name="Z_8A0DE7A3_E47B_47B5_A177_0C871060202A_.wvu.FilterData">'1.入力表'!$K$6:$K$1251</definedName>
    <definedName hidden="1" localSheetId="1" name="Z_8A0DE7A3_E47B_47B5_A177_0C871060202A_.wvu.FilterData">'2.入力表'!$K$6:$K$1795</definedName>
    <definedName hidden="1" localSheetId="0" name="Z_7FC482E1_3199_43BA_ACC9_E58F7858AC89_.wvu.FilterData">'1.入力表'!$B$6:$B$1251</definedName>
    <definedName hidden="1" localSheetId="1" name="Z_7FC482E1_3199_43BA_ACC9_E58F7858AC89_.wvu.FilterData">'2.入力表'!$B$6:$B$1858</definedName>
    <definedName hidden="1" localSheetId="0" name="Z_47807650_D774_4F2F_BF30_3F3187A6DD62_.wvu.FilterData">'1.入力表'!$F$6:$F$1251</definedName>
    <definedName hidden="1" localSheetId="1" name="Z_47807650_D774_4F2F_BF30_3F3187A6DD62_.wvu.FilterData">'2.入力表'!$G$6:$G$1795</definedName>
  </definedNames>
  <calcPr/>
  <customWorkbookViews>
    <customWorkbookView activeSheetId="0" maximized="1" windowHeight="0" windowWidth="0" guid="{47807650-D774-4F2F-BF30-3F3187A6DD62}" name="フィルタ 1"/>
    <customWorkbookView activeSheetId="0" maximized="1" windowHeight="0" windowWidth="0" guid="{CA7C72D8-9701-4D2F-8C47-F0A60DB9C0CD}" name="フィルタ 4"/>
    <customWorkbookView activeSheetId="0" maximized="1" windowHeight="0" windowWidth="0" guid="{8A0DE7A3-E47B-47B5-A177-0C871060202A}" name="フィルタ 2"/>
    <customWorkbookView activeSheetId="0" maximized="1" windowHeight="0" windowWidth="0" guid="{7FC482E1-3199-43BA-ACC9-E58F7858AC89}" name="フィルタ 3"/>
  </customWorkbookViews>
</workbook>
</file>

<file path=xl/sharedStrings.xml><?xml version="1.0" encoding="utf-8"?>
<sst xmlns="http://schemas.openxmlformats.org/spreadsheetml/2006/main" count="1951" uniqueCount="1172">
  <si>
    <t>支払総計</t>
  </si>
  <si>
    <t>日程</t>
  </si>
  <si>
    <t>曜日</t>
  </si>
  <si>
    <t>現場</t>
  </si>
  <si>
    <t>案件名</t>
  </si>
  <si>
    <t>勤務時間</t>
  </si>
  <si>
    <t>実働</t>
  </si>
  <si>
    <t>詳細</t>
  </si>
  <si>
    <t>時給</t>
  </si>
  <si>
    <t>UP給</t>
  </si>
  <si>
    <t>日給</t>
  </si>
  <si>
    <t>案件単価</t>
  </si>
  <si>
    <t>交通費</t>
  </si>
  <si>
    <t>合計</t>
  </si>
  <si>
    <t>要確認</t>
  </si>
  <si>
    <t>タクシー代確認</t>
  </si>
  <si>
    <t>名前</t>
  </si>
  <si>
    <t>数量</t>
  </si>
  <si>
    <t>単価</t>
  </si>
  <si>
    <t>合計金額</t>
  </si>
  <si>
    <t>WチェックOK</t>
  </si>
  <si>
    <t>≪令和8年3月分 外注費支払表≫</t>
  </si>
  <si>
    <t>作成日：</t>
  </si>
  <si>
    <t>締 日 ：</t>
  </si>
  <si>
    <t>大阪ダンサー</t>
  </si>
  <si>
    <t>支払日 ：</t>
  </si>
  <si>
    <t>在籍</t>
  </si>
  <si>
    <t>ｺｰﾄﾞ</t>
  </si>
  <si>
    <t>芸名</t>
  </si>
  <si>
    <t>氏名</t>
  </si>
  <si>
    <r>
      <rPr>
        <rFont val="Calibri"/>
        <b/>
        <color theme="1"/>
        <sz val="11.0"/>
      </rPr>
      <t xml:space="preserve">案件報酬
</t>
    </r>
    <r>
      <rPr>
        <rFont val="Calibri"/>
        <b/>
        <color theme="1"/>
        <sz val="8.0"/>
      </rPr>
      <t>出演費</t>
    </r>
  </si>
  <si>
    <r>
      <rPr>
        <rFont val="Calibri"/>
        <b/>
        <color theme="1"/>
        <sz val="11.0"/>
      </rPr>
      <t xml:space="preserve">案件報酬
</t>
    </r>
    <r>
      <rPr>
        <rFont val="Calibri"/>
        <b/>
        <color theme="1"/>
        <sz val="7.0"/>
      </rPr>
      <t>インセンティブ</t>
    </r>
  </si>
  <si>
    <t>課税支払</t>
  </si>
  <si>
    <t>所得税
（課税支払
×10.21%）</t>
  </si>
  <si>
    <t>差引支払額</t>
  </si>
  <si>
    <t>立替</t>
  </si>
  <si>
    <t>振込金額</t>
  </si>
  <si>
    <t>振込先口座</t>
  </si>
  <si>
    <t>口座番号</t>
  </si>
  <si>
    <t>口座名義</t>
  </si>
  <si>
    <t>住所</t>
  </si>
  <si>
    <t>連絡先</t>
  </si>
  <si>
    <t>THP Dancers</t>
  </si>
  <si>
    <t>斉藤愛乃</t>
  </si>
  <si>
    <t>斎藤愛乃</t>
  </si>
  <si>
    <t>みずほ銀行 船場支店</t>
  </si>
  <si>
    <t>2048365</t>
  </si>
  <si>
    <t>ｻｲﾄｳ ｱｲﾉ</t>
  </si>
  <si>
    <t>〒</t>
  </si>
  <si>
    <t>610-1113</t>
  </si>
  <si>
    <t>京都市西京区大枝南福西町2-5-8</t>
  </si>
  <si>
    <t>090-1599-1402</t>
  </si>
  <si>
    <t>-</t>
  </si>
  <si>
    <t>伊藤悠亜</t>
  </si>
  <si>
    <t>金澤千夏</t>
  </si>
  <si>
    <t>三井住友銀行 難波支店</t>
  </si>
  <si>
    <t>8322416</t>
  </si>
  <si>
    <t>ｶﾅｻﾞﾜ ﾁﾅﾂ</t>
  </si>
  <si>
    <t>550-0027</t>
  </si>
  <si>
    <t>大阪府大阪市西区九条3丁目27-8九条ソリティア402</t>
  </si>
  <si>
    <t>090-2288-4870</t>
  </si>
  <si>
    <t>佐藤ほの</t>
  </si>
  <si>
    <t>菅原帆夏</t>
  </si>
  <si>
    <t>ゆうちょ銀行 九〇八</t>
  </si>
  <si>
    <t>5120515</t>
  </si>
  <si>
    <t>ｽｶﾞﾜﾗ ﾎﾉｶ</t>
  </si>
  <si>
    <t>532-0025</t>
  </si>
  <si>
    <t>大阪府大阪市淀川区新北野1丁目9-9メロディア新北野505</t>
  </si>
  <si>
    <t>080-9878-2269</t>
  </si>
  <si>
    <t>星野もも</t>
  </si>
  <si>
    <t>深井桃香</t>
  </si>
  <si>
    <t>京都銀行 伏見支店</t>
  </si>
  <si>
    <t>3938202</t>
  </si>
  <si>
    <t>ﾌｶｲ ﾓﾓｶ</t>
  </si>
  <si>
    <t>542-0081</t>
  </si>
  <si>
    <t>大阪府大阪市中央区南船場1丁目4-12ドエル南船場801</t>
  </si>
  <si>
    <t>080-9127-2030</t>
  </si>
  <si>
    <t>大島花織</t>
  </si>
  <si>
    <t>岡田花織</t>
  </si>
  <si>
    <t>みずほ銀行 阪急梅田支店</t>
  </si>
  <si>
    <t>ｵｶﾀﾞ ｶｵﾘ</t>
  </si>
  <si>
    <t>542-0012</t>
  </si>
  <si>
    <t>大阪府大阪市中央区谷町7-2-7 REIOS谷町802</t>
  </si>
  <si>
    <t>070-2230-2950</t>
  </si>
  <si>
    <t>中条舞結</t>
  </si>
  <si>
    <t>中村真悠</t>
  </si>
  <si>
    <t>みずほ銀行 姫路支店</t>
  </si>
  <si>
    <t>3018632</t>
  </si>
  <si>
    <t>ﾅｶﾑﾗ ﾏﾕ</t>
  </si>
  <si>
    <t>大阪市中央区南船場1-12-5-302</t>
  </si>
  <si>
    <t>080-2526-6248</t>
  </si>
  <si>
    <t>七瀬亜美</t>
  </si>
  <si>
    <t>高橋七々夏</t>
  </si>
  <si>
    <t>三井住友銀行 府中支店</t>
  </si>
  <si>
    <t>7909982</t>
  </si>
  <si>
    <t>ﾀｶﾊｼ ﾅﾅｶ</t>
  </si>
  <si>
    <t>615-0023</t>
  </si>
  <si>
    <t>京都府京都市右京区西院西平町8-2CASA西院不動ハイツ203</t>
  </si>
  <si>
    <t>090-1264-6662</t>
  </si>
  <si>
    <t>セリカ</t>
  </si>
  <si>
    <t>間所玲衣</t>
  </si>
  <si>
    <t>三井住友銀行 京阪京橋支店</t>
  </si>
  <si>
    <t>2196906</t>
  </si>
  <si>
    <t>ﾏﾄﾞｺﾛ ﾚｲ</t>
  </si>
  <si>
    <t>541-0058</t>
  </si>
  <si>
    <t>大阪市中央区南久宝寺町1-5-9アーデンタワー本町イースト506</t>
  </si>
  <si>
    <t>090-6325-1696</t>
  </si>
  <si>
    <t>アスミ</t>
  </si>
  <si>
    <t>大下亜純</t>
  </si>
  <si>
    <t>三菱UFJ銀行 明石支店</t>
  </si>
  <si>
    <t>0443762</t>
  </si>
  <si>
    <t>ｵｵｼﾀ ｱｽﾐ</t>
  </si>
  <si>
    <t>556-0003</t>
  </si>
  <si>
    <t>大阪府大阪市浪速区恵美須西3-14-23-402</t>
  </si>
  <si>
    <t>080-4230-1737</t>
  </si>
  <si>
    <t>住所変更</t>
  </si>
  <si>
    <t>西井リナ</t>
  </si>
  <si>
    <t>岸部里奈</t>
  </si>
  <si>
    <t>みずほ銀行 西宮北口支店</t>
  </si>
  <si>
    <t>3011507</t>
  </si>
  <si>
    <t>ｷｼﾍﾞ ﾘﾅ</t>
  </si>
  <si>
    <t>556-0006</t>
  </si>
  <si>
    <t>日本橋東1丁目12番17-701号</t>
  </si>
  <si>
    <t>080-8329-2993</t>
  </si>
  <si>
    <t>松尾奈美</t>
  </si>
  <si>
    <t>寺澤菜々子</t>
  </si>
  <si>
    <t>紀陽銀行 鳳支店</t>
  </si>
  <si>
    <t>0742338</t>
  </si>
  <si>
    <t>ﾃﾗｻﾜ ﾅﾅｺ</t>
  </si>
  <si>
    <t>550-0011</t>
  </si>
  <si>
    <t>大阪府大阪市西区阿波座1丁目14-6アーデンタワー西本町 401</t>
  </si>
  <si>
    <t>080-6149-9071</t>
  </si>
  <si>
    <t>河谷美奈</t>
  </si>
  <si>
    <t>十時実那</t>
  </si>
  <si>
    <t>りそな銀行 久米田支店</t>
  </si>
  <si>
    <t>0299706</t>
  </si>
  <si>
    <t>ﾄﾄｷ ﾐﾅ</t>
  </si>
  <si>
    <t>596-0805</t>
  </si>
  <si>
    <t>岸和田市田治米町173-14</t>
  </si>
  <si>
    <t>080-9747-4963</t>
  </si>
  <si>
    <t>椿菜月</t>
  </si>
  <si>
    <t>新谷菜月</t>
  </si>
  <si>
    <t>三井住友銀行 大阪西支店</t>
  </si>
  <si>
    <t>7094983</t>
  </si>
  <si>
    <t>ｼﾝﾀﾆ ﾅﾂｷ</t>
  </si>
  <si>
    <t>651-0087</t>
  </si>
  <si>
    <t>兵庫県神戸市中央区御幸通３丁目1-24 エルトスト神戸302</t>
  </si>
  <si>
    <t>090-6276-2594</t>
  </si>
  <si>
    <t>木戸つかさ</t>
  </si>
  <si>
    <t>村上つかさ</t>
  </si>
  <si>
    <t>三菱UFJ銀行　谷町支店</t>
  </si>
  <si>
    <t>0178526</t>
  </si>
  <si>
    <t>ﾑﾗｶﾐ ﾂｶｻ</t>
  </si>
  <si>
    <t>540-0026</t>
  </si>
  <si>
    <t>大阪府大阪市中央区内本町1-3-6</t>
  </si>
  <si>
    <t>090-3464-7449</t>
  </si>
  <si>
    <t>藤川薗絵</t>
  </si>
  <si>
    <t>藤本苑枝</t>
  </si>
  <si>
    <t>ゆうちょ銀行　四一八</t>
  </si>
  <si>
    <t>0435327</t>
  </si>
  <si>
    <t>ﾌｼﾞﾓﾄｿﾉｴ</t>
  </si>
  <si>
    <t>544-0003</t>
  </si>
  <si>
    <t>大阪市生野区小路東4-13-23 201</t>
  </si>
  <si>
    <t>090-8664-2439</t>
  </si>
  <si>
    <t>市川陽菜</t>
  </si>
  <si>
    <t>玉木遥菜</t>
  </si>
  <si>
    <t>りそな銀行　明石支店</t>
  </si>
  <si>
    <t>0184823</t>
  </si>
  <si>
    <t>ﾀﾏｷ ﾊﾙﾅ</t>
  </si>
  <si>
    <t>674-0053</t>
  </si>
  <si>
    <t>兵庫県明石市大久保町松陰70-18</t>
  </si>
  <si>
    <t>090-9868-9537</t>
  </si>
  <si>
    <t>桜井美夜</t>
  </si>
  <si>
    <t>横木 美梨愛</t>
  </si>
  <si>
    <t>りそな銀行　初芝支店</t>
  </si>
  <si>
    <t>0208766</t>
  </si>
  <si>
    <t>ﾖｺｷﾞﾐﾘｱ</t>
  </si>
  <si>
    <t>599-8123</t>
  </si>
  <si>
    <t>大阪府堺市東区北野田1-6セントラルタワー1702</t>
  </si>
  <si>
    <t>070-8902-5991</t>
  </si>
  <si>
    <t>上野花音</t>
  </si>
  <si>
    <t>東條華乃音</t>
  </si>
  <si>
    <t>ゆうちょ銀行　四三八</t>
  </si>
  <si>
    <t>7727251</t>
  </si>
  <si>
    <t>ﾄｳｼﾞｮｳ ｶﾉﾝ</t>
  </si>
  <si>
    <t>651-0094</t>
  </si>
  <si>
    <t>神戸市中央区琴ノ緒町３丁目2-8</t>
  </si>
  <si>
    <t>藤瀬凪</t>
  </si>
  <si>
    <t>大浦美夢</t>
  </si>
  <si>
    <t>りそな銀行　西神戸店</t>
  </si>
  <si>
    <t>0237413</t>
  </si>
  <si>
    <t>ｵｵｳﾗ ﾐﾕ</t>
  </si>
  <si>
    <t>652-0834</t>
  </si>
  <si>
    <t>兵庫県神戸市兵庫区本町1丁目4番13-201</t>
  </si>
  <si>
    <t>090-7102-3266</t>
  </si>
  <si>
    <t>津灘美希</t>
  </si>
  <si>
    <t>景山美希</t>
  </si>
  <si>
    <t>みずほ銀行　難波支店</t>
  </si>
  <si>
    <t>3098857</t>
  </si>
  <si>
    <t>ｶｹﾞﾔﾏ ﾐｷ</t>
  </si>
  <si>
    <t>556-0029</t>
  </si>
  <si>
    <t>大阪市浪速区芦原1丁目2-10 エグゼ難波西3 803</t>
  </si>
  <si>
    <t>080-4349-4232</t>
  </si>
  <si>
    <t>みゆ</t>
  </si>
  <si>
    <t>南美柚</t>
  </si>
  <si>
    <t>三菱UFJ銀行　武豊支店</t>
  </si>
  <si>
    <t>0212404</t>
  </si>
  <si>
    <t>ﾐﾅﾐﾐﾕ</t>
  </si>
  <si>
    <t>544-0011</t>
  </si>
  <si>
    <t>大阪府大阪市生野区田島5丁目21-3-301</t>
  </si>
  <si>
    <t>BAMBI MONSTERS</t>
  </si>
  <si>
    <t>日野原小春</t>
  </si>
  <si>
    <t>谷小春</t>
  </si>
  <si>
    <t>三菱UFJ銀行十三支店</t>
  </si>
  <si>
    <t>0254949</t>
  </si>
  <si>
    <t>ﾀﾆ ｺﾊﾙ</t>
  </si>
  <si>
    <t>556-0024</t>
  </si>
  <si>
    <t>大阪府大阪市浪速区塩草3丁目3-19クリスタルグランツ難波WEST203号室</t>
  </si>
  <si>
    <t>090-1005-1999</t>
  </si>
  <si>
    <t>須賀あいみ</t>
  </si>
  <si>
    <t>田中愛美</t>
  </si>
  <si>
    <t>みなと銀行 新多聞支店</t>
  </si>
  <si>
    <t>1862231</t>
  </si>
  <si>
    <t>ﾀﾅｶ ｱｲﾐ</t>
  </si>
  <si>
    <t>655-0006</t>
  </si>
  <si>
    <t>神戸市垂水区本多聞2丁目28-4-1</t>
  </si>
  <si>
    <t>070-5650-3894</t>
  </si>
  <si>
    <t>黒美しの</t>
  </si>
  <si>
    <t>畑珠璃</t>
  </si>
  <si>
    <t>ゆうちょ銀行 四〇八</t>
  </si>
  <si>
    <t>2248706</t>
  </si>
  <si>
    <t>ﾊﾀ ｼｭﾘ</t>
  </si>
  <si>
    <t>545-0051</t>
  </si>
  <si>
    <t>大阪府大阪市阿倍野区旭町2丁目1番1-303</t>
  </si>
  <si>
    <t>090-7494-6371</t>
  </si>
  <si>
    <t>KITSUNE</t>
  </si>
  <si>
    <t>アイ</t>
  </si>
  <si>
    <t>丸山愛生</t>
  </si>
  <si>
    <t>三菱UFJ銀行　梅田支店</t>
  </si>
  <si>
    <t>0411413</t>
  </si>
  <si>
    <t>ﾏﾙﾔﾏ ｱｲ</t>
  </si>
  <si>
    <t>556-0016</t>
  </si>
  <si>
    <t>大阪市浪速区大国町3丁目13-2 ララプレイス難波ガルデン1001号室</t>
  </si>
  <si>
    <t>080-2475-5758</t>
  </si>
  <si>
    <t>マリカ</t>
  </si>
  <si>
    <t>常盤茉里香</t>
  </si>
  <si>
    <t>りそな銀行　島本支店</t>
  </si>
  <si>
    <t>0105672</t>
  </si>
  <si>
    <t>ﾄｷﾜ ﾏﾘｶ</t>
  </si>
  <si>
    <t>618-0015</t>
  </si>
  <si>
    <t>大阪府三島郡島本町青葉3丁目10-15</t>
  </si>
  <si>
    <t>080-4652-1891</t>
  </si>
  <si>
    <t>ONF</t>
  </si>
  <si>
    <t>TIKE</t>
  </si>
  <si>
    <t>吉川泰希</t>
  </si>
  <si>
    <t>ゆうちょ銀行 〇二八</t>
  </si>
  <si>
    <t>8642441</t>
  </si>
  <si>
    <t>ﾖｼｶﾜ ﾀｲｷ</t>
  </si>
  <si>
    <t>557-0034</t>
  </si>
  <si>
    <t>大阪府大阪市西成区松2-1-32 FDSフィエルテ 108号室</t>
  </si>
  <si>
    <t>090-9707-9038</t>
  </si>
  <si>
    <t>KAITO</t>
  </si>
  <si>
    <t>藤田海斗</t>
  </si>
  <si>
    <t>5783239</t>
  </si>
  <si>
    <t>ﾌｼﾞﾀ ｶｲﾄ</t>
  </si>
  <si>
    <t>554-0002</t>
  </si>
  <si>
    <t>大阪市此花区伝法6-1-46 103号室</t>
  </si>
  <si>
    <t>090-2857-8225</t>
  </si>
  <si>
    <t>FREE</t>
  </si>
  <si>
    <t>MIHO</t>
  </si>
  <si>
    <t>田中美穂</t>
  </si>
  <si>
    <t>三井住友銀行　武庫之荘支店</t>
  </si>
  <si>
    <t>4018445</t>
  </si>
  <si>
    <t>ﾀﾅｶ ﾐﾎ</t>
  </si>
  <si>
    <t>661-0043</t>
  </si>
  <si>
    <t>兵庫県尼崎市武庫元町2-2-13ルネス栄401号室</t>
  </si>
  <si>
    <t>090-2617-8107</t>
  </si>
  <si>
    <t>神咲みのり</t>
  </si>
  <si>
    <t>秋久みのり</t>
  </si>
  <si>
    <t>りそな銀行　深井支店</t>
  </si>
  <si>
    <t>448361</t>
  </si>
  <si>
    <t>ｱｷﾋｻﾐﾉﾘ</t>
  </si>
  <si>
    <t>540-0012</t>
  </si>
  <si>
    <t>大阪市中央区谷町5丁目1-6 エスレジデンス谷町5丁目205</t>
  </si>
  <si>
    <t>GIRAFFE</t>
  </si>
  <si>
    <t>RINA</t>
  </si>
  <si>
    <t>川畑里奈</t>
  </si>
  <si>
    <t>りそな銀行　羽曳野支店</t>
  </si>
  <si>
    <t>0404122</t>
  </si>
  <si>
    <t>ｶﾜﾊﾞﾀ ﾘﾅ</t>
  </si>
  <si>
    <t>550-0005</t>
  </si>
  <si>
    <t>大阪市西区西本町3-1-19 クロスレジデンス阿波座 1307</t>
  </si>
  <si>
    <t>080-4028-8724</t>
  </si>
  <si>
    <t>CHIKAKO</t>
  </si>
  <si>
    <t>竹島誓子</t>
  </si>
  <si>
    <t>みずほ銀行　池袋支店</t>
  </si>
  <si>
    <t>2259715</t>
  </si>
  <si>
    <t>ﾀｹｼﾏﾁｶｺ</t>
  </si>
  <si>
    <t>556-0015</t>
  </si>
  <si>
    <t>大阪府大阪市浪速区敷津西2-3-15 ララプレイス難波シエール304号</t>
  </si>
  <si>
    <t>080-4482-2375</t>
  </si>
  <si>
    <t>MAO</t>
  </si>
  <si>
    <t>中山麻緒</t>
  </si>
  <si>
    <t>りそな銀行　市ヶ谷支店</t>
  </si>
  <si>
    <t>1813290</t>
  </si>
  <si>
    <t>ﾅｶﾔﾏﾏｵ</t>
  </si>
  <si>
    <t>557-0054</t>
  </si>
  <si>
    <t>大阪府大阪市西成区千本中1-17-27</t>
  </si>
  <si>
    <t>080-6209-1446</t>
  </si>
  <si>
    <t>hinaco</t>
  </si>
  <si>
    <t>門田陽奈子</t>
  </si>
  <si>
    <t>三井住友銀行　オリーブASH支店</t>
  </si>
  <si>
    <t>1702710</t>
  </si>
  <si>
    <t>ﾓﾝﾃﾞﾝﾋﾅｺ</t>
  </si>
  <si>
    <t>543-0027</t>
  </si>
  <si>
    <t>大阪府大阪市天王寺区筆ケ崎町3-17</t>
  </si>
  <si>
    <t>080-2940-8709</t>
  </si>
  <si>
    <t>4NIKA</t>
  </si>
  <si>
    <t>井野純花</t>
  </si>
  <si>
    <t>楽天銀行　モダン支店</t>
  </si>
  <si>
    <t>1551860</t>
  </si>
  <si>
    <t>ｲﾉｱﾔｶ</t>
  </si>
  <si>
    <t>559-0025</t>
  </si>
  <si>
    <t>大阪市住之江区平林南2-1-14-1505</t>
  </si>
  <si>
    <t>090-9875-1264</t>
  </si>
  <si>
    <t>AYAKO</t>
  </si>
  <si>
    <t>村田彩子</t>
  </si>
  <si>
    <t>りそな銀行　泉北支店</t>
  </si>
  <si>
    <t>0254622</t>
  </si>
  <si>
    <t>ﾑﾗﾀｱﾔｺ</t>
  </si>
  <si>
    <t>590-0115</t>
  </si>
  <si>
    <t>大阪府堺市南区茶山台2-2-1-305</t>
  </si>
  <si>
    <t>090-5664-0289</t>
  </si>
  <si>
    <t>カンナ</t>
  </si>
  <si>
    <t>國分侃奈</t>
  </si>
  <si>
    <t>ゆうちょ銀行　 七三八</t>
  </si>
  <si>
    <t>1148235</t>
  </si>
  <si>
    <t>ｺｸﾌﾞ ｶﾝﾅ</t>
  </si>
  <si>
    <t>554-0014</t>
  </si>
  <si>
    <t>大阪府大阪市此花区四貫島1丁目5-23-703号</t>
  </si>
  <si>
    <t>080-5204-9006</t>
  </si>
  <si>
    <t>PCDL</t>
  </si>
  <si>
    <t>プロイ</t>
  </si>
  <si>
    <t>SAWAI KAMONCHANOK</t>
  </si>
  <si>
    <t>ゆうちょ銀行 四〇八支店</t>
  </si>
  <si>
    <t>5819247</t>
  </si>
  <si>
    <t>ｻﾜｲｶﾓﾝﾁﾔﾉｸ</t>
  </si>
  <si>
    <t>545-0053</t>
  </si>
  <si>
    <t>大阪市阿倍野区松崎町4-4-14</t>
  </si>
  <si>
    <t>080-7524-4242</t>
  </si>
  <si>
    <t xml:space="preserve">　</t>
  </si>
  <si>
    <t>【当月勤務無し】</t>
  </si>
  <si>
    <r>
      <rPr>
        <rFont val="Calibri"/>
        <b/>
        <color theme="1"/>
        <sz val="11.0"/>
      </rPr>
      <t xml:space="preserve">案件報酬
</t>
    </r>
    <r>
      <rPr>
        <rFont val="Calibri"/>
        <b/>
        <color theme="1"/>
        <sz val="8.0"/>
      </rPr>
      <t>出演費</t>
    </r>
  </si>
  <si>
    <r>
      <rPr>
        <rFont val="Calibri"/>
        <b/>
        <color theme="1"/>
        <sz val="11.0"/>
      </rPr>
      <t xml:space="preserve">案件報酬
</t>
    </r>
    <r>
      <rPr>
        <rFont val="Calibri"/>
        <b/>
        <color theme="1"/>
        <sz val="7.0"/>
      </rPr>
      <t>インセンティブ</t>
    </r>
  </si>
  <si>
    <t>2023年5月退職</t>
  </si>
  <si>
    <t>STELLA JAPAN</t>
  </si>
  <si>
    <t>華園マノン</t>
  </si>
  <si>
    <t>中野　舞</t>
  </si>
  <si>
    <t>みずほ銀行 堺支店</t>
  </si>
  <si>
    <t>1400613</t>
  </si>
  <si>
    <t>ﾋｸﾞﾁ ﾏｲ</t>
  </si>
  <si>
    <t>594-1104</t>
  </si>
  <si>
    <t>大阪府和泉市万町393-1 フジパレス和泉中央1番館208</t>
  </si>
  <si>
    <t>080-4499-3859</t>
  </si>
  <si>
    <t>Amgel Dancers</t>
  </si>
  <si>
    <t>水樹星奈</t>
  </si>
  <si>
    <t>古川　聖奈</t>
  </si>
  <si>
    <t>りそな銀行新大阪駅前支店</t>
  </si>
  <si>
    <t>0361682</t>
  </si>
  <si>
    <t>ﾌﾙｶﾜ ｾｲﾅ</t>
  </si>
  <si>
    <t>213-0033</t>
  </si>
  <si>
    <t>神奈川県川崎市高津区下作延6-15-31 リバティ津田山104</t>
  </si>
  <si>
    <t>080-3845-5516</t>
  </si>
  <si>
    <t>水沢らら</t>
  </si>
  <si>
    <t>禱　良夢</t>
  </si>
  <si>
    <t>三菱UFJ銀行大阪駅前支店</t>
  </si>
  <si>
    <t>0262808</t>
  </si>
  <si>
    <t>ｲﾉﾘ ﾗﾑ</t>
  </si>
  <si>
    <t>550-0013</t>
  </si>
  <si>
    <t>大阪市西区新町4-2-1-301</t>
  </si>
  <si>
    <t>090-5676-6613</t>
  </si>
  <si>
    <t>千咲なな</t>
  </si>
  <si>
    <t>堀江　七海</t>
  </si>
  <si>
    <t>7229733</t>
  </si>
  <si>
    <t>ﾎﾘｴ ﾅﾅﾐ</t>
  </si>
  <si>
    <t>556-0021</t>
  </si>
  <si>
    <t>大阪市浪速区幸町3丁目7-15 エステムコート 704</t>
  </si>
  <si>
    <t>美南舞香</t>
  </si>
  <si>
    <t>三譯　舞子</t>
  </si>
  <si>
    <t>みずほ銀行 四ツ橋支店</t>
  </si>
  <si>
    <t>3003183</t>
  </si>
  <si>
    <t>ﾐﾜｹ ﾏｲｺ</t>
  </si>
  <si>
    <t>556-0004</t>
  </si>
  <si>
    <t>大阪市浪速区日本橋西2-5-5-701</t>
  </si>
  <si>
    <t>080 8311 3977</t>
  </si>
  <si>
    <t>なお</t>
  </si>
  <si>
    <t>渡部　奈於子</t>
  </si>
  <si>
    <t>りそな銀行　梅田北口支店</t>
  </si>
  <si>
    <t>1833766</t>
  </si>
  <si>
    <t>ﾜﾀﾅﾍﾞ ﾅｵｺ</t>
  </si>
  <si>
    <t>543-0044</t>
  </si>
  <si>
    <t>大阪市天王寺区国分町2-8-102</t>
  </si>
  <si>
    <t>090-6888-5483</t>
  </si>
  <si>
    <t>ローサ</t>
  </si>
  <si>
    <t>藤本　えりな</t>
  </si>
  <si>
    <t>三井住友銀行　なんば支店</t>
  </si>
  <si>
    <t>8316168</t>
  </si>
  <si>
    <t>ﾌｼﾞﾓﾄ ｴﾘﾅ</t>
  </si>
  <si>
    <t>556-0005</t>
  </si>
  <si>
    <t>大阪市浪速区日本橋5-8-3 レオンコンフォート501</t>
  </si>
  <si>
    <t>090-9622-3298</t>
  </si>
  <si>
    <t>杉野なづな</t>
  </si>
  <si>
    <t>井上　奈都菜</t>
  </si>
  <si>
    <t>りそな銀行 西やまと支店</t>
  </si>
  <si>
    <t>0167628</t>
  </si>
  <si>
    <t>ｲﾉｳｴ ﾅﾂﾞﾅ</t>
  </si>
  <si>
    <t>639-0261</t>
  </si>
  <si>
    <t>奈良県香芝市尼寺2-288-11</t>
  </si>
  <si>
    <t>080-9753-3305</t>
  </si>
  <si>
    <t>櫻野夏恋</t>
  </si>
  <si>
    <t>畑山　音寧</t>
  </si>
  <si>
    <t>ゆうちょ銀行 八四八</t>
  </si>
  <si>
    <t>2673662</t>
  </si>
  <si>
    <t>ﾊﾀｹﾔﾏ ﾈﾈ</t>
  </si>
  <si>
    <t>530-0042</t>
  </si>
  <si>
    <t>大阪市北区天満橋3-5-32 エスレジデンス天満グレイシス204</t>
  </si>
  <si>
    <t>080-6162-1558</t>
  </si>
  <si>
    <t>HONEY TRAP</t>
  </si>
  <si>
    <t>恋</t>
  </si>
  <si>
    <t>神崎　恋</t>
  </si>
  <si>
    <t>三菱UFJ銀行 堂島支店</t>
  </si>
  <si>
    <t>0241996</t>
  </si>
  <si>
    <t>ｶﾝｻﾞｷ ﾚﾝ</t>
  </si>
  <si>
    <t>674-0074</t>
  </si>
  <si>
    <t>兵庫県明石市魚住町長坂寺393-12</t>
  </si>
  <si>
    <t>080-8327-0628</t>
  </si>
  <si>
    <t>茅野サラ</t>
  </si>
  <si>
    <t>向坂 パスクアル サマンタ アカリ</t>
  </si>
  <si>
    <t>三井住友銀行 庄内支店</t>
  </si>
  <si>
    <t>1948974</t>
  </si>
  <si>
    <t>ｻｷﾞｻｶ ﾊﾟｽｸｱﾙ ｻﾏﾝﾀ ｱｶﾘ</t>
  </si>
  <si>
    <t>532-0006</t>
  </si>
  <si>
    <t>大阪府大阪市淀川区西三国4丁目13-9サニーレジデンス西三国F105</t>
  </si>
  <si>
    <t>090-3606-8529</t>
  </si>
  <si>
    <t>2024/1月末退職</t>
  </si>
  <si>
    <t>横山ゆい</t>
  </si>
  <si>
    <t>横山　ゆい</t>
  </si>
  <si>
    <t>京都中央信用金庫　西五条支店</t>
  </si>
  <si>
    <t>0679814</t>
  </si>
  <si>
    <t>ﾀｹﾀﾞﾕｲ</t>
  </si>
  <si>
    <t>615-0032</t>
  </si>
  <si>
    <t>京都府京都市右京区西院西高田町13-1メゾン・ド・パルファン201</t>
  </si>
  <si>
    <t>070-4346-2195</t>
  </si>
  <si>
    <t>2024/3月末退職</t>
  </si>
  <si>
    <t>黒崎沙依</t>
  </si>
  <si>
    <t>平野　紗衣</t>
  </si>
  <si>
    <t>三井住友銀行 甲南支店</t>
  </si>
  <si>
    <t>4654938</t>
  </si>
  <si>
    <t>ﾋﾗﾉ ｻｴ</t>
  </si>
  <si>
    <t>658-0015</t>
  </si>
  <si>
    <t>神戸市東灘区本山南町5丁目3-1ラ・フルール本山1104号</t>
  </si>
  <si>
    <t>090-8530-0223</t>
  </si>
  <si>
    <t>松風琉衣</t>
  </si>
  <si>
    <t>信政　萌香</t>
  </si>
  <si>
    <t>りそな銀行 アルファ支店</t>
  </si>
  <si>
    <t>0520032</t>
  </si>
  <si>
    <t>ﾉﾌﾞﾏｻ ﾓｴｶ</t>
  </si>
  <si>
    <t xml:space="preserve">653-0838
</t>
  </si>
  <si>
    <t>兵庫県神戸市長田区大谷町1丁目4-3 クレセント西代203</t>
  </si>
  <si>
    <t>090-5272-4247</t>
  </si>
  <si>
    <t>如月星羅</t>
  </si>
  <si>
    <t>小西　優奈</t>
  </si>
  <si>
    <t>大阪信用金庫 深井支店</t>
  </si>
  <si>
    <t>0336897</t>
  </si>
  <si>
    <t>ｺﾆｼ ﾕｳﾅ</t>
  </si>
  <si>
    <t>大阪府堺市中区深井北町52-41</t>
  </si>
  <si>
    <t>080-7051-7430</t>
  </si>
  <si>
    <t>高瀬愛華</t>
  </si>
  <si>
    <t>長見　愛華</t>
  </si>
  <si>
    <t>みずほ銀行 奈良支店</t>
  </si>
  <si>
    <t>3000926</t>
  </si>
  <si>
    <t>ﾅｶﾞﾐ ｱｲｶ</t>
  </si>
  <si>
    <t>630-8141</t>
  </si>
  <si>
    <t>奈良県奈良市南京終町7丁目535-2</t>
  </si>
  <si>
    <t>090-1249-2579</t>
  </si>
  <si>
    <t>赤嶺摩耶</t>
  </si>
  <si>
    <t>森田　麻弥</t>
  </si>
  <si>
    <t>4133729</t>
  </si>
  <si>
    <t>ﾓﾘﾀ ﾏﾔ</t>
  </si>
  <si>
    <t>583-0002</t>
  </si>
  <si>
    <t>大阪府藤井寺市北條町11-36</t>
  </si>
  <si>
    <t>080-1515-5335</t>
  </si>
  <si>
    <t>蒼山レナ</t>
  </si>
  <si>
    <t>定岡　玲奈</t>
  </si>
  <si>
    <t>3000897</t>
  </si>
  <si>
    <t>ｻﾀﾞｵｶ ﾚﾅ</t>
  </si>
  <si>
    <t>531-0072</t>
  </si>
  <si>
    <t>大阪市北区豊崎4-8-2 日商岩井中津マンション708</t>
  </si>
  <si>
    <t>080-3599-4517</t>
  </si>
  <si>
    <t>平川珠里</t>
  </si>
  <si>
    <t>杉村　綾優</t>
  </si>
  <si>
    <t>三井住友銀行 なんば支店</t>
  </si>
  <si>
    <t>8161018</t>
  </si>
  <si>
    <t>ｽｷﾞﾑﾗ ｱﾕ</t>
  </si>
  <si>
    <t>550-0014</t>
  </si>
  <si>
    <t>大阪府大阪市西区北堀江1-23-9 プロシード北堀江1205</t>
  </si>
  <si>
    <t>080-9733-6228</t>
  </si>
  <si>
    <t>音海きあら</t>
  </si>
  <si>
    <t>笠木　希亜良</t>
  </si>
  <si>
    <t>三井住友銀行 梅田支店</t>
  </si>
  <si>
    <t>9792890</t>
  </si>
  <si>
    <t>ｶｻｷﾞ ｷｱﾗ</t>
  </si>
  <si>
    <t>574-0014</t>
  </si>
  <si>
    <t>大東市寺川4-9-3</t>
  </si>
  <si>
    <t>080-4394-4130</t>
  </si>
  <si>
    <t>池川みゆな</t>
  </si>
  <si>
    <t>矢野　未由菜</t>
  </si>
  <si>
    <t>ゆうちょ銀行 六三八</t>
  </si>
  <si>
    <t>1852749</t>
  </si>
  <si>
    <t>ﾔﾉ ﾐﾕﾅ</t>
  </si>
  <si>
    <t>575-0023</t>
  </si>
  <si>
    <t>大阪府四条畷市楠公二丁目1番4号ヴィラナリー楠公204</t>
  </si>
  <si>
    <t>080-4990-8158</t>
  </si>
  <si>
    <t>立花莉聖</t>
  </si>
  <si>
    <t>田中　梨聖</t>
  </si>
  <si>
    <t>近畿大阪銀行 忍ヶ丘支店</t>
  </si>
  <si>
    <t>0111751</t>
  </si>
  <si>
    <t>ﾀﾅｶ ﾘｾ</t>
  </si>
  <si>
    <t>575-0002</t>
  </si>
  <si>
    <t>四條畷市岡山2丁目3-15</t>
  </si>
  <si>
    <t>080-1471-8232</t>
  </si>
  <si>
    <t>北乃百峯</t>
  </si>
  <si>
    <t>梅木　萌</t>
  </si>
  <si>
    <t>りそな銀行　高槻支店</t>
  </si>
  <si>
    <t>0503390</t>
  </si>
  <si>
    <t>ｳﾒｷ ﾓｴ</t>
  </si>
  <si>
    <t>569-1022</t>
  </si>
  <si>
    <t>大阪府高槻市日吉台三番町17-10</t>
  </si>
  <si>
    <t>日向もこ</t>
  </si>
  <si>
    <t>田中　萌望</t>
  </si>
  <si>
    <t>京都銀行　本店営業部</t>
  </si>
  <si>
    <t>ﾀﾅｶ ﾓﾓ</t>
  </si>
  <si>
    <t>603-8813</t>
  </si>
  <si>
    <t>京都市北区西賀茂大道口町77</t>
  </si>
  <si>
    <t>090-7494-3210</t>
  </si>
  <si>
    <t>ディレクター</t>
  </si>
  <si>
    <t>八幡　明美</t>
  </si>
  <si>
    <t>8317734</t>
  </si>
  <si>
    <t>ﾔﾊﾀ ｱｹﾐ</t>
  </si>
  <si>
    <t>581-0847</t>
  </si>
  <si>
    <t>八尾市東山本町1-11-24</t>
  </si>
  <si>
    <t>080-4025-3946</t>
  </si>
  <si>
    <t>大橋雪乃</t>
  </si>
  <si>
    <t>田原　由紀乃</t>
  </si>
  <si>
    <t>ゆうちょ銀行 四二八</t>
  </si>
  <si>
    <t>5446621</t>
  </si>
  <si>
    <t>ﾀﾊﾗ ﾕｷﾉ</t>
  </si>
  <si>
    <t>651-0077</t>
  </si>
  <si>
    <t>神戸市中央区日暮通1丁目5-16-502</t>
  </si>
  <si>
    <t>090-6978-1888</t>
  </si>
  <si>
    <t>サナ</t>
  </si>
  <si>
    <t>中原　沙奈</t>
  </si>
  <si>
    <t>みずほ銀行 難波支店</t>
  </si>
  <si>
    <t>1915394</t>
  </si>
  <si>
    <t>ﾅｶﾊﾗ ｻﾅ</t>
  </si>
  <si>
    <t>557-0063</t>
  </si>
  <si>
    <t>大阪市西成区南津守7-14-7</t>
  </si>
  <si>
    <t>090-1249-1375</t>
  </si>
  <si>
    <t>ミオ</t>
  </si>
  <si>
    <t>OB</t>
  </si>
  <si>
    <t>雪奈</t>
  </si>
  <si>
    <t>廣瀬　雪奈</t>
  </si>
  <si>
    <t>池田泉州銀行　松原支店</t>
  </si>
  <si>
    <t>3072571</t>
  </si>
  <si>
    <t>ﾋﾛｾﾕｷﾅ</t>
  </si>
  <si>
    <t>556-0014</t>
  </si>
  <si>
    <t>大阪府大阪市浪速区大国2-6-2リッチライフダイコク803</t>
  </si>
  <si>
    <t>080-3444-7313</t>
  </si>
  <si>
    <t>すみか</t>
  </si>
  <si>
    <t>高岡　素果香</t>
  </si>
  <si>
    <t>みずほ銀行　船場支店</t>
  </si>
  <si>
    <t>2048810</t>
  </si>
  <si>
    <t>ﾀｶｵｶｽﾐｶ</t>
  </si>
  <si>
    <t>578-0942</t>
  </si>
  <si>
    <t>東大阪市若江本町3-4-30-107</t>
  </si>
  <si>
    <t>090-6676-3519</t>
  </si>
  <si>
    <t>愛里</t>
  </si>
  <si>
    <t>藤井　愛里</t>
  </si>
  <si>
    <t>1898074</t>
  </si>
  <si>
    <t>ﾌｼﾞｲ ｱｲﾘ</t>
  </si>
  <si>
    <t>530-0033</t>
  </si>
  <si>
    <t>大阪市北区池田町14-7-1005</t>
  </si>
  <si>
    <t>090-7146-2118</t>
  </si>
  <si>
    <t>千里波</t>
  </si>
  <si>
    <t>上間　千里波</t>
  </si>
  <si>
    <t>0163918</t>
  </si>
  <si>
    <t>ｳｴﾏ ｾﾘﾅ</t>
  </si>
  <si>
    <t>583-0871</t>
  </si>
  <si>
    <t>羽曳野市野々上5-12-2-208</t>
  </si>
  <si>
    <t>090-6609-2414</t>
  </si>
  <si>
    <t>望月紗奈</t>
  </si>
  <si>
    <t>瑞穂　彩結那</t>
  </si>
  <si>
    <t>三井住友銀行 茨木西支店</t>
  </si>
  <si>
    <t>1018614</t>
  </si>
  <si>
    <t>ﾐｽﾞﾎ ｻﾕﾅ</t>
  </si>
  <si>
    <t>565-0814</t>
  </si>
  <si>
    <t>大阪府吹田市千里丘西24-2-901</t>
  </si>
  <si>
    <t>090-5287-6999</t>
  </si>
  <si>
    <t>湊ナナミ</t>
  </si>
  <si>
    <t>齋　七海</t>
  </si>
  <si>
    <t>ゆうちょ銀行　四四八</t>
  </si>
  <si>
    <t>ｻｲﾅﾅﾐ</t>
  </si>
  <si>
    <t>612-8003</t>
  </si>
  <si>
    <t>京都市伏見区桃山町西尾37</t>
  </si>
  <si>
    <t>070-9053-7286</t>
  </si>
  <si>
    <t>セナミ</t>
  </si>
  <si>
    <t>久保　瀬波</t>
  </si>
  <si>
    <t>ゆうちょ銀行　 四一八</t>
  </si>
  <si>
    <t>5201444</t>
  </si>
  <si>
    <t>ｸﾎﾞｾﾅﾐ</t>
  </si>
  <si>
    <t>593-8328</t>
  </si>
  <si>
    <t>大阪府堺市西区鳳北町10-27-3</t>
  </si>
  <si>
    <t>080-6129-2809</t>
  </si>
  <si>
    <t>末永華菜</t>
  </si>
  <si>
    <t>田之上　花菜</t>
  </si>
  <si>
    <t>りそな銀行　高槻富田支店</t>
  </si>
  <si>
    <t>1460397</t>
  </si>
  <si>
    <t>ﾀﾉｳｴｶﾅ</t>
  </si>
  <si>
    <t>569-1142</t>
  </si>
  <si>
    <t>大阪府高槻市宮田町1丁目15-6</t>
  </si>
  <si>
    <t>090-6243-1256</t>
  </si>
  <si>
    <t>喜多川なこ</t>
  </si>
  <si>
    <t>長澤　奈々子</t>
  </si>
  <si>
    <t>りそな銀行 瓢箪山</t>
  </si>
  <si>
    <t>0205811</t>
  </si>
  <si>
    <t>ﾅｶﾞｻﾜ ﾅﾅｺ</t>
  </si>
  <si>
    <t>579-8053</t>
  </si>
  <si>
    <t>大阪府東大阪市四条町18-14</t>
  </si>
  <si>
    <t>090-6321-3639</t>
  </si>
  <si>
    <t>ジェリ</t>
  </si>
  <si>
    <t>飯野　真優</t>
  </si>
  <si>
    <t>三井住友銀行 尼崎支店</t>
  </si>
  <si>
    <t>5491785</t>
  </si>
  <si>
    <t>ｲｲﾉ ﾏﾋﾛ</t>
  </si>
  <si>
    <t>660-0811</t>
  </si>
  <si>
    <t>兵庫県県尼崎市常光寺2-5-16</t>
  </si>
  <si>
    <t>080-5217-0383</t>
  </si>
  <si>
    <t>清水おと</t>
  </si>
  <si>
    <t>樋上　綾</t>
  </si>
  <si>
    <t>三井住友銀行　難波支店</t>
  </si>
  <si>
    <t>8476669</t>
  </si>
  <si>
    <t>ﾋﾉｳｴ ｱﾔ</t>
  </si>
  <si>
    <t>550-0015</t>
  </si>
  <si>
    <t>大阪市西区南堀江2-11-26プレサンス南堀江スタイルズ402</t>
  </si>
  <si>
    <t>りく</t>
  </si>
  <si>
    <t>神谷　玲空</t>
  </si>
  <si>
    <t>三井住友銀行　藤原台支店</t>
  </si>
  <si>
    <t>7816226</t>
  </si>
  <si>
    <t>ｶﾐﾔﾘｸ</t>
  </si>
  <si>
    <t>ななみ</t>
  </si>
  <si>
    <t>酒井　七海</t>
  </si>
  <si>
    <t>9689145</t>
  </si>
  <si>
    <t>ｻｶｲﾅﾅﾐ</t>
  </si>
  <si>
    <t>RUNA</t>
  </si>
  <si>
    <t>仙石　瑠南</t>
  </si>
  <si>
    <t>みずほ銀行　灘支店</t>
  </si>
  <si>
    <t>3022527</t>
  </si>
  <si>
    <t>ｾﾝｺﾞｸﾙﾅ</t>
  </si>
  <si>
    <t>551-0002</t>
  </si>
  <si>
    <t>大阪府大阪市大正区三軒家東4-6-9</t>
  </si>
  <si>
    <t>080-2913-1709</t>
  </si>
  <si>
    <t>LUNN</t>
  </si>
  <si>
    <t>椛島　杏奈</t>
  </si>
  <si>
    <t>三菱UFJ銀行　寝屋川支店</t>
  </si>
  <si>
    <t>0216443</t>
  </si>
  <si>
    <t>ｶﾊﾞｼﾏｱﾝﾅ</t>
  </si>
  <si>
    <t>りょーた</t>
  </si>
  <si>
    <t>嶋坂亮汰</t>
  </si>
  <si>
    <t>りそな銀行　守口支店</t>
  </si>
  <si>
    <t>0365752</t>
  </si>
  <si>
    <t>ｼﾏｻｶﾘｮｳﾀ</t>
  </si>
  <si>
    <t>たつや</t>
  </si>
  <si>
    <t>藤井　達也</t>
  </si>
  <si>
    <t>京都中央信用金庫　竹田南支店</t>
  </si>
  <si>
    <t>0169699</t>
  </si>
  <si>
    <t>ﾌｼﾞｲﾀﾂﾔ</t>
  </si>
  <si>
    <t>けんたろ</t>
  </si>
  <si>
    <t>佐藤 健太郎</t>
  </si>
  <si>
    <t>三菱UFJ銀行 淡路支店</t>
  </si>
  <si>
    <t>0248772</t>
  </si>
  <si>
    <t>ｻﾄｳ ｹﾝﾀﾛｳ</t>
  </si>
  <si>
    <t>ひなた</t>
  </si>
  <si>
    <t>天野 　翔</t>
  </si>
  <si>
    <t>三井住友銀行　藤原台</t>
  </si>
  <si>
    <t>7345411</t>
  </si>
  <si>
    <t>ｱﾏﾉｼｮｳ</t>
  </si>
  <si>
    <t>留奈</t>
  </si>
  <si>
    <t>栗山　留奈</t>
  </si>
  <si>
    <t>りそな銀行　茨木西支店</t>
  </si>
  <si>
    <t>0135757</t>
  </si>
  <si>
    <t>ｸﾘﾔﾏ ﾙﾅ</t>
  </si>
  <si>
    <t>GRANDOLL</t>
  </si>
  <si>
    <t>柚月千春</t>
  </si>
  <si>
    <t>川江　千春</t>
  </si>
  <si>
    <t>0419089</t>
  </si>
  <si>
    <t>ｶﾜｴ ﾁﾊﾙ</t>
  </si>
  <si>
    <t>大阪市浪速区恵比須西2丁目14-15-604</t>
  </si>
  <si>
    <t>080-6166-2741</t>
  </si>
  <si>
    <t>あやみ</t>
  </si>
  <si>
    <t>松本　茜</t>
  </si>
  <si>
    <t>りそな銀行　西宮支店</t>
  </si>
  <si>
    <t>0197962</t>
  </si>
  <si>
    <t>ﾏﾂﾓﾄｱｶﾈ</t>
  </si>
  <si>
    <t>kristina</t>
  </si>
  <si>
    <t>平川　クリスティナ</t>
  </si>
  <si>
    <t>みずほ銀行  横浜中央支店</t>
  </si>
  <si>
    <t>1292054</t>
  </si>
  <si>
    <t>ﾋﾗｶﾜｸﾘｽﾃｨﾅ</t>
  </si>
  <si>
    <t>聖</t>
  </si>
  <si>
    <t>笹野　聖</t>
  </si>
  <si>
    <t>三菱東京UFJ銀行　河内長野支店</t>
  </si>
  <si>
    <t>5404945</t>
  </si>
  <si>
    <t>ｻｻﾉｱｷﾗ</t>
  </si>
  <si>
    <t>栗野里菜</t>
  </si>
  <si>
    <t>栗野　里菜</t>
  </si>
  <si>
    <t>三井住友銀行　四条支店</t>
  </si>
  <si>
    <t>2245408</t>
  </si>
  <si>
    <t>ｸﾘﾉﾘﾅ</t>
  </si>
  <si>
    <t>ERINA</t>
  </si>
  <si>
    <t>平松　えり奈</t>
  </si>
  <si>
    <t>三井住友銀行　城東支店</t>
  </si>
  <si>
    <t>1452420</t>
  </si>
  <si>
    <t>ﾋﾗﾏﾂｴﾘﾅ</t>
  </si>
  <si>
    <t>YUKA</t>
  </si>
  <si>
    <t>西村　由夏</t>
  </si>
  <si>
    <t>楽天銀行　タクト支店</t>
  </si>
  <si>
    <t>1899716</t>
  </si>
  <si>
    <t>ﾆｼﾑﾗﾕｶ</t>
  </si>
  <si>
    <t>りみ</t>
  </si>
  <si>
    <t>山口　璃海</t>
  </si>
  <si>
    <t>三井住友銀行　枚方支店</t>
  </si>
  <si>
    <t>4858455</t>
  </si>
  <si>
    <t>ﾔﾏｸﾞﾁﾘﾐ</t>
  </si>
  <si>
    <t>2025年6月末退職</t>
  </si>
  <si>
    <t>モエ</t>
  </si>
  <si>
    <t>中村　萌</t>
  </si>
  <si>
    <t>6278198</t>
  </si>
  <si>
    <t>ﾅｶﾑﾗ ﾓｴ</t>
  </si>
  <si>
    <t>572-0845</t>
  </si>
  <si>
    <t>大阪府寝屋川市楠根北町2-20-505</t>
  </si>
  <si>
    <t>080-1442-2298</t>
  </si>
  <si>
    <t>2025年9月7日退職</t>
  </si>
  <si>
    <t>中丸千愛</t>
  </si>
  <si>
    <t>中西千恵</t>
  </si>
  <si>
    <t>2048004</t>
  </si>
  <si>
    <t>ﾅｶﾆｼ ﾁｴ</t>
  </si>
  <si>
    <t>大阪市浪速区日本橋4丁目9番16-1002号</t>
  </si>
  <si>
    <t>080 3066 7213</t>
  </si>
  <si>
    <t>ゆゆ</t>
  </si>
  <si>
    <t>長谷川　由優</t>
  </si>
  <si>
    <t>三菱UFJ銀行　城東支店</t>
  </si>
  <si>
    <t>0358444</t>
  </si>
  <si>
    <t>ﾊｾｶﾞﾜ ﾕﾕ</t>
  </si>
  <si>
    <t>KANO</t>
  </si>
  <si>
    <t>下元　香乃</t>
  </si>
  <si>
    <t>関西みらい銀行　鳳支店</t>
  </si>
  <si>
    <t>0008127</t>
  </si>
  <si>
    <t>ｼﾀﾓﾄ ｶﾉ</t>
  </si>
  <si>
    <t>593-8325</t>
  </si>
  <si>
    <t>大阪府堺市西区鳳南町5-522-10</t>
  </si>
  <si>
    <t>080-9032-2363</t>
  </si>
  <si>
    <t>凛華</t>
  </si>
  <si>
    <t xml:space="preserve">堀口　由貴 </t>
  </si>
  <si>
    <t>関西みらい銀行　鶴山台出張所</t>
  </si>
  <si>
    <t>0643052</t>
  </si>
  <si>
    <t>ﾎﾘｸﾞﾁﾕｶ</t>
  </si>
  <si>
    <t>TIAKI</t>
  </si>
  <si>
    <t>畑中　千晶</t>
  </si>
  <si>
    <t>池田泉州銀行　津田支店</t>
  </si>
  <si>
    <t>3004401</t>
  </si>
  <si>
    <t>ﾊﾀﾅｶﾁｱｷ</t>
  </si>
  <si>
    <t>奈穂</t>
  </si>
  <si>
    <t>井上奈穂</t>
  </si>
  <si>
    <t>三菱UFJ銀行　近鉄学園前支店</t>
  </si>
  <si>
    <t>0093841</t>
  </si>
  <si>
    <t>ｲﾉｳｴ ﾅﾎ</t>
  </si>
  <si>
    <t>颯</t>
  </si>
  <si>
    <t>東江颯</t>
  </si>
  <si>
    <t xml:space="preserve"> 三菱UFJ銀行　枚方支店</t>
  </si>
  <si>
    <t>0463891</t>
  </si>
  <si>
    <t>ﾄｳｴ ﾊﾔﾃ</t>
  </si>
  <si>
    <t>AKIRA</t>
  </si>
  <si>
    <t>羽柴朗</t>
  </si>
  <si>
    <t>三井住友銀行　江坂支店</t>
  </si>
  <si>
    <t>1635010</t>
  </si>
  <si>
    <t>ﾊｼﾊﾞ ｱｷﾗ</t>
  </si>
  <si>
    <t>シン</t>
  </si>
  <si>
    <t>松下真太朗</t>
  </si>
  <si>
    <t>りそな銀行　交野出張所</t>
  </si>
  <si>
    <t>0159285</t>
  </si>
  <si>
    <t>ﾏﾂｼﾀ ｼﾝﾀﾛｳ</t>
  </si>
  <si>
    <t>神木くるみ</t>
  </si>
  <si>
    <t>田中薫美</t>
  </si>
  <si>
    <t>青峰ユリ</t>
  </si>
  <si>
    <t>森本友里菜</t>
  </si>
  <si>
    <t>りそな銀行 枚方支店</t>
  </si>
  <si>
    <t>0657114</t>
  </si>
  <si>
    <t>ﾓﾘﾓﾄﾕﾘﾅ</t>
  </si>
  <si>
    <t>573-0091</t>
  </si>
  <si>
    <t>大阪府枚方市菊丘町1-67</t>
  </si>
  <si>
    <t>090-6676-1273</t>
  </si>
  <si>
    <t>夏目ありす</t>
  </si>
  <si>
    <t>奥田珠理</t>
  </si>
  <si>
    <t>三井住友銀行　和歌山支店</t>
  </si>
  <si>
    <t>7362952</t>
  </si>
  <si>
    <t>ｵｸﾀﾞｼﾞｭﾘ</t>
  </si>
  <si>
    <t>537-0012</t>
  </si>
  <si>
    <t>大阪府大阪市東成区大今里3-1-4-401</t>
  </si>
  <si>
    <t>ホノカ</t>
  </si>
  <si>
    <t>池田穂乃佳</t>
  </si>
  <si>
    <t>みずほ銀行 神戸支店</t>
  </si>
  <si>
    <t>1700422</t>
  </si>
  <si>
    <t>ｲｹﾀﾞ ﾎﾉｶ</t>
  </si>
  <si>
    <t>655-0051</t>
  </si>
  <si>
    <t>兵庫県神戸市垂水区舞多聞西1丁目7-3</t>
  </si>
  <si>
    <t>090-5152-4432</t>
  </si>
  <si>
    <t>MINAMI</t>
  </si>
  <si>
    <t>筒井 南美</t>
  </si>
  <si>
    <t>りそな銀行　八王子支店</t>
  </si>
  <si>
    <t>2273773</t>
  </si>
  <si>
    <t>ﾂﾂｲﾐﾅﾐ</t>
  </si>
  <si>
    <t>533-0006</t>
  </si>
  <si>
    <t>大阪市東淀川区上新庄3-21-16 ピノコ303号</t>
  </si>
  <si>
    <t>090-3829-4188</t>
  </si>
  <si>
    <t>支払不要</t>
  </si>
  <si>
    <t>川原りん</t>
  </si>
  <si>
    <t>奥田湖幸</t>
  </si>
  <si>
    <t>みずほ銀行 九条支店</t>
  </si>
  <si>
    <t>3021848</t>
  </si>
  <si>
    <t>ｵｸﾀﾞｺﾕｷ</t>
  </si>
  <si>
    <t>大阪府大阪市東淀川区上新庄2-14-21 アールグレイコート上新庄102号</t>
  </si>
  <si>
    <t>090-9227-4046</t>
  </si>
  <si>
    <t>椎名萌花</t>
  </si>
  <si>
    <t>上村萌夏</t>
  </si>
  <si>
    <t>りそな銀行 萩ノ茶屋支店</t>
  </si>
  <si>
    <t>0292122</t>
  </si>
  <si>
    <t>ｳｴﾑﾗ ﾓｴｶ</t>
  </si>
  <si>
    <t>557-0012</t>
  </si>
  <si>
    <t>大阪府大阪市浪速区敷津東1-6-4 Dimore Namba 708</t>
  </si>
  <si>
    <t>080-6329-1319</t>
  </si>
  <si>
    <t>桃瀬藍莉</t>
  </si>
  <si>
    <t>石黒愛莉</t>
  </si>
  <si>
    <t>三井住友銀行 鶴橋支店</t>
  </si>
  <si>
    <t>1173995</t>
  </si>
  <si>
    <t>ｲｼｸﾞﾛ ｱｲﾘ</t>
  </si>
  <si>
    <t>573-1162</t>
  </si>
  <si>
    <t>大阪府枚方市田口1-2-1ウエストビレッジ401</t>
  </si>
  <si>
    <t>080-2961-1496</t>
  </si>
  <si>
    <t>じょあん</t>
  </si>
  <si>
    <t>渡邊愛梨</t>
  </si>
  <si>
    <t>セブン銀行　サルビア支店</t>
  </si>
  <si>
    <t>1834884</t>
  </si>
  <si>
    <t>ﾜﾀﾅﾍﾞｱｲﾘ</t>
  </si>
  <si>
    <t>556-0022</t>
  </si>
  <si>
    <t>大阪府大阪市浪速区桜川2丁目4番13-502</t>
  </si>
  <si>
    <t>まや</t>
  </si>
  <si>
    <t>谷口真矢</t>
  </si>
  <si>
    <t>北海道銀行　薄野(ｽｽｷﾉ)支店</t>
  </si>
  <si>
    <t>0869957</t>
  </si>
  <si>
    <t>ﾀﾆｸﾞﾁﾏﾔ</t>
  </si>
  <si>
    <t>大阪府大阪市浪速区幸町3-3-10</t>
  </si>
  <si>
    <t>リリー</t>
  </si>
  <si>
    <t>山下真実</t>
  </si>
  <si>
    <t>北陸銀行 戸出支店</t>
  </si>
  <si>
    <t>6016608</t>
  </si>
  <si>
    <t>ﾔﾏｼﾀ ﾏﾐ</t>
  </si>
  <si>
    <t>556-0027</t>
  </si>
  <si>
    <t>大阪市浪速区木津川1-1-17-1102</t>
  </si>
  <si>
    <t>090-7089-8400</t>
  </si>
  <si>
    <t>すず</t>
  </si>
  <si>
    <t>牧野 涼香</t>
  </si>
  <si>
    <t>りそな銀行　ベータ支店</t>
  </si>
  <si>
    <t>0518891</t>
  </si>
  <si>
    <t>ﾏｷﾉｽｽﾞｶ</t>
  </si>
  <si>
    <t>546-0044</t>
  </si>
  <si>
    <t>大阪府大阪市東住吉区北田辺4丁目6-5セピアコート北田辺1401号室</t>
  </si>
  <si>
    <t>080-6330-7603</t>
  </si>
  <si>
    <t>MAHO</t>
  </si>
  <si>
    <t>石井真帆</t>
  </si>
  <si>
    <t>関西みらい銀行　美原支店</t>
  </si>
  <si>
    <t>0042637</t>
  </si>
  <si>
    <t>ｲｼｲﾏﾎ</t>
  </si>
  <si>
    <t>587-0051</t>
  </si>
  <si>
    <t>堺市美原区北余部39-27</t>
  </si>
  <si>
    <t>090-3629-0993</t>
  </si>
  <si>
    <t>MAYA</t>
  </si>
  <si>
    <t>小堀有希</t>
  </si>
  <si>
    <t>関西みらい銀行　心斎橋営業部</t>
  </si>
  <si>
    <t>0039568</t>
  </si>
  <si>
    <t>ｺﾎﾞﾘﾕｷ</t>
  </si>
  <si>
    <t>543-0028</t>
  </si>
  <si>
    <t>大阪府大阪市天王寺区小橋町6-8 大宝小橋ロイヤルハイツ 303</t>
  </si>
  <si>
    <t>CHAN</t>
  </si>
  <si>
    <t>脇坂千惠美</t>
  </si>
  <si>
    <t>三菱UFJ銀行　三宮支店</t>
  </si>
  <si>
    <t>3319794</t>
  </si>
  <si>
    <t>ﾜｷｻｶﾁｴﾐ</t>
  </si>
  <si>
    <t>大阪府大阪市浪速区日本橋東１丁目8-5-306</t>
  </si>
  <si>
    <t>080-3119-9775</t>
  </si>
  <si>
    <t>MIYU</t>
  </si>
  <si>
    <t>執行美優</t>
  </si>
  <si>
    <t>りそな銀行　難波支店</t>
  </si>
  <si>
    <t>0735535</t>
  </si>
  <si>
    <t>ｼｷﾞｮｳﾐﾕ</t>
  </si>
  <si>
    <t>592-8344</t>
  </si>
  <si>
    <t>大阪府堺市西区浜寺南町2-127-3-1-301</t>
  </si>
  <si>
    <t>MANAMI</t>
  </si>
  <si>
    <t>青木愛美</t>
  </si>
  <si>
    <t>ゆうちょ銀行　五二八支店</t>
  </si>
  <si>
    <t>0634276</t>
  </si>
  <si>
    <t>ｱｵｷﾏﾅﾐ</t>
  </si>
  <si>
    <t>651-0071</t>
  </si>
  <si>
    <t>兵庫県神戸市中央区筒井町3丁目17-4メゾンドアクトゥール505</t>
  </si>
  <si>
    <t>080-2880-0138</t>
  </si>
  <si>
    <t>ももか</t>
  </si>
  <si>
    <t>三宅 百加</t>
  </si>
  <si>
    <t>りそな銀行　吹田支店</t>
  </si>
  <si>
    <t>0452510</t>
  </si>
  <si>
    <t>ﾐﾔｹ ﾓﾓｶ</t>
  </si>
  <si>
    <t>533-0007</t>
  </si>
  <si>
    <t>大阪府大阪市東淀川区相川1丁目6-12-805</t>
  </si>
  <si>
    <t>080-1633-0324</t>
  </si>
  <si>
    <t>松本みずき</t>
  </si>
  <si>
    <t>沖塩かれん</t>
  </si>
  <si>
    <t>みなと銀行　野里支店</t>
  </si>
  <si>
    <t>3709969</t>
  </si>
  <si>
    <t>ｵｷｼｵ ｶﾚﾝ</t>
  </si>
  <si>
    <t>557-0043</t>
  </si>
  <si>
    <t>大阪府大阪市西成区玉出東1-8-9 ラモーナ玉出東II 302</t>
  </si>
  <si>
    <t>080-9162-4852</t>
  </si>
  <si>
    <t>現場名/曜日</t>
  </si>
  <si>
    <t>出勤時間</t>
  </si>
  <si>
    <t>退勤時間</t>
  </si>
  <si>
    <t>時間数</t>
  </si>
  <si>
    <t>現場名</t>
  </si>
  <si>
    <t>項目</t>
  </si>
  <si>
    <t>OWL</t>
  </si>
  <si>
    <t>23:00 ~ 5:00</t>
  </si>
  <si>
    <t>OWL TIP</t>
  </si>
  <si>
    <t>TIP</t>
  </si>
  <si>
    <t>Am TIP</t>
  </si>
  <si>
    <t>Am</t>
  </si>
  <si>
    <t>OWL/金-土</t>
  </si>
  <si>
    <t>1:00 ~ 5:00</t>
  </si>
  <si>
    <t>OWL ﾁｪｷ</t>
  </si>
  <si>
    <t>ﾁｪｷ</t>
  </si>
  <si>
    <t>Am ｵﾘｼｬﾝ</t>
  </si>
  <si>
    <t>ｵﾘｼｬﾝ</t>
  </si>
  <si>
    <t>Ammona/0-5</t>
  </si>
  <si>
    <t>0:00 ~ 5:00</t>
  </si>
  <si>
    <t>OWL GUEST</t>
  </si>
  <si>
    <t>ｹﾞｽﾄ</t>
  </si>
  <si>
    <t>Am VIP</t>
  </si>
  <si>
    <t>VIP</t>
  </si>
  <si>
    <t>Ammona/1-5</t>
  </si>
  <si>
    <t>PCDL TIP</t>
  </si>
  <si>
    <t>Amﾁｪｷ</t>
  </si>
  <si>
    <t>Ammona(G)/0-5</t>
  </si>
  <si>
    <t>0:00~5:00</t>
  </si>
  <si>
    <t>PCDL TIPﾀｽｷ</t>
  </si>
  <si>
    <t>Amﾄﾞﾘﾁｹ</t>
  </si>
  <si>
    <t>Ammona(G)/1-5</t>
  </si>
  <si>
    <t>1:00~5:00</t>
  </si>
  <si>
    <t>PCDL GUEST</t>
  </si>
  <si>
    <t>Amｵﾘｶｸ</t>
  </si>
  <si>
    <t>ｵﾘｶｸ</t>
  </si>
  <si>
    <t>BAMBI/日-木</t>
  </si>
  <si>
    <t>BMB</t>
  </si>
  <si>
    <t>PCDLｼｮｯﾄ</t>
  </si>
  <si>
    <t>ｼｮｯﾄ</t>
  </si>
  <si>
    <t>Am GUEST</t>
  </si>
  <si>
    <t>BAMBI/金-土</t>
  </si>
  <si>
    <t>23:30 ~ 5:00</t>
  </si>
  <si>
    <t>PCDLｵﾘｶｸ</t>
  </si>
  <si>
    <t>ANCHOR</t>
  </si>
  <si>
    <t>0:00 ~ 4:30</t>
  </si>
  <si>
    <t>ANC</t>
  </si>
  <si>
    <t>PCDL ﾁｪｷ</t>
  </si>
  <si>
    <t>SUPER DOME</t>
  </si>
  <si>
    <t>SD</t>
  </si>
  <si>
    <t>PCDLｵﾘｼｬﾝ</t>
  </si>
  <si>
    <t>TH</t>
  </si>
  <si>
    <t>PCDL VIP</t>
  </si>
  <si>
    <t>ONFﾒﾝｽﾞ</t>
  </si>
  <si>
    <t>ﾓﾝｽﾀｰｽﾞTIP</t>
  </si>
  <si>
    <t>KITSUNE/23-4</t>
  </si>
  <si>
    <t>23:00 ~ 4:00</t>
  </si>
  <si>
    <t>KTN</t>
  </si>
  <si>
    <t>BAMBI TIP</t>
  </si>
  <si>
    <t>KITSUNE/0-4</t>
  </si>
  <si>
    <t>0:00 ~ 4:00</t>
  </si>
  <si>
    <t>BAMBI ｵﾘｼｬﾝ</t>
  </si>
  <si>
    <t>KITSUNE/23-5</t>
  </si>
  <si>
    <t>BAMBI ﾁｪｷ</t>
  </si>
  <si>
    <t>KITSUNE/0-5</t>
  </si>
  <si>
    <t>BAMBI GUEST</t>
  </si>
  <si>
    <t>WHIZZ</t>
  </si>
  <si>
    <t>5:00~8:00</t>
  </si>
  <si>
    <t>WHZ</t>
  </si>
  <si>
    <t>ANC TIP</t>
  </si>
  <si>
    <t>外部案件</t>
  </si>
  <si>
    <t>外部</t>
  </si>
  <si>
    <t>ANC ｵﾘｼｬﾝ</t>
  </si>
  <si>
    <t>PICCADILLY1</t>
  </si>
  <si>
    <t>0:00~4:00</t>
  </si>
  <si>
    <t>PCD</t>
  </si>
  <si>
    <t>ANC ﾁｪｷ</t>
  </si>
  <si>
    <t>PICCADILLY2</t>
  </si>
  <si>
    <t>22:00~0:00</t>
  </si>
  <si>
    <t>ANC GUEST</t>
  </si>
  <si>
    <t>PICCADILLYﾌﾛｱﾒｲｸ</t>
  </si>
  <si>
    <t>KITSUNE VIP</t>
  </si>
  <si>
    <t>22:00 ~ 4:00</t>
  </si>
  <si>
    <t>GIR</t>
  </si>
  <si>
    <t>KITSUNE TIP</t>
  </si>
  <si>
    <t>GIRAFFE/hinaco</t>
  </si>
  <si>
    <t>KITSUNE ｵﾘｼｬﾝ</t>
  </si>
  <si>
    <t>GIRAFFE/ﾃｷｰﾗ</t>
  </si>
  <si>
    <t>22:00 ~ 3:30</t>
  </si>
  <si>
    <t>KITSUNE ｵﾘｼｬﾝ50</t>
  </si>
  <si>
    <t>CHEVAL</t>
  </si>
  <si>
    <t>22:30 ~ 2:30</t>
  </si>
  <si>
    <t>CVL</t>
  </si>
  <si>
    <t>KITSUNE ｵﾘｼｬﾝ75</t>
  </si>
  <si>
    <t>MAHARAJA</t>
  </si>
  <si>
    <t>21:00 ~ 0:00</t>
  </si>
  <si>
    <t>MAHA</t>
  </si>
  <si>
    <t>KITSUNE ﾁｪｷ</t>
  </si>
  <si>
    <t>KITSUNE ｵﾘｶｸ</t>
  </si>
  <si>
    <t>WHIZZ TIP</t>
  </si>
  <si>
    <t>WHIZZ専用TIP</t>
  </si>
  <si>
    <t>WHIZZ ｵﾘｼｬﾝ30</t>
  </si>
  <si>
    <t>WHIZZ ｵﾘｼｬﾝ80</t>
  </si>
  <si>
    <t>Giraffe TIP</t>
  </si>
  <si>
    <t>Giraffe VIP ～10</t>
  </si>
  <si>
    <t>Giraffe VIP 10～</t>
  </si>
  <si>
    <t>Giraffe GUEST</t>
  </si>
  <si>
    <t>Giraffe ﾃｷｰﾗ</t>
  </si>
  <si>
    <t>CHEVAL TIP</t>
  </si>
  <si>
    <t>CHEVAL ﾁｪｷ</t>
  </si>
  <si>
    <t>CHEVAL ｵﾘｶｸ</t>
  </si>
  <si>
    <t>CHEVAL ｵﾘｼｬﾝ</t>
  </si>
  <si>
    <t>CHEVAL GUEST</t>
  </si>
  <si>
    <t>手当</t>
  </si>
  <si>
    <t>紹介</t>
  </si>
  <si>
    <t>GOODS売上</t>
  </si>
  <si>
    <t>JP GUEST</t>
  </si>
  <si>
    <t>JP</t>
  </si>
  <si>
    <t>ﾏﾊﾗｼﾞｬ11杯目〜</t>
  </si>
  <si>
    <t>アンカー</t>
  </si>
  <si>
    <t>京都</t>
  </si>
  <si>
    <t>バンビ</t>
  </si>
  <si>
    <t>team</t>
  </si>
  <si>
    <t>キツネ交通費</t>
  </si>
  <si>
    <t>T</t>
  </si>
  <si>
    <t>K</t>
  </si>
  <si>
    <t>B</t>
  </si>
  <si>
    <t>G</t>
  </si>
  <si>
    <t>ことね</t>
  </si>
  <si>
    <t>はるか</t>
  </si>
  <si>
    <t>リセ</t>
  </si>
  <si>
    <t>Gi</t>
  </si>
  <si>
    <t>O</t>
  </si>
  <si>
    <t>グラマー</t>
  </si>
  <si>
    <t>S</t>
  </si>
  <si>
    <t>A</t>
  </si>
  <si>
    <t>ユイ</t>
  </si>
  <si>
    <t>N</t>
  </si>
  <si>
    <t>ツバキ</t>
  </si>
  <si>
    <t>ナツミ</t>
  </si>
  <si>
    <t>ナル</t>
  </si>
  <si>
    <t>トア</t>
  </si>
  <si>
    <t>チー</t>
  </si>
  <si>
    <t>ユイナ</t>
  </si>
  <si>
    <t>外部アリス</t>
  </si>
  <si>
    <t>外部りな</t>
  </si>
  <si>
    <t>リオ</t>
  </si>
  <si>
    <t>セレナ</t>
  </si>
  <si>
    <t>ミイ</t>
  </si>
  <si>
    <t>キョン</t>
  </si>
  <si>
    <t>MOE</t>
  </si>
  <si>
    <t>P</t>
  </si>
  <si>
    <t>しん</t>
  </si>
  <si>
    <t>総合点</t>
  </si>
  <si>
    <t>MTG</t>
  </si>
  <si>
    <t>シフト</t>
  </si>
  <si>
    <t>店舗評価</t>
  </si>
  <si>
    <t>ルール順守</t>
  </si>
  <si>
    <t>店舗NG</t>
  </si>
  <si>
    <t>メンバーNG</t>
  </si>
  <si>
    <t>レッスン</t>
  </si>
  <si>
    <t>スキル</t>
  </si>
  <si>
    <t>社員評価</t>
  </si>
  <si>
    <t>体型管理</t>
  </si>
  <si>
    <t>Instagram</t>
  </si>
  <si>
    <t>IG</t>
  </si>
  <si>
    <t>TikTok</t>
  </si>
  <si>
    <t>TT</t>
  </si>
  <si>
    <t>5~7月評価</t>
  </si>
  <si>
    <t>2月</t>
  </si>
  <si>
    <t>3月</t>
  </si>
  <si>
    <t>4月</t>
  </si>
  <si>
    <t>総合</t>
  </si>
  <si>
    <t>NAME</t>
  </si>
  <si>
    <t>次回時給</t>
  </si>
  <si>
    <t>総得点</t>
  </si>
  <si>
    <t>ランキング</t>
  </si>
  <si>
    <t>点</t>
  </si>
  <si>
    <t>○</t>
  </si>
  <si>
    <t>△</t>
  </si>
  <si>
    <t>+</t>
  </si>
  <si>
    <t>減点</t>
  </si>
  <si>
    <t>出</t>
  </si>
  <si>
    <t>点数</t>
  </si>
  <si>
    <t>受</t>
  </si>
  <si>
    <t>社内</t>
  </si>
  <si>
    <t>MCDS</t>
  </si>
  <si>
    <t>BMI</t>
  </si>
  <si>
    <t>FAT</t>
  </si>
  <si>
    <t>Follower</t>
  </si>
  <si>
    <t>判定</t>
  </si>
  <si>
    <t>M</t>
  </si>
  <si>
    <t>650-</t>
  </si>
  <si>
    <t>参加</t>
  </si>
  <si>
    <t>リモート</t>
  </si>
  <si>
    <t>不参加</t>
  </si>
  <si>
    <t>得点</t>
  </si>
  <si>
    <t>600-649</t>
  </si>
  <si>
    <t>11月</t>
  </si>
  <si>
    <t>550-599</t>
  </si>
  <si>
    <t>12月</t>
  </si>
  <si>
    <t>400-549</t>
  </si>
  <si>
    <t>1月</t>
  </si>
  <si>
    <t>200-399</t>
  </si>
  <si>
    <t>Shift</t>
  </si>
  <si>
    <t>0-199</t>
  </si>
  <si>
    <t>Lesson</t>
  </si>
  <si>
    <t>社外</t>
  </si>
  <si>
    <t>1</t>
  </si>
  <si>
    <t>SNS</t>
  </si>
  <si>
    <t>写真</t>
  </si>
  <si>
    <t>動画</t>
  </si>
  <si>
    <t>ストーリー</t>
  </si>
  <si>
    <t>NG/出</t>
  </si>
  <si>
    <t>NG/受</t>
  </si>
  <si>
    <t>ルール</t>
  </si>
  <si>
    <t>体型</t>
  </si>
  <si>
    <t>店舗+評価</t>
  </si>
  <si>
    <t>店舗-評価</t>
  </si>
  <si>
    <t>報酬</t>
  </si>
  <si>
    <t>2026年3月分</t>
  </si>
  <si>
    <t>支給日</t>
  </si>
  <si>
    <t>2026年4月27日</t>
  </si>
  <si>
    <t>案件報酬(出演費)</t>
  </si>
  <si>
    <t>本名</t>
  </si>
  <si>
    <t>案件報酬(インセンティブ)</t>
  </si>
  <si>
    <t>金融機関</t>
  </si>
  <si>
    <t>交通費相当分</t>
  </si>
  <si>
    <t>所得税（10.21％）</t>
  </si>
  <si>
    <t>電話番号</t>
  </si>
  <si>
    <t>立替精算</t>
  </si>
  <si>
    <t>合計額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</si>
</sst>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.0"/>
    <numFmt numFmtId="165" formatCode="[$¥-411]#,##0"/>
    <numFmt numFmtId="166" formatCode="m/d"/>
    <numFmt numFmtId="167" formatCode="&quot;¥&quot;#,##0;[Red]&quot;¥&quot;\-#,##0"/>
    <numFmt numFmtId="168" formatCode="0.0"/>
    <numFmt numFmtId="169" formatCode="yyyy/m/d"/>
    <numFmt numFmtId="170" formatCode="yyyy/m"/>
    <numFmt numFmtId="171" formatCode="_([$¥-411]* #,##0.00_);_([$¥-411]* \(#,##0.00\);_([$¥-411]* &quot;-&quot;??_);_(@_)"/>
    <numFmt numFmtId="172" formatCode="m&quot;/&quot;d"/>
  </numFmts>
  <fonts count="54">
    <font>
      <sz val="11.0"/>
      <color theme="1"/>
      <name val="Calibri"/>
      <scheme val="minor"/>
    </font>
    <font>
      <sz val="10.0"/>
      <color theme="1"/>
      <name val="Calibri"/>
    </font>
    <font>
      <sz val="14.0"/>
      <color theme="1"/>
      <name val="Calibri"/>
      <scheme val="minor"/>
    </font>
    <font/>
    <font>
      <sz val="11.0"/>
      <color theme="1"/>
      <name val="Calibri"/>
    </font>
    <font>
      <sz val="11.0"/>
      <color theme="1"/>
      <name val="Meiryo"/>
    </font>
    <font>
      <sz val="10.0"/>
      <color rgb="FFFF0000"/>
      <name val="Calibri"/>
      <scheme val="minor"/>
    </font>
    <font>
      <sz val="10.0"/>
      <color theme="1"/>
      <name val="Calibri"/>
      <scheme val="minor"/>
    </font>
    <font>
      <color theme="1"/>
      <name val="Calibri"/>
    </font>
    <font>
      <color rgb="FFFF0000"/>
      <name val="Calibri"/>
      <scheme val="minor"/>
    </font>
    <font>
      <sz val="10.0"/>
      <color rgb="FF000000"/>
      <name val="Calibri"/>
      <scheme val="minor"/>
    </font>
    <font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  <scheme val="minor"/>
    </font>
    <font>
      <sz val="11.0"/>
      <color rgb="FF000000"/>
      <name val="Meiryo"/>
    </font>
    <font>
      <sz val="10.0"/>
      <color theme="1"/>
      <name val="Meiryo"/>
    </font>
    <font>
      <b/>
      <sz val="14.0"/>
      <color theme="1"/>
      <name val="Meiryo"/>
    </font>
    <font>
      <b/>
      <color theme="1"/>
      <name val="Meiryo"/>
    </font>
    <font>
      <sz val="11.0"/>
      <color theme="1"/>
      <name val="Arial"/>
    </font>
    <font>
      <b/>
      <sz val="11.0"/>
      <color theme="1"/>
      <name val="Arial"/>
    </font>
    <font>
      <b/>
      <sz val="11.0"/>
      <color theme="1"/>
      <name val="MS PGothic"/>
    </font>
    <font>
      <b/>
      <sz val="11.0"/>
      <color theme="1"/>
      <name val="Calibri"/>
    </font>
    <font>
      <b/>
      <sz val="8.0"/>
      <color theme="1"/>
      <name val="ＭＳ ゴシック"/>
    </font>
    <font>
      <b/>
      <sz val="11.0"/>
      <color theme="1"/>
      <name val="Meiryo"/>
    </font>
    <font>
      <sz val="8.0"/>
      <color theme="1"/>
      <name val="Meiryo"/>
    </font>
    <font>
      <sz val="9.0"/>
      <color theme="1"/>
      <name val="Calibri"/>
    </font>
    <font>
      <sz val="11.0"/>
      <color rgb="FFFF0000"/>
      <name val="Meiryo"/>
    </font>
    <font>
      <sz val="11.0"/>
      <color theme="1"/>
      <name val="Roboto"/>
    </font>
    <font>
      <sz val="8.0"/>
      <color theme="1"/>
      <name val="Arial"/>
    </font>
    <font>
      <sz val="9.0"/>
      <color theme="1"/>
      <name val="Calibri"/>
      <scheme val="minor"/>
    </font>
    <font>
      <color theme="1"/>
      <name val="Arial"/>
    </font>
    <font>
      <b/>
      <sz val="12.0"/>
      <color theme="1"/>
      <name val="Calibri"/>
    </font>
    <font>
      <sz val="10.0"/>
      <color rgb="FFFF0000"/>
      <name val="Meiryo"/>
    </font>
    <font>
      <color rgb="FFFF0000"/>
      <name val="Meiryo"/>
    </font>
    <font>
      <sz val="9.0"/>
      <color rgb="FFFF0000"/>
      <name val="Meiryo"/>
    </font>
    <font>
      <sz val="9.0"/>
      <color theme="1"/>
      <name val="Arial"/>
    </font>
    <font>
      <sz val="8.0"/>
      <color rgb="FFFF0000"/>
      <name val="Meiryo"/>
    </font>
    <font>
      <color theme="1"/>
      <name val="Meiryo"/>
    </font>
    <font>
      <sz val="11.0"/>
      <color rgb="FF000000"/>
      <name val="Arial"/>
    </font>
    <font>
      <sz val="9.0"/>
      <color theme="1"/>
      <name val="Meiryo"/>
    </font>
    <font>
      <b/>
      <sz val="9.0"/>
      <color theme="1"/>
      <name val="Meiryo"/>
    </font>
    <font>
      <b/>
      <sz val="12.0"/>
      <color theme="1"/>
      <name val="Meiryo"/>
    </font>
    <font>
      <sz val="8.0"/>
      <color theme="1"/>
      <name val="Verdana"/>
    </font>
    <font>
      <sz val="8.0"/>
      <color theme="1"/>
      <name val="Calibri"/>
    </font>
    <font>
      <b/>
      <sz val="9.0"/>
      <color theme="1"/>
      <name val="Verdana"/>
    </font>
    <font>
      <sz val="9.0"/>
      <color theme="1"/>
      <name val="Verdana"/>
    </font>
    <font>
      <b/>
      <sz val="15.0"/>
      <color theme="1"/>
      <name val="Meiryo"/>
    </font>
    <font>
      <b/>
      <sz val="15.0"/>
      <color theme="1"/>
      <name val="Verdana"/>
    </font>
    <font>
      <b/>
      <sz val="12.0"/>
      <color rgb="FF000000"/>
      <name val="Meiryo"/>
    </font>
    <font>
      <sz val="10.0"/>
      <color theme="1"/>
      <name val="Verdana"/>
    </font>
    <font>
      <b/>
      <sz val="10.0"/>
      <color theme="1"/>
      <name val="Meiryo"/>
    </font>
    <font>
      <b/>
      <sz val="10.0"/>
      <color theme="1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  <fill>
      <patternFill patternType="solid">
        <fgColor rgb="FFFFE7FF"/>
        <bgColor rgb="FFFFE7FF"/>
      </patternFill>
    </fill>
    <fill>
      <patternFill patternType="solid">
        <fgColor rgb="FFFFCCFF"/>
        <bgColor rgb="FFFFCCFF"/>
      </patternFill>
    </fill>
    <fill>
      <patternFill patternType="solid">
        <fgColor rgb="FFFFFF00"/>
        <bgColor rgb="FFFFFF00"/>
      </patternFill>
    </fill>
    <fill>
      <patternFill patternType="solid">
        <fgColor rgb="FFA1EFF7"/>
        <bgColor rgb="FFA1EFF7"/>
      </patternFill>
    </fill>
    <fill>
      <patternFill patternType="solid">
        <fgColor rgb="FFFFF8FF"/>
        <bgColor rgb="FFFFF8FF"/>
      </patternFill>
    </fill>
    <fill>
      <patternFill patternType="solid">
        <fgColor rgb="FFEBA3F6"/>
        <bgColor rgb="FFEBA3F6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  <fill>
      <patternFill patternType="solid">
        <fgColor rgb="FFB7DEE8"/>
        <bgColor rgb="FFB7DEE8"/>
      </patternFill>
    </fill>
  </fills>
  <borders count="119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/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dotted">
        <color rgb="FF000000"/>
      </bottom>
    </border>
    <border>
      <left style="medium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medium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top style="medium">
        <color rgb="FF000000"/>
      </top>
    </border>
    <border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right style="medium">
        <color rgb="FF000000"/>
      </righ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dotted">
        <color rgb="FF000000"/>
      </bottom>
    </border>
    <border>
      <bottom style="dotted">
        <color rgb="FF000000"/>
      </bottom>
    </border>
    <border>
      <left style="thin">
        <color rgb="FF000000"/>
      </left>
      <bottom style="dotted">
        <color rgb="FF000000"/>
      </bottom>
    </border>
    <border>
      <left style="medium">
        <color rgb="FF000000"/>
      </left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right style="double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double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bottom style="hair">
        <color rgb="FF000000"/>
      </bottom>
    </border>
    <border>
      <left style="thin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medium">
        <color rgb="FF000000"/>
      </right>
      <bottom style="hair">
        <color rgb="FF000000"/>
      </bottom>
    </border>
    <border>
      <top style="hair">
        <color rgb="FF000000"/>
      </top>
    </border>
    <border>
      <right style="double">
        <color rgb="FF000000"/>
      </right>
      <bottom style="hair">
        <color rgb="FF000000"/>
      </bottom>
    </border>
    <border>
      <left/>
      <right style="thin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</border>
    <border>
      <left/>
      <top style="double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top style="hair">
        <color rgb="FF000000"/>
      </top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bottom style="hair">
        <color rgb="FF000000"/>
      </bottom>
    </border>
    <border>
      <left style="double">
        <color rgb="FF000000"/>
      </left>
      <right style="thin">
        <color rgb="FF000000"/>
      </right>
      <bottom style="hair">
        <color rgb="FF000000"/>
      </bottom>
    </border>
    <border>
      <left style="medium">
        <color rgb="FF000000"/>
      </left>
      <top style="double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right style="thin">
        <color rgb="FF000000"/>
      </right>
      <top style="double">
        <color rgb="FF000000"/>
      </top>
      <bottom style="medium">
        <color rgb="FF000000"/>
      </bottom>
    </border>
    <border>
      <left/>
      <right style="medium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6">
    <xf borderId="0" fillId="0" fontId="0" numFmtId="0" xfId="0" applyAlignment="1" applyFont="1">
      <alignment readingOrder="0" shrinkToFit="0" vertical="center" wrapText="0"/>
    </xf>
    <xf borderId="0" fillId="2" fontId="0" numFmtId="0" xfId="0" applyAlignment="1" applyFill="1" applyFont="1">
      <alignment horizontal="center" shrinkToFit="1" vertical="center" wrapText="0"/>
    </xf>
    <xf borderId="0" fillId="0" fontId="0" numFmtId="0" xfId="0" applyAlignment="1" applyFont="1">
      <alignment horizontal="center" shrinkToFit="1" vertical="center" wrapText="0"/>
    </xf>
    <xf borderId="0" fillId="2" fontId="0" numFmtId="3" xfId="0" applyAlignment="1" applyFont="1" applyNumberFormat="1">
      <alignment horizontal="center" shrinkToFit="1" vertical="center" wrapText="0"/>
    </xf>
    <xf borderId="0" fillId="0" fontId="1" numFmtId="0" xfId="0" applyAlignment="1" applyFont="1">
      <alignment horizontal="center" shrinkToFit="1" vertical="center" wrapText="0"/>
    </xf>
    <xf borderId="0" fillId="0" fontId="0" numFmtId="164" xfId="0" applyAlignment="1" applyFont="1" applyNumberFormat="1">
      <alignment vertical="center"/>
    </xf>
    <xf borderId="0" fillId="0" fontId="0" numFmtId="49" xfId="0" applyAlignment="1" applyFont="1" applyNumberFormat="1">
      <alignment horizontal="center" vertical="center"/>
    </xf>
    <xf borderId="0" fillId="0" fontId="0" numFmtId="165" xfId="0" applyAlignment="1" applyFont="1" applyNumberFormat="1">
      <alignment horizontal="left" shrinkToFit="1" vertical="center" wrapText="0"/>
    </xf>
    <xf borderId="0" fillId="3" fontId="0" numFmtId="165" xfId="0" applyAlignment="1" applyFill="1" applyFont="1" applyNumberFormat="1">
      <alignment horizontal="right" shrinkToFit="1" vertical="center" wrapText="0"/>
    </xf>
    <xf borderId="0" fillId="0" fontId="0" numFmtId="0" xfId="0" applyAlignment="1" applyFont="1">
      <alignment shrinkToFit="1" vertical="center" wrapText="0"/>
    </xf>
    <xf borderId="0" fillId="2" fontId="0" numFmtId="0" xfId="0" applyAlignment="1" applyFont="1">
      <alignment horizontal="right" shrinkToFit="1" vertical="center" wrapText="0"/>
    </xf>
    <xf borderId="0" fillId="0" fontId="0" numFmtId="0" xfId="0" applyAlignment="1" applyFont="1">
      <alignment vertical="center"/>
    </xf>
    <xf borderId="0" fillId="0" fontId="0" numFmtId="165" xfId="0" applyAlignment="1" applyFont="1" applyNumberFormat="1">
      <alignment horizontal="center" shrinkToFit="1" vertical="center" wrapText="0"/>
    </xf>
    <xf borderId="0" fillId="2" fontId="0" numFmtId="165" xfId="0" applyAlignment="1" applyFont="1" applyNumberFormat="1">
      <alignment horizontal="center" shrinkToFit="1" vertical="center" wrapText="0"/>
    </xf>
    <xf borderId="1" fillId="3" fontId="0" numFmtId="165" xfId="0" applyAlignment="1" applyBorder="1" applyFont="1" applyNumberFormat="1">
      <alignment horizontal="right" vertical="center"/>
    </xf>
    <xf borderId="2" fillId="2" fontId="2" numFmtId="165" xfId="0" applyAlignment="1" applyBorder="1" applyFont="1" applyNumberFormat="1">
      <alignment vertical="center"/>
    </xf>
    <xf borderId="3" fillId="0" fontId="3" numFmtId="0" xfId="0" applyAlignment="1" applyBorder="1" applyFont="1">
      <alignment vertical="center"/>
    </xf>
    <xf borderId="0" fillId="0" fontId="0" numFmtId="10" xfId="0" applyAlignment="1" applyFont="1" applyNumberFormat="1">
      <alignment horizontal="center" shrinkToFit="1" vertical="center" wrapText="0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0" fillId="0" fontId="0" numFmtId="0" xfId="0" applyAlignment="1" applyFont="1">
      <alignment horizontal="center" readingOrder="0" shrinkToFit="1" vertical="center" wrapText="0"/>
    </xf>
    <xf borderId="0" fillId="0" fontId="0" numFmtId="0" xfId="0" applyAlignment="1" applyFont="1">
      <alignment horizontal="left" vertical="center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0" fillId="0" fontId="0" numFmtId="0" xfId="0" applyAlignment="1" applyFont="1">
      <alignment horizontal="center" vertical="center"/>
    </xf>
    <xf borderId="0" fillId="2" fontId="0" numFmtId="0" xfId="0" applyAlignment="1" applyFont="1">
      <alignment horizontal="center" vertical="center"/>
    </xf>
    <xf borderId="0" fillId="3" fontId="0" numFmtId="165" xfId="0" applyAlignment="1" applyFont="1" applyNumberFormat="1">
      <alignment horizontal="right" vertical="center"/>
    </xf>
    <xf borderId="0" fillId="2" fontId="0" numFmtId="0" xfId="0" applyAlignment="1" applyFont="1">
      <alignment horizontal="right" vertical="center"/>
    </xf>
    <xf borderId="0" fillId="2" fontId="4" numFmtId="0" xfId="0" applyAlignment="1" applyFont="1">
      <alignment horizontal="center" readingOrder="0" shrinkToFit="1" vertical="center" wrapText="0"/>
    </xf>
    <xf borderId="10" fillId="2" fontId="4" numFmtId="0" xfId="0" applyAlignment="1" applyBorder="1" applyFont="1">
      <alignment horizontal="center" readingOrder="0" shrinkToFit="1" vertical="center" wrapText="0"/>
    </xf>
    <xf borderId="10" fillId="4" fontId="4" numFmtId="0" xfId="0" applyAlignment="1" applyBorder="1" applyFill="1" applyFont="1">
      <alignment horizontal="center" readingOrder="0" shrinkToFit="1" vertical="center" wrapText="0"/>
    </xf>
    <xf borderId="10" fillId="2" fontId="4" numFmtId="0" xfId="0" applyAlignment="1" applyBorder="1" applyFont="1">
      <alignment horizontal="center" shrinkToFit="1" vertical="center" wrapText="0"/>
    </xf>
    <xf borderId="10" fillId="2" fontId="4" numFmtId="3" xfId="0" applyAlignment="1" applyBorder="1" applyFont="1" applyNumberFormat="1">
      <alignment horizontal="center" shrinkToFit="1" vertical="center" wrapText="0"/>
    </xf>
    <xf borderId="10" fillId="0" fontId="4" numFmtId="0" xfId="0" applyAlignment="1" applyBorder="1" applyFont="1">
      <alignment horizontal="center" shrinkToFit="1" vertical="center" wrapText="0"/>
    </xf>
    <xf borderId="10" fillId="0" fontId="4" numFmtId="164" xfId="0" applyAlignment="1" applyBorder="1" applyFont="1" applyNumberFormat="1">
      <alignment horizontal="center" shrinkToFit="1" vertical="center" wrapText="0"/>
    </xf>
    <xf borderId="10" fillId="4" fontId="5" numFmtId="0" xfId="0" applyAlignment="1" applyBorder="1" applyFont="1">
      <alignment horizontal="center" readingOrder="0" shrinkToFit="1" vertical="center" wrapText="0"/>
    </xf>
    <xf borderId="11" fillId="0" fontId="4" numFmtId="0" xfId="0" applyAlignment="1" applyBorder="1" applyFont="1">
      <alignment horizontal="center" readingOrder="0" shrinkToFit="1" vertical="center" wrapText="0"/>
    </xf>
    <xf borderId="12" fillId="2" fontId="4" numFmtId="0" xfId="0" applyAlignment="1" applyBorder="1" applyFont="1">
      <alignment horizontal="center" readingOrder="0" shrinkToFit="1" vertical="center" wrapText="0"/>
    </xf>
    <xf borderId="12" fillId="3" fontId="4" numFmtId="165" xfId="0" applyAlignment="1" applyBorder="1" applyFont="1" applyNumberFormat="1">
      <alignment horizontal="center" readingOrder="0" shrinkToFit="1" vertical="center" wrapText="0"/>
    </xf>
    <xf borderId="12" fillId="0" fontId="4" numFmtId="0" xfId="0" applyAlignment="1" applyBorder="1" applyFont="1">
      <alignment horizontal="center" shrinkToFit="1" vertical="center" wrapText="0"/>
    </xf>
    <xf borderId="13" fillId="2" fontId="4" numFmtId="0" xfId="0" applyAlignment="1" applyBorder="1" applyFont="1">
      <alignment horizontal="center" shrinkToFit="1" vertical="center" wrapText="0"/>
    </xf>
    <xf borderId="0" fillId="0" fontId="4" numFmtId="0" xfId="0" applyAlignment="1" applyFont="1">
      <alignment horizontal="center" vertical="center"/>
    </xf>
    <xf borderId="0" fillId="2" fontId="6" numFmtId="166" xfId="0" applyAlignment="1" applyFont="1" applyNumberFormat="1">
      <alignment horizontal="center" shrinkToFit="1" vertical="center" wrapText="0"/>
    </xf>
    <xf borderId="14" fillId="2" fontId="4" numFmtId="166" xfId="0" applyAlignment="1" applyBorder="1" applyFont="1" applyNumberFormat="1">
      <alignment horizontal="center" vertical="center"/>
    </xf>
    <xf borderId="14" fillId="4" fontId="4" numFmtId="166" xfId="0" applyAlignment="1" applyBorder="1" applyFont="1" applyNumberFormat="1">
      <alignment horizontal="center" vertical="center"/>
    </xf>
    <xf borderId="14" fillId="0" fontId="4" numFmtId="3" xfId="0" applyAlignment="1" applyBorder="1" applyFont="1" applyNumberFormat="1">
      <alignment vertical="center"/>
    </xf>
    <xf borderId="14" fillId="0" fontId="4" numFmtId="3" xfId="0" applyAlignment="1" applyBorder="1" applyFont="1" applyNumberFormat="1">
      <alignment readingOrder="0" vertical="center"/>
    </xf>
    <xf borderId="15" fillId="0" fontId="4" numFmtId="0" xfId="0" applyAlignment="1" applyBorder="1" applyFont="1">
      <alignment horizontal="right" vertical="center"/>
    </xf>
    <xf borderId="16" fillId="2" fontId="4" numFmtId="3" xfId="0" applyAlignment="1" applyBorder="1" applyFont="1" applyNumberFormat="1">
      <alignment vertical="center"/>
    </xf>
    <xf borderId="17" fillId="0" fontId="4" numFmtId="166" xfId="0" applyAlignment="1" applyBorder="1" applyFont="1" applyNumberFormat="1">
      <alignment horizontal="center" vertical="center"/>
    </xf>
    <xf borderId="14" fillId="5" fontId="4" numFmtId="164" xfId="0" applyAlignment="1" applyBorder="1" applyFill="1" applyFont="1" applyNumberFormat="1">
      <alignment horizontal="center" readingOrder="0" vertical="center"/>
    </xf>
    <xf borderId="14" fillId="4" fontId="4" numFmtId="0" xfId="0" applyAlignment="1" applyBorder="1" applyFont="1">
      <alignment horizontal="center" vertical="center"/>
    </xf>
    <xf borderId="14" fillId="0" fontId="0" numFmtId="0" xfId="0" applyAlignment="1" applyBorder="1" applyFont="1">
      <alignment horizontal="left" vertical="center"/>
    </xf>
    <xf borderId="15" fillId="0" fontId="4" numFmtId="38" xfId="0" applyAlignment="1" applyBorder="1" applyFont="1" applyNumberFormat="1">
      <alignment horizontal="center" readingOrder="0" vertical="center"/>
    </xf>
    <xf borderId="16" fillId="2" fontId="4" numFmtId="165" xfId="0" applyAlignment="1" applyBorder="1" applyFont="1" applyNumberFormat="1">
      <alignment horizontal="right" vertical="center"/>
    </xf>
    <xf borderId="16" fillId="5" fontId="4" numFmtId="165" xfId="0" applyAlignment="1" applyBorder="1" applyFont="1" applyNumberFormat="1">
      <alignment horizontal="right" vertical="center"/>
    </xf>
    <xf borderId="17" fillId="2" fontId="4" numFmtId="165" xfId="0" applyAlignment="1" applyBorder="1" applyFont="1" applyNumberFormat="1">
      <alignment horizontal="right" vertical="center"/>
    </xf>
    <xf borderId="0" fillId="0" fontId="7" numFmtId="0" xfId="0" applyAlignment="1" applyFont="1">
      <alignment horizontal="left" vertical="center"/>
    </xf>
    <xf borderId="18" fillId="2" fontId="4" numFmtId="166" xfId="0" applyAlignment="1" applyBorder="1" applyFont="1" applyNumberFormat="1">
      <alignment horizontal="center" vertical="center"/>
    </xf>
    <xf borderId="18" fillId="4" fontId="4" numFmtId="166" xfId="0" applyAlignment="1" applyBorder="1" applyFont="1" applyNumberFormat="1">
      <alignment horizontal="center" readingOrder="0" vertical="center"/>
    </xf>
    <xf borderId="18" fillId="0" fontId="4" numFmtId="167" xfId="0" applyAlignment="1" applyBorder="1" applyFont="1" applyNumberFormat="1">
      <alignment horizontal="center" vertical="center"/>
    </xf>
    <xf borderId="19" fillId="4" fontId="4" numFmtId="0" xfId="0" applyAlignment="1" applyBorder="1" applyFont="1">
      <alignment readingOrder="0" vertical="center"/>
    </xf>
    <xf borderId="20" fillId="2" fontId="4" numFmtId="3" xfId="0" applyAlignment="1" applyBorder="1" applyFont="1" applyNumberFormat="1">
      <alignment horizontal="center" vertical="center"/>
    </xf>
    <xf borderId="21" fillId="0" fontId="8" numFmtId="166" xfId="0" applyAlignment="1" applyBorder="1" applyFont="1" applyNumberFormat="1">
      <alignment horizontal="center" vertical="center"/>
    </xf>
    <xf borderId="18" fillId="0" fontId="4" numFmtId="164" xfId="0" applyAlignment="1" applyBorder="1" applyFont="1" applyNumberFormat="1">
      <alignment horizontal="center" vertical="center"/>
    </xf>
    <xf borderId="18" fillId="4" fontId="4" numFmtId="0" xfId="0" applyAlignment="1" applyBorder="1" applyFont="1">
      <alignment horizontal="center" vertical="center"/>
    </xf>
    <xf borderId="18" fillId="4" fontId="0" numFmtId="0" xfId="0" applyAlignment="1" applyBorder="1" applyFont="1">
      <alignment horizontal="left" readingOrder="0" vertical="center"/>
    </xf>
    <xf borderId="19" fillId="0" fontId="4" numFmtId="38" xfId="0" applyAlignment="1" applyBorder="1" applyFont="1" applyNumberFormat="1">
      <alignment horizontal="center" vertical="center"/>
    </xf>
    <xf borderId="20" fillId="0" fontId="4" numFmtId="38" xfId="0" applyAlignment="1" applyBorder="1" applyFont="1" applyNumberFormat="1">
      <alignment vertical="center"/>
    </xf>
    <xf borderId="22" fillId="3" fontId="4" numFmtId="165" xfId="0" applyAlignment="1" applyBorder="1" applyFont="1" applyNumberFormat="1">
      <alignment horizontal="right" vertical="center"/>
    </xf>
    <xf borderId="20" fillId="2" fontId="4" numFmtId="167" xfId="0" applyAlignment="1" applyBorder="1" applyFont="1" applyNumberFormat="1">
      <alignment horizontal="right" vertical="center"/>
    </xf>
    <xf borderId="21" fillId="2" fontId="4" numFmtId="38" xfId="0" applyAlignment="1" applyBorder="1" applyFont="1" applyNumberFormat="1">
      <alignment vertical="center"/>
    </xf>
    <xf borderId="0" fillId="0" fontId="9" numFmtId="0" xfId="0" applyAlignment="1" applyFont="1">
      <alignment vertical="center"/>
    </xf>
    <xf borderId="0" fillId="0" fontId="6" numFmtId="0" xfId="0" applyAlignment="1" applyFont="1">
      <alignment horizontal="left" vertical="center"/>
    </xf>
    <xf borderId="0" fillId="2" fontId="4" numFmtId="166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7" numFmtId="0" xfId="0" applyAlignment="1" applyFont="1">
      <alignment horizontal="left" readingOrder="0" vertical="center"/>
    </xf>
    <xf borderId="0" fillId="0" fontId="8" numFmtId="0" xfId="0" applyAlignment="1" applyFont="1">
      <alignment vertical="center"/>
    </xf>
    <xf borderId="0" fillId="0" fontId="10" numFmtId="0" xfId="0" applyAlignment="1" applyFont="1">
      <alignment horizontal="left" readingOrder="0" vertical="center"/>
    </xf>
    <xf borderId="0" fillId="0" fontId="11" numFmtId="0" xfId="0" applyAlignment="1" applyFont="1">
      <alignment vertical="center"/>
    </xf>
    <xf borderId="0" fillId="0" fontId="10" numFmtId="0" xfId="0" applyAlignment="1" applyFont="1">
      <alignment horizontal="left" vertical="center"/>
    </xf>
    <xf borderId="19" fillId="2" fontId="4" numFmtId="38" xfId="0" applyAlignment="1" applyBorder="1" applyFont="1" applyNumberFormat="1">
      <alignment horizontal="center" vertical="center"/>
    </xf>
    <xf borderId="0" fillId="0" fontId="12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7" numFmtId="0" xfId="0" applyAlignment="1" applyFont="1">
      <alignment horizontal="center" shrinkToFit="1" vertical="center" wrapText="0"/>
    </xf>
    <xf borderId="0" fillId="0" fontId="0" numFmtId="0" xfId="0" applyAlignment="1" applyFont="1">
      <alignment horizontal="left" shrinkToFit="1" vertical="center" wrapText="0"/>
    </xf>
    <xf borderId="0" fillId="2" fontId="13" numFmtId="0" xfId="0" applyAlignment="1" applyFont="1">
      <alignment vertical="center"/>
    </xf>
    <xf borderId="0" fillId="2" fontId="0" numFmtId="0" xfId="0" applyAlignment="1" applyFont="1">
      <alignment horizontal="center" vertical="center"/>
    </xf>
    <xf borderId="0" fillId="0" fontId="0" numFmtId="0" xfId="0" applyAlignment="1" applyFont="1">
      <alignment vertical="center"/>
    </xf>
    <xf borderId="0" fillId="2" fontId="0" numFmtId="3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0" numFmtId="164" xfId="0" applyAlignment="1" applyFont="1" applyNumberFormat="1">
      <alignment vertical="center"/>
    </xf>
    <xf borderId="0" fillId="0" fontId="7" numFmtId="0" xfId="0" applyAlignment="1" applyFont="1">
      <alignment horizontal="center" vertical="center"/>
    </xf>
    <xf borderId="0" fillId="0" fontId="0" numFmtId="0" xfId="0" applyAlignment="1" applyFont="1">
      <alignment horizontal="left" vertical="center"/>
    </xf>
    <xf borderId="0" fillId="0" fontId="0" numFmtId="0" xfId="0" applyAlignment="1" applyFont="1">
      <alignment horizontal="center" vertical="center"/>
    </xf>
    <xf borderId="0" fillId="2" fontId="0" numFmtId="0" xfId="0" applyAlignment="1" applyFont="1">
      <alignment vertical="center"/>
    </xf>
    <xf borderId="0" fillId="3" fontId="0" numFmtId="165" xfId="0" applyAlignment="1" applyFont="1" applyNumberFormat="1">
      <alignment horizontal="right" vertical="center"/>
    </xf>
    <xf borderId="0" fillId="2" fontId="0" numFmtId="0" xfId="0" applyAlignment="1" applyFont="1">
      <alignment horizontal="right" vertical="center"/>
    </xf>
    <xf borderId="0" fillId="2" fontId="0" numFmtId="0" xfId="0" applyAlignment="1" applyFont="1">
      <alignment horizontal="center" readingOrder="0" shrinkToFit="1" vertical="center" wrapText="0"/>
    </xf>
    <xf borderId="0" fillId="0" fontId="7" numFmtId="49" xfId="0" applyAlignment="1" applyFont="1" applyNumberFormat="1">
      <alignment horizontal="center" shrinkToFit="1" vertical="center" wrapText="0"/>
    </xf>
    <xf borderId="0" fillId="0" fontId="0" numFmtId="165" xfId="0" applyAlignment="1" applyFont="1" applyNumberFormat="1">
      <alignment shrinkToFit="1" vertical="center" wrapText="0"/>
    </xf>
    <xf borderId="0" fillId="2" fontId="7" numFmtId="3" xfId="0" applyAlignment="1" applyFont="1" applyNumberFormat="1">
      <alignment horizontal="center" shrinkToFit="1" vertical="center" wrapText="0"/>
    </xf>
    <xf borderId="0" fillId="0" fontId="0" numFmtId="165" xfId="0" applyAlignment="1" applyFont="1" applyNumberFormat="1">
      <alignment shrinkToFit="1" vertical="center" wrapText="0"/>
    </xf>
    <xf borderId="0" fillId="0" fontId="13" numFmtId="0" xfId="0" applyAlignment="1" applyFont="1">
      <alignment horizontal="center" vertical="center"/>
    </xf>
    <xf borderId="1" fillId="2" fontId="0" numFmtId="165" xfId="0" applyAlignment="1" applyBorder="1" applyFont="1" applyNumberFormat="1">
      <alignment horizontal="center" vertical="center"/>
    </xf>
    <xf borderId="23" fillId="2" fontId="14" numFmtId="165" xfId="0" applyAlignment="1" applyBorder="1" applyFont="1" applyNumberFormat="1">
      <alignment horizontal="right" vertical="center"/>
    </xf>
    <xf borderId="0" fillId="0" fontId="7" numFmtId="49" xfId="0" applyAlignment="1" applyFont="1" applyNumberFormat="1">
      <alignment horizontal="center" vertical="center"/>
    </xf>
    <xf borderId="24" fillId="0" fontId="3" numFmtId="0" xfId="0" applyAlignment="1" applyBorder="1" applyFont="1">
      <alignment vertical="center"/>
    </xf>
    <xf borderId="0" fillId="0" fontId="0" numFmtId="165" xfId="0" applyAlignment="1" applyFont="1" applyNumberFormat="1">
      <alignment vertical="center"/>
    </xf>
    <xf borderId="10" fillId="2" fontId="0" numFmtId="0" xfId="0" applyAlignment="1" applyBorder="1" applyFont="1">
      <alignment horizontal="center" readingOrder="0" shrinkToFit="1" vertical="center" wrapText="0"/>
    </xf>
    <xf borderId="25" fillId="4" fontId="0" numFmtId="0" xfId="0" applyAlignment="1" applyBorder="1" applyFont="1">
      <alignment horizontal="center" readingOrder="0" shrinkToFit="1" vertical="center" wrapText="0"/>
    </xf>
    <xf borderId="13" fillId="2" fontId="0" numFmtId="0" xfId="0" applyAlignment="1" applyBorder="1" applyFont="1">
      <alignment horizontal="center" shrinkToFit="1" vertical="center" wrapText="0"/>
    </xf>
    <xf borderId="25" fillId="2" fontId="0" numFmtId="0" xfId="0" applyAlignment="1" applyBorder="1" applyFont="1">
      <alignment horizontal="center" readingOrder="0" shrinkToFit="1" vertical="center" wrapText="0"/>
    </xf>
    <xf borderId="26" fillId="2" fontId="0" numFmtId="0" xfId="0" applyAlignment="1" applyBorder="1" applyFont="1">
      <alignment horizontal="center" readingOrder="0" shrinkToFit="1" vertical="center" wrapText="0"/>
    </xf>
    <xf borderId="27" fillId="4" fontId="0" numFmtId="0" xfId="0" applyAlignment="1" applyBorder="1" applyFont="1">
      <alignment horizontal="center" readingOrder="0" shrinkToFit="1" vertical="center" wrapText="0"/>
    </xf>
    <xf borderId="28" fillId="4" fontId="0" numFmtId="49" xfId="0" applyAlignment="1" applyBorder="1" applyFont="1" applyNumberFormat="1">
      <alignment horizontal="center" readingOrder="0" shrinkToFit="1" vertical="center" wrapText="0"/>
    </xf>
    <xf borderId="0" fillId="4" fontId="0" numFmtId="49" xfId="0" applyAlignment="1" applyFont="1" applyNumberFormat="1">
      <alignment horizontal="center" readingOrder="0" shrinkToFit="1" vertical="center" wrapText="0"/>
    </xf>
    <xf borderId="10" fillId="4" fontId="0" numFmtId="49" xfId="0" applyAlignment="1" applyBorder="1" applyFont="1" applyNumberFormat="1">
      <alignment horizontal="center" readingOrder="0" shrinkToFit="1" vertical="center" wrapText="0"/>
    </xf>
    <xf borderId="29" fillId="4" fontId="0" numFmtId="0" xfId="0" applyAlignment="1" applyBorder="1" applyFont="1">
      <alignment horizontal="center" readingOrder="0" shrinkToFit="1" vertical="center" wrapText="0"/>
    </xf>
    <xf borderId="25" fillId="4" fontId="0" numFmtId="3" xfId="0" applyAlignment="1" applyBorder="1" applyFont="1" applyNumberFormat="1">
      <alignment horizontal="center" readingOrder="0" shrinkToFit="1" vertical="center" wrapText="0"/>
    </xf>
    <xf borderId="12" fillId="2" fontId="0" numFmtId="3" xfId="0" applyAlignment="1" applyBorder="1" applyFont="1" applyNumberFormat="1">
      <alignment horizontal="center" readingOrder="0" shrinkToFit="1" vertical="center" wrapText="0"/>
    </xf>
    <xf borderId="13" fillId="0" fontId="0" numFmtId="165" xfId="0" applyAlignment="1" applyBorder="1" applyFont="1" applyNumberFormat="1">
      <alignment horizontal="center" readingOrder="0" shrinkToFit="1" vertical="center" wrapText="0"/>
    </xf>
    <xf borderId="0" fillId="0" fontId="0" numFmtId="0" xfId="0" applyAlignment="1" applyFont="1">
      <alignment readingOrder="0" vertical="center"/>
    </xf>
    <xf borderId="30" fillId="2" fontId="4" numFmtId="166" xfId="0" applyAlignment="1" applyBorder="1" applyFont="1" applyNumberFormat="1">
      <alignment vertical="center"/>
    </xf>
    <xf borderId="31" fillId="4" fontId="4" numFmtId="166" xfId="0" applyAlignment="1" applyBorder="1" applyFont="1" applyNumberFormat="1">
      <alignment horizontal="center" vertical="center"/>
    </xf>
    <xf borderId="32" fillId="0" fontId="4" numFmtId="3" xfId="0" applyAlignment="1" applyBorder="1" applyFont="1" applyNumberFormat="1">
      <alignment horizontal="center" vertical="center"/>
    </xf>
    <xf borderId="31" fillId="0" fontId="4" numFmtId="3" xfId="0" applyAlignment="1" applyBorder="1" applyFont="1" applyNumberFormat="1">
      <alignment readingOrder="0" vertical="center"/>
    </xf>
    <xf borderId="33" fillId="0" fontId="4" numFmtId="3" xfId="0" applyAlignment="1" applyBorder="1" applyFont="1" applyNumberFormat="1">
      <alignment readingOrder="0" vertical="center"/>
    </xf>
    <xf borderId="34" fillId="0" fontId="4" numFmtId="3" xfId="0" applyAlignment="1" applyBorder="1" applyFont="1" applyNumberFormat="1">
      <alignment readingOrder="0" vertical="center"/>
    </xf>
    <xf borderId="35" fillId="0" fontId="4" numFmtId="3" xfId="0" applyAlignment="1" applyBorder="1" applyFont="1" applyNumberFormat="1">
      <alignment readingOrder="0" vertical="center"/>
    </xf>
    <xf borderId="32" fillId="0" fontId="5" numFmtId="0" xfId="0" applyAlignment="1" applyBorder="1" applyFont="1">
      <alignment vertical="center"/>
    </xf>
    <xf borderId="31" fillId="5" fontId="8" numFmtId="168" xfId="0" applyAlignment="1" applyBorder="1" applyFont="1" applyNumberFormat="1">
      <alignment horizontal="center" vertical="center"/>
    </xf>
    <xf borderId="31" fillId="2" fontId="4" numFmtId="0" xfId="0" applyAlignment="1" applyBorder="1" applyFont="1">
      <alignment vertical="center"/>
    </xf>
    <xf borderId="32" fillId="5" fontId="4" numFmtId="165" xfId="0" applyAlignment="1" applyBorder="1" applyFont="1" applyNumberFormat="1">
      <alignment horizontal="right" vertical="center"/>
    </xf>
    <xf borderId="22" fillId="4" fontId="4" numFmtId="166" xfId="0" applyAlignment="1" applyBorder="1" applyFont="1" applyNumberFormat="1">
      <alignment horizontal="center" readingOrder="0" vertical="center"/>
    </xf>
    <xf borderId="36" fillId="0" fontId="4" numFmtId="167" xfId="0" applyAlignment="1" applyBorder="1" applyFont="1" applyNumberFormat="1">
      <alignment horizontal="center" vertical="center"/>
    </xf>
    <xf borderId="22" fillId="0" fontId="4" numFmtId="167" xfId="0" applyAlignment="1" applyBorder="1" applyFont="1" applyNumberFormat="1">
      <alignment horizontal="center" vertical="center"/>
    </xf>
    <xf borderId="37" fillId="4" fontId="4" numFmtId="0" xfId="0" applyAlignment="1" applyBorder="1" applyFont="1">
      <alignment readingOrder="0" vertical="center"/>
    </xf>
    <xf borderId="28" fillId="4" fontId="4" numFmtId="49" xfId="0" applyAlignment="1" applyBorder="1" applyFont="1" applyNumberFormat="1">
      <alignment horizontal="center" vertical="center"/>
    </xf>
    <xf borderId="0" fillId="4" fontId="4" numFmtId="49" xfId="0" applyAlignment="1" applyFont="1" applyNumberFormat="1">
      <alignment horizontal="center" vertical="center"/>
    </xf>
    <xf borderId="18" fillId="4" fontId="4" numFmtId="49" xfId="0" applyAlignment="1" applyBorder="1" applyFont="1" applyNumberFormat="1">
      <alignment horizontal="center" vertical="center"/>
    </xf>
    <xf borderId="36" fillId="4" fontId="4" numFmtId="0" xfId="0" applyAlignment="1" applyBorder="1" applyFont="1">
      <alignment readingOrder="0" vertical="center"/>
    </xf>
    <xf borderId="22" fillId="4" fontId="8" numFmtId="0" xfId="0" applyAlignment="1" applyBorder="1" applyFont="1">
      <alignment horizontal="center" readingOrder="0" vertical="center"/>
    </xf>
    <xf borderId="22" fillId="0" fontId="4" numFmtId="0" xfId="0" applyAlignment="1" applyBorder="1" applyFont="1">
      <alignment horizontal="center" vertical="center"/>
    </xf>
    <xf borderId="36" fillId="2" fontId="4" numFmtId="167" xfId="0" applyAlignment="1" applyBorder="1" applyFont="1" applyNumberFormat="1">
      <alignment horizontal="right" vertical="center"/>
    </xf>
    <xf borderId="0" fillId="2" fontId="15" numFmtId="166" xfId="0" applyAlignment="1" applyFont="1" applyNumberFormat="1">
      <alignment horizontal="center" readingOrder="0" vertical="center"/>
    </xf>
    <xf borderId="36" fillId="2" fontId="4" numFmtId="167" xfId="0" applyAlignment="1" applyBorder="1" applyFont="1" applyNumberFormat="1">
      <alignment horizontal="center" vertical="center"/>
    </xf>
    <xf borderId="22" fillId="2" fontId="4" numFmtId="167" xfId="0" applyAlignment="1" applyBorder="1" applyFont="1" applyNumberFormat="1">
      <alignment horizontal="center" vertical="center"/>
    </xf>
    <xf borderId="22" fillId="2" fontId="4" numFmtId="0" xfId="0" applyAlignment="1" applyBorder="1" applyFont="1">
      <alignment horizontal="center" vertical="center"/>
    </xf>
    <xf borderId="0" fillId="0" fontId="4" numFmtId="0" xfId="0" applyAlignment="1" applyFont="1">
      <alignment readingOrder="0" vertical="center"/>
    </xf>
    <xf borderId="0" fillId="0" fontId="0" numFmtId="166" xfId="0" applyAlignment="1" applyFont="1" applyNumberFormat="1">
      <alignment readingOrder="0" vertical="center"/>
    </xf>
    <xf borderId="18" fillId="2" fontId="15" numFmtId="166" xfId="0" applyAlignment="1" applyBorder="1" applyFont="1" applyNumberFormat="1">
      <alignment horizontal="center" vertical="center"/>
    </xf>
    <xf borderId="19" fillId="4" fontId="15" numFmtId="166" xfId="0" applyAlignment="1" applyBorder="1" applyFont="1" applyNumberFormat="1">
      <alignment horizontal="center" readingOrder="0" vertical="center"/>
    </xf>
    <xf borderId="21" fillId="2" fontId="0" numFmtId="167" xfId="0" applyAlignment="1" applyBorder="1" applyFont="1" applyNumberFormat="1">
      <alignment horizontal="center" vertical="center"/>
    </xf>
    <xf borderId="19" fillId="2" fontId="4" numFmtId="167" xfId="0" applyAlignment="1" applyBorder="1" applyFont="1" applyNumberFormat="1">
      <alignment horizontal="center" vertical="center"/>
    </xf>
    <xf borderId="38" fillId="4" fontId="15" numFmtId="0" xfId="0" applyAlignment="1" applyBorder="1" applyFont="1">
      <alignment horizontal="left" readingOrder="0" shrinkToFit="1" vertical="center" wrapText="0"/>
    </xf>
    <xf borderId="28" fillId="4" fontId="10" numFmtId="49" xfId="0" applyAlignment="1" applyBorder="1" applyFont="1" applyNumberFormat="1">
      <alignment horizontal="center" readingOrder="0" shrinkToFit="1" vertical="center" wrapText="0"/>
    </xf>
    <xf borderId="0" fillId="4" fontId="10" numFmtId="49" xfId="0" applyAlignment="1" applyFont="1" applyNumberFormat="1">
      <alignment horizontal="center" readingOrder="0" shrinkToFit="1" vertical="center" wrapText="0"/>
    </xf>
    <xf borderId="18" fillId="4" fontId="10" numFmtId="49" xfId="0" applyAlignment="1" applyBorder="1" applyFont="1" applyNumberFormat="1">
      <alignment horizontal="center" readingOrder="0" shrinkToFit="1" vertical="center" wrapText="0"/>
    </xf>
    <xf borderId="18" fillId="4" fontId="16" numFmtId="0" xfId="0" applyAlignment="1" applyBorder="1" applyFont="1">
      <alignment horizontal="left" readingOrder="0" shrinkToFit="1" vertical="center" wrapText="0"/>
    </xf>
    <xf borderId="19" fillId="4" fontId="10" numFmtId="0" xfId="0" applyAlignment="1" applyBorder="1" applyFont="1">
      <alignment horizontal="center" readingOrder="0" shrinkToFit="1" vertical="center" wrapText="0"/>
    </xf>
    <xf borderId="22" fillId="2" fontId="8" numFmtId="0" xfId="0" applyAlignment="1" applyBorder="1" applyFont="1">
      <alignment horizontal="center" vertical="center"/>
    </xf>
    <xf borderId="36" fillId="2" fontId="8" numFmtId="165" xfId="0" applyAlignment="1" applyBorder="1" applyFont="1" applyNumberFormat="1">
      <alignment horizontal="right" vertical="center"/>
    </xf>
    <xf borderId="22" fillId="4" fontId="15" numFmtId="166" xfId="0" applyAlignment="1" applyBorder="1" applyFont="1" applyNumberFormat="1">
      <alignment horizontal="center" readingOrder="0" vertical="center"/>
    </xf>
    <xf borderId="22" fillId="2" fontId="0" numFmtId="167" xfId="0" applyAlignment="1" applyBorder="1" applyFont="1" applyNumberFormat="1">
      <alignment horizontal="center" vertical="center"/>
    </xf>
    <xf borderId="36" fillId="4" fontId="16" numFmtId="0" xfId="0" applyAlignment="1" applyBorder="1" applyFont="1">
      <alignment horizontal="left" readingOrder="0" shrinkToFit="1" vertical="center" wrapText="0"/>
    </xf>
    <xf borderId="22" fillId="4" fontId="10" numFmtId="0" xfId="0" applyAlignment="1" applyBorder="1" applyFont="1">
      <alignment horizontal="center" readingOrder="0" shrinkToFit="1" vertical="center" wrapText="0"/>
    </xf>
    <xf borderId="20" fillId="2" fontId="7" numFmtId="0" xfId="0" applyAlignment="1" applyBorder="1" applyFont="1">
      <alignment horizontal="center" shrinkToFit="1" vertical="center" wrapText="0"/>
    </xf>
    <xf borderId="21" fillId="2" fontId="7" numFmtId="165" xfId="0" applyAlignment="1" applyBorder="1" applyFont="1" applyNumberFormat="1">
      <alignment horizontal="right" vertical="center"/>
    </xf>
    <xf borderId="0" fillId="2" fontId="15" numFmtId="0" xfId="0" applyAlignment="1" applyFont="1">
      <alignment horizontal="center" shrinkToFit="1" vertical="center" wrapText="0"/>
    </xf>
    <xf borderId="7" fillId="2" fontId="15" numFmtId="0" xfId="0" applyAlignment="1" applyBorder="1" applyFont="1">
      <alignment horizontal="center" shrinkToFit="1" vertical="center" wrapText="0"/>
    </xf>
    <xf borderId="10" fillId="0" fontId="15" numFmtId="166" xfId="0" applyAlignment="1" applyBorder="1" applyFont="1" applyNumberFormat="1">
      <alignment horizontal="center" readingOrder="0" shrinkToFit="1" vertical="center" wrapText="0"/>
    </xf>
    <xf borderId="10" fillId="0" fontId="0" numFmtId="3" xfId="0" applyAlignment="1" applyBorder="1" applyFont="1" applyNumberFormat="1">
      <alignment horizontal="center" shrinkToFit="1" vertical="center" wrapText="0"/>
    </xf>
    <xf borderId="26" fillId="0" fontId="0" numFmtId="3" xfId="0" applyAlignment="1" applyBorder="1" applyFont="1" applyNumberFormat="1">
      <alignment horizontal="center" shrinkToFit="1" vertical="center" wrapText="0"/>
    </xf>
    <xf borderId="26" fillId="0" fontId="0" numFmtId="0" xfId="0" applyAlignment="1" applyBorder="1" applyFont="1">
      <alignment horizontal="right" shrinkToFit="1" vertical="center" wrapText="0"/>
    </xf>
    <xf borderId="28" fillId="0" fontId="7" numFmtId="49" xfId="0" applyAlignment="1" applyBorder="1" applyFont="1" applyNumberFormat="1">
      <alignment horizontal="center" shrinkToFit="1" vertical="center" wrapText="0"/>
    </xf>
    <xf borderId="10" fillId="0" fontId="7" numFmtId="49" xfId="0" applyAlignment="1" applyBorder="1" applyFont="1" applyNumberFormat="1">
      <alignment horizontal="center" shrinkToFit="1" vertical="center" wrapText="0"/>
    </xf>
    <xf borderId="10" fillId="0" fontId="17" numFmtId="49" xfId="0" applyAlignment="1" applyBorder="1" applyFont="1" applyNumberFormat="1">
      <alignment horizontal="center" shrinkToFit="1" vertical="center" wrapText="0"/>
    </xf>
    <xf borderId="26" fillId="0" fontId="7" numFmtId="0" xfId="0" applyAlignment="1" applyBorder="1" applyFont="1">
      <alignment horizontal="center" shrinkToFit="1" vertical="center" wrapText="0"/>
    </xf>
    <xf borderId="12" fillId="0" fontId="0" numFmtId="165" xfId="0" applyAlignment="1" applyBorder="1" applyFont="1" applyNumberFormat="1">
      <alignment shrinkToFit="1" vertical="center" wrapText="0"/>
    </xf>
    <xf borderId="39" fillId="0" fontId="7" numFmtId="49" xfId="0" applyAlignment="1" applyBorder="1" applyFont="1" applyNumberFormat="1">
      <alignment horizontal="center" shrinkToFit="1" vertical="center" wrapText="0"/>
    </xf>
    <xf borderId="0" fillId="0" fontId="5" numFmtId="0" xfId="0" applyAlignment="1" applyFont="1">
      <alignment horizontal="center" shrinkToFit="1" vertical="center" wrapText="0"/>
    </xf>
    <xf borderId="28" fillId="0" fontId="7" numFmtId="49" xfId="0" applyAlignment="1" applyBorder="1" applyFont="1" applyNumberFormat="1">
      <alignment horizontal="center" vertical="center"/>
    </xf>
    <xf borderId="0" fillId="0" fontId="7" numFmtId="49" xfId="0" applyAlignment="1" applyFont="1" applyNumberFormat="1">
      <alignment horizontal="center" vertical="center"/>
    </xf>
    <xf borderId="39" fillId="0" fontId="7" numFmtId="49" xfId="0" applyAlignment="1" applyBorder="1" applyFont="1" applyNumberFormat="1">
      <alignment horizontal="center" vertical="center"/>
    </xf>
    <xf borderId="0" fillId="2" fontId="7" numFmtId="3" xfId="0" applyAlignment="1" applyFont="1" applyNumberFormat="1">
      <alignment horizontal="center" vertical="center"/>
    </xf>
    <xf borderId="0" fillId="0" fontId="0" numFmtId="165" xfId="0" applyAlignment="1" applyFont="1" applyNumberFormat="1">
      <alignment vertical="center"/>
    </xf>
    <xf borderId="0" fillId="0" fontId="18" numFmtId="0" xfId="0" applyAlignment="1" applyFont="1">
      <alignment horizontal="center" readingOrder="0" vertical="center"/>
    </xf>
    <xf borderId="0" fillId="0" fontId="4" numFmtId="0" xfId="0" applyAlignment="1" applyFont="1">
      <alignment horizontal="right" vertical="center"/>
    </xf>
    <xf borderId="40" fillId="4" fontId="4" numFmtId="169" xfId="0" applyAlignment="1" applyBorder="1" applyFont="1" applyNumberFormat="1">
      <alignment horizontal="right" readingOrder="0" vertical="center"/>
    </xf>
    <xf borderId="0" fillId="0" fontId="4" numFmtId="49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4" numFmtId="169" xfId="0" applyAlignment="1" applyFont="1" applyNumberFormat="1">
      <alignment horizontal="right" readingOrder="0" vertical="center"/>
    </xf>
    <xf borderId="0" fillId="0" fontId="19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40" fillId="2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0" fontId="20" numFmtId="0" xfId="0" applyAlignment="1" applyFont="1">
      <alignment vertical="center"/>
    </xf>
    <xf borderId="41" fillId="2" fontId="5" numFmtId="0" xfId="0" applyAlignment="1" applyBorder="1" applyFont="1">
      <alignment vertical="center"/>
    </xf>
    <xf borderId="42" fillId="0" fontId="21" numFmtId="0" xfId="0" applyAlignment="1" applyBorder="1" applyFont="1">
      <alignment horizontal="center" vertical="center"/>
    </xf>
    <xf borderId="43" fillId="0" fontId="22" numFmtId="0" xfId="0" applyAlignment="1" applyBorder="1" applyFont="1">
      <alignment horizontal="center" vertical="center"/>
    </xf>
    <xf borderId="44" fillId="2" fontId="23" numFmtId="0" xfId="0" applyAlignment="1" applyBorder="1" applyFont="1">
      <alignment horizontal="center" vertical="center"/>
    </xf>
    <xf borderId="44" fillId="6" fontId="23" numFmtId="0" xfId="0" applyAlignment="1" applyBorder="1" applyFill="1" applyFont="1">
      <alignment horizontal="center" vertical="center"/>
    </xf>
    <xf borderId="44" fillId="0" fontId="23" numFmtId="0" xfId="0" applyAlignment="1" applyBorder="1" applyFont="1">
      <alignment horizontal="center" vertical="center"/>
    </xf>
    <xf borderId="44" fillId="0" fontId="23" numFmtId="0" xfId="0" applyAlignment="1" applyBorder="1" applyFont="1">
      <alignment horizontal="center" vertical="center"/>
    </xf>
    <xf borderId="44" fillId="0" fontId="24" numFmtId="0" xfId="0" applyAlignment="1" applyBorder="1" applyFont="1">
      <alignment horizontal="center" vertical="center"/>
    </xf>
    <xf borderId="45" fillId="0" fontId="23" numFmtId="0" xfId="0" applyAlignment="1" applyBorder="1" applyFont="1">
      <alignment horizontal="center" vertical="center"/>
    </xf>
    <xf borderId="45" fillId="0" fontId="23" numFmtId="0" xfId="0" applyAlignment="1" applyBorder="1" applyFont="1">
      <alignment horizontal="center" vertical="center"/>
    </xf>
    <xf borderId="46" fillId="6" fontId="22" numFmtId="167" xfId="0" applyAlignment="1" applyBorder="1" applyFont="1" applyNumberFormat="1">
      <alignment horizontal="center" vertical="center"/>
    </xf>
    <xf borderId="43" fillId="7" fontId="23" numFmtId="0" xfId="0" applyAlignment="1" applyBorder="1" applyFill="1" applyFont="1">
      <alignment horizontal="center" vertical="center"/>
    </xf>
    <xf borderId="44" fillId="7" fontId="23" numFmtId="49" xfId="0" applyAlignment="1" applyBorder="1" applyFont="1" applyNumberFormat="1">
      <alignment horizontal="center" vertical="center"/>
    </xf>
    <xf borderId="45" fillId="7" fontId="23" numFmtId="0" xfId="0" applyAlignment="1" applyBorder="1" applyFont="1">
      <alignment horizontal="center" vertical="center"/>
    </xf>
    <xf borderId="41" fillId="0" fontId="25" numFmtId="0" xfId="0" applyAlignment="1" applyBorder="1" applyFont="1">
      <alignment horizontal="center" vertical="center"/>
    </xf>
    <xf borderId="47" fillId="0" fontId="3" numFmtId="0" xfId="0" applyAlignment="1" applyBorder="1" applyFont="1">
      <alignment vertical="center"/>
    </xf>
    <xf borderId="43" fillId="0" fontId="3" numFmtId="0" xfId="0" applyAlignment="1" applyBorder="1" applyFont="1">
      <alignment vertical="center"/>
    </xf>
    <xf borderId="48" fillId="0" fontId="23" numFmtId="0" xfId="0" applyAlignment="1" applyBorder="1" applyFont="1">
      <alignment horizontal="center" vertical="center"/>
    </xf>
    <xf borderId="49" fillId="2" fontId="5" numFmtId="0" xfId="0" applyAlignment="1" applyBorder="1" applyFont="1">
      <alignment vertical="center"/>
    </xf>
    <xf borderId="49" fillId="0" fontId="26" numFmtId="0" xfId="0" applyAlignment="1" applyBorder="1" applyFont="1">
      <alignment horizontal="center" readingOrder="0" vertical="center"/>
    </xf>
    <xf borderId="50" fillId="2" fontId="4" numFmtId="0" xfId="0" applyAlignment="1" applyBorder="1" applyFont="1">
      <alignment horizontal="center" vertical="center"/>
    </xf>
    <xf borderId="50" fillId="2" fontId="4" numFmtId="0" xfId="0" applyAlignment="1" applyBorder="1" applyFont="1">
      <alignment vertical="center"/>
    </xf>
    <xf borderId="50" fillId="2" fontId="4" numFmtId="0" xfId="0" applyAlignment="1" applyBorder="1" applyFont="1">
      <alignment readingOrder="0" vertical="center"/>
    </xf>
    <xf borderId="51" fillId="7" fontId="4" numFmtId="165" xfId="0" applyAlignment="1" applyBorder="1" applyFont="1" applyNumberFormat="1">
      <alignment horizontal="right" vertical="center"/>
    </xf>
    <xf borderId="50" fillId="2" fontId="4" numFmtId="165" xfId="0" applyAlignment="1" applyBorder="1" applyFont="1" applyNumberFormat="1">
      <alignment horizontal="right" vertical="center"/>
    </xf>
    <xf borderId="52" fillId="0" fontId="4" numFmtId="165" xfId="0" applyAlignment="1" applyBorder="1" applyFont="1" applyNumberFormat="1">
      <alignment horizontal="right" vertical="center"/>
    </xf>
    <xf borderId="50" fillId="2" fontId="4" numFmtId="165" xfId="0" applyAlignment="1" applyBorder="1" applyFont="1" applyNumberFormat="1">
      <alignment horizontal="right" vertical="center"/>
    </xf>
    <xf borderId="53" fillId="7" fontId="4" numFmtId="165" xfId="0" applyAlignment="1" applyBorder="1" applyFont="1" applyNumberFormat="1">
      <alignment horizontal="right" readingOrder="0" vertical="center"/>
    </xf>
    <xf borderId="54" fillId="2" fontId="4" numFmtId="165" xfId="0" applyAlignment="1" applyBorder="1" applyFont="1" applyNumberFormat="1">
      <alignment horizontal="right" vertical="center"/>
    </xf>
    <xf borderId="50" fillId="2" fontId="4" numFmtId="49" xfId="0" applyAlignment="1" applyBorder="1" applyFont="1" applyNumberFormat="1">
      <alignment horizontal="center" vertical="center"/>
    </xf>
    <xf borderId="55" fillId="2" fontId="4" numFmtId="0" xfId="0" applyAlignment="1" applyBorder="1" applyFont="1">
      <alignment vertical="center"/>
    </xf>
    <xf borderId="50" fillId="0" fontId="26" numFmtId="0" xfId="0" applyAlignment="1" applyBorder="1" applyFont="1">
      <alignment vertical="center"/>
    </xf>
    <xf borderId="50" fillId="0" fontId="27" numFmtId="0" xfId="0" applyAlignment="1" applyBorder="1" applyFont="1">
      <alignment vertical="center"/>
    </xf>
    <xf borderId="50" fillId="0" fontId="26" numFmtId="0" xfId="0" applyAlignment="1" applyBorder="1" applyFont="1">
      <alignment vertical="center"/>
    </xf>
    <xf borderId="55" fillId="0" fontId="27" numFmtId="0" xfId="0" applyAlignment="1" applyBorder="1" applyFont="1">
      <alignment vertical="center"/>
    </xf>
    <xf borderId="56" fillId="0" fontId="4" numFmtId="0" xfId="0" applyAlignment="1" applyBorder="1" applyFont="1">
      <alignment vertical="center"/>
    </xf>
    <xf borderId="56" fillId="0" fontId="4" numFmtId="0" xfId="0" applyAlignment="1" applyBorder="1" applyFont="1">
      <alignment vertical="center"/>
    </xf>
    <xf borderId="49" fillId="2" fontId="28" numFmtId="0" xfId="0" applyAlignment="1" applyBorder="1" applyFont="1">
      <alignment horizontal="center" readingOrder="0" vertical="center"/>
    </xf>
    <xf borderId="50" fillId="2" fontId="4" numFmtId="0" xfId="0" applyAlignment="1" applyBorder="1" applyFont="1">
      <alignment horizontal="center" vertical="center"/>
    </xf>
    <xf borderId="57" fillId="2" fontId="4" numFmtId="0" xfId="0" applyAlignment="1" applyBorder="1" applyFont="1">
      <alignment vertical="center"/>
    </xf>
    <xf borderId="57" fillId="2" fontId="4" numFmtId="0" xfId="0" applyAlignment="1" applyBorder="1" applyFont="1">
      <alignment readingOrder="0" vertical="center"/>
    </xf>
    <xf borderId="58" fillId="2" fontId="4" numFmtId="0" xfId="0" applyAlignment="1" applyBorder="1" applyFont="1">
      <alignment vertical="center"/>
    </xf>
    <xf borderId="52" fillId="2" fontId="4" numFmtId="49" xfId="0" applyAlignment="1" applyBorder="1" applyFont="1" applyNumberFormat="1">
      <alignment horizontal="center" vertical="center"/>
    </xf>
    <xf borderId="59" fillId="2" fontId="4" numFmtId="0" xfId="0" applyAlignment="1" applyBorder="1" applyFont="1">
      <alignment vertical="center"/>
    </xf>
    <xf borderId="60" fillId="2" fontId="26" numFmtId="0" xfId="0" applyAlignment="1" applyBorder="1" applyFont="1">
      <alignment vertical="center"/>
    </xf>
    <xf borderId="52" fillId="2" fontId="27" numFmtId="0" xfId="0" applyAlignment="1" applyBorder="1" applyFont="1">
      <alignment readingOrder="0" vertical="center"/>
    </xf>
    <xf borderId="52" fillId="2" fontId="26" numFmtId="0" xfId="0" applyAlignment="1" applyBorder="1" applyFont="1">
      <alignment readingOrder="0" vertical="center"/>
    </xf>
    <xf borderId="59" fillId="2" fontId="27" numFmtId="0" xfId="0" applyAlignment="1" applyBorder="1" applyFont="1">
      <alignment vertical="center"/>
    </xf>
    <xf borderId="56" fillId="0" fontId="20" numFmtId="0" xfId="0" applyAlignment="1" applyBorder="1" applyFont="1">
      <alignment vertical="center"/>
    </xf>
    <xf borderId="56" fillId="0" fontId="13" numFmtId="0" xfId="0" applyAlignment="1" applyBorder="1" applyFont="1">
      <alignment vertical="center"/>
    </xf>
    <xf borderId="49" fillId="2" fontId="5" numFmtId="0" xfId="0" applyAlignment="1" applyBorder="1" applyFont="1">
      <alignment vertical="center"/>
    </xf>
    <xf borderId="50" fillId="2" fontId="4" numFmtId="0" xfId="0" applyAlignment="1" applyBorder="1" applyFont="1">
      <alignment vertical="center"/>
    </xf>
    <xf borderId="55" fillId="2" fontId="4" numFmtId="0" xfId="0" applyAlignment="1" applyBorder="1" applyFont="1">
      <alignment vertical="center"/>
    </xf>
    <xf borderId="52" fillId="2" fontId="27" numFmtId="0" xfId="0" applyAlignment="1" applyBorder="1" applyFont="1">
      <alignment vertical="center"/>
    </xf>
    <xf borderId="52" fillId="2" fontId="26" numFmtId="0" xfId="0" applyAlignment="1" applyBorder="1" applyFont="1">
      <alignment vertical="center"/>
    </xf>
    <xf borderId="55" fillId="0" fontId="27" numFmtId="0" xfId="0" applyAlignment="1" applyBorder="1" applyFont="1">
      <alignment vertical="center"/>
    </xf>
    <xf borderId="50" fillId="2" fontId="26" numFmtId="0" xfId="0" applyAlignment="1" applyBorder="1" applyFont="1">
      <alignment vertical="center"/>
    </xf>
    <xf borderId="50" fillId="2" fontId="27" numFmtId="0" xfId="0" applyAlignment="1" applyBorder="1" applyFont="1">
      <alignment vertical="center"/>
    </xf>
    <xf borderId="50" fillId="2" fontId="26" numFmtId="0" xfId="0" applyAlignment="1" applyBorder="1" applyFont="1">
      <alignment vertical="center"/>
    </xf>
    <xf borderId="52" fillId="2" fontId="4" numFmtId="0" xfId="0" applyAlignment="1" applyBorder="1" applyFont="1">
      <alignment vertical="center"/>
    </xf>
    <xf borderId="52" fillId="2" fontId="4" numFmtId="0" xfId="0" applyAlignment="1" applyBorder="1" applyFont="1">
      <alignment vertical="center"/>
    </xf>
    <xf borderId="59" fillId="0" fontId="27" numFmtId="0" xfId="0" applyAlignment="1" applyBorder="1" applyFont="1">
      <alignment vertical="center"/>
    </xf>
    <xf borderId="52" fillId="2" fontId="4" numFmtId="0" xfId="0" applyAlignment="1" applyBorder="1" applyFont="1">
      <alignment readingOrder="0" vertical="center"/>
    </xf>
    <xf borderId="51" fillId="2" fontId="4" numFmtId="0" xfId="0" applyAlignment="1" applyBorder="1" applyFont="1">
      <alignment horizontal="center" vertical="center"/>
    </xf>
    <xf borderId="51" fillId="2" fontId="4" numFmtId="0" xfId="0" applyAlignment="1" applyBorder="1" applyFont="1">
      <alignment vertical="center"/>
    </xf>
    <xf borderId="51" fillId="2" fontId="4" numFmtId="0" xfId="0" applyAlignment="1" applyBorder="1" applyFont="1">
      <alignment readingOrder="0" vertical="center"/>
    </xf>
    <xf borderId="51" fillId="2" fontId="4" numFmtId="49" xfId="0" applyAlignment="1" applyBorder="1" applyFont="1" applyNumberFormat="1">
      <alignment horizontal="center" vertical="center"/>
    </xf>
    <xf borderId="61" fillId="2" fontId="4" numFmtId="0" xfId="0" applyAlignment="1" applyBorder="1" applyFont="1">
      <alignment vertical="center"/>
    </xf>
    <xf borderId="51" fillId="2" fontId="26" numFmtId="0" xfId="0" applyAlignment="1" applyBorder="1" applyFont="1">
      <alignment vertical="center"/>
    </xf>
    <xf borderId="51" fillId="2" fontId="27" numFmtId="0" xfId="0" applyAlignment="1" applyBorder="1" applyFont="1">
      <alignment readingOrder="0" vertical="center"/>
    </xf>
    <xf borderId="51" fillId="2" fontId="26" numFmtId="0" xfId="0" applyAlignment="1" applyBorder="1" applyFont="1">
      <alignment readingOrder="0" vertical="center"/>
    </xf>
    <xf quotePrefix="1" borderId="61" fillId="0" fontId="27" numFmtId="0" xfId="0" applyAlignment="1" applyBorder="1" applyFont="1">
      <alignment vertical="center"/>
    </xf>
    <xf borderId="62" fillId="0" fontId="4" numFmtId="0" xfId="0" applyAlignment="1" applyBorder="1" applyFont="1">
      <alignment vertical="center"/>
    </xf>
    <xf borderId="62" fillId="0" fontId="4" numFmtId="0" xfId="0" applyAlignment="1" applyBorder="1" applyFont="1">
      <alignment vertical="center"/>
    </xf>
    <xf borderId="52" fillId="2" fontId="29" numFmtId="0" xfId="0" applyAlignment="1" applyBorder="1" applyFont="1">
      <alignment readingOrder="0" vertical="center"/>
    </xf>
    <xf borderId="59" fillId="2" fontId="4" numFmtId="0" xfId="0" applyAlignment="1" applyBorder="1" applyFont="1">
      <alignment vertical="center"/>
    </xf>
    <xf borderId="52" fillId="7" fontId="27" numFmtId="0" xfId="0" applyAlignment="1" applyBorder="1" applyFont="1">
      <alignment readingOrder="0" vertical="center"/>
    </xf>
    <xf borderId="52" fillId="7" fontId="26" numFmtId="0" xfId="0" applyAlignment="1" applyBorder="1" applyFont="1">
      <alignment readingOrder="0" vertical="center"/>
    </xf>
    <xf borderId="59" fillId="0" fontId="27" numFmtId="0" xfId="0" applyAlignment="1" applyBorder="1" applyFont="1">
      <alignment vertical="center"/>
    </xf>
    <xf borderId="50" fillId="2" fontId="27" numFmtId="0" xfId="0" applyAlignment="1" applyBorder="1" applyFont="1">
      <alignment vertical="center"/>
    </xf>
    <xf borderId="50" fillId="2" fontId="26" numFmtId="0" xfId="0" applyAlignment="1" applyBorder="1" applyFont="1">
      <alignment vertical="center"/>
    </xf>
    <xf borderId="50" fillId="2" fontId="27" numFmtId="0" xfId="0" applyAlignment="1" applyBorder="1" applyFont="1">
      <alignment readingOrder="0" vertical="center"/>
    </xf>
    <xf borderId="50" fillId="2" fontId="26" numFmtId="0" xfId="0" applyAlignment="1" applyBorder="1" applyFont="1">
      <alignment readingOrder="0" vertical="center"/>
    </xf>
    <xf borderId="51" fillId="2" fontId="4" numFmtId="0" xfId="0" applyAlignment="1" applyBorder="1" applyFont="1">
      <alignment vertical="center"/>
    </xf>
    <xf borderId="63" fillId="0" fontId="5" numFmtId="0" xfId="0" applyAlignment="1" applyBorder="1" applyFont="1">
      <alignment vertical="center"/>
    </xf>
    <xf borderId="64" fillId="0" fontId="4" numFmtId="0" xfId="0" applyAlignment="1" applyBorder="1" applyFont="1">
      <alignment readingOrder="0" vertical="center"/>
    </xf>
    <xf quotePrefix="1" borderId="51" fillId="2" fontId="4" numFmtId="49" xfId="0" applyAlignment="1" applyBorder="1" applyFont="1" applyNumberFormat="1">
      <alignment horizontal="center" vertical="center"/>
    </xf>
    <xf borderId="51" fillId="2" fontId="30" numFmtId="0" xfId="0" applyAlignment="1" applyBorder="1" applyFont="1">
      <alignment vertical="center"/>
    </xf>
    <xf borderId="64" fillId="2" fontId="26" numFmtId="0" xfId="0" applyAlignment="1" applyBorder="1" applyFont="1">
      <alignment vertical="center"/>
    </xf>
    <xf borderId="61" fillId="0" fontId="30" numFmtId="0" xfId="0" applyAlignment="1" applyBorder="1" applyFont="1">
      <alignment vertical="bottom"/>
    </xf>
    <xf borderId="50" fillId="7" fontId="4" numFmtId="165" xfId="0" applyAlignment="1" applyBorder="1" applyFont="1" applyNumberFormat="1">
      <alignment horizontal="right" vertical="center"/>
    </xf>
    <xf borderId="52" fillId="2" fontId="4" numFmtId="165" xfId="0" applyAlignment="1" applyBorder="1" applyFont="1" applyNumberFormat="1">
      <alignment horizontal="right" vertical="center"/>
    </xf>
    <xf borderId="65" fillId="2" fontId="4" numFmtId="165" xfId="0" applyAlignment="1" applyBorder="1" applyFont="1" applyNumberFormat="1">
      <alignment horizontal="right" vertical="center"/>
    </xf>
    <xf borderId="66" fillId="2" fontId="4" numFmtId="165" xfId="0" applyAlignment="1" applyBorder="1" applyFont="1" applyNumberFormat="1">
      <alignment horizontal="right" vertical="center"/>
    </xf>
    <xf borderId="67" fillId="2" fontId="4" numFmtId="0" xfId="0" applyAlignment="1" applyBorder="1" applyFont="1">
      <alignment readingOrder="0" vertical="center"/>
    </xf>
    <xf borderId="67" fillId="2" fontId="4" numFmtId="49" xfId="0" applyAlignment="1" applyBorder="1" applyFont="1" applyNumberFormat="1">
      <alignment horizontal="center" readingOrder="0" vertical="center"/>
    </xf>
    <xf borderId="68" fillId="2" fontId="4" numFmtId="0" xfId="0" applyAlignment="1" applyBorder="1" applyFont="1">
      <alignment readingOrder="0" vertical="center"/>
    </xf>
    <xf borderId="63" fillId="2" fontId="27" numFmtId="0" xfId="0" applyAlignment="1" applyBorder="1" applyFont="1">
      <alignment readingOrder="0" vertical="center"/>
    </xf>
    <xf borderId="69" fillId="2" fontId="26" numFmtId="0" xfId="0" applyAlignment="1" applyBorder="1" applyFont="1">
      <alignment readingOrder="0" vertical="center"/>
    </xf>
    <xf borderId="70" fillId="0" fontId="27" numFmtId="0" xfId="0" applyAlignment="1" applyBorder="1" applyFont="1">
      <alignment readingOrder="0" vertical="center"/>
    </xf>
    <xf borderId="39" fillId="0" fontId="4" numFmtId="0" xfId="0" applyAlignment="1" applyBorder="1" applyFont="1">
      <alignment vertical="center"/>
    </xf>
    <xf borderId="50" fillId="2" fontId="4" numFmtId="49" xfId="0" applyAlignment="1" applyBorder="1" applyFont="1" applyNumberFormat="1">
      <alignment horizontal="center" readingOrder="0" vertical="center"/>
    </xf>
    <xf borderId="55" fillId="2" fontId="4" numFmtId="0" xfId="0" applyAlignment="1" applyBorder="1" applyFont="1">
      <alignment readingOrder="0" vertical="center"/>
    </xf>
    <xf borderId="50" fillId="2" fontId="31" numFmtId="0" xfId="0" applyAlignment="1" applyBorder="1" applyFont="1">
      <alignment readingOrder="0" vertical="center"/>
    </xf>
    <xf borderId="59" fillId="0" fontId="4" numFmtId="0" xfId="0" applyAlignment="1" applyBorder="1" applyFont="1">
      <alignment vertical="center"/>
    </xf>
    <xf borderId="71" fillId="0" fontId="4" numFmtId="0" xfId="0" applyAlignment="1" applyBorder="1" applyFont="1">
      <alignment vertical="center"/>
    </xf>
    <xf borderId="72" fillId="2" fontId="5" numFmtId="0" xfId="0" applyAlignment="1" applyBorder="1" applyFont="1">
      <alignment vertical="center"/>
    </xf>
    <xf borderId="0" fillId="2" fontId="32" numFmtId="0" xfId="0" applyAlignment="1" applyFont="1">
      <alignment readingOrder="0" vertical="bottom"/>
    </xf>
    <xf quotePrefix="1" borderId="52" fillId="2" fontId="4" numFmtId="0" xfId="0" applyAlignment="1" applyBorder="1" applyFont="1">
      <alignment horizontal="center" readingOrder="0" vertical="center"/>
    </xf>
    <xf borderId="6" fillId="2" fontId="13" numFmtId="0" xfId="0" applyAlignment="1" applyBorder="1" applyFont="1">
      <alignment readingOrder="0" vertical="center"/>
    </xf>
    <xf borderId="63" fillId="2" fontId="31" numFmtId="0" xfId="0" applyAlignment="1" applyBorder="1" applyFont="1">
      <alignment readingOrder="0" vertical="center"/>
    </xf>
    <xf borderId="64" fillId="2" fontId="26" numFmtId="0" xfId="0" applyAlignment="1" applyBorder="1" applyFont="1">
      <alignment readingOrder="0" vertical="center"/>
    </xf>
    <xf borderId="73" fillId="0" fontId="27" numFmtId="0" xfId="0" applyAlignment="1" applyBorder="1" applyFont="1">
      <alignment readingOrder="0" vertical="center"/>
    </xf>
    <xf borderId="71" fillId="2" fontId="26" numFmtId="0" xfId="0" applyAlignment="1" applyBorder="1" applyFont="1">
      <alignment horizontal="center" vertical="center"/>
    </xf>
    <xf borderId="56" fillId="2" fontId="29" numFmtId="0" xfId="0" applyAlignment="1" applyBorder="1" applyFont="1">
      <alignment vertical="center"/>
    </xf>
    <xf borderId="52" fillId="2" fontId="27" numFmtId="0" xfId="0" applyAlignment="1" applyBorder="1" applyFont="1">
      <alignment vertical="center"/>
    </xf>
    <xf borderId="52" fillId="2" fontId="26" numFmtId="0" xfId="0" applyAlignment="1" applyBorder="1" applyFont="1">
      <alignment vertical="center"/>
    </xf>
    <xf borderId="60" fillId="0" fontId="26" numFmtId="0" xfId="0" applyAlignment="1" applyBorder="1" applyFont="1">
      <alignment vertical="center"/>
    </xf>
    <xf borderId="50" fillId="0" fontId="27" numFmtId="0" xfId="0" applyAlignment="1" applyBorder="1" applyFont="1">
      <alignment readingOrder="0" vertical="center"/>
    </xf>
    <xf borderId="52" fillId="0" fontId="26" numFmtId="0" xfId="0" applyAlignment="1" applyBorder="1" applyFont="1">
      <alignment readingOrder="0" vertical="center"/>
    </xf>
    <xf borderId="61" fillId="0" fontId="26" numFmtId="0" xfId="0" applyAlignment="1" applyBorder="1" applyFont="1">
      <alignment horizontal="center" vertical="center"/>
    </xf>
    <xf borderId="74" fillId="2" fontId="5" numFmtId="0" xfId="0" applyAlignment="1" applyBorder="1" applyFont="1">
      <alignment vertical="center"/>
    </xf>
    <xf borderId="51" fillId="2" fontId="27" numFmtId="0" xfId="0" applyAlignment="1" applyBorder="1" applyFont="1">
      <alignment vertical="center"/>
    </xf>
    <xf borderId="51" fillId="2" fontId="26" numFmtId="0" xfId="0" applyAlignment="1" applyBorder="1" applyFont="1">
      <alignment vertical="center"/>
    </xf>
    <xf borderId="61" fillId="0" fontId="27" numFmtId="0" xfId="0" applyAlignment="1" applyBorder="1" applyFont="1">
      <alignment vertical="center"/>
    </xf>
    <xf borderId="51" fillId="2" fontId="4" numFmtId="49" xfId="0" applyAlignment="1" applyBorder="1" applyFont="1" applyNumberFormat="1">
      <alignment horizontal="center" readingOrder="0" vertical="center"/>
    </xf>
    <xf borderId="61" fillId="2" fontId="4" numFmtId="0" xfId="0" applyAlignment="1" applyBorder="1" applyFont="1">
      <alignment readingOrder="0" vertical="center"/>
    </xf>
    <xf borderId="51" fillId="0" fontId="26" numFmtId="0" xfId="0" applyAlignment="1" applyBorder="1" applyFont="1">
      <alignment vertical="center"/>
    </xf>
    <xf borderId="51" fillId="0" fontId="27" numFmtId="0" xfId="0" applyAlignment="1" applyBorder="1" applyFont="1">
      <alignment readingOrder="0" vertical="center"/>
    </xf>
    <xf borderId="51" fillId="0" fontId="26" numFmtId="0" xfId="0" applyAlignment="1" applyBorder="1" applyFont="1">
      <alignment readingOrder="0" vertical="center"/>
    </xf>
    <xf borderId="61" fillId="0" fontId="27" numFmtId="0" xfId="0" applyAlignment="1" applyBorder="1" applyFont="1">
      <alignment readingOrder="0" vertical="center"/>
    </xf>
    <xf borderId="74" fillId="2" fontId="5" numFmtId="0" xfId="0" applyAlignment="1" applyBorder="1" applyFont="1">
      <alignment vertical="center"/>
    </xf>
    <xf borderId="51" fillId="0" fontId="27" numFmtId="0" xfId="0" applyAlignment="1" applyBorder="1" applyFont="1">
      <alignment vertical="center"/>
    </xf>
    <xf borderId="64" fillId="0" fontId="26" numFmtId="0" xfId="0" applyAlignment="1" applyBorder="1" applyFont="1">
      <alignment vertical="center"/>
    </xf>
    <xf borderId="50" fillId="0" fontId="27" numFmtId="0" xfId="0" applyAlignment="1" applyBorder="1" applyFont="1">
      <alignment vertical="center"/>
    </xf>
    <xf borderId="52" fillId="0" fontId="26" numFmtId="0" xfId="0" applyAlignment="1" applyBorder="1" applyFont="1">
      <alignment vertical="center"/>
    </xf>
    <xf borderId="75" fillId="0" fontId="4" numFmtId="0" xfId="0" applyAlignment="1" applyBorder="1" applyFont="1">
      <alignment vertical="center"/>
    </xf>
    <xf borderId="75" fillId="0" fontId="4" numFmtId="0" xfId="0" applyAlignment="1" applyBorder="1" applyFont="1">
      <alignment vertical="center"/>
    </xf>
    <xf borderId="55" fillId="0" fontId="26" numFmtId="0" xfId="0" applyAlignment="1" applyBorder="1" applyFont="1">
      <alignment horizontal="center" readingOrder="0" vertical="center"/>
    </xf>
    <xf borderId="50" fillId="0" fontId="26" numFmtId="0" xfId="0" applyAlignment="1" applyBorder="1" applyFont="1">
      <alignment vertical="center"/>
    </xf>
    <xf borderId="51" fillId="0" fontId="26" numFmtId="0" xfId="0" applyAlignment="1" applyBorder="1" applyFont="1">
      <alignment vertical="center"/>
    </xf>
    <xf borderId="50" fillId="0" fontId="4" numFmtId="0" xfId="0" applyAlignment="1" applyBorder="1" applyFont="1">
      <alignment horizontal="left" readingOrder="0" vertical="center"/>
    </xf>
    <xf borderId="53" fillId="7" fontId="4" numFmtId="165" xfId="0" applyAlignment="1" applyBorder="1" applyFont="1" applyNumberFormat="1">
      <alignment horizontal="right" vertical="center"/>
    </xf>
    <xf borderId="62" fillId="2" fontId="4" numFmtId="0" xfId="0" applyAlignment="1" applyBorder="1" applyFont="1">
      <alignment readingOrder="0" vertical="center"/>
    </xf>
    <xf borderId="64" fillId="2" fontId="4" numFmtId="49" xfId="0" applyAlignment="1" applyBorder="1" applyFont="1" applyNumberFormat="1">
      <alignment horizontal="center" readingOrder="0" vertical="center"/>
    </xf>
    <xf borderId="0" fillId="2" fontId="5" numFmtId="0" xfId="0" applyAlignment="1" applyFont="1">
      <alignment vertical="center"/>
    </xf>
    <xf borderId="63" fillId="0" fontId="4" numFmtId="0" xfId="0" applyAlignment="1" applyBorder="1" applyFont="1">
      <alignment horizontal="left" readingOrder="0" vertical="center"/>
    </xf>
    <xf borderId="63" fillId="2" fontId="4" numFmtId="0" xfId="0" applyAlignment="1" applyBorder="1" applyFont="1">
      <alignment readingOrder="0" vertical="center"/>
    </xf>
    <xf borderId="56" fillId="2" fontId="4" numFmtId="0" xfId="0" applyAlignment="1" applyBorder="1" applyFont="1">
      <alignment readingOrder="0" vertical="center"/>
    </xf>
    <xf borderId="52" fillId="2" fontId="4" numFmtId="49" xfId="0" applyAlignment="1" applyBorder="1" applyFont="1" applyNumberFormat="1">
      <alignment horizontal="center" readingOrder="0" vertical="center"/>
    </xf>
    <xf borderId="50" fillId="0" fontId="26" numFmtId="0" xfId="0" applyAlignment="1" applyBorder="1" applyFont="1">
      <alignment readingOrder="0" vertical="center"/>
    </xf>
    <xf borderId="56" fillId="2" fontId="4" numFmtId="0" xfId="0" applyAlignment="1" applyBorder="1" applyFont="1">
      <alignment vertical="center"/>
    </xf>
    <xf borderId="59" fillId="0" fontId="27" numFmtId="0" xfId="0" applyAlignment="1" applyBorder="1" applyFont="1">
      <alignment readingOrder="0" vertical="center"/>
    </xf>
    <xf borderId="51" fillId="0" fontId="4" numFmtId="165" xfId="0" applyAlignment="1" applyBorder="1" applyFont="1" applyNumberFormat="1">
      <alignment horizontal="right" vertical="center"/>
    </xf>
    <xf borderId="51" fillId="2" fontId="4" numFmtId="165" xfId="0" applyAlignment="1" applyBorder="1" applyFont="1" applyNumberFormat="1">
      <alignment horizontal="right" vertical="center"/>
    </xf>
    <xf borderId="76" fillId="7" fontId="4" numFmtId="165" xfId="0" applyAlignment="1" applyBorder="1" applyFont="1" applyNumberFormat="1">
      <alignment horizontal="right" vertical="center"/>
    </xf>
    <xf borderId="76" fillId="2" fontId="4" numFmtId="165" xfId="0" applyAlignment="1" applyBorder="1" applyFont="1" applyNumberFormat="1">
      <alignment horizontal="right" vertical="center"/>
    </xf>
    <xf borderId="61" fillId="2" fontId="4" numFmtId="0" xfId="0" applyAlignment="1" applyBorder="1" applyFont="1">
      <alignment vertical="center"/>
    </xf>
    <xf borderId="51" fillId="0" fontId="27" numFmtId="0" xfId="0" applyAlignment="1" applyBorder="1" applyFont="1">
      <alignment vertical="center"/>
    </xf>
    <xf borderId="51" fillId="0" fontId="26" numFmtId="0" xfId="0" applyAlignment="1" applyBorder="1" applyFont="1">
      <alignment vertical="center"/>
    </xf>
    <xf borderId="61" fillId="0" fontId="27" numFmtId="0" xfId="0" applyAlignment="1" applyBorder="1" applyFont="1">
      <alignment vertical="center"/>
    </xf>
    <xf borderId="63" fillId="0" fontId="13" numFmtId="0" xfId="0" applyAlignment="1" applyBorder="1" applyFont="1">
      <alignment readingOrder="0" vertical="center"/>
    </xf>
    <xf borderId="77" fillId="2" fontId="5" numFmtId="0" xfId="0" applyAlignment="1" applyBorder="1" applyFont="1">
      <alignment vertical="center"/>
    </xf>
    <xf borderId="77" fillId="2" fontId="4" numFmtId="0" xfId="0" applyAlignment="1" applyBorder="1" applyFont="1">
      <alignment vertical="center"/>
    </xf>
    <xf borderId="78" fillId="7" fontId="4" numFmtId="165" xfId="0" applyAlignment="1" applyBorder="1" applyFont="1" applyNumberFormat="1">
      <alignment horizontal="right" vertical="center"/>
    </xf>
    <xf borderId="78" fillId="2" fontId="4" numFmtId="165" xfId="0" applyAlignment="1" applyBorder="1" applyFont="1" applyNumberFormat="1">
      <alignment horizontal="right" vertical="center"/>
    </xf>
    <xf borderId="77" fillId="2" fontId="4" numFmtId="49" xfId="0" applyAlignment="1" applyBorder="1" applyFont="1" applyNumberFormat="1">
      <alignment vertical="center"/>
    </xf>
    <xf borderId="79" fillId="2" fontId="4" numFmtId="0" xfId="0" applyAlignment="1" applyBorder="1" applyFont="1">
      <alignment vertical="center"/>
    </xf>
    <xf borderId="80" fillId="0" fontId="4" numFmtId="0" xfId="0" applyAlignment="1" applyBorder="1" applyFont="1">
      <alignment vertical="center"/>
    </xf>
    <xf borderId="78" fillId="0" fontId="4" numFmtId="0" xfId="0" applyAlignment="1" applyBorder="1" applyFont="1">
      <alignment vertical="center"/>
    </xf>
    <xf borderId="78" fillId="0" fontId="5" numFmtId="0" xfId="0" applyAlignment="1" applyBorder="1" applyFont="1">
      <alignment vertical="center"/>
    </xf>
    <xf borderId="81" fillId="0" fontId="4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3" fillId="0" fontId="33" numFmtId="0" xfId="0" applyAlignment="1" applyBorder="1" applyFont="1">
      <alignment horizontal="center" vertical="center"/>
    </xf>
    <xf borderId="0" fillId="0" fontId="4" numFmtId="167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4" numFmtId="165" xfId="0" applyAlignment="1" applyFont="1" applyNumberFormat="1">
      <alignment vertical="center"/>
    </xf>
    <xf borderId="0" fillId="0" fontId="4" numFmtId="165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62" fillId="0" fontId="20" numFmtId="0" xfId="0" applyAlignment="1" applyBorder="1" applyFont="1">
      <alignment vertical="center"/>
    </xf>
    <xf borderId="62" fillId="0" fontId="13" numFmtId="0" xfId="0" applyAlignment="1" applyBorder="1" applyFont="1">
      <alignment vertical="center"/>
    </xf>
    <xf borderId="0" fillId="0" fontId="25" numFmtId="0" xfId="0" applyAlignment="1" applyFont="1">
      <alignment horizontal="center" vertical="center"/>
    </xf>
    <xf borderId="75" fillId="0" fontId="20" numFmtId="0" xfId="0" applyAlignment="1" applyBorder="1" applyFont="1">
      <alignment vertical="center"/>
    </xf>
    <xf borderId="75" fillId="0" fontId="13" numFmtId="0" xfId="0" applyAlignment="1" applyBorder="1" applyFont="1">
      <alignment vertical="center"/>
    </xf>
    <xf borderId="42" fillId="0" fontId="4" numFmtId="0" xfId="0" applyAlignment="1" applyBorder="1" applyFont="1">
      <alignment vertical="center"/>
    </xf>
    <xf borderId="44" fillId="0" fontId="23" numFmtId="165" xfId="0" applyAlignment="1" applyBorder="1" applyFont="1" applyNumberFormat="1">
      <alignment horizontal="center" vertical="center"/>
    </xf>
    <xf borderId="45" fillId="0" fontId="23" numFmtId="165" xfId="0" applyAlignment="1" applyBorder="1" applyFont="1" applyNumberFormat="1">
      <alignment horizontal="center" vertical="center"/>
    </xf>
    <xf borderId="44" fillId="0" fontId="24" numFmtId="165" xfId="0" applyAlignment="1" applyBorder="1" applyFont="1" applyNumberFormat="1">
      <alignment horizontal="center" vertical="center"/>
    </xf>
    <xf borderId="45" fillId="0" fontId="23" numFmtId="165" xfId="0" applyAlignment="1" applyBorder="1" applyFont="1" applyNumberFormat="1">
      <alignment horizontal="center" vertical="center"/>
    </xf>
    <xf borderId="82" fillId="0" fontId="23" numFmtId="165" xfId="0" applyAlignment="1" applyBorder="1" applyFont="1" applyNumberFormat="1">
      <alignment horizontal="center" vertical="center"/>
    </xf>
    <xf borderId="48" fillId="7" fontId="23" numFmtId="0" xfId="0" applyAlignment="1" applyBorder="1" applyFont="1">
      <alignment horizontal="center" vertical="center"/>
    </xf>
    <xf borderId="83" fillId="0" fontId="4" numFmtId="0" xfId="0" applyAlignment="1" applyBorder="1" applyFont="1">
      <alignment vertical="center"/>
    </xf>
    <xf borderId="44" fillId="0" fontId="4" numFmtId="0" xfId="0" applyAlignment="1" applyBorder="1" applyFont="1">
      <alignment vertical="center"/>
    </xf>
    <xf borderId="44" fillId="0" fontId="5" numFmtId="0" xfId="0" applyAlignment="1" applyBorder="1" applyFont="1">
      <alignment vertical="center"/>
    </xf>
    <xf borderId="48" fillId="0" fontId="4" numFmtId="0" xfId="0" applyAlignment="1" applyBorder="1" applyFont="1">
      <alignment vertical="center"/>
    </xf>
    <xf borderId="49" fillId="2" fontId="34" numFmtId="0" xfId="0" applyAlignment="1" applyBorder="1" applyFont="1">
      <alignment horizontal="center" readingOrder="0" vertical="center"/>
    </xf>
    <xf borderId="55" fillId="0" fontId="26" numFmtId="0" xfId="0" applyAlignment="1" applyBorder="1" applyFont="1">
      <alignment horizontal="center" vertical="center"/>
    </xf>
    <xf borderId="51" fillId="2" fontId="4" numFmtId="165" xfId="0" applyAlignment="1" applyBorder="1" applyFont="1" applyNumberFormat="1">
      <alignment horizontal="right" vertical="center"/>
    </xf>
    <xf borderId="74" fillId="2" fontId="34" numFmtId="0" xfId="0" applyAlignment="1" applyBorder="1" applyFont="1">
      <alignment horizontal="center" readingOrder="0" vertical="center"/>
    </xf>
    <xf borderId="55" fillId="0" fontId="26" numFmtId="0" xfId="0" applyAlignment="1" applyBorder="1" applyFont="1">
      <alignment horizontal="center" vertical="center"/>
    </xf>
    <xf borderId="74" fillId="2" fontId="35" numFmtId="0" xfId="0" applyAlignment="1" applyBorder="1" applyFont="1">
      <alignment horizontal="center" vertical="center"/>
    </xf>
    <xf borderId="74" fillId="0" fontId="26" numFmtId="0" xfId="0" applyAlignment="1" applyBorder="1" applyFont="1">
      <alignment horizontal="center" vertical="center"/>
    </xf>
    <xf borderId="57" fillId="2" fontId="4" numFmtId="0" xfId="0" applyAlignment="1" applyBorder="1" applyFont="1">
      <alignment vertical="center"/>
    </xf>
    <xf borderId="84" fillId="7" fontId="4" numFmtId="165" xfId="0" applyAlignment="1" applyBorder="1" applyFont="1" applyNumberFormat="1">
      <alignment horizontal="right" vertical="center"/>
    </xf>
    <xf borderId="85" fillId="2" fontId="4" numFmtId="165" xfId="0" applyAlignment="1" applyBorder="1" applyFont="1" applyNumberFormat="1">
      <alignment horizontal="right" vertical="center"/>
    </xf>
    <xf borderId="65" fillId="7" fontId="4" numFmtId="165" xfId="0" applyAlignment="1" applyBorder="1" applyFont="1" applyNumberFormat="1">
      <alignment horizontal="right" vertical="center"/>
    </xf>
    <xf borderId="57" fillId="2" fontId="4" numFmtId="49" xfId="0" applyAlignment="1" applyBorder="1" applyFont="1" applyNumberFormat="1">
      <alignment horizontal="center" vertical="center"/>
    </xf>
    <xf borderId="86" fillId="2" fontId="4" numFmtId="0" xfId="0" applyAlignment="1" applyBorder="1" applyFont="1">
      <alignment vertical="center"/>
    </xf>
    <xf borderId="52" fillId="0" fontId="27" numFmtId="0" xfId="0" applyAlignment="1" applyBorder="1" applyFont="1">
      <alignment vertical="center"/>
    </xf>
    <xf borderId="52" fillId="0" fontId="26" numFmtId="0" xfId="0" applyAlignment="1" applyBorder="1" applyFont="1">
      <alignment vertical="center"/>
    </xf>
    <xf borderId="49" fillId="2" fontId="35" numFmtId="0" xfId="0" applyAlignment="1" applyBorder="1" applyFont="1">
      <alignment horizontal="center" vertical="center"/>
    </xf>
    <xf borderId="74" fillId="2" fontId="35" numFmtId="0" xfId="0" applyAlignment="1" applyBorder="1" applyFont="1">
      <alignment horizontal="center" vertical="center"/>
    </xf>
    <xf borderId="61" fillId="0" fontId="4" numFmtId="0" xfId="0" applyAlignment="1" applyBorder="1" applyFont="1">
      <alignment vertical="center"/>
    </xf>
    <xf borderId="71" fillId="2" fontId="5" numFmtId="0" xfId="0" applyAlignment="1" applyBorder="1" applyFont="1">
      <alignment vertical="center"/>
    </xf>
    <xf borderId="49" fillId="0" fontId="4" numFmtId="0" xfId="0" applyAlignment="1" applyBorder="1" applyFont="1">
      <alignment vertical="center"/>
    </xf>
    <xf borderId="50" fillId="0" fontId="4" numFmtId="165" xfId="0" applyAlignment="1" applyBorder="1" applyFont="1" applyNumberFormat="1">
      <alignment horizontal="right" vertical="center"/>
    </xf>
    <xf borderId="55" fillId="0" fontId="4" numFmtId="0" xfId="0" applyAlignment="1" applyBorder="1" applyFont="1">
      <alignment vertical="center"/>
    </xf>
    <xf borderId="54" fillId="7" fontId="4" numFmtId="165" xfId="0" applyAlignment="1" applyBorder="1" applyFont="1" applyNumberFormat="1">
      <alignment horizontal="right" vertical="center"/>
    </xf>
    <xf borderId="74" fillId="2" fontId="36" numFmtId="0" xfId="0" applyAlignment="1" applyBorder="1" applyFont="1">
      <alignment horizontal="center" vertical="center"/>
    </xf>
    <xf borderId="63" fillId="0" fontId="4" numFmtId="0" xfId="0" applyAlignment="1" applyBorder="1" applyFont="1">
      <alignment vertical="center"/>
    </xf>
    <xf borderId="51" fillId="0" fontId="4" numFmtId="0" xfId="0" applyAlignment="1" applyBorder="1" applyFont="1">
      <alignment vertical="center"/>
    </xf>
    <xf quotePrefix="1" borderId="51" fillId="0" fontId="4" numFmtId="49" xfId="0" applyAlignment="1" applyBorder="1" applyFont="1" applyNumberFormat="1">
      <alignment horizontal="center" vertical="center"/>
    </xf>
    <xf borderId="51" fillId="0" fontId="30" numFmtId="0" xfId="0" applyAlignment="1" applyBorder="1" applyFont="1">
      <alignment vertical="center"/>
    </xf>
    <xf borderId="49" fillId="0" fontId="26" numFmtId="0" xfId="0" applyAlignment="1" applyBorder="1" applyFont="1">
      <alignment horizontal="center" vertical="center"/>
    </xf>
    <xf borderId="52" fillId="0" fontId="27" numFmtId="0" xfId="0" applyAlignment="1" applyBorder="1" applyFont="1">
      <alignment vertical="center"/>
    </xf>
    <xf borderId="74" fillId="2" fontId="36" numFmtId="0" xfId="0" applyAlignment="1" applyBorder="1" applyFont="1">
      <alignment horizontal="center" vertical="center"/>
    </xf>
    <xf borderId="51" fillId="7" fontId="4" numFmtId="0" xfId="0" applyAlignment="1" applyBorder="1" applyFont="1">
      <alignment vertical="center"/>
    </xf>
    <xf borderId="51" fillId="7" fontId="26" numFmtId="0" xfId="0" applyAlignment="1" applyBorder="1" applyFont="1">
      <alignment vertical="center"/>
    </xf>
    <xf borderId="86" fillId="2" fontId="4" numFmtId="0" xfId="0" applyAlignment="1" applyBorder="1" applyFont="1">
      <alignment vertical="center"/>
    </xf>
    <xf borderId="71" fillId="2" fontId="5" numFmtId="0" xfId="0" applyAlignment="1" applyBorder="1" applyFont="1">
      <alignment vertical="center"/>
    </xf>
    <xf borderId="87" fillId="2" fontId="4" numFmtId="0" xfId="0" applyAlignment="1" applyBorder="1" applyFont="1">
      <alignment vertical="center"/>
    </xf>
    <xf quotePrefix="1" borderId="52" fillId="2" fontId="4" numFmtId="49" xfId="0" applyAlignment="1" applyBorder="1" applyFont="1" applyNumberFormat="1">
      <alignment horizontal="center" vertical="center"/>
    </xf>
    <xf borderId="55" fillId="0" fontId="4" numFmtId="0" xfId="0" applyAlignment="1" applyBorder="1" applyFont="1">
      <alignment vertical="center"/>
    </xf>
    <xf borderId="50" fillId="0" fontId="4" numFmtId="0" xfId="0" applyAlignment="1" applyBorder="1" applyFont="1">
      <alignment vertical="center"/>
    </xf>
    <xf borderId="52" fillId="0" fontId="4" numFmtId="0" xfId="0" applyAlignment="1" applyBorder="1" applyFont="1">
      <alignment vertical="center"/>
    </xf>
    <xf borderId="50" fillId="0" fontId="4" numFmtId="49" xfId="0" applyAlignment="1" applyBorder="1" applyFont="1" applyNumberFormat="1">
      <alignment horizontal="center" vertical="center"/>
    </xf>
    <xf borderId="68" fillId="0" fontId="27" numFmtId="0" xfId="0" applyAlignment="1" applyBorder="1" applyFont="1">
      <alignment vertical="center"/>
    </xf>
    <xf borderId="55" fillId="0" fontId="37" numFmtId="0" xfId="0" applyAlignment="1" applyBorder="1" applyFont="1">
      <alignment horizontal="center" vertical="center"/>
    </xf>
    <xf borderId="49" fillId="0" fontId="26" numFmtId="0" xfId="0" applyAlignment="1" applyBorder="1" applyFont="1">
      <alignment horizontal="center" vertical="center"/>
    </xf>
    <xf borderId="51" fillId="2" fontId="4" numFmtId="49" xfId="0" applyAlignment="1" applyBorder="1" applyFont="1" applyNumberFormat="1">
      <alignment vertical="center"/>
    </xf>
    <xf borderId="51" fillId="0" fontId="4" numFmtId="0" xfId="0" applyAlignment="1" applyBorder="1" applyFont="1">
      <alignment vertical="center"/>
    </xf>
    <xf borderId="51" fillId="0" fontId="5" numFmtId="0" xfId="0" applyAlignment="1" applyBorder="1" applyFont="1">
      <alignment vertical="center"/>
    </xf>
    <xf borderId="61" fillId="0" fontId="4" numFmtId="0" xfId="0" applyAlignment="1" applyBorder="1" applyFont="1">
      <alignment vertical="center"/>
    </xf>
    <xf borderId="61" fillId="0" fontId="26" numFmtId="0" xfId="0" applyAlignment="1" applyBorder="1" applyFont="1">
      <alignment horizontal="center" vertical="center"/>
    </xf>
    <xf borderId="64" fillId="2" fontId="4" numFmtId="0" xfId="0" applyAlignment="1" applyBorder="1" applyFont="1">
      <alignment vertical="center"/>
    </xf>
    <xf borderId="51" fillId="0" fontId="4" numFmtId="49" xfId="0" applyAlignment="1" applyBorder="1" applyFont="1" applyNumberFormat="1">
      <alignment horizontal="center" vertical="center"/>
    </xf>
    <xf borderId="67" fillId="2" fontId="4" numFmtId="0" xfId="0" applyAlignment="1" applyBorder="1" applyFont="1">
      <alignment vertical="center"/>
    </xf>
    <xf borderId="67" fillId="2" fontId="4" numFmtId="0" xfId="0" applyAlignment="1" applyBorder="1" applyFont="1">
      <alignment vertical="center"/>
    </xf>
    <xf borderId="67" fillId="2" fontId="4" numFmtId="49" xfId="0" applyAlignment="1" applyBorder="1" applyFont="1" applyNumberFormat="1">
      <alignment horizontal="center" vertical="center"/>
    </xf>
    <xf borderId="68" fillId="2" fontId="4" numFmtId="0" xfId="0" applyAlignment="1" applyBorder="1" applyFont="1">
      <alignment vertical="center"/>
    </xf>
    <xf borderId="88" fillId="0" fontId="26" numFmtId="0" xfId="0" applyAlignment="1" applyBorder="1" applyFont="1">
      <alignment vertical="center"/>
    </xf>
    <xf borderId="67" fillId="0" fontId="27" numFmtId="0" xfId="0" applyAlignment="1" applyBorder="1" applyFont="1">
      <alignment vertical="center"/>
    </xf>
    <xf borderId="67" fillId="0" fontId="26" numFmtId="0" xfId="0" applyAlignment="1" applyBorder="1" applyFont="1">
      <alignment vertical="center"/>
    </xf>
    <xf quotePrefix="1" borderId="70" fillId="0" fontId="27" numFmtId="0" xfId="0" applyAlignment="1" applyBorder="1" applyFont="1">
      <alignment vertical="center"/>
    </xf>
    <xf borderId="73" fillId="0" fontId="27" numFmtId="0" xfId="0" applyAlignment="1" applyBorder="1" applyFont="1">
      <alignment vertical="center"/>
    </xf>
    <xf borderId="72" fillId="2" fontId="26" numFmtId="0" xfId="0" applyAlignment="1" applyBorder="1" applyFont="1">
      <alignment horizontal="center" vertical="center"/>
    </xf>
    <xf borderId="51" fillId="0" fontId="4" numFmtId="0" xfId="0" applyAlignment="1" applyBorder="1" applyFont="1">
      <alignment horizontal="left" readingOrder="0" vertical="center"/>
    </xf>
    <xf borderId="50" fillId="0" fontId="4" numFmtId="0" xfId="0" applyAlignment="1" applyBorder="1" applyFont="1">
      <alignment horizontal="left" vertical="center"/>
    </xf>
    <xf borderId="49" fillId="2" fontId="26" numFmtId="0" xfId="0" applyAlignment="1" applyBorder="1" applyFont="1">
      <alignment horizontal="center" vertical="center"/>
    </xf>
    <xf borderId="50" fillId="0" fontId="4" numFmtId="0" xfId="0" applyAlignment="1" applyBorder="1" applyFont="1">
      <alignment vertical="center"/>
    </xf>
    <xf borderId="50" fillId="0" fontId="5" numFmtId="0" xfId="0" applyAlignment="1" applyBorder="1" applyFont="1">
      <alignment vertical="center"/>
    </xf>
    <xf borderId="50" fillId="2" fontId="4" numFmtId="0" xfId="0" applyAlignment="1" applyBorder="1" applyFont="1">
      <alignment horizontal="left" readingOrder="0" vertical="center"/>
    </xf>
    <xf borderId="49" fillId="2" fontId="38" numFmtId="0" xfId="0" applyAlignment="1" applyBorder="1" applyFont="1">
      <alignment horizontal="center" readingOrder="0" vertical="center"/>
    </xf>
    <xf borderId="50" fillId="2" fontId="4" numFmtId="165" xfId="0" applyAlignment="1" applyBorder="1" applyFont="1" applyNumberFormat="1">
      <alignment vertical="center"/>
    </xf>
    <xf borderId="55" fillId="2" fontId="4" numFmtId="49" xfId="0" applyAlignment="1" applyBorder="1" applyFont="1" applyNumberFormat="1">
      <alignment vertical="center"/>
    </xf>
    <xf borderId="50" fillId="0" fontId="26" numFmtId="0" xfId="0" applyAlignment="1" applyBorder="1" applyFont="1">
      <alignment vertical="center"/>
    </xf>
    <xf borderId="87" fillId="2" fontId="4" numFmtId="0" xfId="0" applyAlignment="1" applyBorder="1" applyFont="1">
      <alignment vertical="center"/>
    </xf>
    <xf borderId="89" fillId="0" fontId="26" numFmtId="0" xfId="0" applyAlignment="1" applyBorder="1" applyFont="1">
      <alignment vertical="center"/>
    </xf>
    <xf borderId="0" fillId="0" fontId="27" numFmtId="0" xfId="0" applyAlignment="1" applyFont="1">
      <alignment readingOrder="0" vertical="center"/>
    </xf>
    <xf borderId="69" fillId="0" fontId="26" numFmtId="0" xfId="0" applyAlignment="1" applyBorder="1" applyFont="1">
      <alignment readingOrder="0" vertical="center"/>
    </xf>
    <xf borderId="51" fillId="0" fontId="4" numFmtId="0" xfId="0" applyAlignment="1" applyBorder="1" applyFont="1">
      <alignment horizontal="left" vertical="center"/>
    </xf>
    <xf borderId="63" fillId="2" fontId="4" numFmtId="0" xfId="0" applyAlignment="1" applyBorder="1" applyFont="1">
      <alignment vertical="center"/>
    </xf>
    <xf quotePrefix="1" borderId="51" fillId="2" fontId="4" numFmtId="49" xfId="0" applyAlignment="1" applyBorder="1" applyFont="1" applyNumberFormat="1">
      <alignment horizontal="center" readingOrder="0" vertical="center"/>
    </xf>
    <xf borderId="71" fillId="2" fontId="34" numFmtId="0" xfId="0" applyAlignment="1" applyBorder="1" applyFont="1">
      <alignment horizontal="center" readingOrder="0" vertical="center"/>
    </xf>
    <xf borderId="52" fillId="7" fontId="27" numFmtId="0" xfId="0" applyAlignment="1" applyBorder="1" applyFont="1">
      <alignment vertical="center"/>
    </xf>
    <xf borderId="52" fillId="7" fontId="26" numFmtId="0" xfId="0" applyAlignment="1" applyBorder="1" applyFont="1">
      <alignment vertical="center"/>
    </xf>
    <xf borderId="90" fillId="2" fontId="4" numFmtId="0" xfId="0" applyAlignment="1" applyBorder="1" applyFont="1">
      <alignment vertical="center"/>
    </xf>
    <xf borderId="51" fillId="7" fontId="27" numFmtId="0" xfId="0" applyAlignment="1" applyBorder="1" applyFont="1">
      <alignment vertical="center"/>
    </xf>
    <xf borderId="65" fillId="2" fontId="4" numFmtId="0" xfId="0" applyAlignment="1" applyBorder="1" applyFont="1">
      <alignment vertical="center"/>
    </xf>
    <xf borderId="64" fillId="0" fontId="26" numFmtId="0" xfId="0" applyAlignment="1" applyBorder="1" applyFont="1">
      <alignment readingOrder="0" vertical="center"/>
    </xf>
    <xf borderId="67" fillId="0" fontId="4" numFmtId="0" xfId="0" applyAlignment="1" applyBorder="1" applyFont="1">
      <alignment horizontal="left" readingOrder="0" vertical="center"/>
    </xf>
    <xf borderId="74" fillId="2" fontId="26" numFmtId="0" xfId="0" applyAlignment="1" applyBorder="1" applyFont="1">
      <alignment horizontal="center" vertical="center"/>
    </xf>
    <xf borderId="91" fillId="2" fontId="5" numFmtId="0" xfId="0" applyAlignment="1" applyBorder="1" applyFont="1">
      <alignment vertical="center"/>
    </xf>
    <xf borderId="92" fillId="0" fontId="4" numFmtId="0" xfId="0" applyAlignment="1" applyBorder="1" applyFont="1">
      <alignment vertical="center"/>
    </xf>
    <xf borderId="93" fillId="2" fontId="4" numFmtId="0" xfId="0" applyAlignment="1" applyBorder="1" applyFont="1">
      <alignment vertical="center"/>
    </xf>
    <xf borderId="94" fillId="2" fontId="4" numFmtId="0" xfId="0" applyAlignment="1" applyBorder="1" applyFont="1">
      <alignment vertical="center"/>
    </xf>
    <xf borderId="0" fillId="2" fontId="4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12" numFmtId="0" xfId="0" applyAlignment="1" applyFont="1">
      <alignment horizontal="right" shrinkToFit="0" vertical="center" wrapText="0"/>
    </xf>
    <xf borderId="0" fillId="0" fontId="4" numFmtId="0" xfId="0" applyAlignment="1" applyFont="1">
      <alignment horizontal="right" vertical="center"/>
    </xf>
    <xf borderId="0" fillId="0" fontId="4" numFmtId="0" xfId="0" applyAlignment="1" applyFont="1">
      <alignment shrinkToFit="1" vertical="center" wrapText="0"/>
    </xf>
    <xf borderId="0" fillId="0" fontId="4" numFmtId="49" xfId="0" applyAlignment="1" applyFont="1" applyNumberFormat="1">
      <alignment horizontal="center" shrinkToFit="1" vertical="center" wrapText="0"/>
    </xf>
    <xf borderId="0" fillId="0" fontId="27" numFmtId="0" xfId="0" applyAlignment="1" applyFont="1">
      <alignment vertical="center"/>
    </xf>
    <xf borderId="0" fillId="0" fontId="39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0" fontId="40" numFmtId="0" xfId="0" applyAlignment="1" applyFont="1">
      <alignment shrinkToFit="0" vertical="center" wrapText="0"/>
    </xf>
    <xf borderId="0" fillId="0" fontId="20" numFmtId="0" xfId="0" applyAlignment="1" applyFont="1">
      <alignment horizontal="center" shrinkToFit="1" vertical="center" wrapText="0"/>
    </xf>
    <xf borderId="0" fillId="0" fontId="27" numFmtId="0" xfId="0" applyAlignment="1" applyFont="1">
      <alignment vertical="center"/>
    </xf>
    <xf borderId="0" fillId="0" fontId="5" numFmtId="0" xfId="0" applyAlignment="1" applyFont="1">
      <alignment vertical="center"/>
    </xf>
    <xf borderId="35" fillId="0" fontId="4" numFmtId="4" xfId="0" applyAlignment="1" applyBorder="1" applyFont="1" applyNumberFormat="1">
      <alignment vertical="center"/>
    </xf>
    <xf borderId="35" fillId="0" fontId="4" numFmtId="0" xfId="0" applyAlignment="1" applyBorder="1" applyFont="1">
      <alignment horizontal="center" vertical="center"/>
    </xf>
    <xf borderId="35" fillId="0" fontId="4" numFmtId="0" xfId="0" applyAlignment="1" applyBorder="1" applyFont="1">
      <alignment vertical="center"/>
    </xf>
    <xf borderId="0" fillId="2" fontId="4" numFmtId="0" xfId="0" applyAlignment="1" applyFont="1">
      <alignment horizontal="center" vertical="center"/>
    </xf>
    <xf borderId="0" fillId="2" fontId="4" numFmtId="0" xfId="0" applyAlignment="1" applyFont="1">
      <alignment vertical="center"/>
    </xf>
    <xf borderId="63" fillId="0" fontId="4" numFmtId="0" xfId="0" applyAlignment="1" applyBorder="1" applyFont="1">
      <alignment vertical="center"/>
    </xf>
    <xf borderId="95" fillId="0" fontId="4" numFmtId="4" xfId="0" applyAlignment="1" applyBorder="1" applyFont="1" applyNumberFormat="1">
      <alignment horizontal="center" vertical="center"/>
    </xf>
    <xf borderId="96" fillId="0" fontId="4" numFmtId="0" xfId="0" applyAlignment="1" applyBorder="1" applyFont="1">
      <alignment horizontal="center" vertical="center"/>
    </xf>
    <xf borderId="96" fillId="0" fontId="4" numFmtId="0" xfId="0" applyAlignment="1" applyBorder="1" applyFont="1">
      <alignment horizontal="center" readingOrder="0" vertical="center"/>
    </xf>
    <xf borderId="95" fillId="0" fontId="12" numFmtId="0" xfId="0" applyAlignment="1" applyBorder="1" applyFont="1">
      <alignment horizontal="center" vertical="center"/>
    </xf>
    <xf borderId="95" fillId="0" fontId="12" numFmtId="0" xfId="0" applyAlignment="1" applyBorder="1" applyFont="1">
      <alignment horizontal="center" readingOrder="0" vertical="center"/>
    </xf>
    <xf borderId="0" fillId="0" fontId="4" numFmtId="4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97" fillId="4" fontId="12" numFmtId="4" xfId="0" applyAlignment="1" applyBorder="1" applyFont="1" applyNumberFormat="1">
      <alignment readingOrder="0" vertical="center"/>
    </xf>
    <xf borderId="51" fillId="4" fontId="4" numFmtId="0" xfId="0" applyAlignment="1" applyBorder="1" applyFont="1">
      <alignment horizontal="center" vertical="center"/>
    </xf>
    <xf borderId="98" fillId="4" fontId="4" numFmtId="0" xfId="0" applyAlignment="1" applyBorder="1" applyFont="1">
      <alignment horizontal="center" readingOrder="0" vertical="center"/>
    </xf>
    <xf borderId="98" fillId="4" fontId="4" numFmtId="20" xfId="0" applyAlignment="1" applyBorder="1" applyFont="1" applyNumberFormat="1">
      <alignment horizontal="center" readingOrder="0" vertical="center"/>
    </xf>
    <xf borderId="98" fillId="4" fontId="4" numFmtId="20" xfId="0" applyAlignment="1" applyBorder="1" applyFont="1" applyNumberFormat="1">
      <alignment horizontal="center" vertical="center"/>
    </xf>
    <xf borderId="51" fillId="0" fontId="4" numFmtId="0" xfId="0" applyAlignment="1" applyBorder="1" applyFont="1">
      <alignment horizontal="center" readingOrder="0" vertical="center"/>
    </xf>
    <xf borderId="64" fillId="0" fontId="12" numFmtId="0" xfId="0" applyAlignment="1" applyBorder="1" applyFont="1">
      <alignment horizontal="center" vertical="center"/>
    </xf>
    <xf borderId="64" fillId="0" fontId="12" numFmtId="0" xfId="0" applyAlignment="1" applyBorder="1" applyFont="1">
      <alignment horizontal="center" readingOrder="0" vertical="center"/>
    </xf>
    <xf borderId="0" fillId="4" fontId="12" numFmtId="4" xfId="0" applyAlignment="1" applyFont="1" applyNumberFormat="1">
      <alignment readingOrder="0" vertical="center"/>
    </xf>
    <xf borderId="0" fillId="4" fontId="4" numFmtId="0" xfId="0" applyAlignment="1" applyFont="1">
      <alignment horizontal="center" readingOrder="0" vertical="center"/>
    </xf>
    <xf borderId="0" fillId="2" fontId="4" numFmtId="20" xfId="0" applyAlignment="1" applyFont="1" applyNumberFormat="1">
      <alignment horizontal="center" vertical="center"/>
    </xf>
    <xf borderId="0" fillId="4" fontId="4" numFmtId="4" xfId="0" applyAlignment="1" applyFont="1" applyNumberFormat="1">
      <alignment readingOrder="0" vertical="center"/>
    </xf>
    <xf borderId="0" fillId="2" fontId="4" numFmtId="0" xfId="0" applyAlignment="1" applyFont="1">
      <alignment horizontal="center" readingOrder="0" vertical="center"/>
    </xf>
    <xf borderId="64" fillId="4" fontId="4" numFmtId="4" xfId="0" applyAlignment="1" applyBorder="1" applyFont="1" applyNumberFormat="1">
      <alignment readingOrder="0" vertical="center"/>
    </xf>
    <xf borderId="51" fillId="4" fontId="4" numFmtId="0" xfId="0" applyAlignment="1" applyBorder="1" applyFont="1">
      <alignment horizontal="center" readingOrder="0" vertical="center"/>
    </xf>
    <xf borderId="51" fillId="4" fontId="4" numFmtId="20" xfId="0" applyAlignment="1" applyBorder="1" applyFont="1" applyNumberFormat="1">
      <alignment horizontal="center" readingOrder="0" vertical="center"/>
    </xf>
    <xf borderId="51" fillId="0" fontId="4" numFmtId="0" xfId="0" applyAlignment="1" applyBorder="1" applyFont="1">
      <alignment horizontal="center" vertical="center"/>
    </xf>
    <xf borderId="0" fillId="2" fontId="4" numFmtId="20" xfId="0" applyAlignment="1" applyFont="1" applyNumberFormat="1">
      <alignment horizontal="center" readingOrder="0" vertical="center"/>
    </xf>
    <xf borderId="0" fillId="4" fontId="12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0" fillId="4" fontId="4" numFmtId="0" xfId="0" applyAlignment="1" applyFont="1">
      <alignment horizontal="center" vertical="center"/>
    </xf>
    <xf borderId="0" fillId="2" fontId="4" numFmtId="20" xfId="0" applyAlignment="1" applyFont="1" applyNumberFormat="1">
      <alignment horizontal="center" readingOrder="0" vertical="center"/>
    </xf>
    <xf borderId="51" fillId="4" fontId="4" numFmtId="20" xfId="0" applyAlignment="1" applyBorder="1" applyFont="1" applyNumberFormat="1">
      <alignment horizontal="center" vertical="center"/>
    </xf>
    <xf borderId="51" fillId="0" fontId="4" numFmtId="0" xfId="0" applyAlignment="1" applyBorder="1" applyFont="1">
      <alignment horizontal="center" vertical="center"/>
    </xf>
    <xf borderId="0" fillId="2" fontId="4" numFmtId="20" xfId="0" applyAlignment="1" applyFont="1" applyNumberFormat="1">
      <alignment horizontal="center" vertical="center"/>
    </xf>
    <xf borderId="64" fillId="4" fontId="4" numFmtId="4" xfId="0" applyAlignment="1" applyBorder="1" applyFont="1" applyNumberFormat="1">
      <alignment vertical="center"/>
    </xf>
    <xf borderId="52" fillId="4" fontId="12" numFmtId="4" xfId="0" applyAlignment="1" applyBorder="1" applyFont="1" applyNumberFormat="1">
      <alignment readingOrder="0" vertical="center"/>
    </xf>
    <xf borderId="51" fillId="4" fontId="4" numFmtId="0" xfId="0" applyAlignment="1" applyBorder="1" applyFont="1">
      <alignment horizontal="center" readingOrder="0" vertical="center"/>
    </xf>
    <xf borderId="51" fillId="4" fontId="4" numFmtId="20" xfId="0" applyAlignment="1" applyBorder="1" applyFont="1" applyNumberFormat="1">
      <alignment horizontal="center" readingOrder="0" vertical="center"/>
    </xf>
    <xf borderId="51" fillId="4" fontId="12" numFmtId="0" xfId="0" applyAlignment="1" applyBorder="1" applyFont="1">
      <alignment horizontal="center" readingOrder="0" vertical="center"/>
    </xf>
    <xf borderId="51" fillId="0" fontId="4" numFmtId="0" xfId="0" applyAlignment="1" applyBorder="1" applyFont="1">
      <alignment horizontal="center" readingOrder="0" vertical="center"/>
    </xf>
    <xf borderId="51" fillId="0" fontId="4" numFmtId="0" xfId="0" applyAlignment="1" applyBorder="1" applyFont="1">
      <alignment horizontal="center" vertical="center"/>
    </xf>
    <xf borderId="52" fillId="0" fontId="4" numFmtId="0" xfId="0" applyAlignment="1" applyBorder="1" applyFont="1">
      <alignment horizontal="center" readingOrder="0" vertical="center"/>
    </xf>
    <xf borderId="57" fillId="4" fontId="4" numFmtId="0" xfId="0" applyAlignment="1" applyBorder="1" applyFont="1">
      <alignment horizontal="center" readingOrder="0" vertical="center"/>
    </xf>
    <xf borderId="57" fillId="4" fontId="4" numFmtId="20" xfId="0" applyAlignment="1" applyBorder="1" applyFont="1" applyNumberFormat="1">
      <alignment horizontal="center" readingOrder="0" vertical="center"/>
    </xf>
    <xf borderId="57" fillId="4" fontId="12" numFmtId="0" xfId="0" applyAlignment="1" applyBorder="1" applyFont="1">
      <alignment horizontal="center" readingOrder="0" vertical="center"/>
    </xf>
    <xf borderId="52" fillId="0" fontId="4" numFmtId="0" xfId="0" applyAlignment="1" applyBorder="1" applyFont="1">
      <alignment horizontal="center" vertical="center"/>
    </xf>
    <xf borderId="0" fillId="2" fontId="4" numFmtId="0" xfId="0" applyAlignment="1" applyFont="1">
      <alignment horizontal="center" vertical="center"/>
    </xf>
    <xf borderId="63" fillId="0" fontId="4" numFmtId="0" xfId="0" applyAlignment="1" applyBorder="1" applyFont="1">
      <alignment readingOrder="0" vertical="center"/>
    </xf>
    <xf borderId="50" fillId="0" fontId="4" numFmtId="0" xfId="0" applyAlignment="1" applyBorder="1" applyFont="1">
      <alignment horizontal="center" readingOrder="0" vertical="center"/>
    </xf>
    <xf borderId="50" fillId="0" fontId="4" numFmtId="0" xfId="0" applyAlignment="1" applyBorder="1" applyFont="1">
      <alignment horizontal="center" vertical="center"/>
    </xf>
    <xf borderId="0" fillId="2" fontId="4" numFmtId="20" xfId="0" applyAlignment="1" applyFont="1" applyNumberFormat="1">
      <alignment vertical="center"/>
    </xf>
    <xf borderId="0" fillId="2" fontId="12" numFmtId="0" xfId="0" applyAlignment="1" applyFont="1">
      <alignment horizontal="center" readingOrder="0" vertical="center"/>
    </xf>
    <xf borderId="0" fillId="2" fontId="4" numFmtId="3" xfId="0" applyAlignment="1" applyFont="1" applyNumberFormat="1">
      <alignment vertical="center"/>
    </xf>
    <xf borderId="0" fillId="0" fontId="4" numFmtId="3" xfId="0" applyAlignment="1" applyFont="1" applyNumberFormat="1">
      <alignment vertical="center"/>
    </xf>
    <xf borderId="99" fillId="4" fontId="4" numFmtId="4" xfId="0" applyAlignment="1" applyBorder="1" applyFont="1" applyNumberFormat="1">
      <alignment vertical="center"/>
    </xf>
    <xf borderId="100" fillId="4" fontId="4" numFmtId="0" xfId="0" applyAlignment="1" applyBorder="1" applyFont="1">
      <alignment horizontal="center" vertical="center"/>
    </xf>
    <xf borderId="100" fillId="4" fontId="4" numFmtId="20" xfId="0" applyAlignment="1" applyBorder="1" applyFont="1" applyNumberFormat="1">
      <alignment horizontal="center" vertical="center"/>
    </xf>
    <xf borderId="101" fillId="0" fontId="4" numFmtId="0" xfId="0" applyAlignment="1" applyBorder="1" applyFont="1">
      <alignment horizontal="center" vertical="center"/>
    </xf>
    <xf borderId="99" fillId="0" fontId="4" numFmtId="0" xfId="0" applyAlignment="1" applyBorder="1" applyFont="1">
      <alignment horizontal="center" vertical="center"/>
    </xf>
    <xf borderId="0" fillId="0" fontId="4" numFmtId="4" xfId="0" applyAlignment="1" applyFont="1" applyNumberFormat="1">
      <alignment vertical="center"/>
    </xf>
    <xf borderId="0" fillId="2" fontId="12" numFmtId="4" xfId="0" applyAlignment="1" applyFont="1" applyNumberFormat="1">
      <alignment readingOrder="0" vertical="center"/>
    </xf>
    <xf borderId="0" fillId="0" fontId="4" numFmtId="38" xfId="0" applyAlignment="1" applyFont="1" applyNumberFormat="1">
      <alignment horizontal="center" vertical="center"/>
    </xf>
    <xf borderId="0" fillId="0" fontId="4" numFmtId="38" xfId="0" applyAlignment="1" applyFont="1" applyNumberFormat="1">
      <alignment vertical="center"/>
    </xf>
    <xf borderId="0" fillId="2" fontId="13" numFmtId="0" xfId="0" applyAlignment="1" applyFont="1">
      <alignment horizontal="center" vertical="center"/>
    </xf>
    <xf borderId="0" fillId="0" fontId="8" numFmtId="4" xfId="0" applyAlignment="1" applyFont="1" applyNumberFormat="1">
      <alignment vertical="center"/>
    </xf>
    <xf borderId="0" fillId="2" fontId="4" numFmtId="170" xfId="0" applyAlignment="1" applyFont="1" applyNumberFormat="1">
      <alignment vertical="center"/>
    </xf>
    <xf borderId="0" fillId="2" fontId="17" numFmtId="170" xfId="0" applyAlignment="1" applyFont="1" applyNumberFormat="1">
      <alignment horizontal="right" vertical="center"/>
    </xf>
    <xf borderId="0" fillId="2" fontId="4" numFmtId="165" xfId="0" applyAlignment="1" applyFont="1" applyNumberFormat="1">
      <alignment vertical="center"/>
    </xf>
    <xf borderId="0" fillId="2" fontId="4" numFmtId="0" xfId="0" applyAlignment="1" applyFont="1">
      <alignment vertical="bottom"/>
    </xf>
    <xf borderId="0" fillId="2" fontId="4" numFmtId="165" xfId="0" applyAlignment="1" applyFont="1" applyNumberFormat="1">
      <alignment vertical="bottom"/>
    </xf>
    <xf borderId="0" fillId="8" fontId="17" numFmtId="0" xfId="0" applyAlignment="1" applyFill="1" applyFont="1">
      <alignment horizontal="right" vertical="center"/>
    </xf>
    <xf borderId="0" fillId="8" fontId="41" numFmtId="165" xfId="0" applyAlignment="1" applyFont="1" applyNumberFormat="1">
      <alignment horizontal="center" vertical="center"/>
    </xf>
    <xf borderId="0" fillId="8" fontId="41" numFmtId="165" xfId="0" applyAlignment="1" applyFont="1" applyNumberFormat="1">
      <alignment horizontal="center" readingOrder="0" vertical="center"/>
    </xf>
    <xf borderId="0" fillId="8" fontId="41" numFmtId="0" xfId="0" applyAlignment="1" applyFont="1">
      <alignment horizontal="center" readingOrder="0" vertical="center"/>
    </xf>
    <xf borderId="0" fillId="8" fontId="41" numFmtId="0" xfId="0" applyAlignment="1" applyFont="1">
      <alignment horizontal="center" vertical="center"/>
    </xf>
    <xf borderId="0" fillId="0" fontId="4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0" fillId="2" fontId="4" numFmtId="165" xfId="0" applyAlignment="1" applyFont="1" applyNumberFormat="1">
      <alignment horizontal="right" readingOrder="0" vertical="bottom"/>
    </xf>
    <xf borderId="0" fillId="2" fontId="4" numFmtId="165" xfId="0" applyAlignment="1" applyFont="1" applyNumberFormat="1">
      <alignment horizontal="right" vertical="bottom"/>
    </xf>
    <xf borderId="0" fillId="2" fontId="4" numFmtId="3" xfId="0" applyAlignment="1" applyFont="1" applyNumberFormat="1">
      <alignment horizontal="right" vertical="bottom"/>
    </xf>
    <xf borderId="0" fillId="0" fontId="41" numFmtId="0" xfId="0" applyAlignment="1" applyFont="1">
      <alignment horizontal="center" readingOrder="0" vertical="bottom"/>
    </xf>
    <xf borderId="0" fillId="0" fontId="17" numFmtId="0" xfId="0" applyAlignment="1" applyFont="1">
      <alignment horizontal="right" vertical="bottom"/>
    </xf>
    <xf borderId="0" fillId="0" fontId="4" numFmtId="165" xfId="0" applyAlignment="1" applyFont="1" applyNumberFormat="1">
      <alignment readingOrder="0" vertical="bottom"/>
    </xf>
    <xf borderId="0" fillId="2" fontId="4" numFmtId="3" xfId="0" applyAlignment="1" applyFont="1" applyNumberFormat="1">
      <alignment vertical="bottom"/>
    </xf>
    <xf borderId="0" fillId="0" fontId="4" numFmtId="3" xfId="0" applyAlignment="1" applyFont="1" applyNumberFormat="1">
      <alignment vertical="bottom"/>
    </xf>
    <xf borderId="0" fillId="0" fontId="17" numFmtId="0" xfId="0" applyAlignment="1" applyFont="1">
      <alignment horizontal="right" readingOrder="0" vertical="bottom"/>
    </xf>
    <xf borderId="0" fillId="0" fontId="4" numFmtId="165" xfId="0" applyAlignment="1" applyFont="1" applyNumberFormat="1">
      <alignment vertical="bottom"/>
    </xf>
    <xf borderId="0" fillId="2" fontId="4" numFmtId="3" xfId="0" applyAlignment="1" applyFont="1" applyNumberFormat="1">
      <alignment horizontal="right" readingOrder="0" vertical="bottom"/>
    </xf>
    <xf borderId="0" fillId="0" fontId="4" numFmtId="3" xfId="0" applyAlignment="1" applyFont="1" applyNumberFormat="1">
      <alignment readingOrder="0" vertical="bottom"/>
    </xf>
    <xf borderId="0" fillId="0" fontId="4" numFmtId="165" xfId="0" applyAlignment="1" applyFont="1" applyNumberFormat="1">
      <alignment horizontal="right" vertical="bottom"/>
    </xf>
    <xf borderId="0" fillId="0" fontId="7" numFmtId="0" xfId="0" applyAlignment="1" applyFont="1">
      <alignment readingOrder="0" vertical="center"/>
    </xf>
    <xf borderId="0" fillId="0" fontId="13" numFmtId="165" xfId="0" applyAlignment="1" applyFont="1" applyNumberFormat="1">
      <alignment readingOrder="0" vertical="center"/>
    </xf>
    <xf borderId="0" fillId="0" fontId="13" numFmtId="165" xfId="0" applyAlignment="1" applyFont="1" applyNumberForma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right" readingOrder="0" vertical="center"/>
    </xf>
    <xf borderId="0" fillId="0" fontId="4" numFmtId="0" xfId="0" applyAlignment="1" applyFont="1">
      <alignment horizontal="center" vertical="bottom"/>
    </xf>
    <xf borderId="0" fillId="0" fontId="17" numFmtId="0" xfId="0" applyAlignment="1" applyFont="1">
      <alignment horizontal="right" vertical="center"/>
    </xf>
    <xf borderId="0" fillId="0" fontId="4" numFmtId="0" xfId="0" applyAlignment="1" applyFont="1">
      <alignment horizontal="center" vertical="center"/>
    </xf>
    <xf borderId="0" fillId="0" fontId="17" numFmtId="0" xfId="0" applyAlignment="1" applyFont="1">
      <alignment horizontal="right" vertical="center"/>
    </xf>
    <xf borderId="0" fillId="0" fontId="4" numFmtId="0" xfId="0" applyAlignment="1" applyFont="1">
      <alignment horizontal="center" vertical="center"/>
    </xf>
    <xf borderId="0" fillId="0" fontId="39" numFmtId="0" xfId="0" applyAlignment="1" applyFont="1">
      <alignment vertical="center"/>
    </xf>
    <xf borderId="0" fillId="0" fontId="8" numFmtId="165" xfId="0" applyAlignment="1" applyFont="1" applyNumberFormat="1">
      <alignment vertical="center"/>
    </xf>
    <xf borderId="0" fillId="0" fontId="41" numFmtId="0" xfId="0" applyAlignment="1" applyFont="1">
      <alignment horizontal="center" vertical="center"/>
    </xf>
    <xf borderId="0" fillId="0" fontId="39" numFmtId="165" xfId="0" applyAlignment="1" applyFont="1" applyNumberFormat="1">
      <alignment vertical="center"/>
    </xf>
    <xf borderId="0" fillId="2" fontId="41" numFmtId="0" xfId="0" applyAlignment="1" applyFont="1">
      <alignment horizontal="center" vertical="center"/>
    </xf>
    <xf borderId="0" fillId="2" fontId="4" numFmtId="4" xfId="0" applyAlignment="1" applyFont="1" applyNumberFormat="1">
      <alignment vertical="center"/>
    </xf>
    <xf borderId="0" fillId="2" fontId="41" numFmtId="0" xfId="0" applyAlignment="1" applyFont="1">
      <alignment horizontal="center" readingOrder="0" vertical="center"/>
    </xf>
    <xf borderId="0" fillId="2" fontId="41" numFmtId="3" xfId="0" applyAlignment="1" applyFont="1" applyNumberFormat="1">
      <alignment horizontal="center" vertical="center"/>
    </xf>
    <xf borderId="0" fillId="2" fontId="41" numFmtId="0" xfId="0" applyAlignment="1" applyFont="1">
      <alignment horizontal="right" vertical="center"/>
    </xf>
    <xf borderId="0" fillId="2" fontId="41" numFmtId="1" xfId="0" applyAlignment="1" applyFont="1" applyNumberFormat="1">
      <alignment horizontal="center" vertical="center"/>
    </xf>
    <xf borderId="0" fillId="2" fontId="4" numFmtId="3" xfId="0" applyAlignment="1" applyFont="1" applyNumberFormat="1">
      <alignment horizontal="right" vertical="center"/>
    </xf>
    <xf borderId="0" fillId="2" fontId="4" numFmtId="0" xfId="0" applyAlignment="1" applyFont="1">
      <alignment horizontal="right" vertical="center"/>
    </xf>
    <xf borderId="0" fillId="2" fontId="4" numFmtId="171" xfId="0" applyAlignment="1" applyFont="1" applyNumberFormat="1">
      <alignment vertical="bottom"/>
    </xf>
    <xf borderId="0" fillId="2" fontId="41" numFmtId="0" xfId="0" applyAlignment="1" applyFont="1">
      <alignment vertical="bottom"/>
    </xf>
    <xf borderId="0" fillId="8" fontId="4" numFmtId="170" xfId="0" applyAlignment="1" applyFont="1" applyNumberFormat="1">
      <alignment vertical="center"/>
    </xf>
    <xf borderId="102" fillId="8" fontId="42" numFmtId="4" xfId="0" applyAlignment="1" applyBorder="1" applyFont="1" applyNumberFormat="1">
      <alignment horizontal="center" vertical="center"/>
    </xf>
    <xf borderId="103" fillId="8" fontId="41" numFmtId="49" xfId="0" applyAlignment="1" applyBorder="1" applyFont="1" applyNumberFormat="1">
      <alignment horizontal="center" vertical="center"/>
    </xf>
    <xf borderId="104" fillId="0" fontId="3" numFmtId="0" xfId="0" applyAlignment="1" applyBorder="1" applyFont="1">
      <alignment vertical="center"/>
    </xf>
    <xf borderId="105" fillId="0" fontId="3" numFmtId="0" xfId="0" applyAlignment="1" applyBorder="1" applyFont="1">
      <alignment vertical="center"/>
    </xf>
    <xf borderId="103" fillId="8" fontId="41" numFmtId="1" xfId="0" applyAlignment="1" applyBorder="1" applyFont="1" applyNumberFormat="1">
      <alignment horizontal="center" vertical="center"/>
    </xf>
    <xf borderId="103" fillId="8" fontId="41" numFmtId="0" xfId="0" applyAlignment="1" applyBorder="1" applyFont="1">
      <alignment horizontal="center" vertical="center"/>
    </xf>
    <xf borderId="103" fillId="8" fontId="41" numFmtId="3" xfId="0" applyAlignment="1" applyBorder="1" applyFont="1" applyNumberFormat="1">
      <alignment horizontal="center" vertical="center"/>
    </xf>
    <xf borderId="103" fillId="8" fontId="41" numFmtId="0" xfId="0" applyAlignment="1" applyBorder="1" applyFont="1">
      <alignment horizontal="center" vertical="center"/>
    </xf>
    <xf borderId="102" fillId="8" fontId="41" numFmtId="0" xfId="0" applyAlignment="1" applyBorder="1" applyFont="1">
      <alignment vertical="center"/>
    </xf>
    <xf borderId="102" fillId="8" fontId="41" numFmtId="0" xfId="0" applyAlignment="1" applyBorder="1" applyFont="1">
      <alignment horizontal="center" vertical="center"/>
    </xf>
    <xf borderId="104" fillId="8" fontId="41" numFmtId="1" xfId="0" applyAlignment="1" applyBorder="1" applyFont="1" applyNumberFormat="1">
      <alignment horizontal="center" vertical="center"/>
    </xf>
    <xf borderId="102" fillId="8" fontId="41" numFmtId="3" xfId="0" applyAlignment="1" applyBorder="1" applyFont="1" applyNumberFormat="1">
      <alignment horizontal="center" vertical="center"/>
    </xf>
    <xf borderId="102" fillId="0" fontId="41" numFmtId="171" xfId="0" applyAlignment="1" applyBorder="1" applyFont="1" applyNumberFormat="1">
      <alignment horizontal="center" readingOrder="0" vertical="center"/>
    </xf>
    <xf borderId="0" fillId="0" fontId="41" numFmtId="0" xfId="0" applyAlignment="1" applyFont="1">
      <alignment vertical="bottom"/>
    </xf>
    <xf borderId="106" fillId="0" fontId="3" numFmtId="0" xfId="0" applyAlignment="1" applyBorder="1" applyFont="1">
      <alignment vertical="center"/>
    </xf>
    <xf borderId="107" fillId="8" fontId="26" numFmtId="49" xfId="0" applyAlignment="1" applyBorder="1" applyFont="1" applyNumberFormat="1">
      <alignment horizontal="center" readingOrder="0" vertical="center"/>
    </xf>
    <xf borderId="0" fillId="8" fontId="26" numFmtId="49" xfId="0" applyAlignment="1" applyFont="1" applyNumberFormat="1">
      <alignment horizontal="center" readingOrder="0" vertical="center"/>
    </xf>
    <xf borderId="63" fillId="8" fontId="4" numFmtId="3" xfId="0" applyAlignment="1" applyBorder="1" applyFont="1" applyNumberFormat="1">
      <alignment vertical="center"/>
    </xf>
    <xf borderId="107" fillId="8" fontId="4" numFmtId="3" xfId="0" applyAlignment="1" applyBorder="1" applyFont="1" applyNumberFormat="1">
      <alignment vertical="center"/>
    </xf>
    <xf borderId="63" fillId="0" fontId="3" numFmtId="0" xfId="0" applyAlignment="1" applyBorder="1" applyFont="1">
      <alignment vertical="center"/>
    </xf>
    <xf borderId="0" fillId="8" fontId="4" numFmtId="3" xfId="0" applyAlignment="1" applyFont="1" applyNumberFormat="1">
      <alignment vertical="center"/>
    </xf>
    <xf borderId="106" fillId="8" fontId="41" numFmtId="3" xfId="0" applyAlignment="1" applyBorder="1" applyFont="1" applyNumberFormat="1">
      <alignment horizontal="center" vertical="center"/>
    </xf>
    <xf borderId="106" fillId="8" fontId="41" numFmtId="3" xfId="0" applyAlignment="1" applyBorder="1" applyFont="1" applyNumberFormat="1">
      <alignment horizontal="center" readingOrder="0" vertical="center"/>
    </xf>
    <xf borderId="106" fillId="0" fontId="4" numFmtId="171" xfId="0" applyAlignment="1" applyBorder="1" applyFont="1" applyNumberFormat="1">
      <alignment vertical="center"/>
    </xf>
    <xf borderId="108" fillId="0" fontId="5" numFmtId="49" xfId="0" applyAlignment="1" applyBorder="1" applyFont="1" applyNumberFormat="1">
      <alignment horizontal="center" vertical="center"/>
    </xf>
    <xf borderId="109" fillId="0" fontId="3" numFmtId="0" xfId="0" applyAlignment="1" applyBorder="1" applyFont="1">
      <alignment vertical="center"/>
    </xf>
    <xf borderId="110" fillId="0" fontId="26" numFmtId="49" xfId="0" applyAlignment="1" applyBorder="1" applyFont="1" applyNumberFormat="1">
      <alignment horizontal="center" vertical="center"/>
    </xf>
    <xf borderId="0" fillId="6" fontId="43" numFmtId="0" xfId="0" applyAlignment="1" applyFont="1">
      <alignment horizontal="center" vertical="center"/>
    </xf>
    <xf borderId="0" fillId="0" fontId="41" numFmtId="0" xfId="0" applyAlignment="1" applyFont="1">
      <alignment horizontal="center" shrinkToFit="0" vertical="center" wrapText="0"/>
    </xf>
    <xf borderId="16" fillId="0" fontId="3" numFmtId="0" xfId="0" applyAlignment="1" applyBorder="1" applyFont="1">
      <alignment vertical="center"/>
    </xf>
    <xf borderId="111" fillId="8" fontId="4" numFmtId="49" xfId="0" applyAlignment="1" applyBorder="1" applyFont="1" applyNumberFormat="1">
      <alignment vertical="center"/>
    </xf>
    <xf borderId="35" fillId="8" fontId="4" numFmtId="49" xfId="0" applyAlignment="1" applyBorder="1" applyFont="1" applyNumberFormat="1">
      <alignment vertical="center"/>
    </xf>
    <xf borderId="112" fillId="8" fontId="44" numFmtId="49" xfId="0" applyAlignment="1" applyBorder="1" applyFont="1" applyNumberFormat="1">
      <alignment horizontal="center" vertical="center"/>
    </xf>
    <xf borderId="111" fillId="8" fontId="44" numFmtId="49" xfId="0" applyAlignment="1" applyBorder="1" applyFont="1" applyNumberFormat="1">
      <alignment horizontal="center" vertical="center"/>
    </xf>
    <xf borderId="35" fillId="8" fontId="44" numFmtId="49" xfId="0" applyAlignment="1" applyBorder="1" applyFont="1" applyNumberFormat="1">
      <alignment horizontal="center" vertical="center"/>
    </xf>
    <xf quotePrefix="1" borderId="111" fillId="8" fontId="26" numFmtId="0" xfId="0" applyAlignment="1" applyBorder="1" applyFont="1">
      <alignment horizontal="center" readingOrder="0" vertical="center"/>
    </xf>
    <xf quotePrefix="1" borderId="35" fillId="8" fontId="26" numFmtId="49" xfId="0" applyAlignment="1" applyBorder="1" applyFont="1" applyNumberFormat="1">
      <alignment horizontal="center" readingOrder="0" vertical="center"/>
    </xf>
    <xf borderId="111" fillId="8" fontId="26" numFmtId="49" xfId="0" applyAlignment="1" applyBorder="1" applyFont="1" applyNumberFormat="1">
      <alignment horizontal="center" vertical="center"/>
    </xf>
    <xf borderId="35" fillId="8" fontId="26" numFmtId="49" xfId="0" applyAlignment="1" applyBorder="1" applyFont="1" applyNumberFormat="1">
      <alignment horizontal="center" vertical="center"/>
    </xf>
    <xf borderId="16" fillId="8" fontId="44" numFmtId="49" xfId="0" applyAlignment="1" applyBorder="1" applyFont="1" applyNumberFormat="1">
      <alignment horizontal="center" vertical="center"/>
    </xf>
    <xf borderId="111" fillId="8" fontId="44" numFmtId="3" xfId="0" applyAlignment="1" applyBorder="1" applyFont="1" applyNumberFormat="1">
      <alignment horizontal="center" vertical="center"/>
    </xf>
    <xf borderId="112" fillId="8" fontId="4" numFmtId="49" xfId="0" applyAlignment="1" applyBorder="1" applyFont="1" applyNumberFormat="1">
      <alignment vertical="center"/>
    </xf>
    <xf borderId="16" fillId="0" fontId="4" numFmtId="171" xfId="0" applyAlignment="1" applyBorder="1" applyFont="1" applyNumberFormat="1">
      <alignment vertical="center"/>
    </xf>
    <xf borderId="113" fillId="0" fontId="5" numFmtId="49" xfId="0" applyAlignment="1" applyBorder="1" applyFont="1" applyNumberFormat="1">
      <alignment horizontal="center" readingOrder="0" vertical="center"/>
    </xf>
    <xf borderId="114" fillId="0" fontId="3" numFmtId="0" xfId="0" applyAlignment="1" applyBorder="1" applyFont="1">
      <alignment vertical="center"/>
    </xf>
    <xf borderId="115" fillId="0" fontId="5" numFmtId="49" xfId="0" applyAlignment="1" applyBorder="1" applyFont="1" applyNumberFormat="1">
      <alignment horizontal="center" vertical="center"/>
    </xf>
    <xf borderId="0" fillId="0" fontId="45" numFmtId="49" xfId="0" applyAlignment="1" applyFont="1" applyNumberFormat="1">
      <alignment vertical="center"/>
    </xf>
    <xf borderId="0" fillId="2" fontId="41" numFmtId="0" xfId="0" applyAlignment="1" applyFont="1">
      <alignment horizontal="center" vertical="bottom"/>
    </xf>
    <xf borderId="0" fillId="5" fontId="46" numFmtId="164" xfId="0" applyAlignment="1" applyFont="1" applyNumberFormat="1">
      <alignment horizontal="right" vertical="bottom"/>
    </xf>
    <xf borderId="0" fillId="0" fontId="47" numFmtId="3" xfId="0" applyAlignment="1" applyFont="1" applyNumberFormat="1">
      <alignment horizontal="center" readingOrder="0" vertical="bottom"/>
    </xf>
    <xf borderId="0" fillId="9" fontId="47" numFmtId="3" xfId="0" applyAlignment="1" applyFill="1" applyFont="1" applyNumberFormat="1">
      <alignment horizontal="center" vertical="bottom"/>
    </xf>
    <xf borderId="0" fillId="2" fontId="47" numFmtId="3" xfId="0" applyAlignment="1" applyFont="1" applyNumberFormat="1">
      <alignment horizontal="right" readingOrder="0" vertical="bottom"/>
    </xf>
    <xf borderId="0" fillId="9" fontId="47" numFmtId="168" xfId="0" applyAlignment="1" applyFont="1" applyNumberFormat="1">
      <alignment horizontal="right" vertical="bottom"/>
    </xf>
    <xf borderId="0" fillId="2" fontId="4" numFmtId="3" xfId="0" applyAlignment="1" applyFont="1" applyNumberFormat="1">
      <alignment readingOrder="0" vertical="bottom"/>
    </xf>
    <xf borderId="0" fillId="9" fontId="47" numFmtId="49" xfId="0" applyAlignment="1" applyFont="1" applyNumberFormat="1">
      <alignment horizontal="right" vertical="bottom"/>
    </xf>
    <xf borderId="0" fillId="2" fontId="4" numFmtId="49" xfId="0" applyAlignment="1" applyFont="1" applyNumberFormat="1">
      <alignment vertical="bottom"/>
    </xf>
    <xf borderId="0" fillId="2" fontId="47" numFmtId="3" xfId="0" applyAlignment="1" applyFont="1" applyNumberFormat="1">
      <alignment horizontal="right" vertical="bottom"/>
    </xf>
    <xf borderId="0" fillId="9" fontId="47" numFmtId="1" xfId="0" applyAlignment="1" applyFont="1" applyNumberFormat="1">
      <alignment horizontal="right" vertical="bottom"/>
    </xf>
    <xf borderId="0" fillId="9" fontId="47" numFmtId="164" xfId="0" applyAlignment="1" applyFont="1" applyNumberFormat="1">
      <alignment readingOrder="0" vertical="bottom"/>
    </xf>
    <xf borderId="0" fillId="9" fontId="4" numFmtId="3" xfId="0" applyAlignment="1" applyFont="1" applyNumberFormat="1">
      <alignment readingOrder="0" vertical="bottom"/>
    </xf>
    <xf borderId="0" fillId="2" fontId="47" numFmtId="164" xfId="0" applyAlignment="1" applyFont="1" applyNumberFormat="1">
      <alignment horizontal="right" readingOrder="0" vertical="bottom"/>
    </xf>
    <xf borderId="0" fillId="2" fontId="47" numFmtId="0" xfId="0" applyAlignment="1" applyFont="1">
      <alignment horizontal="center" vertical="bottom"/>
    </xf>
    <xf borderId="0" fillId="2" fontId="4" numFmtId="164" xfId="0" applyAlignment="1" applyFont="1" applyNumberFormat="1">
      <alignment horizontal="right" vertical="bottom"/>
    </xf>
    <xf borderId="0" fillId="2" fontId="47" numFmtId="3" xfId="0" applyAlignment="1" applyFont="1" applyNumberFormat="1">
      <alignment horizontal="center" vertical="bottom"/>
    </xf>
    <xf borderId="0" fillId="2" fontId="47" numFmtId="171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bottom"/>
    </xf>
    <xf borderId="0" fillId="0" fontId="41" numFmtId="0" xfId="0" applyAlignment="1" applyFont="1">
      <alignment horizontal="right" vertical="bottom"/>
    </xf>
    <xf borderId="0" fillId="0" fontId="27" numFmtId="164" xfId="0" applyAlignment="1" applyFont="1" applyNumberFormat="1">
      <alignment horizontal="right" vertical="bottom"/>
    </xf>
    <xf borderId="0" fillId="10" fontId="4" numFmtId="0" xfId="0" applyAlignment="1" applyFill="1" applyFont="1">
      <alignment vertical="bottom"/>
    </xf>
    <xf borderId="0" fillId="10" fontId="4" numFmtId="0" xfId="0" applyAlignment="1" applyFont="1">
      <alignment horizontal="right" vertical="bottom"/>
    </xf>
    <xf borderId="0" fillId="0" fontId="27" numFmtId="0" xfId="0" applyAlignment="1" applyFont="1">
      <alignment vertical="bottom"/>
    </xf>
    <xf borderId="116" fillId="0" fontId="5" numFmtId="0" xfId="0" applyAlignment="1" applyBorder="1" applyFont="1">
      <alignment horizontal="center" vertical="center"/>
    </xf>
    <xf borderId="29" fillId="0" fontId="3" numFmtId="0" xfId="0" applyAlignment="1" applyBorder="1" applyFont="1">
      <alignment vertical="center"/>
    </xf>
    <xf borderId="23" fillId="0" fontId="41" numFmtId="0" xfId="0" applyAlignment="1" applyBorder="1" applyFont="1">
      <alignment horizontal="center" vertical="center"/>
    </xf>
    <xf borderId="3" fillId="0" fontId="41" numFmtId="0" xfId="0" applyAlignment="1" applyBorder="1" applyFont="1">
      <alignment horizontal="center" vertical="center"/>
    </xf>
    <xf borderId="0" fillId="11" fontId="4" numFmtId="0" xfId="0" applyAlignment="1" applyFill="1" applyFont="1">
      <alignment vertical="bottom"/>
    </xf>
    <xf borderId="0" fillId="11" fontId="4" numFmtId="0" xfId="0" applyAlignment="1" applyFont="1">
      <alignment horizontal="right" vertical="bottom"/>
    </xf>
    <xf borderId="39" fillId="0" fontId="4" numFmtId="0" xfId="0" applyAlignment="1" applyBorder="1" applyFont="1">
      <alignment horizontal="center" vertical="center"/>
    </xf>
    <xf borderId="0" fillId="0" fontId="26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6" fillId="0" fontId="41" numFmtId="3" xfId="0" applyAlignment="1" applyBorder="1" applyFont="1" applyNumberFormat="1">
      <alignment horizontal="center" vertical="center"/>
    </xf>
    <xf borderId="0" fillId="12" fontId="4" numFmtId="0" xfId="0" applyAlignment="1" applyFill="1" applyFont="1">
      <alignment vertical="bottom"/>
    </xf>
    <xf borderId="0" fillId="12" fontId="4" numFmtId="0" xfId="0" applyAlignment="1" applyFont="1">
      <alignment horizontal="right" vertical="bottom"/>
    </xf>
    <xf borderId="0" fillId="13" fontId="4" numFmtId="0" xfId="0" applyAlignment="1" applyFill="1" applyFont="1">
      <alignment readingOrder="0" vertical="bottom"/>
    </xf>
    <xf borderId="0" fillId="13" fontId="4" numFmtId="0" xfId="0" applyAlignment="1" applyFont="1">
      <alignment horizontal="right" vertical="bottom"/>
    </xf>
    <xf borderId="0" fillId="2" fontId="47" numFmtId="49" xfId="0" applyAlignment="1" applyFont="1" applyNumberFormat="1">
      <alignment horizontal="right" vertical="bottom"/>
    </xf>
    <xf borderId="113" fillId="0" fontId="4" numFmtId="0" xfId="0" applyAlignment="1" applyBorder="1" applyFont="1">
      <alignment horizontal="center" vertical="center"/>
    </xf>
    <xf borderId="24" fillId="0" fontId="26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vertical="bottom"/>
    </xf>
    <xf borderId="0" fillId="14" fontId="4" numFmtId="0" xfId="0" applyAlignment="1" applyFill="1" applyFont="1">
      <alignment readingOrder="0" vertical="bottom"/>
    </xf>
    <xf borderId="0" fillId="14" fontId="4" numFmtId="0" xfId="0" applyAlignment="1" applyFont="1">
      <alignment horizontal="right" vertical="bottom"/>
    </xf>
    <xf borderId="0" fillId="2" fontId="1" numFmtId="3" xfId="0" applyAlignment="1" applyFont="1" applyNumberFormat="1">
      <alignment readingOrder="0" vertical="bottom"/>
    </xf>
    <xf borderId="0" fillId="2" fontId="4" numFmtId="164" xfId="0" applyAlignment="1" applyFont="1" applyNumberFormat="1">
      <alignment readingOrder="0" vertical="bottom"/>
    </xf>
    <xf borderId="23" fillId="0" fontId="41" numFmtId="0" xfId="0" applyAlignment="1" applyBorder="1" applyFont="1">
      <alignment horizontal="center" vertical="center"/>
    </xf>
    <xf borderId="23" fillId="15" fontId="5" numFmtId="0" xfId="0" applyAlignment="1" applyBorder="1" applyFill="1" applyFont="1">
      <alignment horizontal="center" vertical="center"/>
    </xf>
    <xf borderId="0" fillId="16" fontId="4" numFmtId="0" xfId="0" applyAlignment="1" applyFill="1" applyFont="1">
      <alignment vertical="bottom"/>
    </xf>
    <xf borderId="0" fillId="16" fontId="4" numFmtId="0" xfId="0" applyAlignment="1" applyFont="1">
      <alignment horizontal="right" vertical="bottom"/>
    </xf>
    <xf borderId="0" fillId="0" fontId="41" numFmtId="3" xfId="0" applyAlignment="1" applyFont="1" applyNumberFormat="1">
      <alignment horizontal="center" vertical="center"/>
    </xf>
    <xf borderId="0" fillId="15" fontId="41" numFmtId="0" xfId="0" applyAlignment="1" applyFont="1">
      <alignment horizontal="center" vertical="center"/>
    </xf>
    <xf borderId="6" fillId="0" fontId="41" numFmtId="0" xfId="0" applyAlignment="1" applyBorder="1" applyFont="1">
      <alignment horizontal="center" vertical="center"/>
    </xf>
    <xf borderId="24" fillId="0" fontId="41" numFmtId="3" xfId="0" applyAlignment="1" applyBorder="1" applyFont="1" applyNumberFormat="1">
      <alignment horizontal="center" vertical="center"/>
    </xf>
    <xf borderId="24" fillId="15" fontId="41" numFmtId="0" xfId="0" applyAlignment="1" applyBorder="1" applyFont="1">
      <alignment horizontal="center" vertical="center"/>
    </xf>
    <xf borderId="0" fillId="9" fontId="47" numFmtId="164" xfId="0" applyAlignment="1" applyFont="1" applyNumberFormat="1">
      <alignment vertical="bottom"/>
    </xf>
    <xf borderId="0" fillId="2" fontId="47" numFmtId="164" xfId="0" applyAlignment="1" applyFont="1" applyNumberFormat="1">
      <alignment horizontal="right" vertical="bottom"/>
    </xf>
    <xf borderId="29" fillId="0" fontId="26" numFmtId="0" xfId="0" applyAlignment="1" applyBorder="1" applyFont="1">
      <alignment horizontal="center" vertical="center"/>
    </xf>
    <xf borderId="23" fillId="0" fontId="41" numFmtId="0" xfId="0" applyAlignment="1" applyBorder="1" applyFont="1">
      <alignment horizontal="center" vertical="center"/>
    </xf>
    <xf borderId="0" fillId="2" fontId="41" numFmtId="0" xfId="0" applyAlignment="1" applyFont="1">
      <alignment horizontal="center" vertical="bottom"/>
    </xf>
    <xf borderId="6" fillId="0" fontId="41" numFmtId="164" xfId="0" applyAlignment="1" applyBorder="1" applyFont="1" applyNumberFormat="1">
      <alignment horizontal="center" vertical="center"/>
    </xf>
    <xf borderId="0" fillId="0" fontId="41" numFmtId="0" xfId="0" applyAlignment="1" applyFont="1">
      <alignment horizontal="right" readingOrder="0" vertical="bottom"/>
    </xf>
    <xf borderId="9" fillId="0" fontId="41" numFmtId="164" xfId="0" applyAlignment="1" applyBorder="1" applyFont="1" applyNumberFormat="1">
      <alignment horizontal="center" vertical="center"/>
    </xf>
    <xf borderId="23" fillId="0" fontId="41" numFmtId="3" xfId="0" applyAlignment="1" applyBorder="1" applyFont="1" applyNumberFormat="1">
      <alignment horizontal="center" vertical="center"/>
    </xf>
    <xf borderId="3" fillId="0" fontId="41" numFmtId="164" xfId="0" applyAlignment="1" applyBorder="1" applyFont="1" applyNumberFormat="1">
      <alignment horizontal="center" vertical="center"/>
    </xf>
    <xf borderId="0" fillId="0" fontId="26" numFmtId="0" xfId="0" applyAlignment="1" applyFont="1">
      <alignment horizontal="center" vertical="center"/>
    </xf>
    <xf borderId="0" fillId="0" fontId="26" numFmtId="3" xfId="0" applyAlignment="1" applyFont="1" applyNumberFormat="1">
      <alignment horizontal="center" vertical="center"/>
    </xf>
    <xf borderId="24" fillId="0" fontId="26" numFmtId="49" xfId="0" applyAlignment="1" applyBorder="1" applyFont="1" applyNumberForma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0" fillId="2" fontId="4" numFmtId="164" xfId="0" applyAlignment="1" applyFont="1" applyNumberFormat="1">
      <alignment vertical="bottom"/>
    </xf>
    <xf borderId="108" fillId="0" fontId="41" numFmtId="0" xfId="0" applyAlignment="1" applyBorder="1" applyFont="1">
      <alignment horizontal="center" vertical="center"/>
    </xf>
    <xf borderId="23" fillId="0" fontId="41" numFmtId="49" xfId="0" applyAlignment="1" applyBorder="1" applyFont="1" applyNumberFormat="1">
      <alignment horizontal="center" vertical="center"/>
    </xf>
    <xf borderId="3" fillId="0" fontId="41" numFmtId="49" xfId="0" applyAlignment="1" applyBorder="1" applyFont="1" applyNumberFormat="1">
      <alignment horizontal="center" vertical="center"/>
    </xf>
    <xf borderId="39" fillId="0" fontId="41" numFmtId="0" xfId="0" applyAlignment="1" applyBorder="1" applyFont="1">
      <alignment horizontal="center" vertical="center"/>
    </xf>
    <xf borderId="0" fillId="0" fontId="41" numFmtId="49" xfId="0" applyAlignment="1" applyFont="1" applyNumberFormat="1">
      <alignment horizontal="center" vertical="center"/>
    </xf>
    <xf borderId="0" fillId="0" fontId="41" numFmtId="0" xfId="0" applyAlignment="1" applyFont="1">
      <alignment horizontal="center" vertical="center"/>
    </xf>
    <xf borderId="6" fillId="0" fontId="41" numFmtId="1" xfId="0" applyAlignment="1" applyBorder="1" applyFont="1" applyNumberFormat="1">
      <alignment horizontal="center" vertical="center"/>
    </xf>
    <xf borderId="113" fillId="0" fontId="41" numFmtId="0" xfId="0" applyAlignment="1" applyBorder="1" applyFont="1">
      <alignment horizontal="center" vertical="center"/>
    </xf>
    <xf borderId="24" fillId="0" fontId="41" numFmtId="49" xfId="0" applyAlignment="1" applyBorder="1" applyFont="1" applyNumberFormat="1">
      <alignment horizontal="center" vertical="center"/>
    </xf>
    <xf borderId="9" fillId="0" fontId="41" numFmtId="3" xfId="0" applyAlignment="1" applyBorder="1" applyFont="1" applyNumberFormat="1">
      <alignment horizontal="center" vertical="center"/>
    </xf>
    <xf borderId="0" fillId="0" fontId="4" numFmtId="3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2" fontId="4" numFmtId="4" xfId="0" applyAlignment="1" applyFont="1" applyNumberFormat="1">
      <alignment vertical="bottom"/>
    </xf>
    <xf borderId="0" fillId="2" fontId="4" numFmtId="1" xfId="0" applyAlignment="1" applyFont="1" applyNumberFormat="1">
      <alignment vertical="bottom"/>
    </xf>
    <xf borderId="0" fillId="2" fontId="4" numFmtId="2" xfId="0" applyAlignment="1" applyFont="1" applyNumberFormat="1">
      <alignment vertical="bottom"/>
    </xf>
    <xf borderId="0" fillId="2" fontId="4" numFmtId="0" xfId="0" applyAlignment="1" applyFont="1">
      <alignment vertical="bottom"/>
    </xf>
    <xf borderId="0" fillId="0" fontId="4" numFmtId="171" xfId="0" applyAlignment="1" applyFont="1" applyNumberFormat="1">
      <alignment vertical="bottom"/>
    </xf>
    <xf borderId="0" fillId="0" fontId="4" numFmtId="4" xfId="0" applyAlignment="1" applyFont="1" applyNumberFormat="1">
      <alignment vertical="bottom"/>
    </xf>
    <xf borderId="0" fillId="0" fontId="4" numFmtId="1" xfId="0" applyAlignment="1" applyFont="1" applyNumberFormat="1">
      <alignment vertical="bottom"/>
    </xf>
    <xf borderId="0" fillId="0" fontId="4" numFmtId="2" xfId="0" applyAlignment="1" applyFont="1" applyNumberFormat="1">
      <alignment vertical="bottom"/>
    </xf>
    <xf borderId="0" fillId="0" fontId="4" numFmtId="49" xfId="0" applyAlignment="1" applyFont="1" applyNumberFormat="1">
      <alignment vertical="bottom"/>
    </xf>
    <xf borderId="0" fillId="2" fontId="4" numFmtId="0" xfId="0" applyAlignment="1" applyFont="1">
      <alignment vertical="bottom"/>
    </xf>
    <xf borderId="0" fillId="0" fontId="4" numFmtId="0" xfId="0" applyAlignment="1" applyFont="1">
      <alignment horizontal="center" vertical="center"/>
    </xf>
    <xf borderId="0" fillId="0" fontId="27" numFmtId="0" xfId="0" applyAlignment="1" applyFont="1">
      <alignment vertical="bottom"/>
    </xf>
    <xf borderId="0" fillId="0" fontId="4" numFmtId="1" xfId="0" applyAlignment="1" applyFont="1" applyNumberFormat="1">
      <alignment vertical="center"/>
    </xf>
    <xf borderId="0" fillId="0" fontId="4" numFmtId="3" xfId="0" applyAlignment="1" applyFont="1" applyNumberFormat="1">
      <alignment vertical="center"/>
    </xf>
    <xf borderId="0" fillId="0" fontId="4" numFmtId="171" xfId="0" applyAlignment="1" applyFont="1" applyNumberFormat="1">
      <alignment vertical="center"/>
    </xf>
    <xf borderId="0" fillId="0" fontId="27" numFmtId="0" xfId="0" applyAlignment="1" applyFont="1">
      <alignment vertical="center"/>
    </xf>
    <xf borderId="0" fillId="0" fontId="17" numFmtId="0" xfId="0" applyAlignment="1" applyFont="1">
      <alignment shrinkToFit="0" vertical="center" wrapText="0"/>
    </xf>
    <xf borderId="0" fillId="0" fontId="41" numFmtId="172" xfId="0" applyAlignment="1" applyFont="1" applyNumberFormat="1">
      <alignment horizontal="center" readingOrder="0" shrinkToFit="0" vertical="center" wrapText="0"/>
    </xf>
    <xf borderId="0" fillId="0" fontId="17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26" numFmtId="49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4" numFmtId="165" xfId="0" applyAlignment="1" applyFont="1" applyNumberFormat="1">
      <alignment shrinkToFit="0" vertical="center" wrapText="0"/>
    </xf>
    <xf borderId="0" fillId="0" fontId="17" numFmtId="3" xfId="0" applyAlignment="1" applyFont="1" applyNumberFormat="1">
      <alignment horizontal="center" readingOrder="0" shrinkToFit="0" vertical="center" wrapText="0"/>
    </xf>
    <xf borderId="0" fillId="0" fontId="17" numFmtId="1" xfId="0" applyAlignment="1" applyFont="1" applyNumberFormat="1">
      <alignment shrinkToFit="0" vertical="center" wrapText="0"/>
    </xf>
    <xf borderId="0" fillId="0" fontId="17" numFmtId="3" xfId="0" applyAlignment="1" applyFont="1" applyNumberFormat="1">
      <alignment shrinkToFit="0" vertical="center" wrapText="0"/>
    </xf>
    <xf borderId="0" fillId="0" fontId="17" numFmtId="0" xfId="0" applyAlignment="1" applyFont="1">
      <alignment shrinkToFit="0" vertical="center" wrapText="0"/>
    </xf>
    <xf borderId="117" fillId="0" fontId="17" numFmtId="0" xfId="0" applyAlignment="1" applyBorder="1" applyFont="1">
      <alignment horizontal="center" readingOrder="0" shrinkToFit="0" vertical="center" wrapText="0"/>
    </xf>
    <xf borderId="118" fillId="0" fontId="3" numFmtId="0" xfId="0" applyAlignment="1" applyBorder="1" applyFont="1">
      <alignment vertical="center"/>
    </xf>
    <xf borderId="117" fillId="17" fontId="17" numFmtId="49" xfId="0" applyAlignment="1" applyBorder="1" applyFill="1" applyFont="1" applyNumberFormat="1">
      <alignment horizontal="center" readingOrder="0" shrinkToFit="0" vertical="center" wrapText="0"/>
    </xf>
    <xf borderId="103" fillId="17" fontId="48" numFmtId="3" xfId="0" applyAlignment="1" applyBorder="1" applyFont="1" applyNumberFormat="1">
      <alignment horizontal="center" readingOrder="0" shrinkToFit="0" vertical="center" wrapText="0"/>
    </xf>
    <xf borderId="103" fillId="17" fontId="49" numFmtId="165" xfId="0" applyAlignment="1" applyBorder="1" applyFont="1" applyNumberFormat="1">
      <alignment horizontal="right" readingOrder="0" shrinkToFit="0" vertical="center" wrapText="0"/>
    </xf>
    <xf borderId="0" fillId="0" fontId="17" numFmtId="170" xfId="0" applyAlignment="1" applyFont="1" applyNumberFormat="1">
      <alignment shrinkToFit="0" vertical="center" wrapText="0"/>
    </xf>
    <xf borderId="117" fillId="0" fontId="17" numFmtId="172" xfId="0" applyAlignment="1" applyBorder="1" applyFont="1" applyNumberFormat="1">
      <alignment horizontal="center" readingOrder="0" shrinkToFit="0" vertical="center" wrapText="0"/>
    </xf>
    <xf borderId="111" fillId="0" fontId="3" numFmtId="0" xfId="0" applyAlignment="1" applyBorder="1" applyFont="1">
      <alignment vertical="center"/>
    </xf>
    <xf borderId="35" fillId="0" fontId="3" numFmtId="0" xfId="0" applyAlignment="1" applyBorder="1" applyFont="1">
      <alignment vertical="center"/>
    </xf>
    <xf borderId="112" fillId="0" fontId="3" numFmtId="0" xfId="0" applyAlignment="1" applyBorder="1" applyFont="1">
      <alignment vertical="center"/>
    </xf>
    <xf borderId="0" fillId="0" fontId="17" numFmtId="165" xfId="0" applyAlignment="1" applyFont="1" applyNumberFormat="1">
      <alignment horizontal="right" readingOrder="0" shrinkToFit="0" vertical="center" wrapText="0"/>
    </xf>
    <xf borderId="117" fillId="17" fontId="50" numFmtId="49" xfId="0" applyAlignment="1" applyBorder="1" applyFont="1" applyNumberFormat="1">
      <alignment horizontal="center" readingOrder="0" vertical="center"/>
    </xf>
    <xf borderId="117" fillId="0" fontId="17" numFmtId="3" xfId="0" applyAlignment="1" applyBorder="1" applyFont="1" applyNumberFormat="1">
      <alignment horizontal="center" readingOrder="0" shrinkToFit="0" vertical="center" wrapText="0"/>
    </xf>
    <xf borderId="96" fillId="0" fontId="3" numFmtId="0" xfId="0" applyAlignment="1" applyBorder="1" applyFont="1">
      <alignment vertical="center"/>
    </xf>
    <xf borderId="117" fillId="0" fontId="51" numFmtId="165" xfId="0" applyAlignment="1" applyBorder="1" applyFont="1" applyNumberFormat="1">
      <alignment horizontal="right" readingOrder="0" shrinkToFit="0" vertical="center" wrapText="0"/>
    </xf>
    <xf borderId="0" fillId="0" fontId="17" numFmtId="49" xfId="0" applyAlignment="1" applyFont="1" applyNumberFormat="1">
      <alignment shrinkToFit="0" vertical="center" wrapText="0"/>
    </xf>
    <xf borderId="117" fillId="0" fontId="17" numFmtId="49" xfId="0" applyAlignment="1" applyBorder="1" applyFont="1" applyNumberFormat="1">
      <alignment horizontal="center" readingOrder="0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117" fillId="0" fontId="51" numFmtId="49" xfId="0" applyAlignment="1" applyBorder="1" applyFont="1" applyNumberFormat="1">
      <alignment horizontal="center" readingOrder="0" shrinkToFit="0" vertical="center" wrapText="0"/>
    </xf>
    <xf borderId="117" fillId="0" fontId="26" numFmtId="49" xfId="0" applyAlignment="1" applyBorder="1" applyFont="1" applyNumberFormat="1">
      <alignment horizontal="center" readingOrder="0" shrinkToFit="0" vertical="center" wrapText="0"/>
    </xf>
    <xf borderId="0" fillId="0" fontId="1" numFmtId="3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right" readingOrder="0" shrinkToFit="0" vertical="center" wrapText="0"/>
    </xf>
    <xf borderId="0" fillId="0" fontId="17" numFmtId="165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right" readingOrder="0" shrinkToFit="0" vertical="center" wrapText="0"/>
    </xf>
    <xf borderId="0" fillId="0" fontId="1" numFmtId="165" xfId="0" applyAlignment="1" applyFont="1" applyNumberFormat="1">
      <alignment horizontal="right" readingOrder="0" shrinkToFit="0" vertical="center" wrapText="0"/>
    </xf>
    <xf borderId="0" fillId="0" fontId="42" numFmtId="0" xfId="0" applyAlignment="1" applyFont="1">
      <alignment horizontal="center" shrinkToFit="0" vertical="center" wrapText="0"/>
    </xf>
    <xf borderId="116" fillId="0" fontId="42" numFmtId="0" xfId="0" applyAlignment="1" applyBorder="1" applyFont="1">
      <alignment horizontal="center" readingOrder="0" shrinkToFit="0" vertical="center" wrapText="0"/>
    </xf>
    <xf borderId="26" fillId="0" fontId="25" numFmtId="3" xfId="0" applyAlignment="1" applyBorder="1" applyFont="1" applyNumberFormat="1">
      <alignment horizontal="center" readingOrder="0" shrinkToFit="0" vertical="center" wrapText="0"/>
    </xf>
    <xf borderId="26" fillId="0" fontId="25" numFmtId="165" xfId="0" applyAlignment="1" applyBorder="1" applyFont="1" applyNumberFormat="1">
      <alignment horizontal="center" readingOrder="0" shrinkToFit="0" vertical="center" wrapText="0"/>
    </xf>
    <xf borderId="26" fillId="0" fontId="25" numFmtId="49" xfId="0" applyAlignment="1" applyBorder="1" applyFont="1" applyNumberFormat="1">
      <alignment horizontal="center" readingOrder="0" shrinkToFit="0" vertical="center" wrapText="0"/>
    </xf>
    <xf borderId="29" fillId="0" fontId="25" numFmtId="165" xfId="0" applyAlignment="1" applyBorder="1" applyFont="1" applyNumberFormat="1">
      <alignment horizontal="center" readingOrder="0" shrinkToFit="0" vertical="center" wrapText="0"/>
    </xf>
    <xf borderId="0" fillId="0" fontId="42" numFmtId="165" xfId="0" applyAlignment="1" applyFont="1" applyNumberFormat="1">
      <alignment horizontal="center" readingOrder="0" shrinkToFit="0" vertical="center" wrapText="0"/>
    </xf>
    <xf borderId="0" fillId="0" fontId="42" numFmtId="3" xfId="0" applyAlignment="1" applyFont="1" applyNumberFormat="1">
      <alignment horizontal="center" readingOrder="0" shrinkToFit="0" vertical="center" wrapText="0"/>
    </xf>
    <xf borderId="0" fillId="0" fontId="42" numFmtId="3" xfId="0" applyAlignment="1" applyFont="1" applyNumberFormat="1">
      <alignment horizontal="center" shrinkToFit="0" vertical="center" wrapText="0"/>
    </xf>
    <xf borderId="0" fillId="0" fontId="42" numFmtId="1" xfId="0" applyAlignment="1" applyFont="1" applyNumberFormat="1">
      <alignment horizontal="center" shrinkToFit="0" vertical="center" wrapText="0"/>
    </xf>
    <xf borderId="0" fillId="0" fontId="42" numFmtId="0" xfId="0" applyAlignment="1" applyFont="1">
      <alignment horizontal="center" shrinkToFit="0" vertical="center" wrapText="0"/>
    </xf>
    <xf borderId="0" fillId="0" fontId="42" numFmtId="0" xfId="0" applyAlignment="1" applyFont="1">
      <alignment horizontal="center" shrinkToFit="0" vertical="bottom" wrapText="0"/>
    </xf>
    <xf borderId="0" fillId="0" fontId="17" numFmtId="0" xfId="0" applyAlignment="1" applyFont="1">
      <alignment shrinkToFit="0" vertical="center" wrapText="0"/>
    </xf>
    <xf borderId="0" fillId="0" fontId="52" numFmtId="0" xfId="0" applyAlignment="1" applyFont="1">
      <alignment shrinkToFit="0" vertical="center" wrapText="0"/>
    </xf>
    <xf borderId="26" fillId="0" fontId="25" numFmtId="165" xfId="0" applyAlignment="1" applyBorder="1" applyFont="1" applyNumberFormat="1">
      <alignment horizontal="right" readingOrder="0" shrinkToFit="0" vertical="center" wrapText="0"/>
    </xf>
    <xf borderId="26" fillId="0" fontId="25" numFmtId="49" xfId="0" applyAlignment="1" applyBorder="1" applyFont="1" applyNumberFormat="1">
      <alignment horizontal="right" readingOrder="0" shrinkToFit="0" vertical="center" wrapText="0"/>
    </xf>
    <xf borderId="29" fillId="0" fontId="25" numFmtId="165" xfId="0" applyAlignment="1" applyBorder="1" applyFont="1" applyNumberFormat="1">
      <alignment horizontal="right" readingOrder="0" shrinkToFit="0" vertical="center" wrapText="0"/>
    </xf>
    <xf borderId="0" fillId="0" fontId="25" numFmtId="165" xfId="0" applyAlignment="1" applyFont="1" applyNumberFormat="1">
      <alignment horizontal="right" readingOrder="0" shrinkToFit="0" vertical="center" wrapText="0"/>
    </xf>
    <xf borderId="0" fillId="0" fontId="53" numFmtId="165" xfId="0" applyAlignment="1" applyFont="1" applyNumberFormat="1">
      <alignment shrinkToFit="0" vertical="center" wrapText="0"/>
    </xf>
    <xf borderId="0" fillId="0" fontId="52" numFmtId="165" xfId="0" applyAlignment="1" applyFont="1" applyNumberFormat="1">
      <alignment horizontal="right" readingOrder="0" shrinkToFit="0" vertical="center" wrapText="0"/>
    </xf>
    <xf borderId="0" fillId="0" fontId="52" numFmtId="3" xfId="0" applyAlignment="1" applyFont="1" applyNumberFormat="1">
      <alignment horizontal="center" readingOrder="0" shrinkToFit="0" vertical="center" wrapText="0"/>
    </xf>
    <xf borderId="0" fillId="0" fontId="52" numFmtId="3" xfId="0" applyAlignment="1" applyFont="1" applyNumberFormat="1">
      <alignment shrinkToFit="0" vertical="center" wrapText="0"/>
    </xf>
    <xf borderId="0" fillId="0" fontId="52" numFmtId="1" xfId="0" applyAlignment="1" applyFont="1" applyNumberFormat="1">
      <alignment shrinkToFit="0" vertical="center" wrapText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41" numFmtId="172" xfId="0" applyAlignment="1" applyFont="1" applyNumberFormat="1">
      <alignment vertical="bottom"/>
    </xf>
    <xf borderId="0" fillId="0" fontId="17" numFmtId="3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49" xfId="0" applyAlignment="1" applyFont="1" applyNumberFormat="1">
      <alignment vertical="bottom"/>
    </xf>
    <xf borderId="0" fillId="0" fontId="26" numFmtId="49" xfId="0" applyAlignment="1" applyFont="1" applyNumberFormat="1">
      <alignment horizontal="center" vertical="bottom"/>
    </xf>
    <xf borderId="0" fillId="0" fontId="17" numFmtId="1" xfId="0" applyAlignment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0" fillId="0" fontId="1" numFmtId="2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4" numFmtId="165" xfId="0" applyAlignment="1" applyFont="1" applyNumberFormat="1">
      <alignment vertical="bottom"/>
    </xf>
    <xf borderId="0" fillId="0" fontId="17" numFmtId="2" xfId="0" applyAlignment="1" applyFont="1" applyNumberFormat="1">
      <alignment vertical="bottom"/>
    </xf>
    <xf borderId="0" fillId="0" fontId="17" numFmtId="1" xfId="0" applyAlignment="1" applyFont="1" applyNumberFormat="1">
      <alignment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center"/>
    </xf>
    <xf borderId="0" fillId="0" fontId="41" numFmtId="172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1" numFmtId="49" xfId="0" applyAlignment="1" applyFont="1" applyNumberFormat="1">
      <alignment vertical="center"/>
    </xf>
    <xf borderId="0" fillId="0" fontId="26" numFmtId="49" xfId="0" applyAlignment="1" applyFont="1" applyNumberForma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" numFmtId="165" xfId="0" applyAlignment="1" applyFont="1" applyNumberFormat="1">
      <alignment vertical="center"/>
    </xf>
    <xf borderId="0" fillId="0" fontId="4" numFmtId="165" xfId="0" applyAlignment="1" applyFont="1" applyNumberFormat="1">
      <alignment vertical="center"/>
    </xf>
    <xf borderId="0" fillId="0" fontId="17" numFmtId="1" xfId="0" applyAlignment="1" applyFont="1" applyNumberFormat="1">
      <alignment vertical="center"/>
    </xf>
    <xf borderId="0" fillId="0" fontId="17" numFmtId="3" xfId="0" applyAlignment="1" applyFont="1" applyNumberFormat="1">
      <alignment vertical="center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FF0000"/>
      </font>
      <fill>
        <patternFill patternType="none"/>
      </fill>
      <border/>
    </dxf>
    <dxf>
      <font/>
      <fill>
        <patternFill patternType="solid">
          <fgColor rgb="FFEBA3F6"/>
          <bgColor rgb="FFEBA3F6"/>
        </patternFill>
      </fill>
      <border/>
    </dxf>
    <dxf>
      <font>
        <color rgb="FF000000"/>
      </font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4.86"/>
    <col customWidth="1" min="2" max="2" width="3.57"/>
    <col customWidth="1" min="3" max="3" width="8.29"/>
    <col customWidth="1" min="4" max="5" width="7.43"/>
    <col customWidth="1" min="6" max="6" width="21.57"/>
    <col customWidth="1" min="7" max="7" width="2.86"/>
    <col customWidth="1" min="8" max="8" width="13.29"/>
    <col customWidth="1" min="9" max="9" width="8.71"/>
    <col customWidth="1" min="10" max="10" width="15.14"/>
    <col customWidth="1" min="11" max="11" width="17.29"/>
    <col customWidth="1" min="12" max="12" width="8.71"/>
    <col customWidth="1" min="13" max="13" width="8.0"/>
    <col customWidth="1" min="14" max="14" width="10.14"/>
    <col customWidth="1" min="15" max="15" width="11.29"/>
    <col customWidth="1" min="16" max="16" width="9.29"/>
    <col customWidth="1" min="17" max="17" width="17.86"/>
    <col customWidth="1" min="18" max="30" width="12.57"/>
  </cols>
  <sheetData>
    <row r="1" ht="13.5" customHeight="1">
      <c r="A1" s="1"/>
      <c r="B1" s="1"/>
      <c r="C1" s="2"/>
      <c r="D1" s="2"/>
      <c r="E1" s="2"/>
      <c r="F1" s="2"/>
      <c r="G1" s="3"/>
      <c r="H1" s="4"/>
      <c r="I1" s="5"/>
      <c r="J1" s="6"/>
      <c r="K1" s="7"/>
      <c r="L1" s="2"/>
      <c r="M1" s="1"/>
      <c r="N1" s="8"/>
      <c r="O1" s="9"/>
      <c r="P1" s="10"/>
      <c r="Q1" s="9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ht="13.5" customHeight="1">
      <c r="A2" s="1"/>
      <c r="B2" s="1"/>
      <c r="C2" s="2"/>
      <c r="D2" s="2"/>
      <c r="E2" s="2"/>
      <c r="F2" s="2"/>
      <c r="G2" s="3"/>
      <c r="H2" s="4"/>
      <c r="I2" s="5"/>
      <c r="J2" s="6"/>
      <c r="K2" s="7"/>
      <c r="L2" s="12"/>
      <c r="M2" s="13"/>
      <c r="N2" s="14" t="s">
        <v>0</v>
      </c>
      <c r="O2" s="15">
        <f>$O$7+$P$7</f>
        <v>0</v>
      </c>
      <c r="P2" s="16"/>
      <c r="Q2" s="9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ht="13.5" customHeight="1">
      <c r="A3" s="1"/>
      <c r="B3" s="1"/>
      <c r="C3" s="17"/>
      <c r="D3" s="2"/>
      <c r="E3" s="2"/>
      <c r="F3" s="2"/>
      <c r="G3" s="3"/>
      <c r="H3" s="4"/>
      <c r="I3" s="5"/>
      <c r="J3" s="6"/>
      <c r="K3" s="7"/>
      <c r="L3" s="12"/>
      <c r="M3" s="13"/>
      <c r="N3" s="18"/>
      <c r="O3" s="19"/>
      <c r="P3" s="20"/>
      <c r="Q3" s="9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ht="13.5" customHeight="1">
      <c r="A4" s="1"/>
      <c r="B4" s="1"/>
      <c r="C4" s="2"/>
      <c r="E4" s="2"/>
      <c r="F4" s="21"/>
      <c r="G4" s="3"/>
      <c r="H4" s="4"/>
      <c r="I4" s="5"/>
      <c r="J4" s="6"/>
      <c r="K4" s="22"/>
      <c r="L4" s="12"/>
      <c r="M4" s="13"/>
      <c r="N4" s="23"/>
      <c r="O4" s="24"/>
      <c r="P4" s="25"/>
      <c r="Q4" s="9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ht="13.5" customHeight="1">
      <c r="A5" s="1"/>
      <c r="B5" s="1"/>
      <c r="C5" s="2"/>
      <c r="D5" s="2"/>
      <c r="E5" s="2"/>
      <c r="F5" s="2"/>
      <c r="G5" s="3"/>
      <c r="H5" s="4"/>
      <c r="I5" s="5"/>
      <c r="J5" s="6"/>
      <c r="K5" s="22"/>
      <c r="L5" s="26"/>
      <c r="M5" s="27"/>
      <c r="N5" s="28"/>
      <c r="O5" s="11"/>
      <c r="P5" s="29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ht="39.0" customHeight="1">
      <c r="A6" s="30"/>
      <c r="B6" s="31"/>
      <c r="C6" s="32" t="s">
        <v>1</v>
      </c>
      <c r="D6" s="33" t="s">
        <v>2</v>
      </c>
      <c r="E6" s="31" t="s">
        <v>3</v>
      </c>
      <c r="F6" s="32" t="s">
        <v>4</v>
      </c>
      <c r="G6" s="34"/>
      <c r="H6" s="35" t="s">
        <v>5</v>
      </c>
      <c r="I6" s="36" t="s">
        <v>6</v>
      </c>
      <c r="J6" s="32" t="s">
        <v>7</v>
      </c>
      <c r="K6" s="37"/>
      <c r="L6" s="38" t="s">
        <v>8</v>
      </c>
      <c r="M6" s="39" t="s">
        <v>9</v>
      </c>
      <c r="N6" s="40" t="s">
        <v>10</v>
      </c>
      <c r="O6" s="41" t="s">
        <v>11</v>
      </c>
      <c r="P6" s="42" t="s">
        <v>12</v>
      </c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</row>
    <row r="7" ht="13.5" customHeight="1">
      <c r="A7" s="44"/>
      <c r="B7" s="45" t="str">
        <f>IF($K7="","",(VLOOKUP($K7,'判定表'!$B$3:$G$105,6,FALSE)))</f>
        <v/>
      </c>
      <c r="C7" s="46" t="s">
        <v>13</v>
      </c>
      <c r="D7" s="47"/>
      <c r="E7" s="48"/>
      <c r="F7" s="49">
        <f>SUBTOTAL(3, F8:F1677)</f>
        <v>0</v>
      </c>
      <c r="G7" s="50"/>
      <c r="H7" s="51"/>
      <c r="I7" s="52">
        <f>SUBTOTAL(9, I8:I1677)</f>
        <v>0</v>
      </c>
      <c r="J7" s="53"/>
      <c r="K7" s="54"/>
      <c r="L7" s="55" t="s">
        <v>13</v>
      </c>
      <c r="M7" s="56">
        <f t="shared" ref="M7:O7" si="1">SUBTOTAL(9, M8:M1677)</f>
        <v>0</v>
      </c>
      <c r="N7" s="56">
        <f t="shared" si="1"/>
        <v>0</v>
      </c>
      <c r="O7" s="57">
        <f t="shared" si="1"/>
        <v>0</v>
      </c>
      <c r="P7" s="58">
        <f>SUBTOTAL(9,P8:P1677)</f>
        <v>0</v>
      </c>
      <c r="Q7" s="59"/>
    </row>
    <row r="8" ht="13.5" customHeight="1">
      <c r="A8" s="44"/>
      <c r="B8" s="60" t="str">
        <f>IF($K8="","",(VLOOKUP($K8,'判定表'!$B$3:$G$105,6,FALSE)))</f>
        <v/>
      </c>
      <c r="C8" s="61"/>
      <c r="D8" s="62" t="str">
        <f t="shared" ref="D8:D1252" si="2">IF(C8="","",upper(TEXT(C8, "DDD")))</f>
        <v/>
      </c>
      <c r="E8" s="62" t="str">
        <f>IF(F8="","",VLOOKUP($F8,'金額'!$B$3:$K$44,10,FALSE))</f>
        <v/>
      </c>
      <c r="F8" s="63"/>
      <c r="G8" s="64" t="str">
        <f>IF($F8="","",(VLOOKUP($F8,'金額'!$B$3:$E$114,2,FALSE)))</f>
        <v/>
      </c>
      <c r="H8" s="65" t="str">
        <f>IF(F8="","",VLOOKUP($F8,'金額'!$B$3:$I$44,8,FALSE))</f>
        <v/>
      </c>
      <c r="I8" s="66" t="str">
        <f>IF(F8="","",VLOOKUP($F8,'金額'!$B$3:$I$44,7,FALSE))</f>
        <v/>
      </c>
      <c r="J8" s="67"/>
      <c r="K8" s="68"/>
      <c r="L8" s="69" t="str">
        <f>IF($I8="","",IF(AND($B8="K",$E8="KTN"),2000,IF(AND($B8="K",$E8="WHZ"),2000,IF($E8="MAHA",1500,IF($G8=0,(VLOOKUP($K8,'判定表'!$B$3:$G$96,2,FALSE)),0)))))</f>
        <v/>
      </c>
      <c r="M8" s="70" t="str">
        <f>IF($K8="","",IF($E8="ANC",(VLOOKUP($K8,'判定表'!$B$3:$G$95,3,FALSE)),IF(OR($E8="KTN",$E8="WHZ"),(VLOOKUP($K8,'判定表'!$B$3:$G$95,4,FALSE)*I8),0)))</f>
        <v/>
      </c>
      <c r="N8" s="71" t="str">
        <f>IF($I8="","",IF($K8="","",IF($G8=1,(VLOOKUP($F8,'金額'!$B$3:$J$114,3,FALSE)),0)))</f>
        <v/>
      </c>
      <c r="O8" s="72" t="str">
        <f t="shared" ref="O8:O1252" si="3">IF(F8="","",(L8*I8+M8+N8))</f>
        <v/>
      </c>
      <c r="P8" s="73" t="str">
        <f>IF($K8="","",IF($E8="KTN",(VLOOKUP($K8,'判定表'!$B$3:$I$95,8,FALSE)),IF($I8="","",(VLOOKUP($F8,'金額'!$B$3:$J$114,9,FALSE)))))</f>
        <v/>
      </c>
      <c r="Q8" s="59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</row>
    <row r="9" ht="13.5" customHeight="1">
      <c r="A9" s="44"/>
      <c r="B9" s="60" t="str">
        <f>IF($K9="","",(VLOOKUP($K9,'判定表'!$B$3:$G$105,6,FALSE)))</f>
        <v/>
      </c>
      <c r="C9" s="61"/>
      <c r="D9" s="62" t="str">
        <f t="shared" si="2"/>
        <v/>
      </c>
      <c r="E9" s="62" t="str">
        <f>IF(F9="","",VLOOKUP($F9,'金額'!$B$3:$K$44,10,FALSE))</f>
        <v/>
      </c>
      <c r="F9" s="63"/>
      <c r="G9" s="64" t="str">
        <f>IF($F9="","",(VLOOKUP($F9,'金額'!$B$3:$E$114,2,FALSE)))</f>
        <v/>
      </c>
      <c r="H9" s="65" t="str">
        <f>IF(F9="","",VLOOKUP($F9,'金額'!$B$3:$I$44,8,FALSE))</f>
        <v/>
      </c>
      <c r="I9" s="66" t="str">
        <f>IF(F9="","",VLOOKUP($F9,'金額'!$B$3:$I$44,7,FALSE))</f>
        <v/>
      </c>
      <c r="J9" s="67"/>
      <c r="K9" s="68"/>
      <c r="L9" s="69" t="str">
        <f>IF($I9="","",IF(AND($B9="K",$E9="KTN"),2000,IF(AND($B9="K",$E9="WHZ"),2000,IF($E9="MAHA",1500,IF($G9=0,(VLOOKUP($K9,'判定表'!$B$3:$G$96,2,FALSE)),0)))))</f>
        <v/>
      </c>
      <c r="M9" s="70" t="str">
        <f>IF($K9="","",IF($E9="ANC",(VLOOKUP($K9,'判定表'!$B$3:$G$95,3,FALSE)),IF(OR($E9="KTN",$E9="WHZ"),(VLOOKUP($K9,'判定表'!$B$3:$G$95,4,FALSE)*I9),0)))</f>
        <v/>
      </c>
      <c r="N9" s="71" t="str">
        <f>IF($I9="","",IF($K9="","",IF($G9=1,(VLOOKUP($F9,'金額'!$B$3:$J$114,3,FALSE)),0)))</f>
        <v/>
      </c>
      <c r="O9" s="72" t="str">
        <f t="shared" si="3"/>
        <v/>
      </c>
      <c r="P9" s="73" t="str">
        <f>IF($K9="","",IF($E9="KTN",(VLOOKUP($K9,'判定表'!$B$3:$I$95,8,FALSE)),IF($I9="","",(VLOOKUP($F9,'金額'!$B$3:$J$114,9,FALSE)))))</f>
        <v/>
      </c>
      <c r="Q9" s="59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</row>
    <row r="10" ht="13.5" customHeight="1">
      <c r="A10" s="44"/>
      <c r="B10" s="60" t="str">
        <f>IF($K10="","",(VLOOKUP($K10,'判定表'!$B$3:$G$105,6,FALSE)))</f>
        <v/>
      </c>
      <c r="C10" s="61"/>
      <c r="D10" s="62" t="str">
        <f t="shared" si="2"/>
        <v/>
      </c>
      <c r="E10" s="62" t="str">
        <f>IF(F10="","",VLOOKUP($F10,'金額'!$B$3:$K$44,10,FALSE))</f>
        <v/>
      </c>
      <c r="F10" s="63"/>
      <c r="G10" s="64" t="str">
        <f>IF($F10="","",(VLOOKUP($F10,'金額'!$B$3:$E$114,2,FALSE)))</f>
        <v/>
      </c>
      <c r="H10" s="65" t="str">
        <f>IF(F10="","",VLOOKUP($F10,'金額'!$B$3:$I$44,8,FALSE))</f>
        <v/>
      </c>
      <c r="I10" s="66" t="str">
        <f>IF(F10="","",VLOOKUP($F10,'金額'!$B$3:$I$44,7,FALSE))</f>
        <v/>
      </c>
      <c r="J10" s="67"/>
      <c r="K10" s="68"/>
      <c r="L10" s="69" t="str">
        <f>IF($I10="","",IF(AND($B10="K",$E10="KTN"),2000,IF(AND($B10="K",$E10="WHZ"),2000,IF($E10="MAHA",1500,IF($G10=0,(VLOOKUP($K10,'判定表'!$B$3:$G$96,2,FALSE)),0)))))</f>
        <v/>
      </c>
      <c r="M10" s="70" t="str">
        <f>IF($K10="","",IF($E10="ANC",(VLOOKUP($K10,'判定表'!$B$3:$G$95,3,FALSE)),IF(OR($E10="KTN",$E10="WHZ"),(VLOOKUP($K10,'判定表'!$B$3:$G$95,4,FALSE)*I10),0)))</f>
        <v/>
      </c>
      <c r="N10" s="71" t="str">
        <f>IF($I10="","",IF($K10="","",IF($G10=1,(VLOOKUP($F10,'金額'!$B$3:$J$114,3,FALSE)),0)))</f>
        <v/>
      </c>
      <c r="O10" s="72" t="str">
        <f t="shared" si="3"/>
        <v/>
      </c>
      <c r="P10" s="73" t="str">
        <f>IF($K10="","",IF($E10="KTN",(VLOOKUP($K10,'判定表'!$B$3:$I$95,8,FALSE)),IF($I10="","",(VLOOKUP($F10,'金額'!$B$3:$J$114,9,FALSE)))))</f>
        <v/>
      </c>
      <c r="Q10" s="59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</row>
    <row r="11" ht="13.5" customHeight="1">
      <c r="A11" s="44"/>
      <c r="B11" s="60" t="str">
        <f>IF($K11="","",(VLOOKUP($K11,'判定表'!$B$3:$G$105,6,FALSE)))</f>
        <v/>
      </c>
      <c r="C11" s="61"/>
      <c r="D11" s="62" t="str">
        <f t="shared" si="2"/>
        <v/>
      </c>
      <c r="E11" s="62" t="str">
        <f>IF(F11="","",VLOOKUP($F11,'金額'!$B$3:$K$44,10,FALSE))</f>
        <v/>
      </c>
      <c r="F11" s="63"/>
      <c r="G11" s="64" t="str">
        <f>IF($F11="","",(VLOOKUP($F11,'金額'!$B$3:$E$114,2,FALSE)))</f>
        <v/>
      </c>
      <c r="H11" s="65" t="str">
        <f>IF(F11="","",VLOOKUP($F11,'金額'!$B$3:$I$44,8,FALSE))</f>
        <v/>
      </c>
      <c r="I11" s="66" t="str">
        <f>IF(F11="","",VLOOKUP($F11,'金額'!$B$3:$I$44,7,FALSE))</f>
        <v/>
      </c>
      <c r="J11" s="67"/>
      <c r="K11" s="68"/>
      <c r="L11" s="69" t="str">
        <f>IF($I11="","",IF(AND($B11="K",$E11="KTN"),2000,IF(AND($B11="K",$E11="WHZ"),2000,IF($E11="MAHA",1500,IF($G11=0,(VLOOKUP($K11,'判定表'!$B$3:$G$96,2,FALSE)),0)))))</f>
        <v/>
      </c>
      <c r="M11" s="70" t="str">
        <f>IF($K11="","",IF($E11="ANC",(VLOOKUP($K11,'判定表'!$B$3:$G$95,3,FALSE)),IF(OR($E11="KTN",$E11="WHZ"),(VLOOKUP($K11,'判定表'!$B$3:$G$95,4,FALSE)*I11),0)))</f>
        <v/>
      </c>
      <c r="N11" s="71" t="str">
        <f>IF($I11="","",IF($K11="","",IF($G11=1,(VLOOKUP($F11,'金額'!$B$3:$J$114,3,FALSE)),0)))</f>
        <v/>
      </c>
      <c r="O11" s="72" t="str">
        <f t="shared" si="3"/>
        <v/>
      </c>
      <c r="P11" s="73" t="str">
        <f>IF($K11="","",IF($E11="KTN",(VLOOKUP($K11,'判定表'!$B$3:$I$95,8,FALSE)),IF($I11="","",(VLOOKUP($F11,'金額'!$B$3:$J$114,9,FALSE)))))</f>
        <v/>
      </c>
      <c r="Q11" s="59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</row>
    <row r="12" ht="13.5" customHeight="1">
      <c r="A12" s="44"/>
      <c r="B12" s="60" t="str">
        <f>IF($K12="","",(VLOOKUP($K12,'判定表'!$B$3:$G$105,6,FALSE)))</f>
        <v/>
      </c>
      <c r="C12" s="61"/>
      <c r="D12" s="62" t="str">
        <f t="shared" si="2"/>
        <v/>
      </c>
      <c r="E12" s="62" t="str">
        <f>IF(F12="","",VLOOKUP($F12,'金額'!$B$3:$K$44,10,FALSE))</f>
        <v/>
      </c>
      <c r="F12" s="63"/>
      <c r="G12" s="64" t="str">
        <f>IF($F12="","",(VLOOKUP($F12,'金額'!$B$3:$E$114,2,FALSE)))</f>
        <v/>
      </c>
      <c r="H12" s="65" t="str">
        <f>IF(F12="","",VLOOKUP($F12,'金額'!$B$3:$I$44,8,FALSE))</f>
        <v/>
      </c>
      <c r="I12" s="66" t="str">
        <f>IF(F12="","",VLOOKUP($F12,'金額'!$B$3:$I$44,7,FALSE))</f>
        <v/>
      </c>
      <c r="J12" s="67"/>
      <c r="K12" s="68"/>
      <c r="L12" s="69" t="str">
        <f>IF($I12="","",IF(AND($B12="K",$E12="KTN"),2000,IF(AND($B12="K",$E12="WHZ"),2000,IF($E12="MAHA",1500,IF($G12=0,(VLOOKUP($K12,'判定表'!$B$3:$G$96,2,FALSE)),0)))))</f>
        <v/>
      </c>
      <c r="M12" s="70" t="str">
        <f>IF($K12="","",IF($E12="ANC",(VLOOKUP($K12,'判定表'!$B$3:$G$95,3,FALSE)),IF(OR($E12="KTN",$E12="WHZ"),(VLOOKUP($K12,'判定表'!$B$3:$G$95,4,FALSE)*I12),0)))</f>
        <v/>
      </c>
      <c r="N12" s="71" t="str">
        <f>IF($I12="","",IF($K12="","",IF($G12=1,(VLOOKUP($F12,'金額'!$B$3:$J$114,3,FALSE)),0)))</f>
        <v/>
      </c>
      <c r="O12" s="72" t="str">
        <f t="shared" si="3"/>
        <v/>
      </c>
      <c r="P12" s="73" t="str">
        <f>IF($K12="","",IF($E12="KTN",(VLOOKUP($K12,'判定表'!$B$3:$I$95,8,FALSE)),IF($I12="","",(VLOOKUP($F12,'金額'!$B$3:$J$114,9,FALSE)))))</f>
        <v/>
      </c>
      <c r="Q12" s="59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</row>
    <row r="13" ht="13.5" customHeight="1">
      <c r="A13" s="44"/>
      <c r="B13" s="60" t="str">
        <f>IF($K13="","",(VLOOKUP($K13,'判定表'!$B$3:$G$105,6,FALSE)))</f>
        <v/>
      </c>
      <c r="C13" s="61"/>
      <c r="D13" s="62" t="str">
        <f t="shared" si="2"/>
        <v/>
      </c>
      <c r="E13" s="62" t="str">
        <f>IF(F13="","",VLOOKUP($F13,'金額'!$B$3:$K$44,10,FALSE))</f>
        <v/>
      </c>
      <c r="F13" s="63"/>
      <c r="G13" s="64" t="str">
        <f>IF($F13="","",(VLOOKUP($F13,'金額'!$B$3:$E$114,2,FALSE)))</f>
        <v/>
      </c>
      <c r="H13" s="65" t="str">
        <f>IF(F13="","",VLOOKUP($F13,'金額'!$B$3:$I$44,8,FALSE))</f>
        <v/>
      </c>
      <c r="I13" s="66" t="str">
        <f>IF(F13="","",VLOOKUP($F13,'金額'!$B$3:$I$44,7,FALSE))</f>
        <v/>
      </c>
      <c r="J13" s="67"/>
      <c r="K13" s="68"/>
      <c r="L13" s="69" t="str">
        <f>IF($I13="","",IF(AND($B13="K",$E13="KTN"),2000,IF(AND($B13="K",$E13="WHZ"),2000,IF($E13="MAHA",1500,IF($G13=0,(VLOOKUP($K13,'判定表'!$B$3:$G$96,2,FALSE)),0)))))</f>
        <v/>
      </c>
      <c r="M13" s="70" t="str">
        <f>IF($K13="","",IF($E13="ANC",(VLOOKUP($K13,'判定表'!$B$3:$G$95,3,FALSE)),IF(OR($E13="KTN",$E13="WHZ"),(VLOOKUP($K13,'判定表'!$B$3:$G$95,4,FALSE)*I13),0)))</f>
        <v/>
      </c>
      <c r="N13" s="71" t="str">
        <f>IF($I13="","",IF($K13="","",IF($G13=1,(VLOOKUP($F13,'金額'!$B$3:$J$114,3,FALSE)),0)))</f>
        <v/>
      </c>
      <c r="O13" s="72" t="str">
        <f t="shared" si="3"/>
        <v/>
      </c>
      <c r="P13" s="73" t="str">
        <f>IF($K13="","",IF($E13="KTN",(VLOOKUP($K13,'判定表'!$B$3:$I$95,8,FALSE)),IF($I13="","",(VLOOKUP($F13,'金額'!$B$3:$J$114,9,FALSE)))))</f>
        <v/>
      </c>
      <c r="Q13" s="59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</row>
    <row r="14" ht="13.5" customHeight="1">
      <c r="A14" s="44"/>
      <c r="B14" s="60" t="str">
        <f>IF($K14="","",(VLOOKUP($K14,'判定表'!$B$3:$G$105,6,FALSE)))</f>
        <v/>
      </c>
      <c r="C14" s="61"/>
      <c r="D14" s="62" t="str">
        <f t="shared" si="2"/>
        <v/>
      </c>
      <c r="E14" s="62" t="str">
        <f>IF(F14="","",VLOOKUP($F14,'金額'!$B$3:$K$44,10,FALSE))</f>
        <v/>
      </c>
      <c r="F14" s="63"/>
      <c r="G14" s="64" t="str">
        <f>IF($F14="","",(VLOOKUP($F14,'金額'!$B$3:$E$114,2,FALSE)))</f>
        <v/>
      </c>
      <c r="H14" s="65" t="str">
        <f>IF(F14="","",VLOOKUP($F14,'金額'!$B$3:$I$44,8,FALSE))</f>
        <v/>
      </c>
      <c r="I14" s="66" t="str">
        <f>IF(F14="","",VLOOKUP($F14,'金額'!$B$3:$I$44,7,FALSE))</f>
        <v/>
      </c>
      <c r="J14" s="67"/>
      <c r="K14" s="68"/>
      <c r="L14" s="69" t="str">
        <f>IF($I14="","",IF(AND($B14="K",$E14="KTN"),2000,IF(AND($B14="K",$E14="WHZ"),2000,IF($E14="MAHA",1500,IF($G14=0,(VLOOKUP($K14,'判定表'!$B$3:$G$96,2,FALSE)),0)))))</f>
        <v/>
      </c>
      <c r="M14" s="70" t="str">
        <f>IF($K14="","",IF($E14="ANC",(VLOOKUP($K14,'判定表'!$B$3:$G$95,3,FALSE)),IF(OR($E14="KTN",$E14="WHZ"),(VLOOKUP($K14,'判定表'!$B$3:$G$95,4,FALSE)*I14),0)))</f>
        <v/>
      </c>
      <c r="N14" s="71" t="str">
        <f>IF($I14="","",IF($K14="","",IF($G14=1,(VLOOKUP($F14,'金額'!$B$3:$J$114,3,FALSE)),0)))</f>
        <v/>
      </c>
      <c r="O14" s="72" t="str">
        <f t="shared" si="3"/>
        <v/>
      </c>
      <c r="P14" s="73" t="str">
        <f>IF($K14="","",IF($E14="KTN",(VLOOKUP($K14,'判定表'!$B$3:$I$95,8,FALSE)),IF($I14="","",(VLOOKUP($F14,'金額'!$B$3:$J$114,9,FALSE)))))</f>
        <v/>
      </c>
      <c r="Q14" s="59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</row>
    <row r="15" ht="13.5" customHeight="1">
      <c r="A15" s="44"/>
      <c r="B15" s="60" t="str">
        <f>IF($K15="","",(VLOOKUP($K15,'判定表'!$B$3:$G$105,6,FALSE)))</f>
        <v/>
      </c>
      <c r="C15" s="61"/>
      <c r="D15" s="62" t="str">
        <f t="shared" si="2"/>
        <v/>
      </c>
      <c r="E15" s="62" t="str">
        <f>IF(F15="","",VLOOKUP($F15,'金額'!$B$3:$K$44,10,FALSE))</f>
        <v/>
      </c>
      <c r="F15" s="63"/>
      <c r="G15" s="64" t="str">
        <f>IF($F15="","",(VLOOKUP($F15,'金額'!$B$3:$E$114,2,FALSE)))</f>
        <v/>
      </c>
      <c r="H15" s="65" t="str">
        <f>IF(F15="","",VLOOKUP($F15,'金額'!$B$3:$I$44,8,FALSE))</f>
        <v/>
      </c>
      <c r="I15" s="66" t="str">
        <f>IF(F15="","",VLOOKUP($F15,'金額'!$B$3:$I$44,7,FALSE))</f>
        <v/>
      </c>
      <c r="J15" s="67"/>
      <c r="K15" s="68"/>
      <c r="L15" s="69" t="str">
        <f>IF($I15="","",IF(AND($B15="K",$E15="KTN"),2000,IF(AND($B15="K",$E15="WHZ"),2000,IF($E15="MAHA",1500,IF($G15=0,(VLOOKUP($K15,'判定表'!$B$3:$G$96,2,FALSE)),0)))))</f>
        <v/>
      </c>
      <c r="M15" s="70" t="str">
        <f>IF($K15="","",IF($E15="ANC",(VLOOKUP($K15,'判定表'!$B$3:$G$95,3,FALSE)),IF(OR($E15="KTN",$E15="WHZ"),(VLOOKUP($K15,'判定表'!$B$3:$G$95,4,FALSE)*I15),0)))</f>
        <v/>
      </c>
      <c r="N15" s="71" t="str">
        <f>IF($I15="","",IF($K15="","",IF($G15=1,(VLOOKUP($F15,'金額'!$B$3:$J$114,3,FALSE)),0)))</f>
        <v/>
      </c>
      <c r="O15" s="72" t="str">
        <f t="shared" si="3"/>
        <v/>
      </c>
      <c r="P15" s="73" t="str">
        <f>IF($K15="","",IF($E15="KTN",(VLOOKUP($K15,'判定表'!$B$3:$I$95,8,FALSE)),IF($I15="","",(VLOOKUP($F15,'金額'!$B$3:$J$114,9,FALSE)))))</f>
        <v/>
      </c>
      <c r="Q15" s="59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</row>
    <row r="16" ht="13.5" customHeight="1">
      <c r="A16" s="44"/>
      <c r="B16" s="60" t="str">
        <f>IF($K16="","",(VLOOKUP($K16,'判定表'!$B$3:$G$105,6,FALSE)))</f>
        <v/>
      </c>
      <c r="C16" s="61"/>
      <c r="D16" s="62" t="str">
        <f t="shared" si="2"/>
        <v/>
      </c>
      <c r="E16" s="62" t="str">
        <f>IF(F16="","",VLOOKUP($F16,'金額'!$B$3:$K$44,10,FALSE))</f>
        <v/>
      </c>
      <c r="F16" s="63"/>
      <c r="G16" s="64" t="str">
        <f>IF($F16="","",(VLOOKUP($F16,'金額'!$B$3:$E$114,2,FALSE)))</f>
        <v/>
      </c>
      <c r="H16" s="65" t="str">
        <f>IF(F16="","",VLOOKUP($F16,'金額'!$B$3:$I$44,8,FALSE))</f>
        <v/>
      </c>
      <c r="I16" s="66" t="str">
        <f>IF(F16="","",VLOOKUP($F16,'金額'!$B$3:$I$44,7,FALSE))</f>
        <v/>
      </c>
      <c r="J16" s="67"/>
      <c r="K16" s="68"/>
      <c r="L16" s="69" t="str">
        <f>IF($I16="","",IF(AND($B16="K",$E16="KTN"),2000,IF(AND($B16="K",$E16="WHZ"),2000,IF($E16="MAHA",1500,IF($G16=0,(VLOOKUP($K16,'判定表'!$B$3:$G$96,2,FALSE)),0)))))</f>
        <v/>
      </c>
      <c r="M16" s="70" t="str">
        <f>IF($K16="","",IF($E16="ANC",(VLOOKUP($K16,'判定表'!$B$3:$G$95,3,FALSE)),IF(OR($E16="KTN",$E16="WHZ"),(VLOOKUP($K16,'判定表'!$B$3:$G$95,4,FALSE)*I16),0)))</f>
        <v/>
      </c>
      <c r="N16" s="71" t="str">
        <f>IF($I16="","",IF($K16="","",IF($G16=1,(VLOOKUP($F16,'金額'!$B$3:$J$114,3,FALSE)),0)))</f>
        <v/>
      </c>
      <c r="O16" s="72" t="str">
        <f t="shared" si="3"/>
        <v/>
      </c>
      <c r="P16" s="73" t="str">
        <f>IF($K16="","",IF($E16="KTN",(VLOOKUP($K16,'判定表'!$B$3:$I$95,8,FALSE)),IF($I16="","",(VLOOKUP($F16,'金額'!$B$3:$J$114,9,FALSE)))))</f>
        <v/>
      </c>
      <c r="Q16" s="59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</row>
    <row r="17" ht="13.5" customHeight="1">
      <c r="A17" s="44"/>
      <c r="B17" s="60" t="str">
        <f>IF($K17="","",(VLOOKUP($K17,'判定表'!$B$3:$G$105,6,FALSE)))</f>
        <v/>
      </c>
      <c r="C17" s="61"/>
      <c r="D17" s="62" t="str">
        <f t="shared" si="2"/>
        <v/>
      </c>
      <c r="E17" s="62" t="str">
        <f>IF(F17="","",VLOOKUP($F17,'金額'!$B$3:$K$44,10,FALSE))</f>
        <v/>
      </c>
      <c r="F17" s="63"/>
      <c r="G17" s="64" t="str">
        <f>IF($F17="","",(VLOOKUP($F17,'金額'!$B$3:$E$114,2,FALSE)))</f>
        <v/>
      </c>
      <c r="H17" s="65" t="str">
        <f>IF(F17="","",VLOOKUP($F17,'金額'!$B$3:$I$44,8,FALSE))</f>
        <v/>
      </c>
      <c r="I17" s="66" t="str">
        <f>IF(F17="","",VLOOKUP($F17,'金額'!$B$3:$I$44,7,FALSE))</f>
        <v/>
      </c>
      <c r="J17" s="67"/>
      <c r="K17" s="68"/>
      <c r="L17" s="69" t="str">
        <f>IF($I17="","",IF(AND($B17="K",$E17="KTN"),2000,IF(AND($B17="K",$E17="WHZ"),2000,IF($E17="MAHA",1500,IF($G17=0,(VLOOKUP($K17,'判定表'!$B$3:$G$96,2,FALSE)),0)))))</f>
        <v/>
      </c>
      <c r="M17" s="70" t="str">
        <f>IF($K17="","",IF($E17="ANC",(VLOOKUP($K17,'判定表'!$B$3:$G$95,3,FALSE)),IF(OR($E17="KTN",$E17="WHZ"),(VLOOKUP($K17,'判定表'!$B$3:$G$95,4,FALSE)*I17),0)))</f>
        <v/>
      </c>
      <c r="N17" s="71" t="str">
        <f>IF($I17="","",IF($K17="","",IF($G17=1,(VLOOKUP($F17,'金額'!$B$3:$J$114,3,FALSE)),0)))</f>
        <v/>
      </c>
      <c r="O17" s="72" t="str">
        <f t="shared" si="3"/>
        <v/>
      </c>
      <c r="P17" s="73" t="str">
        <f>IF($K17="","",IF($E17="KTN",(VLOOKUP($K17,'判定表'!$B$3:$I$95,8,FALSE)),IF($I17="","",(VLOOKUP($F17,'金額'!$B$3:$J$114,9,FALSE)))))</f>
        <v/>
      </c>
      <c r="Q17" s="59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</row>
    <row r="18" ht="13.5" customHeight="1">
      <c r="A18" s="44"/>
      <c r="B18" s="60" t="str">
        <f>IF($K18="","",(VLOOKUP($K18,'判定表'!$B$3:$G$105,6,FALSE)))</f>
        <v/>
      </c>
      <c r="C18" s="61"/>
      <c r="D18" s="62" t="str">
        <f t="shared" si="2"/>
        <v/>
      </c>
      <c r="E18" s="62" t="str">
        <f>IF(F18="","",VLOOKUP($F18,'金額'!$B$3:$K$44,10,FALSE))</f>
        <v/>
      </c>
      <c r="F18" s="63"/>
      <c r="G18" s="64" t="str">
        <f>IF($F18="","",(VLOOKUP($F18,'金額'!$B$3:$E$114,2,FALSE)))</f>
        <v/>
      </c>
      <c r="H18" s="65" t="str">
        <f>IF(F18="","",VLOOKUP($F18,'金額'!$B$3:$I$44,8,FALSE))</f>
        <v/>
      </c>
      <c r="I18" s="66" t="str">
        <f>IF(F18="","",VLOOKUP($F18,'金額'!$B$3:$I$44,7,FALSE))</f>
        <v/>
      </c>
      <c r="J18" s="67"/>
      <c r="K18" s="68"/>
      <c r="L18" s="69" t="str">
        <f>IF($I18="","",IF(AND($B18="K",$E18="KTN"),2000,IF(AND($B18="K",$E18="WHZ"),2000,IF($E18="MAHA",1500,IF($G18=0,(VLOOKUP($K18,'判定表'!$B$3:$G$96,2,FALSE)),0)))))</f>
        <v/>
      </c>
      <c r="M18" s="70" t="str">
        <f>IF($K18="","",IF($E18="ANC",(VLOOKUP($K18,'判定表'!$B$3:$G$95,3,FALSE)),IF(OR($E18="KTN",$E18="WHZ"),(VLOOKUP($K18,'判定表'!$B$3:$G$95,4,FALSE)*I18),0)))</f>
        <v/>
      </c>
      <c r="N18" s="71" t="str">
        <f>IF($I18="","",IF($K18="","",IF($G18=1,(VLOOKUP($F18,'金額'!$B$3:$J$114,3,FALSE)),0)))</f>
        <v/>
      </c>
      <c r="O18" s="72" t="str">
        <f t="shared" si="3"/>
        <v/>
      </c>
      <c r="P18" s="73" t="str">
        <f>IF($K18="","",IF($E18="KTN",(VLOOKUP($K18,'判定表'!$B$3:$I$95,8,FALSE)),IF($I18="","",(VLOOKUP($F18,'金額'!$B$3:$J$114,9,FALSE)))))</f>
        <v/>
      </c>
      <c r="Q18" s="59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</row>
    <row r="19" ht="13.5" customHeight="1">
      <c r="A19" s="44"/>
      <c r="B19" s="60" t="str">
        <f>IF($K19="","",(VLOOKUP($K19,'判定表'!$B$3:$G$105,6,FALSE)))</f>
        <v/>
      </c>
      <c r="C19" s="61"/>
      <c r="D19" s="62" t="str">
        <f t="shared" si="2"/>
        <v/>
      </c>
      <c r="E19" s="62" t="str">
        <f>IF(F19="","",VLOOKUP($F19,'金額'!$B$3:$K$44,10,FALSE))</f>
        <v/>
      </c>
      <c r="F19" s="63"/>
      <c r="G19" s="64" t="str">
        <f>IF($F19="","",(VLOOKUP($F19,'金額'!$B$3:$E$114,2,FALSE)))</f>
        <v/>
      </c>
      <c r="H19" s="65" t="str">
        <f>IF(F19="","",VLOOKUP($F19,'金額'!$B$3:$I$44,8,FALSE))</f>
        <v/>
      </c>
      <c r="I19" s="66" t="str">
        <f>IF(F19="","",VLOOKUP($F19,'金額'!$B$3:$I$44,7,FALSE))</f>
        <v/>
      </c>
      <c r="J19" s="67"/>
      <c r="K19" s="68"/>
      <c r="L19" s="69" t="str">
        <f>IF($I19="","",IF(AND($B19="K",$E19="KTN"),2000,IF(AND($B19="K",$E19="WHZ"),2000,IF($E19="MAHA",1500,IF($G19=0,(VLOOKUP($K19,'判定表'!$B$3:$G$96,2,FALSE)),0)))))</f>
        <v/>
      </c>
      <c r="M19" s="70" t="str">
        <f>IF($K19="","",IF($E19="ANC",(VLOOKUP($K19,'判定表'!$B$3:$G$95,3,FALSE)),IF(OR($E19="KTN",$E19="WHZ"),(VLOOKUP($K19,'判定表'!$B$3:$G$95,4,FALSE)*I19),0)))</f>
        <v/>
      </c>
      <c r="N19" s="71" t="str">
        <f>IF($I19="","",IF($K19="","",IF($G19=1,(VLOOKUP($F19,'金額'!$B$3:$J$114,3,FALSE)),0)))</f>
        <v/>
      </c>
      <c r="O19" s="72" t="str">
        <f t="shared" si="3"/>
        <v/>
      </c>
      <c r="P19" s="73" t="str">
        <f>IF($K19="","",IF($E19="KTN",(VLOOKUP($K19,'判定表'!$B$3:$I$95,8,FALSE)),IF($I19="","",(VLOOKUP($F19,'金額'!$B$3:$J$114,9,FALSE)))))</f>
        <v/>
      </c>
      <c r="Q19" s="59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</row>
    <row r="20" ht="13.5" customHeight="1">
      <c r="A20" s="44"/>
      <c r="B20" s="60" t="str">
        <f>IF($K20="","",(VLOOKUP($K20,'判定表'!$B$3:$G$105,6,FALSE)))</f>
        <v/>
      </c>
      <c r="C20" s="61"/>
      <c r="D20" s="62" t="str">
        <f t="shared" si="2"/>
        <v/>
      </c>
      <c r="E20" s="62" t="str">
        <f>IF(F20="","",VLOOKUP($F20,'金額'!$B$3:$K$44,10,FALSE))</f>
        <v/>
      </c>
      <c r="F20" s="63"/>
      <c r="G20" s="64" t="str">
        <f>IF($F20="","",(VLOOKUP($F20,'金額'!$B$3:$E$114,2,FALSE)))</f>
        <v/>
      </c>
      <c r="H20" s="65" t="str">
        <f>IF(F20="","",VLOOKUP($F20,'金額'!$B$3:$I$44,8,FALSE))</f>
        <v/>
      </c>
      <c r="I20" s="66" t="str">
        <f>IF(F20="","",VLOOKUP($F20,'金額'!$B$3:$I$44,7,FALSE))</f>
        <v/>
      </c>
      <c r="J20" s="67"/>
      <c r="K20" s="68"/>
      <c r="L20" s="69" t="str">
        <f>IF($I20="","",IF(AND($B20="K",$E20="KTN"),2000,IF(AND($B20="K",$E20="WHZ"),2000,IF($E20="MAHA",1500,IF($G20=0,(VLOOKUP($K20,'判定表'!$B$3:$G$96,2,FALSE)),0)))))</f>
        <v/>
      </c>
      <c r="M20" s="70" t="str">
        <f>IF($K20="","",IF($E20="ANC",(VLOOKUP($K20,'判定表'!$B$3:$G$95,3,FALSE)),IF(OR($E20="KTN",$E20="WHZ"),(VLOOKUP($K20,'判定表'!$B$3:$G$95,4,FALSE)*I20),0)))</f>
        <v/>
      </c>
      <c r="N20" s="71" t="str">
        <f>IF($I20="","",IF($K20="","",IF($G20=1,(VLOOKUP($F20,'金額'!$B$3:$J$114,3,FALSE)),0)))</f>
        <v/>
      </c>
      <c r="O20" s="72" t="str">
        <f t="shared" si="3"/>
        <v/>
      </c>
      <c r="P20" s="73" t="str">
        <f>IF($K20="","",IF($E20="KTN",(VLOOKUP($K20,'判定表'!$B$3:$I$95,8,FALSE)),IF($I20="","",(VLOOKUP($F20,'金額'!$B$3:$J$114,9,FALSE)))))</f>
        <v/>
      </c>
      <c r="Q20" s="59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</row>
    <row r="21" ht="13.5" customHeight="1">
      <c r="A21" s="44"/>
      <c r="B21" s="60" t="str">
        <f>IF($K21="","",(VLOOKUP($K21,'判定表'!$B$3:$G$105,6,FALSE)))</f>
        <v/>
      </c>
      <c r="C21" s="61"/>
      <c r="D21" s="62" t="str">
        <f t="shared" si="2"/>
        <v/>
      </c>
      <c r="E21" s="62" t="str">
        <f>IF(F21="","",VLOOKUP($F21,'金額'!$B$3:$K$44,10,FALSE))</f>
        <v/>
      </c>
      <c r="F21" s="63"/>
      <c r="G21" s="64" t="str">
        <f>IF($F21="","",(VLOOKUP($F21,'金額'!$B$3:$E$114,2,FALSE)))</f>
        <v/>
      </c>
      <c r="H21" s="65" t="str">
        <f>IF(F21="","",VLOOKUP($F21,'金額'!$B$3:$I$44,8,FALSE))</f>
        <v/>
      </c>
      <c r="I21" s="66" t="str">
        <f>IF(F21="","",VLOOKUP($F21,'金額'!$B$3:$I$44,7,FALSE))</f>
        <v/>
      </c>
      <c r="J21" s="67"/>
      <c r="K21" s="68"/>
      <c r="L21" s="69" t="str">
        <f>IF($I21="","",IF(AND($B21="K",$E21="KTN"),2000,IF(AND($B21="K",$E21="WHZ"),2000,IF($E21="MAHA",1500,IF($G21=0,(VLOOKUP($K21,'判定表'!$B$3:$G$96,2,FALSE)),0)))))</f>
        <v/>
      </c>
      <c r="M21" s="70" t="str">
        <f>IF($K21="","",IF($E21="ANC",(VLOOKUP($K21,'判定表'!$B$3:$G$95,3,FALSE)),IF(OR($E21="KTN",$E21="WHZ"),(VLOOKUP($K21,'判定表'!$B$3:$G$95,4,FALSE)*I21),0)))</f>
        <v/>
      </c>
      <c r="N21" s="71" t="str">
        <f>IF($I21="","",IF($K21="","",IF($G21=1,(VLOOKUP($F21,'金額'!$B$3:$J$114,3,FALSE)),0)))</f>
        <v/>
      </c>
      <c r="O21" s="72" t="str">
        <f t="shared" si="3"/>
        <v/>
      </c>
      <c r="P21" s="73" t="str">
        <f>IF($K21="","",IF($E21="KTN",(VLOOKUP($K21,'判定表'!$B$3:$I$95,8,FALSE)),IF($I21="","",(VLOOKUP($F21,'金額'!$B$3:$J$114,9,FALSE)))))</f>
        <v/>
      </c>
      <c r="Q21" s="59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</row>
    <row r="22" ht="13.5" customHeight="1">
      <c r="A22" s="44"/>
      <c r="B22" s="60" t="str">
        <f>IF($K22="","",(VLOOKUP($K22,'判定表'!$B$3:$G$105,6,FALSE)))</f>
        <v/>
      </c>
      <c r="C22" s="61"/>
      <c r="D22" s="62" t="str">
        <f t="shared" si="2"/>
        <v/>
      </c>
      <c r="E22" s="62" t="str">
        <f>IF(F22="","",VLOOKUP($F22,'金額'!$B$3:$K$44,10,FALSE))</f>
        <v/>
      </c>
      <c r="F22" s="63"/>
      <c r="G22" s="64" t="str">
        <f>IF($F22="","",(VLOOKUP($F22,'金額'!$B$3:$E$114,2,FALSE)))</f>
        <v/>
      </c>
      <c r="H22" s="65" t="str">
        <f>IF(F22="","",VLOOKUP($F22,'金額'!$B$3:$I$44,8,FALSE))</f>
        <v/>
      </c>
      <c r="I22" s="66" t="str">
        <f>IF(F22="","",VLOOKUP($F22,'金額'!$B$3:$I$44,7,FALSE))</f>
        <v/>
      </c>
      <c r="J22" s="67"/>
      <c r="K22" s="68"/>
      <c r="L22" s="69" t="str">
        <f>IF($I22="","",IF(AND($B22="K",$E22="KTN"),2000,IF(AND($B22="K",$E22="WHZ"),2000,IF($E22="MAHA",1500,IF($G22=0,(VLOOKUP($K22,'判定表'!$B$3:$G$96,2,FALSE)),0)))))</f>
        <v/>
      </c>
      <c r="M22" s="70" t="str">
        <f>IF($K22="","",IF($E22="ANC",(VLOOKUP($K22,'判定表'!$B$3:$G$95,3,FALSE)),IF(OR($E22="KTN",$E22="WHZ"),(VLOOKUP($K22,'判定表'!$B$3:$G$95,4,FALSE)*I22),0)))</f>
        <v/>
      </c>
      <c r="N22" s="71" t="str">
        <f>IF($I22="","",IF($K22="","",IF($G22=1,(VLOOKUP($F22,'金額'!$B$3:$J$114,3,FALSE)),0)))</f>
        <v/>
      </c>
      <c r="O22" s="72" t="str">
        <f t="shared" si="3"/>
        <v/>
      </c>
      <c r="P22" s="73" t="str">
        <f>IF($K22="","",IF($E22="KTN",(VLOOKUP($K22,'判定表'!$B$3:$I$95,8,FALSE)),IF($I22="","",(VLOOKUP($F22,'金額'!$B$3:$J$114,9,FALSE)))))</f>
        <v/>
      </c>
      <c r="Q22" s="59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</row>
    <row r="23" ht="13.5" customHeight="1">
      <c r="A23" s="44"/>
      <c r="B23" s="60" t="str">
        <f>IF($K23="","",(VLOOKUP($K23,'判定表'!$B$3:$G$105,6,FALSE)))</f>
        <v/>
      </c>
      <c r="C23" s="61"/>
      <c r="D23" s="62" t="str">
        <f t="shared" si="2"/>
        <v/>
      </c>
      <c r="E23" s="62" t="str">
        <f>IF(F23="","",VLOOKUP($F23,'金額'!$B$3:$K$44,10,FALSE))</f>
        <v/>
      </c>
      <c r="F23" s="63"/>
      <c r="G23" s="64" t="str">
        <f>IF($F23="","",(VLOOKUP($F23,'金額'!$B$3:$E$114,2,FALSE)))</f>
        <v/>
      </c>
      <c r="H23" s="65" t="str">
        <f>IF(F23="","",VLOOKUP($F23,'金額'!$B$3:$I$44,8,FALSE))</f>
        <v/>
      </c>
      <c r="I23" s="66" t="str">
        <f>IF(F23="","",VLOOKUP($F23,'金額'!$B$3:$I$44,7,FALSE))</f>
        <v/>
      </c>
      <c r="J23" s="67"/>
      <c r="K23" s="68"/>
      <c r="L23" s="69" t="str">
        <f>IF($I23="","",IF(AND($B23="K",$E23="KTN"),2000,IF(AND($B23="K",$E23="WHZ"),2000,IF($E23="MAHA",1500,IF($G23=0,(VLOOKUP($K23,'判定表'!$B$3:$G$96,2,FALSE)),0)))))</f>
        <v/>
      </c>
      <c r="M23" s="70" t="str">
        <f>IF($K23="","",IF($E23="ANC",(VLOOKUP($K23,'判定表'!$B$3:$G$95,3,FALSE)),IF(OR($E23="KTN",$E23="WHZ"),(VLOOKUP($K23,'判定表'!$B$3:$G$95,4,FALSE)*I23),0)))</f>
        <v/>
      </c>
      <c r="N23" s="71" t="str">
        <f>IF($I23="","",IF($K23="","",IF($G23=1,(VLOOKUP($F23,'金額'!$B$3:$J$114,3,FALSE)),0)))</f>
        <v/>
      </c>
      <c r="O23" s="72" t="str">
        <f t="shared" si="3"/>
        <v/>
      </c>
      <c r="P23" s="73" t="str">
        <f>IF($K23="","",IF($E23="KTN",(VLOOKUP($K23,'判定表'!$B$3:$I$95,8,FALSE)),IF($I23="","",(VLOOKUP($F23,'金額'!$B$3:$J$114,9,FALSE)))))</f>
        <v/>
      </c>
      <c r="Q23" s="59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</row>
    <row r="24" ht="13.5" customHeight="1">
      <c r="A24" s="44"/>
      <c r="B24" s="60" t="str">
        <f>IF($K24="","",(VLOOKUP($K24,'判定表'!$B$3:$G$105,6,FALSE)))</f>
        <v/>
      </c>
      <c r="C24" s="61"/>
      <c r="D24" s="62" t="str">
        <f t="shared" si="2"/>
        <v/>
      </c>
      <c r="E24" s="62" t="str">
        <f>IF(F24="","",VLOOKUP($F24,'金額'!$B$3:$K$44,10,FALSE))</f>
        <v/>
      </c>
      <c r="F24" s="63"/>
      <c r="G24" s="64" t="str">
        <f>IF($F24="","",(VLOOKUP($F24,'金額'!$B$3:$E$114,2,FALSE)))</f>
        <v/>
      </c>
      <c r="H24" s="65" t="str">
        <f>IF(F24="","",VLOOKUP($F24,'金額'!$B$3:$I$44,8,FALSE))</f>
        <v/>
      </c>
      <c r="I24" s="66" t="str">
        <f>IF(F24="","",VLOOKUP($F24,'金額'!$B$3:$I$44,7,FALSE))</f>
        <v/>
      </c>
      <c r="J24" s="67"/>
      <c r="K24" s="68"/>
      <c r="L24" s="69" t="str">
        <f>IF($I24="","",IF(AND($B24="K",$E24="KTN"),2000,IF(AND($B24="K",$E24="WHZ"),2000,IF($E24="MAHA",1500,IF($G24=0,(VLOOKUP($K24,'判定表'!$B$3:$G$96,2,FALSE)),0)))))</f>
        <v/>
      </c>
      <c r="M24" s="70" t="str">
        <f>IF($K24="","",IF($E24="ANC",(VLOOKUP($K24,'判定表'!$B$3:$G$95,3,FALSE)),IF(OR($E24="KTN",$E24="WHZ"),(VLOOKUP($K24,'判定表'!$B$3:$G$95,4,FALSE)*I24),0)))</f>
        <v/>
      </c>
      <c r="N24" s="71" t="str">
        <f>IF($I24="","",IF($K24="","",IF($G24=1,(VLOOKUP($F24,'金額'!$B$3:$J$114,3,FALSE)),0)))</f>
        <v/>
      </c>
      <c r="O24" s="72" t="str">
        <f t="shared" si="3"/>
        <v/>
      </c>
      <c r="P24" s="73" t="str">
        <f>IF($K24="","",IF($E24="KTN",(VLOOKUP($K24,'判定表'!$B$3:$I$95,8,FALSE)),IF($I24="","",(VLOOKUP($F24,'金額'!$B$3:$J$114,9,FALSE)))))</f>
        <v/>
      </c>
      <c r="Q24" s="59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</row>
    <row r="25" ht="13.5" customHeight="1">
      <c r="A25" s="44"/>
      <c r="B25" s="60" t="str">
        <f>IF($K25="","",(VLOOKUP($K25,'判定表'!$B$3:$G$105,6,FALSE)))</f>
        <v/>
      </c>
      <c r="C25" s="61"/>
      <c r="D25" s="62" t="str">
        <f t="shared" si="2"/>
        <v/>
      </c>
      <c r="E25" s="62" t="str">
        <f>IF(F25="","",VLOOKUP($F25,'金額'!$B$3:$K$44,10,FALSE))</f>
        <v/>
      </c>
      <c r="F25" s="63"/>
      <c r="G25" s="64" t="str">
        <f>IF($F25="","",(VLOOKUP($F25,'金額'!$B$3:$E$114,2,FALSE)))</f>
        <v/>
      </c>
      <c r="H25" s="65" t="str">
        <f>IF(F25="","",VLOOKUP($F25,'金額'!$B$3:$I$44,8,FALSE))</f>
        <v/>
      </c>
      <c r="I25" s="66" t="str">
        <f>IF(F25="","",VLOOKUP($F25,'金額'!$B$3:$I$44,7,FALSE))</f>
        <v/>
      </c>
      <c r="J25" s="67"/>
      <c r="K25" s="68"/>
      <c r="L25" s="69" t="str">
        <f>IF($I25="","",IF(AND($B25="K",$E25="KTN"),2000,IF(AND($B25="K",$E25="WHZ"),2000,IF($E25="MAHA",1500,IF($G25=0,(VLOOKUP($K25,'判定表'!$B$3:$G$96,2,FALSE)),0)))))</f>
        <v/>
      </c>
      <c r="M25" s="70" t="str">
        <f>IF($K25="","",IF($E25="ANC",(VLOOKUP($K25,'判定表'!$B$3:$G$95,3,FALSE)),IF(OR($E25="KTN",$E25="WHZ"),(VLOOKUP($K25,'判定表'!$B$3:$G$95,4,FALSE)*I25),0)))</f>
        <v/>
      </c>
      <c r="N25" s="71" t="str">
        <f>IF($I25="","",IF($K25="","",IF($G25=1,(VLOOKUP($F25,'金額'!$B$3:$J$114,3,FALSE)),0)))</f>
        <v/>
      </c>
      <c r="O25" s="72" t="str">
        <f t="shared" si="3"/>
        <v/>
      </c>
      <c r="P25" s="73" t="str">
        <f>IF($K25="","",IF($E25="KTN",(VLOOKUP($K25,'判定表'!$B$3:$I$95,8,FALSE)),IF($I25="","",(VLOOKUP($F25,'金額'!$B$3:$J$114,9,FALSE)))))</f>
        <v/>
      </c>
      <c r="Q25" s="75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</row>
    <row r="26" ht="13.5" customHeight="1">
      <c r="A26" s="44"/>
      <c r="B26" s="60" t="str">
        <f>IF($K26="","",(VLOOKUP($K26,'判定表'!$B$3:$G$105,6,FALSE)))</f>
        <v/>
      </c>
      <c r="C26" s="61"/>
      <c r="D26" s="62" t="str">
        <f t="shared" si="2"/>
        <v/>
      </c>
      <c r="E26" s="62" t="str">
        <f>IF(F26="","",VLOOKUP($F26,'金額'!$B$3:$K$44,10,FALSE))</f>
        <v/>
      </c>
      <c r="F26" s="63"/>
      <c r="G26" s="64" t="str">
        <f>IF($F26="","",(VLOOKUP($F26,'金額'!$B$3:$E$114,2,FALSE)))</f>
        <v/>
      </c>
      <c r="H26" s="65" t="str">
        <f>IF(F26="","",VLOOKUP($F26,'金額'!$B$3:$I$44,8,FALSE))</f>
        <v/>
      </c>
      <c r="I26" s="66" t="str">
        <f>IF(F26="","",VLOOKUP($F26,'金額'!$B$3:$I$44,7,FALSE))</f>
        <v/>
      </c>
      <c r="J26" s="67"/>
      <c r="K26" s="68"/>
      <c r="L26" s="69" t="str">
        <f>IF($I26="","",IF(AND($B26="K",$E26="KTN"),2000,IF(AND($B26="K",$E26="WHZ"),2000,IF($E26="MAHA",1500,IF($G26=0,(VLOOKUP($K26,'判定表'!$B$3:$G$96,2,FALSE)),0)))))</f>
        <v/>
      </c>
      <c r="M26" s="70" t="str">
        <f>IF($K26="","",IF($E26="ANC",(VLOOKUP($K26,'判定表'!$B$3:$G$95,3,FALSE)),IF(OR($E26="KTN",$E26="WHZ"),(VLOOKUP($K26,'判定表'!$B$3:$G$95,4,FALSE)*I26),0)))</f>
        <v/>
      </c>
      <c r="N26" s="71" t="str">
        <f>IF($I26="","",IF($K26="","",IF($G26=1,(VLOOKUP($F26,'金額'!$B$3:$J$114,3,FALSE)),0)))</f>
        <v/>
      </c>
      <c r="O26" s="72" t="str">
        <f t="shared" si="3"/>
        <v/>
      </c>
      <c r="P26" s="73" t="str">
        <f>IF($K26="","",IF($E26="KTN",(VLOOKUP($K26,'判定表'!$B$3:$I$95,8,FALSE)),IF($I26="","",(VLOOKUP($F26,'金額'!$B$3:$J$114,9,FALSE)))))</f>
        <v/>
      </c>
      <c r="Q26" s="59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</row>
    <row r="27" ht="13.5" customHeight="1">
      <c r="A27" s="44"/>
      <c r="B27" s="60" t="str">
        <f>IF($K27="","",(VLOOKUP($K27,'判定表'!$B$3:$G$105,6,FALSE)))</f>
        <v/>
      </c>
      <c r="C27" s="61"/>
      <c r="D27" s="62" t="str">
        <f t="shared" si="2"/>
        <v/>
      </c>
      <c r="E27" s="62" t="str">
        <f>IF(F27="","",VLOOKUP($F27,'金額'!$B$3:$K$44,10,FALSE))</f>
        <v/>
      </c>
      <c r="F27" s="63"/>
      <c r="G27" s="64" t="str">
        <f>IF($F27="","",(VLOOKUP($F27,'金額'!$B$3:$E$114,2,FALSE)))</f>
        <v/>
      </c>
      <c r="H27" s="65" t="str">
        <f>IF(F27="","",VLOOKUP($F27,'金額'!$B$3:$I$44,8,FALSE))</f>
        <v/>
      </c>
      <c r="I27" s="66" t="str">
        <f>IF(F27="","",VLOOKUP($F27,'金額'!$B$3:$I$44,7,FALSE))</f>
        <v/>
      </c>
      <c r="J27" s="67"/>
      <c r="K27" s="68"/>
      <c r="L27" s="69" t="str">
        <f>IF($I27="","",IF(AND($B27="K",$E27="KTN"),2000,IF(AND($B27="K",$E27="WHZ"),2000,IF($E27="MAHA",1500,IF($G27=0,(VLOOKUP($K27,'判定表'!$B$3:$G$96,2,FALSE)),0)))))</f>
        <v/>
      </c>
      <c r="M27" s="70" t="str">
        <f>IF($K27="","",IF($E27="ANC",(VLOOKUP($K27,'判定表'!$B$3:$G$95,3,FALSE)),IF(OR($E27="KTN",$E27="WHZ"),(VLOOKUP($K27,'判定表'!$B$3:$G$95,4,FALSE)*I27),0)))</f>
        <v/>
      </c>
      <c r="N27" s="71" t="str">
        <f>IF($I27="","",IF($K27="","",IF($G27=1,(VLOOKUP($F27,'金額'!$B$3:$J$114,3,FALSE)),0)))</f>
        <v/>
      </c>
      <c r="O27" s="72" t="str">
        <f t="shared" si="3"/>
        <v/>
      </c>
      <c r="P27" s="73" t="str">
        <f>IF($K27="","",IF($E27="KTN",(VLOOKUP($K27,'判定表'!$B$3:$I$95,8,FALSE)),IF($I27="","",(VLOOKUP($F27,'金額'!$B$3:$J$114,9,FALSE)))))</f>
        <v/>
      </c>
      <c r="Q27" s="59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</row>
    <row r="28" ht="13.5" customHeight="1">
      <c r="A28" s="44"/>
      <c r="B28" s="60" t="str">
        <f>IF($K28="","",(VLOOKUP($K28,'判定表'!$B$3:$G$105,6,FALSE)))</f>
        <v/>
      </c>
      <c r="C28" s="61"/>
      <c r="D28" s="62" t="str">
        <f t="shared" si="2"/>
        <v/>
      </c>
      <c r="E28" s="62" t="str">
        <f>IF(F28="","",VLOOKUP($F28,'金額'!$B$3:$K$44,10,FALSE))</f>
        <v/>
      </c>
      <c r="F28" s="63"/>
      <c r="G28" s="64" t="str">
        <f>IF($F28="","",(VLOOKUP($F28,'金額'!$B$3:$E$114,2,FALSE)))</f>
        <v/>
      </c>
      <c r="H28" s="65" t="str">
        <f>IF(F28="","",VLOOKUP($F28,'金額'!$B$3:$I$44,8,FALSE))</f>
        <v/>
      </c>
      <c r="I28" s="66" t="str">
        <f>IF(F28="","",VLOOKUP($F28,'金額'!$B$3:$I$44,7,FALSE))</f>
        <v/>
      </c>
      <c r="J28" s="67"/>
      <c r="K28" s="68"/>
      <c r="L28" s="69" t="str">
        <f>IF($I28="","",IF(AND($B28="K",$E28="KTN"),2000,IF(AND($B28="K",$E28="WHZ"),2000,IF($E28="MAHA",1500,IF($G28=0,(VLOOKUP($K28,'判定表'!$B$3:$G$96,2,FALSE)),0)))))</f>
        <v/>
      </c>
      <c r="M28" s="70" t="str">
        <f>IF($K28="","",IF($E28="ANC",(VLOOKUP($K28,'判定表'!$B$3:$G$95,3,FALSE)),IF(OR($E28="KTN",$E28="WHZ"),(VLOOKUP($K28,'判定表'!$B$3:$G$95,4,FALSE)*I28),0)))</f>
        <v/>
      </c>
      <c r="N28" s="71" t="str">
        <f>IF($I28="","",IF($K28="","",IF($G28=1,(VLOOKUP($F28,'金額'!$B$3:$J$114,3,FALSE)),0)))</f>
        <v/>
      </c>
      <c r="O28" s="72" t="str">
        <f t="shared" si="3"/>
        <v/>
      </c>
      <c r="P28" s="73" t="str">
        <f>IF($K28="","",IF($E28="KTN",(VLOOKUP($K28,'判定表'!$B$3:$I$95,8,FALSE)),IF($I28="","",(VLOOKUP($F28,'金額'!$B$3:$J$114,9,FALSE)))))</f>
        <v/>
      </c>
      <c r="Q28" s="59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</row>
    <row r="29" ht="13.5" customHeight="1">
      <c r="A29" s="44"/>
      <c r="B29" s="60" t="str">
        <f>IF($K29="","",(VLOOKUP($K29,'判定表'!$B$3:$G$105,6,FALSE)))</f>
        <v/>
      </c>
      <c r="C29" s="61"/>
      <c r="D29" s="62" t="str">
        <f t="shared" si="2"/>
        <v/>
      </c>
      <c r="E29" s="62" t="str">
        <f>IF(F29="","",VLOOKUP($F29,'金額'!$B$3:$K$44,10,FALSE))</f>
        <v/>
      </c>
      <c r="F29" s="63"/>
      <c r="G29" s="64" t="str">
        <f>IF($F29="","",(VLOOKUP($F29,'金額'!$B$3:$E$114,2,FALSE)))</f>
        <v/>
      </c>
      <c r="H29" s="65" t="str">
        <f>IF(F29="","",VLOOKUP($F29,'金額'!$B$3:$I$44,8,FALSE))</f>
        <v/>
      </c>
      <c r="I29" s="66" t="str">
        <f>IF(F29="","",VLOOKUP($F29,'金額'!$B$3:$I$44,7,FALSE))</f>
        <v/>
      </c>
      <c r="J29" s="67"/>
      <c r="K29" s="68"/>
      <c r="L29" s="69" t="str">
        <f>IF($I29="","",IF(AND($B29="K",$E29="KTN"),2000,IF(AND($B29="K",$E29="WHZ"),2000,IF($E29="MAHA",1500,IF($G29=0,(VLOOKUP($K29,'判定表'!$B$3:$G$96,2,FALSE)),0)))))</f>
        <v/>
      </c>
      <c r="M29" s="70" t="str">
        <f>IF($K29="","",IF($E29="ANC",(VLOOKUP($K29,'判定表'!$B$3:$G$95,3,FALSE)),IF(OR($E29="KTN",$E29="WHZ"),(VLOOKUP($K29,'判定表'!$B$3:$G$95,4,FALSE)*I29),0)))</f>
        <v/>
      </c>
      <c r="N29" s="71" t="str">
        <f>IF($I29="","",IF($K29="","",IF($G29=1,(VLOOKUP($F29,'金額'!$B$3:$J$114,3,FALSE)),0)))</f>
        <v/>
      </c>
      <c r="O29" s="72" t="str">
        <f t="shared" si="3"/>
        <v/>
      </c>
      <c r="P29" s="73" t="str">
        <f>IF($K29="","",IF($E29="KTN",(VLOOKUP($K29,'判定表'!$B$3:$I$95,8,FALSE)),IF($I29="","",(VLOOKUP($F29,'金額'!$B$3:$J$114,9,FALSE)))))</f>
        <v/>
      </c>
      <c r="Q29" s="59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</row>
    <row r="30" ht="13.5" customHeight="1">
      <c r="A30" s="44"/>
      <c r="B30" s="60" t="str">
        <f>IF($K30="","",(VLOOKUP($K30,'判定表'!$B$3:$G$105,6,FALSE)))</f>
        <v/>
      </c>
      <c r="C30" s="61"/>
      <c r="D30" s="62" t="str">
        <f t="shared" si="2"/>
        <v/>
      </c>
      <c r="E30" s="62" t="str">
        <f>IF(F30="","",VLOOKUP($F30,'金額'!$B$3:$K$44,10,FALSE))</f>
        <v/>
      </c>
      <c r="F30" s="63"/>
      <c r="G30" s="64" t="str">
        <f>IF($F30="","",(VLOOKUP($F30,'金額'!$B$3:$E$114,2,FALSE)))</f>
        <v/>
      </c>
      <c r="H30" s="65" t="str">
        <f>IF(F30="","",VLOOKUP($F30,'金額'!$B$3:$I$44,8,FALSE))</f>
        <v/>
      </c>
      <c r="I30" s="66" t="str">
        <f>IF(F30="","",VLOOKUP($F30,'金額'!$B$3:$I$44,7,FALSE))</f>
        <v/>
      </c>
      <c r="J30" s="67"/>
      <c r="K30" s="68"/>
      <c r="L30" s="69" t="str">
        <f>IF($I30="","",IF(AND($B30="K",$E30="KTN"),2000,IF(AND($B30="K",$E30="WHZ"),2000,IF($E30="MAHA",1500,IF($G30=0,(VLOOKUP($K30,'判定表'!$B$3:$G$96,2,FALSE)),0)))))</f>
        <v/>
      </c>
      <c r="M30" s="70" t="str">
        <f>IF($K30="","",IF($E30="ANC",(VLOOKUP($K30,'判定表'!$B$3:$G$95,3,FALSE)),IF(OR($E30="KTN",$E30="WHZ"),(VLOOKUP($K30,'判定表'!$B$3:$G$95,4,FALSE)*I30),0)))</f>
        <v/>
      </c>
      <c r="N30" s="71" t="str">
        <f>IF($I30="","",IF($K30="","",IF($G30=1,(VLOOKUP($F30,'金額'!$B$3:$J$114,3,FALSE)),0)))</f>
        <v/>
      </c>
      <c r="O30" s="72" t="str">
        <f t="shared" si="3"/>
        <v/>
      </c>
      <c r="P30" s="73" t="str">
        <f>IF($K30="","",IF($E30="KTN",(VLOOKUP($K30,'判定表'!$B$3:$I$95,8,FALSE)),IF($I30="","",(VLOOKUP($F30,'金額'!$B$3:$J$114,9,FALSE)))))</f>
        <v/>
      </c>
      <c r="Q30" s="59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</row>
    <row r="31" ht="13.5" customHeight="1">
      <c r="A31" s="44"/>
      <c r="B31" s="60" t="str">
        <f>IF($K31="","",(VLOOKUP($K31,'判定表'!$B$3:$G$105,6,FALSE)))</f>
        <v/>
      </c>
      <c r="C31" s="61"/>
      <c r="D31" s="62" t="str">
        <f t="shared" si="2"/>
        <v/>
      </c>
      <c r="E31" s="62" t="str">
        <f>IF(F31="","",VLOOKUP($F31,'金額'!$B$3:$K$44,10,FALSE))</f>
        <v/>
      </c>
      <c r="F31" s="63"/>
      <c r="G31" s="64" t="str">
        <f>IF($F31="","",(VLOOKUP($F31,'金額'!$B$3:$E$114,2,FALSE)))</f>
        <v/>
      </c>
      <c r="H31" s="65" t="str">
        <f>IF(F31="","",VLOOKUP($F31,'金額'!$B$3:$I$44,8,FALSE))</f>
        <v/>
      </c>
      <c r="I31" s="66" t="str">
        <f>IF(F31="","",VLOOKUP($F31,'金額'!$B$3:$I$44,7,FALSE))</f>
        <v/>
      </c>
      <c r="J31" s="67"/>
      <c r="K31" s="68"/>
      <c r="L31" s="69" t="str">
        <f>IF($I31="","",IF(AND($B31="K",$E31="KTN"),2000,IF(AND($B31="K",$E31="WHZ"),2000,IF($E31="MAHA",1500,IF($G31=0,(VLOOKUP($K31,'判定表'!$B$3:$G$96,2,FALSE)),0)))))</f>
        <v/>
      </c>
      <c r="M31" s="70" t="str">
        <f>IF($K31="","",IF($E31="ANC",(VLOOKUP($K31,'判定表'!$B$3:$G$95,3,FALSE)),IF(OR($E31="KTN",$E31="WHZ"),(VLOOKUP($K31,'判定表'!$B$3:$G$95,4,FALSE)*I31),0)))</f>
        <v/>
      </c>
      <c r="N31" s="71" t="str">
        <f>IF($I31="","",IF($K31="","",IF($G31=1,(VLOOKUP($F31,'金額'!$B$3:$J$114,3,FALSE)),0)))</f>
        <v/>
      </c>
      <c r="O31" s="72" t="str">
        <f t="shared" si="3"/>
        <v/>
      </c>
      <c r="P31" s="73" t="str">
        <f>IF($K31="","",IF($E31="KTN",(VLOOKUP($K31,'判定表'!$B$3:$I$95,8,FALSE)),IF($I31="","",(VLOOKUP($F31,'金額'!$B$3:$J$114,9,FALSE)))))</f>
        <v/>
      </c>
      <c r="Q31" s="59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</row>
    <row r="32" ht="13.5" customHeight="1">
      <c r="A32" s="44"/>
      <c r="B32" s="60" t="str">
        <f>IF($K32="","",(VLOOKUP($K32,'判定表'!$B$3:$G$105,6,FALSE)))</f>
        <v/>
      </c>
      <c r="C32" s="61"/>
      <c r="D32" s="62" t="str">
        <f t="shared" si="2"/>
        <v/>
      </c>
      <c r="E32" s="62" t="str">
        <f>IF(F32="","",VLOOKUP($F32,'金額'!$B$3:$K$44,10,FALSE))</f>
        <v/>
      </c>
      <c r="F32" s="63"/>
      <c r="G32" s="64" t="str">
        <f>IF($F32="","",(VLOOKUP($F32,'金額'!$B$3:$E$114,2,FALSE)))</f>
        <v/>
      </c>
      <c r="H32" s="65" t="str">
        <f>IF(F32="","",VLOOKUP($F32,'金額'!$B$3:$I$44,8,FALSE))</f>
        <v/>
      </c>
      <c r="I32" s="66" t="str">
        <f>IF(F32="","",VLOOKUP($F32,'金額'!$B$3:$I$44,7,FALSE))</f>
        <v/>
      </c>
      <c r="J32" s="67"/>
      <c r="K32" s="68"/>
      <c r="L32" s="69" t="str">
        <f>IF($I32="","",IF(AND($B32="K",$E32="KTN"),2000,IF(AND($B32="K",$E32="WHZ"),2000,IF($E32="MAHA",1500,IF($G32=0,(VLOOKUP($K32,'判定表'!$B$3:$G$96,2,FALSE)),0)))))</f>
        <v/>
      </c>
      <c r="M32" s="70" t="str">
        <f>IF($K32="","",IF($E32="ANC",(VLOOKUP($K32,'判定表'!$B$3:$G$95,3,FALSE)),IF(OR($E32="KTN",$E32="WHZ"),(VLOOKUP($K32,'判定表'!$B$3:$G$95,4,FALSE)*I32),0)))</f>
        <v/>
      </c>
      <c r="N32" s="71" t="str">
        <f>IF($I32="","",IF($K32="","",IF($G32=1,(VLOOKUP($F32,'金額'!$B$3:$J$114,3,FALSE)),0)))</f>
        <v/>
      </c>
      <c r="O32" s="72" t="str">
        <f t="shared" si="3"/>
        <v/>
      </c>
      <c r="P32" s="73" t="str">
        <f>IF($K32="","",IF($E32="KTN",(VLOOKUP($K32,'判定表'!$B$3:$I$95,8,FALSE)),IF($I32="","",(VLOOKUP($F32,'金額'!$B$3:$J$114,9,FALSE)))))</f>
        <v/>
      </c>
      <c r="Q32" s="59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</row>
    <row r="33" ht="13.5" customHeight="1">
      <c r="A33" s="44"/>
      <c r="B33" s="60" t="str">
        <f>IF($K33="","",(VLOOKUP($K33,'判定表'!$B$3:$G$105,6,FALSE)))</f>
        <v/>
      </c>
      <c r="C33" s="61"/>
      <c r="D33" s="62" t="str">
        <f t="shared" si="2"/>
        <v/>
      </c>
      <c r="E33" s="62" t="str">
        <f>IF(F33="","",VLOOKUP($F33,'金額'!$B$3:$K$44,10,FALSE))</f>
        <v/>
      </c>
      <c r="F33" s="63"/>
      <c r="G33" s="64" t="str">
        <f>IF($F33="","",(VLOOKUP($F33,'金額'!$B$3:$E$114,2,FALSE)))</f>
        <v/>
      </c>
      <c r="H33" s="65" t="str">
        <f>IF(F33="","",VLOOKUP($F33,'金額'!$B$3:$I$44,8,FALSE))</f>
        <v/>
      </c>
      <c r="I33" s="66" t="str">
        <f>IF(F33="","",VLOOKUP($F33,'金額'!$B$3:$I$44,7,FALSE))</f>
        <v/>
      </c>
      <c r="J33" s="67"/>
      <c r="K33" s="68"/>
      <c r="L33" s="69" t="str">
        <f>IF($I33="","",IF(AND($B33="K",$E33="KTN"),2000,IF(AND($B33="K",$E33="WHZ"),2000,IF($E33="MAHA",1500,IF($G33=0,(VLOOKUP($K33,'判定表'!$B$3:$G$96,2,FALSE)),0)))))</f>
        <v/>
      </c>
      <c r="M33" s="70" t="str">
        <f>IF($K33="","",IF($E33="ANC",(VLOOKUP($K33,'判定表'!$B$3:$G$95,3,FALSE)),IF(OR($E33="KTN",$E33="WHZ"),(VLOOKUP($K33,'判定表'!$B$3:$G$95,4,FALSE)*I33),0)))</f>
        <v/>
      </c>
      <c r="N33" s="71" t="str">
        <f>IF($I33="","",IF($K33="","",IF($G33=1,(VLOOKUP($F33,'金額'!$B$3:$J$114,3,FALSE)),0)))</f>
        <v/>
      </c>
      <c r="O33" s="72" t="str">
        <f t="shared" si="3"/>
        <v/>
      </c>
      <c r="P33" s="73" t="str">
        <f>IF($K33="","",IF($E33="KTN",(VLOOKUP($K33,'判定表'!$B$3:$I$95,8,FALSE)),IF($I33="","",(VLOOKUP($F33,'金額'!$B$3:$J$114,9,FALSE)))))</f>
        <v/>
      </c>
      <c r="Q33" s="59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</row>
    <row r="34" ht="13.5" customHeight="1">
      <c r="A34" s="44"/>
      <c r="B34" s="60" t="str">
        <f>IF($K34="","",(VLOOKUP($K34,'判定表'!$B$3:$G$105,6,FALSE)))</f>
        <v/>
      </c>
      <c r="C34" s="61"/>
      <c r="D34" s="62" t="str">
        <f t="shared" si="2"/>
        <v/>
      </c>
      <c r="E34" s="62" t="str">
        <f>IF(F34="","",VLOOKUP($F34,'金額'!$B$3:$K$44,10,FALSE))</f>
        <v/>
      </c>
      <c r="F34" s="63"/>
      <c r="G34" s="64" t="str">
        <f>IF($F34="","",(VLOOKUP($F34,'金額'!$B$3:$E$114,2,FALSE)))</f>
        <v/>
      </c>
      <c r="H34" s="65" t="str">
        <f>IF(F34="","",VLOOKUP($F34,'金額'!$B$3:$I$44,8,FALSE))</f>
        <v/>
      </c>
      <c r="I34" s="66" t="str">
        <f>IF(F34="","",VLOOKUP($F34,'金額'!$B$3:$I$44,7,FALSE))</f>
        <v/>
      </c>
      <c r="J34" s="67"/>
      <c r="K34" s="68"/>
      <c r="L34" s="69" t="str">
        <f>IF($I34="","",IF(AND($B34="K",$E34="KTN"),2000,IF(AND($B34="K",$E34="WHZ"),2000,IF($E34="MAHA",1500,IF($G34=0,(VLOOKUP($K34,'判定表'!$B$3:$G$96,2,FALSE)),0)))))</f>
        <v/>
      </c>
      <c r="M34" s="70" t="str">
        <f>IF($K34="","",IF($E34="ANC",(VLOOKUP($K34,'判定表'!$B$3:$G$95,3,FALSE)),IF(OR($E34="KTN",$E34="WHZ"),(VLOOKUP($K34,'判定表'!$B$3:$G$95,4,FALSE)*I34),0)))</f>
        <v/>
      </c>
      <c r="N34" s="71" t="str">
        <f>IF($I34="","",IF($K34="","",IF($G34=1,(VLOOKUP($F34,'金額'!$B$3:$J$114,3,FALSE)),0)))</f>
        <v/>
      </c>
      <c r="O34" s="72" t="str">
        <f t="shared" si="3"/>
        <v/>
      </c>
      <c r="P34" s="73" t="str">
        <f>IF($K34="","",IF($E34="KTN",(VLOOKUP($K34,'判定表'!$B$3:$I$95,8,FALSE)),IF($I34="","",(VLOOKUP($F34,'金額'!$B$3:$J$114,9,FALSE)))))</f>
        <v/>
      </c>
      <c r="Q34" s="59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</row>
    <row r="35" ht="13.5" customHeight="1">
      <c r="A35" s="44"/>
      <c r="B35" s="60" t="str">
        <f>IF($K35="","",(VLOOKUP($K35,'判定表'!$B$3:$G$105,6,FALSE)))</f>
        <v/>
      </c>
      <c r="C35" s="61"/>
      <c r="D35" s="62" t="str">
        <f t="shared" si="2"/>
        <v/>
      </c>
      <c r="E35" s="62" t="str">
        <f>IF(F35="","",VLOOKUP($F35,'金額'!$B$3:$K$44,10,FALSE))</f>
        <v/>
      </c>
      <c r="F35" s="63"/>
      <c r="G35" s="64" t="str">
        <f>IF($F35="","",(VLOOKUP($F35,'金額'!$B$3:$E$114,2,FALSE)))</f>
        <v/>
      </c>
      <c r="H35" s="65" t="str">
        <f>IF(F35="","",VLOOKUP($F35,'金額'!$B$3:$I$44,8,FALSE))</f>
        <v/>
      </c>
      <c r="I35" s="66" t="str">
        <f>IF(F35="","",VLOOKUP($F35,'金額'!$B$3:$I$44,7,FALSE))</f>
        <v/>
      </c>
      <c r="J35" s="67"/>
      <c r="K35" s="68"/>
      <c r="L35" s="69" t="str">
        <f>IF($I35="","",IF(AND($B35="K",$E35="KTN"),2000,IF(AND($B35="K",$E35="WHZ"),2000,IF($E35="MAHA",1500,IF($G35=0,(VLOOKUP($K35,'判定表'!$B$3:$G$96,2,FALSE)),0)))))</f>
        <v/>
      </c>
      <c r="M35" s="70" t="str">
        <f>IF($K35="","",IF($E35="ANC",(VLOOKUP($K35,'判定表'!$B$3:$G$95,3,FALSE)),IF(OR($E35="KTN",$E35="WHZ"),(VLOOKUP($K35,'判定表'!$B$3:$G$95,4,FALSE)*I35),0)))</f>
        <v/>
      </c>
      <c r="N35" s="71" t="str">
        <f>IF($I35="","",IF($K35="","",IF($G35=1,(VLOOKUP($F35,'金額'!$B$3:$J$114,3,FALSE)),0)))</f>
        <v/>
      </c>
      <c r="O35" s="72" t="str">
        <f t="shared" si="3"/>
        <v/>
      </c>
      <c r="P35" s="73" t="str">
        <f>IF($K35="","",IF($E35="KTN",(VLOOKUP($K35,'判定表'!$B$3:$I$95,8,FALSE)),IF($I35="","",(VLOOKUP($F35,'金額'!$B$3:$J$114,9,FALSE)))))</f>
        <v/>
      </c>
      <c r="Q35" s="59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</row>
    <row r="36" ht="13.5" customHeight="1">
      <c r="A36" s="44"/>
      <c r="B36" s="60" t="str">
        <f>IF($K36="","",(VLOOKUP($K36,'判定表'!$B$3:$G$105,6,FALSE)))</f>
        <v/>
      </c>
      <c r="C36" s="61"/>
      <c r="D36" s="62" t="str">
        <f t="shared" si="2"/>
        <v/>
      </c>
      <c r="E36" s="62" t="str">
        <f>IF(F36="","",VLOOKUP($F36,'金額'!$B$3:$K$44,10,FALSE))</f>
        <v/>
      </c>
      <c r="F36" s="63"/>
      <c r="G36" s="64" t="str">
        <f>IF($F36="","",(VLOOKUP($F36,'金額'!$B$3:$E$114,2,FALSE)))</f>
        <v/>
      </c>
      <c r="H36" s="65" t="str">
        <f>IF(F36="","",VLOOKUP($F36,'金額'!$B$3:$I$44,8,FALSE))</f>
        <v/>
      </c>
      <c r="I36" s="66" t="str">
        <f>IF(F36="","",VLOOKUP($F36,'金額'!$B$3:$I$44,7,FALSE))</f>
        <v/>
      </c>
      <c r="J36" s="67"/>
      <c r="K36" s="68"/>
      <c r="L36" s="69" t="str">
        <f>IF($I36="","",IF(AND($B36="K",$E36="KTN"),2000,IF(AND($B36="K",$E36="WHZ"),2000,IF($E36="MAHA",1500,IF($G36=0,(VLOOKUP($K36,'判定表'!$B$3:$G$96,2,FALSE)),0)))))</f>
        <v/>
      </c>
      <c r="M36" s="70" t="str">
        <f>IF($K36="","",IF($E36="ANC",(VLOOKUP($K36,'判定表'!$B$3:$G$95,3,FALSE)),IF(OR($E36="KTN",$E36="WHZ"),(VLOOKUP($K36,'判定表'!$B$3:$G$95,4,FALSE)*I36),0)))</f>
        <v/>
      </c>
      <c r="N36" s="71" t="str">
        <f>IF($I36="","",IF($K36="","",IF($G36=1,(VLOOKUP($F36,'金額'!$B$3:$J$114,3,FALSE)),0)))</f>
        <v/>
      </c>
      <c r="O36" s="72" t="str">
        <f t="shared" si="3"/>
        <v/>
      </c>
      <c r="P36" s="73" t="str">
        <f>IF($K36="","",IF($E36="KTN",(VLOOKUP($K36,'判定表'!$B$3:$I$95,8,FALSE)),IF($I36="","",(VLOOKUP($F36,'金額'!$B$3:$J$114,9,FALSE)))))</f>
        <v/>
      </c>
      <c r="Q36" s="59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</row>
    <row r="37" ht="13.5" customHeight="1">
      <c r="A37" s="44"/>
      <c r="B37" s="60" t="str">
        <f>IF($K37="","",(VLOOKUP($K37,'判定表'!$B$3:$G$105,6,FALSE)))</f>
        <v/>
      </c>
      <c r="C37" s="61"/>
      <c r="D37" s="62" t="str">
        <f t="shared" si="2"/>
        <v/>
      </c>
      <c r="E37" s="62" t="str">
        <f>IF(F37="","",VLOOKUP($F37,'金額'!$B$3:$K$44,10,FALSE))</f>
        <v/>
      </c>
      <c r="F37" s="63"/>
      <c r="G37" s="64" t="str">
        <f>IF($F37="","",(VLOOKUP($F37,'金額'!$B$3:$E$114,2,FALSE)))</f>
        <v/>
      </c>
      <c r="H37" s="65" t="str">
        <f>IF(F37="","",VLOOKUP($F37,'金額'!$B$3:$I$44,8,FALSE))</f>
        <v/>
      </c>
      <c r="I37" s="66" t="str">
        <f>IF(F37="","",VLOOKUP($F37,'金額'!$B$3:$I$44,7,FALSE))</f>
        <v/>
      </c>
      <c r="J37" s="67"/>
      <c r="K37" s="68"/>
      <c r="L37" s="69" t="str">
        <f>IF($I37="","",IF(AND($B37="K",$E37="KTN"),2000,IF(AND($B37="K",$E37="WHZ"),2000,IF($E37="MAHA",1500,IF($G37=0,(VLOOKUP($K37,'判定表'!$B$3:$G$96,2,FALSE)),0)))))</f>
        <v/>
      </c>
      <c r="M37" s="70" t="str">
        <f>IF($K37="","",IF($E37="ANC",(VLOOKUP($K37,'判定表'!$B$3:$G$95,3,FALSE)),IF(OR($E37="KTN",$E37="WHZ"),(VLOOKUP($K37,'判定表'!$B$3:$G$95,4,FALSE)*I37),0)))</f>
        <v/>
      </c>
      <c r="N37" s="71" t="str">
        <f>IF($I37="","",IF($K37="","",IF($G37=1,(VLOOKUP($F37,'金額'!$B$3:$J$114,3,FALSE)),0)))</f>
        <v/>
      </c>
      <c r="O37" s="72" t="str">
        <f t="shared" si="3"/>
        <v/>
      </c>
      <c r="P37" s="73" t="str">
        <f>IF($K37="","",IF($E37="KTN",(VLOOKUP($K37,'判定表'!$B$3:$I$95,8,FALSE)),IF($I37="","",(VLOOKUP($F37,'金額'!$B$3:$J$114,9,FALSE)))))</f>
        <v/>
      </c>
      <c r="Q37" s="75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</row>
    <row r="38" ht="13.5" customHeight="1">
      <c r="A38" s="44"/>
      <c r="B38" s="60" t="str">
        <f>IF($K38="","",(VLOOKUP($K38,'判定表'!$B$3:$G$105,6,FALSE)))</f>
        <v/>
      </c>
      <c r="C38" s="61"/>
      <c r="D38" s="62" t="str">
        <f t="shared" si="2"/>
        <v/>
      </c>
      <c r="E38" s="62" t="str">
        <f>IF(F38="","",VLOOKUP($F38,'金額'!$B$3:$K$44,10,FALSE))</f>
        <v/>
      </c>
      <c r="F38" s="63"/>
      <c r="G38" s="64" t="str">
        <f>IF($F38="","",(VLOOKUP($F38,'金額'!$B$3:$E$114,2,FALSE)))</f>
        <v/>
      </c>
      <c r="H38" s="65" t="str">
        <f>IF(F38="","",VLOOKUP($F38,'金額'!$B$3:$I$44,8,FALSE))</f>
        <v/>
      </c>
      <c r="I38" s="66" t="str">
        <f>IF(F38="","",VLOOKUP($F38,'金額'!$B$3:$I$44,7,FALSE))</f>
        <v/>
      </c>
      <c r="J38" s="67"/>
      <c r="K38" s="68"/>
      <c r="L38" s="69" t="str">
        <f>IF($I38="","",IF(AND($B38="K",$E38="KTN"),2000,IF(AND($B38="K",$E38="WHZ"),2000,IF($E38="MAHA",1500,IF($G38=0,(VLOOKUP($K38,'判定表'!$B$3:$G$96,2,FALSE)),0)))))</f>
        <v/>
      </c>
      <c r="M38" s="70" t="str">
        <f>IF($K38="","",IF($E38="ANC",(VLOOKUP($K38,'判定表'!$B$3:$G$95,3,FALSE)),IF(OR($E38="KTN",$E38="WHZ"),(VLOOKUP($K38,'判定表'!$B$3:$G$95,4,FALSE)*I38),0)))</f>
        <v/>
      </c>
      <c r="N38" s="71" t="str">
        <f>IF($I38="","",IF($K38="","",IF($G38=1,(VLOOKUP($F38,'金額'!$B$3:$J$114,3,FALSE)),0)))</f>
        <v/>
      </c>
      <c r="O38" s="72" t="str">
        <f t="shared" si="3"/>
        <v/>
      </c>
      <c r="P38" s="73" t="str">
        <f>IF($K38="","",IF($E38="KTN",(VLOOKUP($K38,'判定表'!$B$3:$I$95,8,FALSE)),IF($I38="","",(VLOOKUP($F38,'金額'!$B$3:$J$114,9,FALSE)))))</f>
        <v/>
      </c>
      <c r="Q38" s="59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</row>
    <row r="39" ht="13.5" customHeight="1">
      <c r="A39" s="44"/>
      <c r="B39" s="60" t="str">
        <f>IF($K39="","",(VLOOKUP($K39,'判定表'!$B$3:$G$105,6,FALSE)))</f>
        <v/>
      </c>
      <c r="C39" s="61"/>
      <c r="D39" s="62" t="str">
        <f t="shared" si="2"/>
        <v/>
      </c>
      <c r="E39" s="62" t="str">
        <f>IF(F39="","",VLOOKUP($F39,'金額'!$B$3:$K$44,10,FALSE))</f>
        <v/>
      </c>
      <c r="F39" s="63"/>
      <c r="G39" s="64" t="str">
        <f>IF($F39="","",(VLOOKUP($F39,'金額'!$B$3:$E$114,2,FALSE)))</f>
        <v/>
      </c>
      <c r="H39" s="65" t="str">
        <f>IF(F39="","",VLOOKUP($F39,'金額'!$B$3:$I$44,8,FALSE))</f>
        <v/>
      </c>
      <c r="I39" s="66" t="str">
        <f>IF(F39="","",VLOOKUP($F39,'金額'!$B$3:$I$44,7,FALSE))</f>
        <v/>
      </c>
      <c r="J39" s="67"/>
      <c r="K39" s="68"/>
      <c r="L39" s="69" t="str">
        <f>IF($I39="","",IF(AND($B39="K",$E39="KTN"),2000,IF(AND($B39="K",$E39="WHZ"),2000,IF($E39="MAHA",1500,IF($G39=0,(VLOOKUP($K39,'判定表'!$B$3:$G$96,2,FALSE)),0)))))</f>
        <v/>
      </c>
      <c r="M39" s="70" t="str">
        <f>IF($K39="","",IF($E39="ANC",(VLOOKUP($K39,'判定表'!$B$3:$G$95,3,FALSE)),IF(OR($E39="KTN",$E39="WHZ"),(VLOOKUP($K39,'判定表'!$B$3:$G$95,4,FALSE)*I39),0)))</f>
        <v/>
      </c>
      <c r="N39" s="71" t="str">
        <f>IF($I39="","",IF($K39="","",IF($G39=1,(VLOOKUP($F39,'金額'!$B$3:$J$114,3,FALSE)),0)))</f>
        <v/>
      </c>
      <c r="O39" s="72" t="str">
        <f t="shared" si="3"/>
        <v/>
      </c>
      <c r="P39" s="73" t="str">
        <f>IF($K39="","",IF($E39="KTN",(VLOOKUP($K39,'判定表'!$B$3:$I$95,8,FALSE)),IF($I39="","",(VLOOKUP($F39,'金額'!$B$3:$J$114,9,FALSE)))))</f>
        <v/>
      </c>
      <c r="Q39" s="59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</row>
    <row r="40" ht="13.5" customHeight="1">
      <c r="A40" s="44"/>
      <c r="B40" s="60" t="str">
        <f>IF($K40="","",(VLOOKUP($K40,'判定表'!$B$3:$G$105,6,FALSE)))</f>
        <v/>
      </c>
      <c r="C40" s="61"/>
      <c r="D40" s="62" t="str">
        <f t="shared" si="2"/>
        <v/>
      </c>
      <c r="E40" s="62" t="str">
        <f>IF(F40="","",VLOOKUP($F40,'金額'!$B$3:$K$44,10,FALSE))</f>
        <v/>
      </c>
      <c r="F40" s="63"/>
      <c r="G40" s="64" t="str">
        <f>IF($F40="","",(VLOOKUP($F40,'金額'!$B$3:$E$114,2,FALSE)))</f>
        <v/>
      </c>
      <c r="H40" s="65" t="str">
        <f>IF(F40="","",VLOOKUP($F40,'金額'!$B$3:$I$44,8,FALSE))</f>
        <v/>
      </c>
      <c r="I40" s="66" t="str">
        <f>IF(F40="","",VLOOKUP($F40,'金額'!$B$3:$I$44,7,FALSE))</f>
        <v/>
      </c>
      <c r="J40" s="67"/>
      <c r="K40" s="68"/>
      <c r="L40" s="69" t="str">
        <f>IF($I40="","",IF(AND($B40="K",$E40="KTN"),2000,IF(AND($B40="K",$E40="WHZ"),2000,IF($E40="MAHA",1500,IF($G40=0,(VLOOKUP($K40,'判定表'!$B$3:$G$96,2,FALSE)),0)))))</f>
        <v/>
      </c>
      <c r="M40" s="70" t="str">
        <f>IF($K40="","",IF($E40="ANC",(VLOOKUP($K40,'判定表'!$B$3:$G$95,3,FALSE)),IF(OR($E40="KTN",$E40="WHZ"),(VLOOKUP($K40,'判定表'!$B$3:$G$95,4,FALSE)*I40),0)))</f>
        <v/>
      </c>
      <c r="N40" s="71" t="str">
        <f>IF($I40="","",IF($K40="","",IF($G40=1,(VLOOKUP($F40,'金額'!$B$3:$J$114,3,FALSE)),0)))</f>
        <v/>
      </c>
      <c r="O40" s="72" t="str">
        <f t="shared" si="3"/>
        <v/>
      </c>
      <c r="P40" s="73" t="str">
        <f>IF($K40="","",IF($E40="KTN",(VLOOKUP($K40,'判定表'!$B$3:$I$95,8,FALSE)),IF($I40="","",(VLOOKUP($F40,'金額'!$B$3:$J$114,9,FALSE)))))</f>
        <v/>
      </c>
      <c r="Q40" s="59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</row>
    <row r="41" ht="13.5" customHeight="1">
      <c r="A41" s="44"/>
      <c r="B41" s="60" t="str">
        <f>IF($K41="","",(VLOOKUP($K41,'判定表'!$B$3:$G$105,6,FALSE)))</f>
        <v/>
      </c>
      <c r="C41" s="61"/>
      <c r="D41" s="62" t="str">
        <f t="shared" si="2"/>
        <v/>
      </c>
      <c r="E41" s="62" t="str">
        <f>IF(F41="","",VLOOKUP($F41,'金額'!$B$3:$K$44,10,FALSE))</f>
        <v/>
      </c>
      <c r="F41" s="63"/>
      <c r="G41" s="64" t="str">
        <f>IF($F41="","",(VLOOKUP($F41,'金額'!$B$3:$E$114,2,FALSE)))</f>
        <v/>
      </c>
      <c r="H41" s="65" t="str">
        <f>IF(F41="","",VLOOKUP($F41,'金額'!$B$3:$I$44,8,FALSE))</f>
        <v/>
      </c>
      <c r="I41" s="66" t="str">
        <f>IF(F41="","",VLOOKUP($F41,'金額'!$B$3:$I$44,7,FALSE))</f>
        <v/>
      </c>
      <c r="J41" s="67"/>
      <c r="K41" s="68"/>
      <c r="L41" s="69" t="str">
        <f>IF($I41="","",IF(AND($B41="K",$E41="KTN"),2000,IF(AND($B41="K",$E41="WHZ"),2000,IF($E41="MAHA",1500,IF($G41=0,(VLOOKUP($K41,'判定表'!$B$3:$G$96,2,FALSE)),0)))))</f>
        <v/>
      </c>
      <c r="M41" s="70" t="str">
        <f>IF($K41="","",IF($E41="ANC",(VLOOKUP($K41,'判定表'!$B$3:$G$95,3,FALSE)),IF(OR($E41="KTN",$E41="WHZ"),(VLOOKUP($K41,'判定表'!$B$3:$G$95,4,FALSE)*I41),0)))</f>
        <v/>
      </c>
      <c r="N41" s="71" t="str">
        <f>IF($I41="","",IF($K41="","",IF($G41=1,(VLOOKUP($F41,'金額'!$B$3:$J$114,3,FALSE)),0)))</f>
        <v/>
      </c>
      <c r="O41" s="72" t="str">
        <f t="shared" si="3"/>
        <v/>
      </c>
      <c r="P41" s="73" t="str">
        <f>IF($K41="","",IF($E41="KTN",(VLOOKUP($K41,'判定表'!$B$3:$I$95,8,FALSE)),IF($I41="","",(VLOOKUP($F41,'金額'!$B$3:$J$114,9,FALSE)))))</f>
        <v/>
      </c>
      <c r="Q41" s="59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</row>
    <row r="42" ht="13.5" customHeight="1">
      <c r="A42" s="44"/>
      <c r="B42" s="60" t="str">
        <f>IF($K42="","",(VLOOKUP($K42,'判定表'!$B$3:$G$105,6,FALSE)))</f>
        <v/>
      </c>
      <c r="C42" s="61"/>
      <c r="D42" s="62" t="str">
        <f t="shared" si="2"/>
        <v/>
      </c>
      <c r="E42" s="62" t="str">
        <f>IF(F42="","",VLOOKUP($F42,'金額'!$B$3:$K$44,10,FALSE))</f>
        <v/>
      </c>
      <c r="F42" s="63"/>
      <c r="G42" s="64" t="str">
        <f>IF($F42="","",(VLOOKUP($F42,'金額'!$B$3:$E$114,2,FALSE)))</f>
        <v/>
      </c>
      <c r="H42" s="65" t="str">
        <f>IF(F42="","",VLOOKUP($F42,'金額'!$B$3:$I$44,8,FALSE))</f>
        <v/>
      </c>
      <c r="I42" s="66" t="str">
        <f>IF(F42="","",VLOOKUP($F42,'金額'!$B$3:$I$44,7,FALSE))</f>
        <v/>
      </c>
      <c r="J42" s="67"/>
      <c r="K42" s="68"/>
      <c r="L42" s="69" t="str">
        <f>IF($I42="","",IF(AND($B42="K",$E42="KTN"),2000,IF(AND($B42="K",$E42="WHZ"),2000,IF($E42="MAHA",1500,IF($G42=0,(VLOOKUP($K42,'判定表'!$B$3:$G$96,2,FALSE)),0)))))</f>
        <v/>
      </c>
      <c r="M42" s="70" t="str">
        <f>IF($K42="","",IF($E42="ANC",(VLOOKUP($K42,'判定表'!$B$3:$G$95,3,FALSE)),IF(OR($E42="KTN",$E42="WHZ"),(VLOOKUP($K42,'判定表'!$B$3:$G$95,4,FALSE)*I42),0)))</f>
        <v/>
      </c>
      <c r="N42" s="71" t="str">
        <f>IF($I42="","",IF($K42="","",IF($G42=1,(VLOOKUP($F42,'金額'!$B$3:$J$114,3,FALSE)),0)))</f>
        <v/>
      </c>
      <c r="O42" s="72" t="str">
        <f t="shared" si="3"/>
        <v/>
      </c>
      <c r="P42" s="73" t="str">
        <f>IF($K42="","",IF($E42="KTN",(VLOOKUP($K42,'判定表'!$B$3:$I$95,8,FALSE)),IF($I42="","",(VLOOKUP($F42,'金額'!$B$3:$J$114,9,FALSE)))))</f>
        <v/>
      </c>
      <c r="Q42" s="59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</row>
    <row r="43" ht="13.5" customHeight="1">
      <c r="A43" s="44"/>
      <c r="B43" s="60" t="str">
        <f>IF($K43="","",(VLOOKUP($K43,'判定表'!$B$3:$G$105,6,FALSE)))</f>
        <v/>
      </c>
      <c r="C43" s="61"/>
      <c r="D43" s="62" t="str">
        <f t="shared" si="2"/>
        <v/>
      </c>
      <c r="E43" s="62" t="str">
        <f>IF(F43="","",VLOOKUP($F43,'金額'!$B$3:$K$44,10,FALSE))</f>
        <v/>
      </c>
      <c r="F43" s="63"/>
      <c r="G43" s="64" t="str">
        <f>IF($F43="","",(VLOOKUP($F43,'金額'!$B$3:$E$114,2,FALSE)))</f>
        <v/>
      </c>
      <c r="H43" s="65" t="str">
        <f>IF(F43="","",VLOOKUP($F43,'金額'!$B$3:$I$44,8,FALSE))</f>
        <v/>
      </c>
      <c r="I43" s="66" t="str">
        <f>IF(F43="","",VLOOKUP($F43,'金額'!$B$3:$I$44,7,FALSE))</f>
        <v/>
      </c>
      <c r="J43" s="67"/>
      <c r="K43" s="68"/>
      <c r="L43" s="69" t="str">
        <f>IF($I43="","",IF(AND($B43="K",$E43="KTN"),2000,IF(AND($B43="K",$E43="WHZ"),2000,IF($E43="MAHA",1500,IF($G43=0,(VLOOKUP($K43,'判定表'!$B$3:$G$96,2,FALSE)),0)))))</f>
        <v/>
      </c>
      <c r="M43" s="70" t="str">
        <f>IF($K43="","",IF($E43="ANC",(VLOOKUP($K43,'判定表'!$B$3:$G$95,3,FALSE)),IF(OR($E43="KTN",$E43="WHZ"),(VLOOKUP($K43,'判定表'!$B$3:$G$95,4,FALSE)*I43),0)))</f>
        <v/>
      </c>
      <c r="N43" s="71" t="str">
        <f>IF($I43="","",IF($K43="","",IF($G43=1,(VLOOKUP($F43,'金額'!$B$3:$J$114,3,FALSE)),0)))</f>
        <v/>
      </c>
      <c r="O43" s="72" t="str">
        <f t="shared" si="3"/>
        <v/>
      </c>
      <c r="P43" s="73" t="str">
        <f>IF($K43="","",IF($E43="KTN",(VLOOKUP($K43,'判定表'!$B$3:$I$95,8,FALSE)),IF($I43="","",(VLOOKUP($F43,'金額'!$B$3:$J$114,9,FALSE)))))</f>
        <v/>
      </c>
      <c r="Q43" s="59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</row>
    <row r="44" ht="13.5" customHeight="1">
      <c r="A44" s="44"/>
      <c r="B44" s="60" t="str">
        <f>IF($K44="","",(VLOOKUP($K44,'判定表'!$B$3:$G$105,6,FALSE)))</f>
        <v/>
      </c>
      <c r="C44" s="61"/>
      <c r="D44" s="62" t="str">
        <f t="shared" si="2"/>
        <v/>
      </c>
      <c r="E44" s="62" t="str">
        <f>IF(F44="","",VLOOKUP($F44,'金額'!$B$3:$K$44,10,FALSE))</f>
        <v/>
      </c>
      <c r="F44" s="63"/>
      <c r="G44" s="64" t="str">
        <f>IF($F44="","",(VLOOKUP($F44,'金額'!$B$3:$E$114,2,FALSE)))</f>
        <v/>
      </c>
      <c r="H44" s="65" t="str">
        <f>IF(F44="","",VLOOKUP($F44,'金額'!$B$3:$I$44,8,FALSE))</f>
        <v/>
      </c>
      <c r="I44" s="66" t="str">
        <f>IF(F44="","",VLOOKUP($F44,'金額'!$B$3:$I$44,7,FALSE))</f>
        <v/>
      </c>
      <c r="J44" s="67"/>
      <c r="K44" s="68"/>
      <c r="L44" s="69" t="str">
        <f>IF($I44="","",IF(AND($B44="K",$E44="KTN"),2000,IF(AND($B44="K",$E44="WHZ"),2000,IF($E44="MAHA",1500,IF($G44=0,(VLOOKUP($K44,'判定表'!$B$3:$G$96,2,FALSE)),0)))))</f>
        <v/>
      </c>
      <c r="M44" s="70" t="str">
        <f>IF($K44="","",IF($E44="ANC",(VLOOKUP($K44,'判定表'!$B$3:$G$95,3,FALSE)),IF(OR($E44="KTN",$E44="WHZ"),(VLOOKUP($K44,'判定表'!$B$3:$G$95,4,FALSE)*I44),0)))</f>
        <v/>
      </c>
      <c r="N44" s="71" t="str">
        <f>IF($I44="","",IF($K44="","",IF($G44=1,(VLOOKUP($F44,'金額'!$B$3:$J$114,3,FALSE)),0)))</f>
        <v/>
      </c>
      <c r="O44" s="72" t="str">
        <f t="shared" si="3"/>
        <v/>
      </c>
      <c r="P44" s="73" t="str">
        <f>IF($K44="","",IF($E44="KTN",(VLOOKUP($K44,'判定表'!$B$3:$I$95,8,FALSE)),IF($I44="","",(VLOOKUP($F44,'金額'!$B$3:$J$114,9,FALSE)))))</f>
        <v/>
      </c>
      <c r="Q44" s="75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</row>
    <row r="45" ht="13.5" customHeight="1">
      <c r="A45" s="44"/>
      <c r="B45" s="60" t="str">
        <f>IF($K45="","",(VLOOKUP($K45,'判定表'!$B$3:$G$105,6,FALSE)))</f>
        <v/>
      </c>
      <c r="C45" s="61"/>
      <c r="D45" s="62" t="str">
        <f t="shared" si="2"/>
        <v/>
      </c>
      <c r="E45" s="62" t="str">
        <f>IF(F45="","",VLOOKUP($F45,'金額'!$B$3:$K$44,10,FALSE))</f>
        <v/>
      </c>
      <c r="F45" s="63"/>
      <c r="G45" s="64" t="str">
        <f>IF($F45="","",(VLOOKUP($F45,'金額'!$B$3:$E$114,2,FALSE)))</f>
        <v/>
      </c>
      <c r="H45" s="65" t="str">
        <f>IF(F45="","",VLOOKUP($F45,'金額'!$B$3:$I$44,8,FALSE))</f>
        <v/>
      </c>
      <c r="I45" s="66" t="str">
        <f>IF(F45="","",VLOOKUP($F45,'金額'!$B$3:$I$44,7,FALSE))</f>
        <v/>
      </c>
      <c r="J45" s="67"/>
      <c r="K45" s="68"/>
      <c r="L45" s="69" t="str">
        <f>IF($I45="","",IF(AND($B45="K",$E45="KTN"),2000,IF(AND($B45="K",$E45="WHZ"),2000,IF($E45="MAHA",1500,IF($G45=0,(VLOOKUP($K45,'判定表'!$B$3:$G$96,2,FALSE)),0)))))</f>
        <v/>
      </c>
      <c r="M45" s="70" t="str">
        <f>IF($K45="","",IF($E45="ANC",(VLOOKUP($K45,'判定表'!$B$3:$G$95,3,FALSE)),IF(OR($E45="KTN",$E45="WHZ"),(VLOOKUP($K45,'判定表'!$B$3:$G$95,4,FALSE)*I45),0)))</f>
        <v/>
      </c>
      <c r="N45" s="71" t="str">
        <f>IF($I45="","",IF($K45="","",IF($G45=1,(VLOOKUP($F45,'金額'!$B$3:$J$114,3,FALSE)),0)))</f>
        <v/>
      </c>
      <c r="O45" s="72" t="str">
        <f t="shared" si="3"/>
        <v/>
      </c>
      <c r="P45" s="73" t="str">
        <f>IF($K45="","",IF($E45="KTN",(VLOOKUP($K45,'判定表'!$B$3:$I$95,8,FALSE)),IF($I45="","",(VLOOKUP($F45,'金額'!$B$3:$J$114,9,FALSE)))))</f>
        <v/>
      </c>
      <c r="Q45" s="59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</row>
    <row r="46" ht="13.5" customHeight="1">
      <c r="A46" s="44"/>
      <c r="B46" s="60" t="str">
        <f>IF($K46="","",(VLOOKUP($K46,'判定表'!$B$3:$G$105,6,FALSE)))</f>
        <v/>
      </c>
      <c r="C46" s="61"/>
      <c r="D46" s="62" t="str">
        <f t="shared" si="2"/>
        <v/>
      </c>
      <c r="E46" s="62" t="str">
        <f>IF(F46="","",VLOOKUP($F46,'金額'!$B$3:$K$44,10,FALSE))</f>
        <v/>
      </c>
      <c r="F46" s="63"/>
      <c r="G46" s="64" t="str">
        <f>IF($F46="","",(VLOOKUP($F46,'金額'!$B$3:$E$114,2,FALSE)))</f>
        <v/>
      </c>
      <c r="H46" s="65" t="str">
        <f>IF(F46="","",VLOOKUP($F46,'金額'!$B$3:$I$44,8,FALSE))</f>
        <v/>
      </c>
      <c r="I46" s="66" t="str">
        <f>IF(F46="","",VLOOKUP($F46,'金額'!$B$3:$I$44,7,FALSE))</f>
        <v/>
      </c>
      <c r="J46" s="67"/>
      <c r="K46" s="68"/>
      <c r="L46" s="69" t="str">
        <f>IF($I46="","",IF(AND($B46="K",$E46="KTN"),2000,IF(AND($B46="K",$E46="WHZ"),2000,IF($E46="MAHA",1500,IF($G46=0,(VLOOKUP($K46,'判定表'!$B$3:$G$96,2,FALSE)),0)))))</f>
        <v/>
      </c>
      <c r="M46" s="70" t="str">
        <f>IF($K46="","",IF($E46="ANC",(VLOOKUP($K46,'判定表'!$B$3:$G$95,3,FALSE)),IF(OR($E46="KTN",$E46="WHZ"),(VLOOKUP($K46,'判定表'!$B$3:$G$95,4,FALSE)*I46),0)))</f>
        <v/>
      </c>
      <c r="N46" s="71" t="str">
        <f>IF($I46="","",IF($K46="","",IF($G46=1,(VLOOKUP($F46,'金額'!$B$3:$J$114,3,FALSE)),0)))</f>
        <v/>
      </c>
      <c r="O46" s="72" t="str">
        <f t="shared" si="3"/>
        <v/>
      </c>
      <c r="P46" s="73" t="str">
        <f>IF($K46="","",IF($E46="KTN",(VLOOKUP($K46,'判定表'!$B$3:$I$95,8,FALSE)),IF($I46="","",(VLOOKUP($F46,'金額'!$B$3:$J$114,9,FALSE)))))</f>
        <v/>
      </c>
      <c r="Q46" s="59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</row>
    <row r="47" ht="13.5" customHeight="1">
      <c r="A47" s="44"/>
      <c r="B47" s="60" t="str">
        <f>IF($K47="","",(VLOOKUP($K47,'判定表'!$B$3:$G$105,6,FALSE)))</f>
        <v/>
      </c>
      <c r="C47" s="61"/>
      <c r="D47" s="62" t="str">
        <f t="shared" si="2"/>
        <v/>
      </c>
      <c r="E47" s="62" t="str">
        <f>IF(F47="","",VLOOKUP($F47,'金額'!$B$3:$K$44,10,FALSE))</f>
        <v/>
      </c>
      <c r="F47" s="63"/>
      <c r="G47" s="64" t="str">
        <f>IF($F47="","",(VLOOKUP($F47,'金額'!$B$3:$E$114,2,FALSE)))</f>
        <v/>
      </c>
      <c r="H47" s="65" t="str">
        <f>IF(F47="","",VLOOKUP($F47,'金額'!$B$3:$I$44,8,FALSE))</f>
        <v/>
      </c>
      <c r="I47" s="66" t="str">
        <f>IF(F47="","",VLOOKUP($F47,'金額'!$B$3:$I$44,7,FALSE))</f>
        <v/>
      </c>
      <c r="J47" s="67"/>
      <c r="K47" s="68"/>
      <c r="L47" s="69" t="str">
        <f>IF($I47="","",IF(AND($B47="K",$E47="KTN"),2000,IF(AND($B47="K",$E47="WHZ"),2000,IF($E47="MAHA",1500,IF($G47=0,(VLOOKUP($K47,'判定表'!$B$3:$G$96,2,FALSE)),0)))))</f>
        <v/>
      </c>
      <c r="M47" s="70" t="str">
        <f>IF($K47="","",IF($E47="ANC",(VLOOKUP($K47,'判定表'!$B$3:$G$95,3,FALSE)),IF(OR($E47="KTN",$E47="WHZ"),(VLOOKUP($K47,'判定表'!$B$3:$G$95,4,FALSE)*I47),0)))</f>
        <v/>
      </c>
      <c r="N47" s="71" t="str">
        <f>IF($I47="","",IF($K47="","",IF($G47=1,(VLOOKUP($F47,'金額'!$B$3:$J$114,3,FALSE)),0)))</f>
        <v/>
      </c>
      <c r="O47" s="72" t="str">
        <f t="shared" si="3"/>
        <v/>
      </c>
      <c r="P47" s="73" t="str">
        <f>IF($K47="","",IF($E47="KTN",(VLOOKUP($K47,'判定表'!$B$3:$I$95,8,FALSE)),IF($I47="","",(VLOOKUP($F47,'金額'!$B$3:$J$114,9,FALSE)))))</f>
        <v/>
      </c>
      <c r="Q47" s="59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</row>
    <row r="48" ht="13.5" customHeight="1">
      <c r="A48" s="44"/>
      <c r="B48" s="60" t="str">
        <f>IF($K48="","",(VLOOKUP($K48,'判定表'!$B$3:$G$105,6,FALSE)))</f>
        <v/>
      </c>
      <c r="C48" s="61"/>
      <c r="D48" s="62" t="str">
        <f t="shared" si="2"/>
        <v/>
      </c>
      <c r="E48" s="62" t="str">
        <f>IF(F48="","",VLOOKUP($F48,'金額'!$B$3:$K$44,10,FALSE))</f>
        <v/>
      </c>
      <c r="F48" s="63"/>
      <c r="G48" s="64" t="str">
        <f>IF($F48="","",(VLOOKUP($F48,'金額'!$B$3:$E$114,2,FALSE)))</f>
        <v/>
      </c>
      <c r="H48" s="65" t="str">
        <f>IF(F48="","",VLOOKUP($F48,'金額'!$B$3:$I$44,8,FALSE))</f>
        <v/>
      </c>
      <c r="I48" s="66" t="str">
        <f>IF(F48="","",VLOOKUP($F48,'金額'!$B$3:$I$44,7,FALSE))</f>
        <v/>
      </c>
      <c r="J48" s="67"/>
      <c r="K48" s="68"/>
      <c r="L48" s="69" t="str">
        <f>IF($I48="","",IF(AND($B48="K",$E48="KTN"),2000,IF(AND($B48="K",$E48="WHZ"),2000,IF($E48="MAHA",1500,IF($G48=0,(VLOOKUP($K48,'判定表'!$B$3:$G$96,2,FALSE)),0)))))</f>
        <v/>
      </c>
      <c r="M48" s="70" t="str">
        <f>IF($K48="","",IF($E48="ANC",(VLOOKUP($K48,'判定表'!$B$3:$G$95,3,FALSE)),IF(OR($E48="KTN",$E48="WHZ"),(VLOOKUP($K48,'判定表'!$B$3:$G$95,4,FALSE)*I48),0)))</f>
        <v/>
      </c>
      <c r="N48" s="71" t="str">
        <f>IF($I48="","",IF($K48="","",IF($G48=1,(VLOOKUP($F48,'金額'!$B$3:$J$114,3,FALSE)),0)))</f>
        <v/>
      </c>
      <c r="O48" s="72" t="str">
        <f t="shared" si="3"/>
        <v/>
      </c>
      <c r="P48" s="73" t="str">
        <f>IF($K48="","",IF($E48="KTN",(VLOOKUP($K48,'判定表'!$B$3:$I$95,8,FALSE)),IF($I48="","",(VLOOKUP($F48,'金額'!$B$3:$J$114,9,FALSE)))))</f>
        <v/>
      </c>
      <c r="Q48" s="59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</row>
    <row r="49" ht="13.5" customHeight="1">
      <c r="A49" s="44"/>
      <c r="B49" s="60" t="str">
        <f>IF($K49="","",(VLOOKUP($K49,'判定表'!$B$3:$G$105,6,FALSE)))</f>
        <v/>
      </c>
      <c r="C49" s="61"/>
      <c r="D49" s="62" t="str">
        <f t="shared" si="2"/>
        <v/>
      </c>
      <c r="E49" s="62" t="str">
        <f>IF(F49="","",VLOOKUP($F49,'金額'!$B$3:$K$44,10,FALSE))</f>
        <v/>
      </c>
      <c r="F49" s="63"/>
      <c r="G49" s="64" t="str">
        <f>IF($F49="","",(VLOOKUP($F49,'金額'!$B$3:$E$114,2,FALSE)))</f>
        <v/>
      </c>
      <c r="H49" s="65" t="str">
        <f>IF(F49="","",VLOOKUP($F49,'金額'!$B$3:$I$44,8,FALSE))</f>
        <v/>
      </c>
      <c r="I49" s="66" t="str">
        <f>IF(F49="","",VLOOKUP($F49,'金額'!$B$3:$I$44,7,FALSE))</f>
        <v/>
      </c>
      <c r="J49" s="67"/>
      <c r="K49" s="68"/>
      <c r="L49" s="69" t="str">
        <f>IF($I49="","",IF(AND($B49="K",$E49="KTN"),2000,IF(AND($B49="K",$E49="WHZ"),2000,IF($E49="MAHA",1500,IF($G49=0,(VLOOKUP($K49,'判定表'!$B$3:$G$96,2,FALSE)),0)))))</f>
        <v/>
      </c>
      <c r="M49" s="70" t="str">
        <f>IF($K49="","",IF($E49="ANC",(VLOOKUP($K49,'判定表'!$B$3:$G$95,3,FALSE)),IF(OR($E49="KTN",$E49="WHZ"),(VLOOKUP($K49,'判定表'!$B$3:$G$95,4,FALSE)*I49),0)))</f>
        <v/>
      </c>
      <c r="N49" s="71" t="str">
        <f>IF($I49="","",IF($K49="","",IF($G49=1,(VLOOKUP($F49,'金額'!$B$3:$J$114,3,FALSE)),0)))</f>
        <v/>
      </c>
      <c r="O49" s="72" t="str">
        <f t="shared" si="3"/>
        <v/>
      </c>
      <c r="P49" s="73" t="str">
        <f>IF($K49="","",IF($E49="KTN",(VLOOKUP($K49,'判定表'!$B$3:$I$95,8,FALSE)),IF($I49="","",(VLOOKUP($F49,'金額'!$B$3:$J$114,9,FALSE)))))</f>
        <v/>
      </c>
      <c r="Q49" s="59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</row>
    <row r="50" ht="13.5" customHeight="1">
      <c r="A50" s="44"/>
      <c r="B50" s="60" t="str">
        <f>IF($K50="","",(VLOOKUP($K50,'判定表'!$B$3:$G$105,6,FALSE)))</f>
        <v/>
      </c>
      <c r="C50" s="61"/>
      <c r="D50" s="62" t="str">
        <f t="shared" si="2"/>
        <v/>
      </c>
      <c r="E50" s="62" t="str">
        <f>IF(F50="","",VLOOKUP($F50,'金額'!$B$3:$K$44,10,FALSE))</f>
        <v/>
      </c>
      <c r="F50" s="63"/>
      <c r="G50" s="64" t="str">
        <f>IF($F50="","",(VLOOKUP($F50,'金額'!$B$3:$E$114,2,FALSE)))</f>
        <v/>
      </c>
      <c r="H50" s="65" t="str">
        <f>IF(F50="","",VLOOKUP($F50,'金額'!$B$3:$I$44,8,FALSE))</f>
        <v/>
      </c>
      <c r="I50" s="66" t="str">
        <f>IF(F50="","",VLOOKUP($F50,'金額'!$B$3:$I$44,7,FALSE))</f>
        <v/>
      </c>
      <c r="J50" s="67"/>
      <c r="K50" s="68"/>
      <c r="L50" s="69" t="str">
        <f>IF($I50="","",IF(AND($B50="K",$E50="KTN"),2000,IF(AND($B50="K",$E50="WHZ"),2000,IF($E50="MAHA",1500,IF($G50=0,(VLOOKUP($K50,'判定表'!$B$3:$G$96,2,FALSE)),0)))))</f>
        <v/>
      </c>
      <c r="M50" s="70" t="str">
        <f>IF($K50="","",IF($E50="ANC",(VLOOKUP($K50,'判定表'!$B$3:$G$95,3,FALSE)),IF(OR($E50="KTN",$E50="WHZ"),(VLOOKUP($K50,'判定表'!$B$3:$G$95,4,FALSE)*I50),0)))</f>
        <v/>
      </c>
      <c r="N50" s="71" t="str">
        <f>IF($I50="","",IF($K50="","",IF($G50=1,(VLOOKUP($F50,'金額'!$B$3:$J$114,3,FALSE)),0)))</f>
        <v/>
      </c>
      <c r="O50" s="72" t="str">
        <f t="shared" si="3"/>
        <v/>
      </c>
      <c r="P50" s="73" t="str">
        <f>IF($K50="","",IF($E50="KTN",(VLOOKUP($K50,'判定表'!$B$3:$I$95,8,FALSE)),IF($I50="","",(VLOOKUP($F50,'金額'!$B$3:$J$114,9,FALSE)))))</f>
        <v/>
      </c>
      <c r="Q50" s="59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</row>
    <row r="51" ht="13.5" customHeight="1">
      <c r="A51" s="44"/>
      <c r="B51" s="60" t="str">
        <f>IF($K51="","",(VLOOKUP($K51,'判定表'!$B$3:$G$105,6,FALSE)))</f>
        <v/>
      </c>
      <c r="C51" s="61"/>
      <c r="D51" s="62" t="str">
        <f t="shared" si="2"/>
        <v/>
      </c>
      <c r="E51" s="62" t="str">
        <f>IF(F51="","",VLOOKUP($F51,'金額'!$B$3:$K$44,10,FALSE))</f>
        <v/>
      </c>
      <c r="F51" s="63"/>
      <c r="G51" s="64" t="str">
        <f>IF($F51="","",(VLOOKUP($F51,'金額'!$B$3:$E$114,2,FALSE)))</f>
        <v/>
      </c>
      <c r="H51" s="65" t="str">
        <f>IF(F51="","",VLOOKUP($F51,'金額'!$B$3:$I$44,8,FALSE))</f>
        <v/>
      </c>
      <c r="I51" s="66" t="str">
        <f>IF(F51="","",VLOOKUP($F51,'金額'!$B$3:$I$44,7,FALSE))</f>
        <v/>
      </c>
      <c r="J51" s="67"/>
      <c r="K51" s="68"/>
      <c r="L51" s="69" t="str">
        <f>IF($I51="","",IF(AND($B51="K",$E51="KTN"),2000,IF(AND($B51="K",$E51="WHZ"),2000,IF($E51="MAHA",1500,IF($G51=0,(VLOOKUP($K51,'判定表'!$B$3:$G$96,2,FALSE)),0)))))</f>
        <v/>
      </c>
      <c r="M51" s="70" t="str">
        <f>IF($K51="","",IF($E51="ANC",(VLOOKUP($K51,'判定表'!$B$3:$G$95,3,FALSE)),IF(OR($E51="KTN",$E51="WHZ"),(VLOOKUP($K51,'判定表'!$B$3:$G$95,4,FALSE)*I51),0)))</f>
        <v/>
      </c>
      <c r="N51" s="71" t="str">
        <f>IF($I51="","",IF($K51="","",IF($G51=1,(VLOOKUP($F51,'金額'!$B$3:$J$114,3,FALSE)),0)))</f>
        <v/>
      </c>
      <c r="O51" s="72" t="str">
        <f t="shared" si="3"/>
        <v/>
      </c>
      <c r="P51" s="73" t="str">
        <f>IF($K51="","",IF($E51="KTN",(VLOOKUP($K51,'判定表'!$B$3:$I$95,8,FALSE)),IF($I51="","",(VLOOKUP($F51,'金額'!$B$3:$J$114,9,FALSE)))))</f>
        <v/>
      </c>
      <c r="Q51" s="59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</row>
    <row r="52" ht="13.5" customHeight="1">
      <c r="A52" s="44"/>
      <c r="B52" s="60" t="str">
        <f>IF($K52="","",(VLOOKUP($K52,'判定表'!$B$3:$G$105,6,FALSE)))</f>
        <v/>
      </c>
      <c r="C52" s="61"/>
      <c r="D52" s="62" t="str">
        <f t="shared" si="2"/>
        <v/>
      </c>
      <c r="E52" s="62" t="str">
        <f>IF(F52="","",VLOOKUP($F52,'金額'!$B$3:$K$44,10,FALSE))</f>
        <v/>
      </c>
      <c r="F52" s="63"/>
      <c r="G52" s="64" t="str">
        <f>IF($F52="","",(VLOOKUP($F52,'金額'!$B$3:$E$114,2,FALSE)))</f>
        <v/>
      </c>
      <c r="H52" s="65" t="str">
        <f>IF(F52="","",VLOOKUP($F52,'金額'!$B$3:$I$44,8,FALSE))</f>
        <v/>
      </c>
      <c r="I52" s="66" t="str">
        <f>IF(F52="","",VLOOKUP($F52,'金額'!$B$3:$I$44,7,FALSE))</f>
        <v/>
      </c>
      <c r="J52" s="67"/>
      <c r="K52" s="68"/>
      <c r="L52" s="69" t="str">
        <f>IF($I52="","",IF(AND($B52="K",$E52="KTN"),2000,IF(AND($B52="K",$E52="WHZ"),2000,IF($E52="MAHA",1500,IF($G52=0,(VLOOKUP($K52,'判定表'!$B$3:$G$96,2,FALSE)),0)))))</f>
        <v/>
      </c>
      <c r="M52" s="70" t="str">
        <f>IF($K52="","",IF($E52="ANC",(VLOOKUP($K52,'判定表'!$B$3:$G$95,3,FALSE)),IF(OR($E52="KTN",$E52="WHZ"),(VLOOKUP($K52,'判定表'!$B$3:$G$95,4,FALSE)*I52),0)))</f>
        <v/>
      </c>
      <c r="N52" s="71" t="str">
        <f>IF($I52="","",IF($K52="","",IF($G52=1,(VLOOKUP($F52,'金額'!$B$3:$J$114,3,FALSE)),0)))</f>
        <v/>
      </c>
      <c r="O52" s="72" t="str">
        <f t="shared" si="3"/>
        <v/>
      </c>
      <c r="P52" s="73" t="str">
        <f>IF($K52="","",IF($E52="KTN",(VLOOKUP($K52,'判定表'!$B$3:$I$95,8,FALSE)),IF($I52="","",(VLOOKUP($F52,'金額'!$B$3:$J$114,9,FALSE)))))</f>
        <v/>
      </c>
      <c r="Q52" s="59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</row>
    <row r="53" ht="13.5" customHeight="1">
      <c r="A53" s="44"/>
      <c r="B53" s="60" t="str">
        <f>IF($K53="","",(VLOOKUP($K53,'判定表'!$B$3:$G$105,6,FALSE)))</f>
        <v/>
      </c>
      <c r="C53" s="61"/>
      <c r="D53" s="62" t="str">
        <f t="shared" si="2"/>
        <v/>
      </c>
      <c r="E53" s="62" t="str">
        <f>IF(F53="","",VLOOKUP($F53,'金額'!$B$3:$K$44,10,FALSE))</f>
        <v/>
      </c>
      <c r="F53" s="63"/>
      <c r="G53" s="64" t="str">
        <f>IF($F53="","",(VLOOKUP($F53,'金額'!$B$3:$E$114,2,FALSE)))</f>
        <v/>
      </c>
      <c r="H53" s="65" t="str">
        <f>IF(F53="","",VLOOKUP($F53,'金額'!$B$3:$I$44,8,FALSE))</f>
        <v/>
      </c>
      <c r="I53" s="66" t="str">
        <f>IF(F53="","",VLOOKUP($F53,'金額'!$B$3:$I$44,7,FALSE))</f>
        <v/>
      </c>
      <c r="J53" s="67"/>
      <c r="K53" s="68"/>
      <c r="L53" s="69" t="str">
        <f>IF($I53="","",IF(AND($B53="K",$E53="KTN"),2000,IF(AND($B53="K",$E53="WHZ"),2000,IF($E53="MAHA",1500,IF($G53=0,(VLOOKUP($K53,'判定表'!$B$3:$G$96,2,FALSE)),0)))))</f>
        <v/>
      </c>
      <c r="M53" s="70" t="str">
        <f>IF($K53="","",IF($E53="ANC",(VLOOKUP($K53,'判定表'!$B$3:$G$95,3,FALSE)),IF(OR($E53="KTN",$E53="WHZ"),(VLOOKUP($K53,'判定表'!$B$3:$G$95,4,FALSE)*I53),0)))</f>
        <v/>
      </c>
      <c r="N53" s="71" t="str">
        <f>IF($I53="","",IF($K53="","",IF($G53=1,(VLOOKUP($F53,'金額'!$B$3:$J$114,3,FALSE)),0)))</f>
        <v/>
      </c>
      <c r="O53" s="72" t="str">
        <f t="shared" si="3"/>
        <v/>
      </c>
      <c r="P53" s="73" t="str">
        <f>IF($K53="","",IF($E53="KTN",(VLOOKUP($K53,'判定表'!$B$3:$I$95,8,FALSE)),IF($I53="","",(VLOOKUP($F53,'金額'!$B$3:$J$114,9,FALSE)))))</f>
        <v/>
      </c>
      <c r="Q53" s="59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</row>
    <row r="54" ht="13.5" customHeight="1">
      <c r="A54" s="44"/>
      <c r="B54" s="60" t="str">
        <f>IF($K54="","",(VLOOKUP($K54,'判定表'!$B$3:$G$105,6,FALSE)))</f>
        <v/>
      </c>
      <c r="C54" s="61"/>
      <c r="D54" s="62" t="str">
        <f t="shared" si="2"/>
        <v/>
      </c>
      <c r="E54" s="62" t="str">
        <f>IF(F54="","",VLOOKUP($F54,'金額'!$B$3:$K$44,10,FALSE))</f>
        <v/>
      </c>
      <c r="F54" s="63"/>
      <c r="G54" s="64" t="str">
        <f>IF($F54="","",(VLOOKUP($F54,'金額'!$B$3:$E$114,2,FALSE)))</f>
        <v/>
      </c>
      <c r="H54" s="65" t="str">
        <f>IF(F54="","",VLOOKUP($F54,'金額'!$B$3:$I$44,8,FALSE))</f>
        <v/>
      </c>
      <c r="I54" s="66" t="str">
        <f>IF(F54="","",VLOOKUP($F54,'金額'!$B$3:$I$44,7,FALSE))</f>
        <v/>
      </c>
      <c r="J54" s="67"/>
      <c r="K54" s="68"/>
      <c r="L54" s="69" t="str">
        <f>IF($I54="","",IF(AND($B54="K",$E54="KTN"),2000,IF(AND($B54="K",$E54="WHZ"),2000,IF($E54="MAHA",1500,IF($G54=0,(VLOOKUP($K54,'判定表'!$B$3:$G$96,2,FALSE)),0)))))</f>
        <v/>
      </c>
      <c r="M54" s="70" t="str">
        <f>IF($K54="","",IF($E54="ANC",(VLOOKUP($K54,'判定表'!$B$3:$G$95,3,FALSE)),IF(OR($E54="KTN",$E54="WHZ"),(VLOOKUP($K54,'判定表'!$B$3:$G$95,4,FALSE)*I54),0)))</f>
        <v/>
      </c>
      <c r="N54" s="71" t="str">
        <f>IF($I54="","",IF($K54="","",IF($G54=1,(VLOOKUP($F54,'金額'!$B$3:$J$114,3,FALSE)),0)))</f>
        <v/>
      </c>
      <c r="O54" s="72" t="str">
        <f t="shared" si="3"/>
        <v/>
      </c>
      <c r="P54" s="73" t="str">
        <f>IF($K54="","",IF($E54="KTN",(VLOOKUP($K54,'判定表'!$B$3:$I$95,8,FALSE)),IF($I54="","",(VLOOKUP($F54,'金額'!$B$3:$J$114,9,FALSE)))))</f>
        <v/>
      </c>
      <c r="Q54" s="59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</row>
    <row r="55" ht="13.5" customHeight="1">
      <c r="A55" s="44"/>
      <c r="B55" s="60" t="str">
        <f>IF($K55="","",(VLOOKUP($K55,'判定表'!$B$3:$G$105,6,FALSE)))</f>
        <v/>
      </c>
      <c r="C55" s="61"/>
      <c r="D55" s="62" t="str">
        <f t="shared" si="2"/>
        <v/>
      </c>
      <c r="E55" s="62" t="str">
        <f>IF(F55="","",VLOOKUP($F55,'金額'!$B$3:$K$44,10,FALSE))</f>
        <v/>
      </c>
      <c r="F55" s="63"/>
      <c r="G55" s="64" t="str">
        <f>IF($F55="","",(VLOOKUP($F55,'金額'!$B$3:$E$114,2,FALSE)))</f>
        <v/>
      </c>
      <c r="H55" s="65" t="str">
        <f>IF(F55="","",VLOOKUP($F55,'金額'!$B$3:$I$44,8,FALSE))</f>
        <v/>
      </c>
      <c r="I55" s="66" t="str">
        <f>IF(F55="","",VLOOKUP($F55,'金額'!$B$3:$I$44,7,FALSE))</f>
        <v/>
      </c>
      <c r="J55" s="67"/>
      <c r="K55" s="68"/>
      <c r="L55" s="69" t="str">
        <f>IF($I55="","",IF(AND($B55="K",$E55="KTN"),2000,IF(AND($B55="K",$E55="WHZ"),2000,IF($E55="MAHA",1500,IF($G55=0,(VLOOKUP($K55,'判定表'!$B$3:$G$96,2,FALSE)),0)))))</f>
        <v/>
      </c>
      <c r="M55" s="70" t="str">
        <f>IF($K55="","",IF($E55="ANC",(VLOOKUP($K55,'判定表'!$B$3:$G$95,3,FALSE)),IF(OR($E55="KTN",$E55="WHZ"),(VLOOKUP($K55,'判定表'!$B$3:$G$95,4,FALSE)*I55),0)))</f>
        <v/>
      </c>
      <c r="N55" s="71" t="str">
        <f>IF($I55="","",IF($K55="","",IF($G55=1,(VLOOKUP($F55,'金額'!$B$3:$J$114,3,FALSE)),0)))</f>
        <v/>
      </c>
      <c r="O55" s="72" t="str">
        <f t="shared" si="3"/>
        <v/>
      </c>
      <c r="P55" s="73" t="str">
        <f>IF($K55="","",IF($E55="KTN",(VLOOKUP($K55,'判定表'!$B$3:$I$95,8,FALSE)),IF($I55="","",(VLOOKUP($F55,'金額'!$B$3:$J$114,9,FALSE)))))</f>
        <v/>
      </c>
      <c r="Q55" s="59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</row>
    <row r="56" ht="13.5" customHeight="1">
      <c r="A56" s="44"/>
      <c r="B56" s="60" t="str">
        <f>IF($K56="","",(VLOOKUP($K56,'判定表'!$B$3:$G$105,6,FALSE)))</f>
        <v/>
      </c>
      <c r="C56" s="61"/>
      <c r="D56" s="62" t="str">
        <f t="shared" si="2"/>
        <v/>
      </c>
      <c r="E56" s="62" t="str">
        <f>IF(F56="","",VLOOKUP($F56,'金額'!$B$3:$K$44,10,FALSE))</f>
        <v/>
      </c>
      <c r="F56" s="63"/>
      <c r="G56" s="64" t="str">
        <f>IF($F56="","",(VLOOKUP($F56,'金額'!$B$3:$E$114,2,FALSE)))</f>
        <v/>
      </c>
      <c r="H56" s="65" t="str">
        <f>IF(F56="","",VLOOKUP($F56,'金額'!$B$3:$I$44,8,FALSE))</f>
        <v/>
      </c>
      <c r="I56" s="66" t="str">
        <f>IF(F56="","",VLOOKUP($F56,'金額'!$B$3:$I$44,7,FALSE))</f>
        <v/>
      </c>
      <c r="J56" s="67"/>
      <c r="K56" s="68"/>
      <c r="L56" s="69" t="str">
        <f>IF($I56="","",IF(AND($B56="K",$E56="KTN"),2000,IF(AND($B56="K",$E56="WHZ"),2000,IF($E56="MAHA",1500,IF($G56=0,(VLOOKUP($K56,'判定表'!$B$3:$G$96,2,FALSE)),0)))))</f>
        <v/>
      </c>
      <c r="M56" s="70" t="str">
        <f>IF($K56="","",IF($E56="ANC",(VLOOKUP($K56,'判定表'!$B$3:$G$95,3,FALSE)),IF(OR($E56="KTN",$E56="WHZ"),(VLOOKUP($K56,'判定表'!$B$3:$G$95,4,FALSE)*I56),0)))</f>
        <v/>
      </c>
      <c r="N56" s="71" t="str">
        <f>IF($I56="","",IF($K56="","",IF($G56=1,(VLOOKUP($F56,'金額'!$B$3:$J$114,3,FALSE)),0)))</f>
        <v/>
      </c>
      <c r="O56" s="72" t="str">
        <f t="shared" si="3"/>
        <v/>
      </c>
      <c r="P56" s="73" t="str">
        <f>IF($K56="","",IF($E56="KTN",(VLOOKUP($K56,'判定表'!$B$3:$I$95,8,FALSE)),IF($I56="","",(VLOOKUP($F56,'金額'!$B$3:$J$114,9,FALSE)))))</f>
        <v/>
      </c>
      <c r="Q56" s="59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</row>
    <row r="57" ht="13.5" customHeight="1">
      <c r="A57" s="44"/>
      <c r="B57" s="60" t="str">
        <f>IF($K57="","",(VLOOKUP($K57,'判定表'!$B$3:$G$105,6,FALSE)))</f>
        <v/>
      </c>
      <c r="C57" s="61"/>
      <c r="D57" s="62" t="str">
        <f t="shared" si="2"/>
        <v/>
      </c>
      <c r="E57" s="62" t="str">
        <f>IF(F57="","",VLOOKUP($F57,'金額'!$B$3:$K$44,10,FALSE))</f>
        <v/>
      </c>
      <c r="F57" s="63"/>
      <c r="G57" s="64" t="str">
        <f>IF($F57="","",(VLOOKUP($F57,'金額'!$B$3:$E$114,2,FALSE)))</f>
        <v/>
      </c>
      <c r="H57" s="65" t="str">
        <f>IF(F57="","",VLOOKUP($F57,'金額'!$B$3:$I$44,8,FALSE))</f>
        <v/>
      </c>
      <c r="I57" s="66" t="str">
        <f>IF(F57="","",VLOOKUP($F57,'金額'!$B$3:$I$44,7,FALSE))</f>
        <v/>
      </c>
      <c r="J57" s="67"/>
      <c r="K57" s="68"/>
      <c r="L57" s="69" t="str">
        <f>IF($I57="","",IF(AND($B57="K",$E57="KTN"),2000,IF(AND($B57="K",$E57="WHZ"),2000,IF($E57="MAHA",1500,IF($G57=0,(VLOOKUP($K57,'判定表'!$B$3:$G$96,2,FALSE)),0)))))</f>
        <v/>
      </c>
      <c r="M57" s="70" t="str">
        <f>IF($K57="","",IF($E57="ANC",(VLOOKUP($K57,'判定表'!$B$3:$G$95,3,FALSE)),IF(OR($E57="KTN",$E57="WHZ"),(VLOOKUP($K57,'判定表'!$B$3:$G$95,4,FALSE)*I57),0)))</f>
        <v/>
      </c>
      <c r="N57" s="71" t="str">
        <f>IF($I57="","",IF($K57="","",IF($G57=1,(VLOOKUP($F57,'金額'!$B$3:$J$114,3,FALSE)),0)))</f>
        <v/>
      </c>
      <c r="O57" s="72" t="str">
        <f t="shared" si="3"/>
        <v/>
      </c>
      <c r="P57" s="73" t="str">
        <f>IF($K57="","",IF($E57="KTN",(VLOOKUP($K57,'判定表'!$B$3:$I$95,8,FALSE)),IF($I57="","",(VLOOKUP($F57,'金額'!$B$3:$J$114,9,FALSE)))))</f>
        <v/>
      </c>
      <c r="Q57" s="59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</row>
    <row r="58" ht="13.5" customHeight="1">
      <c r="A58" s="44"/>
      <c r="B58" s="60" t="str">
        <f>IF($K58="","",(VLOOKUP($K58,'判定表'!$B$3:$G$105,6,FALSE)))</f>
        <v/>
      </c>
      <c r="C58" s="61"/>
      <c r="D58" s="62" t="str">
        <f t="shared" si="2"/>
        <v/>
      </c>
      <c r="E58" s="62" t="str">
        <f>IF(F58="","",VLOOKUP($F58,'金額'!$B$3:$K$44,10,FALSE))</f>
        <v/>
      </c>
      <c r="F58" s="63"/>
      <c r="G58" s="64" t="str">
        <f>IF($F58="","",(VLOOKUP($F58,'金額'!$B$3:$E$114,2,FALSE)))</f>
        <v/>
      </c>
      <c r="H58" s="65" t="str">
        <f>IF(F58="","",VLOOKUP($F58,'金額'!$B$3:$I$44,8,FALSE))</f>
        <v/>
      </c>
      <c r="I58" s="66" t="str">
        <f>IF(F58="","",VLOOKUP($F58,'金額'!$B$3:$I$44,7,FALSE))</f>
        <v/>
      </c>
      <c r="J58" s="67"/>
      <c r="K58" s="68"/>
      <c r="L58" s="69" t="str">
        <f>IF($I58="","",IF(AND($B58="K",$E58="KTN"),2000,IF(AND($B58="K",$E58="WHZ"),2000,IF($E58="MAHA",1500,IF($G58=0,(VLOOKUP($K58,'判定表'!$B$3:$G$96,2,FALSE)),0)))))</f>
        <v/>
      </c>
      <c r="M58" s="70" t="str">
        <f>IF($K58="","",IF($E58="ANC",(VLOOKUP($K58,'判定表'!$B$3:$G$95,3,FALSE)),IF(OR($E58="KTN",$E58="WHZ"),(VLOOKUP($K58,'判定表'!$B$3:$G$95,4,FALSE)*I58),0)))</f>
        <v/>
      </c>
      <c r="N58" s="71" t="str">
        <f>IF($I58="","",IF($K58="","",IF($G58=1,(VLOOKUP($F58,'金額'!$B$3:$J$114,3,FALSE)),0)))</f>
        <v/>
      </c>
      <c r="O58" s="72" t="str">
        <f t="shared" si="3"/>
        <v/>
      </c>
      <c r="P58" s="73" t="str">
        <f>IF($K58="","",IF($E58="KTN",(VLOOKUP($K58,'判定表'!$B$3:$I$95,8,FALSE)),IF($I58="","",(VLOOKUP($F58,'金額'!$B$3:$J$114,9,FALSE)))))</f>
        <v/>
      </c>
      <c r="Q58" s="59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</row>
    <row r="59" ht="13.5" customHeight="1">
      <c r="A59" s="44"/>
      <c r="B59" s="60" t="str">
        <f>IF($K59="","",(VLOOKUP($K59,'判定表'!$B$3:$G$105,6,FALSE)))</f>
        <v/>
      </c>
      <c r="C59" s="61"/>
      <c r="D59" s="62" t="str">
        <f t="shared" si="2"/>
        <v/>
      </c>
      <c r="E59" s="62" t="str">
        <f>IF(F59="","",VLOOKUP($F59,'金額'!$B$3:$K$44,10,FALSE))</f>
        <v/>
      </c>
      <c r="F59" s="63"/>
      <c r="G59" s="64" t="str">
        <f>IF($F59="","",(VLOOKUP($F59,'金額'!$B$3:$E$114,2,FALSE)))</f>
        <v/>
      </c>
      <c r="H59" s="65" t="str">
        <f>IF(F59="","",VLOOKUP($F59,'金額'!$B$3:$I$44,8,FALSE))</f>
        <v/>
      </c>
      <c r="I59" s="66" t="str">
        <f>IF(F59="","",VLOOKUP($F59,'金額'!$B$3:$I$44,7,FALSE))</f>
        <v/>
      </c>
      <c r="J59" s="67"/>
      <c r="K59" s="68"/>
      <c r="L59" s="69" t="str">
        <f>IF($I59="","",IF(AND($B59="K",$E59="KTN"),2000,IF(AND($B59="K",$E59="WHZ"),2000,IF($E59="MAHA",1500,IF($G59=0,(VLOOKUP($K59,'判定表'!$B$3:$G$96,2,FALSE)),0)))))</f>
        <v/>
      </c>
      <c r="M59" s="70" t="str">
        <f>IF($K59="","",IF($E59="ANC",(VLOOKUP($K59,'判定表'!$B$3:$G$95,3,FALSE)),IF(OR($E59="KTN",$E59="WHZ"),(VLOOKUP($K59,'判定表'!$B$3:$G$95,4,FALSE)*I59),0)))</f>
        <v/>
      </c>
      <c r="N59" s="71" t="str">
        <f>IF($I59="","",IF($K59="","",IF($G59=1,(VLOOKUP($F59,'金額'!$B$3:$J$114,3,FALSE)),0)))</f>
        <v/>
      </c>
      <c r="O59" s="72" t="str">
        <f t="shared" si="3"/>
        <v/>
      </c>
      <c r="P59" s="73" t="str">
        <f>IF($K59="","",IF($E59="KTN",(VLOOKUP($K59,'判定表'!$B$3:$I$95,8,FALSE)),IF($I59="","",(VLOOKUP($F59,'金額'!$B$3:$J$114,9,FALSE)))))</f>
        <v/>
      </c>
      <c r="Q59" s="59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</row>
    <row r="60" ht="13.5" customHeight="1">
      <c r="A60" s="44"/>
      <c r="B60" s="60" t="str">
        <f>IF($K60="","",(VLOOKUP($K60,'判定表'!$B$3:$G$105,6,FALSE)))</f>
        <v/>
      </c>
      <c r="C60" s="61"/>
      <c r="D60" s="62" t="str">
        <f t="shared" si="2"/>
        <v/>
      </c>
      <c r="E60" s="62" t="str">
        <f>IF(F60="","",VLOOKUP($F60,'金額'!$B$3:$K$44,10,FALSE))</f>
        <v/>
      </c>
      <c r="F60" s="63"/>
      <c r="G60" s="64" t="str">
        <f>IF($F60="","",(VLOOKUP($F60,'金額'!$B$3:$E$114,2,FALSE)))</f>
        <v/>
      </c>
      <c r="H60" s="65" t="str">
        <f>IF(F60="","",VLOOKUP($F60,'金額'!$B$3:$I$44,8,FALSE))</f>
        <v/>
      </c>
      <c r="I60" s="66" t="str">
        <f>IF(F60="","",VLOOKUP($F60,'金額'!$B$3:$I$44,7,FALSE))</f>
        <v/>
      </c>
      <c r="J60" s="67"/>
      <c r="K60" s="68"/>
      <c r="L60" s="69" t="str">
        <f>IF($I60="","",IF(AND($B60="K",$E60="KTN"),2000,IF(AND($B60="K",$E60="WHZ"),2000,IF($E60="MAHA",1500,IF($G60=0,(VLOOKUP($K60,'判定表'!$B$3:$G$96,2,FALSE)),0)))))</f>
        <v/>
      </c>
      <c r="M60" s="70" t="str">
        <f>IF($K60="","",IF($E60="ANC",(VLOOKUP($K60,'判定表'!$B$3:$G$95,3,FALSE)),IF(OR($E60="KTN",$E60="WHZ"),(VLOOKUP($K60,'判定表'!$B$3:$G$95,4,FALSE)*I60),0)))</f>
        <v/>
      </c>
      <c r="N60" s="71" t="str">
        <f>IF($I60="","",IF($K60="","",IF($G60=1,(VLOOKUP($F60,'金額'!$B$3:$J$114,3,FALSE)),0)))</f>
        <v/>
      </c>
      <c r="O60" s="72" t="str">
        <f t="shared" si="3"/>
        <v/>
      </c>
      <c r="P60" s="73" t="str">
        <f>IF($K60="","",IF($E60="KTN",(VLOOKUP($K60,'判定表'!$B$3:$I$95,8,FALSE)),IF($I60="","",(VLOOKUP($F60,'金額'!$B$3:$J$114,9,FALSE)))))</f>
        <v/>
      </c>
      <c r="Q60" s="59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</row>
    <row r="61" ht="13.5" customHeight="1">
      <c r="A61" s="44"/>
      <c r="B61" s="60" t="str">
        <f>IF($K61="","",(VLOOKUP($K61,'判定表'!$B$3:$G$105,6,FALSE)))</f>
        <v/>
      </c>
      <c r="C61" s="61"/>
      <c r="D61" s="62" t="str">
        <f t="shared" si="2"/>
        <v/>
      </c>
      <c r="E61" s="62" t="str">
        <f>IF(F61="","",VLOOKUP($F61,'金額'!$B$3:$K$44,10,FALSE))</f>
        <v/>
      </c>
      <c r="F61" s="63"/>
      <c r="G61" s="64" t="str">
        <f>IF($F61="","",(VLOOKUP($F61,'金額'!$B$3:$E$114,2,FALSE)))</f>
        <v/>
      </c>
      <c r="H61" s="65" t="str">
        <f>IF(F61="","",VLOOKUP($F61,'金額'!$B$3:$I$44,8,FALSE))</f>
        <v/>
      </c>
      <c r="I61" s="66" t="str">
        <f>IF(F61="","",VLOOKUP($F61,'金額'!$B$3:$I$44,7,FALSE))</f>
        <v/>
      </c>
      <c r="J61" s="67"/>
      <c r="K61" s="68"/>
      <c r="L61" s="69" t="str">
        <f>IF($I61="","",IF(AND($B61="K",$E61="KTN"),2000,IF(AND($B61="K",$E61="WHZ"),2000,IF($E61="MAHA",1500,IF($G61=0,(VLOOKUP($K61,'判定表'!$B$3:$G$96,2,FALSE)),0)))))</f>
        <v/>
      </c>
      <c r="M61" s="70" t="str">
        <f>IF($K61="","",IF($E61="ANC",(VLOOKUP($K61,'判定表'!$B$3:$G$95,3,FALSE)),IF(OR($E61="KTN",$E61="WHZ"),(VLOOKUP($K61,'判定表'!$B$3:$G$95,4,FALSE)*I61),0)))</f>
        <v/>
      </c>
      <c r="N61" s="71" t="str">
        <f>IF($I61="","",IF($K61="","",IF($G61=1,(VLOOKUP($F61,'金額'!$B$3:$J$114,3,FALSE)),0)))</f>
        <v/>
      </c>
      <c r="O61" s="72" t="str">
        <f t="shared" si="3"/>
        <v/>
      </c>
      <c r="P61" s="73" t="str">
        <f>IF($K61="","",IF($E61="KTN",(VLOOKUP($K61,'判定表'!$B$3:$I$95,8,FALSE)),IF($I61="","",(VLOOKUP($F61,'金額'!$B$3:$J$114,9,FALSE)))))</f>
        <v/>
      </c>
      <c r="Q61" s="59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</row>
    <row r="62" ht="13.5" customHeight="1">
      <c r="A62" s="44"/>
      <c r="B62" s="60" t="str">
        <f>IF($K62="","",(VLOOKUP($K62,'判定表'!$B$3:$G$105,6,FALSE)))</f>
        <v/>
      </c>
      <c r="C62" s="61"/>
      <c r="D62" s="62" t="str">
        <f t="shared" si="2"/>
        <v/>
      </c>
      <c r="E62" s="62" t="str">
        <f>IF(F62="","",VLOOKUP($F62,'金額'!$B$3:$K$44,10,FALSE))</f>
        <v/>
      </c>
      <c r="F62" s="63"/>
      <c r="G62" s="64" t="str">
        <f>IF($F62="","",(VLOOKUP($F62,'金額'!$B$3:$E$114,2,FALSE)))</f>
        <v/>
      </c>
      <c r="H62" s="65" t="str">
        <f>IF(F62="","",VLOOKUP($F62,'金額'!$B$3:$I$44,8,FALSE))</f>
        <v/>
      </c>
      <c r="I62" s="66" t="str">
        <f>IF(F62="","",VLOOKUP($F62,'金額'!$B$3:$I$44,7,FALSE))</f>
        <v/>
      </c>
      <c r="J62" s="67"/>
      <c r="K62" s="68"/>
      <c r="L62" s="69" t="str">
        <f>IF($I62="","",IF(AND($B62="K",$E62="KTN"),2000,IF(AND($B62="K",$E62="WHZ"),2000,IF($E62="MAHA",1500,IF($G62=0,(VLOOKUP($K62,'判定表'!$B$3:$G$96,2,FALSE)),0)))))</f>
        <v/>
      </c>
      <c r="M62" s="70" t="str">
        <f>IF($K62="","",IF($E62="ANC",(VLOOKUP($K62,'判定表'!$B$3:$G$95,3,FALSE)),IF(OR($E62="KTN",$E62="WHZ"),(VLOOKUP($K62,'判定表'!$B$3:$G$95,4,FALSE)*I62),0)))</f>
        <v/>
      </c>
      <c r="N62" s="71" t="str">
        <f>IF($I62="","",IF($K62="","",IF($G62=1,(VLOOKUP($F62,'金額'!$B$3:$J$114,3,FALSE)),0)))</f>
        <v/>
      </c>
      <c r="O62" s="72" t="str">
        <f t="shared" si="3"/>
        <v/>
      </c>
      <c r="P62" s="73" t="str">
        <f>IF($K62="","",IF($E62="KTN",(VLOOKUP($K62,'判定表'!$B$3:$I$95,8,FALSE)),IF($I62="","",(VLOOKUP($F62,'金額'!$B$3:$J$114,9,FALSE)))))</f>
        <v/>
      </c>
      <c r="Q62" s="59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</row>
    <row r="63" ht="13.5" customHeight="1">
      <c r="A63" s="44"/>
      <c r="B63" s="60" t="str">
        <f>IF($K63="","",(VLOOKUP($K63,'判定表'!$B$3:$G$105,6,FALSE)))</f>
        <v/>
      </c>
      <c r="C63" s="61"/>
      <c r="D63" s="62" t="str">
        <f t="shared" si="2"/>
        <v/>
      </c>
      <c r="E63" s="62" t="str">
        <f>IF(F63="","",VLOOKUP($F63,'金額'!$B$3:$K$44,10,FALSE))</f>
        <v/>
      </c>
      <c r="F63" s="63"/>
      <c r="G63" s="64" t="str">
        <f>IF($F63="","",(VLOOKUP($F63,'金額'!$B$3:$E$114,2,FALSE)))</f>
        <v/>
      </c>
      <c r="H63" s="65" t="str">
        <f>IF(F63="","",VLOOKUP($F63,'金額'!$B$3:$I$44,8,FALSE))</f>
        <v/>
      </c>
      <c r="I63" s="66" t="str">
        <f>IF(F63="","",VLOOKUP($F63,'金額'!$B$3:$I$44,7,FALSE))</f>
        <v/>
      </c>
      <c r="J63" s="67"/>
      <c r="K63" s="68"/>
      <c r="L63" s="69" t="str">
        <f>IF($I63="","",IF(AND($B63="K",$E63="KTN"),2000,IF(AND($B63="K",$E63="WHZ"),2000,IF($E63="MAHA",1500,IF($G63=0,(VLOOKUP($K63,'判定表'!$B$3:$G$96,2,FALSE)),0)))))</f>
        <v/>
      </c>
      <c r="M63" s="70" t="str">
        <f>IF($K63="","",IF($E63="ANC",(VLOOKUP($K63,'判定表'!$B$3:$G$95,3,FALSE)),IF(OR($E63="KTN",$E63="WHZ"),(VLOOKUP($K63,'判定表'!$B$3:$G$95,4,FALSE)*I63),0)))</f>
        <v/>
      </c>
      <c r="N63" s="71" t="str">
        <f>IF($I63="","",IF($K63="","",IF($G63=1,(VLOOKUP($F63,'金額'!$B$3:$J$114,3,FALSE)),0)))</f>
        <v/>
      </c>
      <c r="O63" s="72" t="str">
        <f t="shared" si="3"/>
        <v/>
      </c>
      <c r="P63" s="73" t="str">
        <f>IF($K63="","",IF($E63="KTN",(VLOOKUP($K63,'判定表'!$B$3:$I$95,8,FALSE)),IF($I63="","",(VLOOKUP($F63,'金額'!$B$3:$J$114,9,FALSE)))))</f>
        <v/>
      </c>
      <c r="Q63" s="59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</row>
    <row r="64" ht="13.5" customHeight="1">
      <c r="A64" s="44"/>
      <c r="B64" s="60" t="str">
        <f>IF($K64="","",(VLOOKUP($K64,'判定表'!$B$3:$G$105,6,FALSE)))</f>
        <v/>
      </c>
      <c r="C64" s="61"/>
      <c r="D64" s="62" t="str">
        <f t="shared" si="2"/>
        <v/>
      </c>
      <c r="E64" s="62" t="str">
        <f>IF(F64="","",VLOOKUP($F64,'金額'!$B$3:$K$44,10,FALSE))</f>
        <v/>
      </c>
      <c r="F64" s="63"/>
      <c r="G64" s="64" t="str">
        <f>IF($F64="","",(VLOOKUP($F64,'金額'!$B$3:$E$114,2,FALSE)))</f>
        <v/>
      </c>
      <c r="H64" s="65" t="str">
        <f>IF(F64="","",VLOOKUP($F64,'金額'!$B$3:$I$44,8,FALSE))</f>
        <v/>
      </c>
      <c r="I64" s="66" t="str">
        <f>IF(F64="","",VLOOKUP($F64,'金額'!$B$3:$I$44,7,FALSE))</f>
        <v/>
      </c>
      <c r="J64" s="67"/>
      <c r="K64" s="68"/>
      <c r="L64" s="69" t="str">
        <f>IF($I64="","",IF(AND($B64="K",$E64="KTN"),2000,IF(AND($B64="K",$E64="WHZ"),2000,IF($E64="MAHA",1500,IF($G64=0,(VLOOKUP($K64,'判定表'!$B$3:$G$96,2,FALSE)),0)))))</f>
        <v/>
      </c>
      <c r="M64" s="70" t="str">
        <f>IF($K64="","",IF($E64="ANC",(VLOOKUP($K64,'判定表'!$B$3:$G$95,3,FALSE)),IF(OR($E64="KTN",$E64="WHZ"),(VLOOKUP($K64,'判定表'!$B$3:$G$95,4,FALSE)*I64),0)))</f>
        <v/>
      </c>
      <c r="N64" s="71" t="str">
        <f>IF($I64="","",IF($K64="","",IF($G64=1,(VLOOKUP($F64,'金額'!$B$3:$J$114,3,FALSE)),0)))</f>
        <v/>
      </c>
      <c r="O64" s="72" t="str">
        <f t="shared" si="3"/>
        <v/>
      </c>
      <c r="P64" s="73" t="str">
        <f>IF($K64="","",IF($E64="KTN",(VLOOKUP($K64,'判定表'!$B$3:$I$95,8,FALSE)),IF($I64="","",(VLOOKUP($F64,'金額'!$B$3:$J$114,9,FALSE)))))</f>
        <v/>
      </c>
      <c r="Q64" s="59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</row>
    <row r="65" ht="13.5" customHeight="1">
      <c r="A65" s="44"/>
      <c r="B65" s="60" t="str">
        <f>IF($K65="","",(VLOOKUP($K65,'判定表'!$B$3:$G$105,6,FALSE)))</f>
        <v/>
      </c>
      <c r="C65" s="61"/>
      <c r="D65" s="62" t="str">
        <f t="shared" si="2"/>
        <v/>
      </c>
      <c r="E65" s="62" t="str">
        <f>IF(F65="","",VLOOKUP($F65,'金額'!$B$3:$K$44,10,FALSE))</f>
        <v/>
      </c>
      <c r="F65" s="63"/>
      <c r="G65" s="64" t="str">
        <f>IF($F65="","",(VLOOKUP($F65,'金額'!$B$3:$E$114,2,FALSE)))</f>
        <v/>
      </c>
      <c r="H65" s="65" t="str">
        <f>IF(F65="","",VLOOKUP($F65,'金額'!$B$3:$I$44,8,FALSE))</f>
        <v/>
      </c>
      <c r="I65" s="66" t="str">
        <f>IF(F65="","",VLOOKUP($F65,'金額'!$B$3:$I$44,7,FALSE))</f>
        <v/>
      </c>
      <c r="J65" s="67"/>
      <c r="K65" s="68"/>
      <c r="L65" s="69" t="str">
        <f>IF($I65="","",IF(AND($B65="K",$E65="KTN"),2000,IF(AND($B65="K",$E65="WHZ"),2000,IF($E65="MAHA",1500,IF($G65=0,(VLOOKUP($K65,'判定表'!$B$3:$G$96,2,FALSE)),0)))))</f>
        <v/>
      </c>
      <c r="M65" s="70" t="str">
        <f>IF($K65="","",IF($E65="ANC",(VLOOKUP($K65,'判定表'!$B$3:$G$95,3,FALSE)),IF(OR($E65="KTN",$E65="WHZ"),(VLOOKUP($K65,'判定表'!$B$3:$G$95,4,FALSE)*I65),0)))</f>
        <v/>
      </c>
      <c r="N65" s="71" t="str">
        <f>IF($I65="","",IF($K65="","",IF($G65=1,(VLOOKUP($F65,'金額'!$B$3:$J$114,3,FALSE)),0)))</f>
        <v/>
      </c>
      <c r="O65" s="72" t="str">
        <f t="shared" si="3"/>
        <v/>
      </c>
      <c r="P65" s="73" t="str">
        <f>IF($K65="","",IF($E65="KTN",(VLOOKUP($K65,'判定表'!$B$3:$I$95,8,FALSE)),IF($I65="","",(VLOOKUP($F65,'金額'!$B$3:$J$114,9,FALSE)))))</f>
        <v/>
      </c>
      <c r="Q65" s="59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</row>
    <row r="66" ht="13.5" customHeight="1">
      <c r="A66" s="44"/>
      <c r="B66" s="60" t="str">
        <f>IF($K66="","",(VLOOKUP($K66,'判定表'!$B$3:$G$105,6,FALSE)))</f>
        <v/>
      </c>
      <c r="C66" s="61"/>
      <c r="D66" s="62" t="str">
        <f t="shared" si="2"/>
        <v/>
      </c>
      <c r="E66" s="62" t="str">
        <f>IF(F66="","",VLOOKUP($F66,'金額'!$B$3:$K$44,10,FALSE))</f>
        <v/>
      </c>
      <c r="F66" s="63"/>
      <c r="G66" s="64" t="str">
        <f>IF($F66="","",(VLOOKUP($F66,'金額'!$B$3:$E$114,2,FALSE)))</f>
        <v/>
      </c>
      <c r="H66" s="65" t="str">
        <f>IF(F66="","",VLOOKUP($F66,'金額'!$B$3:$I$44,8,FALSE))</f>
        <v/>
      </c>
      <c r="I66" s="66" t="str">
        <f>IF(F66="","",VLOOKUP($F66,'金額'!$B$3:$I$44,7,FALSE))</f>
        <v/>
      </c>
      <c r="J66" s="67"/>
      <c r="K66" s="68"/>
      <c r="L66" s="69" t="str">
        <f>IF($I66="","",IF(AND($B66="K",$E66="KTN"),2000,IF(AND($B66="K",$E66="WHZ"),2000,IF($E66="MAHA",1500,IF($G66=0,(VLOOKUP($K66,'判定表'!$B$3:$G$96,2,FALSE)),0)))))</f>
        <v/>
      </c>
      <c r="M66" s="70" t="str">
        <f>IF($K66="","",IF($E66="ANC",(VLOOKUP($K66,'判定表'!$B$3:$G$95,3,FALSE)),IF(OR($E66="KTN",$E66="WHZ"),(VLOOKUP($K66,'判定表'!$B$3:$G$95,4,FALSE)*I66),0)))</f>
        <v/>
      </c>
      <c r="N66" s="71" t="str">
        <f>IF($I66="","",IF($K66="","",IF($G66=1,(VLOOKUP($F66,'金額'!$B$3:$J$114,3,FALSE)),0)))</f>
        <v/>
      </c>
      <c r="O66" s="72" t="str">
        <f t="shared" si="3"/>
        <v/>
      </c>
      <c r="P66" s="73" t="str">
        <f>IF($K66="","",IF($E66="KTN",(VLOOKUP($K66,'判定表'!$B$3:$I$95,8,FALSE)),IF($I66="","",(VLOOKUP($F66,'金額'!$B$3:$J$114,9,FALSE)))))</f>
        <v/>
      </c>
      <c r="Q66" s="59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</row>
    <row r="67" ht="13.5" customHeight="1">
      <c r="A67" s="44"/>
      <c r="B67" s="60" t="str">
        <f>IF($K67="","",(VLOOKUP($K67,'判定表'!$B$3:$G$105,6,FALSE)))</f>
        <v/>
      </c>
      <c r="C67" s="61"/>
      <c r="D67" s="62" t="str">
        <f t="shared" si="2"/>
        <v/>
      </c>
      <c r="E67" s="62" t="str">
        <f>IF(F67="","",VLOOKUP($F67,'金額'!$B$3:$K$44,10,FALSE))</f>
        <v/>
      </c>
      <c r="F67" s="63"/>
      <c r="G67" s="64" t="str">
        <f>IF($F67="","",(VLOOKUP($F67,'金額'!$B$3:$E$114,2,FALSE)))</f>
        <v/>
      </c>
      <c r="H67" s="65" t="str">
        <f>IF(F67="","",VLOOKUP($F67,'金額'!$B$3:$I$44,8,FALSE))</f>
        <v/>
      </c>
      <c r="I67" s="66" t="str">
        <f>IF(F67="","",VLOOKUP($F67,'金額'!$B$3:$I$44,7,FALSE))</f>
        <v/>
      </c>
      <c r="J67" s="67"/>
      <c r="K67" s="68"/>
      <c r="L67" s="69" t="str">
        <f>IF($I67="","",IF(AND($B67="K",$E67="KTN"),2000,IF(AND($B67="K",$E67="WHZ"),2000,IF($E67="MAHA",1500,IF($G67=0,(VLOOKUP($K67,'判定表'!$B$3:$G$96,2,FALSE)),0)))))</f>
        <v/>
      </c>
      <c r="M67" s="70" t="str">
        <f>IF($K67="","",IF($E67="ANC",(VLOOKUP($K67,'判定表'!$B$3:$G$95,3,FALSE)),IF(OR($E67="KTN",$E67="WHZ"),(VLOOKUP($K67,'判定表'!$B$3:$G$95,4,FALSE)*I67),0)))</f>
        <v/>
      </c>
      <c r="N67" s="71" t="str">
        <f>IF($I67="","",IF($K67="","",IF($G67=1,(VLOOKUP($F67,'金額'!$B$3:$J$114,3,FALSE)),0)))</f>
        <v/>
      </c>
      <c r="O67" s="72" t="str">
        <f t="shared" si="3"/>
        <v/>
      </c>
      <c r="P67" s="73" t="str">
        <f>IF($K67="","",IF($E67="KTN",(VLOOKUP($K67,'判定表'!$B$3:$I$95,8,FALSE)),IF($I67="","",(VLOOKUP($F67,'金額'!$B$3:$J$114,9,FALSE)))))</f>
        <v/>
      </c>
      <c r="Q67" s="59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</row>
    <row r="68" ht="13.5" customHeight="1">
      <c r="A68" s="44"/>
      <c r="B68" s="60" t="str">
        <f>IF($K68="","",(VLOOKUP($K68,'判定表'!$B$3:$G$105,6,FALSE)))</f>
        <v/>
      </c>
      <c r="C68" s="61"/>
      <c r="D68" s="62" t="str">
        <f t="shared" si="2"/>
        <v/>
      </c>
      <c r="E68" s="62" t="str">
        <f>IF(F68="","",VLOOKUP($F68,'金額'!$B$3:$K$44,10,FALSE))</f>
        <v/>
      </c>
      <c r="F68" s="63"/>
      <c r="G68" s="64" t="str">
        <f>IF($F68="","",(VLOOKUP($F68,'金額'!$B$3:$E$114,2,FALSE)))</f>
        <v/>
      </c>
      <c r="H68" s="65" t="str">
        <f>IF(F68="","",VLOOKUP($F68,'金額'!$B$3:$I$44,8,FALSE))</f>
        <v/>
      </c>
      <c r="I68" s="66" t="str">
        <f>IF(F68="","",VLOOKUP($F68,'金額'!$B$3:$I$44,7,FALSE))</f>
        <v/>
      </c>
      <c r="J68" s="67"/>
      <c r="K68" s="68"/>
      <c r="L68" s="69" t="str">
        <f>IF($I68="","",IF(AND($B68="K",$E68="KTN"),2000,IF(AND($B68="K",$E68="WHZ"),2000,IF($E68="MAHA",1500,IF($G68=0,(VLOOKUP($K68,'判定表'!$B$3:$G$96,2,FALSE)),0)))))</f>
        <v/>
      </c>
      <c r="M68" s="70" t="str">
        <f>IF($K68="","",IF($E68="ANC",(VLOOKUP($K68,'判定表'!$B$3:$G$95,3,FALSE)),IF(OR($E68="KTN",$E68="WHZ"),(VLOOKUP($K68,'判定表'!$B$3:$G$95,4,FALSE)*I68),0)))</f>
        <v/>
      </c>
      <c r="N68" s="71" t="str">
        <f>IF($I68="","",IF($K68="","",IF($G68=1,(VLOOKUP($F68,'金額'!$B$3:$J$114,3,FALSE)),0)))</f>
        <v/>
      </c>
      <c r="O68" s="72" t="str">
        <f t="shared" si="3"/>
        <v/>
      </c>
      <c r="P68" s="73" t="str">
        <f>IF($K68="","",IF($E68="KTN",(VLOOKUP($K68,'判定表'!$B$3:$I$95,8,FALSE)),IF($I68="","",(VLOOKUP($F68,'金額'!$B$3:$J$114,9,FALSE)))))</f>
        <v/>
      </c>
      <c r="Q68" s="59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</row>
    <row r="69" ht="13.5" customHeight="1">
      <c r="A69" s="44"/>
      <c r="B69" s="60" t="str">
        <f>IF($K69="","",(VLOOKUP($K69,'判定表'!$B$3:$G$105,6,FALSE)))</f>
        <v/>
      </c>
      <c r="C69" s="61"/>
      <c r="D69" s="62" t="str">
        <f t="shared" si="2"/>
        <v/>
      </c>
      <c r="E69" s="62" t="str">
        <f>IF(F69="","",VLOOKUP($F69,'金額'!$B$3:$K$44,10,FALSE))</f>
        <v/>
      </c>
      <c r="F69" s="63"/>
      <c r="G69" s="64" t="str">
        <f>IF($F69="","",(VLOOKUP($F69,'金額'!$B$3:$E$114,2,FALSE)))</f>
        <v/>
      </c>
      <c r="H69" s="65" t="str">
        <f>IF(F69="","",VLOOKUP($F69,'金額'!$B$3:$I$44,8,FALSE))</f>
        <v/>
      </c>
      <c r="I69" s="66" t="str">
        <f>IF(F69="","",VLOOKUP($F69,'金額'!$B$3:$I$44,7,FALSE))</f>
        <v/>
      </c>
      <c r="J69" s="67"/>
      <c r="K69" s="68"/>
      <c r="L69" s="69" t="str">
        <f>IF($I69="","",IF(AND($B69="K",$E69="KTN"),2000,IF(AND($B69="K",$E69="WHZ"),2000,IF($E69="MAHA",1500,IF($G69=0,(VLOOKUP($K69,'判定表'!$B$3:$G$96,2,FALSE)),0)))))</f>
        <v/>
      </c>
      <c r="M69" s="70" t="str">
        <f>IF($K69="","",IF($E69="ANC",(VLOOKUP($K69,'判定表'!$B$3:$G$95,3,FALSE)),IF(OR($E69="KTN",$E69="WHZ"),(VLOOKUP($K69,'判定表'!$B$3:$G$95,4,FALSE)*I69),0)))</f>
        <v/>
      </c>
      <c r="N69" s="71" t="str">
        <f>IF($I69="","",IF($K69="","",IF($G69=1,(VLOOKUP($F69,'金額'!$B$3:$J$114,3,FALSE)),0)))</f>
        <v/>
      </c>
      <c r="O69" s="72" t="str">
        <f t="shared" si="3"/>
        <v/>
      </c>
      <c r="P69" s="73" t="str">
        <f>IF($K69="","",IF($E69="KTN",(VLOOKUP($K69,'判定表'!$B$3:$I$95,8,FALSE)),IF($I69="","",(VLOOKUP($F69,'金額'!$B$3:$J$114,9,FALSE)))))</f>
        <v/>
      </c>
      <c r="Q69" s="59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</row>
    <row r="70" ht="13.5" customHeight="1">
      <c r="A70" s="44"/>
      <c r="B70" s="60" t="str">
        <f>IF($K70="","",(VLOOKUP($K70,'判定表'!$B$3:$G$105,6,FALSE)))</f>
        <v/>
      </c>
      <c r="C70" s="61"/>
      <c r="D70" s="62" t="str">
        <f t="shared" si="2"/>
        <v/>
      </c>
      <c r="E70" s="62" t="str">
        <f>IF(F70="","",VLOOKUP($F70,'金額'!$B$3:$K$44,10,FALSE))</f>
        <v/>
      </c>
      <c r="F70" s="63"/>
      <c r="G70" s="64" t="str">
        <f>IF($F70="","",(VLOOKUP($F70,'金額'!$B$3:$E$114,2,FALSE)))</f>
        <v/>
      </c>
      <c r="H70" s="65" t="str">
        <f>IF(F70="","",VLOOKUP($F70,'金額'!$B$3:$I$44,8,FALSE))</f>
        <v/>
      </c>
      <c r="I70" s="66" t="str">
        <f>IF(F70="","",VLOOKUP($F70,'金額'!$B$3:$I$44,7,FALSE))</f>
        <v/>
      </c>
      <c r="J70" s="67"/>
      <c r="K70" s="68"/>
      <c r="L70" s="69" t="str">
        <f>IF($I70="","",IF(AND($B70="K",$E70="KTN"),2000,IF(AND($B70="K",$E70="WHZ"),2000,IF($E70="MAHA",1500,IF($G70=0,(VLOOKUP($K70,'判定表'!$B$3:$G$96,2,FALSE)),0)))))</f>
        <v/>
      </c>
      <c r="M70" s="70" t="str">
        <f>IF($K70="","",IF($E70="ANC",(VLOOKUP($K70,'判定表'!$B$3:$G$95,3,FALSE)),IF(OR($E70="KTN",$E70="WHZ"),(VLOOKUP($K70,'判定表'!$B$3:$G$95,4,FALSE)*I70),0)))</f>
        <v/>
      </c>
      <c r="N70" s="71" t="str">
        <f>IF($I70="","",IF($K70="","",IF($G70=1,(VLOOKUP($F70,'金額'!$B$3:$J$114,3,FALSE)),0)))</f>
        <v/>
      </c>
      <c r="O70" s="72" t="str">
        <f t="shared" si="3"/>
        <v/>
      </c>
      <c r="P70" s="73" t="str">
        <f>IF($K70="","",IF($E70="KTN",(VLOOKUP($K70,'判定表'!$B$3:$I$95,8,FALSE)),IF($I70="","",(VLOOKUP($F70,'金額'!$B$3:$J$114,9,FALSE)))))</f>
        <v/>
      </c>
      <c r="Q70" s="59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</row>
    <row r="71" ht="13.5" customHeight="1">
      <c r="A71" s="44"/>
      <c r="B71" s="60" t="str">
        <f>IF($K71="","",(VLOOKUP($K71,'判定表'!$B$3:$G$105,6,FALSE)))</f>
        <v/>
      </c>
      <c r="C71" s="61"/>
      <c r="D71" s="62" t="str">
        <f t="shared" si="2"/>
        <v/>
      </c>
      <c r="E71" s="62" t="str">
        <f>IF(F71="","",VLOOKUP($F71,'金額'!$B$3:$K$44,10,FALSE))</f>
        <v/>
      </c>
      <c r="F71" s="63"/>
      <c r="G71" s="64" t="str">
        <f>IF($F71="","",(VLOOKUP($F71,'金額'!$B$3:$E$114,2,FALSE)))</f>
        <v/>
      </c>
      <c r="H71" s="65" t="str">
        <f>IF(F71="","",VLOOKUP($F71,'金額'!$B$3:$I$44,8,FALSE))</f>
        <v/>
      </c>
      <c r="I71" s="66" t="str">
        <f>IF(F71="","",VLOOKUP($F71,'金額'!$B$3:$I$44,7,FALSE))</f>
        <v/>
      </c>
      <c r="J71" s="67"/>
      <c r="K71" s="68"/>
      <c r="L71" s="69" t="str">
        <f>IF($I71="","",IF(AND($B71="K",$E71="KTN"),2000,IF(AND($B71="K",$E71="WHZ"),2000,IF($E71="MAHA",1500,IF($G71=0,(VLOOKUP($K71,'判定表'!$B$3:$G$96,2,FALSE)),0)))))</f>
        <v/>
      </c>
      <c r="M71" s="70" t="str">
        <f>IF($K71="","",IF($E71="ANC",(VLOOKUP($K71,'判定表'!$B$3:$G$95,3,FALSE)),IF(OR($E71="KTN",$E71="WHZ"),(VLOOKUP($K71,'判定表'!$B$3:$G$95,4,FALSE)*I71),0)))</f>
        <v/>
      </c>
      <c r="N71" s="71" t="str">
        <f>IF($I71="","",IF($K71="","",IF($G71=1,(VLOOKUP($F71,'金額'!$B$3:$J$114,3,FALSE)),0)))</f>
        <v/>
      </c>
      <c r="O71" s="72" t="str">
        <f t="shared" si="3"/>
        <v/>
      </c>
      <c r="P71" s="73" t="str">
        <f>IF($K71="","",IF($E71="KTN",(VLOOKUP($K71,'判定表'!$B$3:$I$95,8,FALSE)),IF($I71="","",(VLOOKUP($F71,'金額'!$B$3:$J$114,9,FALSE)))))</f>
        <v/>
      </c>
      <c r="Q71" s="59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</row>
    <row r="72" ht="13.5" customHeight="1">
      <c r="A72" s="44"/>
      <c r="B72" s="60" t="str">
        <f>IF($K72="","",(VLOOKUP($K72,'判定表'!$B$3:$G$105,6,FALSE)))</f>
        <v/>
      </c>
      <c r="C72" s="61"/>
      <c r="D72" s="62" t="str">
        <f t="shared" si="2"/>
        <v/>
      </c>
      <c r="E72" s="62" t="str">
        <f>IF(F72="","",VLOOKUP($F72,'金額'!$B$3:$K$44,10,FALSE))</f>
        <v/>
      </c>
      <c r="F72" s="63"/>
      <c r="G72" s="64" t="str">
        <f>IF($F72="","",(VLOOKUP($F72,'金額'!$B$3:$E$114,2,FALSE)))</f>
        <v/>
      </c>
      <c r="H72" s="65" t="str">
        <f>IF(F72="","",VLOOKUP($F72,'金額'!$B$3:$I$44,8,FALSE))</f>
        <v/>
      </c>
      <c r="I72" s="66" t="str">
        <f>IF(F72="","",VLOOKUP($F72,'金額'!$B$3:$I$44,7,FALSE))</f>
        <v/>
      </c>
      <c r="J72" s="67"/>
      <c r="K72" s="68"/>
      <c r="L72" s="69" t="str">
        <f>IF($I72="","",IF(AND($B72="K",$E72="KTN"),2000,IF(AND($B72="K",$E72="WHZ"),2000,IF($E72="MAHA",1500,IF($G72=0,(VLOOKUP($K72,'判定表'!$B$3:$G$96,2,FALSE)),0)))))</f>
        <v/>
      </c>
      <c r="M72" s="70" t="str">
        <f>IF($K72="","",IF($E72="ANC",(VLOOKUP($K72,'判定表'!$B$3:$G$95,3,FALSE)),IF(OR($E72="KTN",$E72="WHZ"),(VLOOKUP($K72,'判定表'!$B$3:$G$95,4,FALSE)*I72),0)))</f>
        <v/>
      </c>
      <c r="N72" s="71" t="str">
        <f>IF($I72="","",IF($K72="","",IF($G72=1,(VLOOKUP($F72,'金額'!$B$3:$J$114,3,FALSE)),0)))</f>
        <v/>
      </c>
      <c r="O72" s="72" t="str">
        <f t="shared" si="3"/>
        <v/>
      </c>
      <c r="P72" s="73" t="str">
        <f>IF($K72="","",IF($E72="KTN",(VLOOKUP($K72,'判定表'!$B$3:$I$95,8,FALSE)),IF($I72="","",(VLOOKUP($F72,'金額'!$B$3:$J$114,9,FALSE)))))</f>
        <v/>
      </c>
      <c r="Q72" s="75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</row>
    <row r="73" ht="13.5" customHeight="1">
      <c r="A73" s="44"/>
      <c r="B73" s="60" t="str">
        <f>IF($K73="","",(VLOOKUP($K73,'判定表'!$B$3:$G$105,6,FALSE)))</f>
        <v/>
      </c>
      <c r="C73" s="61"/>
      <c r="D73" s="62" t="str">
        <f t="shared" si="2"/>
        <v/>
      </c>
      <c r="E73" s="62" t="str">
        <f>IF(F73="","",VLOOKUP($F73,'金額'!$B$3:$K$44,10,FALSE))</f>
        <v/>
      </c>
      <c r="F73" s="63"/>
      <c r="G73" s="64" t="str">
        <f>IF($F73="","",(VLOOKUP($F73,'金額'!$B$3:$E$114,2,FALSE)))</f>
        <v/>
      </c>
      <c r="H73" s="65" t="str">
        <f>IF(F73="","",VLOOKUP($F73,'金額'!$B$3:$I$44,8,FALSE))</f>
        <v/>
      </c>
      <c r="I73" s="66" t="str">
        <f>IF(F73="","",VLOOKUP($F73,'金額'!$B$3:$I$44,7,FALSE))</f>
        <v/>
      </c>
      <c r="J73" s="67"/>
      <c r="K73" s="68"/>
      <c r="L73" s="69" t="str">
        <f>IF($I73="","",IF(AND($B73="K",$E73="KTN"),2000,IF(AND($B73="K",$E73="WHZ"),2000,IF($E73="MAHA",1500,IF($G73=0,(VLOOKUP($K73,'判定表'!$B$3:$G$96,2,FALSE)),0)))))</f>
        <v/>
      </c>
      <c r="M73" s="70" t="str">
        <f>IF($K73="","",IF($E73="ANC",(VLOOKUP($K73,'判定表'!$B$3:$G$95,3,FALSE)),IF(OR($E73="KTN",$E73="WHZ"),(VLOOKUP($K73,'判定表'!$B$3:$G$95,4,FALSE)*I73),0)))</f>
        <v/>
      </c>
      <c r="N73" s="71" t="str">
        <f>IF($I73="","",IF($K73="","",IF($G73=1,(VLOOKUP($F73,'金額'!$B$3:$J$114,3,FALSE)),0)))</f>
        <v/>
      </c>
      <c r="O73" s="72" t="str">
        <f t="shared" si="3"/>
        <v/>
      </c>
      <c r="P73" s="73" t="str">
        <f>IF($K73="","",IF($E73="KTN",(VLOOKUP($K73,'判定表'!$B$3:$I$95,8,FALSE)),IF($I73="","",(VLOOKUP($F73,'金額'!$B$3:$J$114,9,FALSE)))))</f>
        <v/>
      </c>
      <c r="Q73" s="59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</row>
    <row r="74" ht="13.5" customHeight="1">
      <c r="A74" s="44"/>
      <c r="B74" s="60" t="str">
        <f>IF($K74="","",(VLOOKUP($K74,'判定表'!$B$3:$G$105,6,FALSE)))</f>
        <v/>
      </c>
      <c r="C74" s="61"/>
      <c r="D74" s="62" t="str">
        <f t="shared" si="2"/>
        <v/>
      </c>
      <c r="E74" s="62" t="str">
        <f>IF(F74="","",VLOOKUP($F74,'金額'!$B$3:$K$44,10,FALSE))</f>
        <v/>
      </c>
      <c r="F74" s="63"/>
      <c r="G74" s="64" t="str">
        <f>IF($F74="","",(VLOOKUP($F74,'金額'!$B$3:$E$114,2,FALSE)))</f>
        <v/>
      </c>
      <c r="H74" s="65" t="str">
        <f>IF(F74="","",VLOOKUP($F74,'金額'!$B$3:$I$44,8,FALSE))</f>
        <v/>
      </c>
      <c r="I74" s="66" t="str">
        <f>IF(F74="","",VLOOKUP($F74,'金額'!$B$3:$I$44,7,FALSE))</f>
        <v/>
      </c>
      <c r="J74" s="67"/>
      <c r="K74" s="68"/>
      <c r="L74" s="69" t="str">
        <f>IF($I74="","",IF(AND($B74="K",$E74="KTN"),2000,IF(AND($B74="K",$E74="WHZ"),2000,IF($E74="MAHA",1500,IF($G74=0,(VLOOKUP($K74,'判定表'!$B$3:$G$96,2,FALSE)),0)))))</f>
        <v/>
      </c>
      <c r="M74" s="70" t="str">
        <f>IF($K74="","",IF($E74="ANC",(VLOOKUP($K74,'判定表'!$B$3:$G$95,3,FALSE)),IF(OR($E74="KTN",$E74="WHZ"),(VLOOKUP($K74,'判定表'!$B$3:$G$95,4,FALSE)*I74),0)))</f>
        <v/>
      </c>
      <c r="N74" s="71" t="str">
        <f>IF($I74="","",IF($K74="","",IF($G74=1,(VLOOKUP($F74,'金額'!$B$3:$J$114,3,FALSE)),0)))</f>
        <v/>
      </c>
      <c r="O74" s="72" t="str">
        <f t="shared" si="3"/>
        <v/>
      </c>
      <c r="P74" s="73" t="str">
        <f>IF($K74="","",IF($E74="KTN",(VLOOKUP($K74,'判定表'!$B$3:$I$95,8,FALSE)),IF($I74="","",(VLOOKUP($F74,'金額'!$B$3:$J$114,9,FALSE)))))</f>
        <v/>
      </c>
      <c r="Q74" s="59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</row>
    <row r="75" ht="13.5" customHeight="1">
      <c r="A75" s="44"/>
      <c r="B75" s="60" t="str">
        <f>IF($K75="","",(VLOOKUP($K75,'判定表'!$B$3:$G$105,6,FALSE)))</f>
        <v/>
      </c>
      <c r="C75" s="61"/>
      <c r="D75" s="62" t="str">
        <f t="shared" si="2"/>
        <v/>
      </c>
      <c r="E75" s="62" t="str">
        <f>IF(F75="","",VLOOKUP($F75,'金額'!$B$3:$K$44,10,FALSE))</f>
        <v/>
      </c>
      <c r="F75" s="63"/>
      <c r="G75" s="64" t="str">
        <f>IF($F75="","",(VLOOKUP($F75,'金額'!$B$3:$E$114,2,FALSE)))</f>
        <v/>
      </c>
      <c r="H75" s="65" t="str">
        <f>IF(F75="","",VLOOKUP($F75,'金額'!$B$3:$I$44,8,FALSE))</f>
        <v/>
      </c>
      <c r="I75" s="66" t="str">
        <f>IF(F75="","",VLOOKUP($F75,'金額'!$B$3:$I$44,7,FALSE))</f>
        <v/>
      </c>
      <c r="J75" s="67"/>
      <c r="K75" s="68"/>
      <c r="L75" s="69" t="str">
        <f>IF($I75="","",IF(AND($B75="K",$E75="KTN"),2000,IF(AND($B75="K",$E75="WHZ"),2000,IF($E75="MAHA",1500,IF($G75=0,(VLOOKUP($K75,'判定表'!$B$3:$G$96,2,FALSE)),0)))))</f>
        <v/>
      </c>
      <c r="M75" s="70" t="str">
        <f>IF($K75="","",IF($E75="ANC",(VLOOKUP($K75,'判定表'!$B$3:$G$95,3,FALSE)),IF(OR($E75="KTN",$E75="WHZ"),(VLOOKUP($K75,'判定表'!$B$3:$G$95,4,FALSE)*I75),0)))</f>
        <v/>
      </c>
      <c r="N75" s="71" t="str">
        <f>IF($I75="","",IF($K75="","",IF($G75=1,(VLOOKUP($F75,'金額'!$B$3:$J$114,3,FALSE)),0)))</f>
        <v/>
      </c>
      <c r="O75" s="72" t="str">
        <f t="shared" si="3"/>
        <v/>
      </c>
      <c r="P75" s="73" t="str">
        <f>IF($K75="","",IF($E75="KTN",(VLOOKUP($K75,'判定表'!$B$3:$I$95,8,FALSE)),IF($I75="","",(VLOOKUP($F75,'金額'!$B$3:$J$114,9,FALSE)))))</f>
        <v/>
      </c>
      <c r="Q75" s="59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</row>
    <row r="76" ht="13.5" customHeight="1">
      <c r="A76" s="44"/>
      <c r="B76" s="60" t="str">
        <f>IF($K76="","",(VLOOKUP($K76,'判定表'!$B$3:$G$105,6,FALSE)))</f>
        <v/>
      </c>
      <c r="C76" s="61"/>
      <c r="D76" s="62" t="str">
        <f t="shared" si="2"/>
        <v/>
      </c>
      <c r="E76" s="62" t="str">
        <f>IF(F76="","",VLOOKUP($F76,'金額'!$B$3:$K$44,10,FALSE))</f>
        <v/>
      </c>
      <c r="F76" s="63"/>
      <c r="G76" s="64" t="str">
        <f>IF($F76="","",(VLOOKUP($F76,'金額'!$B$3:$E$114,2,FALSE)))</f>
        <v/>
      </c>
      <c r="H76" s="65" t="str">
        <f>IF(F76="","",VLOOKUP($F76,'金額'!$B$3:$I$44,8,FALSE))</f>
        <v/>
      </c>
      <c r="I76" s="66" t="str">
        <f>IF(F76="","",VLOOKUP($F76,'金額'!$B$3:$I$44,7,FALSE))</f>
        <v/>
      </c>
      <c r="J76" s="67"/>
      <c r="K76" s="68"/>
      <c r="L76" s="69" t="str">
        <f>IF($I76="","",IF(AND($B76="K",$E76="KTN"),2000,IF(AND($B76="K",$E76="WHZ"),2000,IF($E76="MAHA",1500,IF($G76=0,(VLOOKUP($K76,'判定表'!$B$3:$G$96,2,FALSE)),0)))))</f>
        <v/>
      </c>
      <c r="M76" s="70" t="str">
        <f>IF($K76="","",IF($E76="ANC",(VLOOKUP($K76,'判定表'!$B$3:$G$95,3,FALSE)),IF(OR($E76="KTN",$E76="WHZ"),(VLOOKUP($K76,'判定表'!$B$3:$G$95,4,FALSE)*I76),0)))</f>
        <v/>
      </c>
      <c r="N76" s="71" t="str">
        <f>IF($I76="","",IF($K76="","",IF($G76=1,(VLOOKUP($F76,'金額'!$B$3:$J$114,3,FALSE)),0)))</f>
        <v/>
      </c>
      <c r="O76" s="72" t="str">
        <f t="shared" si="3"/>
        <v/>
      </c>
      <c r="P76" s="73" t="str">
        <f>IF($K76="","",IF($E76="KTN",(VLOOKUP($K76,'判定表'!$B$3:$I$95,8,FALSE)),IF($I76="","",(VLOOKUP($F76,'金額'!$B$3:$J$114,9,FALSE)))))</f>
        <v/>
      </c>
      <c r="Q76" s="59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</row>
    <row r="77" ht="13.5" customHeight="1">
      <c r="A77" s="44"/>
      <c r="B77" s="60" t="str">
        <f>IF($K77="","",(VLOOKUP($K77,'判定表'!$B$3:$G$105,6,FALSE)))</f>
        <v/>
      </c>
      <c r="C77" s="61"/>
      <c r="D77" s="62" t="str">
        <f t="shared" si="2"/>
        <v/>
      </c>
      <c r="E77" s="62" t="str">
        <f>IF(F77="","",VLOOKUP($F77,'金額'!$B$3:$K$44,10,FALSE))</f>
        <v/>
      </c>
      <c r="F77" s="63"/>
      <c r="G77" s="64" t="str">
        <f>IF($F77="","",(VLOOKUP($F77,'金額'!$B$3:$E$114,2,FALSE)))</f>
        <v/>
      </c>
      <c r="H77" s="65" t="str">
        <f>IF(F77="","",VLOOKUP($F77,'金額'!$B$3:$I$44,8,FALSE))</f>
        <v/>
      </c>
      <c r="I77" s="66" t="str">
        <f>IF(F77="","",VLOOKUP($F77,'金額'!$B$3:$I$44,7,FALSE))</f>
        <v/>
      </c>
      <c r="J77" s="67"/>
      <c r="K77" s="68"/>
      <c r="L77" s="69" t="str">
        <f>IF($I77="","",IF(AND($B77="K",$E77="KTN"),2000,IF(AND($B77="K",$E77="WHZ"),2000,IF($E77="MAHA",1500,IF($G77=0,(VLOOKUP($K77,'判定表'!$B$3:$G$96,2,FALSE)),0)))))</f>
        <v/>
      </c>
      <c r="M77" s="70" t="str">
        <f>IF($K77="","",IF($E77="ANC",(VLOOKUP($K77,'判定表'!$B$3:$G$95,3,FALSE)),IF(OR($E77="KTN",$E77="WHZ"),(VLOOKUP($K77,'判定表'!$B$3:$G$95,4,FALSE)*I77),0)))</f>
        <v/>
      </c>
      <c r="N77" s="71" t="str">
        <f>IF($I77="","",IF($K77="","",IF($G77=1,(VLOOKUP($F77,'金額'!$B$3:$J$114,3,FALSE)),0)))</f>
        <v/>
      </c>
      <c r="O77" s="72" t="str">
        <f t="shared" si="3"/>
        <v/>
      </c>
      <c r="P77" s="73" t="str">
        <f>IF($K77="","",IF($E77="KTN",(VLOOKUP($K77,'判定表'!$B$3:$I$95,8,FALSE)),IF($I77="","",(VLOOKUP($F77,'金額'!$B$3:$J$114,9,FALSE)))))</f>
        <v/>
      </c>
      <c r="Q77" s="59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</row>
    <row r="78" ht="13.5" customHeight="1">
      <c r="A78" s="44"/>
      <c r="B78" s="60" t="str">
        <f>IF($K78="","",(VLOOKUP($K78,'判定表'!$B$3:$G$105,6,FALSE)))</f>
        <v/>
      </c>
      <c r="C78" s="61"/>
      <c r="D78" s="62" t="str">
        <f t="shared" si="2"/>
        <v/>
      </c>
      <c r="E78" s="62" t="str">
        <f>IF(F78="","",VLOOKUP($F78,'金額'!$B$3:$K$44,10,FALSE))</f>
        <v/>
      </c>
      <c r="F78" s="63"/>
      <c r="G78" s="64" t="str">
        <f>IF($F78="","",(VLOOKUP($F78,'金額'!$B$3:$E$114,2,FALSE)))</f>
        <v/>
      </c>
      <c r="H78" s="65" t="str">
        <f>IF(F78="","",VLOOKUP($F78,'金額'!$B$3:$I$44,8,FALSE))</f>
        <v/>
      </c>
      <c r="I78" s="66" t="str">
        <f>IF(F78="","",VLOOKUP($F78,'金額'!$B$3:$I$44,7,FALSE))</f>
        <v/>
      </c>
      <c r="J78" s="67"/>
      <c r="K78" s="68"/>
      <c r="L78" s="69" t="str">
        <f>IF($I78="","",IF(AND($B78="K",$E78="KTN"),2000,IF(AND($B78="K",$E78="WHZ"),2000,IF($E78="MAHA",1500,IF($G78=0,(VLOOKUP($K78,'判定表'!$B$3:$G$96,2,FALSE)),0)))))</f>
        <v/>
      </c>
      <c r="M78" s="70" t="str">
        <f>IF($K78="","",IF($E78="ANC",(VLOOKUP($K78,'判定表'!$B$3:$G$95,3,FALSE)),IF(OR($E78="KTN",$E78="WHZ"),(VLOOKUP($K78,'判定表'!$B$3:$G$95,4,FALSE)*I78),0)))</f>
        <v/>
      </c>
      <c r="N78" s="71" t="str">
        <f>IF($I78="","",IF($K78="","",IF($G78=1,(VLOOKUP($F78,'金額'!$B$3:$J$114,3,FALSE)),0)))</f>
        <v/>
      </c>
      <c r="O78" s="72" t="str">
        <f t="shared" si="3"/>
        <v/>
      </c>
      <c r="P78" s="73" t="str">
        <f>IF($K78="","",IF($E78="KTN",(VLOOKUP($K78,'判定表'!$B$3:$I$95,8,FALSE)),IF($I78="","",(VLOOKUP($F78,'金額'!$B$3:$J$114,9,FALSE)))))</f>
        <v/>
      </c>
      <c r="Q78" s="59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</row>
    <row r="79" ht="13.5" customHeight="1">
      <c r="A79" s="44"/>
      <c r="B79" s="60" t="str">
        <f>IF($K79="","",(VLOOKUP($K79,'判定表'!$B$3:$G$105,6,FALSE)))</f>
        <v/>
      </c>
      <c r="C79" s="61"/>
      <c r="D79" s="62" t="str">
        <f t="shared" si="2"/>
        <v/>
      </c>
      <c r="E79" s="62" t="str">
        <f>IF(F79="","",VLOOKUP($F79,'金額'!$B$3:$K$44,10,FALSE))</f>
        <v/>
      </c>
      <c r="F79" s="63"/>
      <c r="G79" s="64" t="str">
        <f>IF($F79="","",(VLOOKUP($F79,'金額'!$B$3:$E$114,2,FALSE)))</f>
        <v/>
      </c>
      <c r="H79" s="65" t="str">
        <f>IF(F79="","",VLOOKUP($F79,'金額'!$B$3:$I$44,8,FALSE))</f>
        <v/>
      </c>
      <c r="I79" s="66" t="str">
        <f>IF(F79="","",VLOOKUP($F79,'金額'!$B$3:$I$44,7,FALSE))</f>
        <v/>
      </c>
      <c r="J79" s="67"/>
      <c r="K79" s="68"/>
      <c r="L79" s="69" t="str">
        <f>IF($I79="","",IF(AND($B79="K",$E79="KTN"),2000,IF(AND($B79="K",$E79="WHZ"),2000,IF($E79="MAHA",1500,IF($G79=0,(VLOOKUP($K79,'判定表'!$B$3:$G$96,2,FALSE)),0)))))</f>
        <v/>
      </c>
      <c r="M79" s="70" t="str">
        <f>IF($K79="","",IF($E79="ANC",(VLOOKUP($K79,'判定表'!$B$3:$G$95,3,FALSE)),IF(OR($E79="KTN",$E79="WHZ"),(VLOOKUP($K79,'判定表'!$B$3:$G$95,4,FALSE)*I79),0)))</f>
        <v/>
      </c>
      <c r="N79" s="71" t="str">
        <f>IF($I79="","",IF($K79="","",IF($G79=1,(VLOOKUP($F79,'金額'!$B$3:$J$114,3,FALSE)),0)))</f>
        <v/>
      </c>
      <c r="O79" s="72" t="str">
        <f t="shared" si="3"/>
        <v/>
      </c>
      <c r="P79" s="73" t="str">
        <f>IF($K79="","",IF($E79="KTN",(VLOOKUP($K79,'判定表'!$B$3:$I$95,8,FALSE)),IF($I79="","",(VLOOKUP($F79,'金額'!$B$3:$J$114,9,FALSE)))))</f>
        <v/>
      </c>
      <c r="Q79" s="59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</row>
    <row r="80" ht="13.5" customHeight="1">
      <c r="A80" s="44"/>
      <c r="B80" s="60" t="str">
        <f>IF($K80="","",(VLOOKUP($K80,'判定表'!$B$3:$G$105,6,FALSE)))</f>
        <v/>
      </c>
      <c r="C80" s="61"/>
      <c r="D80" s="62" t="str">
        <f t="shared" si="2"/>
        <v/>
      </c>
      <c r="E80" s="62" t="str">
        <f>IF(F80="","",VLOOKUP($F80,'金額'!$B$3:$K$44,10,FALSE))</f>
        <v/>
      </c>
      <c r="F80" s="63"/>
      <c r="G80" s="64" t="str">
        <f>IF($F80="","",(VLOOKUP($F80,'金額'!$B$3:$E$114,2,FALSE)))</f>
        <v/>
      </c>
      <c r="H80" s="65" t="str">
        <f>IF(F80="","",VLOOKUP($F80,'金額'!$B$3:$I$44,8,FALSE))</f>
        <v/>
      </c>
      <c r="I80" s="66" t="str">
        <f>IF(F80="","",VLOOKUP($F80,'金額'!$B$3:$I$44,7,FALSE))</f>
        <v/>
      </c>
      <c r="J80" s="67"/>
      <c r="K80" s="68"/>
      <c r="L80" s="69" t="str">
        <f>IF($I80="","",IF(AND($B80="K",$E80="KTN"),2000,IF(AND($B80="K",$E80="WHZ"),2000,IF($E80="MAHA",1500,IF($G80=0,(VLOOKUP($K80,'判定表'!$B$3:$G$96,2,FALSE)),0)))))</f>
        <v/>
      </c>
      <c r="M80" s="70" t="str">
        <f>IF($K80="","",IF($E80="ANC",(VLOOKUP($K80,'判定表'!$B$3:$G$95,3,FALSE)),IF(OR($E80="KTN",$E80="WHZ"),(VLOOKUP($K80,'判定表'!$B$3:$G$95,4,FALSE)*I80),0)))</f>
        <v/>
      </c>
      <c r="N80" s="71" t="str">
        <f>IF($I80="","",IF($K80="","",IF($G80=1,(VLOOKUP($F80,'金額'!$B$3:$J$114,3,FALSE)),0)))</f>
        <v/>
      </c>
      <c r="O80" s="72" t="str">
        <f t="shared" si="3"/>
        <v/>
      </c>
      <c r="P80" s="73" t="str">
        <f>IF($K80="","",IF($E80="KTN",(VLOOKUP($K80,'判定表'!$B$3:$I$95,8,FALSE)),IF($I80="","",(VLOOKUP($F80,'金額'!$B$3:$J$114,9,FALSE)))))</f>
        <v/>
      </c>
      <c r="Q80" s="59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</row>
    <row r="81" ht="13.5" customHeight="1">
      <c r="A81" s="44"/>
      <c r="B81" s="60" t="str">
        <f>IF($K81="","",(VLOOKUP($K81,'判定表'!$B$3:$G$105,6,FALSE)))</f>
        <v/>
      </c>
      <c r="C81" s="61"/>
      <c r="D81" s="62" t="str">
        <f t="shared" si="2"/>
        <v/>
      </c>
      <c r="E81" s="62" t="str">
        <f>IF(F81="","",VLOOKUP($F81,'金額'!$B$3:$K$44,10,FALSE))</f>
        <v/>
      </c>
      <c r="F81" s="63"/>
      <c r="G81" s="64" t="str">
        <f>IF($F81="","",(VLOOKUP($F81,'金額'!$B$3:$E$114,2,FALSE)))</f>
        <v/>
      </c>
      <c r="H81" s="65" t="str">
        <f>IF(F81="","",VLOOKUP($F81,'金額'!$B$3:$I$44,8,FALSE))</f>
        <v/>
      </c>
      <c r="I81" s="66" t="str">
        <f>IF(F81="","",VLOOKUP($F81,'金額'!$B$3:$I$44,7,FALSE))</f>
        <v/>
      </c>
      <c r="J81" s="67"/>
      <c r="K81" s="68"/>
      <c r="L81" s="69" t="str">
        <f>IF($I81="","",IF(AND($B81="K",$E81="KTN"),2000,IF(AND($B81="K",$E81="WHZ"),2000,IF($E81="MAHA",1500,IF($G81=0,(VLOOKUP($K81,'判定表'!$B$3:$G$96,2,FALSE)),0)))))</f>
        <v/>
      </c>
      <c r="M81" s="70" t="str">
        <f>IF($K81="","",IF($E81="ANC",(VLOOKUP($K81,'判定表'!$B$3:$G$95,3,FALSE)),IF(OR($E81="KTN",$E81="WHZ"),(VLOOKUP($K81,'判定表'!$B$3:$G$95,4,FALSE)*I81),0)))</f>
        <v/>
      </c>
      <c r="N81" s="71" t="str">
        <f>IF($I81="","",IF($K81="","",IF($G81=1,(VLOOKUP($F81,'金額'!$B$3:$J$114,3,FALSE)),0)))</f>
        <v/>
      </c>
      <c r="O81" s="72" t="str">
        <f t="shared" si="3"/>
        <v/>
      </c>
      <c r="P81" s="73" t="str">
        <f>IF($K81="","",IF($E81="KTN",(VLOOKUP($K81,'判定表'!$B$3:$I$95,8,FALSE)),IF($I81="","",(VLOOKUP($F81,'金額'!$B$3:$J$114,9,FALSE)))))</f>
        <v/>
      </c>
      <c r="Q81" s="59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</row>
    <row r="82" ht="13.5" customHeight="1">
      <c r="A82" s="44"/>
      <c r="B82" s="60" t="str">
        <f>IF($K82="","",(VLOOKUP($K82,'判定表'!$B$3:$G$105,6,FALSE)))</f>
        <v/>
      </c>
      <c r="C82" s="61"/>
      <c r="D82" s="62" t="str">
        <f t="shared" si="2"/>
        <v/>
      </c>
      <c r="E82" s="62" t="str">
        <f>IF(F82="","",VLOOKUP($F82,'金額'!$B$3:$K$44,10,FALSE))</f>
        <v/>
      </c>
      <c r="F82" s="63"/>
      <c r="G82" s="64" t="str">
        <f>IF($F82="","",(VLOOKUP($F82,'金額'!$B$3:$E$114,2,FALSE)))</f>
        <v/>
      </c>
      <c r="H82" s="65" t="str">
        <f>IF(F82="","",VLOOKUP($F82,'金額'!$B$3:$I$44,8,FALSE))</f>
        <v/>
      </c>
      <c r="I82" s="66" t="str">
        <f>IF(F82="","",VLOOKUP($F82,'金額'!$B$3:$I$44,7,FALSE))</f>
        <v/>
      </c>
      <c r="J82" s="67"/>
      <c r="K82" s="68"/>
      <c r="L82" s="69" t="str">
        <f>IF($I82="","",IF(AND($B82="K",$E82="KTN"),2000,IF(AND($B82="K",$E82="WHZ"),2000,IF($E82="MAHA",1500,IF($G82=0,(VLOOKUP($K82,'判定表'!$B$3:$G$96,2,FALSE)),0)))))</f>
        <v/>
      </c>
      <c r="M82" s="70" t="str">
        <f>IF($K82="","",IF($E82="ANC",(VLOOKUP($K82,'判定表'!$B$3:$G$95,3,FALSE)),IF(OR($E82="KTN",$E82="WHZ"),(VLOOKUP($K82,'判定表'!$B$3:$G$95,4,FALSE)*I82),0)))</f>
        <v/>
      </c>
      <c r="N82" s="71" t="str">
        <f>IF($I82="","",IF($K82="","",IF($G82=1,(VLOOKUP($F82,'金額'!$B$3:$J$114,3,FALSE)),0)))</f>
        <v/>
      </c>
      <c r="O82" s="72" t="str">
        <f t="shared" si="3"/>
        <v/>
      </c>
      <c r="P82" s="73" t="str">
        <f>IF($K82="","",IF($E82="KTN",(VLOOKUP($K82,'判定表'!$B$3:$I$95,8,FALSE)),IF($I82="","",(VLOOKUP($F82,'金額'!$B$3:$J$114,9,FALSE)))))</f>
        <v/>
      </c>
      <c r="Q82" s="59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</row>
    <row r="83" ht="13.5" customHeight="1">
      <c r="A83" s="44"/>
      <c r="B83" s="60" t="str">
        <f>IF($K83="","",(VLOOKUP($K83,'判定表'!$B$3:$G$105,6,FALSE)))</f>
        <v/>
      </c>
      <c r="C83" s="61"/>
      <c r="D83" s="62" t="str">
        <f t="shared" si="2"/>
        <v/>
      </c>
      <c r="E83" s="62" t="str">
        <f>IF(F83="","",VLOOKUP($F83,'金額'!$B$3:$K$44,10,FALSE))</f>
        <v/>
      </c>
      <c r="F83" s="63"/>
      <c r="G83" s="64" t="str">
        <f>IF($F83="","",(VLOOKUP($F83,'金額'!$B$3:$E$114,2,FALSE)))</f>
        <v/>
      </c>
      <c r="H83" s="65" t="str">
        <f>IF(F83="","",VLOOKUP($F83,'金額'!$B$3:$I$44,8,FALSE))</f>
        <v/>
      </c>
      <c r="I83" s="66" t="str">
        <f>IF(F83="","",VLOOKUP($F83,'金額'!$B$3:$I$44,7,FALSE))</f>
        <v/>
      </c>
      <c r="J83" s="67"/>
      <c r="K83" s="68"/>
      <c r="L83" s="69" t="str">
        <f>IF($I83="","",IF(AND($B83="K",$E83="KTN"),2000,IF(AND($B83="K",$E83="WHZ"),2000,IF($E83="MAHA",1500,IF($G83=0,(VLOOKUP($K83,'判定表'!$B$3:$G$96,2,FALSE)),0)))))</f>
        <v/>
      </c>
      <c r="M83" s="70" t="str">
        <f>IF($K83="","",IF($E83="ANC",(VLOOKUP($K83,'判定表'!$B$3:$G$95,3,FALSE)),IF(OR($E83="KTN",$E83="WHZ"),(VLOOKUP($K83,'判定表'!$B$3:$G$95,4,FALSE)*I83),0)))</f>
        <v/>
      </c>
      <c r="N83" s="71" t="str">
        <f>IF($I83="","",IF($K83="","",IF($G83=1,(VLOOKUP($F83,'金額'!$B$3:$J$114,3,FALSE)),0)))</f>
        <v/>
      </c>
      <c r="O83" s="72" t="str">
        <f t="shared" si="3"/>
        <v/>
      </c>
      <c r="P83" s="73" t="str">
        <f>IF($K83="","",IF($E83="KTN",(VLOOKUP($K83,'判定表'!$B$3:$I$95,8,FALSE)),IF($I83="","",(VLOOKUP($F83,'金額'!$B$3:$J$114,9,FALSE)))))</f>
        <v/>
      </c>
      <c r="Q83" s="59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</row>
    <row r="84" ht="13.5" customHeight="1">
      <c r="A84" s="44"/>
      <c r="B84" s="60" t="str">
        <f>IF($K84="","",(VLOOKUP($K84,'判定表'!$B$3:$G$105,6,FALSE)))</f>
        <v/>
      </c>
      <c r="C84" s="61"/>
      <c r="D84" s="62" t="str">
        <f t="shared" si="2"/>
        <v/>
      </c>
      <c r="E84" s="62" t="str">
        <f>IF(F84="","",VLOOKUP($F84,'金額'!$B$3:$K$44,10,FALSE))</f>
        <v/>
      </c>
      <c r="F84" s="63"/>
      <c r="G84" s="64" t="str">
        <f>IF($F84="","",(VLOOKUP($F84,'金額'!$B$3:$E$114,2,FALSE)))</f>
        <v/>
      </c>
      <c r="H84" s="65" t="str">
        <f>IF(F84="","",VLOOKUP($F84,'金額'!$B$3:$I$44,8,FALSE))</f>
        <v/>
      </c>
      <c r="I84" s="66" t="str">
        <f>IF(F84="","",VLOOKUP($F84,'金額'!$B$3:$I$44,7,FALSE))</f>
        <v/>
      </c>
      <c r="J84" s="67"/>
      <c r="K84" s="68"/>
      <c r="L84" s="69" t="str">
        <f>IF($I84="","",IF(AND($B84="K",$E84="KTN"),2000,IF(AND($B84="K",$E84="WHZ"),2000,IF($E84="MAHA",1500,IF($G84=0,(VLOOKUP($K84,'判定表'!$B$3:$G$96,2,FALSE)),0)))))</f>
        <v/>
      </c>
      <c r="M84" s="70" t="str">
        <f>IF($K84="","",IF($E84="ANC",(VLOOKUP($K84,'判定表'!$B$3:$G$95,3,FALSE)),IF(OR($E84="KTN",$E84="WHZ"),(VLOOKUP($K84,'判定表'!$B$3:$G$95,4,FALSE)*I84),0)))</f>
        <v/>
      </c>
      <c r="N84" s="71" t="str">
        <f>IF($I84="","",IF($K84="","",IF($G84=1,(VLOOKUP($F84,'金額'!$B$3:$J$114,3,FALSE)),0)))</f>
        <v/>
      </c>
      <c r="O84" s="72" t="str">
        <f t="shared" si="3"/>
        <v/>
      </c>
      <c r="P84" s="73" t="str">
        <f>IF($K84="","",IF($E84="KTN",(VLOOKUP($K84,'判定表'!$B$3:$I$95,8,FALSE)),IF($I84="","",(VLOOKUP($F84,'金額'!$B$3:$J$114,9,FALSE)))))</f>
        <v/>
      </c>
      <c r="Q84" s="59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</row>
    <row r="85" ht="13.5" customHeight="1">
      <c r="A85" s="44"/>
      <c r="B85" s="60" t="str">
        <f>IF($K85="","",(VLOOKUP($K85,'判定表'!$B$3:$G$105,6,FALSE)))</f>
        <v/>
      </c>
      <c r="C85" s="61"/>
      <c r="D85" s="62" t="str">
        <f t="shared" si="2"/>
        <v/>
      </c>
      <c r="E85" s="62" t="str">
        <f>IF(F85="","",VLOOKUP($F85,'金額'!$B$3:$K$44,10,FALSE))</f>
        <v/>
      </c>
      <c r="F85" s="63"/>
      <c r="G85" s="64" t="str">
        <f>IF($F85="","",(VLOOKUP($F85,'金額'!$B$3:$E$114,2,FALSE)))</f>
        <v/>
      </c>
      <c r="H85" s="65" t="str">
        <f>IF(F85="","",VLOOKUP($F85,'金額'!$B$3:$I$44,8,FALSE))</f>
        <v/>
      </c>
      <c r="I85" s="66" t="str">
        <f>IF(F85="","",VLOOKUP($F85,'金額'!$B$3:$I$44,7,FALSE))</f>
        <v/>
      </c>
      <c r="J85" s="67"/>
      <c r="K85" s="68"/>
      <c r="L85" s="69" t="str">
        <f>IF($I85="","",IF(AND($B85="K",$E85="KTN"),2000,IF(AND($B85="K",$E85="WHZ"),2000,IF($E85="MAHA",1500,IF($G85=0,(VLOOKUP($K85,'判定表'!$B$3:$G$96,2,FALSE)),0)))))</f>
        <v/>
      </c>
      <c r="M85" s="70" t="str">
        <f>IF($K85="","",IF($E85="ANC",(VLOOKUP($K85,'判定表'!$B$3:$G$95,3,FALSE)),IF(OR($E85="KTN",$E85="WHZ"),(VLOOKUP($K85,'判定表'!$B$3:$G$95,4,FALSE)*I85),0)))</f>
        <v/>
      </c>
      <c r="N85" s="71" t="str">
        <f>IF($I85="","",IF($K85="","",IF($G85=1,(VLOOKUP($F85,'金額'!$B$3:$J$114,3,FALSE)),0)))</f>
        <v/>
      </c>
      <c r="O85" s="72" t="str">
        <f t="shared" si="3"/>
        <v/>
      </c>
      <c r="P85" s="73" t="str">
        <f>IF($K85="","",IF($E85="KTN",(VLOOKUP($K85,'判定表'!$B$3:$I$95,8,FALSE)),IF($I85="","",(VLOOKUP($F85,'金額'!$B$3:$J$114,9,FALSE)))))</f>
        <v/>
      </c>
      <c r="Q85" s="59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</row>
    <row r="86" ht="13.5" customHeight="1">
      <c r="A86" s="44"/>
      <c r="B86" s="60" t="str">
        <f>IF($K86="","",(VLOOKUP($K86,'判定表'!$B$3:$G$105,6,FALSE)))</f>
        <v/>
      </c>
      <c r="C86" s="61"/>
      <c r="D86" s="62" t="str">
        <f t="shared" si="2"/>
        <v/>
      </c>
      <c r="E86" s="62" t="str">
        <f>IF(F86="","",VLOOKUP($F86,'金額'!$B$3:$K$44,10,FALSE))</f>
        <v/>
      </c>
      <c r="F86" s="63"/>
      <c r="G86" s="64" t="str">
        <f>IF($F86="","",(VLOOKUP($F86,'金額'!$B$3:$E$114,2,FALSE)))</f>
        <v/>
      </c>
      <c r="H86" s="65" t="str">
        <f>IF(F86="","",VLOOKUP($F86,'金額'!$B$3:$I$44,8,FALSE))</f>
        <v/>
      </c>
      <c r="I86" s="66" t="str">
        <f>IF(F86="","",VLOOKUP($F86,'金額'!$B$3:$I$44,7,FALSE))</f>
        <v/>
      </c>
      <c r="J86" s="67"/>
      <c r="K86" s="68"/>
      <c r="L86" s="69" t="str">
        <f>IF($I86="","",IF(AND($B86="K",$E86="KTN"),2000,IF(AND($B86="K",$E86="WHZ"),2000,IF($E86="MAHA",1500,IF($G86=0,(VLOOKUP($K86,'判定表'!$B$3:$G$96,2,FALSE)),0)))))</f>
        <v/>
      </c>
      <c r="M86" s="70" t="str">
        <f>IF($K86="","",IF($E86="ANC",(VLOOKUP($K86,'判定表'!$B$3:$G$95,3,FALSE)),IF(OR($E86="KTN",$E86="WHZ"),(VLOOKUP($K86,'判定表'!$B$3:$G$95,4,FALSE)*I86),0)))</f>
        <v/>
      </c>
      <c r="N86" s="71" t="str">
        <f>IF($I86="","",IF($K86="","",IF($G86=1,(VLOOKUP($F86,'金額'!$B$3:$J$114,3,FALSE)),0)))</f>
        <v/>
      </c>
      <c r="O86" s="72" t="str">
        <f t="shared" si="3"/>
        <v/>
      </c>
      <c r="P86" s="73" t="str">
        <f>IF($K86="","",IF($E86="KTN",(VLOOKUP($K86,'判定表'!$B$3:$I$95,8,FALSE)),IF($I86="","",(VLOOKUP($F86,'金額'!$B$3:$J$114,9,FALSE)))))</f>
        <v/>
      </c>
      <c r="Q86" s="59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</row>
    <row r="87" ht="13.5" customHeight="1">
      <c r="A87" s="44"/>
      <c r="B87" s="60" t="str">
        <f>IF($K87="","",(VLOOKUP($K87,'判定表'!$B$3:$G$105,6,FALSE)))</f>
        <v/>
      </c>
      <c r="C87" s="61"/>
      <c r="D87" s="62" t="str">
        <f t="shared" si="2"/>
        <v/>
      </c>
      <c r="E87" s="62" t="str">
        <f>IF(F87="","",VLOOKUP($F87,'金額'!$B$3:$K$44,10,FALSE))</f>
        <v/>
      </c>
      <c r="F87" s="63"/>
      <c r="G87" s="64" t="str">
        <f>IF($F87="","",(VLOOKUP($F87,'金額'!$B$3:$E$114,2,FALSE)))</f>
        <v/>
      </c>
      <c r="H87" s="65" t="str">
        <f>IF(F87="","",VLOOKUP($F87,'金額'!$B$3:$I$44,8,FALSE))</f>
        <v/>
      </c>
      <c r="I87" s="66" t="str">
        <f>IF(F87="","",VLOOKUP($F87,'金額'!$B$3:$I$44,7,FALSE))</f>
        <v/>
      </c>
      <c r="J87" s="67"/>
      <c r="K87" s="68"/>
      <c r="L87" s="69" t="str">
        <f>IF($I87="","",IF(AND($B87="K",$E87="KTN"),2000,IF(AND($B87="K",$E87="WHZ"),2000,IF($E87="MAHA",1500,IF($G87=0,(VLOOKUP($K87,'判定表'!$B$3:$G$96,2,FALSE)),0)))))</f>
        <v/>
      </c>
      <c r="M87" s="70" t="str">
        <f>IF($K87="","",IF($E87="ANC",(VLOOKUP($K87,'判定表'!$B$3:$G$95,3,FALSE)),IF(OR($E87="KTN",$E87="WHZ"),(VLOOKUP($K87,'判定表'!$B$3:$G$95,4,FALSE)*I87),0)))</f>
        <v/>
      </c>
      <c r="N87" s="71" t="str">
        <f>IF($I87="","",IF($K87="","",IF($G87=1,(VLOOKUP($F87,'金額'!$B$3:$J$114,3,FALSE)),0)))</f>
        <v/>
      </c>
      <c r="O87" s="72" t="str">
        <f t="shared" si="3"/>
        <v/>
      </c>
      <c r="P87" s="73" t="str">
        <f>IF($K87="","",IF($E87="KTN",(VLOOKUP($K87,'判定表'!$B$3:$I$95,8,FALSE)),IF($I87="","",(VLOOKUP($F87,'金額'!$B$3:$J$114,9,FALSE)))))</f>
        <v/>
      </c>
      <c r="Q87" s="59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</row>
    <row r="88" ht="13.5" customHeight="1">
      <c r="A88" s="44"/>
      <c r="B88" s="60" t="str">
        <f>IF($K88="","",(VLOOKUP($K88,'判定表'!$B$3:$G$105,6,FALSE)))</f>
        <v/>
      </c>
      <c r="C88" s="61"/>
      <c r="D88" s="62" t="str">
        <f t="shared" si="2"/>
        <v/>
      </c>
      <c r="E88" s="62" t="str">
        <f>IF(F88="","",VLOOKUP($F88,'金額'!$B$3:$K$44,10,FALSE))</f>
        <v/>
      </c>
      <c r="F88" s="63"/>
      <c r="G88" s="64" t="str">
        <f>IF($F88="","",(VLOOKUP($F88,'金額'!$B$3:$E$114,2,FALSE)))</f>
        <v/>
      </c>
      <c r="H88" s="65" t="str">
        <f>IF(F88="","",VLOOKUP($F88,'金額'!$B$3:$I$44,8,FALSE))</f>
        <v/>
      </c>
      <c r="I88" s="66" t="str">
        <f>IF(F88="","",VLOOKUP($F88,'金額'!$B$3:$I$44,7,FALSE))</f>
        <v/>
      </c>
      <c r="J88" s="67"/>
      <c r="K88" s="68"/>
      <c r="L88" s="69" t="str">
        <f>IF($I88="","",IF(AND($B88="K",$E88="KTN"),2000,IF(AND($B88="K",$E88="WHZ"),2000,IF($E88="MAHA",1500,IF($G88=0,(VLOOKUP($K88,'判定表'!$B$3:$G$96,2,FALSE)),0)))))</f>
        <v/>
      </c>
      <c r="M88" s="70" t="str">
        <f>IF($K88="","",IF($E88="ANC",(VLOOKUP($K88,'判定表'!$B$3:$G$95,3,FALSE)),IF(OR($E88="KTN",$E88="WHZ"),(VLOOKUP($K88,'判定表'!$B$3:$G$95,4,FALSE)*I88),0)))</f>
        <v/>
      </c>
      <c r="N88" s="71" t="str">
        <f>IF($I88="","",IF($K88="","",IF($G88=1,(VLOOKUP($F88,'金額'!$B$3:$J$114,3,FALSE)),0)))</f>
        <v/>
      </c>
      <c r="O88" s="72" t="str">
        <f t="shared" si="3"/>
        <v/>
      </c>
      <c r="P88" s="73" t="str">
        <f>IF($K88="","",IF($E88="KTN",(VLOOKUP($K88,'判定表'!$B$3:$I$95,8,FALSE)),IF($I88="","",(VLOOKUP($F88,'金額'!$B$3:$J$114,9,FALSE)))))</f>
        <v/>
      </c>
      <c r="Q88" s="59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</row>
    <row r="89" ht="13.5" customHeight="1">
      <c r="A89" s="44"/>
      <c r="B89" s="60" t="str">
        <f>IF($K89="","",(VLOOKUP($K89,'判定表'!$B$3:$G$105,6,FALSE)))</f>
        <v/>
      </c>
      <c r="C89" s="61"/>
      <c r="D89" s="62" t="str">
        <f t="shared" si="2"/>
        <v/>
      </c>
      <c r="E89" s="62" t="str">
        <f>IF(F89="","",VLOOKUP($F89,'金額'!$B$3:$K$44,10,FALSE))</f>
        <v/>
      </c>
      <c r="F89" s="63"/>
      <c r="G89" s="64" t="str">
        <f>IF($F89="","",(VLOOKUP($F89,'金額'!$B$3:$E$114,2,FALSE)))</f>
        <v/>
      </c>
      <c r="H89" s="65" t="str">
        <f>IF(F89="","",VLOOKUP($F89,'金額'!$B$3:$I$44,8,FALSE))</f>
        <v/>
      </c>
      <c r="I89" s="66" t="str">
        <f>IF(F89="","",VLOOKUP($F89,'金額'!$B$3:$I$44,7,FALSE))</f>
        <v/>
      </c>
      <c r="J89" s="67"/>
      <c r="K89" s="68"/>
      <c r="L89" s="69" t="str">
        <f>IF($I89="","",IF(AND($B89="K",$E89="KTN"),2000,IF(AND($B89="K",$E89="WHZ"),2000,IF($E89="MAHA",1500,IF($G89=0,(VLOOKUP($K89,'判定表'!$B$3:$G$96,2,FALSE)),0)))))</f>
        <v/>
      </c>
      <c r="M89" s="70" t="str">
        <f>IF($K89="","",IF($E89="ANC",(VLOOKUP($K89,'判定表'!$B$3:$G$95,3,FALSE)),IF(OR($E89="KTN",$E89="WHZ"),(VLOOKUP($K89,'判定表'!$B$3:$G$95,4,FALSE)*I89),0)))</f>
        <v/>
      </c>
      <c r="N89" s="71" t="str">
        <f>IF($I89="","",IF($K89="","",IF($G89=1,(VLOOKUP($F89,'金額'!$B$3:$J$114,3,FALSE)),0)))</f>
        <v/>
      </c>
      <c r="O89" s="72" t="str">
        <f t="shared" si="3"/>
        <v/>
      </c>
      <c r="P89" s="73" t="str">
        <f>IF($K89="","",IF($E89="KTN",(VLOOKUP($K89,'判定表'!$B$3:$I$95,8,FALSE)),IF($I89="","",(VLOOKUP($F89,'金額'!$B$3:$J$114,9,FALSE)))))</f>
        <v/>
      </c>
      <c r="Q89" s="59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</row>
    <row r="90" ht="13.5" customHeight="1">
      <c r="A90" s="44"/>
      <c r="B90" s="60" t="str">
        <f>IF($K90="","",(VLOOKUP($K90,'判定表'!$B$3:$G$105,6,FALSE)))</f>
        <v/>
      </c>
      <c r="C90" s="61"/>
      <c r="D90" s="62" t="str">
        <f t="shared" si="2"/>
        <v/>
      </c>
      <c r="E90" s="62" t="str">
        <f>IF(F90="","",VLOOKUP($F90,'金額'!$B$3:$K$44,10,FALSE))</f>
        <v/>
      </c>
      <c r="F90" s="63"/>
      <c r="G90" s="64" t="str">
        <f>IF($F90="","",(VLOOKUP($F90,'金額'!$B$3:$E$114,2,FALSE)))</f>
        <v/>
      </c>
      <c r="H90" s="65" t="str">
        <f>IF(F90="","",VLOOKUP($F90,'金額'!$B$3:$I$44,8,FALSE))</f>
        <v/>
      </c>
      <c r="I90" s="66" t="str">
        <f>IF(F90="","",VLOOKUP($F90,'金額'!$B$3:$I$44,7,FALSE))</f>
        <v/>
      </c>
      <c r="J90" s="67"/>
      <c r="K90" s="68"/>
      <c r="L90" s="69" t="str">
        <f>IF($I90="","",IF(AND($B90="K",$E90="KTN"),2000,IF(AND($B90="K",$E90="WHZ"),2000,IF($E90="MAHA",1500,IF($G90=0,(VLOOKUP($K90,'判定表'!$B$3:$G$96,2,FALSE)),0)))))</f>
        <v/>
      </c>
      <c r="M90" s="70" t="str">
        <f>IF($K90="","",IF($E90="ANC",(VLOOKUP($K90,'判定表'!$B$3:$G$95,3,FALSE)),IF(OR($E90="KTN",$E90="WHZ"),(VLOOKUP($K90,'判定表'!$B$3:$G$95,4,FALSE)*I90),0)))</f>
        <v/>
      </c>
      <c r="N90" s="71" t="str">
        <f>IF($I90="","",IF($K90="","",IF($G90=1,(VLOOKUP($F90,'金額'!$B$3:$J$114,3,FALSE)),0)))</f>
        <v/>
      </c>
      <c r="O90" s="72" t="str">
        <f t="shared" si="3"/>
        <v/>
      </c>
      <c r="P90" s="73" t="str">
        <f>IF($K90="","",IF($E90="KTN",(VLOOKUP($K90,'判定表'!$B$3:$I$95,8,FALSE)),IF($I90="","",(VLOOKUP($F90,'金額'!$B$3:$J$114,9,FALSE)))))</f>
        <v/>
      </c>
      <c r="Q90" s="59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</row>
    <row r="91" ht="13.5" customHeight="1">
      <c r="A91" s="44"/>
      <c r="B91" s="60" t="str">
        <f>IF($K91="","",(VLOOKUP($K91,'判定表'!$B$3:$G$105,6,FALSE)))</f>
        <v/>
      </c>
      <c r="C91" s="61"/>
      <c r="D91" s="62" t="str">
        <f t="shared" si="2"/>
        <v/>
      </c>
      <c r="E91" s="62" t="str">
        <f>IF(F91="","",VLOOKUP($F91,'金額'!$B$3:$K$44,10,FALSE))</f>
        <v/>
      </c>
      <c r="F91" s="63"/>
      <c r="G91" s="64" t="str">
        <f>IF($F91="","",(VLOOKUP($F91,'金額'!$B$3:$E$114,2,FALSE)))</f>
        <v/>
      </c>
      <c r="H91" s="65" t="str">
        <f>IF(F91="","",VLOOKUP($F91,'金額'!$B$3:$I$44,8,FALSE))</f>
        <v/>
      </c>
      <c r="I91" s="66" t="str">
        <f>IF(F91="","",VLOOKUP($F91,'金額'!$B$3:$I$44,7,FALSE))</f>
        <v/>
      </c>
      <c r="J91" s="67"/>
      <c r="K91" s="68"/>
      <c r="L91" s="69" t="str">
        <f>IF($I91="","",IF(AND($B91="K",$E91="KTN"),2000,IF(AND($B91="K",$E91="WHZ"),2000,IF($E91="MAHA",1500,IF($G91=0,(VLOOKUP($K91,'判定表'!$B$3:$G$96,2,FALSE)),0)))))</f>
        <v/>
      </c>
      <c r="M91" s="70" t="str">
        <f>IF($K91="","",IF($E91="ANC",(VLOOKUP($K91,'判定表'!$B$3:$G$95,3,FALSE)),IF(OR($E91="KTN",$E91="WHZ"),(VLOOKUP($K91,'判定表'!$B$3:$G$95,4,FALSE)*I91),0)))</f>
        <v/>
      </c>
      <c r="N91" s="71" t="str">
        <f>IF($I91="","",IF($K91="","",IF($G91=1,(VLOOKUP($F91,'金額'!$B$3:$J$114,3,FALSE)),0)))</f>
        <v/>
      </c>
      <c r="O91" s="72" t="str">
        <f t="shared" si="3"/>
        <v/>
      </c>
      <c r="P91" s="73" t="str">
        <f>IF($K91="","",IF($E91="KTN",(VLOOKUP($K91,'判定表'!$B$3:$I$95,8,FALSE)),IF($I91="","",(VLOOKUP($F91,'金額'!$B$3:$J$114,9,FALSE)))))</f>
        <v/>
      </c>
      <c r="Q91" s="59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</row>
    <row r="92" ht="13.5" customHeight="1">
      <c r="A92" s="44"/>
      <c r="B92" s="60" t="str">
        <f>IF($K92="","",(VLOOKUP($K92,'判定表'!$B$3:$G$105,6,FALSE)))</f>
        <v/>
      </c>
      <c r="C92" s="61"/>
      <c r="D92" s="62" t="str">
        <f t="shared" si="2"/>
        <v/>
      </c>
      <c r="E92" s="62" t="str">
        <f>IF(F92="","",VLOOKUP($F92,'金額'!$B$3:$K$44,10,FALSE))</f>
        <v/>
      </c>
      <c r="F92" s="63"/>
      <c r="G92" s="64" t="str">
        <f>IF($F92="","",(VLOOKUP($F92,'金額'!$B$3:$E$114,2,FALSE)))</f>
        <v/>
      </c>
      <c r="H92" s="65" t="str">
        <f>IF(F92="","",VLOOKUP($F92,'金額'!$B$3:$I$44,8,FALSE))</f>
        <v/>
      </c>
      <c r="I92" s="66" t="str">
        <f>IF(F92="","",VLOOKUP($F92,'金額'!$B$3:$I$44,7,FALSE))</f>
        <v/>
      </c>
      <c r="J92" s="67"/>
      <c r="K92" s="68"/>
      <c r="L92" s="69" t="str">
        <f>IF($I92="","",IF(AND($B92="K",$E92="KTN"),2000,IF(AND($B92="K",$E92="WHZ"),2000,IF($E92="MAHA",1500,IF($G92=0,(VLOOKUP($K92,'判定表'!$B$3:$G$96,2,FALSE)),0)))))</f>
        <v/>
      </c>
      <c r="M92" s="70" t="str">
        <f>IF($K92="","",IF($E92="ANC",(VLOOKUP($K92,'判定表'!$B$3:$G$95,3,FALSE)),IF(OR($E92="KTN",$E92="WHZ"),(VLOOKUP($K92,'判定表'!$B$3:$G$95,4,FALSE)*I92),0)))</f>
        <v/>
      </c>
      <c r="N92" s="71" t="str">
        <f>IF($I92="","",IF($K92="","",IF($G92=1,(VLOOKUP($F92,'金額'!$B$3:$J$114,3,FALSE)),0)))</f>
        <v/>
      </c>
      <c r="O92" s="72" t="str">
        <f t="shared" si="3"/>
        <v/>
      </c>
      <c r="P92" s="73" t="str">
        <f>IF($K92="","",IF($E92="KTN",(VLOOKUP($K92,'判定表'!$B$3:$I$95,8,FALSE)),IF($I92="","",(VLOOKUP($F92,'金額'!$B$3:$J$114,9,FALSE)))))</f>
        <v/>
      </c>
      <c r="Q92" s="59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</row>
    <row r="93" ht="13.5" customHeight="1">
      <c r="A93" s="44"/>
      <c r="B93" s="60" t="str">
        <f>IF($K93="","",(VLOOKUP($K93,'判定表'!$B$3:$G$105,6,FALSE)))</f>
        <v/>
      </c>
      <c r="C93" s="61"/>
      <c r="D93" s="62" t="str">
        <f t="shared" si="2"/>
        <v/>
      </c>
      <c r="E93" s="62" t="str">
        <f>IF(F93="","",VLOOKUP($F93,'金額'!$B$3:$K$44,10,FALSE))</f>
        <v/>
      </c>
      <c r="F93" s="63"/>
      <c r="G93" s="64" t="str">
        <f>IF($F93="","",(VLOOKUP($F93,'金額'!$B$3:$E$114,2,FALSE)))</f>
        <v/>
      </c>
      <c r="H93" s="65" t="str">
        <f>IF(F93="","",VLOOKUP($F93,'金額'!$B$3:$I$44,8,FALSE))</f>
        <v/>
      </c>
      <c r="I93" s="66" t="str">
        <f>IF(F93="","",VLOOKUP($F93,'金額'!$B$3:$I$44,7,FALSE))</f>
        <v/>
      </c>
      <c r="J93" s="67"/>
      <c r="K93" s="68"/>
      <c r="L93" s="69" t="str">
        <f>IF($I93="","",IF(AND($B93="K",$E93="KTN"),2000,IF(AND($B93="K",$E93="WHZ"),2000,IF($E93="MAHA",1500,IF($G93=0,(VLOOKUP($K93,'判定表'!$B$3:$G$96,2,FALSE)),0)))))</f>
        <v/>
      </c>
      <c r="M93" s="70" t="str">
        <f>IF($K93="","",IF($E93="ANC",(VLOOKUP($K93,'判定表'!$B$3:$G$95,3,FALSE)),IF(OR($E93="KTN",$E93="WHZ"),(VLOOKUP($K93,'判定表'!$B$3:$G$95,4,FALSE)*I93),0)))</f>
        <v/>
      </c>
      <c r="N93" s="71" t="str">
        <f>IF($I93="","",IF($K93="","",IF($G93=1,(VLOOKUP($F93,'金額'!$B$3:$J$114,3,FALSE)),0)))</f>
        <v/>
      </c>
      <c r="O93" s="72" t="str">
        <f t="shared" si="3"/>
        <v/>
      </c>
      <c r="P93" s="73" t="str">
        <f>IF($K93="","",IF($E93="KTN",(VLOOKUP($K93,'判定表'!$B$3:$I$95,8,FALSE)),IF($I93="","",(VLOOKUP($F93,'金額'!$B$3:$J$114,9,FALSE)))))</f>
        <v/>
      </c>
      <c r="Q93" s="59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</row>
    <row r="94" ht="13.5" customHeight="1">
      <c r="A94" s="44"/>
      <c r="B94" s="60" t="str">
        <f>IF($K94="","",(VLOOKUP($K94,'判定表'!$B$3:$G$105,6,FALSE)))</f>
        <v/>
      </c>
      <c r="C94" s="61"/>
      <c r="D94" s="62" t="str">
        <f t="shared" si="2"/>
        <v/>
      </c>
      <c r="E94" s="62" t="str">
        <f>IF(F94="","",VLOOKUP($F94,'金額'!$B$3:$K$44,10,FALSE))</f>
        <v/>
      </c>
      <c r="F94" s="63"/>
      <c r="G94" s="64" t="str">
        <f>IF($F94="","",(VLOOKUP($F94,'金額'!$B$3:$E$114,2,FALSE)))</f>
        <v/>
      </c>
      <c r="H94" s="65" t="str">
        <f>IF(F94="","",VLOOKUP($F94,'金額'!$B$3:$I$44,8,FALSE))</f>
        <v/>
      </c>
      <c r="I94" s="66" t="str">
        <f>IF(F94="","",VLOOKUP($F94,'金額'!$B$3:$I$44,7,FALSE))</f>
        <v/>
      </c>
      <c r="J94" s="67"/>
      <c r="K94" s="68"/>
      <c r="L94" s="69" t="str">
        <f>IF($I94="","",IF(AND($B94="K",$E94="KTN"),2000,IF(AND($B94="K",$E94="WHZ"),2000,IF($E94="MAHA",1500,IF($G94=0,(VLOOKUP($K94,'判定表'!$B$3:$G$96,2,FALSE)),0)))))</f>
        <v/>
      </c>
      <c r="M94" s="70" t="str">
        <f>IF($K94="","",IF($E94="ANC",(VLOOKUP($K94,'判定表'!$B$3:$G$95,3,FALSE)),IF(OR($E94="KTN",$E94="WHZ"),(VLOOKUP($K94,'判定表'!$B$3:$G$95,4,FALSE)*I94),0)))</f>
        <v/>
      </c>
      <c r="N94" s="71" t="str">
        <f>IF($I94="","",IF($K94="","",IF($G94=1,(VLOOKUP($F94,'金額'!$B$3:$J$114,3,FALSE)),0)))</f>
        <v/>
      </c>
      <c r="O94" s="72" t="str">
        <f t="shared" si="3"/>
        <v/>
      </c>
      <c r="P94" s="73" t="str">
        <f>IF($K94="","",IF($E94="KTN",(VLOOKUP($K94,'判定表'!$B$3:$I$95,8,FALSE)),IF($I94="","",(VLOOKUP($F94,'金額'!$B$3:$J$114,9,FALSE)))))</f>
        <v/>
      </c>
      <c r="Q94" s="59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</row>
    <row r="95" ht="13.5" customHeight="1">
      <c r="A95" s="44"/>
      <c r="B95" s="60" t="str">
        <f>IF($K95="","",(VLOOKUP($K95,'判定表'!$B$3:$G$105,6,FALSE)))</f>
        <v/>
      </c>
      <c r="C95" s="61"/>
      <c r="D95" s="62" t="str">
        <f t="shared" si="2"/>
        <v/>
      </c>
      <c r="E95" s="62" t="str">
        <f>IF(F95="","",VLOOKUP($F95,'金額'!$B$3:$K$44,10,FALSE))</f>
        <v/>
      </c>
      <c r="F95" s="63"/>
      <c r="G95" s="64" t="str">
        <f>IF($F95="","",(VLOOKUP($F95,'金額'!$B$3:$E$114,2,FALSE)))</f>
        <v/>
      </c>
      <c r="H95" s="65" t="str">
        <f>IF(F95="","",VLOOKUP($F95,'金額'!$B$3:$I$44,8,FALSE))</f>
        <v/>
      </c>
      <c r="I95" s="66" t="str">
        <f>IF(F95="","",VLOOKUP($F95,'金額'!$B$3:$I$44,7,FALSE))</f>
        <v/>
      </c>
      <c r="J95" s="67"/>
      <c r="K95" s="68"/>
      <c r="L95" s="69" t="str">
        <f>IF($I95="","",IF(AND($B95="K",$E95="KTN"),2000,IF(AND($B95="K",$E95="WHZ"),2000,IF($E95="MAHA",1500,IF($G95=0,(VLOOKUP($K95,'判定表'!$B$3:$G$96,2,FALSE)),0)))))</f>
        <v/>
      </c>
      <c r="M95" s="70" t="str">
        <f>IF($K95="","",IF($E95="ANC",(VLOOKUP($K95,'判定表'!$B$3:$G$95,3,FALSE)),IF(OR($E95="KTN",$E95="WHZ"),(VLOOKUP($K95,'判定表'!$B$3:$G$95,4,FALSE)*I95),0)))</f>
        <v/>
      </c>
      <c r="N95" s="71" t="str">
        <f>IF($I95="","",IF($K95="","",IF($G95=1,(VLOOKUP($F95,'金額'!$B$3:$J$114,3,FALSE)),0)))</f>
        <v/>
      </c>
      <c r="O95" s="72" t="str">
        <f t="shared" si="3"/>
        <v/>
      </c>
      <c r="P95" s="73" t="str">
        <f>IF($K95="","",IF($E95="KTN",(VLOOKUP($K95,'判定表'!$B$3:$I$95,8,FALSE)),IF($I95="","",(VLOOKUP($F95,'金額'!$B$3:$J$114,9,FALSE)))))</f>
        <v/>
      </c>
      <c r="Q95" s="59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</row>
    <row r="96" ht="13.5" customHeight="1">
      <c r="A96" s="44"/>
      <c r="B96" s="60" t="str">
        <f>IF($K96="","",(VLOOKUP($K96,'判定表'!$B$3:$G$105,6,FALSE)))</f>
        <v/>
      </c>
      <c r="C96" s="61"/>
      <c r="D96" s="62" t="str">
        <f t="shared" si="2"/>
        <v/>
      </c>
      <c r="E96" s="62" t="str">
        <f>IF(F96="","",VLOOKUP($F96,'金額'!$B$3:$K$44,10,FALSE))</f>
        <v/>
      </c>
      <c r="F96" s="63"/>
      <c r="G96" s="64" t="str">
        <f>IF($F96="","",(VLOOKUP($F96,'金額'!$B$3:$E$114,2,FALSE)))</f>
        <v/>
      </c>
      <c r="H96" s="65" t="str">
        <f>IF(F96="","",VLOOKUP($F96,'金額'!$B$3:$I$44,8,FALSE))</f>
        <v/>
      </c>
      <c r="I96" s="66" t="str">
        <f>IF(F96="","",VLOOKUP($F96,'金額'!$B$3:$I$44,7,FALSE))</f>
        <v/>
      </c>
      <c r="J96" s="67"/>
      <c r="K96" s="68"/>
      <c r="L96" s="69" t="str">
        <f>IF($I96="","",IF(AND($B96="K",$E96="KTN"),2000,IF(AND($B96="K",$E96="WHZ"),2000,IF($E96="MAHA",1500,IF($G96=0,(VLOOKUP($K96,'判定表'!$B$3:$G$96,2,FALSE)),0)))))</f>
        <v/>
      </c>
      <c r="M96" s="70" t="str">
        <f>IF($K96="","",IF($E96="ANC",(VLOOKUP($K96,'判定表'!$B$3:$G$95,3,FALSE)),IF(OR($E96="KTN",$E96="WHZ"),(VLOOKUP($K96,'判定表'!$B$3:$G$95,4,FALSE)*I96),0)))</f>
        <v/>
      </c>
      <c r="N96" s="71" t="str">
        <f>IF($I96="","",IF($K96="","",IF($G96=1,(VLOOKUP($F96,'金額'!$B$3:$J$114,3,FALSE)),0)))</f>
        <v/>
      </c>
      <c r="O96" s="72" t="str">
        <f t="shared" si="3"/>
        <v/>
      </c>
      <c r="P96" s="73" t="str">
        <f>IF($K96="","",IF($E96="KTN",(VLOOKUP($K96,'判定表'!$B$3:$I$95,8,FALSE)),IF($I96="","",(VLOOKUP($F96,'金額'!$B$3:$J$114,9,FALSE)))))</f>
        <v/>
      </c>
      <c r="Q96" s="59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</row>
    <row r="97" ht="13.5" customHeight="1">
      <c r="A97" s="44"/>
      <c r="B97" s="60" t="str">
        <f>IF($K97="","",(VLOOKUP($K97,'判定表'!$B$3:$G$105,6,FALSE)))</f>
        <v/>
      </c>
      <c r="C97" s="61"/>
      <c r="D97" s="62" t="str">
        <f t="shared" si="2"/>
        <v/>
      </c>
      <c r="E97" s="62" t="str">
        <f>IF(F97="","",VLOOKUP($F97,'金額'!$B$3:$K$44,10,FALSE))</f>
        <v/>
      </c>
      <c r="F97" s="63"/>
      <c r="G97" s="64" t="str">
        <f>IF($F97="","",(VLOOKUP($F97,'金額'!$B$3:$E$114,2,FALSE)))</f>
        <v/>
      </c>
      <c r="H97" s="65" t="str">
        <f>IF(F97="","",VLOOKUP($F97,'金額'!$B$3:$I$44,8,FALSE))</f>
        <v/>
      </c>
      <c r="I97" s="66" t="str">
        <f>IF(F97="","",VLOOKUP($F97,'金額'!$B$3:$I$44,7,FALSE))</f>
        <v/>
      </c>
      <c r="J97" s="67"/>
      <c r="K97" s="68"/>
      <c r="L97" s="69" t="str">
        <f>IF($I97="","",IF(AND($B97="K",$E97="KTN"),2000,IF(AND($B97="K",$E97="WHZ"),2000,IF($E97="MAHA",1500,IF($G97=0,(VLOOKUP($K97,'判定表'!$B$3:$G$96,2,FALSE)),0)))))</f>
        <v/>
      </c>
      <c r="M97" s="70" t="str">
        <f>IF($K97="","",IF($E97="ANC",(VLOOKUP($K97,'判定表'!$B$3:$G$95,3,FALSE)),IF(OR($E97="KTN",$E97="WHZ"),(VLOOKUP($K97,'判定表'!$B$3:$G$95,4,FALSE)*I97),0)))</f>
        <v/>
      </c>
      <c r="N97" s="71" t="str">
        <f>IF($I97="","",IF($K97="","",IF($G97=1,(VLOOKUP($F97,'金額'!$B$3:$J$114,3,FALSE)),0)))</f>
        <v/>
      </c>
      <c r="O97" s="72" t="str">
        <f t="shared" si="3"/>
        <v/>
      </c>
      <c r="P97" s="73" t="str">
        <f>IF($K97="","",IF($E97="KTN",(VLOOKUP($K97,'判定表'!$B$3:$I$95,8,FALSE)),IF($I97="","",(VLOOKUP($F97,'金額'!$B$3:$J$114,9,FALSE)))))</f>
        <v/>
      </c>
      <c r="Q97" s="59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</row>
    <row r="98" ht="13.5" customHeight="1">
      <c r="A98" s="44"/>
      <c r="B98" s="60" t="str">
        <f>IF($K98="","",(VLOOKUP($K98,'判定表'!$B$3:$G$105,6,FALSE)))</f>
        <v/>
      </c>
      <c r="C98" s="61"/>
      <c r="D98" s="62" t="str">
        <f t="shared" si="2"/>
        <v/>
      </c>
      <c r="E98" s="62" t="str">
        <f>IF(F98="","",VLOOKUP($F98,'金額'!$B$3:$K$44,10,FALSE))</f>
        <v/>
      </c>
      <c r="F98" s="63"/>
      <c r="G98" s="64" t="str">
        <f>IF($F98="","",(VLOOKUP($F98,'金額'!$B$3:$E$114,2,FALSE)))</f>
        <v/>
      </c>
      <c r="H98" s="65" t="str">
        <f>IF(F98="","",VLOOKUP($F98,'金額'!$B$3:$I$44,8,FALSE))</f>
        <v/>
      </c>
      <c r="I98" s="66" t="str">
        <f>IF(F98="","",VLOOKUP($F98,'金額'!$B$3:$I$44,7,FALSE))</f>
        <v/>
      </c>
      <c r="J98" s="67"/>
      <c r="K98" s="68"/>
      <c r="L98" s="69" t="str">
        <f>IF($I98="","",IF(AND($B98="K",$E98="KTN"),2000,IF(AND($B98="K",$E98="WHZ"),2000,IF($E98="MAHA",1500,IF($G98=0,(VLOOKUP($K98,'判定表'!$B$3:$G$96,2,FALSE)),0)))))</f>
        <v/>
      </c>
      <c r="M98" s="70" t="str">
        <f>IF($K98="","",IF($E98="ANC",(VLOOKUP($K98,'判定表'!$B$3:$G$95,3,FALSE)),IF(OR($E98="KTN",$E98="WHZ"),(VLOOKUP($K98,'判定表'!$B$3:$G$95,4,FALSE)*I98),0)))</f>
        <v/>
      </c>
      <c r="N98" s="71" t="str">
        <f>IF($I98="","",IF($K98="","",IF($G98=1,(VLOOKUP($F98,'金額'!$B$3:$J$114,3,FALSE)),0)))</f>
        <v/>
      </c>
      <c r="O98" s="72" t="str">
        <f t="shared" si="3"/>
        <v/>
      </c>
      <c r="P98" s="73" t="str">
        <f>IF($K98="","",IF($E98="KTN",(VLOOKUP($K98,'判定表'!$B$3:$I$95,8,FALSE)),IF($I98="","",(VLOOKUP($F98,'金額'!$B$3:$J$114,9,FALSE)))))</f>
        <v/>
      </c>
      <c r="Q98" s="59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</row>
    <row r="99" ht="13.5" customHeight="1">
      <c r="A99" s="44"/>
      <c r="B99" s="60" t="str">
        <f>IF($K99="","",(VLOOKUP($K99,'判定表'!$B$3:$G$105,6,FALSE)))</f>
        <v/>
      </c>
      <c r="C99" s="61"/>
      <c r="D99" s="62" t="str">
        <f t="shared" si="2"/>
        <v/>
      </c>
      <c r="E99" s="62" t="str">
        <f>IF(F99="","",VLOOKUP($F99,'金額'!$B$3:$K$44,10,FALSE))</f>
        <v/>
      </c>
      <c r="F99" s="63"/>
      <c r="G99" s="64" t="str">
        <f>IF($F99="","",(VLOOKUP($F99,'金額'!$B$3:$E$114,2,FALSE)))</f>
        <v/>
      </c>
      <c r="H99" s="65" t="str">
        <f>IF(F99="","",VLOOKUP($F99,'金額'!$B$3:$I$44,8,FALSE))</f>
        <v/>
      </c>
      <c r="I99" s="66" t="str">
        <f>IF(F99="","",VLOOKUP($F99,'金額'!$B$3:$I$44,7,FALSE))</f>
        <v/>
      </c>
      <c r="J99" s="67"/>
      <c r="K99" s="68"/>
      <c r="L99" s="69" t="str">
        <f>IF($I99="","",IF(AND($B99="K",$E99="KTN"),2000,IF(AND($B99="K",$E99="WHZ"),2000,IF($E99="MAHA",1500,IF($G99=0,(VLOOKUP($K99,'判定表'!$B$3:$G$96,2,FALSE)),0)))))</f>
        <v/>
      </c>
      <c r="M99" s="70" t="str">
        <f>IF($K99="","",IF($E99="ANC",(VLOOKUP($K99,'判定表'!$B$3:$G$95,3,FALSE)),IF(OR($E99="KTN",$E99="WHZ"),(VLOOKUP($K99,'判定表'!$B$3:$G$95,4,FALSE)*I99),0)))</f>
        <v/>
      </c>
      <c r="N99" s="71" t="str">
        <f>IF($I99="","",IF($K99="","",IF($G99=1,(VLOOKUP($F99,'金額'!$B$3:$J$114,3,FALSE)),0)))</f>
        <v/>
      </c>
      <c r="O99" s="72" t="str">
        <f t="shared" si="3"/>
        <v/>
      </c>
      <c r="P99" s="73" t="str">
        <f>IF($K99="","",IF($E99="KTN",(VLOOKUP($K99,'判定表'!$B$3:$I$95,8,FALSE)),IF($I99="","",(VLOOKUP($F99,'金額'!$B$3:$J$114,9,FALSE)))))</f>
        <v/>
      </c>
      <c r="Q99" s="59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</row>
    <row r="100" ht="13.5" customHeight="1">
      <c r="A100" s="44"/>
      <c r="B100" s="60" t="str">
        <f>IF($K100="","",(VLOOKUP($K100,'判定表'!$B$3:$G$105,6,FALSE)))</f>
        <v/>
      </c>
      <c r="C100" s="61"/>
      <c r="D100" s="62" t="str">
        <f t="shared" si="2"/>
        <v/>
      </c>
      <c r="E100" s="62" t="str">
        <f>IF(F100="","",VLOOKUP($F100,'金額'!$B$3:$K$44,10,FALSE))</f>
        <v/>
      </c>
      <c r="F100" s="63"/>
      <c r="G100" s="64" t="str">
        <f>IF($F100="","",(VLOOKUP($F100,'金額'!$B$3:$E$114,2,FALSE)))</f>
        <v/>
      </c>
      <c r="H100" s="65" t="str">
        <f>IF(F100="","",VLOOKUP($F100,'金額'!$B$3:$I$44,8,FALSE))</f>
        <v/>
      </c>
      <c r="I100" s="66" t="str">
        <f>IF(F100="","",VLOOKUP($F100,'金額'!$B$3:$I$44,7,FALSE))</f>
        <v/>
      </c>
      <c r="J100" s="67"/>
      <c r="K100" s="68"/>
      <c r="L100" s="69" t="str">
        <f>IF($I100="","",IF(AND($B100="K",$E100="KTN"),2000,IF(AND($B100="K",$E100="WHZ"),2000,IF($E100="MAHA",1500,IF($G100=0,(VLOOKUP($K100,'判定表'!$B$3:$G$96,2,FALSE)),0)))))</f>
        <v/>
      </c>
      <c r="M100" s="70" t="str">
        <f>IF($K100="","",IF($E100="ANC",(VLOOKUP($K100,'判定表'!$B$3:$G$95,3,FALSE)),IF(OR($E100="KTN",$E100="WHZ"),(VLOOKUP($K100,'判定表'!$B$3:$G$95,4,FALSE)*I100),0)))</f>
        <v/>
      </c>
      <c r="N100" s="71" t="str">
        <f>IF($I100="","",IF($K100="","",IF($G100=1,(VLOOKUP($F100,'金額'!$B$3:$J$114,3,FALSE)),0)))</f>
        <v/>
      </c>
      <c r="O100" s="72" t="str">
        <f t="shared" si="3"/>
        <v/>
      </c>
      <c r="P100" s="73" t="str">
        <f>IF($K100="","",IF($E100="KTN",(VLOOKUP($K100,'判定表'!$B$3:$I$95,8,FALSE)),IF($I100="","",(VLOOKUP($F100,'金額'!$B$3:$J$114,9,FALSE)))))</f>
        <v/>
      </c>
      <c r="Q100" s="59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</row>
    <row r="101" ht="13.5" customHeight="1">
      <c r="A101" s="44"/>
      <c r="B101" s="60" t="str">
        <f>IF($K101="","",(VLOOKUP($K101,'判定表'!$B$3:$G$105,6,FALSE)))</f>
        <v/>
      </c>
      <c r="C101" s="61"/>
      <c r="D101" s="62" t="str">
        <f t="shared" si="2"/>
        <v/>
      </c>
      <c r="E101" s="62" t="str">
        <f>IF(F101="","",VLOOKUP($F101,'金額'!$B$3:$K$44,10,FALSE))</f>
        <v/>
      </c>
      <c r="F101" s="63"/>
      <c r="G101" s="64" t="str">
        <f>IF($F101="","",(VLOOKUP($F101,'金額'!$B$3:$E$114,2,FALSE)))</f>
        <v/>
      </c>
      <c r="H101" s="65" t="str">
        <f>IF(F101="","",VLOOKUP($F101,'金額'!$B$3:$I$44,8,FALSE))</f>
        <v/>
      </c>
      <c r="I101" s="66" t="str">
        <f>IF(F101="","",VLOOKUP($F101,'金額'!$B$3:$I$44,7,FALSE))</f>
        <v/>
      </c>
      <c r="J101" s="67"/>
      <c r="K101" s="68"/>
      <c r="L101" s="69" t="str">
        <f>IF($I101="","",IF(AND($B101="K",$E101="KTN"),2000,IF(AND($B101="K",$E101="WHZ"),2000,IF($E101="MAHA",1500,IF($G101=0,(VLOOKUP($K101,'判定表'!$B$3:$G$96,2,FALSE)),0)))))</f>
        <v/>
      </c>
      <c r="M101" s="70" t="str">
        <f>IF($K101="","",IF($E101="ANC",(VLOOKUP($K101,'判定表'!$B$3:$G$95,3,FALSE)),IF(OR($E101="KTN",$E101="WHZ"),(VLOOKUP($K101,'判定表'!$B$3:$G$95,4,FALSE)*I101),0)))</f>
        <v/>
      </c>
      <c r="N101" s="71" t="str">
        <f>IF($I101="","",IF($K101="","",IF($G101=1,(VLOOKUP($F101,'金額'!$B$3:$J$114,3,FALSE)),0)))</f>
        <v/>
      </c>
      <c r="O101" s="72" t="str">
        <f t="shared" si="3"/>
        <v/>
      </c>
      <c r="P101" s="73" t="str">
        <f>IF($K101="","",IF($E101="KTN",(VLOOKUP($K101,'判定表'!$B$3:$I$95,8,FALSE)),IF($I101="","",(VLOOKUP($F101,'金額'!$B$3:$J$114,9,FALSE)))))</f>
        <v/>
      </c>
      <c r="Q101" s="59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</row>
    <row r="102" ht="13.5" customHeight="1">
      <c r="A102" s="44"/>
      <c r="B102" s="60" t="str">
        <f>IF($K102="","",(VLOOKUP($K102,'判定表'!$B$3:$G$105,6,FALSE)))</f>
        <v/>
      </c>
      <c r="C102" s="61"/>
      <c r="D102" s="62" t="str">
        <f t="shared" si="2"/>
        <v/>
      </c>
      <c r="E102" s="62" t="str">
        <f>IF(F102="","",VLOOKUP($F102,'金額'!$B$3:$K$44,10,FALSE))</f>
        <v/>
      </c>
      <c r="F102" s="63"/>
      <c r="G102" s="64" t="str">
        <f>IF($F102="","",(VLOOKUP($F102,'金額'!$B$3:$E$114,2,FALSE)))</f>
        <v/>
      </c>
      <c r="H102" s="65" t="str">
        <f>IF(F102="","",VLOOKUP($F102,'金額'!$B$3:$I$44,8,FALSE))</f>
        <v/>
      </c>
      <c r="I102" s="66" t="str">
        <f>IF(F102="","",VLOOKUP($F102,'金額'!$B$3:$I$44,7,FALSE))</f>
        <v/>
      </c>
      <c r="J102" s="67"/>
      <c r="K102" s="68"/>
      <c r="L102" s="69" t="str">
        <f>IF($I102="","",IF(AND($B102="K",$E102="KTN"),2000,IF(AND($B102="K",$E102="WHZ"),2000,IF($E102="MAHA",1500,IF($G102=0,(VLOOKUP($K102,'判定表'!$B$3:$G$96,2,FALSE)),0)))))</f>
        <v/>
      </c>
      <c r="M102" s="70" t="str">
        <f>IF($K102="","",IF($E102="ANC",(VLOOKUP($K102,'判定表'!$B$3:$G$95,3,FALSE)),IF(OR($E102="KTN",$E102="WHZ"),(VLOOKUP($K102,'判定表'!$B$3:$G$95,4,FALSE)*I102),0)))</f>
        <v/>
      </c>
      <c r="N102" s="71" t="str">
        <f>IF($I102="","",IF($K102="","",IF($G102=1,(VLOOKUP($F102,'金額'!$B$3:$J$114,3,FALSE)),0)))</f>
        <v/>
      </c>
      <c r="O102" s="72" t="str">
        <f t="shared" si="3"/>
        <v/>
      </c>
      <c r="P102" s="73" t="str">
        <f>IF($K102="","",IF($E102="KTN",(VLOOKUP($K102,'判定表'!$B$3:$I$95,8,FALSE)),IF($I102="","",(VLOOKUP($F102,'金額'!$B$3:$J$114,9,FALSE)))))</f>
        <v/>
      </c>
      <c r="Q102" s="59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</row>
    <row r="103" ht="13.5" customHeight="1">
      <c r="A103" s="44"/>
      <c r="B103" s="60" t="str">
        <f>IF($K103="","",(VLOOKUP($K103,'判定表'!$B$3:$G$105,6,FALSE)))</f>
        <v/>
      </c>
      <c r="C103" s="61"/>
      <c r="D103" s="62" t="str">
        <f t="shared" si="2"/>
        <v/>
      </c>
      <c r="E103" s="62" t="str">
        <f>IF(F103="","",VLOOKUP($F103,'金額'!$B$3:$K$44,10,FALSE))</f>
        <v/>
      </c>
      <c r="F103" s="63"/>
      <c r="G103" s="64" t="str">
        <f>IF($F103="","",(VLOOKUP($F103,'金額'!$B$3:$E$114,2,FALSE)))</f>
        <v/>
      </c>
      <c r="H103" s="65" t="str">
        <f>IF(F103="","",VLOOKUP($F103,'金額'!$B$3:$I$44,8,FALSE))</f>
        <v/>
      </c>
      <c r="I103" s="66" t="str">
        <f>IF(F103="","",VLOOKUP($F103,'金額'!$B$3:$I$44,7,FALSE))</f>
        <v/>
      </c>
      <c r="J103" s="67"/>
      <c r="K103" s="68"/>
      <c r="L103" s="69" t="str">
        <f>IF($I103="","",IF(AND($B103="K",$E103="KTN"),2000,IF(AND($B103="K",$E103="WHZ"),2000,IF($E103="MAHA",1500,IF($G103=0,(VLOOKUP($K103,'判定表'!$B$3:$G$96,2,FALSE)),0)))))</f>
        <v/>
      </c>
      <c r="M103" s="70" t="str">
        <f>IF($K103="","",IF($E103="ANC",(VLOOKUP($K103,'判定表'!$B$3:$G$95,3,FALSE)),IF(OR($E103="KTN",$E103="WHZ"),(VLOOKUP($K103,'判定表'!$B$3:$G$95,4,FALSE)*I103),0)))</f>
        <v/>
      </c>
      <c r="N103" s="71" t="str">
        <f>IF($I103="","",IF($K103="","",IF($G103=1,(VLOOKUP($F103,'金額'!$B$3:$J$114,3,FALSE)),0)))</f>
        <v/>
      </c>
      <c r="O103" s="72" t="str">
        <f t="shared" si="3"/>
        <v/>
      </c>
      <c r="P103" s="73" t="str">
        <f>IF($K103="","",IF($E103="KTN",(VLOOKUP($K103,'判定表'!$B$3:$I$95,8,FALSE)),IF($I103="","",(VLOOKUP($F103,'金額'!$B$3:$J$114,9,FALSE)))))</f>
        <v/>
      </c>
      <c r="Q103" s="59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</row>
    <row r="104" ht="13.5" customHeight="1">
      <c r="A104" s="44"/>
      <c r="B104" s="60" t="str">
        <f>IF($K104="","",(VLOOKUP($K104,'判定表'!$B$3:$G$105,6,FALSE)))</f>
        <v/>
      </c>
      <c r="C104" s="61"/>
      <c r="D104" s="62" t="str">
        <f t="shared" si="2"/>
        <v/>
      </c>
      <c r="E104" s="62" t="str">
        <f>IF(F104="","",VLOOKUP($F104,'金額'!$B$3:$K$44,10,FALSE))</f>
        <v/>
      </c>
      <c r="F104" s="63"/>
      <c r="G104" s="64" t="str">
        <f>IF($F104="","",(VLOOKUP($F104,'金額'!$B$3:$E$114,2,FALSE)))</f>
        <v/>
      </c>
      <c r="H104" s="65" t="str">
        <f>IF(F104="","",VLOOKUP($F104,'金額'!$B$3:$I$44,8,FALSE))</f>
        <v/>
      </c>
      <c r="I104" s="66" t="str">
        <f>IF(F104="","",VLOOKUP($F104,'金額'!$B$3:$I$44,7,FALSE))</f>
        <v/>
      </c>
      <c r="J104" s="67"/>
      <c r="K104" s="68"/>
      <c r="L104" s="69" t="str">
        <f>IF($I104="","",IF(AND($B104="K",$E104="KTN"),2000,IF(AND($B104="K",$E104="WHZ"),2000,IF($E104="MAHA",1500,IF($G104=0,(VLOOKUP($K104,'判定表'!$B$3:$G$96,2,FALSE)),0)))))</f>
        <v/>
      </c>
      <c r="M104" s="70" t="str">
        <f>IF($K104="","",IF($E104="ANC",(VLOOKUP($K104,'判定表'!$B$3:$G$95,3,FALSE)),IF(OR($E104="KTN",$E104="WHZ"),(VLOOKUP($K104,'判定表'!$B$3:$G$95,4,FALSE)*I104),0)))</f>
        <v/>
      </c>
      <c r="N104" s="71" t="str">
        <f>IF($I104="","",IF($K104="","",IF($G104=1,(VLOOKUP($F104,'金額'!$B$3:$J$114,3,FALSE)),0)))</f>
        <v/>
      </c>
      <c r="O104" s="72" t="str">
        <f t="shared" si="3"/>
        <v/>
      </c>
      <c r="P104" s="73" t="str">
        <f>IF($K104="","",IF($E104="KTN",(VLOOKUP($K104,'判定表'!$B$3:$I$95,8,FALSE)),IF($I104="","",(VLOOKUP($F104,'金額'!$B$3:$J$114,9,FALSE)))))</f>
        <v/>
      </c>
      <c r="Q104" s="75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</row>
    <row r="105" ht="13.5" customHeight="1">
      <c r="A105" s="44"/>
      <c r="B105" s="60" t="str">
        <f>IF($K105="","",(VLOOKUP($K105,'判定表'!$B$3:$G$105,6,FALSE)))</f>
        <v/>
      </c>
      <c r="C105" s="61"/>
      <c r="D105" s="62" t="str">
        <f t="shared" si="2"/>
        <v/>
      </c>
      <c r="E105" s="62" t="str">
        <f>IF(F105="","",VLOOKUP($F105,'金額'!$B$3:$K$44,10,FALSE))</f>
        <v/>
      </c>
      <c r="F105" s="63"/>
      <c r="G105" s="64" t="str">
        <f>IF($F105="","",(VLOOKUP($F105,'金額'!$B$3:$E$114,2,FALSE)))</f>
        <v/>
      </c>
      <c r="H105" s="65" t="str">
        <f>IF(F105="","",VLOOKUP($F105,'金額'!$B$3:$I$44,8,FALSE))</f>
        <v/>
      </c>
      <c r="I105" s="66" t="str">
        <f>IF(F105="","",VLOOKUP($F105,'金額'!$B$3:$I$44,7,FALSE))</f>
        <v/>
      </c>
      <c r="J105" s="67"/>
      <c r="K105" s="68"/>
      <c r="L105" s="69" t="str">
        <f>IF($I105="","",IF(AND($B105="K",$E105="KTN"),2000,IF(AND($B105="K",$E105="WHZ"),2000,IF($E105="MAHA",1500,IF($G105=0,(VLOOKUP($K105,'判定表'!$B$3:$G$96,2,FALSE)),0)))))</f>
        <v/>
      </c>
      <c r="M105" s="70" t="str">
        <f>IF($K105="","",IF($E105="ANC",(VLOOKUP($K105,'判定表'!$B$3:$G$95,3,FALSE)),IF(OR($E105="KTN",$E105="WHZ"),(VLOOKUP($K105,'判定表'!$B$3:$G$95,4,FALSE)*I105),0)))</f>
        <v/>
      </c>
      <c r="N105" s="71" t="str">
        <f>IF($I105="","",IF($K105="","",IF($G105=1,(VLOOKUP($F105,'金額'!$B$3:$J$114,3,FALSE)),0)))</f>
        <v/>
      </c>
      <c r="O105" s="72" t="str">
        <f t="shared" si="3"/>
        <v/>
      </c>
      <c r="P105" s="73" t="str">
        <f>IF($K105="","",IF($E105="KTN",(VLOOKUP($K105,'判定表'!$B$3:$I$95,8,FALSE)),IF($I105="","",(VLOOKUP($F105,'金額'!$B$3:$J$114,9,FALSE)))))</f>
        <v/>
      </c>
      <c r="Q105" s="59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</row>
    <row r="106" ht="13.5" customHeight="1">
      <c r="A106" s="44"/>
      <c r="B106" s="60" t="str">
        <f>IF($K106="","",(VLOOKUP($K106,'判定表'!$B$3:$G$105,6,FALSE)))</f>
        <v/>
      </c>
      <c r="C106" s="61"/>
      <c r="D106" s="62" t="str">
        <f t="shared" si="2"/>
        <v/>
      </c>
      <c r="E106" s="62" t="str">
        <f>IF(F106="","",VLOOKUP($F106,'金額'!$B$3:$K$44,10,FALSE))</f>
        <v/>
      </c>
      <c r="F106" s="63"/>
      <c r="G106" s="64" t="str">
        <f>IF($F106="","",(VLOOKUP($F106,'金額'!$B$3:$E$114,2,FALSE)))</f>
        <v/>
      </c>
      <c r="H106" s="65" t="str">
        <f>IF(F106="","",VLOOKUP($F106,'金額'!$B$3:$I$44,8,FALSE))</f>
        <v/>
      </c>
      <c r="I106" s="66" t="str">
        <f>IF(F106="","",VLOOKUP($F106,'金額'!$B$3:$I$44,7,FALSE))</f>
        <v/>
      </c>
      <c r="J106" s="67"/>
      <c r="K106" s="68"/>
      <c r="L106" s="69" t="str">
        <f>IF($I106="","",IF(AND($B106="K",$E106="KTN"),2000,IF(AND($B106="K",$E106="WHZ"),2000,IF($E106="MAHA",1500,IF($G106=0,(VLOOKUP($K106,'判定表'!$B$3:$G$96,2,FALSE)),0)))))</f>
        <v/>
      </c>
      <c r="M106" s="70" t="str">
        <f>IF($K106="","",IF($E106="ANC",(VLOOKUP($K106,'判定表'!$B$3:$G$95,3,FALSE)),IF(OR($E106="KTN",$E106="WHZ"),(VLOOKUP($K106,'判定表'!$B$3:$G$95,4,FALSE)*I106),0)))</f>
        <v/>
      </c>
      <c r="N106" s="71" t="str">
        <f>IF($I106="","",IF($K106="","",IF($G106=1,(VLOOKUP($F106,'金額'!$B$3:$J$114,3,FALSE)),0)))</f>
        <v/>
      </c>
      <c r="O106" s="72" t="str">
        <f t="shared" si="3"/>
        <v/>
      </c>
      <c r="P106" s="73" t="str">
        <f>IF($K106="","",IF($E106="KTN",(VLOOKUP($K106,'判定表'!$B$3:$I$95,8,FALSE)),IF($I106="","",(VLOOKUP($F106,'金額'!$B$3:$J$114,9,FALSE)))))</f>
        <v/>
      </c>
      <c r="Q106" s="59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</row>
    <row r="107" ht="13.5" customHeight="1">
      <c r="A107" s="44"/>
      <c r="B107" s="60" t="str">
        <f>IF($K107="","",(VLOOKUP($K107,'判定表'!$B$3:$G$105,6,FALSE)))</f>
        <v/>
      </c>
      <c r="C107" s="61"/>
      <c r="D107" s="62" t="str">
        <f t="shared" si="2"/>
        <v/>
      </c>
      <c r="E107" s="62" t="str">
        <f>IF(F107="","",VLOOKUP($F107,'金額'!$B$3:$K$44,10,FALSE))</f>
        <v/>
      </c>
      <c r="F107" s="63"/>
      <c r="G107" s="64" t="str">
        <f>IF($F107="","",(VLOOKUP($F107,'金額'!$B$3:$E$114,2,FALSE)))</f>
        <v/>
      </c>
      <c r="H107" s="65" t="str">
        <f>IF(F107="","",VLOOKUP($F107,'金額'!$B$3:$I$44,8,FALSE))</f>
        <v/>
      </c>
      <c r="I107" s="66" t="str">
        <f>IF(F107="","",VLOOKUP($F107,'金額'!$B$3:$I$44,7,FALSE))</f>
        <v/>
      </c>
      <c r="J107" s="67"/>
      <c r="K107" s="68"/>
      <c r="L107" s="69" t="str">
        <f>IF($I107="","",IF(AND($B107="K",$E107="KTN"),2000,IF(AND($B107="K",$E107="WHZ"),2000,IF($E107="MAHA",1500,IF($G107=0,(VLOOKUP($K107,'判定表'!$B$3:$G$96,2,FALSE)),0)))))</f>
        <v/>
      </c>
      <c r="M107" s="70" t="str">
        <f>IF($K107="","",IF($E107="ANC",(VLOOKUP($K107,'判定表'!$B$3:$G$95,3,FALSE)),IF(OR($E107="KTN",$E107="WHZ"),(VLOOKUP($K107,'判定表'!$B$3:$G$95,4,FALSE)*I107),0)))</f>
        <v/>
      </c>
      <c r="N107" s="71" t="str">
        <f>IF($I107="","",IF($K107="","",IF($G107=1,(VLOOKUP($F107,'金額'!$B$3:$J$114,3,FALSE)),0)))</f>
        <v/>
      </c>
      <c r="O107" s="72" t="str">
        <f t="shared" si="3"/>
        <v/>
      </c>
      <c r="P107" s="73" t="str">
        <f>IF($K107="","",IF($E107="KTN",(VLOOKUP($K107,'判定表'!$B$3:$I$95,8,FALSE)),IF($I107="","",(VLOOKUP($F107,'金額'!$B$3:$J$114,9,FALSE)))))</f>
        <v/>
      </c>
      <c r="Q107" s="75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</row>
    <row r="108" ht="13.5" customHeight="1">
      <c r="A108" s="44"/>
      <c r="B108" s="60" t="str">
        <f>IF($K108="","",(VLOOKUP($K108,'判定表'!$B$3:$G$105,6,FALSE)))</f>
        <v/>
      </c>
      <c r="C108" s="61"/>
      <c r="D108" s="62" t="str">
        <f t="shared" si="2"/>
        <v/>
      </c>
      <c r="E108" s="62" t="str">
        <f>IF(F108="","",VLOOKUP($F108,'金額'!$B$3:$K$44,10,FALSE))</f>
        <v/>
      </c>
      <c r="F108" s="63"/>
      <c r="G108" s="64" t="str">
        <f>IF($F108="","",(VLOOKUP($F108,'金額'!$B$3:$E$114,2,FALSE)))</f>
        <v/>
      </c>
      <c r="H108" s="65" t="str">
        <f>IF(F108="","",VLOOKUP($F108,'金額'!$B$3:$I$44,8,FALSE))</f>
        <v/>
      </c>
      <c r="I108" s="66" t="str">
        <f>IF(F108="","",VLOOKUP($F108,'金額'!$B$3:$I$44,7,FALSE))</f>
        <v/>
      </c>
      <c r="J108" s="67"/>
      <c r="K108" s="68"/>
      <c r="L108" s="69" t="str">
        <f>IF($I108="","",IF(AND($B108="K",$E108="KTN"),2000,IF(AND($B108="K",$E108="WHZ"),2000,IF($E108="MAHA",1500,IF($G108=0,(VLOOKUP($K108,'判定表'!$B$3:$G$96,2,FALSE)),0)))))</f>
        <v/>
      </c>
      <c r="M108" s="70" t="str">
        <f>IF($K108="","",IF($E108="ANC",(VLOOKUP($K108,'判定表'!$B$3:$G$95,3,FALSE)),IF(OR($E108="KTN",$E108="WHZ"),(VLOOKUP($K108,'判定表'!$B$3:$G$95,4,FALSE)*I108),0)))</f>
        <v/>
      </c>
      <c r="N108" s="71" t="str">
        <f>IF($I108="","",IF($K108="","",IF($G108=1,(VLOOKUP($F108,'金額'!$B$3:$J$114,3,FALSE)),0)))</f>
        <v/>
      </c>
      <c r="O108" s="72" t="str">
        <f t="shared" si="3"/>
        <v/>
      </c>
      <c r="P108" s="73" t="str">
        <f>IF($K108="","",IF($E108="KTN",(VLOOKUP($K108,'判定表'!$B$3:$I$95,8,FALSE)),IF($I108="","",(VLOOKUP($F108,'金額'!$B$3:$J$114,9,FALSE)))))</f>
        <v/>
      </c>
      <c r="Q108" s="59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</row>
    <row r="109" ht="13.5" customHeight="1">
      <c r="A109" s="44"/>
      <c r="B109" s="60" t="str">
        <f>IF($K109="","",(VLOOKUP($K109,'判定表'!$B$3:$G$105,6,FALSE)))</f>
        <v/>
      </c>
      <c r="C109" s="61"/>
      <c r="D109" s="62" t="str">
        <f t="shared" si="2"/>
        <v/>
      </c>
      <c r="E109" s="62" t="str">
        <f>IF(F109="","",VLOOKUP($F109,'金額'!$B$3:$K$44,10,FALSE))</f>
        <v/>
      </c>
      <c r="F109" s="63"/>
      <c r="G109" s="64" t="str">
        <f>IF($F109="","",(VLOOKUP($F109,'金額'!$B$3:$E$114,2,FALSE)))</f>
        <v/>
      </c>
      <c r="H109" s="65" t="str">
        <f>IF(F109="","",VLOOKUP($F109,'金額'!$B$3:$I$44,8,FALSE))</f>
        <v/>
      </c>
      <c r="I109" s="66" t="str">
        <f>IF(F109="","",VLOOKUP($F109,'金額'!$B$3:$I$44,7,FALSE))</f>
        <v/>
      </c>
      <c r="J109" s="67"/>
      <c r="K109" s="68"/>
      <c r="L109" s="69" t="str">
        <f>IF($I109="","",IF(AND($B109="K",$E109="KTN"),2000,IF(AND($B109="K",$E109="WHZ"),2000,IF($E109="MAHA",1500,IF($G109=0,(VLOOKUP($K109,'判定表'!$B$3:$G$96,2,FALSE)),0)))))</f>
        <v/>
      </c>
      <c r="M109" s="70" t="str">
        <f>IF($K109="","",IF($E109="ANC",(VLOOKUP($K109,'判定表'!$B$3:$G$95,3,FALSE)),IF(OR($E109="KTN",$E109="WHZ"),(VLOOKUP($K109,'判定表'!$B$3:$G$95,4,FALSE)*I109),0)))</f>
        <v/>
      </c>
      <c r="N109" s="71" t="str">
        <f>IF($I109="","",IF($K109="","",IF($G109=1,(VLOOKUP($F109,'金額'!$B$3:$J$114,3,FALSE)),0)))</f>
        <v/>
      </c>
      <c r="O109" s="72" t="str">
        <f t="shared" si="3"/>
        <v/>
      </c>
      <c r="P109" s="73" t="str">
        <f>IF($K109="","",IF($E109="KTN",(VLOOKUP($K109,'判定表'!$B$3:$I$95,8,FALSE)),IF($I109="","",(VLOOKUP($F109,'金額'!$B$3:$J$114,9,FALSE)))))</f>
        <v/>
      </c>
      <c r="Q109" s="59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</row>
    <row r="110" ht="13.5" customHeight="1">
      <c r="A110" s="44"/>
      <c r="B110" s="60" t="str">
        <f>IF($K110="","",(VLOOKUP($K110,'判定表'!$B$3:$G$105,6,FALSE)))</f>
        <v/>
      </c>
      <c r="C110" s="61"/>
      <c r="D110" s="62" t="str">
        <f t="shared" si="2"/>
        <v/>
      </c>
      <c r="E110" s="62" t="str">
        <f>IF(F110="","",VLOOKUP($F110,'金額'!$B$3:$K$44,10,FALSE))</f>
        <v/>
      </c>
      <c r="F110" s="63"/>
      <c r="G110" s="64" t="str">
        <f>IF($F110="","",(VLOOKUP($F110,'金額'!$B$3:$E$114,2,FALSE)))</f>
        <v/>
      </c>
      <c r="H110" s="65" t="str">
        <f>IF(F110="","",VLOOKUP($F110,'金額'!$B$3:$I$44,8,FALSE))</f>
        <v/>
      </c>
      <c r="I110" s="66" t="str">
        <f>IF(F110="","",VLOOKUP($F110,'金額'!$B$3:$I$44,7,FALSE))</f>
        <v/>
      </c>
      <c r="J110" s="67"/>
      <c r="K110" s="68"/>
      <c r="L110" s="69" t="str">
        <f>IF($I110="","",IF(AND($B110="K",$E110="KTN"),2000,IF(AND($B110="K",$E110="WHZ"),2000,IF($E110="MAHA",1500,IF($G110=0,(VLOOKUP($K110,'判定表'!$B$3:$G$96,2,FALSE)),0)))))</f>
        <v/>
      </c>
      <c r="M110" s="70" t="str">
        <f>IF($K110="","",IF($E110="ANC",(VLOOKUP($K110,'判定表'!$B$3:$G$95,3,FALSE)),IF(OR($E110="KTN",$E110="WHZ"),(VLOOKUP($K110,'判定表'!$B$3:$G$95,4,FALSE)*I110),0)))</f>
        <v/>
      </c>
      <c r="N110" s="71" t="str">
        <f>IF($I110="","",IF($K110="","",IF($G110=1,(VLOOKUP($F110,'金額'!$B$3:$J$114,3,FALSE)),0)))</f>
        <v/>
      </c>
      <c r="O110" s="72" t="str">
        <f t="shared" si="3"/>
        <v/>
      </c>
      <c r="P110" s="73" t="str">
        <f>IF($K110="","",IF($E110="KTN",(VLOOKUP($K110,'判定表'!$B$3:$I$95,8,FALSE)),IF($I110="","",(VLOOKUP($F110,'金額'!$B$3:$J$114,9,FALSE)))))</f>
        <v/>
      </c>
      <c r="Q110" s="59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</row>
    <row r="111" ht="13.5" customHeight="1">
      <c r="A111" s="44"/>
      <c r="B111" s="60" t="str">
        <f>IF($K111="","",(VLOOKUP($K111,'判定表'!$B$3:$G$105,6,FALSE)))</f>
        <v/>
      </c>
      <c r="C111" s="61"/>
      <c r="D111" s="62" t="str">
        <f t="shared" si="2"/>
        <v/>
      </c>
      <c r="E111" s="62" t="str">
        <f>IF(F111="","",VLOOKUP($F111,'金額'!$B$3:$K$44,10,FALSE))</f>
        <v/>
      </c>
      <c r="F111" s="63"/>
      <c r="G111" s="64" t="str">
        <f>IF($F111="","",(VLOOKUP($F111,'金額'!$B$3:$E$114,2,FALSE)))</f>
        <v/>
      </c>
      <c r="H111" s="65" t="str">
        <f>IF(F111="","",VLOOKUP($F111,'金額'!$B$3:$I$44,8,FALSE))</f>
        <v/>
      </c>
      <c r="I111" s="66" t="str">
        <f>IF(F111="","",VLOOKUP($F111,'金額'!$B$3:$I$44,7,FALSE))</f>
        <v/>
      </c>
      <c r="J111" s="67"/>
      <c r="K111" s="68"/>
      <c r="L111" s="69" t="str">
        <f>IF($I111="","",IF(AND($B111="K",$E111="KTN"),2000,IF(AND($B111="K",$E111="WHZ"),2000,IF($E111="MAHA",1500,IF($G111=0,(VLOOKUP($K111,'判定表'!$B$3:$G$96,2,FALSE)),0)))))</f>
        <v/>
      </c>
      <c r="M111" s="70" t="str">
        <f>IF($K111="","",IF($E111="ANC",(VLOOKUP($K111,'判定表'!$B$3:$G$95,3,FALSE)),IF(OR($E111="KTN",$E111="WHZ"),(VLOOKUP($K111,'判定表'!$B$3:$G$95,4,FALSE)*I111),0)))</f>
        <v/>
      </c>
      <c r="N111" s="71" t="str">
        <f>IF($I111="","",IF($K111="","",IF($G111=1,(VLOOKUP($F111,'金額'!$B$3:$J$114,3,FALSE)),0)))</f>
        <v/>
      </c>
      <c r="O111" s="72" t="str">
        <f t="shared" si="3"/>
        <v/>
      </c>
      <c r="P111" s="73" t="str">
        <f>IF($K111="","",IF($E111="KTN",(VLOOKUP($K111,'判定表'!$B$3:$I$95,8,FALSE)),IF($I111="","",(VLOOKUP($F111,'金額'!$B$3:$J$114,9,FALSE)))))</f>
        <v/>
      </c>
      <c r="Q111" s="59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</row>
    <row r="112" ht="13.5" customHeight="1">
      <c r="A112" s="44"/>
      <c r="B112" s="60" t="str">
        <f>IF($K112="","",(VLOOKUP($K112,'判定表'!$B$3:$G$105,6,FALSE)))</f>
        <v/>
      </c>
      <c r="C112" s="61"/>
      <c r="D112" s="62" t="str">
        <f t="shared" si="2"/>
        <v/>
      </c>
      <c r="E112" s="62" t="str">
        <f>IF(F112="","",VLOOKUP($F112,'金額'!$B$3:$K$44,10,FALSE))</f>
        <v/>
      </c>
      <c r="F112" s="63"/>
      <c r="G112" s="64" t="str">
        <f>IF($F112="","",(VLOOKUP($F112,'金額'!$B$3:$E$114,2,FALSE)))</f>
        <v/>
      </c>
      <c r="H112" s="65" t="str">
        <f>IF(F112="","",VLOOKUP($F112,'金額'!$B$3:$I$44,8,FALSE))</f>
        <v/>
      </c>
      <c r="I112" s="66" t="str">
        <f>IF(F112="","",VLOOKUP($F112,'金額'!$B$3:$I$44,7,FALSE))</f>
        <v/>
      </c>
      <c r="J112" s="67"/>
      <c r="K112" s="68"/>
      <c r="L112" s="69" t="str">
        <f>IF($I112="","",IF(AND($B112="K",$E112="KTN"),2000,IF(AND($B112="K",$E112="WHZ"),2000,IF($E112="MAHA",1500,IF($G112=0,(VLOOKUP($K112,'判定表'!$B$3:$G$96,2,FALSE)),0)))))</f>
        <v/>
      </c>
      <c r="M112" s="70" t="str">
        <f>IF($K112="","",IF($E112="ANC",(VLOOKUP($K112,'判定表'!$B$3:$G$95,3,FALSE)),IF(OR($E112="KTN",$E112="WHZ"),(VLOOKUP($K112,'判定表'!$B$3:$G$95,4,FALSE)*I112),0)))</f>
        <v/>
      </c>
      <c r="N112" s="71" t="str">
        <f>IF($I112="","",IF($K112="","",IF($G112=1,(VLOOKUP($F112,'金額'!$B$3:$J$114,3,FALSE)),0)))</f>
        <v/>
      </c>
      <c r="O112" s="72" t="str">
        <f t="shared" si="3"/>
        <v/>
      </c>
      <c r="P112" s="73" t="str">
        <f>IF($K112="","",IF($E112="KTN",(VLOOKUP($K112,'判定表'!$B$3:$I$95,8,FALSE)),IF($I112="","",(VLOOKUP($F112,'金額'!$B$3:$J$114,9,FALSE)))))</f>
        <v/>
      </c>
      <c r="Q112" s="59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</row>
    <row r="113" ht="13.5" customHeight="1">
      <c r="A113" s="44"/>
      <c r="B113" s="60" t="str">
        <f>IF($K113="","",(VLOOKUP($K113,'判定表'!$B$3:$G$105,6,FALSE)))</f>
        <v/>
      </c>
      <c r="C113" s="61"/>
      <c r="D113" s="62" t="str">
        <f t="shared" si="2"/>
        <v/>
      </c>
      <c r="E113" s="62" t="str">
        <f>IF(F113="","",VLOOKUP($F113,'金額'!$B$3:$K$44,10,FALSE))</f>
        <v/>
      </c>
      <c r="F113" s="63"/>
      <c r="G113" s="64" t="str">
        <f>IF($F113="","",(VLOOKUP($F113,'金額'!$B$3:$E$114,2,FALSE)))</f>
        <v/>
      </c>
      <c r="H113" s="65" t="str">
        <f>IF(F113="","",VLOOKUP($F113,'金額'!$B$3:$I$44,8,FALSE))</f>
        <v/>
      </c>
      <c r="I113" s="66" t="str">
        <f>IF(F113="","",VLOOKUP($F113,'金額'!$B$3:$I$44,7,FALSE))</f>
        <v/>
      </c>
      <c r="J113" s="67"/>
      <c r="K113" s="68"/>
      <c r="L113" s="69" t="str">
        <f>IF($I113="","",IF(AND($B113="K",$E113="KTN"),2000,IF(AND($B113="K",$E113="WHZ"),2000,IF($E113="MAHA",1500,IF($G113=0,(VLOOKUP($K113,'判定表'!$B$3:$G$96,2,FALSE)),0)))))</f>
        <v/>
      </c>
      <c r="M113" s="70" t="str">
        <f>IF($K113="","",IF($E113="ANC",(VLOOKUP($K113,'判定表'!$B$3:$G$95,3,FALSE)),IF(OR($E113="KTN",$E113="WHZ"),(VLOOKUP($K113,'判定表'!$B$3:$G$95,4,FALSE)*I113),0)))</f>
        <v/>
      </c>
      <c r="N113" s="71" t="str">
        <f>IF($I113="","",IF($K113="","",IF($G113=1,(VLOOKUP($F113,'金額'!$B$3:$J$114,3,FALSE)),0)))</f>
        <v/>
      </c>
      <c r="O113" s="72" t="str">
        <f t="shared" si="3"/>
        <v/>
      </c>
      <c r="P113" s="73" t="str">
        <f>IF($K113="","",IF($E113="KTN",(VLOOKUP($K113,'判定表'!$B$3:$I$95,8,FALSE)),IF($I113="","",(VLOOKUP($F113,'金額'!$B$3:$J$114,9,FALSE)))))</f>
        <v/>
      </c>
      <c r="Q113" s="75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</row>
    <row r="114" ht="13.5" customHeight="1">
      <c r="A114" s="44"/>
      <c r="B114" s="60" t="str">
        <f>IF($K114="","",(VLOOKUP($K114,'判定表'!$B$3:$G$105,6,FALSE)))</f>
        <v/>
      </c>
      <c r="C114" s="61"/>
      <c r="D114" s="62" t="str">
        <f t="shared" si="2"/>
        <v/>
      </c>
      <c r="E114" s="62" t="str">
        <f>IF(F114="","",VLOOKUP($F114,'金額'!$B$3:$K$44,10,FALSE))</f>
        <v/>
      </c>
      <c r="F114" s="63"/>
      <c r="G114" s="64" t="str">
        <f>IF($F114="","",(VLOOKUP($F114,'金額'!$B$3:$E$114,2,FALSE)))</f>
        <v/>
      </c>
      <c r="H114" s="65" t="str">
        <f>IF(F114="","",VLOOKUP($F114,'金額'!$B$3:$I$44,8,FALSE))</f>
        <v/>
      </c>
      <c r="I114" s="66" t="str">
        <f>IF(F114="","",VLOOKUP($F114,'金額'!$B$3:$I$44,7,FALSE))</f>
        <v/>
      </c>
      <c r="J114" s="67"/>
      <c r="K114" s="68"/>
      <c r="L114" s="69" t="str">
        <f>IF($I114="","",IF(AND($B114="K",$E114="KTN"),2000,IF(AND($B114="K",$E114="WHZ"),2000,IF($E114="MAHA",1500,IF($G114=0,(VLOOKUP($K114,'判定表'!$B$3:$G$96,2,FALSE)),0)))))</f>
        <v/>
      </c>
      <c r="M114" s="70" t="str">
        <f>IF($K114="","",IF($E114="ANC",(VLOOKUP($K114,'判定表'!$B$3:$G$95,3,FALSE)),IF(OR($E114="KTN",$E114="WHZ"),(VLOOKUP($K114,'判定表'!$B$3:$G$95,4,FALSE)*I114),0)))</f>
        <v/>
      </c>
      <c r="N114" s="71" t="str">
        <f>IF($I114="","",IF($K114="","",IF($G114=1,(VLOOKUP($F114,'金額'!$B$3:$J$114,3,FALSE)),0)))</f>
        <v/>
      </c>
      <c r="O114" s="72" t="str">
        <f t="shared" si="3"/>
        <v/>
      </c>
      <c r="P114" s="73" t="str">
        <f>IF($K114="","",IF($E114="KTN",(VLOOKUP($K114,'判定表'!$B$3:$I$95,8,FALSE)),IF($I114="","",(VLOOKUP($F114,'金額'!$B$3:$J$114,9,FALSE)))))</f>
        <v/>
      </c>
      <c r="Q114" s="59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</row>
    <row r="115" ht="13.5" customHeight="1">
      <c r="A115" s="44"/>
      <c r="B115" s="60" t="str">
        <f>IF($K115="","",(VLOOKUP($K115,'判定表'!$B$3:$G$105,6,FALSE)))</f>
        <v/>
      </c>
      <c r="C115" s="61"/>
      <c r="D115" s="62" t="str">
        <f t="shared" si="2"/>
        <v/>
      </c>
      <c r="E115" s="62" t="str">
        <f>IF(F115="","",VLOOKUP($F115,'金額'!$B$3:$K$44,10,FALSE))</f>
        <v/>
      </c>
      <c r="F115" s="63"/>
      <c r="G115" s="64" t="str">
        <f>IF($F115="","",(VLOOKUP($F115,'金額'!$B$3:$E$114,2,FALSE)))</f>
        <v/>
      </c>
      <c r="H115" s="65" t="str">
        <f>IF(F115="","",VLOOKUP($F115,'金額'!$B$3:$I$44,8,FALSE))</f>
        <v/>
      </c>
      <c r="I115" s="66" t="str">
        <f>IF(F115="","",VLOOKUP($F115,'金額'!$B$3:$I$44,7,FALSE))</f>
        <v/>
      </c>
      <c r="J115" s="67"/>
      <c r="K115" s="68"/>
      <c r="L115" s="69" t="str">
        <f>IF($I115="","",IF(AND($B115="K",$E115="KTN"),2000,IF(AND($B115="K",$E115="WHZ"),2000,IF($E115="MAHA",1500,IF($G115=0,(VLOOKUP($K115,'判定表'!$B$3:$G$96,2,FALSE)),0)))))</f>
        <v/>
      </c>
      <c r="M115" s="70" t="str">
        <f>IF($K115="","",IF($E115="ANC",(VLOOKUP($K115,'判定表'!$B$3:$G$95,3,FALSE)),IF(OR($E115="KTN",$E115="WHZ"),(VLOOKUP($K115,'判定表'!$B$3:$G$95,4,FALSE)*I115),0)))</f>
        <v/>
      </c>
      <c r="N115" s="71" t="str">
        <f>IF($I115="","",IF($K115="","",IF($G115=1,(VLOOKUP($F115,'金額'!$B$3:$J$114,3,FALSE)),0)))</f>
        <v/>
      </c>
      <c r="O115" s="72" t="str">
        <f t="shared" si="3"/>
        <v/>
      </c>
      <c r="P115" s="73" t="str">
        <f>IF($K115="","",IF($E115="KTN",(VLOOKUP($K115,'判定表'!$B$3:$I$95,8,FALSE)),IF($I115="","",(VLOOKUP($F115,'金額'!$B$3:$J$114,9,FALSE)))))</f>
        <v/>
      </c>
      <c r="Q115" s="59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</row>
    <row r="116" ht="13.5" customHeight="1">
      <c r="A116" s="44"/>
      <c r="B116" s="60" t="str">
        <f>IF($K116="","",(VLOOKUP($K116,'判定表'!$B$3:$G$105,6,FALSE)))</f>
        <v/>
      </c>
      <c r="C116" s="61"/>
      <c r="D116" s="62" t="str">
        <f t="shared" si="2"/>
        <v/>
      </c>
      <c r="E116" s="62" t="str">
        <f>IF(F116="","",VLOOKUP($F116,'金額'!$B$3:$K$44,10,FALSE))</f>
        <v/>
      </c>
      <c r="F116" s="63"/>
      <c r="G116" s="64" t="str">
        <f>IF($F116="","",(VLOOKUP($F116,'金額'!$B$3:$E$114,2,FALSE)))</f>
        <v/>
      </c>
      <c r="H116" s="65" t="str">
        <f>IF(F116="","",VLOOKUP($F116,'金額'!$B$3:$I$44,8,FALSE))</f>
        <v/>
      </c>
      <c r="I116" s="66" t="str">
        <f>IF(F116="","",VLOOKUP($F116,'金額'!$B$3:$I$44,7,FALSE))</f>
        <v/>
      </c>
      <c r="J116" s="67"/>
      <c r="K116" s="68"/>
      <c r="L116" s="69" t="str">
        <f>IF($I116="","",IF(AND($B116="K",$E116="KTN"),2000,IF(AND($B116="K",$E116="WHZ"),2000,IF($E116="MAHA",1500,IF($G116=0,(VLOOKUP($K116,'判定表'!$B$3:$G$96,2,FALSE)),0)))))</f>
        <v/>
      </c>
      <c r="M116" s="70" t="str">
        <f>IF($K116="","",IF($E116="ANC",(VLOOKUP($K116,'判定表'!$B$3:$G$95,3,FALSE)),IF(OR($E116="KTN",$E116="WHZ"),(VLOOKUP($K116,'判定表'!$B$3:$G$95,4,FALSE)*I116),0)))</f>
        <v/>
      </c>
      <c r="N116" s="71" t="str">
        <f>IF($I116="","",IF($K116="","",IF($G116=1,(VLOOKUP($F116,'金額'!$B$3:$J$114,3,FALSE)),0)))</f>
        <v/>
      </c>
      <c r="O116" s="72" t="str">
        <f t="shared" si="3"/>
        <v/>
      </c>
      <c r="P116" s="73" t="str">
        <f>IF($K116="","",IF($E116="KTN",(VLOOKUP($K116,'判定表'!$B$3:$I$95,8,FALSE)),IF($I116="","",(VLOOKUP($F116,'金額'!$B$3:$J$114,9,FALSE)))))</f>
        <v/>
      </c>
      <c r="Q116" s="59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</row>
    <row r="117" ht="13.5" customHeight="1">
      <c r="A117" s="44"/>
      <c r="B117" s="60" t="str">
        <f>IF($K117="","",(VLOOKUP($K117,'判定表'!$B$3:$G$105,6,FALSE)))</f>
        <v/>
      </c>
      <c r="C117" s="61"/>
      <c r="D117" s="62" t="str">
        <f t="shared" si="2"/>
        <v/>
      </c>
      <c r="E117" s="62" t="str">
        <f>IF(F117="","",VLOOKUP($F117,'金額'!$B$3:$K$44,10,FALSE))</f>
        <v/>
      </c>
      <c r="F117" s="63"/>
      <c r="G117" s="64" t="str">
        <f>IF($F117="","",(VLOOKUP($F117,'金額'!$B$3:$E$114,2,FALSE)))</f>
        <v/>
      </c>
      <c r="H117" s="65" t="str">
        <f>IF(F117="","",VLOOKUP($F117,'金額'!$B$3:$I$44,8,FALSE))</f>
        <v/>
      </c>
      <c r="I117" s="66" t="str">
        <f>IF(F117="","",VLOOKUP($F117,'金額'!$B$3:$I$44,7,FALSE))</f>
        <v/>
      </c>
      <c r="J117" s="67"/>
      <c r="K117" s="68"/>
      <c r="L117" s="69" t="str">
        <f>IF($I117="","",IF(AND($B117="K",$E117="KTN"),2000,IF(AND($B117="K",$E117="WHZ"),2000,IF($E117="MAHA",1500,IF($G117=0,(VLOOKUP($K117,'判定表'!$B$3:$G$96,2,FALSE)),0)))))</f>
        <v/>
      </c>
      <c r="M117" s="70" t="str">
        <f>IF($K117="","",IF($E117="ANC",(VLOOKUP($K117,'判定表'!$B$3:$G$95,3,FALSE)),IF(OR($E117="KTN",$E117="WHZ"),(VLOOKUP($K117,'判定表'!$B$3:$G$95,4,FALSE)*I117),0)))</f>
        <v/>
      </c>
      <c r="N117" s="71" t="str">
        <f>IF($I117="","",IF($K117="","",IF($G117=1,(VLOOKUP($F117,'金額'!$B$3:$J$114,3,FALSE)),0)))</f>
        <v/>
      </c>
      <c r="O117" s="72" t="str">
        <f t="shared" si="3"/>
        <v/>
      </c>
      <c r="P117" s="73" t="str">
        <f>IF($K117="","",IF($E117="KTN",(VLOOKUP($K117,'判定表'!$B$3:$I$95,8,FALSE)),IF($I117="","",(VLOOKUP($F117,'金額'!$B$3:$J$114,9,FALSE)))))</f>
        <v/>
      </c>
      <c r="Q117" s="59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</row>
    <row r="118" ht="13.5" customHeight="1">
      <c r="A118" s="44"/>
      <c r="B118" s="60" t="str">
        <f>IF($K118="","",(VLOOKUP($K118,'判定表'!$B$3:$G$105,6,FALSE)))</f>
        <v/>
      </c>
      <c r="C118" s="61"/>
      <c r="D118" s="62" t="str">
        <f t="shared" si="2"/>
        <v/>
      </c>
      <c r="E118" s="62" t="str">
        <f>IF(F118="","",VLOOKUP($F118,'金額'!$B$3:$K$44,10,FALSE))</f>
        <v/>
      </c>
      <c r="F118" s="63"/>
      <c r="G118" s="64" t="str">
        <f>IF($F118="","",(VLOOKUP($F118,'金額'!$B$3:$E$114,2,FALSE)))</f>
        <v/>
      </c>
      <c r="H118" s="65" t="str">
        <f>IF(F118="","",VLOOKUP($F118,'金額'!$B$3:$I$44,8,FALSE))</f>
        <v/>
      </c>
      <c r="I118" s="66" t="str">
        <f>IF(F118="","",VLOOKUP($F118,'金額'!$B$3:$I$44,7,FALSE))</f>
        <v/>
      </c>
      <c r="J118" s="67"/>
      <c r="K118" s="68"/>
      <c r="L118" s="69" t="str">
        <f>IF($I118="","",IF(AND($B118="K",$E118="KTN"),2000,IF(AND($B118="K",$E118="WHZ"),2000,IF($E118="MAHA",1500,IF($G118=0,(VLOOKUP($K118,'判定表'!$B$3:$G$96,2,FALSE)),0)))))</f>
        <v/>
      </c>
      <c r="M118" s="70" t="str">
        <f>IF($K118="","",IF($E118="ANC",(VLOOKUP($K118,'判定表'!$B$3:$G$95,3,FALSE)),IF(OR($E118="KTN",$E118="WHZ"),(VLOOKUP($K118,'判定表'!$B$3:$G$95,4,FALSE)*I118),0)))</f>
        <v/>
      </c>
      <c r="N118" s="71" t="str">
        <f>IF($I118="","",IF($K118="","",IF($G118=1,(VLOOKUP($F118,'金額'!$B$3:$J$114,3,FALSE)),0)))</f>
        <v/>
      </c>
      <c r="O118" s="72" t="str">
        <f t="shared" si="3"/>
        <v/>
      </c>
      <c r="P118" s="73" t="str">
        <f>IF($K118="","",IF($E118="KTN",(VLOOKUP($K118,'判定表'!$B$3:$I$95,8,FALSE)),IF($I118="","",(VLOOKUP($F118,'金額'!$B$3:$J$114,9,FALSE)))))</f>
        <v/>
      </c>
      <c r="Q118" s="59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</row>
    <row r="119" ht="13.5" customHeight="1">
      <c r="A119" s="44"/>
      <c r="B119" s="60" t="str">
        <f>IF($K119="","",(VLOOKUP($K119,'判定表'!$B$3:$G$105,6,FALSE)))</f>
        <v/>
      </c>
      <c r="C119" s="61"/>
      <c r="D119" s="62" t="str">
        <f t="shared" si="2"/>
        <v/>
      </c>
      <c r="E119" s="62" t="str">
        <f>IF(F119="","",VLOOKUP($F119,'金額'!$B$3:$K$44,10,FALSE))</f>
        <v/>
      </c>
      <c r="F119" s="63"/>
      <c r="G119" s="64" t="str">
        <f>IF($F119="","",(VLOOKUP($F119,'金額'!$B$3:$E$114,2,FALSE)))</f>
        <v/>
      </c>
      <c r="H119" s="65" t="str">
        <f>IF(F119="","",VLOOKUP($F119,'金額'!$B$3:$I$44,8,FALSE))</f>
        <v/>
      </c>
      <c r="I119" s="66" t="str">
        <f>IF(F119="","",VLOOKUP($F119,'金額'!$B$3:$I$44,7,FALSE))</f>
        <v/>
      </c>
      <c r="J119" s="67"/>
      <c r="K119" s="68"/>
      <c r="L119" s="69" t="str">
        <f>IF($I119="","",IF(AND($B119="K",$E119="KTN"),2000,IF(AND($B119="K",$E119="WHZ"),2000,IF($E119="MAHA",1500,IF($G119=0,(VLOOKUP($K119,'判定表'!$B$3:$G$96,2,FALSE)),0)))))</f>
        <v/>
      </c>
      <c r="M119" s="70" t="str">
        <f>IF($K119="","",IF($E119="ANC",(VLOOKUP($K119,'判定表'!$B$3:$G$95,3,FALSE)),IF(OR($E119="KTN",$E119="WHZ"),(VLOOKUP($K119,'判定表'!$B$3:$G$95,4,FALSE)*I119),0)))</f>
        <v/>
      </c>
      <c r="N119" s="71" t="str">
        <f>IF($I119="","",IF($K119="","",IF($G119=1,(VLOOKUP($F119,'金額'!$B$3:$J$114,3,FALSE)),0)))</f>
        <v/>
      </c>
      <c r="O119" s="72" t="str">
        <f t="shared" si="3"/>
        <v/>
      </c>
      <c r="P119" s="73" t="str">
        <f>IF($K119="","",IF($E119="KTN",(VLOOKUP($K119,'判定表'!$B$3:$I$95,8,FALSE)),IF($I119="","",(VLOOKUP($F119,'金額'!$B$3:$J$114,9,FALSE)))))</f>
        <v/>
      </c>
      <c r="Q119" s="59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</row>
    <row r="120" ht="13.5" customHeight="1">
      <c r="A120" s="44"/>
      <c r="B120" s="60" t="str">
        <f>IF($K120="","",(VLOOKUP($K120,'判定表'!$B$3:$G$105,6,FALSE)))</f>
        <v/>
      </c>
      <c r="C120" s="61"/>
      <c r="D120" s="62" t="str">
        <f t="shared" si="2"/>
        <v/>
      </c>
      <c r="E120" s="62" t="str">
        <f>IF(F120="","",VLOOKUP($F120,'金額'!$B$3:$K$44,10,FALSE))</f>
        <v/>
      </c>
      <c r="F120" s="63"/>
      <c r="G120" s="64" t="str">
        <f>IF($F120="","",(VLOOKUP($F120,'金額'!$B$3:$E$114,2,FALSE)))</f>
        <v/>
      </c>
      <c r="H120" s="65" t="str">
        <f>IF(F120="","",VLOOKUP($F120,'金額'!$B$3:$I$44,8,FALSE))</f>
        <v/>
      </c>
      <c r="I120" s="66" t="str">
        <f>IF(F120="","",VLOOKUP($F120,'金額'!$B$3:$I$44,7,FALSE))</f>
        <v/>
      </c>
      <c r="J120" s="67"/>
      <c r="K120" s="68"/>
      <c r="L120" s="69" t="str">
        <f>IF($I120="","",IF(AND($B120="K",$E120="KTN"),2000,IF(AND($B120="K",$E120="WHZ"),2000,IF($E120="MAHA",1500,IF($G120=0,(VLOOKUP($K120,'判定表'!$B$3:$G$96,2,FALSE)),0)))))</f>
        <v/>
      </c>
      <c r="M120" s="70" t="str">
        <f>IF($K120="","",IF($E120="ANC",(VLOOKUP($K120,'判定表'!$B$3:$G$95,3,FALSE)),IF(OR($E120="KTN",$E120="WHZ"),(VLOOKUP($K120,'判定表'!$B$3:$G$95,4,FALSE)*I120),0)))</f>
        <v/>
      </c>
      <c r="N120" s="71" t="str">
        <f>IF($I120="","",IF($K120="","",IF($G120=1,(VLOOKUP($F120,'金額'!$B$3:$J$114,3,FALSE)),0)))</f>
        <v/>
      </c>
      <c r="O120" s="72" t="str">
        <f t="shared" si="3"/>
        <v/>
      </c>
      <c r="P120" s="73" t="str">
        <f>IF($K120="","",IF($E120="KTN",(VLOOKUP($K120,'判定表'!$B$3:$I$95,8,FALSE)),IF($I120="","",(VLOOKUP($F120,'金額'!$B$3:$J$114,9,FALSE)))))</f>
        <v/>
      </c>
      <c r="Q120" s="59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</row>
    <row r="121" ht="13.5" customHeight="1">
      <c r="A121" s="44"/>
      <c r="B121" s="60" t="str">
        <f>IF($K121="","",(VLOOKUP($K121,'判定表'!$B$3:$G$105,6,FALSE)))</f>
        <v/>
      </c>
      <c r="C121" s="61"/>
      <c r="D121" s="62" t="str">
        <f t="shared" si="2"/>
        <v/>
      </c>
      <c r="E121" s="62" t="str">
        <f>IF(F121="","",VLOOKUP($F121,'金額'!$B$3:$K$44,10,FALSE))</f>
        <v/>
      </c>
      <c r="F121" s="63"/>
      <c r="G121" s="64" t="str">
        <f>IF($F121="","",(VLOOKUP($F121,'金額'!$B$3:$E$114,2,FALSE)))</f>
        <v/>
      </c>
      <c r="H121" s="65" t="str">
        <f>IF(F121="","",VLOOKUP($F121,'金額'!$B$3:$I$44,8,FALSE))</f>
        <v/>
      </c>
      <c r="I121" s="66" t="str">
        <f>IF(F121="","",VLOOKUP($F121,'金額'!$B$3:$I$44,7,FALSE))</f>
        <v/>
      </c>
      <c r="J121" s="67"/>
      <c r="K121" s="68"/>
      <c r="L121" s="69" t="str">
        <f>IF($I121="","",IF(AND($B121="K",$E121="KTN"),2000,IF(AND($B121="K",$E121="WHZ"),2000,IF($E121="MAHA",1500,IF($G121=0,(VLOOKUP($K121,'判定表'!$B$3:$G$96,2,FALSE)),0)))))</f>
        <v/>
      </c>
      <c r="M121" s="70" t="str">
        <f>IF($K121="","",IF($E121="ANC",(VLOOKUP($K121,'判定表'!$B$3:$G$95,3,FALSE)),IF(OR($E121="KTN",$E121="WHZ"),(VLOOKUP($K121,'判定表'!$B$3:$G$95,4,FALSE)*I121),0)))</f>
        <v/>
      </c>
      <c r="N121" s="71" t="str">
        <f>IF($I121="","",IF($K121="","",IF($G121=1,(VLOOKUP($F121,'金額'!$B$3:$J$114,3,FALSE)),0)))</f>
        <v/>
      </c>
      <c r="O121" s="72" t="str">
        <f t="shared" si="3"/>
        <v/>
      </c>
      <c r="P121" s="73" t="str">
        <f>IF($K121="","",IF($E121="KTN",(VLOOKUP($K121,'判定表'!$B$3:$I$95,8,FALSE)),IF($I121="","",(VLOOKUP($F121,'金額'!$B$3:$J$114,9,FALSE)))))</f>
        <v/>
      </c>
      <c r="Q121" s="59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</row>
    <row r="122" ht="13.5" customHeight="1">
      <c r="A122" s="44"/>
      <c r="B122" s="60" t="str">
        <f>IF($K122="","",(VLOOKUP($K122,'判定表'!$B$3:$G$105,6,FALSE)))</f>
        <v/>
      </c>
      <c r="C122" s="61"/>
      <c r="D122" s="62" t="str">
        <f t="shared" si="2"/>
        <v/>
      </c>
      <c r="E122" s="62" t="str">
        <f>IF(F122="","",VLOOKUP($F122,'金額'!$B$3:$K$44,10,FALSE))</f>
        <v/>
      </c>
      <c r="F122" s="63"/>
      <c r="G122" s="64" t="str">
        <f>IF($F122="","",(VLOOKUP($F122,'金額'!$B$3:$E$114,2,FALSE)))</f>
        <v/>
      </c>
      <c r="H122" s="65" t="str">
        <f>IF(F122="","",VLOOKUP($F122,'金額'!$B$3:$I$44,8,FALSE))</f>
        <v/>
      </c>
      <c r="I122" s="66" t="str">
        <f>IF(F122="","",VLOOKUP($F122,'金額'!$B$3:$I$44,7,FALSE))</f>
        <v/>
      </c>
      <c r="J122" s="67"/>
      <c r="K122" s="68"/>
      <c r="L122" s="69" t="str">
        <f>IF($I122="","",IF(AND($B122="K",$E122="KTN"),2000,IF(AND($B122="K",$E122="WHZ"),2000,IF($E122="MAHA",1500,IF($G122=0,(VLOOKUP($K122,'判定表'!$B$3:$G$96,2,FALSE)),0)))))</f>
        <v/>
      </c>
      <c r="M122" s="70" t="str">
        <f>IF($K122="","",IF($E122="ANC",(VLOOKUP($K122,'判定表'!$B$3:$G$95,3,FALSE)),IF(OR($E122="KTN",$E122="WHZ"),(VLOOKUP($K122,'判定表'!$B$3:$G$95,4,FALSE)*I122),0)))</f>
        <v/>
      </c>
      <c r="N122" s="71" t="str">
        <f>IF($I122="","",IF($K122="","",IF($G122=1,(VLOOKUP($F122,'金額'!$B$3:$J$114,3,FALSE)),0)))</f>
        <v/>
      </c>
      <c r="O122" s="72" t="str">
        <f t="shared" si="3"/>
        <v/>
      </c>
      <c r="P122" s="73" t="str">
        <f>IF($K122="","",IF($E122="KTN",(VLOOKUP($K122,'判定表'!$B$3:$I$95,8,FALSE)),IF($I122="","",(VLOOKUP($F122,'金額'!$B$3:$J$114,9,FALSE)))))</f>
        <v/>
      </c>
      <c r="Q122" s="59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</row>
    <row r="123" ht="13.5" customHeight="1">
      <c r="A123" s="44"/>
      <c r="B123" s="60" t="str">
        <f>IF($K123="","",(VLOOKUP($K123,'判定表'!$B$3:$G$105,6,FALSE)))</f>
        <v/>
      </c>
      <c r="C123" s="61"/>
      <c r="D123" s="62" t="str">
        <f t="shared" si="2"/>
        <v/>
      </c>
      <c r="E123" s="62" t="str">
        <f>IF(F123="","",VLOOKUP($F123,'金額'!$B$3:$K$44,10,FALSE))</f>
        <v/>
      </c>
      <c r="F123" s="63"/>
      <c r="G123" s="64" t="str">
        <f>IF($F123="","",(VLOOKUP($F123,'金額'!$B$3:$E$114,2,FALSE)))</f>
        <v/>
      </c>
      <c r="H123" s="65" t="str">
        <f>IF(F123="","",VLOOKUP($F123,'金額'!$B$3:$I$44,8,FALSE))</f>
        <v/>
      </c>
      <c r="I123" s="66" t="str">
        <f>IF(F123="","",VLOOKUP($F123,'金額'!$B$3:$I$44,7,FALSE))</f>
        <v/>
      </c>
      <c r="J123" s="67"/>
      <c r="K123" s="68"/>
      <c r="L123" s="69" t="str">
        <f>IF($I123="","",IF(AND($B123="K",$E123="KTN"),2000,IF(AND($B123="K",$E123="WHZ"),2000,IF($E123="MAHA",1500,IF($G123=0,(VLOOKUP($K123,'判定表'!$B$3:$G$96,2,FALSE)),0)))))</f>
        <v/>
      </c>
      <c r="M123" s="70" t="str">
        <f>IF($K123="","",IF($E123="ANC",(VLOOKUP($K123,'判定表'!$B$3:$G$95,3,FALSE)),IF(OR($E123="KTN",$E123="WHZ"),(VLOOKUP($K123,'判定表'!$B$3:$G$95,4,FALSE)*I123),0)))</f>
        <v/>
      </c>
      <c r="N123" s="71" t="str">
        <f>IF($I123="","",IF($K123="","",IF($G123=1,(VLOOKUP($F123,'金額'!$B$3:$J$114,3,FALSE)),0)))</f>
        <v/>
      </c>
      <c r="O123" s="72" t="str">
        <f t="shared" si="3"/>
        <v/>
      </c>
      <c r="P123" s="73" t="str">
        <f>IF($K123="","",IF($E123="KTN",(VLOOKUP($K123,'判定表'!$B$3:$I$95,8,FALSE)),IF($I123="","",(VLOOKUP($F123,'金額'!$B$3:$J$114,9,FALSE)))))</f>
        <v/>
      </c>
      <c r="Q123" s="59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</row>
    <row r="124" ht="13.5" customHeight="1">
      <c r="A124" s="44"/>
      <c r="B124" s="60" t="str">
        <f>IF($K124="","",(VLOOKUP($K124,'判定表'!$B$3:$G$105,6,FALSE)))</f>
        <v/>
      </c>
      <c r="C124" s="61"/>
      <c r="D124" s="62" t="str">
        <f t="shared" si="2"/>
        <v/>
      </c>
      <c r="E124" s="62" t="str">
        <f>IF(F124="","",VLOOKUP($F124,'金額'!$B$3:$K$44,10,FALSE))</f>
        <v/>
      </c>
      <c r="F124" s="63"/>
      <c r="G124" s="64" t="str">
        <f>IF($F124="","",(VLOOKUP($F124,'金額'!$B$3:$E$114,2,FALSE)))</f>
        <v/>
      </c>
      <c r="H124" s="65" t="str">
        <f>IF(F124="","",VLOOKUP($F124,'金額'!$B$3:$I$44,8,FALSE))</f>
        <v/>
      </c>
      <c r="I124" s="66" t="str">
        <f>IF(F124="","",VLOOKUP($F124,'金額'!$B$3:$I$44,7,FALSE))</f>
        <v/>
      </c>
      <c r="J124" s="67"/>
      <c r="K124" s="68"/>
      <c r="L124" s="69" t="str">
        <f>IF($I124="","",IF(AND($B124="K",$E124="KTN"),2000,IF(AND($B124="K",$E124="WHZ"),2000,IF($E124="MAHA",1500,IF($G124=0,(VLOOKUP($K124,'判定表'!$B$3:$G$96,2,FALSE)),0)))))</f>
        <v/>
      </c>
      <c r="M124" s="70" t="str">
        <f>IF($K124="","",IF($E124="ANC",(VLOOKUP($K124,'判定表'!$B$3:$G$95,3,FALSE)),IF(OR($E124="KTN",$E124="WHZ"),(VLOOKUP($K124,'判定表'!$B$3:$G$95,4,FALSE)*I124),0)))</f>
        <v/>
      </c>
      <c r="N124" s="71" t="str">
        <f>IF($I124="","",IF($K124="","",IF($G124=1,(VLOOKUP($F124,'金額'!$B$3:$J$114,3,FALSE)),0)))</f>
        <v/>
      </c>
      <c r="O124" s="72" t="str">
        <f t="shared" si="3"/>
        <v/>
      </c>
      <c r="P124" s="73" t="str">
        <f>IF($K124="","",IF($E124="KTN",(VLOOKUP($K124,'判定表'!$B$3:$I$95,8,FALSE)),IF($I124="","",(VLOOKUP($F124,'金額'!$B$3:$J$114,9,FALSE)))))</f>
        <v/>
      </c>
      <c r="Q124" s="59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</row>
    <row r="125" ht="13.5" customHeight="1">
      <c r="A125" s="44"/>
      <c r="B125" s="60" t="str">
        <f>IF($K125="","",(VLOOKUP($K125,'判定表'!$B$3:$G$105,6,FALSE)))</f>
        <v/>
      </c>
      <c r="C125" s="61"/>
      <c r="D125" s="62" t="str">
        <f t="shared" si="2"/>
        <v/>
      </c>
      <c r="E125" s="62" t="str">
        <f>IF(F125="","",VLOOKUP($F125,'金額'!$B$3:$K$44,10,FALSE))</f>
        <v/>
      </c>
      <c r="F125" s="63"/>
      <c r="G125" s="64" t="str">
        <f>IF($F125="","",(VLOOKUP($F125,'金額'!$B$3:$E$114,2,FALSE)))</f>
        <v/>
      </c>
      <c r="H125" s="65" t="str">
        <f>IF(F125="","",VLOOKUP($F125,'金額'!$B$3:$I$44,8,FALSE))</f>
        <v/>
      </c>
      <c r="I125" s="66" t="str">
        <f>IF(F125="","",VLOOKUP($F125,'金額'!$B$3:$I$44,7,FALSE))</f>
        <v/>
      </c>
      <c r="J125" s="67"/>
      <c r="K125" s="68"/>
      <c r="L125" s="69" t="str">
        <f>IF($I125="","",IF(AND($B125="K",$E125="KTN"),2000,IF(AND($B125="K",$E125="WHZ"),2000,IF($E125="MAHA",1500,IF($G125=0,(VLOOKUP($K125,'判定表'!$B$3:$G$96,2,FALSE)),0)))))</f>
        <v/>
      </c>
      <c r="M125" s="70" t="str">
        <f>IF($K125="","",IF($E125="ANC",(VLOOKUP($K125,'判定表'!$B$3:$G$95,3,FALSE)),IF(OR($E125="KTN",$E125="WHZ"),(VLOOKUP($K125,'判定表'!$B$3:$G$95,4,FALSE)*I125),0)))</f>
        <v/>
      </c>
      <c r="N125" s="71" t="str">
        <f>IF($I125="","",IF($K125="","",IF($G125=1,(VLOOKUP($F125,'金額'!$B$3:$J$114,3,FALSE)),0)))</f>
        <v/>
      </c>
      <c r="O125" s="72" t="str">
        <f t="shared" si="3"/>
        <v/>
      </c>
      <c r="P125" s="73" t="str">
        <f>IF($K125="","",IF($E125="KTN",(VLOOKUP($K125,'判定表'!$B$3:$I$95,8,FALSE)),IF($I125="","",(VLOOKUP($F125,'金額'!$B$3:$J$114,9,FALSE)))))</f>
        <v/>
      </c>
      <c r="Q125" s="59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</row>
    <row r="126" ht="13.5" customHeight="1">
      <c r="A126" s="44"/>
      <c r="B126" s="60" t="str">
        <f>IF($K126="","",(VLOOKUP($K126,'判定表'!$B$3:$G$105,6,FALSE)))</f>
        <v/>
      </c>
      <c r="C126" s="61"/>
      <c r="D126" s="62" t="str">
        <f t="shared" si="2"/>
        <v/>
      </c>
      <c r="E126" s="62" t="str">
        <f>IF(F126="","",VLOOKUP($F126,'金額'!$B$3:$K$44,10,FALSE))</f>
        <v/>
      </c>
      <c r="F126" s="63"/>
      <c r="G126" s="64" t="str">
        <f>IF($F126="","",(VLOOKUP($F126,'金額'!$B$3:$E$114,2,FALSE)))</f>
        <v/>
      </c>
      <c r="H126" s="65" t="str">
        <f>IF(F126="","",VLOOKUP($F126,'金額'!$B$3:$I$44,8,FALSE))</f>
        <v/>
      </c>
      <c r="I126" s="66" t="str">
        <f>IF(F126="","",VLOOKUP($F126,'金額'!$B$3:$I$44,7,FALSE))</f>
        <v/>
      </c>
      <c r="J126" s="67"/>
      <c r="K126" s="68"/>
      <c r="L126" s="69" t="str">
        <f>IF($I126="","",IF(AND($B126="K",$E126="KTN"),2000,IF(AND($B126="K",$E126="WHZ"),2000,IF($E126="MAHA",1500,IF($G126=0,(VLOOKUP($K126,'判定表'!$B$3:$G$96,2,FALSE)),0)))))</f>
        <v/>
      </c>
      <c r="M126" s="70" t="str">
        <f>IF($K126="","",IF($E126="ANC",(VLOOKUP($K126,'判定表'!$B$3:$G$95,3,FALSE)),IF(OR($E126="KTN",$E126="WHZ"),(VLOOKUP($K126,'判定表'!$B$3:$G$95,4,FALSE)*I126),0)))</f>
        <v/>
      </c>
      <c r="N126" s="71" t="str">
        <f>IF($I126="","",IF($K126="","",IF($G126=1,(VLOOKUP($F126,'金額'!$B$3:$J$114,3,FALSE)),0)))</f>
        <v/>
      </c>
      <c r="O126" s="72" t="str">
        <f t="shared" si="3"/>
        <v/>
      </c>
      <c r="P126" s="73" t="str">
        <f>IF($K126="","",IF($E126="KTN",(VLOOKUP($K126,'判定表'!$B$3:$I$95,8,FALSE)),IF($I126="","",(VLOOKUP($F126,'金額'!$B$3:$J$114,9,FALSE)))))</f>
        <v/>
      </c>
      <c r="Q126" s="59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</row>
    <row r="127" ht="13.5" customHeight="1">
      <c r="A127" s="44"/>
      <c r="B127" s="60" t="str">
        <f>IF($K127="","",(VLOOKUP($K127,'判定表'!$B$3:$G$105,6,FALSE)))</f>
        <v/>
      </c>
      <c r="C127" s="61"/>
      <c r="D127" s="62" t="str">
        <f t="shared" si="2"/>
        <v/>
      </c>
      <c r="E127" s="62" t="str">
        <f>IF(F127="","",VLOOKUP($F127,'金額'!$B$3:$K$44,10,FALSE))</f>
        <v/>
      </c>
      <c r="F127" s="63"/>
      <c r="G127" s="64" t="str">
        <f>IF($F127="","",(VLOOKUP($F127,'金額'!$B$3:$E$114,2,FALSE)))</f>
        <v/>
      </c>
      <c r="H127" s="65" t="str">
        <f>IF(F127="","",VLOOKUP($F127,'金額'!$B$3:$I$44,8,FALSE))</f>
        <v/>
      </c>
      <c r="I127" s="66" t="str">
        <f>IF(F127="","",VLOOKUP($F127,'金額'!$B$3:$I$44,7,FALSE))</f>
        <v/>
      </c>
      <c r="J127" s="67"/>
      <c r="K127" s="68"/>
      <c r="L127" s="69" t="str">
        <f>IF($I127="","",IF(AND($B127="K",$E127="KTN"),2000,IF(AND($B127="K",$E127="WHZ"),2000,IF($E127="MAHA",1500,IF($G127=0,(VLOOKUP($K127,'判定表'!$B$3:$G$96,2,FALSE)),0)))))</f>
        <v/>
      </c>
      <c r="M127" s="70" t="str">
        <f>IF($K127="","",IF($E127="ANC",(VLOOKUP($K127,'判定表'!$B$3:$G$95,3,FALSE)),IF(OR($E127="KTN",$E127="WHZ"),(VLOOKUP($K127,'判定表'!$B$3:$G$95,4,FALSE)*I127),0)))</f>
        <v/>
      </c>
      <c r="N127" s="71" t="str">
        <f>IF($I127="","",IF($K127="","",IF($G127=1,(VLOOKUP($F127,'金額'!$B$3:$J$114,3,FALSE)),0)))</f>
        <v/>
      </c>
      <c r="O127" s="72" t="str">
        <f t="shared" si="3"/>
        <v/>
      </c>
      <c r="P127" s="73" t="str">
        <f>IF($K127="","",IF($E127="KTN",(VLOOKUP($K127,'判定表'!$B$3:$I$95,8,FALSE)),IF($I127="","",(VLOOKUP($F127,'金額'!$B$3:$J$114,9,FALSE)))))</f>
        <v/>
      </c>
      <c r="Q127" s="59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</row>
    <row r="128" ht="13.5" customHeight="1">
      <c r="A128" s="44"/>
      <c r="B128" s="60" t="str">
        <f>IF($K128="","",(VLOOKUP($K128,'判定表'!$B$3:$G$105,6,FALSE)))</f>
        <v/>
      </c>
      <c r="C128" s="61"/>
      <c r="D128" s="62" t="str">
        <f t="shared" si="2"/>
        <v/>
      </c>
      <c r="E128" s="62" t="str">
        <f>IF(F128="","",VLOOKUP($F128,'金額'!$B$3:$K$44,10,FALSE))</f>
        <v/>
      </c>
      <c r="F128" s="63"/>
      <c r="G128" s="64" t="str">
        <f>IF($F128="","",(VLOOKUP($F128,'金額'!$B$3:$E$114,2,FALSE)))</f>
        <v/>
      </c>
      <c r="H128" s="65" t="str">
        <f>IF(F128="","",VLOOKUP($F128,'金額'!$B$3:$I$44,8,FALSE))</f>
        <v/>
      </c>
      <c r="I128" s="66" t="str">
        <f>IF(F128="","",VLOOKUP($F128,'金額'!$B$3:$I$44,7,FALSE))</f>
        <v/>
      </c>
      <c r="J128" s="67"/>
      <c r="K128" s="68"/>
      <c r="L128" s="69" t="str">
        <f>IF($I128="","",IF(AND($B128="K",$E128="KTN"),2000,IF(AND($B128="K",$E128="WHZ"),2000,IF($E128="MAHA",1500,IF($G128=0,(VLOOKUP($K128,'判定表'!$B$3:$G$96,2,FALSE)),0)))))</f>
        <v/>
      </c>
      <c r="M128" s="70" t="str">
        <f>IF($K128="","",IF($E128="ANC",(VLOOKUP($K128,'判定表'!$B$3:$G$95,3,FALSE)),IF(OR($E128="KTN",$E128="WHZ"),(VLOOKUP($K128,'判定表'!$B$3:$G$95,4,FALSE)*I128),0)))</f>
        <v/>
      </c>
      <c r="N128" s="71" t="str">
        <f>IF($I128="","",IF($K128="","",IF($G128=1,(VLOOKUP($F128,'金額'!$B$3:$J$114,3,FALSE)),0)))</f>
        <v/>
      </c>
      <c r="O128" s="72" t="str">
        <f t="shared" si="3"/>
        <v/>
      </c>
      <c r="P128" s="73" t="str">
        <f>IF($K128="","",IF($E128="KTN",(VLOOKUP($K128,'判定表'!$B$3:$I$95,8,FALSE)),IF($I128="","",(VLOOKUP($F128,'金額'!$B$3:$J$114,9,FALSE)))))</f>
        <v/>
      </c>
      <c r="Q128" s="59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</row>
    <row r="129" ht="13.5" customHeight="1">
      <c r="A129" s="44"/>
      <c r="B129" s="60" t="str">
        <f>IF($K129="","",(VLOOKUP($K129,'判定表'!$B$3:$G$105,6,FALSE)))</f>
        <v/>
      </c>
      <c r="C129" s="61"/>
      <c r="D129" s="62" t="str">
        <f t="shared" si="2"/>
        <v/>
      </c>
      <c r="E129" s="62" t="str">
        <f>IF(F129="","",VLOOKUP($F129,'金額'!$B$3:$K$44,10,FALSE))</f>
        <v/>
      </c>
      <c r="F129" s="63"/>
      <c r="G129" s="64" t="str">
        <f>IF($F129="","",(VLOOKUP($F129,'金額'!$B$3:$E$114,2,FALSE)))</f>
        <v/>
      </c>
      <c r="H129" s="65" t="str">
        <f>IF(F129="","",VLOOKUP($F129,'金額'!$B$3:$I$44,8,FALSE))</f>
        <v/>
      </c>
      <c r="I129" s="66" t="str">
        <f>IF(F129="","",VLOOKUP($F129,'金額'!$B$3:$I$44,7,FALSE))</f>
        <v/>
      </c>
      <c r="J129" s="67"/>
      <c r="K129" s="68"/>
      <c r="L129" s="69" t="str">
        <f>IF($I129="","",IF(AND($B129="K",$E129="KTN"),2000,IF(AND($B129="K",$E129="WHZ"),2000,IF($E129="MAHA",1500,IF($G129=0,(VLOOKUP($K129,'判定表'!$B$3:$G$96,2,FALSE)),0)))))</f>
        <v/>
      </c>
      <c r="M129" s="70" t="str">
        <f>IF($K129="","",IF($E129="ANC",(VLOOKUP($K129,'判定表'!$B$3:$G$95,3,FALSE)),IF(OR($E129="KTN",$E129="WHZ"),(VLOOKUP($K129,'判定表'!$B$3:$G$95,4,FALSE)*I129),0)))</f>
        <v/>
      </c>
      <c r="N129" s="71" t="str">
        <f>IF($I129="","",IF($K129="","",IF($G129=1,(VLOOKUP($F129,'金額'!$B$3:$J$114,3,FALSE)),0)))</f>
        <v/>
      </c>
      <c r="O129" s="72" t="str">
        <f t="shared" si="3"/>
        <v/>
      </c>
      <c r="P129" s="73" t="str">
        <f>IF($K129="","",IF($E129="KTN",(VLOOKUP($K129,'判定表'!$B$3:$I$95,8,FALSE)),IF($I129="","",(VLOOKUP($F129,'金額'!$B$3:$J$114,9,FALSE)))))</f>
        <v/>
      </c>
      <c r="Q129" s="59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</row>
    <row r="130" ht="13.5" customHeight="1">
      <c r="A130" s="44"/>
      <c r="B130" s="60" t="str">
        <f>IF($K130="","",(VLOOKUP($K130,'判定表'!$B$3:$G$105,6,FALSE)))</f>
        <v/>
      </c>
      <c r="C130" s="61"/>
      <c r="D130" s="62" t="str">
        <f t="shared" si="2"/>
        <v/>
      </c>
      <c r="E130" s="62" t="str">
        <f>IF(F130="","",VLOOKUP($F130,'金額'!$B$3:$K$44,10,FALSE))</f>
        <v/>
      </c>
      <c r="F130" s="63"/>
      <c r="G130" s="64" t="str">
        <f>IF($F130="","",(VLOOKUP($F130,'金額'!$B$3:$E$114,2,FALSE)))</f>
        <v/>
      </c>
      <c r="H130" s="65" t="str">
        <f>IF(F130="","",VLOOKUP($F130,'金額'!$B$3:$I$44,8,FALSE))</f>
        <v/>
      </c>
      <c r="I130" s="66" t="str">
        <f>IF(F130="","",VLOOKUP($F130,'金額'!$B$3:$I$44,7,FALSE))</f>
        <v/>
      </c>
      <c r="J130" s="67"/>
      <c r="K130" s="68"/>
      <c r="L130" s="69" t="str">
        <f>IF($I130="","",IF(AND($B130="K",$E130="KTN"),2000,IF(AND($B130="K",$E130="WHZ"),2000,IF($E130="MAHA",1500,IF($G130=0,(VLOOKUP($K130,'判定表'!$B$3:$G$96,2,FALSE)),0)))))</f>
        <v/>
      </c>
      <c r="M130" s="70" t="str">
        <f>IF($K130="","",IF($E130="ANC",(VLOOKUP($K130,'判定表'!$B$3:$G$95,3,FALSE)),IF(OR($E130="KTN",$E130="WHZ"),(VLOOKUP($K130,'判定表'!$B$3:$G$95,4,FALSE)*I130),0)))</f>
        <v/>
      </c>
      <c r="N130" s="71" t="str">
        <f>IF($I130="","",IF($K130="","",IF($G130=1,(VLOOKUP($F130,'金額'!$B$3:$J$114,3,FALSE)),0)))</f>
        <v/>
      </c>
      <c r="O130" s="72" t="str">
        <f t="shared" si="3"/>
        <v/>
      </c>
      <c r="P130" s="73" t="str">
        <f>IF($K130="","",IF($E130="KTN",(VLOOKUP($K130,'判定表'!$B$3:$I$95,8,FALSE)),IF($I130="","",(VLOOKUP($F130,'金額'!$B$3:$J$114,9,FALSE)))))</f>
        <v/>
      </c>
      <c r="Q130" s="59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</row>
    <row r="131" ht="13.5" customHeight="1">
      <c r="A131" s="44"/>
      <c r="B131" s="60" t="str">
        <f>IF($K131="","",(VLOOKUP($K131,'判定表'!$B$3:$G$105,6,FALSE)))</f>
        <v/>
      </c>
      <c r="C131" s="61"/>
      <c r="D131" s="62" t="str">
        <f t="shared" si="2"/>
        <v/>
      </c>
      <c r="E131" s="62" t="str">
        <f>IF(F131="","",VLOOKUP($F131,'金額'!$B$3:$K$44,10,FALSE))</f>
        <v/>
      </c>
      <c r="F131" s="63"/>
      <c r="G131" s="64" t="str">
        <f>IF($F131="","",(VLOOKUP($F131,'金額'!$B$3:$E$114,2,FALSE)))</f>
        <v/>
      </c>
      <c r="H131" s="65" t="str">
        <f>IF(F131="","",VLOOKUP($F131,'金額'!$B$3:$I$44,8,FALSE))</f>
        <v/>
      </c>
      <c r="I131" s="66" t="str">
        <f>IF(F131="","",VLOOKUP($F131,'金額'!$B$3:$I$44,7,FALSE))</f>
        <v/>
      </c>
      <c r="J131" s="67"/>
      <c r="K131" s="68"/>
      <c r="L131" s="69" t="str">
        <f>IF($I131="","",IF(AND($B131="K",$E131="KTN"),2000,IF(AND($B131="K",$E131="WHZ"),2000,IF($E131="MAHA",1500,IF($G131=0,(VLOOKUP($K131,'判定表'!$B$3:$G$96,2,FALSE)),0)))))</f>
        <v/>
      </c>
      <c r="M131" s="70" t="str">
        <f>IF($K131="","",IF($E131="ANC",(VLOOKUP($K131,'判定表'!$B$3:$G$95,3,FALSE)),IF(OR($E131="KTN",$E131="WHZ"),(VLOOKUP($K131,'判定表'!$B$3:$G$95,4,FALSE)*I131),0)))</f>
        <v/>
      </c>
      <c r="N131" s="71" t="str">
        <f>IF($I131="","",IF($K131="","",IF($G131=1,(VLOOKUP($F131,'金額'!$B$3:$J$114,3,FALSE)),0)))</f>
        <v/>
      </c>
      <c r="O131" s="72" t="str">
        <f t="shared" si="3"/>
        <v/>
      </c>
      <c r="P131" s="73" t="str">
        <f>IF($K131="","",IF($E131="KTN",(VLOOKUP($K131,'判定表'!$B$3:$I$95,8,FALSE)),IF($I131="","",(VLOOKUP($F131,'金額'!$B$3:$J$114,9,FALSE)))))</f>
        <v/>
      </c>
      <c r="Q131" s="75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</row>
    <row r="132" ht="13.5" customHeight="1">
      <c r="A132" s="44"/>
      <c r="B132" s="60" t="str">
        <f>IF($K132="","",(VLOOKUP($K132,'判定表'!$B$3:$G$105,6,FALSE)))</f>
        <v/>
      </c>
      <c r="C132" s="61"/>
      <c r="D132" s="62" t="str">
        <f t="shared" si="2"/>
        <v/>
      </c>
      <c r="E132" s="62" t="str">
        <f>IF(F132="","",VLOOKUP($F132,'金額'!$B$3:$K$44,10,FALSE))</f>
        <v/>
      </c>
      <c r="F132" s="63"/>
      <c r="G132" s="64" t="str">
        <f>IF($F132="","",(VLOOKUP($F132,'金額'!$B$3:$E$114,2,FALSE)))</f>
        <v/>
      </c>
      <c r="H132" s="65" t="str">
        <f>IF(F132="","",VLOOKUP($F132,'金額'!$B$3:$I$44,8,FALSE))</f>
        <v/>
      </c>
      <c r="I132" s="66" t="str">
        <f>IF(F132="","",VLOOKUP($F132,'金額'!$B$3:$I$44,7,FALSE))</f>
        <v/>
      </c>
      <c r="J132" s="67"/>
      <c r="K132" s="68"/>
      <c r="L132" s="69" t="str">
        <f>IF($I132="","",IF(AND($B132="K",$E132="KTN"),2000,IF(AND($B132="K",$E132="WHZ"),2000,IF($E132="MAHA",1500,IF($G132=0,(VLOOKUP($K132,'判定表'!$B$3:$G$96,2,FALSE)),0)))))</f>
        <v/>
      </c>
      <c r="M132" s="70" t="str">
        <f>IF($K132="","",IF($E132="ANC",(VLOOKUP($K132,'判定表'!$B$3:$G$95,3,FALSE)),IF(OR($E132="KTN",$E132="WHZ"),(VLOOKUP($K132,'判定表'!$B$3:$G$95,4,FALSE)*I132),0)))</f>
        <v/>
      </c>
      <c r="N132" s="71" t="str">
        <f>IF($I132="","",IF($K132="","",IF($G132=1,(VLOOKUP($F132,'金額'!$B$3:$J$114,3,FALSE)),0)))</f>
        <v/>
      </c>
      <c r="O132" s="72" t="str">
        <f t="shared" si="3"/>
        <v/>
      </c>
      <c r="P132" s="73" t="str">
        <f>IF($K132="","",IF($E132="KTN",(VLOOKUP($K132,'判定表'!$B$3:$I$95,8,FALSE)),IF($I132="","",(VLOOKUP($F132,'金額'!$B$3:$J$114,9,FALSE)))))</f>
        <v/>
      </c>
      <c r="Q132" s="59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</row>
    <row r="133" ht="13.5" customHeight="1">
      <c r="A133" s="44"/>
      <c r="B133" s="60" t="str">
        <f>IF($K133="","",(VLOOKUP($K133,'判定表'!$B$3:$G$105,6,FALSE)))</f>
        <v/>
      </c>
      <c r="C133" s="61"/>
      <c r="D133" s="62" t="str">
        <f t="shared" si="2"/>
        <v/>
      </c>
      <c r="E133" s="62" t="str">
        <f>IF(F133="","",VLOOKUP($F133,'金額'!$B$3:$K$44,10,FALSE))</f>
        <v/>
      </c>
      <c r="F133" s="63"/>
      <c r="G133" s="64" t="str">
        <f>IF($F133="","",(VLOOKUP($F133,'金額'!$B$3:$E$114,2,FALSE)))</f>
        <v/>
      </c>
      <c r="H133" s="65" t="str">
        <f>IF(F133="","",VLOOKUP($F133,'金額'!$B$3:$I$44,8,FALSE))</f>
        <v/>
      </c>
      <c r="I133" s="66" t="str">
        <f>IF(F133="","",VLOOKUP($F133,'金額'!$B$3:$I$44,7,FALSE))</f>
        <v/>
      </c>
      <c r="J133" s="67"/>
      <c r="K133" s="68"/>
      <c r="L133" s="69" t="str">
        <f>IF($I133="","",IF(AND($B133="K",$E133="KTN"),2000,IF(AND($B133="K",$E133="WHZ"),2000,IF($E133="MAHA",1500,IF($G133=0,(VLOOKUP($K133,'判定表'!$B$3:$G$96,2,FALSE)),0)))))</f>
        <v/>
      </c>
      <c r="M133" s="70" t="str">
        <f>IF($K133="","",IF($E133="ANC",(VLOOKUP($K133,'判定表'!$B$3:$G$95,3,FALSE)),IF(OR($E133="KTN",$E133="WHZ"),(VLOOKUP($K133,'判定表'!$B$3:$G$95,4,FALSE)*I133),0)))</f>
        <v/>
      </c>
      <c r="N133" s="71" t="str">
        <f>IF($I133="","",IF($K133="","",IF($G133=1,(VLOOKUP($F133,'金額'!$B$3:$J$114,3,FALSE)),0)))</f>
        <v/>
      </c>
      <c r="O133" s="72" t="str">
        <f t="shared" si="3"/>
        <v/>
      </c>
      <c r="P133" s="73" t="str">
        <f>IF($K133="","",IF($E133="KTN",(VLOOKUP($K133,'判定表'!$B$3:$I$95,8,FALSE)),IF($I133="","",(VLOOKUP($F133,'金額'!$B$3:$J$114,9,FALSE)))))</f>
        <v/>
      </c>
      <c r="Q133" s="59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</row>
    <row r="134" ht="13.5" customHeight="1">
      <c r="A134" s="44"/>
      <c r="B134" s="60" t="str">
        <f>IF($K134="","",(VLOOKUP($K134,'判定表'!$B$3:$G$105,6,FALSE)))</f>
        <v/>
      </c>
      <c r="C134" s="61"/>
      <c r="D134" s="62" t="str">
        <f t="shared" si="2"/>
        <v/>
      </c>
      <c r="E134" s="62" t="str">
        <f>IF(F134="","",VLOOKUP($F134,'金額'!$B$3:$K$44,10,FALSE))</f>
        <v/>
      </c>
      <c r="F134" s="63"/>
      <c r="G134" s="64" t="str">
        <f>IF($F134="","",(VLOOKUP($F134,'金額'!$B$3:$E$114,2,FALSE)))</f>
        <v/>
      </c>
      <c r="H134" s="65" t="str">
        <f>IF(F134="","",VLOOKUP($F134,'金額'!$B$3:$I$44,8,FALSE))</f>
        <v/>
      </c>
      <c r="I134" s="66" t="str">
        <f>IF(F134="","",VLOOKUP($F134,'金額'!$B$3:$I$44,7,FALSE))</f>
        <v/>
      </c>
      <c r="J134" s="67"/>
      <c r="K134" s="68"/>
      <c r="L134" s="69" t="str">
        <f>IF($I134="","",IF(AND($B134="K",$E134="KTN"),2000,IF(AND($B134="K",$E134="WHZ"),2000,IF($E134="MAHA",1500,IF($G134=0,(VLOOKUP($K134,'判定表'!$B$3:$G$96,2,FALSE)),0)))))</f>
        <v/>
      </c>
      <c r="M134" s="70" t="str">
        <f>IF($K134="","",IF($E134="ANC",(VLOOKUP($K134,'判定表'!$B$3:$G$95,3,FALSE)),IF(OR($E134="KTN",$E134="WHZ"),(VLOOKUP($K134,'判定表'!$B$3:$G$95,4,FALSE)*I134),0)))</f>
        <v/>
      </c>
      <c r="N134" s="71" t="str">
        <f>IF($I134="","",IF($K134="","",IF($G134=1,(VLOOKUP($F134,'金額'!$B$3:$J$114,3,FALSE)),0)))</f>
        <v/>
      </c>
      <c r="O134" s="72" t="str">
        <f t="shared" si="3"/>
        <v/>
      </c>
      <c r="P134" s="73" t="str">
        <f>IF($K134="","",IF($E134="KTN",(VLOOKUP($K134,'判定表'!$B$3:$I$95,8,FALSE)),IF($I134="","",(VLOOKUP($F134,'金額'!$B$3:$J$114,9,FALSE)))))</f>
        <v/>
      </c>
      <c r="Q134" s="59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</row>
    <row r="135" ht="13.5" customHeight="1">
      <c r="A135" s="44"/>
      <c r="B135" s="60" t="str">
        <f>IF($K135="","",(VLOOKUP($K135,'判定表'!$B$3:$G$105,6,FALSE)))</f>
        <v/>
      </c>
      <c r="C135" s="61"/>
      <c r="D135" s="62" t="str">
        <f t="shared" si="2"/>
        <v/>
      </c>
      <c r="E135" s="62" t="str">
        <f>IF(F135="","",VLOOKUP($F135,'金額'!$B$3:$K$44,10,FALSE))</f>
        <v/>
      </c>
      <c r="F135" s="63"/>
      <c r="G135" s="64" t="str">
        <f>IF($F135="","",(VLOOKUP($F135,'金額'!$B$3:$E$114,2,FALSE)))</f>
        <v/>
      </c>
      <c r="H135" s="65" t="str">
        <f>IF(F135="","",VLOOKUP($F135,'金額'!$B$3:$I$44,8,FALSE))</f>
        <v/>
      </c>
      <c r="I135" s="66" t="str">
        <f>IF(F135="","",VLOOKUP($F135,'金額'!$B$3:$I$44,7,FALSE))</f>
        <v/>
      </c>
      <c r="J135" s="67"/>
      <c r="K135" s="68"/>
      <c r="L135" s="69" t="str">
        <f>IF($I135="","",IF(AND($B135="K",$E135="KTN"),2000,IF(AND($B135="K",$E135="WHZ"),2000,IF($E135="MAHA",1500,IF($G135=0,(VLOOKUP($K135,'判定表'!$B$3:$G$96,2,FALSE)),0)))))</f>
        <v/>
      </c>
      <c r="M135" s="70" t="str">
        <f>IF($K135="","",IF($E135="ANC",(VLOOKUP($K135,'判定表'!$B$3:$G$95,3,FALSE)),IF(OR($E135="KTN",$E135="WHZ"),(VLOOKUP($K135,'判定表'!$B$3:$G$95,4,FALSE)*I135),0)))</f>
        <v/>
      </c>
      <c r="N135" s="71" t="str">
        <f>IF($I135="","",IF($K135="","",IF($G135=1,(VLOOKUP($F135,'金額'!$B$3:$J$114,3,FALSE)),0)))</f>
        <v/>
      </c>
      <c r="O135" s="72" t="str">
        <f t="shared" si="3"/>
        <v/>
      </c>
      <c r="P135" s="73" t="str">
        <f>IF($K135="","",IF($E135="KTN",(VLOOKUP($K135,'判定表'!$B$3:$I$95,8,FALSE)),IF($I135="","",(VLOOKUP($F135,'金額'!$B$3:$J$114,9,FALSE)))))</f>
        <v/>
      </c>
      <c r="Q135" s="59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</row>
    <row r="136" ht="13.5" customHeight="1">
      <c r="A136" s="44"/>
      <c r="B136" s="60" t="str">
        <f>IF($K136="","",(VLOOKUP($K136,'判定表'!$B$3:$G$105,6,FALSE)))</f>
        <v/>
      </c>
      <c r="C136" s="61"/>
      <c r="D136" s="62" t="str">
        <f t="shared" si="2"/>
        <v/>
      </c>
      <c r="E136" s="62" t="str">
        <f>IF(F136="","",VLOOKUP($F136,'金額'!$B$3:$K$44,10,FALSE))</f>
        <v/>
      </c>
      <c r="F136" s="63"/>
      <c r="G136" s="64" t="str">
        <f>IF($F136="","",(VLOOKUP($F136,'金額'!$B$3:$E$114,2,FALSE)))</f>
        <v/>
      </c>
      <c r="H136" s="65" t="str">
        <f>IF(F136="","",VLOOKUP($F136,'金額'!$B$3:$I$44,8,FALSE))</f>
        <v/>
      </c>
      <c r="I136" s="66" t="str">
        <f>IF(F136="","",VLOOKUP($F136,'金額'!$B$3:$I$44,7,FALSE))</f>
        <v/>
      </c>
      <c r="J136" s="67"/>
      <c r="K136" s="68"/>
      <c r="L136" s="69" t="str">
        <f>IF($I136="","",IF(AND($B136="K",$E136="KTN"),2000,IF(AND($B136="K",$E136="WHZ"),2000,IF($E136="MAHA",1500,IF($G136=0,(VLOOKUP($K136,'判定表'!$B$3:$G$96,2,FALSE)),0)))))</f>
        <v/>
      </c>
      <c r="M136" s="70" t="str">
        <f>IF($K136="","",IF($E136="ANC",(VLOOKUP($K136,'判定表'!$B$3:$G$95,3,FALSE)),IF(OR($E136="KTN",$E136="WHZ"),(VLOOKUP($K136,'判定表'!$B$3:$G$95,4,FALSE)*I136),0)))</f>
        <v/>
      </c>
      <c r="N136" s="71" t="str">
        <f>IF($I136="","",IF($K136="","",IF($G136=1,(VLOOKUP($F136,'金額'!$B$3:$J$114,3,FALSE)),0)))</f>
        <v/>
      </c>
      <c r="O136" s="72" t="str">
        <f t="shared" si="3"/>
        <v/>
      </c>
      <c r="P136" s="73" t="str">
        <f>IF($K136="","",IF($E136="KTN",(VLOOKUP($K136,'判定表'!$B$3:$I$95,8,FALSE)),IF($I136="","",(VLOOKUP($F136,'金額'!$B$3:$J$114,9,FALSE)))))</f>
        <v/>
      </c>
      <c r="Q136" s="59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</row>
    <row r="137" ht="13.5" customHeight="1">
      <c r="A137" s="44"/>
      <c r="B137" s="60" t="str">
        <f>IF($K137="","",(VLOOKUP($K137,'判定表'!$B$3:$G$105,6,FALSE)))</f>
        <v/>
      </c>
      <c r="C137" s="61"/>
      <c r="D137" s="62" t="str">
        <f t="shared" si="2"/>
        <v/>
      </c>
      <c r="E137" s="62" t="str">
        <f>IF(F137="","",VLOOKUP($F137,'金額'!$B$3:$K$44,10,FALSE))</f>
        <v/>
      </c>
      <c r="F137" s="63"/>
      <c r="G137" s="64" t="str">
        <f>IF($F137="","",(VLOOKUP($F137,'金額'!$B$3:$E$114,2,FALSE)))</f>
        <v/>
      </c>
      <c r="H137" s="65" t="str">
        <f>IF(F137="","",VLOOKUP($F137,'金額'!$B$3:$I$44,8,FALSE))</f>
        <v/>
      </c>
      <c r="I137" s="66" t="str">
        <f>IF(F137="","",VLOOKUP($F137,'金額'!$B$3:$I$44,7,FALSE))</f>
        <v/>
      </c>
      <c r="J137" s="67"/>
      <c r="K137" s="68"/>
      <c r="L137" s="69" t="str">
        <f>IF($I137="","",IF(AND($B137="K",$E137="KTN"),2000,IF(AND($B137="K",$E137="WHZ"),2000,IF($E137="MAHA",1500,IF($G137=0,(VLOOKUP($K137,'判定表'!$B$3:$G$96,2,FALSE)),0)))))</f>
        <v/>
      </c>
      <c r="M137" s="70" t="str">
        <f>IF($K137="","",IF($E137="ANC",(VLOOKUP($K137,'判定表'!$B$3:$G$95,3,FALSE)),IF(OR($E137="KTN",$E137="WHZ"),(VLOOKUP($K137,'判定表'!$B$3:$G$95,4,FALSE)*I137),0)))</f>
        <v/>
      </c>
      <c r="N137" s="71" t="str">
        <f>IF($I137="","",IF($K137="","",IF($G137=1,(VLOOKUP($F137,'金額'!$B$3:$J$114,3,FALSE)),0)))</f>
        <v/>
      </c>
      <c r="O137" s="72" t="str">
        <f t="shared" si="3"/>
        <v/>
      </c>
      <c r="P137" s="73" t="str">
        <f>IF($K137="","",IF($E137="KTN",(VLOOKUP($K137,'判定表'!$B$3:$I$95,8,FALSE)),IF($I137="","",(VLOOKUP($F137,'金額'!$B$3:$J$114,9,FALSE)))))</f>
        <v/>
      </c>
      <c r="Q137" s="59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</row>
    <row r="138" ht="13.5" customHeight="1">
      <c r="A138" s="44"/>
      <c r="B138" s="60" t="str">
        <f>IF($K138="","",(VLOOKUP($K138,'判定表'!$B$3:$G$105,6,FALSE)))</f>
        <v/>
      </c>
      <c r="C138" s="61"/>
      <c r="D138" s="62" t="str">
        <f t="shared" si="2"/>
        <v/>
      </c>
      <c r="E138" s="62" t="str">
        <f>IF(F138="","",VLOOKUP($F138,'金額'!$B$3:$K$44,10,FALSE))</f>
        <v/>
      </c>
      <c r="F138" s="63"/>
      <c r="G138" s="64" t="str">
        <f>IF($F138="","",(VLOOKUP($F138,'金額'!$B$3:$E$114,2,FALSE)))</f>
        <v/>
      </c>
      <c r="H138" s="65" t="str">
        <f>IF(F138="","",VLOOKUP($F138,'金額'!$B$3:$I$44,8,FALSE))</f>
        <v/>
      </c>
      <c r="I138" s="66" t="str">
        <f>IF(F138="","",VLOOKUP($F138,'金額'!$B$3:$I$44,7,FALSE))</f>
        <v/>
      </c>
      <c r="J138" s="67"/>
      <c r="K138" s="68"/>
      <c r="L138" s="69" t="str">
        <f>IF($I138="","",IF(AND($B138="K",$E138="KTN"),2000,IF(AND($B138="K",$E138="WHZ"),2000,IF($E138="MAHA",1500,IF($G138=0,(VLOOKUP($K138,'判定表'!$B$3:$G$96,2,FALSE)),0)))))</f>
        <v/>
      </c>
      <c r="M138" s="70" t="str">
        <f>IF($K138="","",IF($E138="ANC",(VLOOKUP($K138,'判定表'!$B$3:$G$95,3,FALSE)),IF(OR($E138="KTN",$E138="WHZ"),(VLOOKUP($K138,'判定表'!$B$3:$G$95,4,FALSE)*I138),0)))</f>
        <v/>
      </c>
      <c r="N138" s="71" t="str">
        <f>IF($I138="","",IF($K138="","",IF($G138=1,(VLOOKUP($F138,'金額'!$B$3:$J$114,3,FALSE)),0)))</f>
        <v/>
      </c>
      <c r="O138" s="72" t="str">
        <f t="shared" si="3"/>
        <v/>
      </c>
      <c r="P138" s="73" t="str">
        <f>IF($K138="","",IF($E138="KTN",(VLOOKUP($K138,'判定表'!$B$3:$I$95,8,FALSE)),IF($I138="","",(VLOOKUP($F138,'金額'!$B$3:$J$114,9,FALSE)))))</f>
        <v/>
      </c>
      <c r="Q138" s="59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</row>
    <row r="139" ht="13.5" customHeight="1">
      <c r="A139" s="76"/>
      <c r="B139" s="60" t="str">
        <f>IF($K139="","",(VLOOKUP($K139,'判定表'!$B$3:$G$105,6,FALSE)))</f>
        <v/>
      </c>
      <c r="C139" s="61"/>
      <c r="D139" s="62" t="str">
        <f t="shared" si="2"/>
        <v/>
      </c>
      <c r="E139" s="62" t="str">
        <f>IF(F139="","",VLOOKUP($F139,'金額'!$B$3:$K$44,10,FALSE))</f>
        <v/>
      </c>
      <c r="F139" s="63"/>
      <c r="G139" s="64" t="str">
        <f>IF($F139="","",(VLOOKUP($F139,'金額'!$B$3:$E$114,2,FALSE)))</f>
        <v/>
      </c>
      <c r="H139" s="65" t="str">
        <f>IF(F139="","",VLOOKUP($F139,'金額'!$B$3:$I$44,8,FALSE))</f>
        <v/>
      </c>
      <c r="I139" s="66" t="str">
        <f>IF(F139="","",VLOOKUP($F139,'金額'!$B$3:$I$44,7,FALSE))</f>
        <v/>
      </c>
      <c r="J139" s="67"/>
      <c r="K139" s="68"/>
      <c r="L139" s="69" t="str">
        <f>IF($I139="","",IF(AND($B139="K",$E139="KTN"),2000,IF(AND($B139="K",$E139="WHZ"),2000,IF($E139="MAHA",1500,IF($G139=0,(VLOOKUP($K139,'判定表'!$B$3:$G$96,2,FALSE)),0)))))</f>
        <v/>
      </c>
      <c r="M139" s="70" t="str">
        <f>IF($K139="","",IF($E139="ANC",(VLOOKUP($K139,'判定表'!$B$3:$G$95,3,FALSE)),IF(OR($E139="KTN",$E139="WHZ"),(VLOOKUP($K139,'判定表'!$B$3:$G$95,4,FALSE)*I139),0)))</f>
        <v/>
      </c>
      <c r="N139" s="71" t="str">
        <f>IF($I139="","",IF($K139="","",IF($G139=1,(VLOOKUP($F139,'金額'!$B$3:$J$114,3,FALSE)),0)))</f>
        <v/>
      </c>
      <c r="O139" s="72" t="str">
        <f t="shared" si="3"/>
        <v/>
      </c>
      <c r="P139" s="73" t="str">
        <f>IF($K139="","",IF($E139="KTN",(VLOOKUP($K139,'判定表'!$B$3:$I$95,8,FALSE)),IF($I139="","",(VLOOKUP($F139,'金額'!$B$3:$J$114,9,FALSE)))))</f>
        <v/>
      </c>
      <c r="Q139" s="77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</row>
    <row r="140" ht="13.5" customHeight="1">
      <c r="A140" s="76"/>
      <c r="B140" s="60" t="str">
        <f>IF($K140="","",(VLOOKUP($K140,'判定表'!$B$3:$G$105,6,FALSE)))</f>
        <v/>
      </c>
      <c r="C140" s="61"/>
      <c r="D140" s="62" t="str">
        <f t="shared" si="2"/>
        <v/>
      </c>
      <c r="E140" s="62" t="str">
        <f>IF(F140="","",VLOOKUP($F140,'金額'!$B$3:$K$44,10,FALSE))</f>
        <v/>
      </c>
      <c r="F140" s="63"/>
      <c r="G140" s="64" t="str">
        <f>IF($F140="","",(VLOOKUP($F140,'金額'!$B$3:$E$114,2,FALSE)))</f>
        <v/>
      </c>
      <c r="H140" s="65" t="str">
        <f>IF(F140="","",VLOOKUP($F140,'金額'!$B$3:$I$44,8,FALSE))</f>
        <v/>
      </c>
      <c r="I140" s="66" t="str">
        <f>IF(F140="","",VLOOKUP($F140,'金額'!$B$3:$I$44,7,FALSE))</f>
        <v/>
      </c>
      <c r="J140" s="67"/>
      <c r="K140" s="68"/>
      <c r="L140" s="69" t="str">
        <f>IF($I140="","",IF(AND($B140="K",$E140="KTN"),2000,IF(AND($B140="K",$E140="WHZ"),2000,IF($E140="MAHA",1500,IF($G140=0,(VLOOKUP($K140,'判定表'!$B$3:$G$96,2,FALSE)),0)))))</f>
        <v/>
      </c>
      <c r="M140" s="70" t="str">
        <f>IF($K140="","",IF($E140="ANC",(VLOOKUP($K140,'判定表'!$B$3:$G$95,3,FALSE)),IF(OR($E140="KTN",$E140="WHZ"),(VLOOKUP($K140,'判定表'!$B$3:$G$95,4,FALSE)*I140),0)))</f>
        <v/>
      </c>
      <c r="N140" s="71" t="str">
        <f>IF($I140="","",IF($K140="","",IF($G140=1,(VLOOKUP($F140,'金額'!$B$3:$J$114,3,FALSE)),0)))</f>
        <v/>
      </c>
      <c r="O140" s="72" t="str">
        <f t="shared" si="3"/>
        <v/>
      </c>
      <c r="P140" s="73" t="str">
        <f>IF($K140="","",IF($E140="KTN",(VLOOKUP($K140,'判定表'!$B$3:$I$95,8,FALSE)),IF($I140="","",(VLOOKUP($F140,'金額'!$B$3:$J$114,9,FALSE)))))</f>
        <v/>
      </c>
      <c r="Q140" s="77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</row>
    <row r="141" ht="13.5" customHeight="1">
      <c r="A141" s="44"/>
      <c r="B141" s="60" t="str">
        <f>IF($K141="","",(VLOOKUP($K141,'判定表'!$B$3:$G$105,6,FALSE)))</f>
        <v/>
      </c>
      <c r="C141" s="61"/>
      <c r="D141" s="62" t="str">
        <f t="shared" si="2"/>
        <v/>
      </c>
      <c r="E141" s="62" t="str">
        <f>IF(F141="","",VLOOKUP($F141,'金額'!$B$3:$K$44,10,FALSE))</f>
        <v/>
      </c>
      <c r="F141" s="63"/>
      <c r="G141" s="64" t="str">
        <f>IF($F141="","",(VLOOKUP($F141,'金額'!$B$3:$E$114,2,FALSE)))</f>
        <v/>
      </c>
      <c r="H141" s="65" t="str">
        <f>IF(F141="","",VLOOKUP($F141,'金額'!$B$3:$I$44,8,FALSE))</f>
        <v/>
      </c>
      <c r="I141" s="66" t="str">
        <f>IF(F141="","",VLOOKUP($F141,'金額'!$B$3:$I$44,7,FALSE))</f>
        <v/>
      </c>
      <c r="J141" s="67"/>
      <c r="K141" s="68"/>
      <c r="L141" s="69" t="str">
        <f>IF($I141="","",IF(AND($B141="K",$E141="KTN"),2000,IF(AND($B141="K",$E141="WHZ"),2000,IF($E141="MAHA",1500,IF($G141=0,(VLOOKUP($K141,'判定表'!$B$3:$G$96,2,FALSE)),0)))))</f>
        <v/>
      </c>
      <c r="M141" s="70" t="str">
        <f>IF($K141="","",IF($E141="ANC",(VLOOKUP($K141,'判定表'!$B$3:$G$95,3,FALSE)),IF(OR($E141="KTN",$E141="WHZ"),(VLOOKUP($K141,'判定表'!$B$3:$G$95,4,FALSE)*I141),0)))</f>
        <v/>
      </c>
      <c r="N141" s="71" t="str">
        <f>IF($I141="","",IF($K141="","",IF($G141=1,(VLOOKUP($F141,'金額'!$B$3:$J$114,3,FALSE)),0)))</f>
        <v/>
      </c>
      <c r="O141" s="72" t="str">
        <f t="shared" si="3"/>
        <v/>
      </c>
      <c r="P141" s="73" t="str">
        <f>IF($K141="","",IF($E141="KTN",(VLOOKUP($K141,'判定表'!$B$3:$I$95,8,FALSE)),IF($I141="","",(VLOOKUP($F141,'金額'!$B$3:$J$114,9,FALSE)))))</f>
        <v/>
      </c>
      <c r="Q141" s="59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</row>
    <row r="142" ht="13.5" customHeight="1">
      <c r="A142" s="44"/>
      <c r="B142" s="60" t="str">
        <f>IF($K142="","",(VLOOKUP($K142,'判定表'!$B$3:$G$105,6,FALSE)))</f>
        <v/>
      </c>
      <c r="C142" s="61"/>
      <c r="D142" s="62" t="str">
        <f t="shared" si="2"/>
        <v/>
      </c>
      <c r="E142" s="62" t="str">
        <f>IF(F142="","",VLOOKUP($F142,'金額'!$B$3:$K$44,10,FALSE))</f>
        <v/>
      </c>
      <c r="F142" s="63"/>
      <c r="G142" s="64" t="str">
        <f>IF($F142="","",(VLOOKUP($F142,'金額'!$B$3:$E$114,2,FALSE)))</f>
        <v/>
      </c>
      <c r="H142" s="65" t="str">
        <f>IF(F142="","",VLOOKUP($F142,'金額'!$B$3:$I$44,8,FALSE))</f>
        <v/>
      </c>
      <c r="I142" s="66" t="str">
        <f>IF(F142="","",VLOOKUP($F142,'金額'!$B$3:$I$44,7,FALSE))</f>
        <v/>
      </c>
      <c r="J142" s="67"/>
      <c r="K142" s="68"/>
      <c r="L142" s="69" t="str">
        <f>IF($I142="","",IF(AND($B142="K",$E142="KTN"),2000,IF(AND($B142="K",$E142="WHZ"),2000,IF($E142="MAHA",1500,IF($G142=0,(VLOOKUP($K142,'判定表'!$B$3:$G$96,2,FALSE)),0)))))</f>
        <v/>
      </c>
      <c r="M142" s="70" t="str">
        <f>IF($K142="","",IF($E142="ANC",(VLOOKUP($K142,'判定表'!$B$3:$G$95,3,FALSE)),IF(OR($E142="KTN",$E142="WHZ"),(VLOOKUP($K142,'判定表'!$B$3:$G$95,4,FALSE)*I142),0)))</f>
        <v/>
      </c>
      <c r="N142" s="71" t="str">
        <f>IF($I142="","",IF($K142="","",IF($G142=1,(VLOOKUP($F142,'金額'!$B$3:$J$114,3,FALSE)),0)))</f>
        <v/>
      </c>
      <c r="O142" s="72" t="str">
        <f t="shared" si="3"/>
        <v/>
      </c>
      <c r="P142" s="73" t="str">
        <f>IF($K142="","",IF($E142="KTN",(VLOOKUP($K142,'判定表'!$B$3:$I$95,8,FALSE)),IF($I142="","",(VLOOKUP($F142,'金額'!$B$3:$J$114,9,FALSE)))))</f>
        <v/>
      </c>
      <c r="Q142" s="59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</row>
    <row r="143" ht="13.5" customHeight="1">
      <c r="A143" s="44"/>
      <c r="B143" s="60" t="str">
        <f>IF($K143="","",(VLOOKUP($K143,'判定表'!$B$3:$G$105,6,FALSE)))</f>
        <v/>
      </c>
      <c r="C143" s="61"/>
      <c r="D143" s="62" t="str">
        <f t="shared" si="2"/>
        <v/>
      </c>
      <c r="E143" s="62" t="str">
        <f>IF(F143="","",VLOOKUP($F143,'金額'!$B$3:$K$44,10,FALSE))</f>
        <v/>
      </c>
      <c r="F143" s="63"/>
      <c r="G143" s="64" t="str">
        <f>IF($F143="","",(VLOOKUP($F143,'金額'!$B$3:$E$114,2,FALSE)))</f>
        <v/>
      </c>
      <c r="H143" s="65" t="str">
        <f>IF(F143="","",VLOOKUP($F143,'金額'!$B$3:$I$44,8,FALSE))</f>
        <v/>
      </c>
      <c r="I143" s="66" t="str">
        <f>IF(F143="","",VLOOKUP($F143,'金額'!$B$3:$I$44,7,FALSE))</f>
        <v/>
      </c>
      <c r="J143" s="67"/>
      <c r="K143" s="68"/>
      <c r="L143" s="69" t="str">
        <f>IF($I143="","",IF(AND($B143="K",$E143="KTN"),2000,IF(AND($B143="K",$E143="WHZ"),2000,IF($E143="MAHA",1500,IF($G143=0,(VLOOKUP($K143,'判定表'!$B$3:$G$96,2,FALSE)),0)))))</f>
        <v/>
      </c>
      <c r="M143" s="70" t="str">
        <f>IF($K143="","",IF($E143="ANC",(VLOOKUP($K143,'判定表'!$B$3:$G$95,3,FALSE)),IF(OR($E143="KTN",$E143="WHZ"),(VLOOKUP($K143,'判定表'!$B$3:$G$95,4,FALSE)*I143),0)))</f>
        <v/>
      </c>
      <c r="N143" s="71" t="str">
        <f>IF($I143="","",IF($K143="","",IF($G143=1,(VLOOKUP($F143,'金額'!$B$3:$J$114,3,FALSE)),0)))</f>
        <v/>
      </c>
      <c r="O143" s="72" t="str">
        <f t="shared" si="3"/>
        <v/>
      </c>
      <c r="P143" s="73" t="str">
        <f>IF($K143="","",IF($E143="KTN",(VLOOKUP($K143,'判定表'!$B$3:$I$95,8,FALSE)),IF($I143="","",(VLOOKUP($F143,'金額'!$B$3:$J$114,9,FALSE)))))</f>
        <v/>
      </c>
      <c r="Q143" s="59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</row>
    <row r="144" ht="13.5" customHeight="1">
      <c r="A144" s="44"/>
      <c r="B144" s="60" t="str">
        <f>IF($K144="","",(VLOOKUP($K144,'判定表'!$B$3:$G$105,6,FALSE)))</f>
        <v/>
      </c>
      <c r="C144" s="61"/>
      <c r="D144" s="62" t="str">
        <f t="shared" si="2"/>
        <v/>
      </c>
      <c r="E144" s="62" t="str">
        <f>IF(F144="","",VLOOKUP($F144,'金額'!$B$3:$K$44,10,FALSE))</f>
        <v/>
      </c>
      <c r="F144" s="63"/>
      <c r="G144" s="64" t="str">
        <f>IF($F144="","",(VLOOKUP($F144,'金額'!$B$3:$E$114,2,FALSE)))</f>
        <v/>
      </c>
      <c r="H144" s="65" t="str">
        <f>IF(F144="","",VLOOKUP($F144,'金額'!$B$3:$I$44,8,FALSE))</f>
        <v/>
      </c>
      <c r="I144" s="66" t="str">
        <f>IF(F144="","",VLOOKUP($F144,'金額'!$B$3:$I$44,7,FALSE))</f>
        <v/>
      </c>
      <c r="J144" s="67"/>
      <c r="K144" s="68"/>
      <c r="L144" s="69" t="str">
        <f>IF($I144="","",IF(AND($B144="K",$E144="KTN"),2000,IF(AND($B144="K",$E144="WHZ"),2000,IF($E144="MAHA",1500,IF($G144=0,(VLOOKUP($K144,'判定表'!$B$3:$G$96,2,FALSE)),0)))))</f>
        <v/>
      </c>
      <c r="M144" s="70" t="str">
        <f>IF($K144="","",IF($E144="ANC",(VLOOKUP($K144,'判定表'!$B$3:$G$95,3,FALSE)),IF(OR($E144="KTN",$E144="WHZ"),(VLOOKUP($K144,'判定表'!$B$3:$G$95,4,FALSE)*I144),0)))</f>
        <v/>
      </c>
      <c r="N144" s="71" t="str">
        <f>IF($I144="","",IF($K144="","",IF($G144=1,(VLOOKUP($F144,'金額'!$B$3:$J$114,3,FALSE)),0)))</f>
        <v/>
      </c>
      <c r="O144" s="72" t="str">
        <f t="shared" si="3"/>
        <v/>
      </c>
      <c r="P144" s="73" t="str">
        <f>IF($K144="","",IF($E144="KTN",(VLOOKUP($K144,'判定表'!$B$3:$I$95,8,FALSE)),IF($I144="","",(VLOOKUP($F144,'金額'!$B$3:$J$114,9,FALSE)))))</f>
        <v/>
      </c>
      <c r="Q144" s="59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</row>
    <row r="145" ht="13.5" customHeight="1">
      <c r="A145" s="44"/>
      <c r="B145" s="60" t="str">
        <f>IF($K145="","",(VLOOKUP($K145,'判定表'!$B$3:$G$105,6,FALSE)))</f>
        <v/>
      </c>
      <c r="C145" s="61"/>
      <c r="D145" s="62" t="str">
        <f t="shared" si="2"/>
        <v/>
      </c>
      <c r="E145" s="62" t="str">
        <f>IF(F145="","",VLOOKUP($F145,'金額'!$B$3:$K$44,10,FALSE))</f>
        <v/>
      </c>
      <c r="F145" s="63"/>
      <c r="G145" s="64" t="str">
        <f>IF($F145="","",(VLOOKUP($F145,'金額'!$B$3:$E$114,2,FALSE)))</f>
        <v/>
      </c>
      <c r="H145" s="65" t="str">
        <f>IF(F145="","",VLOOKUP($F145,'金額'!$B$3:$I$44,8,FALSE))</f>
        <v/>
      </c>
      <c r="I145" s="66" t="str">
        <f>IF(F145="","",VLOOKUP($F145,'金額'!$B$3:$I$44,7,FALSE))</f>
        <v/>
      </c>
      <c r="J145" s="67"/>
      <c r="K145" s="68"/>
      <c r="L145" s="69" t="str">
        <f>IF($I145="","",IF(AND($B145="K",$E145="KTN"),2000,IF(AND($B145="K",$E145="WHZ"),2000,IF($E145="MAHA",1500,IF($G145=0,(VLOOKUP($K145,'判定表'!$B$3:$G$96,2,FALSE)),0)))))</f>
        <v/>
      </c>
      <c r="M145" s="70" t="str">
        <f>IF($K145="","",IF($E145="ANC",(VLOOKUP($K145,'判定表'!$B$3:$G$95,3,FALSE)),IF(OR($E145="KTN",$E145="WHZ"),(VLOOKUP($K145,'判定表'!$B$3:$G$95,4,FALSE)*I145),0)))</f>
        <v/>
      </c>
      <c r="N145" s="71" t="str">
        <f>IF($I145="","",IF($K145="","",IF($G145=1,(VLOOKUP($F145,'金額'!$B$3:$J$114,3,FALSE)),0)))</f>
        <v/>
      </c>
      <c r="O145" s="72" t="str">
        <f t="shared" si="3"/>
        <v/>
      </c>
      <c r="P145" s="73" t="str">
        <f>IF($K145="","",IF($E145="KTN",(VLOOKUP($K145,'判定表'!$B$3:$I$95,8,FALSE)),IF($I145="","",(VLOOKUP($F145,'金額'!$B$3:$J$114,9,FALSE)))))</f>
        <v/>
      </c>
      <c r="Q145" s="59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</row>
    <row r="146" ht="13.5" customHeight="1">
      <c r="A146" s="44"/>
      <c r="B146" s="60" t="str">
        <f>IF($K146="","",(VLOOKUP($K146,'判定表'!$B$3:$G$105,6,FALSE)))</f>
        <v/>
      </c>
      <c r="C146" s="61"/>
      <c r="D146" s="62" t="str">
        <f t="shared" si="2"/>
        <v/>
      </c>
      <c r="E146" s="62" t="str">
        <f>IF(F146="","",VLOOKUP($F146,'金額'!$B$3:$K$44,10,FALSE))</f>
        <v/>
      </c>
      <c r="F146" s="63"/>
      <c r="G146" s="64" t="str">
        <f>IF($F146="","",(VLOOKUP($F146,'金額'!$B$3:$E$114,2,FALSE)))</f>
        <v/>
      </c>
      <c r="H146" s="65" t="str">
        <f>IF(F146="","",VLOOKUP($F146,'金額'!$B$3:$I$44,8,FALSE))</f>
        <v/>
      </c>
      <c r="I146" s="66" t="str">
        <f>IF(F146="","",VLOOKUP($F146,'金額'!$B$3:$I$44,7,FALSE))</f>
        <v/>
      </c>
      <c r="J146" s="67"/>
      <c r="K146" s="68"/>
      <c r="L146" s="69" t="str">
        <f>IF($I146="","",IF(AND($B146="K",$E146="KTN"),2000,IF(AND($B146="K",$E146="WHZ"),2000,IF($E146="MAHA",1500,IF($G146=0,(VLOOKUP($K146,'判定表'!$B$3:$G$96,2,FALSE)),0)))))</f>
        <v/>
      </c>
      <c r="M146" s="70" t="str">
        <f>IF($K146="","",IF($E146="ANC",(VLOOKUP($K146,'判定表'!$B$3:$G$95,3,FALSE)),IF(OR($E146="KTN",$E146="WHZ"),(VLOOKUP($K146,'判定表'!$B$3:$G$95,4,FALSE)*I146),0)))</f>
        <v/>
      </c>
      <c r="N146" s="71" t="str">
        <f>IF($I146="","",IF($K146="","",IF($G146=1,(VLOOKUP($F146,'金額'!$B$3:$J$114,3,FALSE)),0)))</f>
        <v/>
      </c>
      <c r="O146" s="72" t="str">
        <f t="shared" si="3"/>
        <v/>
      </c>
      <c r="P146" s="73" t="str">
        <f>IF($K146="","",IF($E146="KTN",(VLOOKUP($K146,'判定表'!$B$3:$I$95,8,FALSE)),IF($I146="","",(VLOOKUP($F146,'金額'!$B$3:$J$114,9,FALSE)))))</f>
        <v/>
      </c>
      <c r="Q146" s="59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</row>
    <row r="147" ht="13.5" customHeight="1">
      <c r="A147" s="44"/>
      <c r="B147" s="60" t="str">
        <f>IF($K147="","",(VLOOKUP($K147,'判定表'!$B$3:$G$105,6,FALSE)))</f>
        <v/>
      </c>
      <c r="C147" s="61"/>
      <c r="D147" s="62" t="str">
        <f t="shared" si="2"/>
        <v/>
      </c>
      <c r="E147" s="62" t="str">
        <f>IF(F147="","",VLOOKUP($F147,'金額'!$B$3:$K$44,10,FALSE))</f>
        <v/>
      </c>
      <c r="F147" s="63"/>
      <c r="G147" s="64" t="str">
        <f>IF($F147="","",(VLOOKUP($F147,'金額'!$B$3:$E$114,2,FALSE)))</f>
        <v/>
      </c>
      <c r="H147" s="65" t="str">
        <f>IF(F147="","",VLOOKUP($F147,'金額'!$B$3:$I$44,8,FALSE))</f>
        <v/>
      </c>
      <c r="I147" s="66" t="str">
        <f>IF(F147="","",VLOOKUP($F147,'金額'!$B$3:$I$44,7,FALSE))</f>
        <v/>
      </c>
      <c r="J147" s="67"/>
      <c r="K147" s="68"/>
      <c r="L147" s="69" t="str">
        <f>IF($I147="","",IF(AND($B147="K",$E147="KTN"),2000,IF(AND($B147="K",$E147="WHZ"),2000,IF($E147="MAHA",1500,IF($G147=0,(VLOOKUP($K147,'判定表'!$B$3:$G$96,2,FALSE)),0)))))</f>
        <v/>
      </c>
      <c r="M147" s="70" t="str">
        <f>IF($K147="","",IF($E147="ANC",(VLOOKUP($K147,'判定表'!$B$3:$G$95,3,FALSE)),IF(OR($E147="KTN",$E147="WHZ"),(VLOOKUP($K147,'判定表'!$B$3:$G$95,4,FALSE)*I147),0)))</f>
        <v/>
      </c>
      <c r="N147" s="71" t="str">
        <f>IF($I147="","",IF($K147="","",IF($G147=1,(VLOOKUP($F147,'金額'!$B$3:$J$114,3,FALSE)),0)))</f>
        <v/>
      </c>
      <c r="O147" s="72" t="str">
        <f t="shared" si="3"/>
        <v/>
      </c>
      <c r="P147" s="73" t="str">
        <f>IF($K147="","",IF($E147="KTN",(VLOOKUP($K147,'判定表'!$B$3:$I$95,8,FALSE)),IF($I147="","",(VLOOKUP($F147,'金額'!$B$3:$J$114,9,FALSE)))))</f>
        <v/>
      </c>
      <c r="Q147" s="59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</row>
    <row r="148" ht="13.5" customHeight="1">
      <c r="A148" s="44"/>
      <c r="B148" s="60" t="str">
        <f>IF($K148="","",(VLOOKUP($K148,'判定表'!$B$3:$G$105,6,FALSE)))</f>
        <v/>
      </c>
      <c r="C148" s="61"/>
      <c r="D148" s="62" t="str">
        <f t="shared" si="2"/>
        <v/>
      </c>
      <c r="E148" s="62" t="str">
        <f>IF(F148="","",VLOOKUP($F148,'金額'!$B$3:$K$44,10,FALSE))</f>
        <v/>
      </c>
      <c r="F148" s="63"/>
      <c r="G148" s="64" t="str">
        <f>IF($F148="","",(VLOOKUP($F148,'金額'!$B$3:$E$114,2,FALSE)))</f>
        <v/>
      </c>
      <c r="H148" s="65" t="str">
        <f>IF(F148="","",VLOOKUP($F148,'金額'!$B$3:$I$44,8,FALSE))</f>
        <v/>
      </c>
      <c r="I148" s="66" t="str">
        <f>IF(F148="","",VLOOKUP($F148,'金額'!$B$3:$I$44,7,FALSE))</f>
        <v/>
      </c>
      <c r="J148" s="67"/>
      <c r="K148" s="68"/>
      <c r="L148" s="69" t="str">
        <f>IF($I148="","",IF(AND($B148="K",$E148="KTN"),2000,IF(AND($B148="K",$E148="WHZ"),2000,IF($E148="MAHA",1500,IF($G148=0,(VLOOKUP($K148,'判定表'!$B$3:$G$96,2,FALSE)),0)))))</f>
        <v/>
      </c>
      <c r="M148" s="70" t="str">
        <f>IF($K148="","",IF($E148="ANC",(VLOOKUP($K148,'判定表'!$B$3:$G$95,3,FALSE)),IF(OR($E148="KTN",$E148="WHZ"),(VLOOKUP($K148,'判定表'!$B$3:$G$95,4,FALSE)*I148),0)))</f>
        <v/>
      </c>
      <c r="N148" s="71" t="str">
        <f>IF($I148="","",IF($K148="","",IF($G148=1,(VLOOKUP($F148,'金額'!$B$3:$J$114,3,FALSE)),0)))</f>
        <v/>
      </c>
      <c r="O148" s="72" t="str">
        <f t="shared" si="3"/>
        <v/>
      </c>
      <c r="P148" s="73" t="str">
        <f>IF($K148="","",IF($E148="KTN",(VLOOKUP($K148,'判定表'!$B$3:$I$95,8,FALSE)),IF($I148="","",(VLOOKUP($F148,'金額'!$B$3:$J$114,9,FALSE)))))</f>
        <v/>
      </c>
      <c r="Q148" s="59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</row>
    <row r="149" ht="13.5" customHeight="1">
      <c r="A149" s="44"/>
      <c r="B149" s="60" t="str">
        <f>IF($K149="","",(VLOOKUP($K149,'判定表'!$B$3:$G$105,6,FALSE)))</f>
        <v/>
      </c>
      <c r="C149" s="61"/>
      <c r="D149" s="62" t="str">
        <f t="shared" si="2"/>
        <v/>
      </c>
      <c r="E149" s="62" t="str">
        <f>IF(F149="","",VLOOKUP($F149,'金額'!$B$3:$K$44,10,FALSE))</f>
        <v/>
      </c>
      <c r="F149" s="63"/>
      <c r="G149" s="64" t="str">
        <f>IF($F149="","",(VLOOKUP($F149,'金額'!$B$3:$E$114,2,FALSE)))</f>
        <v/>
      </c>
      <c r="H149" s="65" t="str">
        <f>IF(F149="","",VLOOKUP($F149,'金額'!$B$3:$I$44,8,FALSE))</f>
        <v/>
      </c>
      <c r="I149" s="66" t="str">
        <f>IF(F149="","",VLOOKUP($F149,'金額'!$B$3:$I$44,7,FALSE))</f>
        <v/>
      </c>
      <c r="J149" s="67"/>
      <c r="K149" s="68"/>
      <c r="L149" s="69" t="str">
        <f>IF($I149="","",IF(AND($B149="K",$E149="KTN"),2000,IF(AND($B149="K",$E149="WHZ"),2000,IF($E149="MAHA",1500,IF($G149=0,(VLOOKUP($K149,'判定表'!$B$3:$G$96,2,FALSE)),0)))))</f>
        <v/>
      </c>
      <c r="M149" s="70" t="str">
        <f>IF($K149="","",IF($E149="ANC",(VLOOKUP($K149,'判定表'!$B$3:$G$95,3,FALSE)),IF(OR($E149="KTN",$E149="WHZ"),(VLOOKUP($K149,'判定表'!$B$3:$G$95,4,FALSE)*I149),0)))</f>
        <v/>
      </c>
      <c r="N149" s="71" t="str">
        <f>IF($I149="","",IF($K149="","",IF($G149=1,(VLOOKUP($F149,'金額'!$B$3:$J$114,3,FALSE)),0)))</f>
        <v/>
      </c>
      <c r="O149" s="72" t="str">
        <f t="shared" si="3"/>
        <v/>
      </c>
      <c r="P149" s="73" t="str">
        <f>IF($K149="","",IF($E149="KTN",(VLOOKUP($K149,'判定表'!$B$3:$I$95,8,FALSE)),IF($I149="","",(VLOOKUP($F149,'金額'!$B$3:$J$114,9,FALSE)))))</f>
        <v/>
      </c>
      <c r="Q149" s="59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</row>
    <row r="150" ht="13.5" customHeight="1">
      <c r="A150" s="44"/>
      <c r="B150" s="60" t="str">
        <f>IF($K150="","",(VLOOKUP($K150,'判定表'!$B$3:$G$105,6,FALSE)))</f>
        <v/>
      </c>
      <c r="C150" s="61"/>
      <c r="D150" s="62" t="str">
        <f t="shared" si="2"/>
        <v/>
      </c>
      <c r="E150" s="62" t="str">
        <f>IF(F150="","",VLOOKUP($F150,'金額'!$B$3:$K$44,10,FALSE))</f>
        <v/>
      </c>
      <c r="F150" s="63"/>
      <c r="G150" s="64" t="str">
        <f>IF($F150="","",(VLOOKUP($F150,'金額'!$B$3:$E$114,2,FALSE)))</f>
        <v/>
      </c>
      <c r="H150" s="65" t="str">
        <f>IF(F150="","",VLOOKUP($F150,'金額'!$B$3:$I$44,8,FALSE))</f>
        <v/>
      </c>
      <c r="I150" s="66" t="str">
        <f>IF(F150="","",VLOOKUP($F150,'金額'!$B$3:$I$44,7,FALSE))</f>
        <v/>
      </c>
      <c r="J150" s="67"/>
      <c r="K150" s="68"/>
      <c r="L150" s="69" t="str">
        <f>IF($I150="","",IF(AND($B150="K",$E150="KTN"),2000,IF(AND($B150="K",$E150="WHZ"),2000,IF($E150="MAHA",1500,IF($G150=0,(VLOOKUP($K150,'判定表'!$B$3:$G$96,2,FALSE)),0)))))</f>
        <v/>
      </c>
      <c r="M150" s="70" t="str">
        <f>IF($K150="","",IF($E150="ANC",(VLOOKUP($K150,'判定表'!$B$3:$G$95,3,FALSE)),IF(OR($E150="KTN",$E150="WHZ"),(VLOOKUP($K150,'判定表'!$B$3:$G$95,4,FALSE)*I150),0)))</f>
        <v/>
      </c>
      <c r="N150" s="71" t="str">
        <f>IF($I150="","",IF($K150="","",IF($G150=1,(VLOOKUP($F150,'金額'!$B$3:$J$114,3,FALSE)),0)))</f>
        <v/>
      </c>
      <c r="O150" s="72" t="str">
        <f t="shared" si="3"/>
        <v/>
      </c>
      <c r="P150" s="73" t="str">
        <f>IF($K150="","",IF($E150="KTN",(VLOOKUP($K150,'判定表'!$B$3:$I$95,8,FALSE)),IF($I150="","",(VLOOKUP($F150,'金額'!$B$3:$J$114,9,FALSE)))))</f>
        <v/>
      </c>
      <c r="Q150" s="59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</row>
    <row r="151" ht="13.5" customHeight="1">
      <c r="A151" s="44"/>
      <c r="B151" s="60" t="str">
        <f>IF($K151="","",(VLOOKUP($K151,'判定表'!$B$3:$G$105,6,FALSE)))</f>
        <v/>
      </c>
      <c r="C151" s="61"/>
      <c r="D151" s="62" t="str">
        <f t="shared" si="2"/>
        <v/>
      </c>
      <c r="E151" s="62" t="str">
        <f>IF(F151="","",VLOOKUP($F151,'金額'!$B$3:$K$44,10,FALSE))</f>
        <v/>
      </c>
      <c r="F151" s="63"/>
      <c r="G151" s="64" t="str">
        <f>IF($F151="","",(VLOOKUP($F151,'金額'!$B$3:$E$114,2,FALSE)))</f>
        <v/>
      </c>
      <c r="H151" s="65" t="str">
        <f>IF(F151="","",VLOOKUP($F151,'金額'!$B$3:$I$44,8,FALSE))</f>
        <v/>
      </c>
      <c r="I151" s="66" t="str">
        <f>IF(F151="","",VLOOKUP($F151,'金額'!$B$3:$I$44,7,FALSE))</f>
        <v/>
      </c>
      <c r="J151" s="67"/>
      <c r="K151" s="68"/>
      <c r="L151" s="69" t="str">
        <f>IF($I151="","",IF(AND($B151="K",$E151="KTN"),2000,IF(AND($B151="K",$E151="WHZ"),2000,IF($E151="MAHA",1500,IF($G151=0,(VLOOKUP($K151,'判定表'!$B$3:$G$96,2,FALSE)),0)))))</f>
        <v/>
      </c>
      <c r="M151" s="70" t="str">
        <f>IF($K151="","",IF($E151="ANC",(VLOOKUP($K151,'判定表'!$B$3:$G$95,3,FALSE)),IF(OR($E151="KTN",$E151="WHZ"),(VLOOKUP($K151,'判定表'!$B$3:$G$95,4,FALSE)*I151),0)))</f>
        <v/>
      </c>
      <c r="N151" s="71" t="str">
        <f>IF($I151="","",IF($K151="","",IF($G151=1,(VLOOKUP($F151,'金額'!$B$3:$J$114,3,FALSE)),0)))</f>
        <v/>
      </c>
      <c r="O151" s="72" t="str">
        <f t="shared" si="3"/>
        <v/>
      </c>
      <c r="P151" s="73" t="str">
        <f>IF($K151="","",IF($E151="KTN",(VLOOKUP($K151,'判定表'!$B$3:$I$95,8,FALSE)),IF($I151="","",(VLOOKUP($F151,'金額'!$B$3:$J$114,9,FALSE)))))</f>
        <v/>
      </c>
      <c r="Q151" s="59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</row>
    <row r="152" ht="13.5" customHeight="1">
      <c r="A152" s="44"/>
      <c r="B152" s="60" t="str">
        <f>IF($K152="","",(VLOOKUP($K152,'判定表'!$B$3:$G$105,6,FALSE)))</f>
        <v/>
      </c>
      <c r="C152" s="61"/>
      <c r="D152" s="62" t="str">
        <f t="shared" si="2"/>
        <v/>
      </c>
      <c r="E152" s="62" t="str">
        <f>IF(F152="","",VLOOKUP($F152,'金額'!$B$3:$K$44,10,FALSE))</f>
        <v/>
      </c>
      <c r="F152" s="63"/>
      <c r="G152" s="64" t="str">
        <f>IF($F152="","",(VLOOKUP($F152,'金額'!$B$3:$E$114,2,FALSE)))</f>
        <v/>
      </c>
      <c r="H152" s="65" t="str">
        <f>IF(F152="","",VLOOKUP($F152,'金額'!$B$3:$I$44,8,FALSE))</f>
        <v/>
      </c>
      <c r="I152" s="66" t="str">
        <f>IF(F152="","",VLOOKUP($F152,'金額'!$B$3:$I$44,7,FALSE))</f>
        <v/>
      </c>
      <c r="J152" s="67"/>
      <c r="K152" s="68"/>
      <c r="L152" s="69" t="str">
        <f>IF($I152="","",IF(AND($B152="K",$E152="KTN"),2000,IF(AND($B152="K",$E152="WHZ"),2000,IF($E152="MAHA",1500,IF($G152=0,(VLOOKUP($K152,'判定表'!$B$3:$G$96,2,FALSE)),0)))))</f>
        <v/>
      </c>
      <c r="M152" s="70" t="str">
        <f>IF($K152="","",IF($E152="ANC",(VLOOKUP($K152,'判定表'!$B$3:$G$95,3,FALSE)),IF(OR($E152="KTN",$E152="WHZ"),(VLOOKUP($K152,'判定表'!$B$3:$G$95,4,FALSE)*I152),0)))</f>
        <v/>
      </c>
      <c r="N152" s="71" t="str">
        <f>IF($I152="","",IF($K152="","",IF($G152=1,(VLOOKUP($F152,'金額'!$B$3:$J$114,3,FALSE)),0)))</f>
        <v/>
      </c>
      <c r="O152" s="72" t="str">
        <f t="shared" si="3"/>
        <v/>
      </c>
      <c r="P152" s="73" t="str">
        <f>IF($K152="","",IF($E152="KTN",(VLOOKUP($K152,'判定表'!$B$3:$I$95,8,FALSE)),IF($I152="","",(VLOOKUP($F152,'金額'!$B$3:$J$114,9,FALSE)))))</f>
        <v/>
      </c>
      <c r="Q152" s="59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</row>
    <row r="153" ht="13.5" customHeight="1">
      <c r="A153" s="44"/>
      <c r="B153" s="60" t="str">
        <f>IF($K153="","",(VLOOKUP($K153,'判定表'!$B$3:$G$105,6,FALSE)))</f>
        <v/>
      </c>
      <c r="C153" s="61"/>
      <c r="D153" s="62" t="str">
        <f t="shared" si="2"/>
        <v/>
      </c>
      <c r="E153" s="62" t="str">
        <f>IF(F153="","",VLOOKUP($F153,'金額'!$B$3:$K$44,10,FALSE))</f>
        <v/>
      </c>
      <c r="F153" s="63"/>
      <c r="G153" s="64" t="str">
        <f>IF($F153="","",(VLOOKUP($F153,'金額'!$B$3:$E$114,2,FALSE)))</f>
        <v/>
      </c>
      <c r="H153" s="65" t="str">
        <f>IF(F153="","",VLOOKUP($F153,'金額'!$B$3:$I$44,8,FALSE))</f>
        <v/>
      </c>
      <c r="I153" s="66" t="str">
        <f>IF(F153="","",VLOOKUP($F153,'金額'!$B$3:$I$44,7,FALSE))</f>
        <v/>
      </c>
      <c r="J153" s="67"/>
      <c r="K153" s="68"/>
      <c r="L153" s="69" t="str">
        <f>IF($I153="","",IF(AND($B153="K",$E153="KTN"),2000,IF(AND($B153="K",$E153="WHZ"),2000,IF($E153="MAHA",1500,IF($G153=0,(VLOOKUP($K153,'判定表'!$B$3:$G$96,2,FALSE)),0)))))</f>
        <v/>
      </c>
      <c r="M153" s="70" t="str">
        <f>IF($K153="","",IF($E153="ANC",(VLOOKUP($K153,'判定表'!$B$3:$G$95,3,FALSE)),IF(OR($E153="KTN",$E153="WHZ"),(VLOOKUP($K153,'判定表'!$B$3:$G$95,4,FALSE)*I153),0)))</f>
        <v/>
      </c>
      <c r="N153" s="71" t="str">
        <f>IF($I153="","",IF($K153="","",IF($G153=1,(VLOOKUP($F153,'金額'!$B$3:$J$114,3,FALSE)),0)))</f>
        <v/>
      </c>
      <c r="O153" s="72" t="str">
        <f t="shared" si="3"/>
        <v/>
      </c>
      <c r="P153" s="73" t="str">
        <f>IF($K153="","",IF($E153="KTN",(VLOOKUP($K153,'判定表'!$B$3:$I$95,8,FALSE)),IF($I153="","",(VLOOKUP($F153,'金額'!$B$3:$J$114,9,FALSE)))))</f>
        <v/>
      </c>
      <c r="Q153" s="75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</row>
    <row r="154" ht="13.5" customHeight="1">
      <c r="A154" s="44"/>
      <c r="B154" s="60" t="str">
        <f>IF($K154="","",(VLOOKUP($K154,'判定表'!$B$3:$G$105,6,FALSE)))</f>
        <v/>
      </c>
      <c r="C154" s="61"/>
      <c r="D154" s="62" t="str">
        <f t="shared" si="2"/>
        <v/>
      </c>
      <c r="E154" s="62" t="str">
        <f>IF(F154="","",VLOOKUP($F154,'金額'!$B$3:$K$44,10,FALSE))</f>
        <v/>
      </c>
      <c r="F154" s="63"/>
      <c r="G154" s="64" t="str">
        <f>IF($F154="","",(VLOOKUP($F154,'金額'!$B$3:$E$114,2,FALSE)))</f>
        <v/>
      </c>
      <c r="H154" s="65" t="str">
        <f>IF(F154="","",VLOOKUP($F154,'金額'!$B$3:$I$44,8,FALSE))</f>
        <v/>
      </c>
      <c r="I154" s="66" t="str">
        <f>IF(F154="","",VLOOKUP($F154,'金額'!$B$3:$I$44,7,FALSE))</f>
        <v/>
      </c>
      <c r="J154" s="67"/>
      <c r="K154" s="68"/>
      <c r="L154" s="69" t="str">
        <f>IF($I154="","",IF(AND($B154="K",$E154="KTN"),2000,IF(AND($B154="K",$E154="WHZ"),2000,IF($E154="MAHA",1500,IF($G154=0,(VLOOKUP($K154,'判定表'!$B$3:$G$96,2,FALSE)),0)))))</f>
        <v/>
      </c>
      <c r="M154" s="70" t="str">
        <f>IF($K154="","",IF($E154="ANC",(VLOOKUP($K154,'判定表'!$B$3:$G$95,3,FALSE)),IF(OR($E154="KTN",$E154="WHZ"),(VLOOKUP($K154,'判定表'!$B$3:$G$95,4,FALSE)*I154),0)))</f>
        <v/>
      </c>
      <c r="N154" s="71" t="str">
        <f>IF($I154="","",IF($K154="","",IF($G154=1,(VLOOKUP($F154,'金額'!$B$3:$J$114,3,FALSE)),0)))</f>
        <v/>
      </c>
      <c r="O154" s="72" t="str">
        <f t="shared" si="3"/>
        <v/>
      </c>
      <c r="P154" s="73" t="str">
        <f>IF($K154="","",IF($E154="KTN",(VLOOKUP($K154,'判定表'!$B$3:$I$95,8,FALSE)),IF($I154="","",(VLOOKUP($F154,'金額'!$B$3:$J$114,9,FALSE)))))</f>
        <v/>
      </c>
      <c r="Q154" s="59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</row>
    <row r="155" ht="13.5" customHeight="1">
      <c r="A155" s="44"/>
      <c r="B155" s="60" t="str">
        <f>IF($K155="","",(VLOOKUP($K155,'判定表'!$B$3:$G$105,6,FALSE)))</f>
        <v/>
      </c>
      <c r="C155" s="61"/>
      <c r="D155" s="62" t="str">
        <f t="shared" si="2"/>
        <v/>
      </c>
      <c r="E155" s="62" t="str">
        <f>IF(F155="","",VLOOKUP($F155,'金額'!$B$3:$K$44,10,FALSE))</f>
        <v/>
      </c>
      <c r="F155" s="63"/>
      <c r="G155" s="64" t="str">
        <f>IF($F155="","",(VLOOKUP($F155,'金額'!$B$3:$E$114,2,FALSE)))</f>
        <v/>
      </c>
      <c r="H155" s="65" t="str">
        <f>IF(F155="","",VLOOKUP($F155,'金額'!$B$3:$I$44,8,FALSE))</f>
        <v/>
      </c>
      <c r="I155" s="66" t="str">
        <f>IF(F155="","",VLOOKUP($F155,'金額'!$B$3:$I$44,7,FALSE))</f>
        <v/>
      </c>
      <c r="J155" s="67"/>
      <c r="K155" s="68"/>
      <c r="L155" s="69" t="str">
        <f>IF($I155="","",IF(AND($B155="K",$E155="KTN"),2000,IF(AND($B155="K",$E155="WHZ"),2000,IF($E155="MAHA",1500,IF($G155=0,(VLOOKUP($K155,'判定表'!$B$3:$G$96,2,FALSE)),0)))))</f>
        <v/>
      </c>
      <c r="M155" s="70" t="str">
        <f>IF($K155="","",IF($E155="ANC",(VLOOKUP($K155,'判定表'!$B$3:$G$95,3,FALSE)),IF(OR($E155="KTN",$E155="WHZ"),(VLOOKUP($K155,'判定表'!$B$3:$G$95,4,FALSE)*I155),0)))</f>
        <v/>
      </c>
      <c r="N155" s="71" t="str">
        <f>IF($I155="","",IF($K155="","",IF($G155=1,(VLOOKUP($F155,'金額'!$B$3:$J$114,3,FALSE)),0)))</f>
        <v/>
      </c>
      <c r="O155" s="72" t="str">
        <f t="shared" si="3"/>
        <v/>
      </c>
      <c r="P155" s="73" t="str">
        <f>IF($K155="","",IF($E155="KTN",(VLOOKUP($K155,'判定表'!$B$3:$I$95,8,FALSE)),IF($I155="","",(VLOOKUP($F155,'金額'!$B$3:$J$114,9,FALSE)))))</f>
        <v/>
      </c>
      <c r="Q155" s="59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</row>
    <row r="156" ht="13.5" customHeight="1">
      <c r="A156" s="44"/>
      <c r="B156" s="60" t="str">
        <f>IF($K156="","",(VLOOKUP($K156,'判定表'!$B$3:$G$105,6,FALSE)))</f>
        <v/>
      </c>
      <c r="C156" s="61"/>
      <c r="D156" s="62" t="str">
        <f t="shared" si="2"/>
        <v/>
      </c>
      <c r="E156" s="62" t="str">
        <f>IF(F156="","",VLOOKUP($F156,'金額'!$B$3:$K$44,10,FALSE))</f>
        <v/>
      </c>
      <c r="F156" s="63"/>
      <c r="G156" s="64" t="str">
        <f>IF($F156="","",(VLOOKUP($F156,'金額'!$B$3:$E$114,2,FALSE)))</f>
        <v/>
      </c>
      <c r="H156" s="65" t="str">
        <f>IF(F156="","",VLOOKUP($F156,'金額'!$B$3:$I$44,8,FALSE))</f>
        <v/>
      </c>
      <c r="I156" s="66" t="str">
        <f>IF(F156="","",VLOOKUP($F156,'金額'!$B$3:$I$44,7,FALSE))</f>
        <v/>
      </c>
      <c r="J156" s="67"/>
      <c r="K156" s="68"/>
      <c r="L156" s="69" t="str">
        <f>IF($I156="","",IF(AND($B156="K",$E156="KTN"),2000,IF(AND($B156="K",$E156="WHZ"),2000,IF($E156="MAHA",1500,IF($G156=0,(VLOOKUP($K156,'判定表'!$B$3:$G$96,2,FALSE)),0)))))</f>
        <v/>
      </c>
      <c r="M156" s="70" t="str">
        <f>IF($K156="","",IF($E156="ANC",(VLOOKUP($K156,'判定表'!$B$3:$G$95,3,FALSE)),IF(OR($E156="KTN",$E156="WHZ"),(VLOOKUP($K156,'判定表'!$B$3:$G$95,4,FALSE)*I156),0)))</f>
        <v/>
      </c>
      <c r="N156" s="71" t="str">
        <f>IF($I156="","",IF($K156="","",IF($G156=1,(VLOOKUP($F156,'金額'!$B$3:$J$114,3,FALSE)),0)))</f>
        <v/>
      </c>
      <c r="O156" s="72" t="str">
        <f t="shared" si="3"/>
        <v/>
      </c>
      <c r="P156" s="73" t="str">
        <f>IF($K156="","",IF($E156="KTN",(VLOOKUP($K156,'判定表'!$B$3:$I$95,8,FALSE)),IF($I156="","",(VLOOKUP($F156,'金額'!$B$3:$J$114,9,FALSE)))))</f>
        <v/>
      </c>
      <c r="Q156" s="59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</row>
    <row r="157" ht="13.5" customHeight="1">
      <c r="A157" s="44"/>
      <c r="B157" s="60" t="str">
        <f>IF($K157="","",(VLOOKUP($K157,'判定表'!$B$3:$G$105,6,FALSE)))</f>
        <v/>
      </c>
      <c r="C157" s="61"/>
      <c r="D157" s="62" t="str">
        <f t="shared" si="2"/>
        <v/>
      </c>
      <c r="E157" s="62" t="str">
        <f>IF(F157="","",VLOOKUP($F157,'金額'!$B$3:$K$44,10,FALSE))</f>
        <v/>
      </c>
      <c r="F157" s="63"/>
      <c r="G157" s="64" t="str">
        <f>IF($F157="","",(VLOOKUP($F157,'金額'!$B$3:$E$114,2,FALSE)))</f>
        <v/>
      </c>
      <c r="H157" s="65" t="str">
        <f>IF(F157="","",VLOOKUP($F157,'金額'!$B$3:$I$44,8,FALSE))</f>
        <v/>
      </c>
      <c r="I157" s="66" t="str">
        <f>IF(F157="","",VLOOKUP($F157,'金額'!$B$3:$I$44,7,FALSE))</f>
        <v/>
      </c>
      <c r="J157" s="67"/>
      <c r="K157" s="68"/>
      <c r="L157" s="69" t="str">
        <f>IF($I157="","",IF(AND($B157="K",$E157="KTN"),2000,IF(AND($B157="K",$E157="WHZ"),2000,IF($E157="MAHA",1500,IF($G157=0,(VLOOKUP($K157,'判定表'!$B$3:$G$96,2,FALSE)),0)))))</f>
        <v/>
      </c>
      <c r="M157" s="70" t="str">
        <f>IF($K157="","",IF($E157="ANC",(VLOOKUP($K157,'判定表'!$B$3:$G$95,3,FALSE)),IF(OR($E157="KTN",$E157="WHZ"),(VLOOKUP($K157,'判定表'!$B$3:$G$95,4,FALSE)*I157),0)))</f>
        <v/>
      </c>
      <c r="N157" s="71" t="str">
        <f>IF($I157="","",IF($K157="","",IF($G157=1,(VLOOKUP($F157,'金額'!$B$3:$J$114,3,FALSE)),0)))</f>
        <v/>
      </c>
      <c r="O157" s="72" t="str">
        <f t="shared" si="3"/>
        <v/>
      </c>
      <c r="P157" s="73" t="str">
        <f>IF($K157="","",IF($E157="KTN",(VLOOKUP($K157,'判定表'!$B$3:$I$95,8,FALSE)),IF($I157="","",(VLOOKUP($F157,'金額'!$B$3:$J$114,9,FALSE)))))</f>
        <v/>
      </c>
      <c r="Q157" s="59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</row>
    <row r="158" ht="13.5" customHeight="1">
      <c r="A158" s="44"/>
      <c r="B158" s="60" t="str">
        <f>IF($K158="","",(VLOOKUP($K158,'判定表'!$B$3:$G$105,6,FALSE)))</f>
        <v/>
      </c>
      <c r="C158" s="61"/>
      <c r="D158" s="62" t="str">
        <f t="shared" si="2"/>
        <v/>
      </c>
      <c r="E158" s="62" t="str">
        <f>IF(F158="","",VLOOKUP($F158,'金額'!$B$3:$K$44,10,FALSE))</f>
        <v/>
      </c>
      <c r="F158" s="63"/>
      <c r="G158" s="64" t="str">
        <f>IF($F158="","",(VLOOKUP($F158,'金額'!$B$3:$E$114,2,FALSE)))</f>
        <v/>
      </c>
      <c r="H158" s="65" t="str">
        <f>IF(F158="","",VLOOKUP($F158,'金額'!$B$3:$I$44,8,FALSE))</f>
        <v/>
      </c>
      <c r="I158" s="66" t="str">
        <f>IF(F158="","",VLOOKUP($F158,'金額'!$B$3:$I$44,7,FALSE))</f>
        <v/>
      </c>
      <c r="J158" s="67"/>
      <c r="K158" s="68"/>
      <c r="L158" s="69" t="str">
        <f>IF($I158="","",IF(AND($B158="K",$E158="KTN"),2000,IF(AND($B158="K",$E158="WHZ"),2000,IF($E158="MAHA",1500,IF($G158=0,(VLOOKUP($K158,'判定表'!$B$3:$G$96,2,FALSE)),0)))))</f>
        <v/>
      </c>
      <c r="M158" s="70" t="str">
        <f>IF($K158="","",IF($E158="ANC",(VLOOKUP($K158,'判定表'!$B$3:$G$95,3,FALSE)),IF(OR($E158="KTN",$E158="WHZ"),(VLOOKUP($K158,'判定表'!$B$3:$G$95,4,FALSE)*I158),0)))</f>
        <v/>
      </c>
      <c r="N158" s="71" t="str">
        <f>IF($I158="","",IF($K158="","",IF($G158=1,(VLOOKUP($F158,'金額'!$B$3:$J$114,3,FALSE)),0)))</f>
        <v/>
      </c>
      <c r="O158" s="72" t="str">
        <f t="shared" si="3"/>
        <v/>
      </c>
      <c r="P158" s="73" t="str">
        <f>IF($K158="","",IF($E158="KTN",(VLOOKUP($K158,'判定表'!$B$3:$I$95,8,FALSE)),IF($I158="","",(VLOOKUP($F158,'金額'!$B$3:$J$114,9,FALSE)))))</f>
        <v/>
      </c>
      <c r="Q158" s="59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</row>
    <row r="159" ht="13.5" customHeight="1">
      <c r="A159" s="44"/>
      <c r="B159" s="60" t="str">
        <f>IF($K159="","",(VLOOKUP($K159,'判定表'!$B$3:$G$105,6,FALSE)))</f>
        <v/>
      </c>
      <c r="C159" s="61"/>
      <c r="D159" s="62" t="str">
        <f t="shared" si="2"/>
        <v/>
      </c>
      <c r="E159" s="62" t="str">
        <f>IF(F159="","",VLOOKUP($F159,'金額'!$B$3:$K$44,10,FALSE))</f>
        <v/>
      </c>
      <c r="F159" s="63"/>
      <c r="G159" s="64" t="str">
        <f>IF($F159="","",(VLOOKUP($F159,'金額'!$B$3:$E$114,2,FALSE)))</f>
        <v/>
      </c>
      <c r="H159" s="65" t="str">
        <f>IF(F159="","",VLOOKUP($F159,'金額'!$B$3:$I$44,8,FALSE))</f>
        <v/>
      </c>
      <c r="I159" s="66" t="str">
        <f>IF(F159="","",VLOOKUP($F159,'金額'!$B$3:$I$44,7,FALSE))</f>
        <v/>
      </c>
      <c r="J159" s="67"/>
      <c r="K159" s="68"/>
      <c r="L159" s="69" t="str">
        <f>IF($I159="","",IF(AND($B159="K",$E159="KTN"),2000,IF(AND($B159="K",$E159="WHZ"),2000,IF($E159="MAHA",1500,IF($G159=0,(VLOOKUP($K159,'判定表'!$B$3:$G$96,2,FALSE)),0)))))</f>
        <v/>
      </c>
      <c r="M159" s="70" t="str">
        <f>IF($K159="","",IF($E159="ANC",(VLOOKUP($K159,'判定表'!$B$3:$G$95,3,FALSE)),IF(OR($E159="KTN",$E159="WHZ"),(VLOOKUP($K159,'判定表'!$B$3:$G$95,4,FALSE)*I159),0)))</f>
        <v/>
      </c>
      <c r="N159" s="71" t="str">
        <f>IF($I159="","",IF($K159="","",IF($G159=1,(VLOOKUP($F159,'金額'!$B$3:$J$114,3,FALSE)),0)))</f>
        <v/>
      </c>
      <c r="O159" s="72" t="str">
        <f t="shared" si="3"/>
        <v/>
      </c>
      <c r="P159" s="73" t="str">
        <f>IF($K159="","",IF($E159="KTN",(VLOOKUP($K159,'判定表'!$B$3:$I$95,8,FALSE)),IF($I159="","",(VLOOKUP($F159,'金額'!$B$3:$J$114,9,FALSE)))))</f>
        <v/>
      </c>
      <c r="Q159" s="59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</row>
    <row r="160" ht="13.5" customHeight="1">
      <c r="A160" s="44"/>
      <c r="B160" s="60" t="str">
        <f>IF($K160="","",(VLOOKUP($K160,'判定表'!$B$3:$G$105,6,FALSE)))</f>
        <v/>
      </c>
      <c r="C160" s="61"/>
      <c r="D160" s="62" t="str">
        <f t="shared" si="2"/>
        <v/>
      </c>
      <c r="E160" s="62" t="str">
        <f>IF(F160="","",VLOOKUP($F160,'金額'!$B$3:$K$44,10,FALSE))</f>
        <v/>
      </c>
      <c r="F160" s="63"/>
      <c r="G160" s="64" t="str">
        <f>IF($F160="","",(VLOOKUP($F160,'金額'!$B$3:$E$114,2,FALSE)))</f>
        <v/>
      </c>
      <c r="H160" s="65" t="str">
        <f>IF(F160="","",VLOOKUP($F160,'金額'!$B$3:$I$44,8,FALSE))</f>
        <v/>
      </c>
      <c r="I160" s="66" t="str">
        <f>IF(F160="","",VLOOKUP($F160,'金額'!$B$3:$I$44,7,FALSE))</f>
        <v/>
      </c>
      <c r="J160" s="67"/>
      <c r="K160" s="68"/>
      <c r="L160" s="69" t="str">
        <f>IF($I160="","",IF(AND($B160="K",$E160="KTN"),2000,IF(AND($B160="K",$E160="WHZ"),2000,IF($E160="MAHA",1500,IF($G160=0,(VLOOKUP($K160,'判定表'!$B$3:$G$96,2,FALSE)),0)))))</f>
        <v/>
      </c>
      <c r="M160" s="70" t="str">
        <f>IF($K160="","",IF($E160="ANC",(VLOOKUP($K160,'判定表'!$B$3:$G$95,3,FALSE)),IF(OR($E160="KTN",$E160="WHZ"),(VLOOKUP($K160,'判定表'!$B$3:$G$95,4,FALSE)*I160),0)))</f>
        <v/>
      </c>
      <c r="N160" s="71" t="str">
        <f>IF($I160="","",IF($K160="","",IF($G160=1,(VLOOKUP($F160,'金額'!$B$3:$J$114,3,FALSE)),0)))</f>
        <v/>
      </c>
      <c r="O160" s="72" t="str">
        <f t="shared" si="3"/>
        <v/>
      </c>
      <c r="P160" s="73" t="str">
        <f>IF($K160="","",IF($E160="KTN",(VLOOKUP($K160,'判定表'!$B$3:$I$95,8,FALSE)),IF($I160="","",(VLOOKUP($F160,'金額'!$B$3:$J$114,9,FALSE)))))</f>
        <v/>
      </c>
      <c r="Q160" s="59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</row>
    <row r="161" ht="13.5" customHeight="1">
      <c r="A161" s="44"/>
      <c r="B161" s="60" t="str">
        <f>IF($K161="","",(VLOOKUP($K161,'判定表'!$B$3:$G$105,6,FALSE)))</f>
        <v/>
      </c>
      <c r="C161" s="61"/>
      <c r="D161" s="62" t="str">
        <f t="shared" si="2"/>
        <v/>
      </c>
      <c r="E161" s="62" t="str">
        <f>IF(F161="","",VLOOKUP($F161,'金額'!$B$3:$K$44,10,FALSE))</f>
        <v/>
      </c>
      <c r="F161" s="63"/>
      <c r="G161" s="64" t="str">
        <f>IF($F161="","",(VLOOKUP($F161,'金額'!$B$3:$E$114,2,FALSE)))</f>
        <v/>
      </c>
      <c r="H161" s="65" t="str">
        <f>IF(F161="","",VLOOKUP($F161,'金額'!$B$3:$I$44,8,FALSE))</f>
        <v/>
      </c>
      <c r="I161" s="66" t="str">
        <f>IF(F161="","",VLOOKUP($F161,'金額'!$B$3:$I$44,7,FALSE))</f>
        <v/>
      </c>
      <c r="J161" s="67"/>
      <c r="K161" s="68"/>
      <c r="L161" s="69" t="str">
        <f>IF($I161="","",IF(AND($B161="K",$E161="KTN"),2000,IF(AND($B161="K",$E161="WHZ"),2000,IF($E161="MAHA",1500,IF($G161=0,(VLOOKUP($K161,'判定表'!$B$3:$G$96,2,FALSE)),0)))))</f>
        <v/>
      </c>
      <c r="M161" s="70" t="str">
        <f>IF($K161="","",IF($E161="ANC",(VLOOKUP($K161,'判定表'!$B$3:$G$95,3,FALSE)),IF(OR($E161="KTN",$E161="WHZ"),(VLOOKUP($K161,'判定表'!$B$3:$G$95,4,FALSE)*I161),0)))</f>
        <v/>
      </c>
      <c r="N161" s="71" t="str">
        <f>IF($I161="","",IF($K161="","",IF($G161=1,(VLOOKUP($F161,'金額'!$B$3:$J$114,3,FALSE)),0)))</f>
        <v/>
      </c>
      <c r="O161" s="72" t="str">
        <f t="shared" si="3"/>
        <v/>
      </c>
      <c r="P161" s="73" t="str">
        <f>IF($K161="","",IF($E161="KTN",(VLOOKUP($K161,'判定表'!$B$3:$I$95,8,FALSE)),IF($I161="","",(VLOOKUP($F161,'金額'!$B$3:$J$114,9,FALSE)))))</f>
        <v/>
      </c>
      <c r="Q161" s="59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</row>
    <row r="162" ht="13.5" customHeight="1">
      <c r="A162" s="44"/>
      <c r="B162" s="60" t="str">
        <f>IF($K162="","",(VLOOKUP($K162,'判定表'!$B$3:$G$105,6,FALSE)))</f>
        <v/>
      </c>
      <c r="C162" s="61"/>
      <c r="D162" s="62" t="str">
        <f t="shared" si="2"/>
        <v/>
      </c>
      <c r="E162" s="62" t="str">
        <f>IF(F162="","",VLOOKUP($F162,'金額'!$B$3:$K$44,10,FALSE))</f>
        <v/>
      </c>
      <c r="F162" s="63"/>
      <c r="G162" s="64" t="str">
        <f>IF($F162="","",(VLOOKUP($F162,'金額'!$B$3:$E$114,2,FALSE)))</f>
        <v/>
      </c>
      <c r="H162" s="65" t="str">
        <f>IF(F162="","",VLOOKUP($F162,'金額'!$B$3:$I$44,8,FALSE))</f>
        <v/>
      </c>
      <c r="I162" s="66" t="str">
        <f>IF(F162="","",VLOOKUP($F162,'金額'!$B$3:$I$44,7,FALSE))</f>
        <v/>
      </c>
      <c r="J162" s="67"/>
      <c r="K162" s="68"/>
      <c r="L162" s="69" t="str">
        <f>IF($I162="","",IF(AND($B162="K",$E162="KTN"),2000,IF(AND($B162="K",$E162="WHZ"),2000,IF($E162="MAHA",1500,IF($G162=0,(VLOOKUP($K162,'判定表'!$B$3:$G$96,2,FALSE)),0)))))</f>
        <v/>
      </c>
      <c r="M162" s="70" t="str">
        <f>IF($K162="","",IF($E162="ANC",(VLOOKUP($K162,'判定表'!$B$3:$G$95,3,FALSE)),IF(OR($E162="KTN",$E162="WHZ"),(VLOOKUP($K162,'判定表'!$B$3:$G$95,4,FALSE)*I162),0)))</f>
        <v/>
      </c>
      <c r="N162" s="71" t="str">
        <f>IF($I162="","",IF($K162="","",IF($G162=1,(VLOOKUP($F162,'金額'!$B$3:$J$114,3,FALSE)),0)))</f>
        <v/>
      </c>
      <c r="O162" s="72" t="str">
        <f t="shared" si="3"/>
        <v/>
      </c>
      <c r="P162" s="73" t="str">
        <f>IF($K162="","",IF($E162="KTN",(VLOOKUP($K162,'判定表'!$B$3:$I$95,8,FALSE)),IF($I162="","",(VLOOKUP($F162,'金額'!$B$3:$J$114,9,FALSE)))))</f>
        <v/>
      </c>
      <c r="Q162" s="59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</row>
    <row r="163" ht="13.5" customHeight="1">
      <c r="A163" s="44"/>
      <c r="B163" s="60" t="str">
        <f>IF($K163="","",(VLOOKUP($K163,'判定表'!$B$3:$G$105,6,FALSE)))</f>
        <v/>
      </c>
      <c r="C163" s="61"/>
      <c r="D163" s="62" t="str">
        <f t="shared" si="2"/>
        <v/>
      </c>
      <c r="E163" s="62" t="str">
        <f>IF(F163="","",VLOOKUP($F163,'金額'!$B$3:$K$44,10,FALSE))</f>
        <v/>
      </c>
      <c r="F163" s="63"/>
      <c r="G163" s="64" t="str">
        <f>IF($F163="","",(VLOOKUP($F163,'金額'!$B$3:$E$114,2,FALSE)))</f>
        <v/>
      </c>
      <c r="H163" s="65" t="str">
        <f>IF(F163="","",VLOOKUP($F163,'金額'!$B$3:$I$44,8,FALSE))</f>
        <v/>
      </c>
      <c r="I163" s="66" t="str">
        <f>IF(F163="","",VLOOKUP($F163,'金額'!$B$3:$I$44,7,FALSE))</f>
        <v/>
      </c>
      <c r="J163" s="67"/>
      <c r="K163" s="68"/>
      <c r="L163" s="69" t="str">
        <f>IF($I163="","",IF(AND($B163="K",$E163="KTN"),2000,IF(AND($B163="K",$E163="WHZ"),2000,IF($E163="MAHA",1500,IF($G163=0,(VLOOKUP($K163,'判定表'!$B$3:$G$96,2,FALSE)),0)))))</f>
        <v/>
      </c>
      <c r="M163" s="70" t="str">
        <f>IF($K163="","",IF($E163="ANC",(VLOOKUP($K163,'判定表'!$B$3:$G$95,3,FALSE)),IF(OR($E163="KTN",$E163="WHZ"),(VLOOKUP($K163,'判定表'!$B$3:$G$95,4,FALSE)*I163),0)))</f>
        <v/>
      </c>
      <c r="N163" s="71" t="str">
        <f>IF($I163="","",IF($K163="","",IF($G163=1,(VLOOKUP($F163,'金額'!$B$3:$J$114,3,FALSE)),0)))</f>
        <v/>
      </c>
      <c r="O163" s="72" t="str">
        <f t="shared" si="3"/>
        <v/>
      </c>
      <c r="P163" s="73" t="str">
        <f>IF($K163="","",IF($E163="KTN",(VLOOKUP($K163,'判定表'!$B$3:$I$95,8,FALSE)),IF($I163="","",(VLOOKUP($F163,'金額'!$B$3:$J$114,9,FALSE)))))</f>
        <v/>
      </c>
      <c r="Q163" s="59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</row>
    <row r="164" ht="13.5" customHeight="1">
      <c r="A164" s="44"/>
      <c r="B164" s="60" t="str">
        <f>IF($K164="","",(VLOOKUP($K164,'判定表'!$B$3:$G$105,6,FALSE)))</f>
        <v/>
      </c>
      <c r="C164" s="61"/>
      <c r="D164" s="62" t="str">
        <f t="shared" si="2"/>
        <v/>
      </c>
      <c r="E164" s="62" t="str">
        <f>IF(F164="","",VLOOKUP($F164,'金額'!$B$3:$K$44,10,FALSE))</f>
        <v/>
      </c>
      <c r="F164" s="63"/>
      <c r="G164" s="64" t="str">
        <f>IF($F164="","",(VLOOKUP($F164,'金額'!$B$3:$E$114,2,FALSE)))</f>
        <v/>
      </c>
      <c r="H164" s="65" t="str">
        <f>IF(F164="","",VLOOKUP($F164,'金額'!$B$3:$I$44,8,FALSE))</f>
        <v/>
      </c>
      <c r="I164" s="66" t="str">
        <f>IF(F164="","",VLOOKUP($F164,'金額'!$B$3:$I$44,7,FALSE))</f>
        <v/>
      </c>
      <c r="J164" s="67"/>
      <c r="K164" s="68"/>
      <c r="L164" s="69" t="str">
        <f>IF($I164="","",IF(AND($B164="K",$E164="KTN"),2000,IF(AND($B164="K",$E164="WHZ"),2000,IF($E164="MAHA",1500,IF($G164=0,(VLOOKUP($K164,'判定表'!$B$3:$G$96,2,FALSE)),0)))))</f>
        <v/>
      </c>
      <c r="M164" s="70" t="str">
        <f>IF($K164="","",IF($E164="ANC",(VLOOKUP($K164,'判定表'!$B$3:$G$95,3,FALSE)),IF(OR($E164="KTN",$E164="WHZ"),(VLOOKUP($K164,'判定表'!$B$3:$G$95,4,FALSE)*I164),0)))</f>
        <v/>
      </c>
      <c r="N164" s="71" t="str">
        <f>IF($I164="","",IF($K164="","",IF($G164=1,(VLOOKUP($F164,'金額'!$B$3:$J$114,3,FALSE)),0)))</f>
        <v/>
      </c>
      <c r="O164" s="72" t="str">
        <f t="shared" si="3"/>
        <v/>
      </c>
      <c r="P164" s="73" t="str">
        <f>IF($K164="","",IF($E164="KTN",(VLOOKUP($K164,'判定表'!$B$3:$I$95,8,FALSE)),IF($I164="","",(VLOOKUP($F164,'金額'!$B$3:$J$114,9,FALSE)))))</f>
        <v/>
      </c>
      <c r="Q164" s="59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</row>
    <row r="165" ht="13.5" customHeight="1">
      <c r="A165" s="44"/>
      <c r="B165" s="60" t="str">
        <f>IF($K165="","",(VLOOKUP($K165,'判定表'!$B$3:$G$105,6,FALSE)))</f>
        <v/>
      </c>
      <c r="C165" s="61"/>
      <c r="D165" s="62" t="str">
        <f t="shared" si="2"/>
        <v/>
      </c>
      <c r="E165" s="62" t="str">
        <f>IF(F165="","",VLOOKUP($F165,'金額'!$B$3:$K$44,10,FALSE))</f>
        <v/>
      </c>
      <c r="F165" s="63"/>
      <c r="G165" s="64" t="str">
        <f>IF($F165="","",(VLOOKUP($F165,'金額'!$B$3:$E$114,2,FALSE)))</f>
        <v/>
      </c>
      <c r="H165" s="65" t="str">
        <f>IF(F165="","",VLOOKUP($F165,'金額'!$B$3:$I$44,8,FALSE))</f>
        <v/>
      </c>
      <c r="I165" s="66" t="str">
        <f>IF(F165="","",VLOOKUP($F165,'金額'!$B$3:$I$44,7,FALSE))</f>
        <v/>
      </c>
      <c r="J165" s="67"/>
      <c r="K165" s="68"/>
      <c r="L165" s="69" t="str">
        <f>IF($I165="","",IF(AND($B165="K",$E165="KTN"),2000,IF(AND($B165="K",$E165="WHZ"),2000,IF($E165="MAHA",1500,IF($G165=0,(VLOOKUP($K165,'判定表'!$B$3:$G$96,2,FALSE)),0)))))</f>
        <v/>
      </c>
      <c r="M165" s="70" t="str">
        <f>IF($K165="","",IF($E165="ANC",(VLOOKUP($K165,'判定表'!$B$3:$G$95,3,FALSE)),IF(OR($E165="KTN",$E165="WHZ"),(VLOOKUP($K165,'判定表'!$B$3:$G$95,4,FALSE)*I165),0)))</f>
        <v/>
      </c>
      <c r="N165" s="71" t="str">
        <f>IF($I165="","",IF($K165="","",IF($G165=1,(VLOOKUP($F165,'金額'!$B$3:$J$114,3,FALSE)),0)))</f>
        <v/>
      </c>
      <c r="O165" s="72" t="str">
        <f t="shared" si="3"/>
        <v/>
      </c>
      <c r="P165" s="73" t="str">
        <f>IF($K165="","",IF($E165="KTN",(VLOOKUP($K165,'判定表'!$B$3:$I$95,8,FALSE)),IF($I165="","",(VLOOKUP($F165,'金額'!$B$3:$J$114,9,FALSE)))))</f>
        <v/>
      </c>
      <c r="Q165" s="59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</row>
    <row r="166" ht="13.5" customHeight="1">
      <c r="A166" s="44"/>
      <c r="B166" s="60" t="str">
        <f>IF($K166="","",(VLOOKUP($K166,'判定表'!$B$3:$G$105,6,FALSE)))</f>
        <v/>
      </c>
      <c r="C166" s="61"/>
      <c r="D166" s="62" t="str">
        <f t="shared" si="2"/>
        <v/>
      </c>
      <c r="E166" s="62" t="str">
        <f>IF(F166="","",VLOOKUP($F166,'金額'!$B$3:$K$44,10,FALSE))</f>
        <v/>
      </c>
      <c r="F166" s="63"/>
      <c r="G166" s="64" t="str">
        <f>IF($F166="","",(VLOOKUP($F166,'金額'!$B$3:$E$114,2,FALSE)))</f>
        <v/>
      </c>
      <c r="H166" s="65" t="str">
        <f>IF(F166="","",VLOOKUP($F166,'金額'!$B$3:$I$44,8,FALSE))</f>
        <v/>
      </c>
      <c r="I166" s="66" t="str">
        <f>IF(F166="","",VLOOKUP($F166,'金額'!$B$3:$I$44,7,FALSE))</f>
        <v/>
      </c>
      <c r="J166" s="67"/>
      <c r="K166" s="68"/>
      <c r="L166" s="69" t="str">
        <f>IF($I166="","",IF(AND($B166="K",$E166="KTN"),2000,IF(AND($B166="K",$E166="WHZ"),2000,IF($E166="MAHA",1500,IF($G166=0,(VLOOKUP($K166,'判定表'!$B$3:$G$96,2,FALSE)),0)))))</f>
        <v/>
      </c>
      <c r="M166" s="70" t="str">
        <f>IF($K166="","",IF($E166="ANC",(VLOOKUP($K166,'判定表'!$B$3:$G$95,3,FALSE)),IF(OR($E166="KTN",$E166="WHZ"),(VLOOKUP($K166,'判定表'!$B$3:$G$95,4,FALSE)*I166),0)))</f>
        <v/>
      </c>
      <c r="N166" s="71" t="str">
        <f>IF($I166="","",IF($K166="","",IF($G166=1,(VLOOKUP($F166,'金額'!$B$3:$J$114,3,FALSE)),0)))</f>
        <v/>
      </c>
      <c r="O166" s="72" t="str">
        <f t="shared" si="3"/>
        <v/>
      </c>
      <c r="P166" s="73" t="str">
        <f>IF($K166="","",IF($E166="KTN",(VLOOKUP($K166,'判定表'!$B$3:$I$95,8,FALSE)),IF($I166="","",(VLOOKUP($F166,'金額'!$B$3:$J$114,9,FALSE)))))</f>
        <v/>
      </c>
      <c r="Q166" s="75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</row>
    <row r="167" ht="13.5" customHeight="1">
      <c r="A167" s="44"/>
      <c r="B167" s="60" t="str">
        <f>IF($K167="","",(VLOOKUP($K167,'判定表'!$B$3:$G$105,6,FALSE)))</f>
        <v/>
      </c>
      <c r="C167" s="61"/>
      <c r="D167" s="62" t="str">
        <f t="shared" si="2"/>
        <v/>
      </c>
      <c r="E167" s="62" t="str">
        <f>IF(F167="","",VLOOKUP($F167,'金額'!$B$3:$K$44,10,FALSE))</f>
        <v/>
      </c>
      <c r="F167" s="63"/>
      <c r="G167" s="64" t="str">
        <f>IF($F167="","",(VLOOKUP($F167,'金額'!$B$3:$E$114,2,FALSE)))</f>
        <v/>
      </c>
      <c r="H167" s="65" t="str">
        <f>IF(F167="","",VLOOKUP($F167,'金額'!$B$3:$I$44,8,FALSE))</f>
        <v/>
      </c>
      <c r="I167" s="66" t="str">
        <f>IF(F167="","",VLOOKUP($F167,'金額'!$B$3:$I$44,7,FALSE))</f>
        <v/>
      </c>
      <c r="J167" s="67"/>
      <c r="K167" s="68"/>
      <c r="L167" s="69" t="str">
        <f>IF($I167="","",IF(AND($B167="K",$E167="KTN"),2000,IF(AND($B167="K",$E167="WHZ"),2000,IF($E167="MAHA",1500,IF($G167=0,(VLOOKUP($K167,'判定表'!$B$3:$G$96,2,FALSE)),0)))))</f>
        <v/>
      </c>
      <c r="M167" s="70" t="str">
        <f>IF($K167="","",IF($E167="ANC",(VLOOKUP($K167,'判定表'!$B$3:$G$95,3,FALSE)),IF(OR($E167="KTN",$E167="WHZ"),(VLOOKUP($K167,'判定表'!$B$3:$G$95,4,FALSE)*I167),0)))</f>
        <v/>
      </c>
      <c r="N167" s="71" t="str">
        <f>IF($I167="","",IF($K167="","",IF($G167=1,(VLOOKUP($F167,'金額'!$B$3:$J$114,3,FALSE)),0)))</f>
        <v/>
      </c>
      <c r="O167" s="72" t="str">
        <f t="shared" si="3"/>
        <v/>
      </c>
      <c r="P167" s="73" t="str">
        <f>IF($K167="","",IF($E167="KTN",(VLOOKUP($K167,'判定表'!$B$3:$I$95,8,FALSE)),IF($I167="","",(VLOOKUP($F167,'金額'!$B$3:$J$114,9,FALSE)))))</f>
        <v/>
      </c>
      <c r="Q167" s="59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</row>
    <row r="168" ht="13.5" customHeight="1">
      <c r="A168" s="44"/>
      <c r="B168" s="60" t="str">
        <f>IF($K168="","",(VLOOKUP($K168,'判定表'!$B$3:$G$105,6,FALSE)))</f>
        <v/>
      </c>
      <c r="C168" s="61"/>
      <c r="D168" s="62" t="str">
        <f t="shared" si="2"/>
        <v/>
      </c>
      <c r="E168" s="62" t="str">
        <f>IF(F168="","",VLOOKUP($F168,'金額'!$B$3:$K$44,10,FALSE))</f>
        <v/>
      </c>
      <c r="F168" s="63"/>
      <c r="G168" s="64" t="str">
        <f>IF($F168="","",(VLOOKUP($F168,'金額'!$B$3:$E$114,2,FALSE)))</f>
        <v/>
      </c>
      <c r="H168" s="65" t="str">
        <f>IF(F168="","",VLOOKUP($F168,'金額'!$B$3:$I$44,8,FALSE))</f>
        <v/>
      </c>
      <c r="I168" s="66" t="str">
        <f>IF(F168="","",VLOOKUP($F168,'金額'!$B$3:$I$44,7,FALSE))</f>
        <v/>
      </c>
      <c r="J168" s="67"/>
      <c r="K168" s="68"/>
      <c r="L168" s="69" t="str">
        <f>IF($I168="","",IF(AND($B168="K",$E168="KTN"),2000,IF(AND($B168="K",$E168="WHZ"),2000,IF($E168="MAHA",1500,IF($G168=0,(VLOOKUP($K168,'判定表'!$B$3:$G$96,2,FALSE)),0)))))</f>
        <v/>
      </c>
      <c r="M168" s="70" t="str">
        <f>IF($K168="","",IF($E168="ANC",(VLOOKUP($K168,'判定表'!$B$3:$G$95,3,FALSE)),IF(OR($E168="KTN",$E168="WHZ"),(VLOOKUP($K168,'判定表'!$B$3:$G$95,4,FALSE)*I168),0)))</f>
        <v/>
      </c>
      <c r="N168" s="71" t="str">
        <f>IF($I168="","",IF($K168="","",IF($G168=1,(VLOOKUP($F168,'金額'!$B$3:$J$114,3,FALSE)),0)))</f>
        <v/>
      </c>
      <c r="O168" s="72" t="str">
        <f t="shared" si="3"/>
        <v/>
      </c>
      <c r="P168" s="73" t="str">
        <f>IF($K168="","",IF($E168="KTN",(VLOOKUP($K168,'判定表'!$B$3:$I$95,8,FALSE)),IF($I168="","",(VLOOKUP($F168,'金額'!$B$3:$J$114,9,FALSE)))))</f>
        <v/>
      </c>
      <c r="Q168" s="59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</row>
    <row r="169" ht="13.5" customHeight="1">
      <c r="A169" s="44"/>
      <c r="B169" s="60" t="str">
        <f>IF($K169="","",(VLOOKUP($K169,'判定表'!$B$3:$G$105,6,FALSE)))</f>
        <v/>
      </c>
      <c r="C169" s="61"/>
      <c r="D169" s="62" t="str">
        <f t="shared" si="2"/>
        <v/>
      </c>
      <c r="E169" s="62" t="str">
        <f>IF(F169="","",VLOOKUP($F169,'金額'!$B$3:$K$44,10,FALSE))</f>
        <v/>
      </c>
      <c r="F169" s="63"/>
      <c r="G169" s="64" t="str">
        <f>IF($F169="","",(VLOOKUP($F169,'金額'!$B$3:$E$114,2,FALSE)))</f>
        <v/>
      </c>
      <c r="H169" s="65" t="str">
        <f>IF(F169="","",VLOOKUP($F169,'金額'!$B$3:$I$44,8,FALSE))</f>
        <v/>
      </c>
      <c r="I169" s="66" t="str">
        <f>IF(F169="","",VLOOKUP($F169,'金額'!$B$3:$I$44,7,FALSE))</f>
        <v/>
      </c>
      <c r="J169" s="67"/>
      <c r="K169" s="68"/>
      <c r="L169" s="69" t="str">
        <f>IF($I169="","",IF(AND($B169="K",$E169="KTN"),2000,IF(AND($B169="K",$E169="WHZ"),2000,IF($E169="MAHA",1500,IF($G169=0,(VLOOKUP($K169,'判定表'!$B$3:$G$96,2,FALSE)),0)))))</f>
        <v/>
      </c>
      <c r="M169" s="70" t="str">
        <f>IF($K169="","",IF($E169="ANC",(VLOOKUP($K169,'判定表'!$B$3:$G$95,3,FALSE)),IF(OR($E169="KTN",$E169="WHZ"),(VLOOKUP($K169,'判定表'!$B$3:$G$95,4,FALSE)*I169),0)))</f>
        <v/>
      </c>
      <c r="N169" s="71" t="str">
        <f>IF($I169="","",IF($K169="","",IF($G169=1,(VLOOKUP($F169,'金額'!$B$3:$J$114,3,FALSE)),0)))</f>
        <v/>
      </c>
      <c r="O169" s="72" t="str">
        <f t="shared" si="3"/>
        <v/>
      </c>
      <c r="P169" s="73" t="str">
        <f>IF($K169="","",IF($E169="KTN",(VLOOKUP($K169,'判定表'!$B$3:$I$95,8,FALSE)),IF($I169="","",(VLOOKUP($F169,'金額'!$B$3:$J$114,9,FALSE)))))</f>
        <v/>
      </c>
      <c r="Q169" s="59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</row>
    <row r="170" ht="13.5" customHeight="1">
      <c r="A170" s="44"/>
      <c r="B170" s="60" t="str">
        <f>IF($K170="","",(VLOOKUP($K170,'判定表'!$B$3:$G$105,6,FALSE)))</f>
        <v/>
      </c>
      <c r="C170" s="61"/>
      <c r="D170" s="62" t="str">
        <f t="shared" si="2"/>
        <v/>
      </c>
      <c r="E170" s="62" t="str">
        <f>IF(F170="","",VLOOKUP($F170,'金額'!$B$3:$K$44,10,FALSE))</f>
        <v/>
      </c>
      <c r="F170" s="63"/>
      <c r="G170" s="64" t="str">
        <f>IF($F170="","",(VLOOKUP($F170,'金額'!$B$3:$E$114,2,FALSE)))</f>
        <v/>
      </c>
      <c r="H170" s="65" t="str">
        <f>IF(F170="","",VLOOKUP($F170,'金額'!$B$3:$I$44,8,FALSE))</f>
        <v/>
      </c>
      <c r="I170" s="66" t="str">
        <f>IF(F170="","",VLOOKUP($F170,'金額'!$B$3:$I$44,7,FALSE))</f>
        <v/>
      </c>
      <c r="J170" s="67"/>
      <c r="K170" s="68"/>
      <c r="L170" s="69" t="str">
        <f>IF($I170="","",IF(AND($B170="K",$E170="KTN"),2000,IF(AND($B170="K",$E170="WHZ"),2000,IF($E170="MAHA",1500,IF($G170=0,(VLOOKUP($K170,'判定表'!$B$3:$G$96,2,FALSE)),0)))))</f>
        <v/>
      </c>
      <c r="M170" s="70" t="str">
        <f>IF($K170="","",IF($E170="ANC",(VLOOKUP($K170,'判定表'!$B$3:$G$95,3,FALSE)),IF(OR($E170="KTN",$E170="WHZ"),(VLOOKUP($K170,'判定表'!$B$3:$G$95,4,FALSE)*I170),0)))</f>
        <v/>
      </c>
      <c r="N170" s="71" t="str">
        <f>IF($I170="","",IF($K170="","",IF($G170=1,(VLOOKUP($F170,'金額'!$B$3:$J$114,3,FALSE)),0)))</f>
        <v/>
      </c>
      <c r="O170" s="72" t="str">
        <f t="shared" si="3"/>
        <v/>
      </c>
      <c r="P170" s="73" t="str">
        <f>IF($K170="","",IF($E170="KTN",(VLOOKUP($K170,'判定表'!$B$3:$I$95,8,FALSE)),IF($I170="","",(VLOOKUP($F170,'金額'!$B$3:$J$114,9,FALSE)))))</f>
        <v/>
      </c>
      <c r="Q170" s="59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</row>
    <row r="171" ht="13.5" customHeight="1">
      <c r="A171" s="44"/>
      <c r="B171" s="60" t="str">
        <f>IF($K171="","",(VLOOKUP($K171,'判定表'!$B$3:$G$105,6,FALSE)))</f>
        <v/>
      </c>
      <c r="C171" s="61"/>
      <c r="D171" s="62" t="str">
        <f t="shared" si="2"/>
        <v/>
      </c>
      <c r="E171" s="62" t="str">
        <f>IF(F171="","",VLOOKUP($F171,'金額'!$B$3:$K$44,10,FALSE))</f>
        <v/>
      </c>
      <c r="F171" s="63"/>
      <c r="G171" s="64" t="str">
        <f>IF($F171="","",(VLOOKUP($F171,'金額'!$B$3:$E$114,2,FALSE)))</f>
        <v/>
      </c>
      <c r="H171" s="65" t="str">
        <f>IF(F171="","",VLOOKUP($F171,'金額'!$B$3:$I$44,8,FALSE))</f>
        <v/>
      </c>
      <c r="I171" s="66" t="str">
        <f>IF(F171="","",VLOOKUP($F171,'金額'!$B$3:$I$44,7,FALSE))</f>
        <v/>
      </c>
      <c r="J171" s="67"/>
      <c r="K171" s="68"/>
      <c r="L171" s="69" t="str">
        <f>IF($I171="","",IF(AND($B171="K",$E171="KTN"),2000,IF(AND($B171="K",$E171="WHZ"),2000,IF($E171="MAHA",1500,IF($G171=0,(VLOOKUP($K171,'判定表'!$B$3:$G$96,2,FALSE)),0)))))</f>
        <v/>
      </c>
      <c r="M171" s="70" t="str">
        <f>IF($K171="","",IF($E171="ANC",(VLOOKUP($K171,'判定表'!$B$3:$G$95,3,FALSE)),IF(OR($E171="KTN",$E171="WHZ"),(VLOOKUP($K171,'判定表'!$B$3:$G$95,4,FALSE)*I171),0)))</f>
        <v/>
      </c>
      <c r="N171" s="71" t="str">
        <f>IF($I171="","",IF($K171="","",IF($G171=1,(VLOOKUP($F171,'金額'!$B$3:$J$114,3,FALSE)),0)))</f>
        <v/>
      </c>
      <c r="O171" s="72" t="str">
        <f t="shared" si="3"/>
        <v/>
      </c>
      <c r="P171" s="73" t="str">
        <f>IF($K171="","",IF($E171="KTN",(VLOOKUP($K171,'判定表'!$B$3:$I$95,8,FALSE)),IF($I171="","",(VLOOKUP($F171,'金額'!$B$3:$J$114,9,FALSE)))))</f>
        <v/>
      </c>
      <c r="Q171" s="75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</row>
    <row r="172" ht="13.5" customHeight="1">
      <c r="A172" s="44"/>
      <c r="B172" s="60" t="str">
        <f>IF($K172="","",(VLOOKUP($K172,'判定表'!$B$3:$G$105,6,FALSE)))</f>
        <v/>
      </c>
      <c r="C172" s="61"/>
      <c r="D172" s="62" t="str">
        <f t="shared" si="2"/>
        <v/>
      </c>
      <c r="E172" s="62" t="str">
        <f>IF(F172="","",VLOOKUP($F172,'金額'!$B$3:$K$44,10,FALSE))</f>
        <v/>
      </c>
      <c r="F172" s="63"/>
      <c r="G172" s="64" t="str">
        <f>IF($F172="","",(VLOOKUP($F172,'金額'!$B$3:$E$114,2,FALSE)))</f>
        <v/>
      </c>
      <c r="H172" s="65" t="str">
        <f>IF(F172="","",VLOOKUP($F172,'金額'!$B$3:$I$44,8,FALSE))</f>
        <v/>
      </c>
      <c r="I172" s="66" t="str">
        <f>IF(F172="","",VLOOKUP($F172,'金額'!$B$3:$I$44,7,FALSE))</f>
        <v/>
      </c>
      <c r="J172" s="67"/>
      <c r="K172" s="68"/>
      <c r="L172" s="69" t="str">
        <f>IF($I172="","",IF(AND($B172="K",$E172="KTN"),2000,IF(AND($B172="K",$E172="WHZ"),2000,IF($E172="MAHA",1500,IF($G172=0,(VLOOKUP($K172,'判定表'!$B$3:$G$96,2,FALSE)),0)))))</f>
        <v/>
      </c>
      <c r="M172" s="70" t="str">
        <f>IF($K172="","",IF($E172="ANC",(VLOOKUP($K172,'判定表'!$B$3:$G$95,3,FALSE)),IF(OR($E172="KTN",$E172="WHZ"),(VLOOKUP($K172,'判定表'!$B$3:$G$95,4,FALSE)*I172),0)))</f>
        <v/>
      </c>
      <c r="N172" s="71" t="str">
        <f>IF($I172="","",IF($K172="","",IF($G172=1,(VLOOKUP($F172,'金額'!$B$3:$J$114,3,FALSE)),0)))</f>
        <v/>
      </c>
      <c r="O172" s="72" t="str">
        <f t="shared" si="3"/>
        <v/>
      </c>
      <c r="P172" s="73" t="str">
        <f>IF($K172="","",IF($E172="KTN",(VLOOKUP($K172,'判定表'!$B$3:$I$95,8,FALSE)),IF($I172="","",(VLOOKUP($F172,'金額'!$B$3:$J$114,9,FALSE)))))</f>
        <v/>
      </c>
      <c r="Q172" s="59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</row>
    <row r="173" ht="13.5" customHeight="1">
      <c r="A173" s="44"/>
      <c r="B173" s="60" t="str">
        <f>IF($K173="","",(VLOOKUP($K173,'判定表'!$B$3:$G$105,6,FALSE)))</f>
        <v/>
      </c>
      <c r="C173" s="61"/>
      <c r="D173" s="62" t="str">
        <f t="shared" si="2"/>
        <v/>
      </c>
      <c r="E173" s="62" t="str">
        <f>IF(F173="","",VLOOKUP($F173,'金額'!$B$3:$K$44,10,FALSE))</f>
        <v/>
      </c>
      <c r="F173" s="63"/>
      <c r="G173" s="64" t="str">
        <f>IF($F173="","",(VLOOKUP($F173,'金額'!$B$3:$E$114,2,FALSE)))</f>
        <v/>
      </c>
      <c r="H173" s="65" t="str">
        <f>IF(F173="","",VLOOKUP($F173,'金額'!$B$3:$I$44,8,FALSE))</f>
        <v/>
      </c>
      <c r="I173" s="66" t="str">
        <f>IF(F173="","",VLOOKUP($F173,'金額'!$B$3:$I$44,7,FALSE))</f>
        <v/>
      </c>
      <c r="J173" s="67"/>
      <c r="K173" s="68"/>
      <c r="L173" s="69" t="str">
        <f>IF($I173="","",IF(AND($B173="K",$E173="KTN"),2000,IF(AND($B173="K",$E173="WHZ"),2000,IF($E173="MAHA",1500,IF($G173=0,(VLOOKUP($K173,'判定表'!$B$3:$G$96,2,FALSE)),0)))))</f>
        <v/>
      </c>
      <c r="M173" s="70" t="str">
        <f>IF($K173="","",IF($E173="ANC",(VLOOKUP($K173,'判定表'!$B$3:$G$95,3,FALSE)),IF(OR($E173="KTN",$E173="WHZ"),(VLOOKUP($K173,'判定表'!$B$3:$G$95,4,FALSE)*I173),0)))</f>
        <v/>
      </c>
      <c r="N173" s="71" t="str">
        <f>IF($I173="","",IF($K173="","",IF($G173=1,(VLOOKUP($F173,'金額'!$B$3:$J$114,3,FALSE)),0)))</f>
        <v/>
      </c>
      <c r="O173" s="72" t="str">
        <f t="shared" si="3"/>
        <v/>
      </c>
      <c r="P173" s="73" t="str">
        <f>IF($K173="","",IF($E173="KTN",(VLOOKUP($K173,'判定表'!$B$3:$I$95,8,FALSE)),IF($I173="","",(VLOOKUP($F173,'金額'!$B$3:$J$114,9,FALSE)))))</f>
        <v/>
      </c>
      <c r="Q173" s="75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</row>
    <row r="174" ht="13.5" customHeight="1">
      <c r="A174" s="44"/>
      <c r="B174" s="60" t="str">
        <f>IF($K174="","",(VLOOKUP($K174,'判定表'!$B$3:$G$105,6,FALSE)))</f>
        <v/>
      </c>
      <c r="C174" s="61"/>
      <c r="D174" s="62" t="str">
        <f t="shared" si="2"/>
        <v/>
      </c>
      <c r="E174" s="62" t="str">
        <f>IF(F174="","",VLOOKUP($F174,'金額'!$B$3:$K$44,10,FALSE))</f>
        <v/>
      </c>
      <c r="F174" s="63"/>
      <c r="G174" s="64" t="str">
        <f>IF($F174="","",(VLOOKUP($F174,'金額'!$B$3:$E$114,2,FALSE)))</f>
        <v/>
      </c>
      <c r="H174" s="65" t="str">
        <f>IF(F174="","",VLOOKUP($F174,'金額'!$B$3:$I$44,8,FALSE))</f>
        <v/>
      </c>
      <c r="I174" s="66" t="str">
        <f>IF(F174="","",VLOOKUP($F174,'金額'!$B$3:$I$44,7,FALSE))</f>
        <v/>
      </c>
      <c r="J174" s="67"/>
      <c r="K174" s="68"/>
      <c r="L174" s="69" t="str">
        <f>IF($I174="","",IF(AND($B174="K",$E174="KTN"),2000,IF(AND($B174="K",$E174="WHZ"),2000,IF($E174="MAHA",1500,IF($G174=0,(VLOOKUP($K174,'判定表'!$B$3:$G$96,2,FALSE)),0)))))</f>
        <v/>
      </c>
      <c r="M174" s="70" t="str">
        <f>IF($K174="","",IF($E174="ANC",(VLOOKUP($K174,'判定表'!$B$3:$G$95,3,FALSE)),IF(OR($E174="KTN",$E174="WHZ"),(VLOOKUP($K174,'判定表'!$B$3:$G$95,4,FALSE)*I174),0)))</f>
        <v/>
      </c>
      <c r="N174" s="71" t="str">
        <f>IF($I174="","",IF($K174="","",IF($G174=1,(VLOOKUP($F174,'金額'!$B$3:$J$114,3,FALSE)),0)))</f>
        <v/>
      </c>
      <c r="O174" s="72" t="str">
        <f t="shared" si="3"/>
        <v/>
      </c>
      <c r="P174" s="73" t="str">
        <f>IF($K174="","",IF($E174="KTN",(VLOOKUP($K174,'判定表'!$B$3:$I$95,8,FALSE)),IF($I174="","",(VLOOKUP($F174,'金額'!$B$3:$J$114,9,FALSE)))))</f>
        <v/>
      </c>
      <c r="Q174" s="59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</row>
    <row r="175" ht="13.5" customHeight="1">
      <c r="A175" s="44"/>
      <c r="B175" s="60" t="str">
        <f>IF($K175="","",(VLOOKUP($K175,'判定表'!$B$3:$G$105,6,FALSE)))</f>
        <v/>
      </c>
      <c r="C175" s="61"/>
      <c r="D175" s="62" t="str">
        <f t="shared" si="2"/>
        <v/>
      </c>
      <c r="E175" s="62" t="str">
        <f>IF(F175="","",VLOOKUP($F175,'金額'!$B$3:$K$44,10,FALSE))</f>
        <v/>
      </c>
      <c r="F175" s="63"/>
      <c r="G175" s="64" t="str">
        <f>IF($F175="","",(VLOOKUP($F175,'金額'!$B$3:$E$114,2,FALSE)))</f>
        <v/>
      </c>
      <c r="H175" s="65" t="str">
        <f>IF(F175="","",VLOOKUP($F175,'金額'!$B$3:$I$44,8,FALSE))</f>
        <v/>
      </c>
      <c r="I175" s="66" t="str">
        <f>IF(F175="","",VLOOKUP($F175,'金額'!$B$3:$I$44,7,FALSE))</f>
        <v/>
      </c>
      <c r="J175" s="67"/>
      <c r="K175" s="68"/>
      <c r="L175" s="69" t="str">
        <f>IF($I175="","",IF(AND($B175="K",$E175="KTN"),2000,IF(AND($B175="K",$E175="WHZ"),2000,IF($E175="MAHA",1500,IF($G175=0,(VLOOKUP($K175,'判定表'!$B$3:$G$96,2,FALSE)),0)))))</f>
        <v/>
      </c>
      <c r="M175" s="70" t="str">
        <f>IF($K175="","",IF($E175="ANC",(VLOOKUP($K175,'判定表'!$B$3:$G$95,3,FALSE)),IF(OR($E175="KTN",$E175="WHZ"),(VLOOKUP($K175,'判定表'!$B$3:$G$95,4,FALSE)*I175),0)))</f>
        <v/>
      </c>
      <c r="N175" s="71" t="str">
        <f>IF($I175="","",IF($K175="","",IF($G175=1,(VLOOKUP($F175,'金額'!$B$3:$J$114,3,FALSE)),0)))</f>
        <v/>
      </c>
      <c r="O175" s="72" t="str">
        <f t="shared" si="3"/>
        <v/>
      </c>
      <c r="P175" s="73" t="str">
        <f>IF($K175="","",IF($E175="KTN",(VLOOKUP($K175,'判定表'!$B$3:$I$95,8,FALSE)),IF($I175="","",(VLOOKUP($F175,'金額'!$B$3:$J$114,9,FALSE)))))</f>
        <v/>
      </c>
      <c r="Q175" s="59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</row>
    <row r="176" ht="13.5" customHeight="1">
      <c r="A176" s="44"/>
      <c r="B176" s="60" t="str">
        <f>IF($K176="","",(VLOOKUP($K176,'判定表'!$B$3:$G$105,6,FALSE)))</f>
        <v/>
      </c>
      <c r="C176" s="61"/>
      <c r="D176" s="62" t="str">
        <f t="shared" si="2"/>
        <v/>
      </c>
      <c r="E176" s="62" t="str">
        <f>IF(F176="","",VLOOKUP($F176,'金額'!$B$3:$K$44,10,FALSE))</f>
        <v/>
      </c>
      <c r="F176" s="63"/>
      <c r="G176" s="64" t="str">
        <f>IF($F176="","",(VLOOKUP($F176,'金額'!$B$3:$E$114,2,FALSE)))</f>
        <v/>
      </c>
      <c r="H176" s="65" t="str">
        <f>IF(F176="","",VLOOKUP($F176,'金額'!$B$3:$I$44,8,FALSE))</f>
        <v/>
      </c>
      <c r="I176" s="66" t="str">
        <f>IF(F176="","",VLOOKUP($F176,'金額'!$B$3:$I$44,7,FALSE))</f>
        <v/>
      </c>
      <c r="J176" s="67"/>
      <c r="K176" s="68"/>
      <c r="L176" s="69" t="str">
        <f>IF($I176="","",IF(AND($B176="K",$E176="KTN"),2000,IF(AND($B176="K",$E176="WHZ"),2000,IF($E176="MAHA",1500,IF($G176=0,(VLOOKUP($K176,'判定表'!$B$3:$G$96,2,FALSE)),0)))))</f>
        <v/>
      </c>
      <c r="M176" s="70" t="str">
        <f>IF($K176="","",IF($E176="ANC",(VLOOKUP($K176,'判定表'!$B$3:$G$95,3,FALSE)),IF(OR($E176="KTN",$E176="WHZ"),(VLOOKUP($K176,'判定表'!$B$3:$G$95,4,FALSE)*I176),0)))</f>
        <v/>
      </c>
      <c r="N176" s="71" t="str">
        <f>IF($I176="","",IF($K176="","",IF($G176=1,(VLOOKUP($F176,'金額'!$B$3:$J$114,3,FALSE)),0)))</f>
        <v/>
      </c>
      <c r="O176" s="72" t="str">
        <f t="shared" si="3"/>
        <v/>
      </c>
      <c r="P176" s="73" t="str">
        <f>IF($K176="","",IF($E176="KTN",(VLOOKUP($K176,'判定表'!$B$3:$I$95,8,FALSE)),IF($I176="","",(VLOOKUP($F176,'金額'!$B$3:$J$114,9,FALSE)))))</f>
        <v/>
      </c>
      <c r="Q176" s="59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</row>
    <row r="177" ht="13.5" customHeight="1">
      <c r="A177" s="44"/>
      <c r="B177" s="60" t="str">
        <f>IF($K177="","",(VLOOKUP($K177,'判定表'!$B$3:$G$105,6,FALSE)))</f>
        <v/>
      </c>
      <c r="C177" s="61"/>
      <c r="D177" s="62" t="str">
        <f t="shared" si="2"/>
        <v/>
      </c>
      <c r="E177" s="62" t="str">
        <f>IF(F177="","",VLOOKUP($F177,'金額'!$B$3:$K$44,10,FALSE))</f>
        <v/>
      </c>
      <c r="F177" s="63"/>
      <c r="G177" s="64" t="str">
        <f>IF($F177="","",(VLOOKUP($F177,'金額'!$B$3:$E$114,2,FALSE)))</f>
        <v/>
      </c>
      <c r="H177" s="65" t="str">
        <f>IF(F177="","",VLOOKUP($F177,'金額'!$B$3:$I$44,8,FALSE))</f>
        <v/>
      </c>
      <c r="I177" s="66" t="str">
        <f>IF(F177="","",VLOOKUP($F177,'金額'!$B$3:$I$44,7,FALSE))</f>
        <v/>
      </c>
      <c r="J177" s="67"/>
      <c r="K177" s="68"/>
      <c r="L177" s="69" t="str">
        <f>IF($I177="","",IF(AND($B177="K",$E177="KTN"),2000,IF(AND($B177="K",$E177="WHZ"),2000,IF($E177="MAHA",1500,IF($G177=0,(VLOOKUP($K177,'判定表'!$B$3:$G$96,2,FALSE)),0)))))</f>
        <v/>
      </c>
      <c r="M177" s="70" t="str">
        <f>IF($K177="","",IF($E177="ANC",(VLOOKUP($K177,'判定表'!$B$3:$G$95,3,FALSE)),IF(OR($E177="KTN",$E177="WHZ"),(VLOOKUP($K177,'判定表'!$B$3:$G$95,4,FALSE)*I177),0)))</f>
        <v/>
      </c>
      <c r="N177" s="71" t="str">
        <f>IF($I177="","",IF($K177="","",IF($G177=1,(VLOOKUP($F177,'金額'!$B$3:$J$114,3,FALSE)),0)))</f>
        <v/>
      </c>
      <c r="O177" s="72" t="str">
        <f t="shared" si="3"/>
        <v/>
      </c>
      <c r="P177" s="73" t="str">
        <f>IF($K177="","",IF($E177="KTN",(VLOOKUP($K177,'判定表'!$B$3:$I$95,8,FALSE)),IF($I177="","",(VLOOKUP($F177,'金額'!$B$3:$J$114,9,FALSE)))))</f>
        <v/>
      </c>
      <c r="Q177" s="59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</row>
    <row r="178" ht="13.5" customHeight="1">
      <c r="A178" s="44"/>
      <c r="B178" s="60" t="str">
        <f>IF($K178="","",(VLOOKUP($K178,'判定表'!$B$3:$G$105,6,FALSE)))</f>
        <v/>
      </c>
      <c r="C178" s="61"/>
      <c r="D178" s="62" t="str">
        <f t="shared" si="2"/>
        <v/>
      </c>
      <c r="E178" s="62" t="str">
        <f>IF(F178="","",VLOOKUP($F178,'金額'!$B$3:$K$44,10,FALSE))</f>
        <v/>
      </c>
      <c r="F178" s="63"/>
      <c r="G178" s="64" t="str">
        <f>IF($F178="","",(VLOOKUP($F178,'金額'!$B$3:$E$114,2,FALSE)))</f>
        <v/>
      </c>
      <c r="H178" s="65" t="str">
        <f>IF(F178="","",VLOOKUP($F178,'金額'!$B$3:$I$44,8,FALSE))</f>
        <v/>
      </c>
      <c r="I178" s="66" t="str">
        <f>IF(F178="","",VLOOKUP($F178,'金額'!$B$3:$I$44,7,FALSE))</f>
        <v/>
      </c>
      <c r="J178" s="67"/>
      <c r="K178" s="68"/>
      <c r="L178" s="69" t="str">
        <f>IF($I178="","",IF(AND($B178="K",$E178="KTN"),2000,IF(AND($B178="K",$E178="WHZ"),2000,IF($E178="MAHA",1500,IF($G178=0,(VLOOKUP($K178,'判定表'!$B$3:$G$96,2,FALSE)),0)))))</f>
        <v/>
      </c>
      <c r="M178" s="70" t="str">
        <f>IF($K178="","",IF($E178="ANC",(VLOOKUP($K178,'判定表'!$B$3:$G$95,3,FALSE)),IF(OR($E178="KTN",$E178="WHZ"),(VLOOKUP($K178,'判定表'!$B$3:$G$95,4,FALSE)*I178),0)))</f>
        <v/>
      </c>
      <c r="N178" s="71" t="str">
        <f>IF($I178="","",IF($K178="","",IF($G178=1,(VLOOKUP($F178,'金額'!$B$3:$J$114,3,FALSE)),0)))</f>
        <v/>
      </c>
      <c r="O178" s="72" t="str">
        <f t="shared" si="3"/>
        <v/>
      </c>
      <c r="P178" s="73" t="str">
        <f>IF($K178="","",IF($E178="KTN",(VLOOKUP($K178,'判定表'!$B$3:$I$95,8,FALSE)),IF($I178="","",(VLOOKUP($F178,'金額'!$B$3:$J$114,9,FALSE)))))</f>
        <v/>
      </c>
      <c r="Q178" s="75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</row>
    <row r="179" ht="13.5" customHeight="1">
      <c r="A179" s="44"/>
      <c r="B179" s="60" t="str">
        <f>IF($K179="","",(VLOOKUP($K179,'判定表'!$B$3:$G$105,6,FALSE)))</f>
        <v/>
      </c>
      <c r="C179" s="61"/>
      <c r="D179" s="62" t="str">
        <f t="shared" si="2"/>
        <v/>
      </c>
      <c r="E179" s="62" t="str">
        <f>IF(F179="","",VLOOKUP($F179,'金額'!$B$3:$K$44,10,FALSE))</f>
        <v/>
      </c>
      <c r="F179" s="63"/>
      <c r="G179" s="64" t="str">
        <f>IF($F179="","",(VLOOKUP($F179,'金額'!$B$3:$E$114,2,FALSE)))</f>
        <v/>
      </c>
      <c r="H179" s="65" t="str">
        <f>IF(F179="","",VLOOKUP($F179,'金額'!$B$3:$I$44,8,FALSE))</f>
        <v/>
      </c>
      <c r="I179" s="66" t="str">
        <f>IF(F179="","",VLOOKUP($F179,'金額'!$B$3:$I$44,7,FALSE))</f>
        <v/>
      </c>
      <c r="J179" s="67"/>
      <c r="K179" s="68"/>
      <c r="L179" s="69" t="str">
        <f>IF($I179="","",IF(AND($B179="K",$E179="KTN"),2000,IF(AND($B179="K",$E179="WHZ"),2000,IF($E179="MAHA",1500,IF($G179=0,(VLOOKUP($K179,'判定表'!$B$3:$G$96,2,FALSE)),0)))))</f>
        <v/>
      </c>
      <c r="M179" s="70" t="str">
        <f>IF($K179="","",IF($E179="ANC",(VLOOKUP($K179,'判定表'!$B$3:$G$95,3,FALSE)),IF(OR($E179="KTN",$E179="WHZ"),(VLOOKUP($K179,'判定表'!$B$3:$G$95,4,FALSE)*I179),0)))</f>
        <v/>
      </c>
      <c r="N179" s="71" t="str">
        <f>IF($I179="","",IF($K179="","",IF($G179=1,(VLOOKUP($F179,'金額'!$B$3:$J$114,3,FALSE)),0)))</f>
        <v/>
      </c>
      <c r="O179" s="72" t="str">
        <f t="shared" si="3"/>
        <v/>
      </c>
      <c r="P179" s="73" t="str">
        <f>IF($K179="","",IF($E179="KTN",(VLOOKUP($K179,'判定表'!$B$3:$I$95,8,FALSE)),IF($I179="","",(VLOOKUP($F179,'金額'!$B$3:$J$114,9,FALSE)))))</f>
        <v/>
      </c>
      <c r="Q179" s="59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</row>
    <row r="180" ht="13.5" customHeight="1">
      <c r="A180" s="44"/>
      <c r="B180" s="60" t="str">
        <f>IF($K180="","",(VLOOKUP($K180,'判定表'!$B$3:$G$105,6,FALSE)))</f>
        <v/>
      </c>
      <c r="C180" s="61"/>
      <c r="D180" s="62" t="str">
        <f t="shared" si="2"/>
        <v/>
      </c>
      <c r="E180" s="62" t="str">
        <f>IF(F180="","",VLOOKUP($F180,'金額'!$B$3:$K$44,10,FALSE))</f>
        <v/>
      </c>
      <c r="F180" s="63"/>
      <c r="G180" s="64" t="str">
        <f>IF($F180="","",(VLOOKUP($F180,'金額'!$B$3:$E$114,2,FALSE)))</f>
        <v/>
      </c>
      <c r="H180" s="65" t="str">
        <f>IF(F180="","",VLOOKUP($F180,'金額'!$B$3:$I$44,8,FALSE))</f>
        <v/>
      </c>
      <c r="I180" s="66" t="str">
        <f>IF(F180="","",VLOOKUP($F180,'金額'!$B$3:$I$44,7,FALSE))</f>
        <v/>
      </c>
      <c r="J180" s="67"/>
      <c r="K180" s="68"/>
      <c r="L180" s="69" t="str">
        <f>IF($I180="","",IF(AND($B180="K",$E180="KTN"),2000,IF(AND($B180="K",$E180="WHZ"),2000,IF($E180="MAHA",1500,IF($G180=0,(VLOOKUP($K180,'判定表'!$B$3:$G$96,2,FALSE)),0)))))</f>
        <v/>
      </c>
      <c r="M180" s="70" t="str">
        <f>IF($K180="","",IF($E180="ANC",(VLOOKUP($K180,'判定表'!$B$3:$G$95,3,FALSE)),IF(OR($E180="KTN",$E180="WHZ"),(VLOOKUP($K180,'判定表'!$B$3:$G$95,4,FALSE)*I180),0)))</f>
        <v/>
      </c>
      <c r="N180" s="71" t="str">
        <f>IF($I180="","",IF($K180="","",IF($G180=1,(VLOOKUP($F180,'金額'!$B$3:$J$114,3,FALSE)),0)))</f>
        <v/>
      </c>
      <c r="O180" s="72" t="str">
        <f t="shared" si="3"/>
        <v/>
      </c>
      <c r="P180" s="73" t="str">
        <f>IF($K180="","",IF($E180="KTN",(VLOOKUP($K180,'判定表'!$B$3:$I$95,8,FALSE)),IF($I180="","",(VLOOKUP($F180,'金額'!$B$3:$J$114,9,FALSE)))))</f>
        <v/>
      </c>
      <c r="Q180" s="59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</row>
    <row r="181" ht="13.5" customHeight="1">
      <c r="A181" s="44"/>
      <c r="B181" s="60" t="str">
        <f>IF($K181="","",(VLOOKUP($K181,'判定表'!$B$3:$G$105,6,FALSE)))</f>
        <v/>
      </c>
      <c r="C181" s="61"/>
      <c r="D181" s="62" t="str">
        <f t="shared" si="2"/>
        <v/>
      </c>
      <c r="E181" s="62" t="str">
        <f>IF(F181="","",VLOOKUP($F181,'金額'!$B$3:$K$44,10,FALSE))</f>
        <v/>
      </c>
      <c r="F181" s="63"/>
      <c r="G181" s="64" t="str">
        <f>IF($F181="","",(VLOOKUP($F181,'金額'!$B$3:$E$114,2,FALSE)))</f>
        <v/>
      </c>
      <c r="H181" s="65" t="str">
        <f>IF(F181="","",VLOOKUP($F181,'金額'!$B$3:$I$44,8,FALSE))</f>
        <v/>
      </c>
      <c r="I181" s="66" t="str">
        <f>IF(F181="","",VLOOKUP($F181,'金額'!$B$3:$I$44,7,FALSE))</f>
        <v/>
      </c>
      <c r="J181" s="67"/>
      <c r="K181" s="68"/>
      <c r="L181" s="69" t="str">
        <f>IF($I181="","",IF(AND($B181="K",$E181="KTN"),2000,IF(AND($B181="K",$E181="WHZ"),2000,IF($E181="MAHA",1500,IF($G181=0,(VLOOKUP($K181,'判定表'!$B$3:$G$96,2,FALSE)),0)))))</f>
        <v/>
      </c>
      <c r="M181" s="70" t="str">
        <f>IF($K181="","",IF($E181="ANC",(VLOOKUP($K181,'判定表'!$B$3:$G$95,3,FALSE)),IF(OR($E181="KTN",$E181="WHZ"),(VLOOKUP($K181,'判定表'!$B$3:$G$95,4,FALSE)*I181),0)))</f>
        <v/>
      </c>
      <c r="N181" s="71" t="str">
        <f>IF($I181="","",IF($K181="","",IF($G181=1,(VLOOKUP($F181,'金額'!$B$3:$J$114,3,FALSE)),0)))</f>
        <v/>
      </c>
      <c r="O181" s="72" t="str">
        <f t="shared" si="3"/>
        <v/>
      </c>
      <c r="P181" s="73" t="str">
        <f>IF($K181="","",IF($E181="KTN",(VLOOKUP($K181,'判定表'!$B$3:$I$95,8,FALSE)),IF($I181="","",(VLOOKUP($F181,'金額'!$B$3:$J$114,9,FALSE)))))</f>
        <v/>
      </c>
      <c r="Q181" s="59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</row>
    <row r="182" ht="13.5" customHeight="1">
      <c r="A182" s="44"/>
      <c r="B182" s="60" t="str">
        <f>IF($K182="","",(VLOOKUP($K182,'判定表'!$B$3:$G$105,6,FALSE)))</f>
        <v/>
      </c>
      <c r="C182" s="61"/>
      <c r="D182" s="62" t="str">
        <f t="shared" si="2"/>
        <v/>
      </c>
      <c r="E182" s="62" t="str">
        <f>IF(F182="","",VLOOKUP($F182,'金額'!$B$3:$K$44,10,FALSE))</f>
        <v/>
      </c>
      <c r="F182" s="63"/>
      <c r="G182" s="64" t="str">
        <f>IF($F182="","",(VLOOKUP($F182,'金額'!$B$3:$E$114,2,FALSE)))</f>
        <v/>
      </c>
      <c r="H182" s="65" t="str">
        <f>IF(F182="","",VLOOKUP($F182,'金額'!$B$3:$I$44,8,FALSE))</f>
        <v/>
      </c>
      <c r="I182" s="66" t="str">
        <f>IF(F182="","",VLOOKUP($F182,'金額'!$B$3:$I$44,7,FALSE))</f>
        <v/>
      </c>
      <c r="J182" s="67"/>
      <c r="K182" s="68"/>
      <c r="L182" s="69" t="str">
        <f>IF($I182="","",IF(AND($B182="K",$E182="KTN"),2000,IF(AND($B182="K",$E182="WHZ"),2000,IF($E182="MAHA",1500,IF($G182=0,(VLOOKUP($K182,'判定表'!$B$3:$G$96,2,FALSE)),0)))))</f>
        <v/>
      </c>
      <c r="M182" s="70" t="str">
        <f>IF($K182="","",IF($E182="ANC",(VLOOKUP($K182,'判定表'!$B$3:$G$95,3,FALSE)),IF(OR($E182="KTN",$E182="WHZ"),(VLOOKUP($K182,'判定表'!$B$3:$G$95,4,FALSE)*I182),0)))</f>
        <v/>
      </c>
      <c r="N182" s="71" t="str">
        <f>IF($I182="","",IF($K182="","",IF($G182=1,(VLOOKUP($F182,'金額'!$B$3:$J$114,3,FALSE)),0)))</f>
        <v/>
      </c>
      <c r="O182" s="72" t="str">
        <f t="shared" si="3"/>
        <v/>
      </c>
      <c r="P182" s="73" t="str">
        <f>IF($K182="","",IF($E182="KTN",(VLOOKUP($K182,'判定表'!$B$3:$I$95,8,FALSE)),IF($I182="","",(VLOOKUP($F182,'金額'!$B$3:$J$114,9,FALSE)))))</f>
        <v/>
      </c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</row>
    <row r="183" ht="13.5" customHeight="1">
      <c r="A183" s="44"/>
      <c r="B183" s="60" t="str">
        <f>IF($K183="","",(VLOOKUP($K183,'判定表'!$B$3:$G$105,6,FALSE)))</f>
        <v/>
      </c>
      <c r="C183" s="61"/>
      <c r="D183" s="62" t="str">
        <f t="shared" si="2"/>
        <v/>
      </c>
      <c r="E183" s="62" t="str">
        <f>IF(F183="","",VLOOKUP($F183,'金額'!$B$3:$K$44,10,FALSE))</f>
        <v/>
      </c>
      <c r="F183" s="63"/>
      <c r="G183" s="64" t="str">
        <f>IF($F183="","",(VLOOKUP($F183,'金額'!$B$3:$E$114,2,FALSE)))</f>
        <v/>
      </c>
      <c r="H183" s="65" t="str">
        <f>IF(F183="","",VLOOKUP($F183,'金額'!$B$3:$I$44,8,FALSE))</f>
        <v/>
      </c>
      <c r="I183" s="66" t="str">
        <f>IF(F183="","",VLOOKUP($F183,'金額'!$B$3:$I$44,7,FALSE))</f>
        <v/>
      </c>
      <c r="J183" s="67"/>
      <c r="K183" s="68"/>
      <c r="L183" s="69" t="str">
        <f>IF($I183="","",IF(AND($B183="K",$E183="KTN"),2000,IF(AND($B183="K",$E183="WHZ"),2000,IF($E183="MAHA",1500,IF($G183=0,(VLOOKUP($K183,'判定表'!$B$3:$G$96,2,FALSE)),0)))))</f>
        <v/>
      </c>
      <c r="M183" s="70" t="str">
        <f>IF($K183="","",IF($E183="ANC",(VLOOKUP($K183,'判定表'!$B$3:$G$95,3,FALSE)),IF(OR($E183="KTN",$E183="WHZ"),(VLOOKUP($K183,'判定表'!$B$3:$G$95,4,FALSE)*I183),0)))</f>
        <v/>
      </c>
      <c r="N183" s="71" t="str">
        <f>IF($I183="","",IF($K183="","",IF($G183=1,(VLOOKUP($F183,'金額'!$B$3:$J$114,3,FALSE)),0)))</f>
        <v/>
      </c>
      <c r="O183" s="72" t="str">
        <f t="shared" si="3"/>
        <v/>
      </c>
      <c r="P183" s="73" t="str">
        <f>IF($K183="","",IF($E183="KTN",(VLOOKUP($K183,'判定表'!$B$3:$I$95,8,FALSE)),IF($I183="","",(VLOOKUP($F183,'金額'!$B$3:$J$114,9,FALSE)))))</f>
        <v/>
      </c>
      <c r="Q183" s="59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</row>
    <row r="184" ht="13.5" customHeight="1">
      <c r="A184" s="44"/>
      <c r="B184" s="60" t="str">
        <f>IF($K184="","",(VLOOKUP($K184,'判定表'!$B$3:$G$105,6,FALSE)))</f>
        <v/>
      </c>
      <c r="C184" s="61"/>
      <c r="D184" s="62" t="str">
        <f t="shared" si="2"/>
        <v/>
      </c>
      <c r="E184" s="62" t="str">
        <f>IF(F184="","",VLOOKUP($F184,'金額'!$B$3:$K$44,10,FALSE))</f>
        <v/>
      </c>
      <c r="F184" s="63"/>
      <c r="G184" s="64" t="str">
        <f>IF($F184="","",(VLOOKUP($F184,'金額'!$B$3:$E$114,2,FALSE)))</f>
        <v/>
      </c>
      <c r="H184" s="65" t="str">
        <f>IF(F184="","",VLOOKUP($F184,'金額'!$B$3:$I$44,8,FALSE))</f>
        <v/>
      </c>
      <c r="I184" s="66" t="str">
        <f>IF(F184="","",VLOOKUP($F184,'金額'!$B$3:$I$44,7,FALSE))</f>
        <v/>
      </c>
      <c r="J184" s="67"/>
      <c r="K184" s="68"/>
      <c r="L184" s="69" t="str">
        <f>IF($I184="","",IF(AND($B184="K",$E184="KTN"),2000,IF(AND($B184="K",$E184="WHZ"),2000,IF($E184="MAHA",1500,IF($G184=0,(VLOOKUP($K184,'判定表'!$B$3:$G$96,2,FALSE)),0)))))</f>
        <v/>
      </c>
      <c r="M184" s="70" t="str">
        <f>IF($K184="","",IF($E184="ANC",(VLOOKUP($K184,'判定表'!$B$3:$G$95,3,FALSE)),IF(OR($E184="KTN",$E184="WHZ"),(VLOOKUP($K184,'判定表'!$B$3:$G$95,4,FALSE)*I184),0)))</f>
        <v/>
      </c>
      <c r="N184" s="71" t="str">
        <f>IF($I184="","",IF($K184="","",IF($G184=1,(VLOOKUP($F184,'金額'!$B$3:$J$114,3,FALSE)),0)))</f>
        <v/>
      </c>
      <c r="O184" s="72" t="str">
        <f t="shared" si="3"/>
        <v/>
      </c>
      <c r="P184" s="73" t="str">
        <f>IF($K184="","",IF($E184="KTN",(VLOOKUP($K184,'判定表'!$B$3:$I$95,8,FALSE)),IF($I184="","",(VLOOKUP($F184,'金額'!$B$3:$J$114,9,FALSE)))))</f>
        <v/>
      </c>
      <c r="Q184" s="59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</row>
    <row r="185" ht="13.5" customHeight="1">
      <c r="A185" s="44"/>
      <c r="B185" s="60" t="str">
        <f>IF($K185="","",(VLOOKUP($K185,'判定表'!$B$3:$G$105,6,FALSE)))</f>
        <v/>
      </c>
      <c r="C185" s="61"/>
      <c r="D185" s="62" t="str">
        <f t="shared" si="2"/>
        <v/>
      </c>
      <c r="E185" s="62" t="str">
        <f>IF(F185="","",VLOOKUP($F185,'金額'!$B$3:$K$44,10,FALSE))</f>
        <v/>
      </c>
      <c r="F185" s="63"/>
      <c r="G185" s="64" t="str">
        <f>IF($F185="","",(VLOOKUP($F185,'金額'!$B$3:$E$114,2,FALSE)))</f>
        <v/>
      </c>
      <c r="H185" s="65" t="str">
        <f>IF(F185="","",VLOOKUP($F185,'金額'!$B$3:$I$44,8,FALSE))</f>
        <v/>
      </c>
      <c r="I185" s="66" t="str">
        <f>IF(F185="","",VLOOKUP($F185,'金額'!$B$3:$I$44,7,FALSE))</f>
        <v/>
      </c>
      <c r="J185" s="67"/>
      <c r="K185" s="68"/>
      <c r="L185" s="69" t="str">
        <f>IF($I185="","",IF(AND($B185="K",$E185="KTN"),2000,IF(AND($B185="K",$E185="WHZ"),2000,IF($E185="MAHA",1500,IF($G185=0,(VLOOKUP($K185,'判定表'!$B$3:$G$96,2,FALSE)),0)))))</f>
        <v/>
      </c>
      <c r="M185" s="70" t="str">
        <f>IF($K185="","",IF($E185="ANC",(VLOOKUP($K185,'判定表'!$B$3:$G$95,3,FALSE)),IF(OR($E185="KTN",$E185="WHZ"),(VLOOKUP($K185,'判定表'!$B$3:$G$95,4,FALSE)*I185),0)))</f>
        <v/>
      </c>
      <c r="N185" s="71" t="str">
        <f>IF($I185="","",IF($K185="","",IF($G185=1,(VLOOKUP($F185,'金額'!$B$3:$J$114,3,FALSE)),0)))</f>
        <v/>
      </c>
      <c r="O185" s="72" t="str">
        <f t="shared" si="3"/>
        <v/>
      </c>
      <c r="P185" s="73" t="str">
        <f>IF($K185="","",IF($E185="KTN",(VLOOKUP($K185,'判定表'!$B$3:$I$95,8,FALSE)),IF($I185="","",(VLOOKUP($F185,'金額'!$B$3:$J$114,9,FALSE)))))</f>
        <v/>
      </c>
      <c r="Q185" s="59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</row>
    <row r="186" ht="13.5" customHeight="1">
      <c r="A186" s="44"/>
      <c r="B186" s="60" t="str">
        <f>IF($K186="","",(VLOOKUP($K186,'判定表'!$B$3:$G$105,6,FALSE)))</f>
        <v/>
      </c>
      <c r="C186" s="61"/>
      <c r="D186" s="62" t="str">
        <f t="shared" si="2"/>
        <v/>
      </c>
      <c r="E186" s="62" t="str">
        <f>IF(F186="","",VLOOKUP($F186,'金額'!$B$3:$K$44,10,FALSE))</f>
        <v/>
      </c>
      <c r="F186" s="63"/>
      <c r="G186" s="64" t="str">
        <f>IF($F186="","",(VLOOKUP($F186,'金額'!$B$3:$E$114,2,FALSE)))</f>
        <v/>
      </c>
      <c r="H186" s="65" t="str">
        <f>IF(F186="","",VLOOKUP($F186,'金額'!$B$3:$I$44,8,FALSE))</f>
        <v/>
      </c>
      <c r="I186" s="66" t="str">
        <f>IF(F186="","",VLOOKUP($F186,'金額'!$B$3:$I$44,7,FALSE))</f>
        <v/>
      </c>
      <c r="J186" s="67"/>
      <c r="K186" s="68"/>
      <c r="L186" s="69" t="str">
        <f>IF($I186="","",IF(AND($B186="K",$E186="KTN"),2000,IF(AND($B186="K",$E186="WHZ"),2000,IF($E186="MAHA",1500,IF($G186=0,(VLOOKUP($K186,'判定表'!$B$3:$G$96,2,FALSE)),0)))))</f>
        <v/>
      </c>
      <c r="M186" s="70" t="str">
        <f>IF($K186="","",IF($E186="ANC",(VLOOKUP($K186,'判定表'!$B$3:$G$95,3,FALSE)),IF(OR($E186="KTN",$E186="WHZ"),(VLOOKUP($K186,'判定表'!$B$3:$G$95,4,FALSE)*I186),0)))</f>
        <v/>
      </c>
      <c r="N186" s="71" t="str">
        <f>IF($I186="","",IF($K186="","",IF($G186=1,(VLOOKUP($F186,'金額'!$B$3:$J$114,3,FALSE)),0)))</f>
        <v/>
      </c>
      <c r="O186" s="72" t="str">
        <f t="shared" si="3"/>
        <v/>
      </c>
      <c r="P186" s="73" t="str">
        <f>IF($K186="","",IF($E186="KTN",(VLOOKUP($K186,'判定表'!$B$3:$I$95,8,FALSE)),IF($I186="","",(VLOOKUP($F186,'金額'!$B$3:$J$114,9,FALSE)))))</f>
        <v/>
      </c>
      <c r="Q186" s="59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</row>
    <row r="187" ht="13.5" customHeight="1">
      <c r="A187" s="44"/>
      <c r="B187" s="60" t="str">
        <f>IF($K187="","",(VLOOKUP($K187,'判定表'!$B$3:$G$105,6,FALSE)))</f>
        <v/>
      </c>
      <c r="C187" s="61"/>
      <c r="D187" s="62" t="str">
        <f t="shared" si="2"/>
        <v/>
      </c>
      <c r="E187" s="62" t="str">
        <f>IF(F187="","",VLOOKUP($F187,'金額'!$B$3:$K$44,10,FALSE))</f>
        <v/>
      </c>
      <c r="F187" s="63"/>
      <c r="G187" s="64" t="str">
        <f>IF($F187="","",(VLOOKUP($F187,'金額'!$B$3:$E$114,2,FALSE)))</f>
        <v/>
      </c>
      <c r="H187" s="65" t="str">
        <f>IF(F187="","",VLOOKUP($F187,'金額'!$B$3:$I$44,8,FALSE))</f>
        <v/>
      </c>
      <c r="I187" s="66" t="str">
        <f>IF(F187="","",VLOOKUP($F187,'金額'!$B$3:$I$44,7,FALSE))</f>
        <v/>
      </c>
      <c r="J187" s="67"/>
      <c r="K187" s="68"/>
      <c r="L187" s="69" t="str">
        <f>IF($I187="","",IF(AND($B187="K",$E187="KTN"),2000,IF(AND($B187="K",$E187="WHZ"),2000,IF($E187="MAHA",1500,IF($G187=0,(VLOOKUP($K187,'判定表'!$B$3:$G$96,2,FALSE)),0)))))</f>
        <v/>
      </c>
      <c r="M187" s="70" t="str">
        <f>IF($K187="","",IF($E187="ANC",(VLOOKUP($K187,'判定表'!$B$3:$G$95,3,FALSE)),IF(OR($E187="KTN",$E187="WHZ"),(VLOOKUP($K187,'判定表'!$B$3:$G$95,4,FALSE)*I187),0)))</f>
        <v/>
      </c>
      <c r="N187" s="71" t="str">
        <f>IF($I187="","",IF($K187="","",IF($G187=1,(VLOOKUP($F187,'金額'!$B$3:$J$114,3,FALSE)),0)))</f>
        <v/>
      </c>
      <c r="O187" s="72" t="str">
        <f t="shared" si="3"/>
        <v/>
      </c>
      <c r="P187" s="73" t="str">
        <f>IF($K187="","",IF($E187="KTN",(VLOOKUP($K187,'判定表'!$B$3:$I$95,8,FALSE)),IF($I187="","",(VLOOKUP($F187,'金額'!$B$3:$J$114,9,FALSE)))))</f>
        <v/>
      </c>
      <c r="Q187" s="59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</row>
    <row r="188" ht="13.5" customHeight="1">
      <c r="A188" s="44"/>
      <c r="B188" s="60" t="str">
        <f>IF($K188="","",(VLOOKUP($K188,'判定表'!$B$3:$G$105,6,FALSE)))</f>
        <v/>
      </c>
      <c r="C188" s="61"/>
      <c r="D188" s="62" t="str">
        <f t="shared" si="2"/>
        <v/>
      </c>
      <c r="E188" s="62" t="str">
        <f>IF(F188="","",VLOOKUP($F188,'金額'!$B$3:$K$44,10,FALSE))</f>
        <v/>
      </c>
      <c r="F188" s="63"/>
      <c r="G188" s="64" t="str">
        <f>IF($F188="","",(VLOOKUP($F188,'金額'!$B$3:$E$114,2,FALSE)))</f>
        <v/>
      </c>
      <c r="H188" s="65" t="str">
        <f>IF(F188="","",VLOOKUP($F188,'金額'!$B$3:$I$44,8,FALSE))</f>
        <v/>
      </c>
      <c r="I188" s="66" t="str">
        <f>IF(F188="","",VLOOKUP($F188,'金額'!$B$3:$I$44,7,FALSE))</f>
        <v/>
      </c>
      <c r="J188" s="67"/>
      <c r="K188" s="68"/>
      <c r="L188" s="69" t="str">
        <f>IF($I188="","",IF(AND($B188="K",$E188="KTN"),2000,IF(AND($B188="K",$E188="WHZ"),2000,IF($E188="MAHA",1500,IF($G188=0,(VLOOKUP($K188,'判定表'!$B$3:$G$96,2,FALSE)),0)))))</f>
        <v/>
      </c>
      <c r="M188" s="70" t="str">
        <f>IF($K188="","",IF($E188="ANC",(VLOOKUP($K188,'判定表'!$B$3:$G$95,3,FALSE)),IF(OR($E188="KTN",$E188="WHZ"),(VLOOKUP($K188,'判定表'!$B$3:$G$95,4,FALSE)*I188),0)))</f>
        <v/>
      </c>
      <c r="N188" s="71" t="str">
        <f>IF($I188="","",IF($K188="","",IF($G188=1,(VLOOKUP($F188,'金額'!$B$3:$J$114,3,FALSE)),0)))</f>
        <v/>
      </c>
      <c r="O188" s="72" t="str">
        <f t="shared" si="3"/>
        <v/>
      </c>
      <c r="P188" s="73" t="str">
        <f>IF($K188="","",IF($E188="KTN",(VLOOKUP($K188,'判定表'!$B$3:$I$95,8,FALSE)),IF($I188="","",(VLOOKUP($F188,'金額'!$B$3:$J$114,9,FALSE)))))</f>
        <v/>
      </c>
      <c r="Q188" s="59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</row>
    <row r="189" ht="13.5" customHeight="1">
      <c r="A189" s="44"/>
      <c r="B189" s="60" t="str">
        <f>IF($K189="","",(VLOOKUP($K189,'判定表'!$B$3:$G$105,6,FALSE)))</f>
        <v/>
      </c>
      <c r="C189" s="61"/>
      <c r="D189" s="62" t="str">
        <f t="shared" si="2"/>
        <v/>
      </c>
      <c r="E189" s="62" t="str">
        <f>IF(F189="","",VLOOKUP($F189,'金額'!$B$3:$K$44,10,FALSE))</f>
        <v/>
      </c>
      <c r="F189" s="63"/>
      <c r="G189" s="64" t="str">
        <f>IF($F189="","",(VLOOKUP($F189,'金額'!$B$3:$E$114,2,FALSE)))</f>
        <v/>
      </c>
      <c r="H189" s="65" t="str">
        <f>IF(F189="","",VLOOKUP($F189,'金額'!$B$3:$I$44,8,FALSE))</f>
        <v/>
      </c>
      <c r="I189" s="66" t="str">
        <f>IF(F189="","",VLOOKUP($F189,'金額'!$B$3:$I$44,7,FALSE))</f>
        <v/>
      </c>
      <c r="J189" s="67"/>
      <c r="K189" s="68"/>
      <c r="L189" s="69" t="str">
        <f>IF($I189="","",IF(AND($B189="K",$E189="KTN"),2000,IF(AND($B189="K",$E189="WHZ"),2000,IF($E189="MAHA",1500,IF($G189=0,(VLOOKUP($K189,'判定表'!$B$3:$G$96,2,FALSE)),0)))))</f>
        <v/>
      </c>
      <c r="M189" s="70" t="str">
        <f>IF($K189="","",IF($E189="ANC",(VLOOKUP($K189,'判定表'!$B$3:$G$95,3,FALSE)),IF(OR($E189="KTN",$E189="WHZ"),(VLOOKUP($K189,'判定表'!$B$3:$G$95,4,FALSE)*I189),0)))</f>
        <v/>
      </c>
      <c r="N189" s="71" t="str">
        <f>IF($I189="","",IF($K189="","",IF($G189=1,(VLOOKUP($F189,'金額'!$B$3:$J$114,3,FALSE)),0)))</f>
        <v/>
      </c>
      <c r="O189" s="72" t="str">
        <f t="shared" si="3"/>
        <v/>
      </c>
      <c r="P189" s="73" t="str">
        <f>IF($K189="","",IF($E189="KTN",(VLOOKUP($K189,'判定表'!$B$3:$I$95,8,FALSE)),IF($I189="","",(VLOOKUP($F189,'金額'!$B$3:$J$114,9,FALSE)))))</f>
        <v/>
      </c>
      <c r="Q189" s="59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</row>
    <row r="190" ht="13.5" customHeight="1">
      <c r="A190" s="44"/>
      <c r="B190" s="60" t="str">
        <f>IF($K190="","",(VLOOKUP($K190,'判定表'!$B$3:$G$105,6,FALSE)))</f>
        <v/>
      </c>
      <c r="C190" s="61"/>
      <c r="D190" s="62" t="str">
        <f t="shared" si="2"/>
        <v/>
      </c>
      <c r="E190" s="62" t="str">
        <f>IF(F190="","",VLOOKUP($F190,'金額'!$B$3:$K$44,10,FALSE))</f>
        <v/>
      </c>
      <c r="F190" s="63"/>
      <c r="G190" s="64" t="str">
        <f>IF($F190="","",(VLOOKUP($F190,'金額'!$B$3:$E$114,2,FALSE)))</f>
        <v/>
      </c>
      <c r="H190" s="65" t="str">
        <f>IF(F190="","",VLOOKUP($F190,'金額'!$B$3:$I$44,8,FALSE))</f>
        <v/>
      </c>
      <c r="I190" s="66" t="str">
        <f>IF(F190="","",VLOOKUP($F190,'金額'!$B$3:$I$44,7,FALSE))</f>
        <v/>
      </c>
      <c r="J190" s="67"/>
      <c r="K190" s="68"/>
      <c r="L190" s="69" t="str">
        <f>IF($I190="","",IF(AND($B190="K",$E190="KTN"),2000,IF(AND($B190="K",$E190="WHZ"),2000,IF($E190="MAHA",1500,IF($G190=0,(VLOOKUP($K190,'判定表'!$B$3:$G$96,2,FALSE)),0)))))</f>
        <v/>
      </c>
      <c r="M190" s="70" t="str">
        <f>IF($K190="","",IF($E190="ANC",(VLOOKUP($K190,'判定表'!$B$3:$G$95,3,FALSE)),IF(OR($E190="KTN",$E190="WHZ"),(VLOOKUP($K190,'判定表'!$B$3:$G$95,4,FALSE)*I190),0)))</f>
        <v/>
      </c>
      <c r="N190" s="71" t="str">
        <f>IF($I190="","",IF($K190="","",IF($G190=1,(VLOOKUP($F190,'金額'!$B$3:$J$114,3,FALSE)),0)))</f>
        <v/>
      </c>
      <c r="O190" s="72" t="str">
        <f t="shared" si="3"/>
        <v/>
      </c>
      <c r="P190" s="73" t="str">
        <f>IF($K190="","",IF($E190="KTN",(VLOOKUP($K190,'判定表'!$B$3:$I$95,8,FALSE)),IF($I190="","",(VLOOKUP($F190,'金額'!$B$3:$J$114,9,FALSE)))))</f>
        <v/>
      </c>
      <c r="Q190" s="59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</row>
    <row r="191" ht="13.5" customHeight="1">
      <c r="A191" s="44"/>
      <c r="B191" s="60" t="str">
        <f>IF($K191="","",(VLOOKUP($K191,'判定表'!$B$3:$G$105,6,FALSE)))</f>
        <v/>
      </c>
      <c r="C191" s="61"/>
      <c r="D191" s="62" t="str">
        <f t="shared" si="2"/>
        <v/>
      </c>
      <c r="E191" s="62" t="str">
        <f>IF(F191="","",VLOOKUP($F191,'金額'!$B$3:$K$44,10,FALSE))</f>
        <v/>
      </c>
      <c r="F191" s="63"/>
      <c r="G191" s="64" t="str">
        <f>IF($F191="","",(VLOOKUP($F191,'金額'!$B$3:$E$114,2,FALSE)))</f>
        <v/>
      </c>
      <c r="H191" s="65" t="str">
        <f>IF(F191="","",VLOOKUP($F191,'金額'!$B$3:$I$44,8,FALSE))</f>
        <v/>
      </c>
      <c r="I191" s="66" t="str">
        <f>IF(F191="","",VLOOKUP($F191,'金額'!$B$3:$I$44,7,FALSE))</f>
        <v/>
      </c>
      <c r="J191" s="67"/>
      <c r="K191" s="68"/>
      <c r="L191" s="69" t="str">
        <f>IF($I191="","",IF(AND($B191="K",$E191="KTN"),2000,IF(AND($B191="K",$E191="WHZ"),2000,IF($E191="MAHA",1500,IF($G191=0,(VLOOKUP($K191,'判定表'!$B$3:$G$96,2,FALSE)),0)))))</f>
        <v/>
      </c>
      <c r="M191" s="70" t="str">
        <f>IF($K191="","",IF($E191="ANC",(VLOOKUP($K191,'判定表'!$B$3:$G$95,3,FALSE)),IF(OR($E191="KTN",$E191="WHZ"),(VLOOKUP($K191,'判定表'!$B$3:$G$95,4,FALSE)*I191),0)))</f>
        <v/>
      </c>
      <c r="N191" s="71" t="str">
        <f>IF($I191="","",IF($K191="","",IF($G191=1,(VLOOKUP($F191,'金額'!$B$3:$J$114,3,FALSE)),0)))</f>
        <v/>
      </c>
      <c r="O191" s="72" t="str">
        <f t="shared" si="3"/>
        <v/>
      </c>
      <c r="P191" s="73" t="str">
        <f>IF($K191="","",IF($E191="KTN",(VLOOKUP($K191,'判定表'!$B$3:$I$95,8,FALSE)),IF($I191="","",(VLOOKUP($F191,'金額'!$B$3:$J$114,9,FALSE)))))</f>
        <v/>
      </c>
      <c r="Q191" s="59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</row>
    <row r="192" ht="13.5" customHeight="1">
      <c r="A192" s="44"/>
      <c r="B192" s="60" t="str">
        <f>IF($K192="","",(VLOOKUP($K192,'判定表'!$B$3:$G$105,6,FALSE)))</f>
        <v/>
      </c>
      <c r="C192" s="61"/>
      <c r="D192" s="62" t="str">
        <f t="shared" si="2"/>
        <v/>
      </c>
      <c r="E192" s="62" t="str">
        <f>IF(F192="","",VLOOKUP($F192,'金額'!$B$3:$K$44,10,FALSE))</f>
        <v/>
      </c>
      <c r="F192" s="63"/>
      <c r="G192" s="64" t="str">
        <f>IF($F192="","",(VLOOKUP($F192,'金額'!$B$3:$E$114,2,FALSE)))</f>
        <v/>
      </c>
      <c r="H192" s="65" t="str">
        <f>IF(F192="","",VLOOKUP($F192,'金額'!$B$3:$I$44,8,FALSE))</f>
        <v/>
      </c>
      <c r="I192" s="66" t="str">
        <f>IF(F192="","",VLOOKUP($F192,'金額'!$B$3:$I$44,7,FALSE))</f>
        <v/>
      </c>
      <c r="J192" s="67"/>
      <c r="K192" s="68"/>
      <c r="L192" s="69" t="str">
        <f>IF($I192="","",IF(AND($B192="K",$E192="KTN"),2000,IF(AND($B192="K",$E192="WHZ"),2000,IF($E192="MAHA",1500,IF($G192=0,(VLOOKUP($K192,'判定表'!$B$3:$G$96,2,FALSE)),0)))))</f>
        <v/>
      </c>
      <c r="M192" s="70" t="str">
        <f>IF($K192="","",IF($E192="ANC",(VLOOKUP($K192,'判定表'!$B$3:$G$95,3,FALSE)),IF(OR($E192="KTN",$E192="WHZ"),(VLOOKUP($K192,'判定表'!$B$3:$G$95,4,FALSE)*I192),0)))</f>
        <v/>
      </c>
      <c r="N192" s="71" t="str">
        <f>IF($I192="","",IF($K192="","",IF($G192=1,(VLOOKUP($F192,'金額'!$B$3:$J$114,3,FALSE)),0)))</f>
        <v/>
      </c>
      <c r="O192" s="72" t="str">
        <f t="shared" si="3"/>
        <v/>
      </c>
      <c r="P192" s="73" t="str">
        <f>IF($K192="","",IF($E192="KTN",(VLOOKUP($K192,'判定表'!$B$3:$I$95,8,FALSE)),IF($I192="","",(VLOOKUP($F192,'金額'!$B$3:$J$114,9,FALSE)))))</f>
        <v/>
      </c>
      <c r="Q192" s="79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</row>
    <row r="193" ht="13.5" customHeight="1">
      <c r="A193" s="44"/>
      <c r="B193" s="60" t="str">
        <f>IF($K193="","",(VLOOKUP($K193,'判定表'!$B$3:$G$105,6,FALSE)))</f>
        <v/>
      </c>
      <c r="C193" s="61"/>
      <c r="D193" s="62" t="str">
        <f t="shared" si="2"/>
        <v/>
      </c>
      <c r="E193" s="62" t="str">
        <f>IF(F193="","",VLOOKUP($F193,'金額'!$B$3:$K$44,10,FALSE))</f>
        <v/>
      </c>
      <c r="F193" s="63"/>
      <c r="G193" s="64" t="str">
        <f>IF($F193="","",(VLOOKUP($F193,'金額'!$B$3:$E$114,2,FALSE)))</f>
        <v/>
      </c>
      <c r="H193" s="65" t="str">
        <f>IF(F193="","",VLOOKUP($F193,'金額'!$B$3:$I$44,8,FALSE))</f>
        <v/>
      </c>
      <c r="I193" s="66" t="str">
        <f>IF(F193="","",VLOOKUP($F193,'金額'!$B$3:$I$44,7,FALSE))</f>
        <v/>
      </c>
      <c r="J193" s="67"/>
      <c r="K193" s="68"/>
      <c r="L193" s="69" t="str">
        <f>IF($I193="","",IF(AND($B193="K",$E193="KTN"),2000,IF(AND($B193="K",$E193="WHZ"),2000,IF($E193="MAHA",1500,IF($G193=0,(VLOOKUP($K193,'判定表'!$B$3:$G$96,2,FALSE)),0)))))</f>
        <v/>
      </c>
      <c r="M193" s="70" t="str">
        <f>IF($K193="","",IF($E193="ANC",(VLOOKUP($K193,'判定表'!$B$3:$G$95,3,FALSE)),IF(OR($E193="KTN",$E193="WHZ"),(VLOOKUP($K193,'判定表'!$B$3:$G$95,4,FALSE)*I193),0)))</f>
        <v/>
      </c>
      <c r="N193" s="71" t="str">
        <f>IF($I193="","",IF($K193="","",IF($G193=1,(VLOOKUP($F193,'金額'!$B$3:$J$114,3,FALSE)),0)))</f>
        <v/>
      </c>
      <c r="O193" s="72" t="str">
        <f t="shared" si="3"/>
        <v/>
      </c>
      <c r="P193" s="73" t="str">
        <f>IF($K193="","",IF($E193="KTN",(VLOOKUP($K193,'判定表'!$B$3:$I$95,8,FALSE)),IF($I193="","",(VLOOKUP($F193,'金額'!$B$3:$J$114,9,FALSE)))))</f>
        <v/>
      </c>
      <c r="Q193" s="79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</row>
    <row r="194" ht="13.5" customHeight="1">
      <c r="A194" s="44"/>
      <c r="B194" s="60" t="str">
        <f>IF($K194="","",(VLOOKUP($K194,'判定表'!$B$3:$G$105,6,FALSE)))</f>
        <v/>
      </c>
      <c r="C194" s="61"/>
      <c r="D194" s="62" t="str">
        <f t="shared" si="2"/>
        <v/>
      </c>
      <c r="E194" s="62" t="str">
        <f>IF(F194="","",VLOOKUP($F194,'金額'!$B$3:$K$44,10,FALSE))</f>
        <v/>
      </c>
      <c r="F194" s="63"/>
      <c r="G194" s="64" t="str">
        <f>IF($F194="","",(VLOOKUP($F194,'金額'!$B$3:$E$114,2,FALSE)))</f>
        <v/>
      </c>
      <c r="H194" s="65" t="str">
        <f>IF(F194="","",VLOOKUP($F194,'金額'!$B$3:$I$44,8,FALSE))</f>
        <v/>
      </c>
      <c r="I194" s="66" t="str">
        <f>IF(F194="","",VLOOKUP($F194,'金額'!$B$3:$I$44,7,FALSE))</f>
        <v/>
      </c>
      <c r="J194" s="67"/>
      <c r="K194" s="68"/>
      <c r="L194" s="69" t="str">
        <f>IF($I194="","",IF(AND($B194="K",$E194="KTN"),2000,IF(AND($B194="K",$E194="WHZ"),2000,IF($E194="MAHA",1500,IF($G194=0,(VLOOKUP($K194,'判定表'!$B$3:$G$96,2,FALSE)),0)))))</f>
        <v/>
      </c>
      <c r="M194" s="70" t="str">
        <f>IF($K194="","",IF($E194="ANC",(VLOOKUP($K194,'判定表'!$B$3:$G$95,3,FALSE)),IF(OR($E194="KTN",$E194="WHZ"),(VLOOKUP($K194,'判定表'!$B$3:$G$95,4,FALSE)*I194),0)))</f>
        <v/>
      </c>
      <c r="N194" s="71" t="str">
        <f>IF($I194="","",IF($K194="","",IF($G194=1,(VLOOKUP($F194,'金額'!$B$3:$J$114,3,FALSE)),0)))</f>
        <v/>
      </c>
      <c r="O194" s="72" t="str">
        <f t="shared" si="3"/>
        <v/>
      </c>
      <c r="P194" s="73" t="str">
        <f>IF($K194="","",IF($E194="KTN",(VLOOKUP($K194,'判定表'!$B$3:$I$95,8,FALSE)),IF($I194="","",(VLOOKUP($F194,'金額'!$B$3:$J$114,9,FALSE)))))</f>
        <v/>
      </c>
      <c r="Q194" s="59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</row>
    <row r="195" ht="13.5" customHeight="1">
      <c r="A195" s="44"/>
      <c r="B195" s="60" t="str">
        <f>IF($K195="","",(VLOOKUP($K195,'判定表'!$B$3:$G$105,6,FALSE)))</f>
        <v/>
      </c>
      <c r="C195" s="61"/>
      <c r="D195" s="62" t="str">
        <f t="shared" si="2"/>
        <v/>
      </c>
      <c r="E195" s="62" t="str">
        <f>IF(F195="","",VLOOKUP($F195,'金額'!$B$3:$K$44,10,FALSE))</f>
        <v/>
      </c>
      <c r="F195" s="63"/>
      <c r="G195" s="64" t="str">
        <f>IF($F195="","",(VLOOKUP($F195,'金額'!$B$3:$E$114,2,FALSE)))</f>
        <v/>
      </c>
      <c r="H195" s="65" t="str">
        <f>IF(F195="","",VLOOKUP($F195,'金額'!$B$3:$I$44,8,FALSE))</f>
        <v/>
      </c>
      <c r="I195" s="66" t="str">
        <f>IF(F195="","",VLOOKUP($F195,'金額'!$B$3:$I$44,7,FALSE))</f>
        <v/>
      </c>
      <c r="J195" s="67"/>
      <c r="K195" s="68"/>
      <c r="L195" s="69" t="str">
        <f>IF($I195="","",IF(AND($B195="K",$E195="KTN"),2000,IF(AND($B195="K",$E195="WHZ"),2000,IF($E195="MAHA",1500,IF($G195=0,(VLOOKUP($K195,'判定表'!$B$3:$G$96,2,FALSE)),0)))))</f>
        <v/>
      </c>
      <c r="M195" s="70" t="str">
        <f>IF($K195="","",IF($E195="ANC",(VLOOKUP($K195,'判定表'!$B$3:$G$95,3,FALSE)),IF(OR($E195="KTN",$E195="WHZ"),(VLOOKUP($K195,'判定表'!$B$3:$G$95,4,FALSE)*I195),0)))</f>
        <v/>
      </c>
      <c r="N195" s="71" t="str">
        <f>IF($I195="","",IF($K195="","",IF($G195=1,(VLOOKUP($F195,'金額'!$B$3:$J$114,3,FALSE)),0)))</f>
        <v/>
      </c>
      <c r="O195" s="72" t="str">
        <f t="shared" si="3"/>
        <v/>
      </c>
      <c r="P195" s="73" t="str">
        <f>IF($K195="","",IF($E195="KTN",(VLOOKUP($K195,'判定表'!$B$3:$I$95,8,FALSE)),IF($I195="","",(VLOOKUP($F195,'金額'!$B$3:$J$114,9,FALSE)))))</f>
        <v/>
      </c>
      <c r="Q195" s="59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</row>
    <row r="196" ht="13.5" customHeight="1">
      <c r="A196" s="44"/>
      <c r="B196" s="60" t="str">
        <f>IF($K196="","",(VLOOKUP($K196,'判定表'!$B$3:$G$105,6,FALSE)))</f>
        <v/>
      </c>
      <c r="C196" s="61"/>
      <c r="D196" s="62" t="str">
        <f t="shared" si="2"/>
        <v/>
      </c>
      <c r="E196" s="62" t="str">
        <f>IF(F196="","",VLOOKUP($F196,'金額'!$B$3:$K$44,10,FALSE))</f>
        <v/>
      </c>
      <c r="F196" s="63"/>
      <c r="G196" s="64" t="str">
        <f>IF($F196="","",(VLOOKUP($F196,'金額'!$B$3:$E$114,2,FALSE)))</f>
        <v/>
      </c>
      <c r="H196" s="65" t="str">
        <f>IF(F196="","",VLOOKUP($F196,'金額'!$B$3:$I$44,8,FALSE))</f>
        <v/>
      </c>
      <c r="I196" s="66" t="str">
        <f>IF(F196="","",VLOOKUP($F196,'金額'!$B$3:$I$44,7,FALSE))</f>
        <v/>
      </c>
      <c r="J196" s="67"/>
      <c r="K196" s="68"/>
      <c r="L196" s="69" t="str">
        <f>IF($I196="","",IF(AND($B196="K",$E196="KTN"),2000,IF(AND($B196="K",$E196="WHZ"),2000,IF($E196="MAHA",1500,IF($G196=0,(VLOOKUP($K196,'判定表'!$B$3:$G$96,2,FALSE)),0)))))</f>
        <v/>
      </c>
      <c r="M196" s="70" t="str">
        <f>IF($K196="","",IF($E196="ANC",(VLOOKUP($K196,'判定表'!$B$3:$G$95,3,FALSE)),IF(OR($E196="KTN",$E196="WHZ"),(VLOOKUP($K196,'判定表'!$B$3:$G$95,4,FALSE)*I196),0)))</f>
        <v/>
      </c>
      <c r="N196" s="71" t="str">
        <f>IF($I196="","",IF($K196="","",IF($G196=1,(VLOOKUP($F196,'金額'!$B$3:$J$114,3,FALSE)),0)))</f>
        <v/>
      </c>
      <c r="O196" s="72" t="str">
        <f t="shared" si="3"/>
        <v/>
      </c>
      <c r="P196" s="73" t="str">
        <f>IF($K196="","",IF($E196="KTN",(VLOOKUP($K196,'判定表'!$B$3:$I$95,8,FALSE)),IF($I196="","",(VLOOKUP($F196,'金額'!$B$3:$J$114,9,FALSE)))))</f>
        <v/>
      </c>
      <c r="Q196" s="59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</row>
    <row r="197" ht="13.5" customHeight="1">
      <c r="A197" s="44"/>
      <c r="B197" s="60" t="str">
        <f>IF($K197="","",(VLOOKUP($K197,'判定表'!$B$3:$G$105,6,FALSE)))</f>
        <v/>
      </c>
      <c r="C197" s="61"/>
      <c r="D197" s="62" t="str">
        <f t="shared" si="2"/>
        <v/>
      </c>
      <c r="E197" s="62" t="str">
        <f>IF(F197="","",VLOOKUP($F197,'金額'!$B$3:$K$44,10,FALSE))</f>
        <v/>
      </c>
      <c r="F197" s="63"/>
      <c r="G197" s="64" t="str">
        <f>IF($F197="","",(VLOOKUP($F197,'金額'!$B$3:$E$114,2,FALSE)))</f>
        <v/>
      </c>
      <c r="H197" s="65" t="str">
        <f>IF(F197="","",VLOOKUP($F197,'金額'!$B$3:$I$44,8,FALSE))</f>
        <v/>
      </c>
      <c r="I197" s="66" t="str">
        <f>IF(F197="","",VLOOKUP($F197,'金額'!$B$3:$I$44,7,FALSE))</f>
        <v/>
      </c>
      <c r="J197" s="67"/>
      <c r="K197" s="68"/>
      <c r="L197" s="69" t="str">
        <f>IF($I197="","",IF(AND($B197="K",$E197="KTN"),2000,IF(AND($B197="K",$E197="WHZ"),2000,IF($E197="MAHA",1500,IF($G197=0,(VLOOKUP($K197,'判定表'!$B$3:$G$96,2,FALSE)),0)))))</f>
        <v/>
      </c>
      <c r="M197" s="70" t="str">
        <f>IF($K197="","",IF($E197="ANC",(VLOOKUP($K197,'判定表'!$B$3:$G$95,3,FALSE)),IF(OR($E197="KTN",$E197="WHZ"),(VLOOKUP($K197,'判定表'!$B$3:$G$95,4,FALSE)*I197),0)))</f>
        <v/>
      </c>
      <c r="N197" s="71" t="str">
        <f>IF($I197="","",IF($K197="","",IF($G197=1,(VLOOKUP($F197,'金額'!$B$3:$J$114,3,FALSE)),0)))</f>
        <v/>
      </c>
      <c r="O197" s="72" t="str">
        <f t="shared" si="3"/>
        <v/>
      </c>
      <c r="P197" s="73" t="str">
        <f>IF($K197="","",IF($E197="KTN",(VLOOKUP($K197,'判定表'!$B$3:$I$95,8,FALSE)),IF($I197="","",(VLOOKUP($F197,'金額'!$B$3:$J$114,9,FALSE)))))</f>
        <v/>
      </c>
      <c r="Q197" s="59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</row>
    <row r="198" ht="13.5" customHeight="1">
      <c r="A198" s="44"/>
      <c r="B198" s="60" t="str">
        <f>IF($K198="","",(VLOOKUP($K198,'判定表'!$B$3:$G$105,6,FALSE)))</f>
        <v/>
      </c>
      <c r="C198" s="61"/>
      <c r="D198" s="62" t="str">
        <f t="shared" si="2"/>
        <v/>
      </c>
      <c r="E198" s="62" t="str">
        <f>IF(F198="","",VLOOKUP($F198,'金額'!$B$3:$K$44,10,FALSE))</f>
        <v/>
      </c>
      <c r="F198" s="63"/>
      <c r="G198" s="64" t="str">
        <f>IF($F198="","",(VLOOKUP($F198,'金額'!$B$3:$E$114,2,FALSE)))</f>
        <v/>
      </c>
      <c r="H198" s="65" t="str">
        <f>IF(F198="","",VLOOKUP($F198,'金額'!$B$3:$I$44,8,FALSE))</f>
        <v/>
      </c>
      <c r="I198" s="66" t="str">
        <f>IF(F198="","",VLOOKUP($F198,'金額'!$B$3:$I$44,7,FALSE))</f>
        <v/>
      </c>
      <c r="J198" s="67"/>
      <c r="K198" s="68"/>
      <c r="L198" s="69" t="str">
        <f>IF($I198="","",IF(AND($B198="K",$E198="KTN"),2000,IF(AND($B198="K",$E198="WHZ"),2000,IF($E198="MAHA",1500,IF($G198=0,(VLOOKUP($K198,'判定表'!$B$3:$G$96,2,FALSE)),0)))))</f>
        <v/>
      </c>
      <c r="M198" s="70" t="str">
        <f>IF($K198="","",IF($E198="ANC",(VLOOKUP($K198,'判定表'!$B$3:$G$95,3,FALSE)),IF(OR($E198="KTN",$E198="WHZ"),(VLOOKUP($K198,'判定表'!$B$3:$G$95,4,FALSE)*I198),0)))</f>
        <v/>
      </c>
      <c r="N198" s="71" t="str">
        <f>IF($I198="","",IF($K198="","",IF($G198=1,(VLOOKUP($F198,'金額'!$B$3:$J$114,3,FALSE)),0)))</f>
        <v/>
      </c>
      <c r="O198" s="72" t="str">
        <f t="shared" si="3"/>
        <v/>
      </c>
      <c r="P198" s="73" t="str">
        <f>IF($K198="","",IF($E198="KTN",(VLOOKUP($K198,'判定表'!$B$3:$I$95,8,FALSE)),IF($I198="","",(VLOOKUP($F198,'金額'!$B$3:$J$114,9,FALSE)))))</f>
        <v/>
      </c>
      <c r="Q198" s="59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</row>
    <row r="199" ht="13.5" customHeight="1">
      <c r="A199" s="44"/>
      <c r="B199" s="60" t="str">
        <f>IF($K199="","",(VLOOKUP($K199,'判定表'!$B$3:$G$105,6,FALSE)))</f>
        <v/>
      </c>
      <c r="C199" s="61"/>
      <c r="D199" s="62" t="str">
        <f t="shared" si="2"/>
        <v/>
      </c>
      <c r="E199" s="62" t="str">
        <f>IF(F199="","",VLOOKUP($F199,'金額'!$B$3:$K$44,10,FALSE))</f>
        <v/>
      </c>
      <c r="F199" s="63"/>
      <c r="G199" s="64" t="str">
        <f>IF($F199="","",(VLOOKUP($F199,'金額'!$B$3:$E$114,2,FALSE)))</f>
        <v/>
      </c>
      <c r="H199" s="65" t="str">
        <f>IF(F199="","",VLOOKUP($F199,'金額'!$B$3:$I$44,8,FALSE))</f>
        <v/>
      </c>
      <c r="I199" s="66" t="str">
        <f>IF(F199="","",VLOOKUP($F199,'金額'!$B$3:$I$44,7,FALSE))</f>
        <v/>
      </c>
      <c r="J199" s="67"/>
      <c r="K199" s="68"/>
      <c r="L199" s="69" t="str">
        <f>IF($I199="","",IF(AND($B199="K",$E199="KTN"),2000,IF(AND($B199="K",$E199="WHZ"),2000,IF($E199="MAHA",1500,IF($G199=0,(VLOOKUP($K199,'判定表'!$B$3:$G$96,2,FALSE)),0)))))</f>
        <v/>
      </c>
      <c r="M199" s="70" t="str">
        <f>IF($K199="","",IF($E199="ANC",(VLOOKUP($K199,'判定表'!$B$3:$G$95,3,FALSE)),IF(OR($E199="KTN",$E199="WHZ"),(VLOOKUP($K199,'判定表'!$B$3:$G$95,4,FALSE)*I199),0)))</f>
        <v/>
      </c>
      <c r="N199" s="71" t="str">
        <f>IF($I199="","",IF($K199="","",IF($G199=1,(VLOOKUP($F199,'金額'!$B$3:$J$114,3,FALSE)),0)))</f>
        <v/>
      </c>
      <c r="O199" s="72" t="str">
        <f t="shared" si="3"/>
        <v/>
      </c>
      <c r="P199" s="73" t="str">
        <f>IF($K199="","",IF($E199="KTN",(VLOOKUP($K199,'判定表'!$B$3:$I$95,8,FALSE)),IF($I199="","",(VLOOKUP($F199,'金額'!$B$3:$J$114,9,FALSE)))))</f>
        <v/>
      </c>
      <c r="Q199" s="59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</row>
    <row r="200" ht="13.5" customHeight="1">
      <c r="A200" s="44"/>
      <c r="B200" s="60" t="str">
        <f>IF($K200="","",(VLOOKUP($K200,'判定表'!$B$3:$G$105,6,FALSE)))</f>
        <v/>
      </c>
      <c r="C200" s="61"/>
      <c r="D200" s="62" t="str">
        <f t="shared" si="2"/>
        <v/>
      </c>
      <c r="E200" s="62" t="str">
        <f>IF(F200="","",VLOOKUP($F200,'金額'!$B$3:$K$44,10,FALSE))</f>
        <v/>
      </c>
      <c r="F200" s="63"/>
      <c r="G200" s="64" t="str">
        <f>IF($F200="","",(VLOOKUP($F200,'金額'!$B$3:$E$114,2,FALSE)))</f>
        <v/>
      </c>
      <c r="H200" s="65" t="str">
        <f>IF(F200="","",VLOOKUP($F200,'金額'!$B$3:$I$44,8,FALSE))</f>
        <v/>
      </c>
      <c r="I200" s="66" t="str">
        <f>IF(F200="","",VLOOKUP($F200,'金額'!$B$3:$I$44,7,FALSE))</f>
        <v/>
      </c>
      <c r="J200" s="67"/>
      <c r="K200" s="68"/>
      <c r="L200" s="69" t="str">
        <f>IF($I200="","",IF(AND($B200="K",$E200="KTN"),2000,IF(AND($B200="K",$E200="WHZ"),2000,IF($E200="MAHA",1500,IF($G200=0,(VLOOKUP($K200,'判定表'!$B$3:$G$96,2,FALSE)),0)))))</f>
        <v/>
      </c>
      <c r="M200" s="70" t="str">
        <f>IF($K200="","",IF($E200="ANC",(VLOOKUP($K200,'判定表'!$B$3:$G$95,3,FALSE)),IF(OR($E200="KTN",$E200="WHZ"),(VLOOKUP($K200,'判定表'!$B$3:$G$95,4,FALSE)*I200),0)))</f>
        <v/>
      </c>
      <c r="N200" s="71" t="str">
        <f>IF($I200="","",IF($K200="","",IF($G200=1,(VLOOKUP($F200,'金額'!$B$3:$J$114,3,FALSE)),0)))</f>
        <v/>
      </c>
      <c r="O200" s="72" t="str">
        <f t="shared" si="3"/>
        <v/>
      </c>
      <c r="P200" s="73" t="str">
        <f>IF($K200="","",IF($E200="KTN",(VLOOKUP($K200,'判定表'!$B$3:$I$95,8,FALSE)),IF($I200="","",(VLOOKUP($F200,'金額'!$B$3:$J$114,9,FALSE)))))</f>
        <v/>
      </c>
      <c r="Q200" s="59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</row>
    <row r="201" ht="13.5" customHeight="1">
      <c r="A201" s="44"/>
      <c r="B201" s="60" t="str">
        <f>IF($K201="","",(VLOOKUP($K201,'判定表'!$B$3:$G$105,6,FALSE)))</f>
        <v/>
      </c>
      <c r="C201" s="61"/>
      <c r="D201" s="62" t="str">
        <f t="shared" si="2"/>
        <v/>
      </c>
      <c r="E201" s="62" t="str">
        <f>IF(F201="","",VLOOKUP($F201,'金額'!$B$3:$K$44,10,FALSE))</f>
        <v/>
      </c>
      <c r="F201" s="63"/>
      <c r="G201" s="64" t="str">
        <f>IF($F201="","",(VLOOKUP($F201,'金額'!$B$3:$E$114,2,FALSE)))</f>
        <v/>
      </c>
      <c r="H201" s="65" t="str">
        <f>IF(F201="","",VLOOKUP($F201,'金額'!$B$3:$I$44,8,FALSE))</f>
        <v/>
      </c>
      <c r="I201" s="66" t="str">
        <f>IF(F201="","",VLOOKUP($F201,'金額'!$B$3:$I$44,7,FALSE))</f>
        <v/>
      </c>
      <c r="J201" s="67"/>
      <c r="K201" s="68"/>
      <c r="L201" s="69" t="str">
        <f>IF($I201="","",IF(AND($B201="K",$E201="KTN"),2000,IF(AND($B201="K",$E201="WHZ"),2000,IF($E201="MAHA",1500,IF($G201=0,(VLOOKUP($K201,'判定表'!$B$3:$G$96,2,FALSE)),0)))))</f>
        <v/>
      </c>
      <c r="M201" s="70" t="str">
        <f>IF($K201="","",IF($E201="ANC",(VLOOKUP($K201,'判定表'!$B$3:$G$95,3,FALSE)),IF(OR($E201="KTN",$E201="WHZ"),(VLOOKUP($K201,'判定表'!$B$3:$G$95,4,FALSE)*I201),0)))</f>
        <v/>
      </c>
      <c r="N201" s="71" t="str">
        <f>IF($I201="","",IF($K201="","",IF($G201=1,(VLOOKUP($F201,'金額'!$B$3:$J$114,3,FALSE)),0)))</f>
        <v/>
      </c>
      <c r="O201" s="72" t="str">
        <f t="shared" si="3"/>
        <v/>
      </c>
      <c r="P201" s="73" t="str">
        <f>IF($K201="","",IF($E201="KTN",(VLOOKUP($K201,'判定表'!$B$3:$I$95,8,FALSE)),IF($I201="","",(VLOOKUP($F201,'金額'!$B$3:$J$114,9,FALSE)))))</f>
        <v/>
      </c>
      <c r="Q201" s="75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</row>
    <row r="202" ht="13.5" customHeight="1">
      <c r="A202" s="44"/>
      <c r="B202" s="60" t="str">
        <f>IF($K202="","",(VLOOKUP($K202,'判定表'!$B$3:$G$105,6,FALSE)))</f>
        <v/>
      </c>
      <c r="C202" s="61"/>
      <c r="D202" s="62" t="str">
        <f t="shared" si="2"/>
        <v/>
      </c>
      <c r="E202" s="62" t="str">
        <f>IF(F202="","",VLOOKUP($F202,'金額'!$B$3:$K$44,10,FALSE))</f>
        <v/>
      </c>
      <c r="F202" s="63"/>
      <c r="G202" s="64" t="str">
        <f>IF($F202="","",(VLOOKUP($F202,'金額'!$B$3:$E$114,2,FALSE)))</f>
        <v/>
      </c>
      <c r="H202" s="65" t="str">
        <f>IF(F202="","",VLOOKUP($F202,'金額'!$B$3:$I$44,8,FALSE))</f>
        <v/>
      </c>
      <c r="I202" s="66" t="str">
        <f>IF(F202="","",VLOOKUP($F202,'金額'!$B$3:$I$44,7,FALSE))</f>
        <v/>
      </c>
      <c r="J202" s="67"/>
      <c r="K202" s="68"/>
      <c r="L202" s="69" t="str">
        <f>IF($I202="","",IF(AND($B202="K",$E202="KTN"),2000,IF(AND($B202="K",$E202="WHZ"),2000,IF($E202="MAHA",1500,IF($G202=0,(VLOOKUP($K202,'判定表'!$B$3:$G$96,2,FALSE)),0)))))</f>
        <v/>
      </c>
      <c r="M202" s="70" t="str">
        <f>IF($K202="","",IF($E202="ANC",(VLOOKUP($K202,'判定表'!$B$3:$G$95,3,FALSE)),IF(OR($E202="KTN",$E202="WHZ"),(VLOOKUP($K202,'判定表'!$B$3:$G$95,4,FALSE)*I202),0)))</f>
        <v/>
      </c>
      <c r="N202" s="71" t="str">
        <f>IF($I202="","",IF($K202="","",IF($G202=1,(VLOOKUP($F202,'金額'!$B$3:$J$114,3,FALSE)),0)))</f>
        <v/>
      </c>
      <c r="O202" s="72" t="str">
        <f t="shared" si="3"/>
        <v/>
      </c>
      <c r="P202" s="73" t="str">
        <f>IF($K202="","",IF($E202="KTN",(VLOOKUP($K202,'判定表'!$B$3:$I$95,8,FALSE)),IF($I202="","",(VLOOKUP($F202,'金額'!$B$3:$J$114,9,FALSE)))))</f>
        <v/>
      </c>
      <c r="Q202" s="59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</row>
    <row r="203" ht="13.5" customHeight="1">
      <c r="A203" s="44"/>
      <c r="B203" s="60" t="str">
        <f>IF($K203="","",(VLOOKUP($K203,'判定表'!$B$3:$G$105,6,FALSE)))</f>
        <v/>
      </c>
      <c r="C203" s="61"/>
      <c r="D203" s="62" t="str">
        <f t="shared" si="2"/>
        <v/>
      </c>
      <c r="E203" s="62" t="str">
        <f>IF(F203="","",VLOOKUP($F203,'金額'!$B$3:$K$44,10,FALSE))</f>
        <v/>
      </c>
      <c r="F203" s="63"/>
      <c r="G203" s="64" t="str">
        <f>IF($F203="","",(VLOOKUP($F203,'金額'!$B$3:$E$114,2,FALSE)))</f>
        <v/>
      </c>
      <c r="H203" s="65" t="str">
        <f>IF(F203="","",VLOOKUP($F203,'金額'!$B$3:$I$44,8,FALSE))</f>
        <v/>
      </c>
      <c r="I203" s="66" t="str">
        <f>IF(F203="","",VLOOKUP($F203,'金額'!$B$3:$I$44,7,FALSE))</f>
        <v/>
      </c>
      <c r="J203" s="67"/>
      <c r="K203" s="68"/>
      <c r="L203" s="69" t="str">
        <f>IF($I203="","",IF(AND($B203="K",$E203="KTN"),2000,IF(AND($B203="K",$E203="WHZ"),2000,IF($E203="MAHA",1500,IF($G203=0,(VLOOKUP($K203,'判定表'!$B$3:$G$96,2,FALSE)),0)))))</f>
        <v/>
      </c>
      <c r="M203" s="70" t="str">
        <f>IF($K203="","",IF($E203="ANC",(VLOOKUP($K203,'判定表'!$B$3:$G$95,3,FALSE)),IF(OR($E203="KTN",$E203="WHZ"),(VLOOKUP($K203,'判定表'!$B$3:$G$95,4,FALSE)*I203),0)))</f>
        <v/>
      </c>
      <c r="N203" s="71" t="str">
        <f>IF($I203="","",IF($K203="","",IF($G203=1,(VLOOKUP($F203,'金額'!$B$3:$J$114,3,FALSE)),0)))</f>
        <v/>
      </c>
      <c r="O203" s="72" t="str">
        <f t="shared" si="3"/>
        <v/>
      </c>
      <c r="P203" s="73" t="str">
        <f>IF($K203="","",IF($E203="KTN",(VLOOKUP($K203,'判定表'!$B$3:$I$95,8,FALSE)),IF($I203="","",(VLOOKUP($F203,'金額'!$B$3:$J$114,9,FALSE)))))</f>
        <v/>
      </c>
      <c r="Q203" s="59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</row>
    <row r="204" ht="13.5" customHeight="1">
      <c r="A204" s="44"/>
      <c r="B204" s="60" t="str">
        <f>IF($K204="","",(VLOOKUP($K204,'判定表'!$B$3:$G$105,6,FALSE)))</f>
        <v/>
      </c>
      <c r="C204" s="61"/>
      <c r="D204" s="62" t="str">
        <f t="shared" si="2"/>
        <v/>
      </c>
      <c r="E204" s="62" t="str">
        <f>IF(F204="","",VLOOKUP($F204,'金額'!$B$3:$K$44,10,FALSE))</f>
        <v/>
      </c>
      <c r="F204" s="63"/>
      <c r="G204" s="64" t="str">
        <f>IF($F204="","",(VLOOKUP($F204,'金額'!$B$3:$E$114,2,FALSE)))</f>
        <v/>
      </c>
      <c r="H204" s="65" t="str">
        <f>IF(F204="","",VLOOKUP($F204,'金額'!$B$3:$I$44,8,FALSE))</f>
        <v/>
      </c>
      <c r="I204" s="66" t="str">
        <f>IF(F204="","",VLOOKUP($F204,'金額'!$B$3:$I$44,7,FALSE))</f>
        <v/>
      </c>
      <c r="J204" s="67"/>
      <c r="K204" s="68"/>
      <c r="L204" s="69" t="str">
        <f>IF($I204="","",IF(AND($B204="K",$E204="KTN"),2000,IF(AND($B204="K",$E204="WHZ"),2000,IF($E204="MAHA",1500,IF($G204=0,(VLOOKUP($K204,'判定表'!$B$3:$G$96,2,FALSE)),0)))))</f>
        <v/>
      </c>
      <c r="M204" s="70" t="str">
        <f>IF($K204="","",IF($E204="ANC",(VLOOKUP($K204,'判定表'!$B$3:$G$95,3,FALSE)),IF(OR($E204="KTN",$E204="WHZ"),(VLOOKUP($K204,'判定表'!$B$3:$G$95,4,FALSE)*I204),0)))</f>
        <v/>
      </c>
      <c r="N204" s="71" t="str">
        <f>IF($I204="","",IF($K204="","",IF($G204=1,(VLOOKUP($F204,'金額'!$B$3:$J$114,3,FALSE)),0)))</f>
        <v/>
      </c>
      <c r="O204" s="72" t="str">
        <f t="shared" si="3"/>
        <v/>
      </c>
      <c r="P204" s="73" t="str">
        <f>IF($K204="","",IF($E204="KTN",(VLOOKUP($K204,'判定表'!$B$3:$I$95,8,FALSE)),IF($I204="","",(VLOOKUP($F204,'金額'!$B$3:$J$114,9,FALSE)))))</f>
        <v/>
      </c>
      <c r="Q204" s="59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</row>
    <row r="205" ht="13.5" customHeight="1">
      <c r="A205" s="44"/>
      <c r="B205" s="60" t="str">
        <f>IF($K205="","",(VLOOKUP($K205,'判定表'!$B$3:$G$105,6,FALSE)))</f>
        <v/>
      </c>
      <c r="C205" s="61"/>
      <c r="D205" s="62" t="str">
        <f t="shared" si="2"/>
        <v/>
      </c>
      <c r="E205" s="62" t="str">
        <f>IF(F205="","",VLOOKUP($F205,'金額'!$B$3:$K$44,10,FALSE))</f>
        <v/>
      </c>
      <c r="F205" s="63"/>
      <c r="G205" s="64" t="str">
        <f>IF($F205="","",(VLOOKUP($F205,'金額'!$B$3:$E$114,2,FALSE)))</f>
        <v/>
      </c>
      <c r="H205" s="65" t="str">
        <f>IF(F205="","",VLOOKUP($F205,'金額'!$B$3:$I$44,8,FALSE))</f>
        <v/>
      </c>
      <c r="I205" s="66" t="str">
        <f>IF(F205="","",VLOOKUP($F205,'金額'!$B$3:$I$44,7,FALSE))</f>
        <v/>
      </c>
      <c r="J205" s="67"/>
      <c r="K205" s="68"/>
      <c r="L205" s="69" t="str">
        <f>IF($I205="","",IF(AND($B205="K",$E205="KTN"),2000,IF(AND($B205="K",$E205="WHZ"),2000,IF($E205="MAHA",1500,IF($G205=0,(VLOOKUP($K205,'判定表'!$B$3:$G$96,2,FALSE)),0)))))</f>
        <v/>
      </c>
      <c r="M205" s="70" t="str">
        <f>IF($K205="","",IF($E205="ANC",(VLOOKUP($K205,'判定表'!$B$3:$G$95,3,FALSE)),IF(OR($E205="KTN",$E205="WHZ"),(VLOOKUP($K205,'判定表'!$B$3:$G$95,4,FALSE)*I205),0)))</f>
        <v/>
      </c>
      <c r="N205" s="71" t="str">
        <f>IF($I205="","",IF($K205="","",IF($G205=1,(VLOOKUP($F205,'金額'!$B$3:$J$114,3,FALSE)),0)))</f>
        <v/>
      </c>
      <c r="O205" s="72" t="str">
        <f t="shared" si="3"/>
        <v/>
      </c>
      <c r="P205" s="73" t="str">
        <f>IF($K205="","",IF($E205="KTN",(VLOOKUP($K205,'判定表'!$B$3:$I$95,8,FALSE)),IF($I205="","",(VLOOKUP($F205,'金額'!$B$3:$J$114,9,FALSE)))))</f>
        <v/>
      </c>
      <c r="Q205" s="59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</row>
    <row r="206" ht="13.5" customHeight="1">
      <c r="A206" s="44"/>
      <c r="B206" s="60" t="str">
        <f>IF($K206="","",(VLOOKUP($K206,'判定表'!$B$3:$G$105,6,FALSE)))</f>
        <v/>
      </c>
      <c r="C206" s="61"/>
      <c r="D206" s="62" t="str">
        <f t="shared" si="2"/>
        <v/>
      </c>
      <c r="E206" s="62" t="str">
        <f>IF(F206="","",VLOOKUP($F206,'金額'!$B$3:$K$44,10,FALSE))</f>
        <v/>
      </c>
      <c r="F206" s="63"/>
      <c r="G206" s="64" t="str">
        <f>IF($F206="","",(VLOOKUP($F206,'金額'!$B$3:$E$114,2,FALSE)))</f>
        <v/>
      </c>
      <c r="H206" s="65" t="str">
        <f>IF(F206="","",VLOOKUP($F206,'金額'!$B$3:$I$44,8,FALSE))</f>
        <v/>
      </c>
      <c r="I206" s="66" t="str">
        <f>IF(F206="","",VLOOKUP($F206,'金額'!$B$3:$I$44,7,FALSE))</f>
        <v/>
      </c>
      <c r="J206" s="67"/>
      <c r="K206" s="68"/>
      <c r="L206" s="69" t="str">
        <f>IF($I206="","",IF(AND($B206="K",$E206="KTN"),2000,IF(AND($B206="K",$E206="WHZ"),2000,IF($E206="MAHA",1500,IF($G206=0,(VLOOKUP($K206,'判定表'!$B$3:$G$96,2,FALSE)),0)))))</f>
        <v/>
      </c>
      <c r="M206" s="70" t="str">
        <f>IF($K206="","",IF($E206="ANC",(VLOOKUP($K206,'判定表'!$B$3:$G$95,3,FALSE)),IF(OR($E206="KTN",$E206="WHZ"),(VLOOKUP($K206,'判定表'!$B$3:$G$95,4,FALSE)*I206),0)))</f>
        <v/>
      </c>
      <c r="N206" s="71" t="str">
        <f>IF($I206="","",IF($K206="","",IF($G206=1,(VLOOKUP($F206,'金額'!$B$3:$J$114,3,FALSE)),0)))</f>
        <v/>
      </c>
      <c r="O206" s="72" t="str">
        <f t="shared" si="3"/>
        <v/>
      </c>
      <c r="P206" s="73" t="str">
        <f>IF($K206="","",IF($E206="KTN",(VLOOKUP($K206,'判定表'!$B$3:$I$95,8,FALSE)),IF($I206="","",(VLOOKUP($F206,'金額'!$B$3:$J$114,9,FALSE)))))</f>
        <v/>
      </c>
      <c r="Q206" s="59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</row>
    <row r="207" ht="13.5" customHeight="1">
      <c r="A207" s="44"/>
      <c r="B207" s="60" t="str">
        <f>IF($K207="","",(VLOOKUP($K207,'判定表'!$B$3:$G$105,6,FALSE)))</f>
        <v/>
      </c>
      <c r="C207" s="61"/>
      <c r="D207" s="62" t="str">
        <f t="shared" si="2"/>
        <v/>
      </c>
      <c r="E207" s="62" t="str">
        <f>IF(F207="","",VLOOKUP($F207,'金額'!$B$3:$K$44,10,FALSE))</f>
        <v/>
      </c>
      <c r="F207" s="63"/>
      <c r="G207" s="64" t="str">
        <f>IF($F207="","",(VLOOKUP($F207,'金額'!$B$3:$E$114,2,FALSE)))</f>
        <v/>
      </c>
      <c r="H207" s="65" t="str">
        <f>IF(F207="","",VLOOKUP($F207,'金額'!$B$3:$I$44,8,FALSE))</f>
        <v/>
      </c>
      <c r="I207" s="66" t="str">
        <f>IF(F207="","",VLOOKUP($F207,'金額'!$B$3:$I$44,7,FALSE))</f>
        <v/>
      </c>
      <c r="J207" s="67"/>
      <c r="K207" s="68"/>
      <c r="L207" s="69" t="str">
        <f>IF($I207="","",IF(AND($B207="K",$E207="KTN"),2000,IF(AND($B207="K",$E207="WHZ"),2000,IF($E207="MAHA",1500,IF($G207=0,(VLOOKUP($K207,'判定表'!$B$3:$G$96,2,FALSE)),0)))))</f>
        <v/>
      </c>
      <c r="M207" s="70" t="str">
        <f>IF($K207="","",IF($E207="ANC",(VLOOKUP($K207,'判定表'!$B$3:$G$95,3,FALSE)),IF(OR($E207="KTN",$E207="WHZ"),(VLOOKUP($K207,'判定表'!$B$3:$G$95,4,FALSE)*I207),0)))</f>
        <v/>
      </c>
      <c r="N207" s="71" t="str">
        <f>IF($I207="","",IF($K207="","",IF($G207=1,(VLOOKUP($F207,'金額'!$B$3:$J$114,3,FALSE)),0)))</f>
        <v/>
      </c>
      <c r="O207" s="72" t="str">
        <f t="shared" si="3"/>
        <v/>
      </c>
      <c r="P207" s="73" t="str">
        <f>IF($K207="","",IF($E207="KTN",(VLOOKUP($K207,'判定表'!$B$3:$I$95,8,FALSE)),IF($I207="","",(VLOOKUP($F207,'金額'!$B$3:$J$114,9,FALSE)))))</f>
        <v/>
      </c>
      <c r="Q207" s="59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</row>
    <row r="208" ht="13.5" customHeight="1">
      <c r="A208" s="44"/>
      <c r="B208" s="60" t="str">
        <f>IF($K208="","",(VLOOKUP($K208,'判定表'!$B$3:$G$105,6,FALSE)))</f>
        <v/>
      </c>
      <c r="C208" s="61"/>
      <c r="D208" s="62" t="str">
        <f t="shared" si="2"/>
        <v/>
      </c>
      <c r="E208" s="62" t="str">
        <f>IF(F208="","",VLOOKUP($F208,'金額'!$B$3:$K$44,10,FALSE))</f>
        <v/>
      </c>
      <c r="F208" s="63"/>
      <c r="G208" s="64" t="str">
        <f>IF($F208="","",(VLOOKUP($F208,'金額'!$B$3:$E$114,2,FALSE)))</f>
        <v/>
      </c>
      <c r="H208" s="65" t="str">
        <f>IF(F208="","",VLOOKUP($F208,'金額'!$B$3:$I$44,8,FALSE))</f>
        <v/>
      </c>
      <c r="I208" s="66" t="str">
        <f>IF(F208="","",VLOOKUP($F208,'金額'!$B$3:$I$44,7,FALSE))</f>
        <v/>
      </c>
      <c r="J208" s="67"/>
      <c r="K208" s="68"/>
      <c r="L208" s="69" t="str">
        <f>IF($I208="","",IF(AND($B208="K",$E208="KTN"),2000,IF(AND($B208="K",$E208="WHZ"),2000,IF($E208="MAHA",1500,IF($G208=0,(VLOOKUP($K208,'判定表'!$B$3:$G$96,2,FALSE)),0)))))</f>
        <v/>
      </c>
      <c r="M208" s="70" t="str">
        <f>IF($K208="","",IF($E208="ANC",(VLOOKUP($K208,'判定表'!$B$3:$G$95,3,FALSE)),IF(OR($E208="KTN",$E208="WHZ"),(VLOOKUP($K208,'判定表'!$B$3:$G$95,4,FALSE)*I208),0)))</f>
        <v/>
      </c>
      <c r="N208" s="71" t="str">
        <f>IF($I208="","",IF($K208="","",IF($G208=1,(VLOOKUP($F208,'金額'!$B$3:$J$114,3,FALSE)),0)))</f>
        <v/>
      </c>
      <c r="O208" s="72" t="str">
        <f t="shared" si="3"/>
        <v/>
      </c>
      <c r="P208" s="73" t="str">
        <f>IF($K208="","",IF($E208="KTN",(VLOOKUP($K208,'判定表'!$B$3:$I$95,8,FALSE)),IF($I208="","",(VLOOKUP($F208,'金額'!$B$3:$J$114,9,FALSE)))))</f>
        <v/>
      </c>
      <c r="Q208" s="59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</row>
    <row r="209" ht="13.5" customHeight="1">
      <c r="A209" s="44"/>
      <c r="B209" s="60" t="str">
        <f>IF($K209="","",(VLOOKUP($K209,'判定表'!$B$3:$G$105,6,FALSE)))</f>
        <v/>
      </c>
      <c r="C209" s="61"/>
      <c r="D209" s="62" t="str">
        <f t="shared" si="2"/>
        <v/>
      </c>
      <c r="E209" s="62" t="str">
        <f>IF(F209="","",VLOOKUP($F209,'金額'!$B$3:$K$44,10,FALSE))</f>
        <v/>
      </c>
      <c r="F209" s="63"/>
      <c r="G209" s="64" t="str">
        <f>IF($F209="","",(VLOOKUP($F209,'金額'!$B$3:$E$114,2,FALSE)))</f>
        <v/>
      </c>
      <c r="H209" s="65" t="str">
        <f>IF(F209="","",VLOOKUP($F209,'金額'!$B$3:$I$44,8,FALSE))</f>
        <v/>
      </c>
      <c r="I209" s="66" t="str">
        <f>IF(F209="","",VLOOKUP($F209,'金額'!$B$3:$I$44,7,FALSE))</f>
        <v/>
      </c>
      <c r="J209" s="67"/>
      <c r="K209" s="68"/>
      <c r="L209" s="69" t="str">
        <f>IF($I209="","",IF(AND($B209="K",$E209="KTN"),2000,IF(AND($B209="K",$E209="WHZ"),2000,IF($E209="MAHA",1500,IF($G209=0,(VLOOKUP($K209,'判定表'!$B$3:$G$96,2,FALSE)),0)))))</f>
        <v/>
      </c>
      <c r="M209" s="70" t="str">
        <f>IF($K209="","",IF($E209="ANC",(VLOOKUP($K209,'判定表'!$B$3:$G$95,3,FALSE)),IF(OR($E209="KTN",$E209="WHZ"),(VLOOKUP($K209,'判定表'!$B$3:$G$95,4,FALSE)*I209),0)))</f>
        <v/>
      </c>
      <c r="N209" s="71" t="str">
        <f>IF($I209="","",IF($K209="","",IF($G209=1,(VLOOKUP($F209,'金額'!$B$3:$J$114,3,FALSE)),0)))</f>
        <v/>
      </c>
      <c r="O209" s="72" t="str">
        <f t="shared" si="3"/>
        <v/>
      </c>
      <c r="P209" s="73" t="str">
        <f>IF($K209="","",IF($E209="KTN",(VLOOKUP($K209,'判定表'!$B$3:$I$95,8,FALSE)),IF($I209="","",(VLOOKUP($F209,'金額'!$B$3:$J$114,9,FALSE)))))</f>
        <v/>
      </c>
      <c r="Q209" s="59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</row>
    <row r="210" ht="13.5" customHeight="1">
      <c r="A210" s="44"/>
      <c r="B210" s="60" t="str">
        <f>IF($K210="","",(VLOOKUP($K210,'判定表'!$B$3:$G$105,6,FALSE)))</f>
        <v/>
      </c>
      <c r="C210" s="61"/>
      <c r="D210" s="62" t="str">
        <f t="shared" si="2"/>
        <v/>
      </c>
      <c r="E210" s="62" t="str">
        <f>IF(F210="","",VLOOKUP($F210,'金額'!$B$3:$K$44,10,FALSE))</f>
        <v/>
      </c>
      <c r="F210" s="63"/>
      <c r="G210" s="64" t="str">
        <f>IF($F210="","",(VLOOKUP($F210,'金額'!$B$3:$E$114,2,FALSE)))</f>
        <v/>
      </c>
      <c r="H210" s="65" t="str">
        <f>IF(F210="","",VLOOKUP($F210,'金額'!$B$3:$I$44,8,FALSE))</f>
        <v/>
      </c>
      <c r="I210" s="66" t="str">
        <f>IF(F210="","",VLOOKUP($F210,'金額'!$B$3:$I$44,7,FALSE))</f>
        <v/>
      </c>
      <c r="J210" s="67"/>
      <c r="K210" s="68"/>
      <c r="L210" s="69" t="str">
        <f>IF($I210="","",IF(AND($B210="K",$E210="KTN"),2000,IF(AND($B210="K",$E210="WHZ"),2000,IF($E210="MAHA",1500,IF($G210=0,(VLOOKUP($K210,'判定表'!$B$3:$G$96,2,FALSE)),0)))))</f>
        <v/>
      </c>
      <c r="M210" s="70" t="str">
        <f>IF($K210="","",IF($E210="ANC",(VLOOKUP($K210,'判定表'!$B$3:$G$95,3,FALSE)),IF(OR($E210="KTN",$E210="WHZ"),(VLOOKUP($K210,'判定表'!$B$3:$G$95,4,FALSE)*I210),0)))</f>
        <v/>
      </c>
      <c r="N210" s="71" t="str">
        <f>IF($I210="","",IF($K210="","",IF($G210=1,(VLOOKUP($F210,'金額'!$B$3:$J$114,3,FALSE)),0)))</f>
        <v/>
      </c>
      <c r="O210" s="72" t="str">
        <f t="shared" si="3"/>
        <v/>
      </c>
      <c r="P210" s="73" t="str">
        <f>IF($K210="","",IF($E210="KTN",(VLOOKUP($K210,'判定表'!$B$3:$I$95,8,FALSE)),IF($I210="","",(VLOOKUP($F210,'金額'!$B$3:$J$114,9,FALSE)))))</f>
        <v/>
      </c>
      <c r="Q210" s="59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</row>
    <row r="211" ht="13.5" customHeight="1">
      <c r="A211" s="44"/>
      <c r="B211" s="60" t="str">
        <f>IF($K211="","",(VLOOKUP($K211,'判定表'!$B$3:$G$105,6,FALSE)))</f>
        <v/>
      </c>
      <c r="C211" s="61"/>
      <c r="D211" s="62" t="str">
        <f t="shared" si="2"/>
        <v/>
      </c>
      <c r="E211" s="62" t="str">
        <f>IF(F211="","",VLOOKUP($F211,'金額'!$B$3:$K$44,10,FALSE))</f>
        <v/>
      </c>
      <c r="F211" s="63"/>
      <c r="G211" s="64" t="str">
        <f>IF($F211="","",(VLOOKUP($F211,'金額'!$B$3:$E$114,2,FALSE)))</f>
        <v/>
      </c>
      <c r="H211" s="65" t="str">
        <f>IF(F211="","",VLOOKUP($F211,'金額'!$B$3:$I$44,8,FALSE))</f>
        <v/>
      </c>
      <c r="I211" s="66" t="str">
        <f>IF(F211="","",VLOOKUP($F211,'金額'!$B$3:$I$44,7,FALSE))</f>
        <v/>
      </c>
      <c r="J211" s="67"/>
      <c r="K211" s="68"/>
      <c r="L211" s="69" t="str">
        <f>IF($I211="","",IF(AND($B211="K",$E211="KTN"),2000,IF(AND($B211="K",$E211="WHZ"),2000,IF($E211="MAHA",1500,IF($G211=0,(VLOOKUP($K211,'判定表'!$B$3:$G$96,2,FALSE)),0)))))</f>
        <v/>
      </c>
      <c r="M211" s="70" t="str">
        <f>IF($K211="","",IF($E211="ANC",(VLOOKUP($K211,'判定表'!$B$3:$G$95,3,FALSE)),IF(OR($E211="KTN",$E211="WHZ"),(VLOOKUP($K211,'判定表'!$B$3:$G$95,4,FALSE)*I211),0)))</f>
        <v/>
      </c>
      <c r="N211" s="71" t="str">
        <f>IF($I211="","",IF($K211="","",IF($G211=1,(VLOOKUP($F211,'金額'!$B$3:$J$114,3,FALSE)),0)))</f>
        <v/>
      </c>
      <c r="O211" s="72" t="str">
        <f t="shared" si="3"/>
        <v/>
      </c>
      <c r="P211" s="73" t="str">
        <f>IF($K211="","",IF($E211="KTN",(VLOOKUP($K211,'判定表'!$B$3:$I$95,8,FALSE)),IF($I211="","",(VLOOKUP($F211,'金額'!$B$3:$J$114,9,FALSE)))))</f>
        <v/>
      </c>
      <c r="Q211" s="59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</row>
    <row r="212" ht="13.5" customHeight="1">
      <c r="A212" s="44"/>
      <c r="B212" s="60" t="str">
        <f>IF($K212="","",(VLOOKUP($K212,'判定表'!$B$3:$G$105,6,FALSE)))</f>
        <v/>
      </c>
      <c r="C212" s="61"/>
      <c r="D212" s="62" t="str">
        <f t="shared" si="2"/>
        <v/>
      </c>
      <c r="E212" s="62" t="str">
        <f>IF(F212="","",VLOOKUP($F212,'金額'!$B$3:$K$44,10,FALSE))</f>
        <v/>
      </c>
      <c r="F212" s="63"/>
      <c r="G212" s="64" t="str">
        <f>IF($F212="","",(VLOOKUP($F212,'金額'!$B$3:$E$114,2,FALSE)))</f>
        <v/>
      </c>
      <c r="H212" s="65" t="str">
        <f>IF(F212="","",VLOOKUP($F212,'金額'!$B$3:$I$44,8,FALSE))</f>
        <v/>
      </c>
      <c r="I212" s="66" t="str">
        <f>IF(F212="","",VLOOKUP($F212,'金額'!$B$3:$I$44,7,FALSE))</f>
        <v/>
      </c>
      <c r="J212" s="67"/>
      <c r="K212" s="68"/>
      <c r="L212" s="69" t="str">
        <f>IF($I212="","",IF(AND($B212="K",$E212="KTN"),2000,IF(AND($B212="K",$E212="WHZ"),2000,IF($E212="MAHA",1500,IF($G212=0,(VLOOKUP($K212,'判定表'!$B$3:$G$96,2,FALSE)),0)))))</f>
        <v/>
      </c>
      <c r="M212" s="70" t="str">
        <f>IF($K212="","",IF($E212="ANC",(VLOOKUP($K212,'判定表'!$B$3:$G$95,3,FALSE)),IF(OR($E212="KTN",$E212="WHZ"),(VLOOKUP($K212,'判定表'!$B$3:$G$95,4,FALSE)*I212),0)))</f>
        <v/>
      </c>
      <c r="N212" s="71" t="str">
        <f>IF($I212="","",IF($K212="","",IF($G212=1,(VLOOKUP($F212,'金額'!$B$3:$J$114,3,FALSE)),0)))</f>
        <v/>
      </c>
      <c r="O212" s="72" t="str">
        <f t="shared" si="3"/>
        <v/>
      </c>
      <c r="P212" s="73" t="str">
        <f>IF($K212="","",IF($E212="KTN",(VLOOKUP($K212,'判定表'!$B$3:$I$95,8,FALSE)),IF($I212="","",(VLOOKUP($F212,'金額'!$B$3:$J$114,9,FALSE)))))</f>
        <v/>
      </c>
      <c r="Q212" s="59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</row>
    <row r="213" ht="13.5" customHeight="1">
      <c r="A213" s="44"/>
      <c r="B213" s="60" t="str">
        <f>IF($K213="","",(VLOOKUP($K213,'判定表'!$B$3:$G$105,6,FALSE)))</f>
        <v/>
      </c>
      <c r="C213" s="61"/>
      <c r="D213" s="62" t="str">
        <f t="shared" si="2"/>
        <v/>
      </c>
      <c r="E213" s="62" t="str">
        <f>IF(F213="","",VLOOKUP($F213,'金額'!$B$3:$K$44,10,FALSE))</f>
        <v/>
      </c>
      <c r="F213" s="63"/>
      <c r="G213" s="64" t="str">
        <f>IF($F213="","",(VLOOKUP($F213,'金額'!$B$3:$E$114,2,FALSE)))</f>
        <v/>
      </c>
      <c r="H213" s="65" t="str">
        <f>IF(F213="","",VLOOKUP($F213,'金額'!$B$3:$I$44,8,FALSE))</f>
        <v/>
      </c>
      <c r="I213" s="66" t="str">
        <f>IF(F213="","",VLOOKUP($F213,'金額'!$B$3:$I$44,7,FALSE))</f>
        <v/>
      </c>
      <c r="J213" s="67"/>
      <c r="K213" s="68"/>
      <c r="L213" s="69" t="str">
        <f>IF($I213="","",IF(AND($B213="K",$E213="KTN"),2000,IF(AND($B213="K",$E213="WHZ"),2000,IF($E213="MAHA",1500,IF($G213=0,(VLOOKUP($K213,'判定表'!$B$3:$G$96,2,FALSE)),0)))))</f>
        <v/>
      </c>
      <c r="M213" s="70" t="str">
        <f>IF($K213="","",IF($E213="ANC",(VLOOKUP($K213,'判定表'!$B$3:$G$95,3,FALSE)),IF(OR($E213="KTN",$E213="WHZ"),(VLOOKUP($K213,'判定表'!$B$3:$G$95,4,FALSE)*I213),0)))</f>
        <v/>
      </c>
      <c r="N213" s="71" t="str">
        <f>IF($I213="","",IF($K213="","",IF($G213=1,(VLOOKUP($F213,'金額'!$B$3:$J$114,3,FALSE)),0)))</f>
        <v/>
      </c>
      <c r="O213" s="72" t="str">
        <f t="shared" si="3"/>
        <v/>
      </c>
      <c r="P213" s="73" t="str">
        <f>IF($K213="","",IF($E213="KTN",(VLOOKUP($K213,'判定表'!$B$3:$I$95,8,FALSE)),IF($I213="","",(VLOOKUP($F213,'金額'!$B$3:$J$114,9,FALSE)))))</f>
        <v/>
      </c>
      <c r="Q213" s="59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</row>
    <row r="214" ht="13.5" customHeight="1">
      <c r="A214" s="44"/>
      <c r="B214" s="60" t="str">
        <f>IF($K214="","",(VLOOKUP($K214,'判定表'!$B$3:$G$105,6,FALSE)))</f>
        <v/>
      </c>
      <c r="C214" s="61"/>
      <c r="D214" s="62" t="str">
        <f t="shared" si="2"/>
        <v/>
      </c>
      <c r="E214" s="62" t="str">
        <f>IF(F214="","",VLOOKUP($F214,'金額'!$B$3:$K$44,10,FALSE))</f>
        <v/>
      </c>
      <c r="F214" s="63"/>
      <c r="G214" s="64" t="str">
        <f>IF($F214="","",(VLOOKUP($F214,'金額'!$B$3:$E$114,2,FALSE)))</f>
        <v/>
      </c>
      <c r="H214" s="65" t="str">
        <f>IF(F214="","",VLOOKUP($F214,'金額'!$B$3:$I$44,8,FALSE))</f>
        <v/>
      </c>
      <c r="I214" s="66" t="str">
        <f>IF(F214="","",VLOOKUP($F214,'金額'!$B$3:$I$44,7,FALSE))</f>
        <v/>
      </c>
      <c r="J214" s="67"/>
      <c r="K214" s="68"/>
      <c r="L214" s="69" t="str">
        <f>IF($I214="","",IF(AND($B214="K",$E214="KTN"),2000,IF(AND($B214="K",$E214="WHZ"),2000,IF($E214="MAHA",1500,IF($G214=0,(VLOOKUP($K214,'判定表'!$B$3:$G$96,2,FALSE)),0)))))</f>
        <v/>
      </c>
      <c r="M214" s="70" t="str">
        <f>IF($K214="","",IF($E214="ANC",(VLOOKUP($K214,'判定表'!$B$3:$G$95,3,FALSE)),IF(OR($E214="KTN",$E214="WHZ"),(VLOOKUP($K214,'判定表'!$B$3:$G$95,4,FALSE)*I214),0)))</f>
        <v/>
      </c>
      <c r="N214" s="71" t="str">
        <f>IF($I214="","",IF($K214="","",IF($G214=1,(VLOOKUP($F214,'金額'!$B$3:$J$114,3,FALSE)),0)))</f>
        <v/>
      </c>
      <c r="O214" s="72" t="str">
        <f t="shared" si="3"/>
        <v/>
      </c>
      <c r="P214" s="73" t="str">
        <f>IF($K214="","",IF($E214="KTN",(VLOOKUP($K214,'判定表'!$B$3:$I$95,8,FALSE)),IF($I214="","",(VLOOKUP($F214,'金額'!$B$3:$J$114,9,FALSE)))))</f>
        <v/>
      </c>
      <c r="Q214" s="59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</row>
    <row r="215" ht="13.5" customHeight="1">
      <c r="A215" s="44"/>
      <c r="B215" s="60" t="str">
        <f>IF($K215="","",(VLOOKUP($K215,'判定表'!$B$3:$G$105,6,FALSE)))</f>
        <v/>
      </c>
      <c r="C215" s="61"/>
      <c r="D215" s="62" t="str">
        <f t="shared" si="2"/>
        <v/>
      </c>
      <c r="E215" s="62" t="str">
        <f>IF(F215="","",VLOOKUP($F215,'金額'!$B$3:$K$44,10,FALSE))</f>
        <v/>
      </c>
      <c r="F215" s="63"/>
      <c r="G215" s="64" t="str">
        <f>IF($F215="","",(VLOOKUP($F215,'金額'!$B$3:$E$114,2,FALSE)))</f>
        <v/>
      </c>
      <c r="H215" s="65" t="str">
        <f>IF(F215="","",VLOOKUP($F215,'金額'!$B$3:$I$44,8,FALSE))</f>
        <v/>
      </c>
      <c r="I215" s="66" t="str">
        <f>IF(F215="","",VLOOKUP($F215,'金額'!$B$3:$I$44,7,FALSE))</f>
        <v/>
      </c>
      <c r="J215" s="67"/>
      <c r="K215" s="68"/>
      <c r="L215" s="69" t="str">
        <f>IF($I215="","",IF(AND($B215="K",$E215="KTN"),2000,IF(AND($B215="K",$E215="WHZ"),2000,IF($E215="MAHA",1500,IF($G215=0,(VLOOKUP($K215,'判定表'!$B$3:$G$96,2,FALSE)),0)))))</f>
        <v/>
      </c>
      <c r="M215" s="70" t="str">
        <f>IF($K215="","",IF($E215="ANC",(VLOOKUP($K215,'判定表'!$B$3:$G$95,3,FALSE)),IF(OR($E215="KTN",$E215="WHZ"),(VLOOKUP($K215,'判定表'!$B$3:$G$95,4,FALSE)*I215),0)))</f>
        <v/>
      </c>
      <c r="N215" s="71" t="str">
        <f>IF($I215="","",IF($K215="","",IF($G215=1,(VLOOKUP($F215,'金額'!$B$3:$J$114,3,FALSE)),0)))</f>
        <v/>
      </c>
      <c r="O215" s="72" t="str">
        <f t="shared" si="3"/>
        <v/>
      </c>
      <c r="P215" s="73" t="str">
        <f>IF($K215="","",IF($E215="KTN",(VLOOKUP($K215,'判定表'!$B$3:$I$95,8,FALSE)),IF($I215="","",(VLOOKUP($F215,'金額'!$B$3:$J$114,9,FALSE)))))</f>
        <v/>
      </c>
      <c r="Q215" s="59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</row>
    <row r="216" ht="13.5" customHeight="1">
      <c r="A216" s="44"/>
      <c r="B216" s="60" t="str">
        <f>IF($K216="","",(VLOOKUP($K216,'判定表'!$B$3:$G$105,6,FALSE)))</f>
        <v/>
      </c>
      <c r="C216" s="61"/>
      <c r="D216" s="62" t="str">
        <f t="shared" si="2"/>
        <v/>
      </c>
      <c r="E216" s="62" t="str">
        <f>IF(F216="","",VLOOKUP($F216,'金額'!$B$3:$K$44,10,FALSE))</f>
        <v/>
      </c>
      <c r="F216" s="63"/>
      <c r="G216" s="64" t="str">
        <f>IF($F216="","",(VLOOKUP($F216,'金額'!$B$3:$E$114,2,FALSE)))</f>
        <v/>
      </c>
      <c r="H216" s="65" t="str">
        <f>IF(F216="","",VLOOKUP($F216,'金額'!$B$3:$I$44,8,FALSE))</f>
        <v/>
      </c>
      <c r="I216" s="66" t="str">
        <f>IF(F216="","",VLOOKUP($F216,'金額'!$B$3:$I$44,7,FALSE))</f>
        <v/>
      </c>
      <c r="J216" s="67"/>
      <c r="K216" s="68"/>
      <c r="L216" s="69" t="str">
        <f>IF($I216="","",IF(AND($B216="K",$E216="KTN"),2000,IF(AND($B216="K",$E216="WHZ"),2000,IF($E216="MAHA",1500,IF($G216=0,(VLOOKUP($K216,'判定表'!$B$3:$G$96,2,FALSE)),0)))))</f>
        <v/>
      </c>
      <c r="M216" s="70" t="str">
        <f>IF($K216="","",IF($E216="ANC",(VLOOKUP($K216,'判定表'!$B$3:$G$95,3,FALSE)),IF(OR($E216="KTN",$E216="WHZ"),(VLOOKUP($K216,'判定表'!$B$3:$G$95,4,FALSE)*I216),0)))</f>
        <v/>
      </c>
      <c r="N216" s="71" t="str">
        <f>IF($I216="","",IF($K216="","",IF($G216=1,(VLOOKUP($F216,'金額'!$B$3:$J$114,3,FALSE)),0)))</f>
        <v/>
      </c>
      <c r="O216" s="72" t="str">
        <f t="shared" si="3"/>
        <v/>
      </c>
      <c r="P216" s="73" t="str">
        <f>IF($K216="","",IF($E216="KTN",(VLOOKUP($K216,'判定表'!$B$3:$I$95,8,FALSE)),IF($I216="","",(VLOOKUP($F216,'金額'!$B$3:$J$114,9,FALSE)))))</f>
        <v/>
      </c>
      <c r="Q216" s="59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</row>
    <row r="217" ht="13.5" customHeight="1">
      <c r="A217" s="44"/>
      <c r="B217" s="60" t="str">
        <f>IF($K217="","",(VLOOKUP($K217,'判定表'!$B$3:$G$105,6,FALSE)))</f>
        <v/>
      </c>
      <c r="C217" s="61"/>
      <c r="D217" s="62" t="str">
        <f t="shared" si="2"/>
        <v/>
      </c>
      <c r="E217" s="62" t="str">
        <f>IF(F217="","",VLOOKUP($F217,'金額'!$B$3:$K$44,10,FALSE))</f>
        <v/>
      </c>
      <c r="F217" s="63"/>
      <c r="G217" s="64" t="str">
        <f>IF($F217="","",(VLOOKUP($F217,'金額'!$B$3:$E$114,2,FALSE)))</f>
        <v/>
      </c>
      <c r="H217" s="65" t="str">
        <f>IF(F217="","",VLOOKUP($F217,'金額'!$B$3:$I$44,8,FALSE))</f>
        <v/>
      </c>
      <c r="I217" s="66" t="str">
        <f>IF(F217="","",VLOOKUP($F217,'金額'!$B$3:$I$44,7,FALSE))</f>
        <v/>
      </c>
      <c r="J217" s="67"/>
      <c r="K217" s="68"/>
      <c r="L217" s="69" t="str">
        <f>IF($I217="","",IF(AND($B217="K",$E217="KTN"),2000,IF(AND($B217="K",$E217="WHZ"),2000,IF($E217="MAHA",1500,IF($G217=0,(VLOOKUP($K217,'判定表'!$B$3:$G$96,2,FALSE)),0)))))</f>
        <v/>
      </c>
      <c r="M217" s="70" t="str">
        <f>IF($K217="","",IF($E217="ANC",(VLOOKUP($K217,'判定表'!$B$3:$G$95,3,FALSE)),IF(OR($E217="KTN",$E217="WHZ"),(VLOOKUP($K217,'判定表'!$B$3:$G$95,4,FALSE)*I217),0)))</f>
        <v/>
      </c>
      <c r="N217" s="71" t="str">
        <f>IF($I217="","",IF($K217="","",IF($G217=1,(VLOOKUP($F217,'金額'!$B$3:$J$114,3,FALSE)),0)))</f>
        <v/>
      </c>
      <c r="O217" s="72" t="str">
        <f t="shared" si="3"/>
        <v/>
      </c>
      <c r="P217" s="73" t="str">
        <f>IF($K217="","",IF($E217="KTN",(VLOOKUP($K217,'判定表'!$B$3:$I$95,8,FALSE)),IF($I217="","",(VLOOKUP($F217,'金額'!$B$3:$J$114,9,FALSE)))))</f>
        <v/>
      </c>
      <c r="Q217" s="59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</row>
    <row r="218" ht="13.5" customHeight="1">
      <c r="A218" s="44"/>
      <c r="B218" s="60" t="str">
        <f>IF($K218="","",(VLOOKUP($K218,'判定表'!$B$3:$G$105,6,FALSE)))</f>
        <v/>
      </c>
      <c r="C218" s="61"/>
      <c r="D218" s="62" t="str">
        <f t="shared" si="2"/>
        <v/>
      </c>
      <c r="E218" s="62" t="str">
        <f>IF(F218="","",VLOOKUP($F218,'金額'!$B$3:$K$44,10,FALSE))</f>
        <v/>
      </c>
      <c r="F218" s="63"/>
      <c r="G218" s="64" t="str">
        <f>IF($F218="","",(VLOOKUP($F218,'金額'!$B$3:$E$114,2,FALSE)))</f>
        <v/>
      </c>
      <c r="H218" s="65" t="str">
        <f>IF(F218="","",VLOOKUP($F218,'金額'!$B$3:$I$44,8,FALSE))</f>
        <v/>
      </c>
      <c r="I218" s="66" t="str">
        <f>IF(F218="","",VLOOKUP($F218,'金額'!$B$3:$I$44,7,FALSE))</f>
        <v/>
      </c>
      <c r="J218" s="67"/>
      <c r="K218" s="68"/>
      <c r="L218" s="69" t="str">
        <f>IF($I218="","",IF(AND($B218="K",$E218="KTN"),2000,IF(AND($B218="K",$E218="WHZ"),2000,IF($E218="MAHA",1500,IF($G218=0,(VLOOKUP($K218,'判定表'!$B$3:$G$96,2,FALSE)),0)))))</f>
        <v/>
      </c>
      <c r="M218" s="70" t="str">
        <f>IF($K218="","",IF($E218="ANC",(VLOOKUP($K218,'判定表'!$B$3:$G$95,3,FALSE)),IF(OR($E218="KTN",$E218="WHZ"),(VLOOKUP($K218,'判定表'!$B$3:$G$95,4,FALSE)*I218),0)))</f>
        <v/>
      </c>
      <c r="N218" s="71" t="str">
        <f>IF($I218="","",IF($K218="","",IF($G218=1,(VLOOKUP($F218,'金額'!$B$3:$J$114,3,FALSE)),0)))</f>
        <v/>
      </c>
      <c r="O218" s="72" t="str">
        <f t="shared" si="3"/>
        <v/>
      </c>
      <c r="P218" s="73" t="str">
        <f>IF($K218="","",IF($E218="KTN",(VLOOKUP($K218,'判定表'!$B$3:$I$95,8,FALSE)),IF($I218="","",(VLOOKUP($F218,'金額'!$B$3:$J$114,9,FALSE)))))</f>
        <v/>
      </c>
      <c r="Q218" s="59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</row>
    <row r="219" ht="13.5" customHeight="1">
      <c r="A219" s="44"/>
      <c r="B219" s="60" t="str">
        <f>IF($K219="","",(VLOOKUP($K219,'判定表'!$B$3:$G$105,6,FALSE)))</f>
        <v/>
      </c>
      <c r="C219" s="61"/>
      <c r="D219" s="62" t="str">
        <f t="shared" si="2"/>
        <v/>
      </c>
      <c r="E219" s="62" t="str">
        <f>IF(F219="","",VLOOKUP($F219,'金額'!$B$3:$K$44,10,FALSE))</f>
        <v/>
      </c>
      <c r="F219" s="63"/>
      <c r="G219" s="64" t="str">
        <f>IF($F219="","",(VLOOKUP($F219,'金額'!$B$3:$E$114,2,FALSE)))</f>
        <v/>
      </c>
      <c r="H219" s="65" t="str">
        <f>IF(F219="","",VLOOKUP($F219,'金額'!$B$3:$I$44,8,FALSE))</f>
        <v/>
      </c>
      <c r="I219" s="66" t="str">
        <f>IF(F219="","",VLOOKUP($F219,'金額'!$B$3:$I$44,7,FALSE))</f>
        <v/>
      </c>
      <c r="J219" s="67"/>
      <c r="K219" s="68"/>
      <c r="L219" s="69" t="str">
        <f>IF($I219="","",IF(AND($B219="K",$E219="KTN"),2000,IF(AND($B219="K",$E219="WHZ"),2000,IF($E219="MAHA",1500,IF($G219=0,(VLOOKUP($K219,'判定表'!$B$3:$G$96,2,FALSE)),0)))))</f>
        <v/>
      </c>
      <c r="M219" s="70" t="str">
        <f>IF($K219="","",IF($E219="ANC",(VLOOKUP($K219,'判定表'!$B$3:$G$95,3,FALSE)),IF(OR($E219="KTN",$E219="WHZ"),(VLOOKUP($K219,'判定表'!$B$3:$G$95,4,FALSE)*I219),0)))</f>
        <v/>
      </c>
      <c r="N219" s="71" t="str">
        <f>IF($I219="","",IF($K219="","",IF($G219=1,(VLOOKUP($F219,'金額'!$B$3:$J$114,3,FALSE)),0)))</f>
        <v/>
      </c>
      <c r="O219" s="72" t="str">
        <f t="shared" si="3"/>
        <v/>
      </c>
      <c r="P219" s="73" t="str">
        <f>IF($K219="","",IF($E219="KTN",(VLOOKUP($K219,'判定表'!$B$3:$I$95,8,FALSE)),IF($I219="","",(VLOOKUP($F219,'金額'!$B$3:$J$114,9,FALSE)))))</f>
        <v/>
      </c>
      <c r="Q219" s="59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</row>
    <row r="220" ht="13.5" customHeight="1">
      <c r="A220" s="44"/>
      <c r="B220" s="60" t="str">
        <f>IF($K220="","",(VLOOKUP($K220,'判定表'!$B$3:$G$105,6,FALSE)))</f>
        <v/>
      </c>
      <c r="C220" s="61"/>
      <c r="D220" s="62" t="str">
        <f t="shared" si="2"/>
        <v/>
      </c>
      <c r="E220" s="62" t="str">
        <f>IF(F220="","",VLOOKUP($F220,'金額'!$B$3:$K$44,10,FALSE))</f>
        <v/>
      </c>
      <c r="F220" s="63"/>
      <c r="G220" s="64" t="str">
        <f>IF($F220="","",(VLOOKUP($F220,'金額'!$B$3:$E$114,2,FALSE)))</f>
        <v/>
      </c>
      <c r="H220" s="65" t="str">
        <f>IF(F220="","",VLOOKUP($F220,'金額'!$B$3:$I$44,8,FALSE))</f>
        <v/>
      </c>
      <c r="I220" s="66" t="str">
        <f>IF(F220="","",VLOOKUP($F220,'金額'!$B$3:$I$44,7,FALSE))</f>
        <v/>
      </c>
      <c r="J220" s="67"/>
      <c r="K220" s="68"/>
      <c r="L220" s="69" t="str">
        <f>IF($I220="","",IF(AND($B220="K",$E220="KTN"),2000,IF(AND($B220="K",$E220="WHZ"),2000,IF($E220="MAHA",1500,IF($G220=0,(VLOOKUP($K220,'判定表'!$B$3:$G$96,2,FALSE)),0)))))</f>
        <v/>
      </c>
      <c r="M220" s="70" t="str">
        <f>IF($K220="","",IF($E220="ANC",(VLOOKUP($K220,'判定表'!$B$3:$G$95,3,FALSE)),IF(OR($E220="KTN",$E220="WHZ"),(VLOOKUP($K220,'判定表'!$B$3:$G$95,4,FALSE)*I220),0)))</f>
        <v/>
      </c>
      <c r="N220" s="71" t="str">
        <f>IF($I220="","",IF($K220="","",IF($G220=1,(VLOOKUP($F220,'金額'!$B$3:$J$114,3,FALSE)),0)))</f>
        <v/>
      </c>
      <c r="O220" s="72" t="str">
        <f t="shared" si="3"/>
        <v/>
      </c>
      <c r="P220" s="73" t="str">
        <f>IF($K220="","",IF($E220="KTN",(VLOOKUP($K220,'判定表'!$B$3:$I$95,8,FALSE)),IF($I220="","",(VLOOKUP($F220,'金額'!$B$3:$J$114,9,FALSE)))))</f>
        <v/>
      </c>
      <c r="Q220" s="59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</row>
    <row r="221" ht="13.5" customHeight="1">
      <c r="A221" s="44"/>
      <c r="B221" s="60" t="str">
        <f>IF($K221="","",(VLOOKUP($K221,'判定表'!$B$3:$G$105,6,FALSE)))</f>
        <v/>
      </c>
      <c r="C221" s="61"/>
      <c r="D221" s="62" t="str">
        <f t="shared" si="2"/>
        <v/>
      </c>
      <c r="E221" s="62" t="str">
        <f>IF(F221="","",VLOOKUP($F221,'金額'!$B$3:$K$44,10,FALSE))</f>
        <v/>
      </c>
      <c r="F221" s="63"/>
      <c r="G221" s="64" t="str">
        <f>IF($F221="","",(VLOOKUP($F221,'金額'!$B$3:$E$114,2,FALSE)))</f>
        <v/>
      </c>
      <c r="H221" s="65" t="str">
        <f>IF(F221="","",VLOOKUP($F221,'金額'!$B$3:$I$44,8,FALSE))</f>
        <v/>
      </c>
      <c r="I221" s="66" t="str">
        <f>IF(F221="","",VLOOKUP($F221,'金額'!$B$3:$I$44,7,FALSE))</f>
        <v/>
      </c>
      <c r="J221" s="67"/>
      <c r="K221" s="68"/>
      <c r="L221" s="69" t="str">
        <f>IF($I221="","",IF(AND($B221="K",$E221="KTN"),2000,IF(AND($B221="K",$E221="WHZ"),2000,IF($E221="MAHA",1500,IF($G221=0,(VLOOKUP($K221,'判定表'!$B$3:$G$96,2,FALSE)),0)))))</f>
        <v/>
      </c>
      <c r="M221" s="70" t="str">
        <f>IF($K221="","",IF($E221="ANC",(VLOOKUP($K221,'判定表'!$B$3:$G$95,3,FALSE)),IF(OR($E221="KTN",$E221="WHZ"),(VLOOKUP($K221,'判定表'!$B$3:$G$95,4,FALSE)*I221),0)))</f>
        <v/>
      </c>
      <c r="N221" s="71" t="str">
        <f>IF($I221="","",IF($K221="","",IF($G221=1,(VLOOKUP($F221,'金額'!$B$3:$J$114,3,FALSE)),0)))</f>
        <v/>
      </c>
      <c r="O221" s="72" t="str">
        <f t="shared" si="3"/>
        <v/>
      </c>
      <c r="P221" s="73" t="str">
        <f>IF($K221="","",IF($E221="KTN",(VLOOKUP($K221,'判定表'!$B$3:$I$95,8,FALSE)),IF($I221="","",(VLOOKUP($F221,'金額'!$B$3:$J$114,9,FALSE)))))</f>
        <v/>
      </c>
      <c r="Q221" s="59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</row>
    <row r="222" ht="13.5" customHeight="1">
      <c r="A222" s="44"/>
      <c r="B222" s="60" t="str">
        <f>IF($K222="","",(VLOOKUP($K222,'判定表'!$B$3:$G$105,6,FALSE)))</f>
        <v/>
      </c>
      <c r="C222" s="61"/>
      <c r="D222" s="62" t="str">
        <f t="shared" si="2"/>
        <v/>
      </c>
      <c r="E222" s="62" t="str">
        <f>IF(F222="","",VLOOKUP($F222,'金額'!$B$3:$K$44,10,FALSE))</f>
        <v/>
      </c>
      <c r="F222" s="63"/>
      <c r="G222" s="64" t="str">
        <f>IF($F222="","",(VLOOKUP($F222,'金額'!$B$3:$E$114,2,FALSE)))</f>
        <v/>
      </c>
      <c r="H222" s="65" t="str">
        <f>IF(F222="","",VLOOKUP($F222,'金額'!$B$3:$I$44,8,FALSE))</f>
        <v/>
      </c>
      <c r="I222" s="66" t="str">
        <f>IF(F222="","",VLOOKUP($F222,'金額'!$B$3:$I$44,7,FALSE))</f>
        <v/>
      </c>
      <c r="J222" s="67"/>
      <c r="K222" s="68"/>
      <c r="L222" s="69" t="str">
        <f>IF($I222="","",IF(AND($B222="K",$E222="KTN"),2000,IF(AND($B222="K",$E222="WHZ"),2000,IF($E222="MAHA",1500,IF($G222=0,(VLOOKUP($K222,'判定表'!$B$3:$G$96,2,FALSE)),0)))))</f>
        <v/>
      </c>
      <c r="M222" s="70" t="str">
        <f>IF($K222="","",IF($E222="ANC",(VLOOKUP($K222,'判定表'!$B$3:$G$95,3,FALSE)),IF(OR($E222="KTN",$E222="WHZ"),(VLOOKUP($K222,'判定表'!$B$3:$G$95,4,FALSE)*I222),0)))</f>
        <v/>
      </c>
      <c r="N222" s="71" t="str">
        <f>IF($I222="","",IF($K222="","",IF($G222=1,(VLOOKUP($F222,'金額'!$B$3:$J$114,3,FALSE)),0)))</f>
        <v/>
      </c>
      <c r="O222" s="72" t="str">
        <f t="shared" si="3"/>
        <v/>
      </c>
      <c r="P222" s="73" t="str">
        <f>IF($K222="","",IF($E222="KTN",(VLOOKUP($K222,'判定表'!$B$3:$I$95,8,FALSE)),IF($I222="","",(VLOOKUP($F222,'金額'!$B$3:$J$114,9,FALSE)))))</f>
        <v/>
      </c>
      <c r="Q222" s="59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</row>
    <row r="223" ht="13.5" customHeight="1">
      <c r="A223" s="44"/>
      <c r="B223" s="60" t="str">
        <f>IF($K223="","",(VLOOKUP($K223,'判定表'!$B$3:$G$105,6,FALSE)))</f>
        <v/>
      </c>
      <c r="C223" s="61"/>
      <c r="D223" s="62" t="str">
        <f t="shared" si="2"/>
        <v/>
      </c>
      <c r="E223" s="62" t="str">
        <f>IF(F223="","",VLOOKUP($F223,'金額'!$B$3:$K$44,10,FALSE))</f>
        <v/>
      </c>
      <c r="F223" s="63"/>
      <c r="G223" s="64" t="str">
        <f>IF($F223="","",(VLOOKUP($F223,'金額'!$B$3:$E$114,2,FALSE)))</f>
        <v/>
      </c>
      <c r="H223" s="65" t="str">
        <f>IF(F223="","",VLOOKUP($F223,'金額'!$B$3:$I$44,8,FALSE))</f>
        <v/>
      </c>
      <c r="I223" s="66" t="str">
        <f>IF(F223="","",VLOOKUP($F223,'金額'!$B$3:$I$44,7,FALSE))</f>
        <v/>
      </c>
      <c r="J223" s="67"/>
      <c r="K223" s="68"/>
      <c r="L223" s="69" t="str">
        <f>IF($I223="","",IF(AND($B223="K",$E223="KTN"),2000,IF(AND($B223="K",$E223="WHZ"),2000,IF($E223="MAHA",1500,IF($G223=0,(VLOOKUP($K223,'判定表'!$B$3:$G$96,2,FALSE)),0)))))</f>
        <v/>
      </c>
      <c r="M223" s="70" t="str">
        <f>IF($K223="","",IF($E223="ANC",(VLOOKUP($K223,'判定表'!$B$3:$G$95,3,FALSE)),IF(OR($E223="KTN",$E223="WHZ"),(VLOOKUP($K223,'判定表'!$B$3:$G$95,4,FALSE)*I223),0)))</f>
        <v/>
      </c>
      <c r="N223" s="71" t="str">
        <f>IF($I223="","",IF($K223="","",IF($G223=1,(VLOOKUP($F223,'金額'!$B$3:$J$114,3,FALSE)),0)))</f>
        <v/>
      </c>
      <c r="O223" s="72" t="str">
        <f t="shared" si="3"/>
        <v/>
      </c>
      <c r="P223" s="73" t="str">
        <f>IF($K223="","",IF($E223="KTN",(VLOOKUP($K223,'判定表'!$B$3:$I$95,8,FALSE)),IF($I223="","",(VLOOKUP($F223,'金額'!$B$3:$J$114,9,FALSE)))))</f>
        <v/>
      </c>
      <c r="Q223" s="59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</row>
    <row r="224" ht="13.5" customHeight="1">
      <c r="A224" s="44"/>
      <c r="B224" s="60" t="str">
        <f>IF($K224="","",(VLOOKUP($K224,'判定表'!$B$3:$G$105,6,FALSE)))</f>
        <v/>
      </c>
      <c r="C224" s="61"/>
      <c r="D224" s="62" t="str">
        <f t="shared" si="2"/>
        <v/>
      </c>
      <c r="E224" s="62" t="str">
        <f>IF(F224="","",VLOOKUP($F224,'金額'!$B$3:$K$44,10,FALSE))</f>
        <v/>
      </c>
      <c r="F224" s="63"/>
      <c r="G224" s="64" t="str">
        <f>IF($F224="","",(VLOOKUP($F224,'金額'!$B$3:$E$114,2,FALSE)))</f>
        <v/>
      </c>
      <c r="H224" s="65" t="str">
        <f>IF(F224="","",VLOOKUP($F224,'金額'!$B$3:$I$44,8,FALSE))</f>
        <v/>
      </c>
      <c r="I224" s="66" t="str">
        <f>IF(F224="","",VLOOKUP($F224,'金額'!$B$3:$I$44,7,FALSE))</f>
        <v/>
      </c>
      <c r="J224" s="67"/>
      <c r="K224" s="68"/>
      <c r="L224" s="69" t="str">
        <f>IF($I224="","",IF(AND($B224="K",$E224="KTN"),2000,IF(AND($B224="K",$E224="WHZ"),2000,IF($E224="MAHA",1500,IF($G224=0,(VLOOKUP($K224,'判定表'!$B$3:$G$96,2,FALSE)),0)))))</f>
        <v/>
      </c>
      <c r="M224" s="70" t="str">
        <f>IF($K224="","",IF($E224="ANC",(VLOOKUP($K224,'判定表'!$B$3:$G$95,3,FALSE)),IF(OR($E224="KTN",$E224="WHZ"),(VLOOKUP($K224,'判定表'!$B$3:$G$95,4,FALSE)*I224),0)))</f>
        <v/>
      </c>
      <c r="N224" s="71" t="str">
        <f>IF($I224="","",IF($K224="","",IF($G224=1,(VLOOKUP($F224,'金額'!$B$3:$J$114,3,FALSE)),0)))</f>
        <v/>
      </c>
      <c r="O224" s="72" t="str">
        <f t="shared" si="3"/>
        <v/>
      </c>
      <c r="P224" s="73" t="str">
        <f>IF($K224="","",IF($E224="KTN",(VLOOKUP($K224,'判定表'!$B$3:$I$95,8,FALSE)),IF($I224="","",(VLOOKUP($F224,'金額'!$B$3:$J$114,9,FALSE)))))</f>
        <v/>
      </c>
      <c r="Q224" s="59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</row>
    <row r="225" ht="13.5" customHeight="1">
      <c r="A225" s="44"/>
      <c r="B225" s="60" t="str">
        <f>IF($K225="","",(VLOOKUP($K225,'判定表'!$B$3:$G$105,6,FALSE)))</f>
        <v/>
      </c>
      <c r="C225" s="61"/>
      <c r="D225" s="62" t="str">
        <f t="shared" si="2"/>
        <v/>
      </c>
      <c r="E225" s="62" t="str">
        <f>IF(F225="","",VLOOKUP($F225,'金額'!$B$3:$K$44,10,FALSE))</f>
        <v/>
      </c>
      <c r="F225" s="63"/>
      <c r="G225" s="64" t="str">
        <f>IF($F225="","",(VLOOKUP($F225,'金額'!$B$3:$E$114,2,FALSE)))</f>
        <v/>
      </c>
      <c r="H225" s="65" t="str">
        <f>IF(F225="","",VLOOKUP($F225,'金額'!$B$3:$I$44,8,FALSE))</f>
        <v/>
      </c>
      <c r="I225" s="66" t="str">
        <f>IF(F225="","",VLOOKUP($F225,'金額'!$B$3:$I$44,7,FALSE))</f>
        <v/>
      </c>
      <c r="J225" s="67"/>
      <c r="K225" s="68"/>
      <c r="L225" s="69" t="str">
        <f>IF($I225="","",IF(AND($B225="K",$E225="KTN"),2000,IF(AND($B225="K",$E225="WHZ"),2000,IF($E225="MAHA",1500,IF($G225=0,(VLOOKUP($K225,'判定表'!$B$3:$G$96,2,FALSE)),0)))))</f>
        <v/>
      </c>
      <c r="M225" s="70" t="str">
        <f>IF($K225="","",IF($E225="ANC",(VLOOKUP($K225,'判定表'!$B$3:$G$95,3,FALSE)),IF(OR($E225="KTN",$E225="WHZ"),(VLOOKUP($K225,'判定表'!$B$3:$G$95,4,FALSE)*I225),0)))</f>
        <v/>
      </c>
      <c r="N225" s="71" t="str">
        <f>IF($I225="","",IF($K225="","",IF($G225=1,(VLOOKUP($F225,'金額'!$B$3:$J$114,3,FALSE)),0)))</f>
        <v/>
      </c>
      <c r="O225" s="72" t="str">
        <f t="shared" si="3"/>
        <v/>
      </c>
      <c r="P225" s="73" t="str">
        <f>IF($K225="","",IF($E225="KTN",(VLOOKUP($K225,'判定表'!$B$3:$I$95,8,FALSE)),IF($I225="","",(VLOOKUP($F225,'金額'!$B$3:$J$114,9,FALSE)))))</f>
        <v/>
      </c>
      <c r="Q225" s="59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</row>
    <row r="226" ht="13.5" customHeight="1">
      <c r="A226" s="44"/>
      <c r="B226" s="60" t="str">
        <f>IF($K226="","",(VLOOKUP($K226,'判定表'!$B$3:$G$105,6,FALSE)))</f>
        <v/>
      </c>
      <c r="C226" s="61"/>
      <c r="D226" s="62" t="str">
        <f t="shared" si="2"/>
        <v/>
      </c>
      <c r="E226" s="62" t="str">
        <f>IF(F226="","",VLOOKUP($F226,'金額'!$B$3:$K$44,10,FALSE))</f>
        <v/>
      </c>
      <c r="F226" s="63"/>
      <c r="G226" s="64" t="str">
        <f>IF($F226="","",(VLOOKUP($F226,'金額'!$B$3:$E$114,2,FALSE)))</f>
        <v/>
      </c>
      <c r="H226" s="65" t="str">
        <f>IF(F226="","",VLOOKUP($F226,'金額'!$B$3:$I$44,8,FALSE))</f>
        <v/>
      </c>
      <c r="I226" s="66" t="str">
        <f>IF(F226="","",VLOOKUP($F226,'金額'!$B$3:$I$44,7,FALSE))</f>
        <v/>
      </c>
      <c r="J226" s="67"/>
      <c r="K226" s="68"/>
      <c r="L226" s="69" t="str">
        <f>IF($I226="","",IF(AND($B226="K",$E226="KTN"),2000,IF(AND($B226="K",$E226="WHZ"),2000,IF($E226="MAHA",1500,IF($G226=0,(VLOOKUP($K226,'判定表'!$B$3:$G$96,2,FALSE)),0)))))</f>
        <v/>
      </c>
      <c r="M226" s="70" t="str">
        <f>IF($K226="","",IF($E226="ANC",(VLOOKUP($K226,'判定表'!$B$3:$G$95,3,FALSE)),IF(OR($E226="KTN",$E226="WHZ"),(VLOOKUP($K226,'判定表'!$B$3:$G$95,4,FALSE)*I226),0)))</f>
        <v/>
      </c>
      <c r="N226" s="71" t="str">
        <f>IF($I226="","",IF($K226="","",IF($G226=1,(VLOOKUP($F226,'金額'!$B$3:$J$114,3,FALSE)),0)))</f>
        <v/>
      </c>
      <c r="O226" s="72" t="str">
        <f t="shared" si="3"/>
        <v/>
      </c>
      <c r="P226" s="73" t="str">
        <f>IF($K226="","",IF($E226="KTN",(VLOOKUP($K226,'判定表'!$B$3:$I$95,8,FALSE)),IF($I226="","",(VLOOKUP($F226,'金額'!$B$3:$J$114,9,FALSE)))))</f>
        <v/>
      </c>
      <c r="Q226" s="59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</row>
    <row r="227" ht="13.5" customHeight="1">
      <c r="A227" s="44"/>
      <c r="B227" s="60" t="str">
        <f>IF($K227="","",(VLOOKUP($K227,'判定表'!$B$3:$G$105,6,FALSE)))</f>
        <v/>
      </c>
      <c r="C227" s="61"/>
      <c r="D227" s="62" t="str">
        <f t="shared" si="2"/>
        <v/>
      </c>
      <c r="E227" s="62" t="str">
        <f>IF(F227="","",VLOOKUP($F227,'金額'!$B$3:$K$44,10,FALSE))</f>
        <v/>
      </c>
      <c r="F227" s="63"/>
      <c r="G227" s="64" t="str">
        <f>IF($F227="","",(VLOOKUP($F227,'金額'!$B$3:$E$114,2,FALSE)))</f>
        <v/>
      </c>
      <c r="H227" s="65" t="str">
        <f>IF(F227="","",VLOOKUP($F227,'金額'!$B$3:$I$44,8,FALSE))</f>
        <v/>
      </c>
      <c r="I227" s="66" t="str">
        <f>IF(F227="","",VLOOKUP($F227,'金額'!$B$3:$I$44,7,FALSE))</f>
        <v/>
      </c>
      <c r="J227" s="67"/>
      <c r="K227" s="68"/>
      <c r="L227" s="69" t="str">
        <f>IF($I227="","",IF(AND($B227="K",$E227="KTN"),2000,IF(AND($B227="K",$E227="WHZ"),2000,IF($E227="MAHA",1500,IF($G227=0,(VLOOKUP($K227,'判定表'!$B$3:$G$96,2,FALSE)),0)))))</f>
        <v/>
      </c>
      <c r="M227" s="70" t="str">
        <f>IF($K227="","",IF($E227="ANC",(VLOOKUP($K227,'判定表'!$B$3:$G$95,3,FALSE)),IF(OR($E227="KTN",$E227="WHZ"),(VLOOKUP($K227,'判定表'!$B$3:$G$95,4,FALSE)*I227),0)))</f>
        <v/>
      </c>
      <c r="N227" s="71" t="str">
        <f>IF($I227="","",IF($K227="","",IF($G227=1,(VLOOKUP($F227,'金額'!$B$3:$J$114,3,FALSE)),0)))</f>
        <v/>
      </c>
      <c r="O227" s="72" t="str">
        <f t="shared" si="3"/>
        <v/>
      </c>
      <c r="P227" s="73" t="str">
        <f>IF($K227="","",IF($E227="KTN",(VLOOKUP($K227,'判定表'!$B$3:$I$95,8,FALSE)),IF($I227="","",(VLOOKUP($F227,'金額'!$B$3:$J$114,9,FALSE)))))</f>
        <v/>
      </c>
      <c r="Q227" s="59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</row>
    <row r="228" ht="13.5" customHeight="1">
      <c r="A228" s="44"/>
      <c r="B228" s="60" t="str">
        <f>IF($K228="","",(VLOOKUP($K228,'判定表'!$B$3:$G$105,6,FALSE)))</f>
        <v/>
      </c>
      <c r="C228" s="61"/>
      <c r="D228" s="62" t="str">
        <f t="shared" si="2"/>
        <v/>
      </c>
      <c r="E228" s="62" t="str">
        <f>IF(F228="","",VLOOKUP($F228,'金額'!$B$3:$K$44,10,FALSE))</f>
        <v/>
      </c>
      <c r="F228" s="63"/>
      <c r="G228" s="64" t="str">
        <f>IF($F228="","",(VLOOKUP($F228,'金額'!$B$3:$E$114,2,FALSE)))</f>
        <v/>
      </c>
      <c r="H228" s="65" t="str">
        <f>IF(F228="","",VLOOKUP($F228,'金額'!$B$3:$I$44,8,FALSE))</f>
        <v/>
      </c>
      <c r="I228" s="66" t="str">
        <f>IF(F228="","",VLOOKUP($F228,'金額'!$B$3:$I$44,7,FALSE))</f>
        <v/>
      </c>
      <c r="J228" s="67"/>
      <c r="K228" s="68"/>
      <c r="L228" s="69" t="str">
        <f>IF($I228="","",IF(AND($B228="K",$E228="KTN"),2000,IF(AND($B228="K",$E228="WHZ"),2000,IF($E228="MAHA",1500,IF($G228=0,(VLOOKUP($K228,'判定表'!$B$3:$G$96,2,FALSE)),0)))))</f>
        <v/>
      </c>
      <c r="M228" s="70" t="str">
        <f>IF($K228="","",IF($E228="ANC",(VLOOKUP($K228,'判定表'!$B$3:$G$95,3,FALSE)),IF(OR($E228="KTN",$E228="WHZ"),(VLOOKUP($K228,'判定表'!$B$3:$G$95,4,FALSE)*I228),0)))</f>
        <v/>
      </c>
      <c r="N228" s="71" t="str">
        <f>IF($I228="","",IF($K228="","",IF($G228=1,(VLOOKUP($F228,'金額'!$B$3:$J$114,3,FALSE)),0)))</f>
        <v/>
      </c>
      <c r="O228" s="72" t="str">
        <f t="shared" si="3"/>
        <v/>
      </c>
      <c r="P228" s="73" t="str">
        <f>IF($K228="","",IF($E228="KTN",(VLOOKUP($K228,'判定表'!$B$3:$I$95,8,FALSE)),IF($I228="","",(VLOOKUP($F228,'金額'!$B$3:$J$114,9,FALSE)))))</f>
        <v/>
      </c>
      <c r="Q228" s="59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</row>
    <row r="229" ht="13.5" customHeight="1">
      <c r="A229" s="44"/>
      <c r="B229" s="60" t="str">
        <f>IF($K229="","",(VLOOKUP($K229,'判定表'!$B$3:$G$105,6,FALSE)))</f>
        <v/>
      </c>
      <c r="C229" s="61"/>
      <c r="D229" s="62" t="str">
        <f t="shared" si="2"/>
        <v/>
      </c>
      <c r="E229" s="62" t="str">
        <f>IF(F229="","",VLOOKUP($F229,'金額'!$B$3:$K$44,10,FALSE))</f>
        <v/>
      </c>
      <c r="F229" s="63"/>
      <c r="G229" s="64" t="str">
        <f>IF($F229="","",(VLOOKUP($F229,'金額'!$B$3:$E$114,2,FALSE)))</f>
        <v/>
      </c>
      <c r="H229" s="65" t="str">
        <f>IF(F229="","",VLOOKUP($F229,'金額'!$B$3:$I$44,8,FALSE))</f>
        <v/>
      </c>
      <c r="I229" s="66" t="str">
        <f>IF(F229="","",VLOOKUP($F229,'金額'!$B$3:$I$44,7,FALSE))</f>
        <v/>
      </c>
      <c r="J229" s="67"/>
      <c r="K229" s="68"/>
      <c r="L229" s="69" t="str">
        <f>IF($I229="","",IF(AND($B229="K",$E229="KTN"),2000,IF(AND($B229="K",$E229="WHZ"),2000,IF($E229="MAHA",1500,IF($G229=0,(VLOOKUP($K229,'判定表'!$B$3:$G$96,2,FALSE)),0)))))</f>
        <v/>
      </c>
      <c r="M229" s="70" t="str">
        <f>IF($K229="","",IF($E229="ANC",(VLOOKUP($K229,'判定表'!$B$3:$G$95,3,FALSE)),IF(OR($E229="KTN",$E229="WHZ"),(VLOOKUP($K229,'判定表'!$B$3:$G$95,4,FALSE)*I229),0)))</f>
        <v/>
      </c>
      <c r="N229" s="71" t="str">
        <f>IF($I229="","",IF($K229="","",IF($G229=1,(VLOOKUP($F229,'金額'!$B$3:$J$114,3,FALSE)),0)))</f>
        <v/>
      </c>
      <c r="O229" s="72" t="str">
        <f t="shared" si="3"/>
        <v/>
      </c>
      <c r="P229" s="73" t="str">
        <f>IF($K229="","",IF($E229="KTN",(VLOOKUP($K229,'判定表'!$B$3:$I$95,8,FALSE)),IF($I229="","",(VLOOKUP($F229,'金額'!$B$3:$J$114,9,FALSE)))))</f>
        <v/>
      </c>
      <c r="Q229" s="75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</row>
    <row r="230" ht="13.5" customHeight="1">
      <c r="A230" s="44"/>
      <c r="B230" s="60" t="str">
        <f>IF($K230="","",(VLOOKUP($K230,'判定表'!$B$3:$G$105,6,FALSE)))</f>
        <v/>
      </c>
      <c r="C230" s="61"/>
      <c r="D230" s="62" t="str">
        <f t="shared" si="2"/>
        <v/>
      </c>
      <c r="E230" s="62" t="str">
        <f>IF(F230="","",VLOOKUP($F230,'金額'!$B$3:$K$44,10,FALSE))</f>
        <v/>
      </c>
      <c r="F230" s="63"/>
      <c r="G230" s="64" t="str">
        <f>IF($F230="","",(VLOOKUP($F230,'金額'!$B$3:$E$114,2,FALSE)))</f>
        <v/>
      </c>
      <c r="H230" s="65" t="str">
        <f>IF(F230="","",VLOOKUP($F230,'金額'!$B$3:$I$44,8,FALSE))</f>
        <v/>
      </c>
      <c r="I230" s="66" t="str">
        <f>IF(F230="","",VLOOKUP($F230,'金額'!$B$3:$I$44,7,FALSE))</f>
        <v/>
      </c>
      <c r="J230" s="67"/>
      <c r="K230" s="68"/>
      <c r="L230" s="69" t="str">
        <f>IF($I230="","",IF(AND($B230="K",$E230="KTN"),2000,IF(AND($B230="K",$E230="WHZ"),2000,IF($E230="MAHA",1500,IF($G230=0,(VLOOKUP($K230,'判定表'!$B$3:$G$96,2,FALSE)),0)))))</f>
        <v/>
      </c>
      <c r="M230" s="70" t="str">
        <f>IF($K230="","",IF($E230="ANC",(VLOOKUP($K230,'判定表'!$B$3:$G$95,3,FALSE)),IF(OR($E230="KTN",$E230="WHZ"),(VLOOKUP($K230,'判定表'!$B$3:$G$95,4,FALSE)*I230),0)))</f>
        <v/>
      </c>
      <c r="N230" s="71" t="str">
        <f>IF($I230="","",IF($K230="","",IF($G230=1,(VLOOKUP($F230,'金額'!$B$3:$J$114,3,FALSE)),0)))</f>
        <v/>
      </c>
      <c r="O230" s="72" t="str">
        <f t="shared" si="3"/>
        <v/>
      </c>
      <c r="P230" s="73" t="str">
        <f>IF($K230="","",IF($E230="KTN",(VLOOKUP($K230,'判定表'!$B$3:$I$95,8,FALSE)),IF($I230="","",(VLOOKUP($F230,'金額'!$B$3:$J$114,9,FALSE)))))</f>
        <v/>
      </c>
      <c r="Q230" s="59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</row>
    <row r="231" ht="13.5" customHeight="1">
      <c r="A231" s="44"/>
      <c r="B231" s="60" t="str">
        <f>IF($K231="","",(VLOOKUP($K231,'判定表'!$B$3:$G$105,6,FALSE)))</f>
        <v/>
      </c>
      <c r="C231" s="61"/>
      <c r="D231" s="62" t="str">
        <f t="shared" si="2"/>
        <v/>
      </c>
      <c r="E231" s="62" t="str">
        <f>IF(F231="","",VLOOKUP($F231,'金額'!$B$3:$K$44,10,FALSE))</f>
        <v/>
      </c>
      <c r="F231" s="63"/>
      <c r="G231" s="64" t="str">
        <f>IF($F231="","",(VLOOKUP($F231,'金額'!$B$3:$E$114,2,FALSE)))</f>
        <v/>
      </c>
      <c r="H231" s="65" t="str">
        <f>IF(F231="","",VLOOKUP($F231,'金額'!$B$3:$I$44,8,FALSE))</f>
        <v/>
      </c>
      <c r="I231" s="66" t="str">
        <f>IF(F231="","",VLOOKUP($F231,'金額'!$B$3:$I$44,7,FALSE))</f>
        <v/>
      </c>
      <c r="J231" s="67"/>
      <c r="K231" s="68"/>
      <c r="L231" s="69" t="str">
        <f>IF($I231="","",IF(AND($B231="K",$E231="KTN"),2000,IF(AND($B231="K",$E231="WHZ"),2000,IF($E231="MAHA",1500,IF($G231=0,(VLOOKUP($K231,'判定表'!$B$3:$G$96,2,FALSE)),0)))))</f>
        <v/>
      </c>
      <c r="M231" s="70" t="str">
        <f>IF($K231="","",IF($E231="ANC",(VLOOKUP($K231,'判定表'!$B$3:$G$95,3,FALSE)),IF(OR($E231="KTN",$E231="WHZ"),(VLOOKUP($K231,'判定表'!$B$3:$G$95,4,FALSE)*I231),0)))</f>
        <v/>
      </c>
      <c r="N231" s="71" t="str">
        <f>IF($I231="","",IF($K231="","",IF($G231=1,(VLOOKUP($F231,'金額'!$B$3:$J$114,3,FALSE)),0)))</f>
        <v/>
      </c>
      <c r="O231" s="72" t="str">
        <f t="shared" si="3"/>
        <v/>
      </c>
      <c r="P231" s="73" t="str">
        <f>IF($K231="","",IF($E231="KTN",(VLOOKUP($K231,'判定表'!$B$3:$I$95,8,FALSE)),IF($I231="","",(VLOOKUP($F231,'金額'!$B$3:$J$114,9,FALSE)))))</f>
        <v/>
      </c>
      <c r="Q231" s="75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</row>
    <row r="232" ht="13.5" customHeight="1">
      <c r="A232" s="44"/>
      <c r="B232" s="60" t="str">
        <f>IF($K232="","",(VLOOKUP($K232,'判定表'!$B$3:$G$105,6,FALSE)))</f>
        <v/>
      </c>
      <c r="C232" s="61"/>
      <c r="D232" s="62" t="str">
        <f t="shared" si="2"/>
        <v/>
      </c>
      <c r="E232" s="62" t="str">
        <f>IF(F232="","",VLOOKUP($F232,'金額'!$B$3:$K$44,10,FALSE))</f>
        <v/>
      </c>
      <c r="F232" s="63"/>
      <c r="G232" s="64" t="str">
        <f>IF($F232="","",(VLOOKUP($F232,'金額'!$B$3:$E$114,2,FALSE)))</f>
        <v/>
      </c>
      <c r="H232" s="65" t="str">
        <f>IF(F232="","",VLOOKUP($F232,'金額'!$B$3:$I$44,8,FALSE))</f>
        <v/>
      </c>
      <c r="I232" s="66" t="str">
        <f>IF(F232="","",VLOOKUP($F232,'金額'!$B$3:$I$44,7,FALSE))</f>
        <v/>
      </c>
      <c r="J232" s="67"/>
      <c r="K232" s="68"/>
      <c r="L232" s="69" t="str">
        <f>IF($I232="","",IF(AND($B232="K",$E232="KTN"),2000,IF(AND($B232="K",$E232="WHZ"),2000,IF($E232="MAHA",1500,IF($G232=0,(VLOOKUP($K232,'判定表'!$B$3:$G$96,2,FALSE)),0)))))</f>
        <v/>
      </c>
      <c r="M232" s="70" t="str">
        <f>IF($K232="","",IF($E232="ANC",(VLOOKUP($K232,'判定表'!$B$3:$G$95,3,FALSE)),IF(OR($E232="KTN",$E232="WHZ"),(VLOOKUP($K232,'判定表'!$B$3:$G$95,4,FALSE)*I232),0)))</f>
        <v/>
      </c>
      <c r="N232" s="71" t="str">
        <f>IF($I232="","",IF($K232="","",IF($G232=1,(VLOOKUP($F232,'金額'!$B$3:$J$114,3,FALSE)),0)))</f>
        <v/>
      </c>
      <c r="O232" s="72" t="str">
        <f t="shared" si="3"/>
        <v/>
      </c>
      <c r="P232" s="73" t="str">
        <f>IF($K232="","",IF($E232="KTN",(VLOOKUP($K232,'判定表'!$B$3:$I$95,8,FALSE)),IF($I232="","",(VLOOKUP($F232,'金額'!$B$3:$J$114,9,FALSE)))))</f>
        <v/>
      </c>
      <c r="Q232" s="75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</row>
    <row r="233" ht="13.5" customHeight="1">
      <c r="A233" s="44"/>
      <c r="B233" s="60" t="str">
        <f>IF($K233="","",(VLOOKUP($K233,'判定表'!$B$3:$G$105,6,FALSE)))</f>
        <v/>
      </c>
      <c r="C233" s="61"/>
      <c r="D233" s="62" t="str">
        <f t="shared" si="2"/>
        <v/>
      </c>
      <c r="E233" s="62" t="str">
        <f>IF(F233="","",VLOOKUP($F233,'金額'!$B$3:$K$44,10,FALSE))</f>
        <v/>
      </c>
      <c r="F233" s="63"/>
      <c r="G233" s="64" t="str">
        <f>IF($F233="","",(VLOOKUP($F233,'金額'!$B$3:$E$114,2,FALSE)))</f>
        <v/>
      </c>
      <c r="H233" s="65" t="str">
        <f>IF(F233="","",VLOOKUP($F233,'金額'!$B$3:$I$44,8,FALSE))</f>
        <v/>
      </c>
      <c r="I233" s="66" t="str">
        <f>IF(F233="","",VLOOKUP($F233,'金額'!$B$3:$I$44,7,FALSE))</f>
        <v/>
      </c>
      <c r="J233" s="67"/>
      <c r="K233" s="68"/>
      <c r="L233" s="69" t="str">
        <f>IF($I233="","",IF(AND($B233="K",$E233="KTN"),2000,IF(AND($B233="K",$E233="WHZ"),2000,IF($E233="MAHA",1500,IF($G233=0,(VLOOKUP($K233,'判定表'!$B$3:$G$96,2,FALSE)),0)))))</f>
        <v/>
      </c>
      <c r="M233" s="70" t="str">
        <f>IF($K233="","",IF($E233="ANC",(VLOOKUP($K233,'判定表'!$B$3:$G$95,3,FALSE)),IF(OR($E233="KTN",$E233="WHZ"),(VLOOKUP($K233,'判定表'!$B$3:$G$95,4,FALSE)*I233),0)))</f>
        <v/>
      </c>
      <c r="N233" s="71" t="str">
        <f>IF($I233="","",IF($K233="","",IF($G233=1,(VLOOKUP($F233,'金額'!$B$3:$J$114,3,FALSE)),0)))</f>
        <v/>
      </c>
      <c r="O233" s="72" t="str">
        <f t="shared" si="3"/>
        <v/>
      </c>
      <c r="P233" s="73" t="str">
        <f>IF($K233="","",IF($E233="KTN",(VLOOKUP($K233,'判定表'!$B$3:$I$95,8,FALSE)),IF($I233="","",(VLOOKUP($F233,'金額'!$B$3:$J$114,9,FALSE)))))</f>
        <v/>
      </c>
      <c r="Q233" s="59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</row>
    <row r="234" ht="13.5" customHeight="1">
      <c r="A234" s="44"/>
      <c r="B234" s="60" t="str">
        <f>IF($K234="","",(VLOOKUP($K234,'判定表'!$B$3:$G$105,6,FALSE)))</f>
        <v/>
      </c>
      <c r="C234" s="61"/>
      <c r="D234" s="62" t="str">
        <f t="shared" si="2"/>
        <v/>
      </c>
      <c r="E234" s="62" t="str">
        <f>IF(F234="","",VLOOKUP($F234,'金額'!$B$3:$K$44,10,FALSE))</f>
        <v/>
      </c>
      <c r="F234" s="63"/>
      <c r="G234" s="64" t="str">
        <f>IF($F234="","",(VLOOKUP($F234,'金額'!$B$3:$E$114,2,FALSE)))</f>
        <v/>
      </c>
      <c r="H234" s="65" t="str">
        <f>IF(F234="","",VLOOKUP($F234,'金額'!$B$3:$I$44,8,FALSE))</f>
        <v/>
      </c>
      <c r="I234" s="66" t="str">
        <f>IF(F234="","",VLOOKUP($F234,'金額'!$B$3:$I$44,7,FALSE))</f>
        <v/>
      </c>
      <c r="J234" s="67"/>
      <c r="K234" s="68"/>
      <c r="L234" s="69" t="str">
        <f>IF($I234="","",IF(AND($B234="K",$E234="KTN"),2000,IF(AND($B234="K",$E234="WHZ"),2000,IF($E234="MAHA",1500,IF($G234=0,(VLOOKUP($K234,'判定表'!$B$3:$G$96,2,FALSE)),0)))))</f>
        <v/>
      </c>
      <c r="M234" s="70" t="str">
        <f>IF($K234="","",IF($E234="ANC",(VLOOKUP($K234,'判定表'!$B$3:$G$95,3,FALSE)),IF(OR($E234="KTN",$E234="WHZ"),(VLOOKUP($K234,'判定表'!$B$3:$G$95,4,FALSE)*I234),0)))</f>
        <v/>
      </c>
      <c r="N234" s="71" t="str">
        <f>IF($I234="","",IF($K234="","",IF($G234=1,(VLOOKUP($F234,'金額'!$B$3:$J$114,3,FALSE)),0)))</f>
        <v/>
      </c>
      <c r="O234" s="72" t="str">
        <f t="shared" si="3"/>
        <v/>
      </c>
      <c r="P234" s="73" t="str">
        <f>IF($K234="","",IF($E234="KTN",(VLOOKUP($K234,'判定表'!$B$3:$I$95,8,FALSE)),IF($I234="","",(VLOOKUP($F234,'金額'!$B$3:$J$114,9,FALSE)))))</f>
        <v/>
      </c>
      <c r="Q234" s="59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</row>
    <row r="235" ht="13.5" customHeight="1">
      <c r="A235" s="44"/>
      <c r="B235" s="60" t="str">
        <f>IF($K235="","",(VLOOKUP($K235,'判定表'!$B$3:$G$105,6,FALSE)))</f>
        <v/>
      </c>
      <c r="C235" s="61"/>
      <c r="D235" s="62" t="str">
        <f t="shared" si="2"/>
        <v/>
      </c>
      <c r="E235" s="62" t="str">
        <f>IF(F235="","",VLOOKUP($F235,'金額'!$B$3:$K$44,10,FALSE))</f>
        <v/>
      </c>
      <c r="F235" s="63"/>
      <c r="G235" s="64" t="str">
        <f>IF($F235="","",(VLOOKUP($F235,'金額'!$B$3:$E$114,2,FALSE)))</f>
        <v/>
      </c>
      <c r="H235" s="65" t="str">
        <f>IF(F235="","",VLOOKUP($F235,'金額'!$B$3:$I$44,8,FALSE))</f>
        <v/>
      </c>
      <c r="I235" s="66" t="str">
        <f>IF(F235="","",VLOOKUP($F235,'金額'!$B$3:$I$44,7,FALSE))</f>
        <v/>
      </c>
      <c r="J235" s="67"/>
      <c r="K235" s="68"/>
      <c r="L235" s="69" t="str">
        <f>IF($I235="","",IF(AND($B235="K",$E235="KTN"),2000,IF(AND($B235="K",$E235="WHZ"),2000,IF($E235="MAHA",1500,IF($G235=0,(VLOOKUP($K235,'判定表'!$B$3:$G$96,2,FALSE)),0)))))</f>
        <v/>
      </c>
      <c r="M235" s="70" t="str">
        <f>IF($K235="","",IF($E235="ANC",(VLOOKUP($K235,'判定表'!$B$3:$G$95,3,FALSE)),IF(OR($E235="KTN",$E235="WHZ"),(VLOOKUP($K235,'判定表'!$B$3:$G$95,4,FALSE)*I235),0)))</f>
        <v/>
      </c>
      <c r="N235" s="71" t="str">
        <f>IF($I235="","",IF($K235="","",IF($G235=1,(VLOOKUP($F235,'金額'!$B$3:$J$114,3,FALSE)),0)))</f>
        <v/>
      </c>
      <c r="O235" s="72" t="str">
        <f t="shared" si="3"/>
        <v/>
      </c>
      <c r="P235" s="73" t="str">
        <f>IF($K235="","",IF($E235="KTN",(VLOOKUP($K235,'判定表'!$B$3:$I$95,8,FALSE)),IF($I235="","",(VLOOKUP($F235,'金額'!$B$3:$J$114,9,FALSE)))))</f>
        <v/>
      </c>
      <c r="Q235" s="59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</row>
    <row r="236" ht="13.5" customHeight="1">
      <c r="A236" s="44"/>
      <c r="B236" s="60" t="str">
        <f>IF($K236="","",(VLOOKUP($K236,'判定表'!$B$3:$G$105,6,FALSE)))</f>
        <v/>
      </c>
      <c r="C236" s="61"/>
      <c r="D236" s="62" t="str">
        <f t="shared" si="2"/>
        <v/>
      </c>
      <c r="E236" s="62" t="str">
        <f>IF(F236="","",VLOOKUP($F236,'金額'!$B$3:$K$44,10,FALSE))</f>
        <v/>
      </c>
      <c r="F236" s="63"/>
      <c r="G236" s="64" t="str">
        <f>IF($F236="","",(VLOOKUP($F236,'金額'!$B$3:$E$114,2,FALSE)))</f>
        <v/>
      </c>
      <c r="H236" s="65" t="str">
        <f>IF(F236="","",VLOOKUP($F236,'金額'!$B$3:$I$44,8,FALSE))</f>
        <v/>
      </c>
      <c r="I236" s="66" t="str">
        <f>IF(F236="","",VLOOKUP($F236,'金額'!$B$3:$I$44,7,FALSE))</f>
        <v/>
      </c>
      <c r="J236" s="67"/>
      <c r="K236" s="68"/>
      <c r="L236" s="69" t="str">
        <f>IF($I236="","",IF(AND($B236="K",$E236="KTN"),2000,IF(AND($B236="K",$E236="WHZ"),2000,IF($E236="MAHA",1500,IF($G236=0,(VLOOKUP($K236,'判定表'!$B$3:$G$96,2,FALSE)),0)))))</f>
        <v/>
      </c>
      <c r="M236" s="70" t="str">
        <f>IF($K236="","",IF($E236="ANC",(VLOOKUP($K236,'判定表'!$B$3:$G$95,3,FALSE)),IF(OR($E236="KTN",$E236="WHZ"),(VLOOKUP($K236,'判定表'!$B$3:$G$95,4,FALSE)*I236),0)))</f>
        <v/>
      </c>
      <c r="N236" s="71" t="str">
        <f>IF($I236="","",IF($K236="","",IF($G236=1,(VLOOKUP($F236,'金額'!$B$3:$J$114,3,FALSE)),0)))</f>
        <v/>
      </c>
      <c r="O236" s="72" t="str">
        <f t="shared" si="3"/>
        <v/>
      </c>
      <c r="P236" s="73" t="str">
        <f>IF($K236="","",IF($E236="KTN",(VLOOKUP($K236,'判定表'!$B$3:$I$95,8,FALSE)),IF($I236="","",(VLOOKUP($F236,'金額'!$B$3:$J$114,9,FALSE)))))</f>
        <v/>
      </c>
      <c r="Q236" s="59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</row>
    <row r="237" ht="13.5" customHeight="1">
      <c r="A237" s="44"/>
      <c r="B237" s="60" t="str">
        <f>IF($K237="","",(VLOOKUP($K237,'判定表'!$B$3:$G$105,6,FALSE)))</f>
        <v/>
      </c>
      <c r="C237" s="61"/>
      <c r="D237" s="62" t="str">
        <f t="shared" si="2"/>
        <v/>
      </c>
      <c r="E237" s="62" t="str">
        <f>IF(F237="","",VLOOKUP($F237,'金額'!$B$3:$K$44,10,FALSE))</f>
        <v/>
      </c>
      <c r="F237" s="63"/>
      <c r="G237" s="64" t="str">
        <f>IF($F237="","",(VLOOKUP($F237,'金額'!$B$3:$E$114,2,FALSE)))</f>
        <v/>
      </c>
      <c r="H237" s="65" t="str">
        <f>IF(F237="","",VLOOKUP($F237,'金額'!$B$3:$I$44,8,FALSE))</f>
        <v/>
      </c>
      <c r="I237" s="66" t="str">
        <f>IF(F237="","",VLOOKUP($F237,'金額'!$B$3:$I$44,7,FALSE))</f>
        <v/>
      </c>
      <c r="J237" s="67"/>
      <c r="K237" s="68"/>
      <c r="L237" s="69" t="str">
        <f>IF($I237="","",IF(AND($B237="K",$E237="KTN"),2000,IF(AND($B237="K",$E237="WHZ"),2000,IF($E237="MAHA",1500,IF($G237=0,(VLOOKUP($K237,'判定表'!$B$3:$G$96,2,FALSE)),0)))))</f>
        <v/>
      </c>
      <c r="M237" s="70" t="str">
        <f>IF($K237="","",IF($E237="ANC",(VLOOKUP($K237,'判定表'!$B$3:$G$95,3,FALSE)),IF(OR($E237="KTN",$E237="WHZ"),(VLOOKUP($K237,'判定表'!$B$3:$G$95,4,FALSE)*I237),0)))</f>
        <v/>
      </c>
      <c r="N237" s="71" t="str">
        <f>IF($I237="","",IF($K237="","",IF($G237=1,(VLOOKUP($F237,'金額'!$B$3:$J$114,3,FALSE)),0)))</f>
        <v/>
      </c>
      <c r="O237" s="72" t="str">
        <f t="shared" si="3"/>
        <v/>
      </c>
      <c r="P237" s="73" t="str">
        <f>IF($K237="","",IF($E237="KTN",(VLOOKUP($K237,'判定表'!$B$3:$I$95,8,FALSE)),IF($I237="","",(VLOOKUP($F237,'金額'!$B$3:$J$114,9,FALSE)))))</f>
        <v/>
      </c>
      <c r="Q237" s="59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</row>
    <row r="238" ht="13.5" customHeight="1">
      <c r="A238" s="44"/>
      <c r="B238" s="60" t="str">
        <f>IF($K238="","",(VLOOKUP($K238,'判定表'!$B$3:$G$105,6,FALSE)))</f>
        <v/>
      </c>
      <c r="C238" s="61"/>
      <c r="D238" s="62" t="str">
        <f t="shared" si="2"/>
        <v/>
      </c>
      <c r="E238" s="62" t="str">
        <f>IF(F238="","",VLOOKUP($F238,'金額'!$B$3:$K$44,10,FALSE))</f>
        <v/>
      </c>
      <c r="F238" s="63"/>
      <c r="G238" s="64" t="str">
        <f>IF($F238="","",(VLOOKUP($F238,'金額'!$B$3:$E$114,2,FALSE)))</f>
        <v/>
      </c>
      <c r="H238" s="65" t="str">
        <f>IF(F238="","",VLOOKUP($F238,'金額'!$B$3:$I$44,8,FALSE))</f>
        <v/>
      </c>
      <c r="I238" s="66" t="str">
        <f>IF(F238="","",VLOOKUP($F238,'金額'!$B$3:$I$44,7,FALSE))</f>
        <v/>
      </c>
      <c r="J238" s="67"/>
      <c r="K238" s="68"/>
      <c r="L238" s="69" t="str">
        <f>IF($I238="","",IF(AND($B238="K",$E238="KTN"),2000,IF(AND($B238="K",$E238="WHZ"),2000,IF($E238="MAHA",1500,IF($G238=0,(VLOOKUP($K238,'判定表'!$B$3:$G$96,2,FALSE)),0)))))</f>
        <v/>
      </c>
      <c r="M238" s="70" t="str">
        <f>IF($K238="","",IF($E238="ANC",(VLOOKUP($K238,'判定表'!$B$3:$G$95,3,FALSE)),IF(OR($E238="KTN",$E238="WHZ"),(VLOOKUP($K238,'判定表'!$B$3:$G$95,4,FALSE)*I238),0)))</f>
        <v/>
      </c>
      <c r="N238" s="71" t="str">
        <f>IF($I238="","",IF($K238="","",IF($G238=1,(VLOOKUP($F238,'金額'!$B$3:$J$114,3,FALSE)),0)))</f>
        <v/>
      </c>
      <c r="O238" s="72" t="str">
        <f t="shared" si="3"/>
        <v/>
      </c>
      <c r="P238" s="73" t="str">
        <f>IF($K238="","",IF($E238="KTN",(VLOOKUP($K238,'判定表'!$B$3:$I$95,8,FALSE)),IF($I238="","",(VLOOKUP($F238,'金額'!$B$3:$J$114,9,FALSE)))))</f>
        <v/>
      </c>
      <c r="Q238" s="59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</row>
    <row r="239" ht="13.5" customHeight="1">
      <c r="A239" s="44"/>
      <c r="B239" s="60" t="str">
        <f>IF($K239="","",(VLOOKUP($K239,'判定表'!$B$3:$G$105,6,FALSE)))</f>
        <v/>
      </c>
      <c r="C239" s="61"/>
      <c r="D239" s="62" t="str">
        <f t="shared" si="2"/>
        <v/>
      </c>
      <c r="E239" s="62" t="str">
        <f>IF(F239="","",VLOOKUP($F239,'金額'!$B$3:$K$44,10,FALSE))</f>
        <v/>
      </c>
      <c r="F239" s="63"/>
      <c r="G239" s="64" t="str">
        <f>IF($F239="","",(VLOOKUP($F239,'金額'!$B$3:$E$114,2,FALSE)))</f>
        <v/>
      </c>
      <c r="H239" s="65" t="str">
        <f>IF(F239="","",VLOOKUP($F239,'金額'!$B$3:$I$44,8,FALSE))</f>
        <v/>
      </c>
      <c r="I239" s="66" t="str">
        <f>IF(F239="","",VLOOKUP($F239,'金額'!$B$3:$I$44,7,FALSE))</f>
        <v/>
      </c>
      <c r="J239" s="67"/>
      <c r="K239" s="68"/>
      <c r="L239" s="69" t="str">
        <f>IF($I239="","",IF(AND($B239="K",$E239="KTN"),2000,IF(AND($B239="K",$E239="WHZ"),2000,IF($E239="MAHA",1500,IF($G239=0,(VLOOKUP($K239,'判定表'!$B$3:$G$96,2,FALSE)),0)))))</f>
        <v/>
      </c>
      <c r="M239" s="70" t="str">
        <f>IF($K239="","",IF($E239="ANC",(VLOOKUP($K239,'判定表'!$B$3:$G$95,3,FALSE)),IF(OR($E239="KTN",$E239="WHZ"),(VLOOKUP($K239,'判定表'!$B$3:$G$95,4,FALSE)*I239),0)))</f>
        <v/>
      </c>
      <c r="N239" s="71" t="str">
        <f>IF($I239="","",IF($K239="","",IF($G239=1,(VLOOKUP($F239,'金額'!$B$3:$J$114,3,FALSE)),0)))</f>
        <v/>
      </c>
      <c r="O239" s="72" t="str">
        <f t="shared" si="3"/>
        <v/>
      </c>
      <c r="P239" s="73" t="str">
        <f>IF($K239="","",IF($E239="KTN",(VLOOKUP($K239,'判定表'!$B$3:$I$95,8,FALSE)),IF($I239="","",(VLOOKUP($F239,'金額'!$B$3:$J$114,9,FALSE)))))</f>
        <v/>
      </c>
      <c r="Q239" s="59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</row>
    <row r="240" ht="13.5" customHeight="1">
      <c r="A240" s="44"/>
      <c r="B240" s="60" t="str">
        <f>IF($K240="","",(VLOOKUP($K240,'判定表'!$B$3:$G$105,6,FALSE)))</f>
        <v/>
      </c>
      <c r="C240" s="61"/>
      <c r="D240" s="62" t="str">
        <f t="shared" si="2"/>
        <v/>
      </c>
      <c r="E240" s="62" t="str">
        <f>IF(F240="","",VLOOKUP($F240,'金額'!$B$3:$K$44,10,FALSE))</f>
        <v/>
      </c>
      <c r="F240" s="63"/>
      <c r="G240" s="64" t="str">
        <f>IF($F240="","",(VLOOKUP($F240,'金額'!$B$3:$E$114,2,FALSE)))</f>
        <v/>
      </c>
      <c r="H240" s="65" t="str">
        <f>IF(F240="","",VLOOKUP($F240,'金額'!$B$3:$I$44,8,FALSE))</f>
        <v/>
      </c>
      <c r="I240" s="66" t="str">
        <f>IF(F240="","",VLOOKUP($F240,'金額'!$B$3:$I$44,7,FALSE))</f>
        <v/>
      </c>
      <c r="J240" s="67"/>
      <c r="K240" s="68"/>
      <c r="L240" s="69" t="str">
        <f>IF($I240="","",IF(AND($B240="K",$E240="KTN"),2000,IF(AND($B240="K",$E240="WHZ"),2000,IF($E240="MAHA",1500,IF($G240=0,(VLOOKUP($K240,'判定表'!$B$3:$G$96,2,FALSE)),0)))))</f>
        <v/>
      </c>
      <c r="M240" s="70" t="str">
        <f>IF($K240="","",IF($E240="ANC",(VLOOKUP($K240,'判定表'!$B$3:$G$95,3,FALSE)),IF(OR($E240="KTN",$E240="WHZ"),(VLOOKUP($K240,'判定表'!$B$3:$G$95,4,FALSE)*I240),0)))</f>
        <v/>
      </c>
      <c r="N240" s="71" t="str">
        <f>IF($I240="","",IF($K240="","",IF($G240=1,(VLOOKUP($F240,'金額'!$B$3:$J$114,3,FALSE)),0)))</f>
        <v/>
      </c>
      <c r="O240" s="72" t="str">
        <f t="shared" si="3"/>
        <v/>
      </c>
      <c r="P240" s="73" t="str">
        <f>IF($K240="","",IF($E240="KTN",(VLOOKUP($K240,'判定表'!$B$3:$I$95,8,FALSE)),IF($I240="","",(VLOOKUP($F240,'金額'!$B$3:$J$114,9,FALSE)))))</f>
        <v/>
      </c>
      <c r="Q240" s="59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</row>
    <row r="241" ht="13.5" customHeight="1">
      <c r="A241" s="44"/>
      <c r="B241" s="60" t="str">
        <f>IF($K241="","",(VLOOKUP($K241,'判定表'!$B$3:$G$105,6,FALSE)))</f>
        <v/>
      </c>
      <c r="C241" s="61"/>
      <c r="D241" s="62" t="str">
        <f t="shared" si="2"/>
        <v/>
      </c>
      <c r="E241" s="62" t="str">
        <f>IF(F241="","",VLOOKUP($F241,'金額'!$B$3:$K$44,10,FALSE))</f>
        <v/>
      </c>
      <c r="F241" s="63"/>
      <c r="G241" s="64" t="str">
        <f>IF($F241="","",(VLOOKUP($F241,'金額'!$B$3:$E$114,2,FALSE)))</f>
        <v/>
      </c>
      <c r="H241" s="65" t="str">
        <f>IF(F241="","",VLOOKUP($F241,'金額'!$B$3:$I$44,8,FALSE))</f>
        <v/>
      </c>
      <c r="I241" s="66" t="str">
        <f>IF(F241="","",VLOOKUP($F241,'金額'!$B$3:$I$44,7,FALSE))</f>
        <v/>
      </c>
      <c r="J241" s="67"/>
      <c r="K241" s="68"/>
      <c r="L241" s="69" t="str">
        <f>IF($I241="","",IF(AND($B241="K",$E241="KTN"),2000,IF(AND($B241="K",$E241="WHZ"),2000,IF($E241="MAHA",1500,IF($G241=0,(VLOOKUP($K241,'判定表'!$B$3:$G$96,2,FALSE)),0)))))</f>
        <v/>
      </c>
      <c r="M241" s="70" t="str">
        <f>IF($K241="","",IF($E241="ANC",(VLOOKUP($K241,'判定表'!$B$3:$G$95,3,FALSE)),IF(OR($E241="KTN",$E241="WHZ"),(VLOOKUP($K241,'判定表'!$B$3:$G$95,4,FALSE)*I241),0)))</f>
        <v/>
      </c>
      <c r="N241" s="71" t="str">
        <f>IF($I241="","",IF($K241="","",IF($G241=1,(VLOOKUP($F241,'金額'!$B$3:$J$114,3,FALSE)),0)))</f>
        <v/>
      </c>
      <c r="O241" s="72" t="str">
        <f t="shared" si="3"/>
        <v/>
      </c>
      <c r="P241" s="73" t="str">
        <f>IF($K241="","",IF($E241="KTN",(VLOOKUP($K241,'判定表'!$B$3:$I$95,8,FALSE)),IF($I241="","",(VLOOKUP($F241,'金額'!$B$3:$J$114,9,FALSE)))))</f>
        <v/>
      </c>
      <c r="Q241" s="59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</row>
    <row r="242" ht="13.5" customHeight="1">
      <c r="A242" s="44"/>
      <c r="B242" s="60" t="str">
        <f>IF($K242="","",(VLOOKUP($K242,'判定表'!$B$3:$G$105,6,FALSE)))</f>
        <v/>
      </c>
      <c r="C242" s="61"/>
      <c r="D242" s="62" t="str">
        <f t="shared" si="2"/>
        <v/>
      </c>
      <c r="E242" s="62" t="str">
        <f>IF(F242="","",VLOOKUP($F242,'金額'!$B$3:$K$44,10,FALSE))</f>
        <v/>
      </c>
      <c r="F242" s="63"/>
      <c r="G242" s="64" t="str">
        <f>IF($F242="","",(VLOOKUP($F242,'金額'!$B$3:$E$114,2,FALSE)))</f>
        <v/>
      </c>
      <c r="H242" s="65" t="str">
        <f>IF(F242="","",VLOOKUP($F242,'金額'!$B$3:$I$44,8,FALSE))</f>
        <v/>
      </c>
      <c r="I242" s="66" t="str">
        <f>IF(F242="","",VLOOKUP($F242,'金額'!$B$3:$I$44,7,FALSE))</f>
        <v/>
      </c>
      <c r="J242" s="67"/>
      <c r="K242" s="68"/>
      <c r="L242" s="69" t="str">
        <f>IF($I242="","",IF(AND($B242="K",$E242="KTN"),2000,IF(AND($B242="K",$E242="WHZ"),2000,IF($E242="MAHA",1500,IF($G242=0,(VLOOKUP($K242,'判定表'!$B$3:$G$96,2,FALSE)),0)))))</f>
        <v/>
      </c>
      <c r="M242" s="70" t="str">
        <f>IF($K242="","",IF($E242="ANC",(VLOOKUP($K242,'判定表'!$B$3:$G$95,3,FALSE)),IF(OR($E242="KTN",$E242="WHZ"),(VLOOKUP($K242,'判定表'!$B$3:$G$95,4,FALSE)*I242),0)))</f>
        <v/>
      </c>
      <c r="N242" s="71" t="str">
        <f>IF($I242="","",IF($K242="","",IF($G242=1,(VLOOKUP($F242,'金額'!$B$3:$J$114,3,FALSE)),0)))</f>
        <v/>
      </c>
      <c r="O242" s="72" t="str">
        <f t="shared" si="3"/>
        <v/>
      </c>
      <c r="P242" s="73" t="str">
        <f>IF($K242="","",IF($E242="KTN",(VLOOKUP($K242,'判定表'!$B$3:$I$95,8,FALSE)),IF($I242="","",(VLOOKUP($F242,'金額'!$B$3:$J$114,9,FALSE)))))</f>
        <v/>
      </c>
      <c r="Q242" s="59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</row>
    <row r="243" ht="13.5" customHeight="1">
      <c r="A243" s="44"/>
      <c r="B243" s="60" t="str">
        <f>IF($K243="","",(VLOOKUP($K243,'判定表'!$B$3:$G$105,6,FALSE)))</f>
        <v/>
      </c>
      <c r="C243" s="61"/>
      <c r="D243" s="62" t="str">
        <f t="shared" si="2"/>
        <v/>
      </c>
      <c r="E243" s="62" t="str">
        <f>IF(F243="","",VLOOKUP($F243,'金額'!$B$3:$K$44,10,FALSE))</f>
        <v/>
      </c>
      <c r="F243" s="63"/>
      <c r="G243" s="64" t="str">
        <f>IF($F243="","",(VLOOKUP($F243,'金額'!$B$3:$E$114,2,FALSE)))</f>
        <v/>
      </c>
      <c r="H243" s="65" t="str">
        <f>IF(F243="","",VLOOKUP($F243,'金額'!$B$3:$I$44,8,FALSE))</f>
        <v/>
      </c>
      <c r="I243" s="66" t="str">
        <f>IF(F243="","",VLOOKUP($F243,'金額'!$B$3:$I$44,7,FALSE))</f>
        <v/>
      </c>
      <c r="J243" s="67"/>
      <c r="K243" s="68"/>
      <c r="L243" s="69" t="str">
        <f>IF($I243="","",IF(AND($B243="K",$E243="KTN"),2000,IF(AND($B243="K",$E243="WHZ"),2000,IF($E243="MAHA",1500,IF($G243=0,(VLOOKUP($K243,'判定表'!$B$3:$G$96,2,FALSE)),0)))))</f>
        <v/>
      </c>
      <c r="M243" s="70" t="str">
        <f>IF($K243="","",IF($E243="ANC",(VLOOKUP($K243,'判定表'!$B$3:$G$95,3,FALSE)),IF(OR($E243="KTN",$E243="WHZ"),(VLOOKUP($K243,'判定表'!$B$3:$G$95,4,FALSE)*I243),0)))</f>
        <v/>
      </c>
      <c r="N243" s="71" t="str">
        <f>IF($I243="","",IF($K243="","",IF($G243=1,(VLOOKUP($F243,'金額'!$B$3:$J$114,3,FALSE)),0)))</f>
        <v/>
      </c>
      <c r="O243" s="72" t="str">
        <f t="shared" si="3"/>
        <v/>
      </c>
      <c r="P243" s="73" t="str">
        <f>IF($K243="","",IF($E243="KTN",(VLOOKUP($K243,'判定表'!$B$3:$I$95,8,FALSE)),IF($I243="","",(VLOOKUP($F243,'金額'!$B$3:$J$114,9,FALSE)))))</f>
        <v/>
      </c>
      <c r="Q243" s="59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</row>
    <row r="244" ht="13.5" customHeight="1">
      <c r="A244" s="44"/>
      <c r="B244" s="60" t="str">
        <f>IF($K244="","",(VLOOKUP($K244,'判定表'!$B$3:$G$105,6,FALSE)))</f>
        <v/>
      </c>
      <c r="C244" s="61"/>
      <c r="D244" s="62" t="str">
        <f t="shared" si="2"/>
        <v/>
      </c>
      <c r="E244" s="62" t="str">
        <f>IF(F244="","",VLOOKUP($F244,'金額'!$B$3:$K$44,10,FALSE))</f>
        <v/>
      </c>
      <c r="F244" s="63"/>
      <c r="G244" s="64" t="str">
        <f>IF($F244="","",(VLOOKUP($F244,'金額'!$B$3:$E$114,2,FALSE)))</f>
        <v/>
      </c>
      <c r="H244" s="65" t="str">
        <f>IF(F244="","",VLOOKUP($F244,'金額'!$B$3:$I$44,8,FALSE))</f>
        <v/>
      </c>
      <c r="I244" s="66" t="str">
        <f>IF(F244="","",VLOOKUP($F244,'金額'!$B$3:$I$44,7,FALSE))</f>
        <v/>
      </c>
      <c r="J244" s="67"/>
      <c r="K244" s="68"/>
      <c r="L244" s="69" t="str">
        <f>IF($I244="","",IF(AND($B244="K",$E244="KTN"),2000,IF(AND($B244="K",$E244="WHZ"),2000,IF($E244="MAHA",1500,IF($G244=0,(VLOOKUP($K244,'判定表'!$B$3:$G$96,2,FALSE)),0)))))</f>
        <v/>
      </c>
      <c r="M244" s="70" t="str">
        <f>IF($K244="","",IF($E244="ANC",(VLOOKUP($K244,'判定表'!$B$3:$G$95,3,FALSE)),IF(OR($E244="KTN",$E244="WHZ"),(VLOOKUP($K244,'判定表'!$B$3:$G$95,4,FALSE)*I244),0)))</f>
        <v/>
      </c>
      <c r="N244" s="71" t="str">
        <f>IF($I244="","",IF($K244="","",IF($G244=1,(VLOOKUP($F244,'金額'!$B$3:$J$114,3,FALSE)),0)))</f>
        <v/>
      </c>
      <c r="O244" s="72" t="str">
        <f t="shared" si="3"/>
        <v/>
      </c>
      <c r="P244" s="73" t="str">
        <f>IF($K244="","",IF($E244="KTN",(VLOOKUP($K244,'判定表'!$B$3:$I$95,8,FALSE)),IF($I244="","",(VLOOKUP($F244,'金額'!$B$3:$J$114,9,FALSE)))))</f>
        <v/>
      </c>
      <c r="Q244" s="59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</row>
    <row r="245" ht="13.5" customHeight="1">
      <c r="A245" s="44"/>
      <c r="B245" s="60" t="str">
        <f>IF($K245="","",(VLOOKUP($K245,'判定表'!$B$3:$G$105,6,FALSE)))</f>
        <v/>
      </c>
      <c r="C245" s="61"/>
      <c r="D245" s="62" t="str">
        <f t="shared" si="2"/>
        <v/>
      </c>
      <c r="E245" s="62" t="str">
        <f>IF(F245="","",VLOOKUP($F245,'金額'!$B$3:$K$44,10,FALSE))</f>
        <v/>
      </c>
      <c r="F245" s="63"/>
      <c r="G245" s="64" t="str">
        <f>IF($F245="","",(VLOOKUP($F245,'金額'!$B$3:$E$114,2,FALSE)))</f>
        <v/>
      </c>
      <c r="H245" s="65" t="str">
        <f>IF(F245="","",VLOOKUP($F245,'金額'!$B$3:$I$44,8,FALSE))</f>
        <v/>
      </c>
      <c r="I245" s="66" t="str">
        <f>IF(F245="","",VLOOKUP($F245,'金額'!$B$3:$I$44,7,FALSE))</f>
        <v/>
      </c>
      <c r="J245" s="67"/>
      <c r="K245" s="68"/>
      <c r="L245" s="69" t="str">
        <f>IF($I245="","",IF(AND($B245="K",$E245="KTN"),2000,IF(AND($B245="K",$E245="WHZ"),2000,IF($E245="MAHA",1500,IF($G245=0,(VLOOKUP($K245,'判定表'!$B$3:$G$96,2,FALSE)),0)))))</f>
        <v/>
      </c>
      <c r="M245" s="70" t="str">
        <f>IF($K245="","",IF($E245="ANC",(VLOOKUP($K245,'判定表'!$B$3:$G$95,3,FALSE)),IF(OR($E245="KTN",$E245="WHZ"),(VLOOKUP($K245,'判定表'!$B$3:$G$95,4,FALSE)*I245),0)))</f>
        <v/>
      </c>
      <c r="N245" s="71" t="str">
        <f>IF($I245="","",IF($K245="","",IF($G245=1,(VLOOKUP($F245,'金額'!$B$3:$J$114,3,FALSE)),0)))</f>
        <v/>
      </c>
      <c r="O245" s="72" t="str">
        <f t="shared" si="3"/>
        <v/>
      </c>
      <c r="P245" s="73" t="str">
        <f>IF($K245="","",IF($E245="KTN",(VLOOKUP($K245,'判定表'!$B$3:$I$95,8,FALSE)),IF($I245="","",(VLOOKUP($F245,'金額'!$B$3:$J$114,9,FALSE)))))</f>
        <v/>
      </c>
      <c r="Q245" s="59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</row>
    <row r="246" ht="13.5" customHeight="1">
      <c r="A246" s="44"/>
      <c r="B246" s="60" t="str">
        <f>IF($K246="","",(VLOOKUP($K246,'判定表'!$B$3:$G$105,6,FALSE)))</f>
        <v/>
      </c>
      <c r="C246" s="61"/>
      <c r="D246" s="62" t="str">
        <f t="shared" si="2"/>
        <v/>
      </c>
      <c r="E246" s="62" t="str">
        <f>IF(F246="","",VLOOKUP($F246,'金額'!$B$3:$K$44,10,FALSE))</f>
        <v/>
      </c>
      <c r="F246" s="63"/>
      <c r="G246" s="64" t="str">
        <f>IF($F246="","",(VLOOKUP($F246,'金額'!$B$3:$E$114,2,FALSE)))</f>
        <v/>
      </c>
      <c r="H246" s="65" t="str">
        <f>IF(F246="","",VLOOKUP($F246,'金額'!$B$3:$I$44,8,FALSE))</f>
        <v/>
      </c>
      <c r="I246" s="66" t="str">
        <f>IF(F246="","",VLOOKUP($F246,'金額'!$B$3:$I$44,7,FALSE))</f>
        <v/>
      </c>
      <c r="J246" s="67"/>
      <c r="K246" s="68"/>
      <c r="L246" s="69" t="str">
        <f>IF($I246="","",IF(AND($B246="K",$E246="KTN"),2000,IF(AND($B246="K",$E246="WHZ"),2000,IF($E246="MAHA",1500,IF($G246=0,(VLOOKUP($K246,'判定表'!$B$3:$G$96,2,FALSE)),0)))))</f>
        <v/>
      </c>
      <c r="M246" s="70" t="str">
        <f>IF($K246="","",IF($E246="ANC",(VLOOKUP($K246,'判定表'!$B$3:$G$95,3,FALSE)),IF(OR($E246="KTN",$E246="WHZ"),(VLOOKUP($K246,'判定表'!$B$3:$G$95,4,FALSE)*I246),0)))</f>
        <v/>
      </c>
      <c r="N246" s="71" t="str">
        <f>IF($I246="","",IF($K246="","",IF($G246=1,(VLOOKUP($F246,'金額'!$B$3:$J$114,3,FALSE)),0)))</f>
        <v/>
      </c>
      <c r="O246" s="72" t="str">
        <f t="shared" si="3"/>
        <v/>
      </c>
      <c r="P246" s="73" t="str">
        <f>IF($K246="","",IF($E246="KTN",(VLOOKUP($K246,'判定表'!$B$3:$I$95,8,FALSE)),IF($I246="","",(VLOOKUP($F246,'金額'!$B$3:$J$114,9,FALSE)))))</f>
        <v/>
      </c>
      <c r="Q246" s="59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</row>
    <row r="247" ht="13.5" customHeight="1">
      <c r="A247" s="44"/>
      <c r="B247" s="60" t="str">
        <f>IF($K247="","",(VLOOKUP($K247,'判定表'!$B$3:$G$105,6,FALSE)))</f>
        <v/>
      </c>
      <c r="C247" s="61"/>
      <c r="D247" s="62" t="str">
        <f t="shared" si="2"/>
        <v/>
      </c>
      <c r="E247" s="62" t="str">
        <f>IF(F247="","",VLOOKUP($F247,'金額'!$B$3:$K$44,10,FALSE))</f>
        <v/>
      </c>
      <c r="F247" s="63"/>
      <c r="G247" s="64" t="str">
        <f>IF($F247="","",(VLOOKUP($F247,'金額'!$B$3:$E$114,2,FALSE)))</f>
        <v/>
      </c>
      <c r="H247" s="65" t="str">
        <f>IF(F247="","",VLOOKUP($F247,'金額'!$B$3:$I$44,8,FALSE))</f>
        <v/>
      </c>
      <c r="I247" s="66" t="str">
        <f>IF(F247="","",VLOOKUP($F247,'金額'!$B$3:$I$44,7,FALSE))</f>
        <v/>
      </c>
      <c r="J247" s="67"/>
      <c r="K247" s="68"/>
      <c r="L247" s="69" t="str">
        <f>IF($I247="","",IF(AND($B247="K",$E247="KTN"),2000,IF(AND($B247="K",$E247="WHZ"),2000,IF($E247="MAHA",1500,IF($G247=0,(VLOOKUP($K247,'判定表'!$B$3:$G$96,2,FALSE)),0)))))</f>
        <v/>
      </c>
      <c r="M247" s="70" t="str">
        <f>IF($K247="","",IF($E247="ANC",(VLOOKUP($K247,'判定表'!$B$3:$G$95,3,FALSE)),IF(OR($E247="KTN",$E247="WHZ"),(VLOOKUP($K247,'判定表'!$B$3:$G$95,4,FALSE)*I247),0)))</f>
        <v/>
      </c>
      <c r="N247" s="71" t="str">
        <f>IF($I247="","",IF($K247="","",IF($G247=1,(VLOOKUP($F247,'金額'!$B$3:$J$114,3,FALSE)),0)))</f>
        <v/>
      </c>
      <c r="O247" s="72" t="str">
        <f t="shared" si="3"/>
        <v/>
      </c>
      <c r="P247" s="73" t="str">
        <f>IF($K247="","",IF($E247="KTN",(VLOOKUP($K247,'判定表'!$B$3:$I$95,8,FALSE)),IF($I247="","",(VLOOKUP($F247,'金額'!$B$3:$J$114,9,FALSE)))))</f>
        <v/>
      </c>
      <c r="Q247" s="59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</row>
    <row r="248" ht="13.5" customHeight="1">
      <c r="A248" s="44"/>
      <c r="B248" s="60" t="str">
        <f>IF($K248="","",(VLOOKUP($K248,'判定表'!$B$3:$G$105,6,FALSE)))</f>
        <v/>
      </c>
      <c r="C248" s="61"/>
      <c r="D248" s="62" t="str">
        <f t="shared" si="2"/>
        <v/>
      </c>
      <c r="E248" s="62" t="str">
        <f>IF(F248="","",VLOOKUP($F248,'金額'!$B$3:$K$44,10,FALSE))</f>
        <v/>
      </c>
      <c r="F248" s="63"/>
      <c r="G248" s="64" t="str">
        <f>IF($F248="","",(VLOOKUP($F248,'金額'!$B$3:$E$114,2,FALSE)))</f>
        <v/>
      </c>
      <c r="H248" s="65" t="str">
        <f>IF(F248="","",VLOOKUP($F248,'金額'!$B$3:$I$44,8,FALSE))</f>
        <v/>
      </c>
      <c r="I248" s="66" t="str">
        <f>IF(F248="","",VLOOKUP($F248,'金額'!$B$3:$I$44,7,FALSE))</f>
        <v/>
      </c>
      <c r="J248" s="67"/>
      <c r="K248" s="68"/>
      <c r="L248" s="69" t="str">
        <f>IF($I248="","",IF(AND($B248="K",$E248="KTN"),2000,IF(AND($B248="K",$E248="WHZ"),2000,IF($E248="MAHA",1500,IF($G248=0,(VLOOKUP($K248,'判定表'!$B$3:$G$96,2,FALSE)),0)))))</f>
        <v/>
      </c>
      <c r="M248" s="70" t="str">
        <f>IF($K248="","",IF($E248="ANC",(VLOOKUP($K248,'判定表'!$B$3:$G$95,3,FALSE)),IF(OR($E248="KTN",$E248="WHZ"),(VLOOKUP($K248,'判定表'!$B$3:$G$95,4,FALSE)*I248),0)))</f>
        <v/>
      </c>
      <c r="N248" s="71" t="str">
        <f>IF($I248="","",IF($K248="","",IF($G248=1,(VLOOKUP($F248,'金額'!$B$3:$J$114,3,FALSE)),0)))</f>
        <v/>
      </c>
      <c r="O248" s="72" t="str">
        <f t="shared" si="3"/>
        <v/>
      </c>
      <c r="P248" s="73" t="str">
        <f>IF($K248="","",IF($E248="KTN",(VLOOKUP($K248,'判定表'!$B$3:$I$95,8,FALSE)),IF($I248="","",(VLOOKUP($F248,'金額'!$B$3:$J$114,9,FALSE)))))</f>
        <v/>
      </c>
      <c r="Q248" s="59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</row>
    <row r="249" ht="13.5" customHeight="1">
      <c r="A249" s="44"/>
      <c r="B249" s="60" t="str">
        <f>IF($K249="","",(VLOOKUP($K249,'判定表'!$B$3:$G$105,6,FALSE)))</f>
        <v/>
      </c>
      <c r="C249" s="61"/>
      <c r="D249" s="62" t="str">
        <f t="shared" si="2"/>
        <v/>
      </c>
      <c r="E249" s="62" t="str">
        <f>IF(F249="","",VLOOKUP($F249,'金額'!$B$3:$K$44,10,FALSE))</f>
        <v/>
      </c>
      <c r="F249" s="63"/>
      <c r="G249" s="64" t="str">
        <f>IF($F249="","",(VLOOKUP($F249,'金額'!$B$3:$E$114,2,FALSE)))</f>
        <v/>
      </c>
      <c r="H249" s="65" t="str">
        <f>IF(F249="","",VLOOKUP($F249,'金額'!$B$3:$I$44,8,FALSE))</f>
        <v/>
      </c>
      <c r="I249" s="66" t="str">
        <f>IF(F249="","",VLOOKUP($F249,'金額'!$B$3:$I$44,7,FALSE))</f>
        <v/>
      </c>
      <c r="J249" s="67"/>
      <c r="K249" s="68"/>
      <c r="L249" s="69" t="str">
        <f>IF($I249="","",IF(AND($B249="K",$E249="KTN"),2000,IF(AND($B249="K",$E249="WHZ"),2000,IF($E249="MAHA",1500,IF($G249=0,(VLOOKUP($K249,'判定表'!$B$3:$G$96,2,FALSE)),0)))))</f>
        <v/>
      </c>
      <c r="M249" s="70" t="str">
        <f>IF($K249="","",IF($E249="ANC",(VLOOKUP($K249,'判定表'!$B$3:$G$95,3,FALSE)),IF(OR($E249="KTN",$E249="WHZ"),(VLOOKUP($K249,'判定表'!$B$3:$G$95,4,FALSE)*I249),0)))</f>
        <v/>
      </c>
      <c r="N249" s="71" t="str">
        <f>IF($I249="","",IF($K249="","",IF($G249=1,(VLOOKUP($F249,'金額'!$B$3:$J$114,3,FALSE)),0)))</f>
        <v/>
      </c>
      <c r="O249" s="72" t="str">
        <f t="shared" si="3"/>
        <v/>
      </c>
      <c r="P249" s="73" t="str">
        <f>IF($K249="","",IF($E249="KTN",(VLOOKUP($K249,'判定表'!$B$3:$I$95,8,FALSE)),IF($I249="","",(VLOOKUP($F249,'金額'!$B$3:$J$114,9,FALSE)))))</f>
        <v/>
      </c>
      <c r="Q249" s="59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</row>
    <row r="250" ht="13.5" customHeight="1">
      <c r="A250" s="44"/>
      <c r="B250" s="60" t="str">
        <f>IF($K250="","",(VLOOKUP($K250,'判定表'!$B$3:$G$105,6,FALSE)))</f>
        <v/>
      </c>
      <c r="C250" s="61"/>
      <c r="D250" s="62" t="str">
        <f t="shared" si="2"/>
        <v/>
      </c>
      <c r="E250" s="62" t="str">
        <f>IF(F250="","",VLOOKUP($F250,'金額'!$B$3:$K$44,10,FALSE))</f>
        <v/>
      </c>
      <c r="F250" s="63"/>
      <c r="G250" s="64" t="str">
        <f>IF($F250="","",(VLOOKUP($F250,'金額'!$B$3:$E$114,2,FALSE)))</f>
        <v/>
      </c>
      <c r="H250" s="65" t="str">
        <f>IF(F250="","",VLOOKUP($F250,'金額'!$B$3:$I$44,8,FALSE))</f>
        <v/>
      </c>
      <c r="I250" s="66" t="str">
        <f>IF(F250="","",VLOOKUP($F250,'金額'!$B$3:$I$44,7,FALSE))</f>
        <v/>
      </c>
      <c r="J250" s="67"/>
      <c r="K250" s="68"/>
      <c r="L250" s="69" t="str">
        <f>IF($I250="","",IF(AND($B250="K",$E250="KTN"),2000,IF(AND($B250="K",$E250="WHZ"),2000,IF($E250="MAHA",1500,IF($G250=0,(VLOOKUP($K250,'判定表'!$B$3:$G$96,2,FALSE)),0)))))</f>
        <v/>
      </c>
      <c r="M250" s="70" t="str">
        <f>IF($K250="","",IF($E250="ANC",(VLOOKUP($K250,'判定表'!$B$3:$G$95,3,FALSE)),IF(OR($E250="KTN",$E250="WHZ"),(VLOOKUP($K250,'判定表'!$B$3:$G$95,4,FALSE)*I250),0)))</f>
        <v/>
      </c>
      <c r="N250" s="71" t="str">
        <f>IF($I250="","",IF($K250="","",IF($G250=1,(VLOOKUP($F250,'金額'!$B$3:$J$114,3,FALSE)),0)))</f>
        <v/>
      </c>
      <c r="O250" s="72" t="str">
        <f t="shared" si="3"/>
        <v/>
      </c>
      <c r="P250" s="73" t="str">
        <f>IF($K250="","",IF($E250="KTN",(VLOOKUP($K250,'判定表'!$B$3:$I$95,8,FALSE)),IF($I250="","",(VLOOKUP($F250,'金額'!$B$3:$J$114,9,FALSE)))))</f>
        <v/>
      </c>
      <c r="Q250" s="59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</row>
    <row r="251" ht="13.5" customHeight="1">
      <c r="A251" s="44"/>
      <c r="B251" s="60" t="str">
        <f>IF($K251="","",(VLOOKUP($K251,'判定表'!$B$3:$G$105,6,FALSE)))</f>
        <v/>
      </c>
      <c r="C251" s="61"/>
      <c r="D251" s="62" t="str">
        <f t="shared" si="2"/>
        <v/>
      </c>
      <c r="E251" s="62" t="str">
        <f>IF(F251="","",VLOOKUP($F251,'金額'!$B$3:$K$44,10,FALSE))</f>
        <v/>
      </c>
      <c r="F251" s="63"/>
      <c r="G251" s="64" t="str">
        <f>IF($F251="","",(VLOOKUP($F251,'金額'!$B$3:$E$114,2,FALSE)))</f>
        <v/>
      </c>
      <c r="H251" s="65" t="str">
        <f>IF(F251="","",VLOOKUP($F251,'金額'!$B$3:$I$44,8,FALSE))</f>
        <v/>
      </c>
      <c r="I251" s="66" t="str">
        <f>IF(F251="","",VLOOKUP($F251,'金額'!$B$3:$I$44,7,FALSE))</f>
        <v/>
      </c>
      <c r="J251" s="67"/>
      <c r="K251" s="68"/>
      <c r="L251" s="69" t="str">
        <f>IF($I251="","",IF(AND($B251="K",$E251="KTN"),2000,IF(AND($B251="K",$E251="WHZ"),2000,IF($E251="MAHA",1500,IF($G251=0,(VLOOKUP($K251,'判定表'!$B$3:$G$96,2,FALSE)),0)))))</f>
        <v/>
      </c>
      <c r="M251" s="70" t="str">
        <f>IF($K251="","",IF($E251="ANC",(VLOOKUP($K251,'判定表'!$B$3:$G$95,3,FALSE)),IF(OR($E251="KTN",$E251="WHZ"),(VLOOKUP($K251,'判定表'!$B$3:$G$95,4,FALSE)*I251),0)))</f>
        <v/>
      </c>
      <c r="N251" s="71" t="str">
        <f>IF($I251="","",IF($K251="","",IF($G251=1,(VLOOKUP($F251,'金額'!$B$3:$J$114,3,FALSE)),0)))</f>
        <v/>
      </c>
      <c r="O251" s="72" t="str">
        <f t="shared" si="3"/>
        <v/>
      </c>
      <c r="P251" s="73" t="str">
        <f>IF($K251="","",IF($E251="KTN",(VLOOKUP($K251,'判定表'!$B$3:$I$95,8,FALSE)),IF($I251="","",(VLOOKUP($F251,'金額'!$B$3:$J$114,9,FALSE)))))</f>
        <v/>
      </c>
      <c r="Q251" s="59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</row>
    <row r="252" ht="13.5" customHeight="1">
      <c r="A252" s="44"/>
      <c r="B252" s="60" t="str">
        <f>IF($K252="","",(VLOOKUP($K252,'判定表'!$B$3:$G$105,6,FALSE)))</f>
        <v/>
      </c>
      <c r="C252" s="61"/>
      <c r="D252" s="62" t="str">
        <f t="shared" si="2"/>
        <v/>
      </c>
      <c r="E252" s="62" t="str">
        <f>IF(F252="","",VLOOKUP($F252,'金額'!$B$3:$K$44,10,FALSE))</f>
        <v/>
      </c>
      <c r="F252" s="63"/>
      <c r="G252" s="64" t="str">
        <f>IF($F252="","",(VLOOKUP($F252,'金額'!$B$3:$E$114,2,FALSE)))</f>
        <v/>
      </c>
      <c r="H252" s="65" t="str">
        <f>IF(F252="","",VLOOKUP($F252,'金額'!$B$3:$I$44,8,FALSE))</f>
        <v/>
      </c>
      <c r="I252" s="66" t="str">
        <f>IF(F252="","",VLOOKUP($F252,'金額'!$B$3:$I$44,7,FALSE))</f>
        <v/>
      </c>
      <c r="J252" s="67"/>
      <c r="K252" s="68"/>
      <c r="L252" s="69" t="str">
        <f>IF($I252="","",IF(AND($B252="K",$E252="KTN"),2000,IF(AND($B252="K",$E252="WHZ"),2000,IF($E252="MAHA",1500,IF($G252=0,(VLOOKUP($K252,'判定表'!$B$3:$G$96,2,FALSE)),0)))))</f>
        <v/>
      </c>
      <c r="M252" s="70" t="str">
        <f>IF($K252="","",IF($E252="ANC",(VLOOKUP($K252,'判定表'!$B$3:$G$95,3,FALSE)),IF(OR($E252="KTN",$E252="WHZ"),(VLOOKUP($K252,'判定表'!$B$3:$G$95,4,FALSE)*I252),0)))</f>
        <v/>
      </c>
      <c r="N252" s="71" t="str">
        <f>IF($I252="","",IF($K252="","",IF($G252=1,(VLOOKUP($F252,'金額'!$B$3:$J$114,3,FALSE)),0)))</f>
        <v/>
      </c>
      <c r="O252" s="72" t="str">
        <f t="shared" si="3"/>
        <v/>
      </c>
      <c r="P252" s="73" t="str">
        <f>IF($K252="","",IF($E252="KTN",(VLOOKUP($K252,'判定表'!$B$3:$I$95,8,FALSE)),IF($I252="","",(VLOOKUP($F252,'金額'!$B$3:$J$114,9,FALSE)))))</f>
        <v/>
      </c>
      <c r="Q252" s="59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</row>
    <row r="253" ht="13.5" customHeight="1">
      <c r="A253" s="44"/>
      <c r="B253" s="60" t="str">
        <f>IF($K253="","",(VLOOKUP($K253,'判定表'!$B$3:$G$105,6,FALSE)))</f>
        <v/>
      </c>
      <c r="C253" s="61"/>
      <c r="D253" s="62" t="str">
        <f t="shared" si="2"/>
        <v/>
      </c>
      <c r="E253" s="62" t="str">
        <f>IF(F253="","",VLOOKUP($F253,'金額'!$B$3:$K$44,10,FALSE))</f>
        <v/>
      </c>
      <c r="F253" s="63"/>
      <c r="G253" s="64" t="str">
        <f>IF($F253="","",(VLOOKUP($F253,'金額'!$B$3:$E$114,2,FALSE)))</f>
        <v/>
      </c>
      <c r="H253" s="65" t="str">
        <f>IF(F253="","",VLOOKUP($F253,'金額'!$B$3:$I$44,8,FALSE))</f>
        <v/>
      </c>
      <c r="I253" s="66" t="str">
        <f>IF(F253="","",VLOOKUP($F253,'金額'!$B$3:$I$44,7,FALSE))</f>
        <v/>
      </c>
      <c r="J253" s="67"/>
      <c r="K253" s="68"/>
      <c r="L253" s="69" t="str">
        <f>IF($I253="","",IF(AND($B253="K",$E253="KTN"),2000,IF(AND($B253="K",$E253="WHZ"),2000,IF($E253="MAHA",1500,IF($G253=0,(VLOOKUP($K253,'判定表'!$B$3:$G$96,2,FALSE)),0)))))</f>
        <v/>
      </c>
      <c r="M253" s="70" t="str">
        <f>IF($K253="","",IF($E253="ANC",(VLOOKUP($K253,'判定表'!$B$3:$G$95,3,FALSE)),IF(OR($E253="KTN",$E253="WHZ"),(VLOOKUP($K253,'判定表'!$B$3:$G$95,4,FALSE)*I253),0)))</f>
        <v/>
      </c>
      <c r="N253" s="71" t="str">
        <f>IF($I253="","",IF($K253="","",IF($G253=1,(VLOOKUP($F253,'金額'!$B$3:$J$114,3,FALSE)),0)))</f>
        <v/>
      </c>
      <c r="O253" s="72" t="str">
        <f t="shared" si="3"/>
        <v/>
      </c>
      <c r="P253" s="73" t="str">
        <f>IF($K253="","",IF($E253="KTN",(VLOOKUP($K253,'判定表'!$B$3:$I$95,8,FALSE)),IF($I253="","",(VLOOKUP($F253,'金額'!$B$3:$J$114,9,FALSE)))))</f>
        <v/>
      </c>
      <c r="Q253" s="59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</row>
    <row r="254" ht="13.5" customHeight="1">
      <c r="A254" s="44"/>
      <c r="B254" s="60" t="str">
        <f>IF($K254="","",(VLOOKUP($K254,'判定表'!$B$3:$G$105,6,FALSE)))</f>
        <v/>
      </c>
      <c r="C254" s="61"/>
      <c r="D254" s="62" t="str">
        <f t="shared" si="2"/>
        <v/>
      </c>
      <c r="E254" s="62" t="str">
        <f>IF(F254="","",VLOOKUP($F254,'金額'!$B$3:$K$44,10,FALSE))</f>
        <v/>
      </c>
      <c r="F254" s="63"/>
      <c r="G254" s="64" t="str">
        <f>IF($F254="","",(VLOOKUP($F254,'金額'!$B$3:$E$114,2,FALSE)))</f>
        <v/>
      </c>
      <c r="H254" s="65" t="str">
        <f>IF(F254="","",VLOOKUP($F254,'金額'!$B$3:$I$44,8,FALSE))</f>
        <v/>
      </c>
      <c r="I254" s="66" t="str">
        <f>IF(F254="","",VLOOKUP($F254,'金額'!$B$3:$I$44,7,FALSE))</f>
        <v/>
      </c>
      <c r="J254" s="67"/>
      <c r="K254" s="68"/>
      <c r="L254" s="69" t="str">
        <f>IF($I254="","",IF(AND($B254="K",$E254="KTN"),2000,IF(AND($B254="K",$E254="WHZ"),2000,IF($E254="MAHA",1500,IF($G254=0,(VLOOKUP($K254,'判定表'!$B$3:$G$96,2,FALSE)),0)))))</f>
        <v/>
      </c>
      <c r="M254" s="70" t="str">
        <f>IF($K254="","",IF($E254="ANC",(VLOOKUP($K254,'判定表'!$B$3:$G$95,3,FALSE)),IF(OR($E254="KTN",$E254="WHZ"),(VLOOKUP($K254,'判定表'!$B$3:$G$95,4,FALSE)*I254),0)))</f>
        <v/>
      </c>
      <c r="N254" s="71" t="str">
        <f>IF($I254="","",IF($K254="","",IF($G254=1,(VLOOKUP($F254,'金額'!$B$3:$J$114,3,FALSE)),0)))</f>
        <v/>
      </c>
      <c r="O254" s="72" t="str">
        <f t="shared" si="3"/>
        <v/>
      </c>
      <c r="P254" s="73" t="str">
        <f>IF($K254="","",IF($E254="KTN",(VLOOKUP($K254,'判定表'!$B$3:$I$95,8,FALSE)),IF($I254="","",(VLOOKUP($F254,'金額'!$B$3:$J$114,9,FALSE)))))</f>
        <v/>
      </c>
      <c r="Q254" s="59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</row>
    <row r="255" ht="13.5" customHeight="1">
      <c r="A255" s="44"/>
      <c r="B255" s="60" t="str">
        <f>IF($K255="","",(VLOOKUP($K255,'判定表'!$B$3:$G$105,6,FALSE)))</f>
        <v/>
      </c>
      <c r="C255" s="61"/>
      <c r="D255" s="62" t="str">
        <f t="shared" si="2"/>
        <v/>
      </c>
      <c r="E255" s="62" t="str">
        <f>IF(F255="","",VLOOKUP($F255,'金額'!$B$3:$K$44,10,FALSE))</f>
        <v/>
      </c>
      <c r="F255" s="63"/>
      <c r="G255" s="64" t="str">
        <f>IF($F255="","",(VLOOKUP($F255,'金額'!$B$3:$E$114,2,FALSE)))</f>
        <v/>
      </c>
      <c r="H255" s="65" t="str">
        <f>IF(F255="","",VLOOKUP($F255,'金額'!$B$3:$I$44,8,FALSE))</f>
        <v/>
      </c>
      <c r="I255" s="66" t="str">
        <f>IF(F255="","",VLOOKUP($F255,'金額'!$B$3:$I$44,7,FALSE))</f>
        <v/>
      </c>
      <c r="J255" s="67"/>
      <c r="K255" s="68"/>
      <c r="L255" s="69" t="str">
        <f>IF($I255="","",IF(AND($B255="K",$E255="KTN"),2000,IF(AND($B255="K",$E255="WHZ"),2000,IF($E255="MAHA",1500,IF($G255=0,(VLOOKUP($K255,'判定表'!$B$3:$G$96,2,FALSE)),0)))))</f>
        <v/>
      </c>
      <c r="M255" s="70" t="str">
        <f>IF($K255="","",IF($E255="ANC",(VLOOKUP($K255,'判定表'!$B$3:$G$95,3,FALSE)),IF(OR($E255="KTN",$E255="WHZ"),(VLOOKUP($K255,'判定表'!$B$3:$G$95,4,FALSE)*I255),0)))</f>
        <v/>
      </c>
      <c r="N255" s="71" t="str">
        <f>IF($I255="","",IF($K255="","",IF($G255=1,(VLOOKUP($F255,'金額'!$B$3:$J$114,3,FALSE)),0)))</f>
        <v/>
      </c>
      <c r="O255" s="72" t="str">
        <f t="shared" si="3"/>
        <v/>
      </c>
      <c r="P255" s="73" t="str">
        <f>IF($K255="","",IF($E255="KTN",(VLOOKUP($K255,'判定表'!$B$3:$I$95,8,FALSE)),IF($I255="","",(VLOOKUP($F255,'金額'!$B$3:$J$114,9,FALSE)))))</f>
        <v/>
      </c>
      <c r="Q255" s="59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</row>
    <row r="256" ht="13.5" customHeight="1">
      <c r="A256" s="44"/>
      <c r="B256" s="60" t="str">
        <f>IF($K256="","",(VLOOKUP($K256,'判定表'!$B$3:$G$105,6,FALSE)))</f>
        <v/>
      </c>
      <c r="C256" s="61"/>
      <c r="D256" s="62" t="str">
        <f t="shared" si="2"/>
        <v/>
      </c>
      <c r="E256" s="62" t="str">
        <f>IF(F256="","",VLOOKUP($F256,'金額'!$B$3:$K$44,10,FALSE))</f>
        <v/>
      </c>
      <c r="F256" s="63"/>
      <c r="G256" s="64" t="str">
        <f>IF($F256="","",(VLOOKUP($F256,'金額'!$B$3:$E$114,2,FALSE)))</f>
        <v/>
      </c>
      <c r="H256" s="65" t="str">
        <f>IF(F256="","",VLOOKUP($F256,'金額'!$B$3:$I$44,8,FALSE))</f>
        <v/>
      </c>
      <c r="I256" s="66" t="str">
        <f>IF(F256="","",VLOOKUP($F256,'金額'!$B$3:$I$44,7,FALSE))</f>
        <v/>
      </c>
      <c r="J256" s="67"/>
      <c r="K256" s="68"/>
      <c r="L256" s="69" t="str">
        <f>IF($I256="","",IF(AND($B256="K",$E256="KTN"),2000,IF(AND($B256="K",$E256="WHZ"),2000,IF($E256="MAHA",1500,IF($G256=0,(VLOOKUP($K256,'判定表'!$B$3:$G$96,2,FALSE)),0)))))</f>
        <v/>
      </c>
      <c r="M256" s="70" t="str">
        <f>IF($K256="","",IF($E256="ANC",(VLOOKUP($K256,'判定表'!$B$3:$G$95,3,FALSE)),IF(OR($E256="KTN",$E256="WHZ"),(VLOOKUP($K256,'判定表'!$B$3:$G$95,4,FALSE)*I256),0)))</f>
        <v/>
      </c>
      <c r="N256" s="71" t="str">
        <f>IF($I256="","",IF($K256="","",IF($G256=1,(VLOOKUP($F256,'金額'!$B$3:$J$114,3,FALSE)),0)))</f>
        <v/>
      </c>
      <c r="O256" s="72" t="str">
        <f t="shared" si="3"/>
        <v/>
      </c>
      <c r="P256" s="73" t="str">
        <f>IF($K256="","",IF($E256="KTN",(VLOOKUP($K256,'判定表'!$B$3:$I$95,8,FALSE)),IF($I256="","",(VLOOKUP($F256,'金額'!$B$3:$J$114,9,FALSE)))))</f>
        <v/>
      </c>
      <c r="Q256" s="59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</row>
    <row r="257" ht="13.5" customHeight="1">
      <c r="A257" s="44"/>
      <c r="B257" s="60" t="str">
        <f>IF($K257="","",(VLOOKUP($K257,'判定表'!$B$3:$G$105,6,FALSE)))</f>
        <v/>
      </c>
      <c r="C257" s="61"/>
      <c r="D257" s="62" t="str">
        <f t="shared" si="2"/>
        <v/>
      </c>
      <c r="E257" s="62" t="str">
        <f>IF(F257="","",VLOOKUP($F257,'金額'!$B$3:$K$44,10,FALSE))</f>
        <v/>
      </c>
      <c r="F257" s="63"/>
      <c r="G257" s="64" t="str">
        <f>IF($F257="","",(VLOOKUP($F257,'金額'!$B$3:$E$114,2,FALSE)))</f>
        <v/>
      </c>
      <c r="H257" s="65" t="str">
        <f>IF(F257="","",VLOOKUP($F257,'金額'!$B$3:$I$44,8,FALSE))</f>
        <v/>
      </c>
      <c r="I257" s="66" t="str">
        <f>IF(F257="","",VLOOKUP($F257,'金額'!$B$3:$I$44,7,FALSE))</f>
        <v/>
      </c>
      <c r="J257" s="67"/>
      <c r="K257" s="68"/>
      <c r="L257" s="69" t="str">
        <f>IF($I257="","",IF(AND($B257="K",$E257="KTN"),2000,IF(AND($B257="K",$E257="WHZ"),2000,IF($E257="MAHA",1500,IF($G257=0,(VLOOKUP($K257,'判定表'!$B$3:$G$96,2,FALSE)),0)))))</f>
        <v/>
      </c>
      <c r="M257" s="70" t="str">
        <f>IF($K257="","",IF($E257="ANC",(VLOOKUP($K257,'判定表'!$B$3:$G$95,3,FALSE)),IF(OR($E257="KTN",$E257="WHZ"),(VLOOKUP($K257,'判定表'!$B$3:$G$95,4,FALSE)*I257),0)))</f>
        <v/>
      </c>
      <c r="N257" s="71" t="str">
        <f>IF($I257="","",IF($K257="","",IF($G257=1,(VLOOKUP($F257,'金額'!$B$3:$J$114,3,FALSE)),0)))</f>
        <v/>
      </c>
      <c r="O257" s="72" t="str">
        <f t="shared" si="3"/>
        <v/>
      </c>
      <c r="P257" s="73" t="str">
        <f>IF($K257="","",IF($E257="KTN",(VLOOKUP($K257,'判定表'!$B$3:$I$95,8,FALSE)),IF($I257="","",(VLOOKUP($F257,'金額'!$B$3:$J$114,9,FALSE)))))</f>
        <v/>
      </c>
      <c r="Q257" s="59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</row>
    <row r="258" ht="13.5" customHeight="1">
      <c r="A258" s="44"/>
      <c r="B258" s="60" t="str">
        <f>IF($K258="","",(VLOOKUP($K258,'判定表'!$B$3:$G$105,6,FALSE)))</f>
        <v/>
      </c>
      <c r="C258" s="61"/>
      <c r="D258" s="62" t="str">
        <f t="shared" si="2"/>
        <v/>
      </c>
      <c r="E258" s="62" t="str">
        <f>IF(F258="","",VLOOKUP($F258,'金額'!$B$3:$K$44,10,FALSE))</f>
        <v/>
      </c>
      <c r="F258" s="63"/>
      <c r="G258" s="64" t="str">
        <f>IF($F258="","",(VLOOKUP($F258,'金額'!$B$3:$E$114,2,FALSE)))</f>
        <v/>
      </c>
      <c r="H258" s="65" t="str">
        <f>IF(F258="","",VLOOKUP($F258,'金額'!$B$3:$I$44,8,FALSE))</f>
        <v/>
      </c>
      <c r="I258" s="66" t="str">
        <f>IF(F258="","",VLOOKUP($F258,'金額'!$B$3:$I$44,7,FALSE))</f>
        <v/>
      </c>
      <c r="J258" s="67"/>
      <c r="K258" s="68"/>
      <c r="L258" s="69" t="str">
        <f>IF($I258="","",IF(AND($B258="K",$E258="KTN"),2000,IF(AND($B258="K",$E258="WHZ"),2000,IF($E258="MAHA",1500,IF($G258=0,(VLOOKUP($K258,'判定表'!$B$3:$G$96,2,FALSE)),0)))))</f>
        <v/>
      </c>
      <c r="M258" s="70" t="str">
        <f>IF($K258="","",IF($E258="ANC",(VLOOKUP($K258,'判定表'!$B$3:$G$95,3,FALSE)),IF(OR($E258="KTN",$E258="WHZ"),(VLOOKUP($K258,'判定表'!$B$3:$G$95,4,FALSE)*I258),0)))</f>
        <v/>
      </c>
      <c r="N258" s="71" t="str">
        <f>IF($I258="","",IF($K258="","",IF($G258=1,(VLOOKUP($F258,'金額'!$B$3:$J$114,3,FALSE)),0)))</f>
        <v/>
      </c>
      <c r="O258" s="72" t="str">
        <f t="shared" si="3"/>
        <v/>
      </c>
      <c r="P258" s="73" t="str">
        <f>IF($K258="","",IF($E258="KTN",(VLOOKUP($K258,'判定表'!$B$3:$I$95,8,FALSE)),IF($I258="","",(VLOOKUP($F258,'金額'!$B$3:$J$114,9,FALSE)))))</f>
        <v/>
      </c>
      <c r="Q258" s="59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</row>
    <row r="259" ht="13.5" customHeight="1">
      <c r="A259" s="44"/>
      <c r="B259" s="60" t="str">
        <f>IF($K259="","",(VLOOKUP($K259,'判定表'!$B$3:$G$105,6,FALSE)))</f>
        <v/>
      </c>
      <c r="C259" s="61"/>
      <c r="D259" s="62" t="str">
        <f t="shared" si="2"/>
        <v/>
      </c>
      <c r="E259" s="62" t="str">
        <f>IF(F259="","",VLOOKUP($F259,'金額'!$B$3:$K$44,10,FALSE))</f>
        <v/>
      </c>
      <c r="F259" s="63"/>
      <c r="G259" s="64" t="str">
        <f>IF($F259="","",(VLOOKUP($F259,'金額'!$B$3:$E$114,2,FALSE)))</f>
        <v/>
      </c>
      <c r="H259" s="65" t="str">
        <f>IF(F259="","",VLOOKUP($F259,'金額'!$B$3:$I$44,8,FALSE))</f>
        <v/>
      </c>
      <c r="I259" s="66" t="str">
        <f>IF(F259="","",VLOOKUP($F259,'金額'!$B$3:$I$44,7,FALSE))</f>
        <v/>
      </c>
      <c r="J259" s="67"/>
      <c r="K259" s="68"/>
      <c r="L259" s="69" t="str">
        <f>IF($I259="","",IF(AND($B259="K",$E259="KTN"),2000,IF(AND($B259="K",$E259="WHZ"),2000,IF($E259="MAHA",1500,IF($G259=0,(VLOOKUP($K259,'判定表'!$B$3:$G$96,2,FALSE)),0)))))</f>
        <v/>
      </c>
      <c r="M259" s="70" t="str">
        <f>IF($K259="","",IF($E259="ANC",(VLOOKUP($K259,'判定表'!$B$3:$G$95,3,FALSE)),IF(OR($E259="KTN",$E259="WHZ"),(VLOOKUP($K259,'判定表'!$B$3:$G$95,4,FALSE)*I259),0)))</f>
        <v/>
      </c>
      <c r="N259" s="71" t="str">
        <f>IF($I259="","",IF($K259="","",IF($G259=1,(VLOOKUP($F259,'金額'!$B$3:$J$114,3,FALSE)),0)))</f>
        <v/>
      </c>
      <c r="O259" s="72" t="str">
        <f t="shared" si="3"/>
        <v/>
      </c>
      <c r="P259" s="73" t="str">
        <f>IF($K259="","",IF($E259="KTN",(VLOOKUP($K259,'判定表'!$B$3:$I$95,8,FALSE)),IF($I259="","",(VLOOKUP($F259,'金額'!$B$3:$J$114,9,FALSE)))))</f>
        <v/>
      </c>
      <c r="Q259" s="59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</row>
    <row r="260" ht="13.5" customHeight="1">
      <c r="A260" s="44"/>
      <c r="B260" s="60" t="str">
        <f>IF($K260="","",(VLOOKUP($K260,'判定表'!$B$3:$G$105,6,FALSE)))</f>
        <v/>
      </c>
      <c r="C260" s="61"/>
      <c r="D260" s="62" t="str">
        <f t="shared" si="2"/>
        <v/>
      </c>
      <c r="E260" s="62" t="str">
        <f>IF(F260="","",VLOOKUP($F260,'金額'!$B$3:$K$44,10,FALSE))</f>
        <v/>
      </c>
      <c r="F260" s="63"/>
      <c r="G260" s="64" t="str">
        <f>IF($F260="","",(VLOOKUP($F260,'金額'!$B$3:$E$114,2,FALSE)))</f>
        <v/>
      </c>
      <c r="H260" s="65" t="str">
        <f>IF(F260="","",VLOOKUP($F260,'金額'!$B$3:$I$44,8,FALSE))</f>
        <v/>
      </c>
      <c r="I260" s="66" t="str">
        <f>IF(F260="","",VLOOKUP($F260,'金額'!$B$3:$I$44,7,FALSE))</f>
        <v/>
      </c>
      <c r="J260" s="67"/>
      <c r="K260" s="68"/>
      <c r="L260" s="69" t="str">
        <f>IF($I260="","",IF(AND($B260="K",$E260="KTN"),2000,IF(AND($B260="K",$E260="WHZ"),2000,IF($E260="MAHA",1500,IF($G260=0,(VLOOKUP($K260,'判定表'!$B$3:$G$96,2,FALSE)),0)))))</f>
        <v/>
      </c>
      <c r="M260" s="70" t="str">
        <f>IF($K260="","",IF($E260="ANC",(VLOOKUP($K260,'判定表'!$B$3:$G$95,3,FALSE)),IF(OR($E260="KTN",$E260="WHZ"),(VLOOKUP($K260,'判定表'!$B$3:$G$95,4,FALSE)*I260),0)))</f>
        <v/>
      </c>
      <c r="N260" s="71" t="str">
        <f>IF($I260="","",IF($K260="","",IF($G260=1,(VLOOKUP($F260,'金額'!$B$3:$J$114,3,FALSE)),0)))</f>
        <v/>
      </c>
      <c r="O260" s="72" t="str">
        <f t="shared" si="3"/>
        <v/>
      </c>
      <c r="P260" s="73" t="str">
        <f>IF($K260="","",IF($E260="KTN",(VLOOKUP($K260,'判定表'!$B$3:$I$95,8,FALSE)),IF($I260="","",(VLOOKUP($F260,'金額'!$B$3:$J$114,9,FALSE)))))</f>
        <v/>
      </c>
      <c r="Q260" s="59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</row>
    <row r="261" ht="13.5" customHeight="1">
      <c r="A261" s="44"/>
      <c r="B261" s="60" t="str">
        <f>IF($K261="","",(VLOOKUP($K261,'判定表'!$B$3:$G$105,6,FALSE)))</f>
        <v/>
      </c>
      <c r="C261" s="61"/>
      <c r="D261" s="62" t="str">
        <f t="shared" si="2"/>
        <v/>
      </c>
      <c r="E261" s="62" t="str">
        <f>IF(F261="","",VLOOKUP($F261,'金額'!$B$3:$K$44,10,FALSE))</f>
        <v/>
      </c>
      <c r="F261" s="63"/>
      <c r="G261" s="64" t="str">
        <f>IF($F261="","",(VLOOKUP($F261,'金額'!$B$3:$E$114,2,FALSE)))</f>
        <v/>
      </c>
      <c r="H261" s="65" t="str">
        <f>IF(F261="","",VLOOKUP($F261,'金額'!$B$3:$I$44,8,FALSE))</f>
        <v/>
      </c>
      <c r="I261" s="66" t="str">
        <f>IF(F261="","",VLOOKUP($F261,'金額'!$B$3:$I$44,7,FALSE))</f>
        <v/>
      </c>
      <c r="J261" s="67"/>
      <c r="K261" s="68"/>
      <c r="L261" s="69" t="str">
        <f>IF($I261="","",IF(AND($B261="K",$E261="KTN"),2000,IF(AND($B261="K",$E261="WHZ"),2000,IF($E261="MAHA",1500,IF($G261=0,(VLOOKUP($K261,'判定表'!$B$3:$G$96,2,FALSE)),0)))))</f>
        <v/>
      </c>
      <c r="M261" s="70" t="str">
        <f>IF($K261="","",IF($E261="ANC",(VLOOKUP($K261,'判定表'!$B$3:$G$95,3,FALSE)),IF(OR($E261="KTN",$E261="WHZ"),(VLOOKUP($K261,'判定表'!$B$3:$G$95,4,FALSE)*I261),0)))</f>
        <v/>
      </c>
      <c r="N261" s="71" t="str">
        <f>IF($I261="","",IF($K261="","",IF($G261=1,(VLOOKUP($F261,'金額'!$B$3:$J$114,3,FALSE)),0)))</f>
        <v/>
      </c>
      <c r="O261" s="72" t="str">
        <f t="shared" si="3"/>
        <v/>
      </c>
      <c r="P261" s="73" t="str">
        <f>IF($K261="","",IF($E261="KTN",(VLOOKUP($K261,'判定表'!$B$3:$I$95,8,FALSE)),IF($I261="","",(VLOOKUP($F261,'金額'!$B$3:$J$114,9,FALSE)))))</f>
        <v/>
      </c>
      <c r="Q261" s="59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</row>
    <row r="262" ht="13.5" customHeight="1">
      <c r="A262" s="44"/>
      <c r="B262" s="60" t="str">
        <f>IF($K262="","",(VLOOKUP($K262,'判定表'!$B$3:$G$105,6,FALSE)))</f>
        <v/>
      </c>
      <c r="C262" s="61"/>
      <c r="D262" s="62" t="str">
        <f t="shared" si="2"/>
        <v/>
      </c>
      <c r="E262" s="62" t="str">
        <f>IF(F262="","",VLOOKUP($F262,'金額'!$B$3:$K$44,10,FALSE))</f>
        <v/>
      </c>
      <c r="F262" s="63"/>
      <c r="G262" s="64" t="str">
        <f>IF($F262="","",(VLOOKUP($F262,'金額'!$B$3:$E$114,2,FALSE)))</f>
        <v/>
      </c>
      <c r="H262" s="65" t="str">
        <f>IF(F262="","",VLOOKUP($F262,'金額'!$B$3:$I$44,8,FALSE))</f>
        <v/>
      </c>
      <c r="I262" s="66" t="str">
        <f>IF(F262="","",VLOOKUP($F262,'金額'!$B$3:$I$44,7,FALSE))</f>
        <v/>
      </c>
      <c r="J262" s="67"/>
      <c r="K262" s="68"/>
      <c r="L262" s="69" t="str">
        <f>IF($I262="","",IF(AND($B262="K",$E262="KTN"),2000,IF(AND($B262="K",$E262="WHZ"),2000,IF($E262="MAHA",1500,IF($G262=0,(VLOOKUP($K262,'判定表'!$B$3:$G$96,2,FALSE)),0)))))</f>
        <v/>
      </c>
      <c r="M262" s="70" t="str">
        <f>IF($K262="","",IF($E262="ANC",(VLOOKUP($K262,'判定表'!$B$3:$G$95,3,FALSE)),IF(OR($E262="KTN",$E262="WHZ"),(VLOOKUP($K262,'判定表'!$B$3:$G$95,4,FALSE)*I262),0)))</f>
        <v/>
      </c>
      <c r="N262" s="71" t="str">
        <f>IF($I262="","",IF($K262="","",IF($G262=1,(VLOOKUP($F262,'金額'!$B$3:$J$114,3,FALSE)),0)))</f>
        <v/>
      </c>
      <c r="O262" s="72" t="str">
        <f t="shared" si="3"/>
        <v/>
      </c>
      <c r="P262" s="73" t="str">
        <f>IF($K262="","",IF($E262="KTN",(VLOOKUP($K262,'判定表'!$B$3:$I$95,8,FALSE)),IF($I262="","",(VLOOKUP($F262,'金額'!$B$3:$J$114,9,FALSE)))))</f>
        <v/>
      </c>
      <c r="Q262" s="59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</row>
    <row r="263" ht="13.5" customHeight="1">
      <c r="A263" s="44"/>
      <c r="B263" s="60" t="str">
        <f>IF($K263="","",(VLOOKUP($K263,'判定表'!$B$3:$G$105,6,FALSE)))</f>
        <v/>
      </c>
      <c r="C263" s="61"/>
      <c r="D263" s="62" t="str">
        <f t="shared" si="2"/>
        <v/>
      </c>
      <c r="E263" s="62" t="str">
        <f>IF(F263="","",VLOOKUP($F263,'金額'!$B$3:$K$44,10,FALSE))</f>
        <v/>
      </c>
      <c r="F263" s="63"/>
      <c r="G263" s="64" t="str">
        <f>IF($F263="","",(VLOOKUP($F263,'金額'!$B$3:$E$114,2,FALSE)))</f>
        <v/>
      </c>
      <c r="H263" s="65" t="str">
        <f>IF(F263="","",VLOOKUP($F263,'金額'!$B$3:$I$44,8,FALSE))</f>
        <v/>
      </c>
      <c r="I263" s="66" t="str">
        <f>IF(F263="","",VLOOKUP($F263,'金額'!$B$3:$I$44,7,FALSE))</f>
        <v/>
      </c>
      <c r="J263" s="67"/>
      <c r="K263" s="68"/>
      <c r="L263" s="69" t="str">
        <f>IF($I263="","",IF(AND($B263="K",$E263="KTN"),2000,IF(AND($B263="K",$E263="WHZ"),2000,IF($E263="MAHA",1500,IF($G263=0,(VLOOKUP($K263,'判定表'!$B$3:$G$96,2,FALSE)),0)))))</f>
        <v/>
      </c>
      <c r="M263" s="70" t="str">
        <f>IF($K263="","",IF($E263="ANC",(VLOOKUP($K263,'判定表'!$B$3:$G$95,3,FALSE)),IF(OR($E263="KTN",$E263="WHZ"),(VLOOKUP($K263,'判定表'!$B$3:$G$95,4,FALSE)*I263),0)))</f>
        <v/>
      </c>
      <c r="N263" s="71" t="str">
        <f>IF($I263="","",IF($K263="","",IF($G263=1,(VLOOKUP($F263,'金額'!$B$3:$J$114,3,FALSE)),0)))</f>
        <v/>
      </c>
      <c r="O263" s="72" t="str">
        <f t="shared" si="3"/>
        <v/>
      </c>
      <c r="P263" s="73" t="str">
        <f>IF($K263="","",IF($E263="KTN",(VLOOKUP($K263,'判定表'!$B$3:$I$95,8,FALSE)),IF($I263="","",(VLOOKUP($F263,'金額'!$B$3:$J$114,9,FALSE)))))</f>
        <v/>
      </c>
      <c r="Q263" s="75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</row>
    <row r="264" ht="13.5" customHeight="1">
      <c r="A264" s="44"/>
      <c r="B264" s="60" t="str">
        <f>IF($K264="","",(VLOOKUP($K264,'判定表'!$B$3:$G$105,6,FALSE)))</f>
        <v/>
      </c>
      <c r="C264" s="61"/>
      <c r="D264" s="62" t="str">
        <f t="shared" si="2"/>
        <v/>
      </c>
      <c r="E264" s="62" t="str">
        <f>IF(F264="","",VLOOKUP($F264,'金額'!$B$3:$K$44,10,FALSE))</f>
        <v/>
      </c>
      <c r="F264" s="63"/>
      <c r="G264" s="64" t="str">
        <f>IF($F264="","",(VLOOKUP($F264,'金額'!$B$3:$E$114,2,FALSE)))</f>
        <v/>
      </c>
      <c r="H264" s="65" t="str">
        <f>IF(F264="","",VLOOKUP($F264,'金額'!$B$3:$I$44,8,FALSE))</f>
        <v/>
      </c>
      <c r="I264" s="66" t="str">
        <f>IF(F264="","",VLOOKUP($F264,'金額'!$B$3:$I$44,7,FALSE))</f>
        <v/>
      </c>
      <c r="J264" s="67"/>
      <c r="K264" s="68"/>
      <c r="L264" s="69" t="str">
        <f>IF($I264="","",IF(AND($B264="K",$E264="KTN"),2000,IF(AND($B264="K",$E264="WHZ"),2000,IF($E264="MAHA",1500,IF($G264=0,(VLOOKUP($K264,'判定表'!$B$3:$G$96,2,FALSE)),0)))))</f>
        <v/>
      </c>
      <c r="M264" s="70" t="str">
        <f>IF($K264="","",IF($E264="ANC",(VLOOKUP($K264,'判定表'!$B$3:$G$95,3,FALSE)),IF(OR($E264="KTN",$E264="WHZ"),(VLOOKUP($K264,'判定表'!$B$3:$G$95,4,FALSE)*I264),0)))</f>
        <v/>
      </c>
      <c r="N264" s="71" t="str">
        <f>IF($I264="","",IF($K264="","",IF($G264=1,(VLOOKUP($F264,'金額'!$B$3:$J$114,3,FALSE)),0)))</f>
        <v/>
      </c>
      <c r="O264" s="72" t="str">
        <f t="shared" si="3"/>
        <v/>
      </c>
      <c r="P264" s="73" t="str">
        <f>IF($K264="","",IF($E264="KTN",(VLOOKUP($K264,'判定表'!$B$3:$I$95,8,FALSE)),IF($I264="","",(VLOOKUP($F264,'金額'!$B$3:$J$114,9,FALSE)))))</f>
        <v/>
      </c>
      <c r="Q264" s="59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</row>
    <row r="265" ht="13.5" customHeight="1">
      <c r="A265" s="44"/>
      <c r="B265" s="60" t="str">
        <f>IF($K265="","",(VLOOKUP($K265,'判定表'!$B$3:$G$105,6,FALSE)))</f>
        <v/>
      </c>
      <c r="C265" s="61"/>
      <c r="D265" s="62" t="str">
        <f t="shared" si="2"/>
        <v/>
      </c>
      <c r="E265" s="62" t="str">
        <f>IF(F265="","",VLOOKUP($F265,'金額'!$B$3:$K$44,10,FALSE))</f>
        <v/>
      </c>
      <c r="F265" s="63"/>
      <c r="G265" s="64" t="str">
        <f>IF($F265="","",(VLOOKUP($F265,'金額'!$B$3:$E$114,2,FALSE)))</f>
        <v/>
      </c>
      <c r="H265" s="65" t="str">
        <f>IF(F265="","",VLOOKUP($F265,'金額'!$B$3:$I$44,8,FALSE))</f>
        <v/>
      </c>
      <c r="I265" s="66" t="str">
        <f>IF(F265="","",VLOOKUP($F265,'金額'!$B$3:$I$44,7,FALSE))</f>
        <v/>
      </c>
      <c r="J265" s="67"/>
      <c r="K265" s="68"/>
      <c r="L265" s="69" t="str">
        <f>IF($I265="","",IF(AND($B265="K",$E265="KTN"),2000,IF(AND($B265="K",$E265="WHZ"),2000,IF($E265="MAHA",1500,IF($G265=0,(VLOOKUP($K265,'判定表'!$B$3:$G$96,2,FALSE)),0)))))</f>
        <v/>
      </c>
      <c r="M265" s="70" t="str">
        <f>IF($K265="","",IF($E265="ANC",(VLOOKUP($K265,'判定表'!$B$3:$G$95,3,FALSE)),IF(OR($E265="KTN",$E265="WHZ"),(VLOOKUP($K265,'判定表'!$B$3:$G$95,4,FALSE)*I265),0)))</f>
        <v/>
      </c>
      <c r="N265" s="71" t="str">
        <f>IF($I265="","",IF($K265="","",IF($G265=1,(VLOOKUP($F265,'金額'!$B$3:$J$114,3,FALSE)),0)))</f>
        <v/>
      </c>
      <c r="O265" s="72" t="str">
        <f t="shared" si="3"/>
        <v/>
      </c>
      <c r="P265" s="73" t="str">
        <f>IF($K265="","",IF($E265="KTN",(VLOOKUP($K265,'判定表'!$B$3:$I$95,8,FALSE)),IF($I265="","",(VLOOKUP($F265,'金額'!$B$3:$J$114,9,FALSE)))))</f>
        <v/>
      </c>
      <c r="Q265" s="59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</row>
    <row r="266" ht="13.5" customHeight="1">
      <c r="A266" s="44"/>
      <c r="B266" s="60" t="str">
        <f>IF($K266="","",(VLOOKUP($K266,'判定表'!$B$3:$G$105,6,FALSE)))</f>
        <v/>
      </c>
      <c r="C266" s="61"/>
      <c r="D266" s="62" t="str">
        <f t="shared" si="2"/>
        <v/>
      </c>
      <c r="E266" s="62" t="str">
        <f>IF(F266="","",VLOOKUP($F266,'金額'!$B$3:$K$44,10,FALSE))</f>
        <v/>
      </c>
      <c r="F266" s="63"/>
      <c r="G266" s="64" t="str">
        <f>IF($F266="","",(VLOOKUP($F266,'金額'!$B$3:$E$114,2,FALSE)))</f>
        <v/>
      </c>
      <c r="H266" s="65" t="str">
        <f>IF(F266="","",VLOOKUP($F266,'金額'!$B$3:$I$44,8,FALSE))</f>
        <v/>
      </c>
      <c r="I266" s="66" t="str">
        <f>IF(F266="","",VLOOKUP($F266,'金額'!$B$3:$I$44,7,FALSE))</f>
        <v/>
      </c>
      <c r="J266" s="67"/>
      <c r="K266" s="68"/>
      <c r="L266" s="69" t="str">
        <f>IF($I266="","",IF(AND($B266="K",$E266="KTN"),2000,IF(AND($B266="K",$E266="WHZ"),2000,IF($E266="MAHA",1500,IF($G266=0,(VLOOKUP($K266,'判定表'!$B$3:$G$96,2,FALSE)),0)))))</f>
        <v/>
      </c>
      <c r="M266" s="70" t="str">
        <f>IF($K266="","",IF($E266="ANC",(VLOOKUP($K266,'判定表'!$B$3:$G$95,3,FALSE)),IF(OR($E266="KTN",$E266="WHZ"),(VLOOKUP($K266,'判定表'!$B$3:$G$95,4,FALSE)*I266),0)))</f>
        <v/>
      </c>
      <c r="N266" s="71" t="str">
        <f>IF($I266="","",IF($K266="","",IF($G266=1,(VLOOKUP($F266,'金額'!$B$3:$J$114,3,FALSE)),0)))</f>
        <v/>
      </c>
      <c r="O266" s="72" t="str">
        <f t="shared" si="3"/>
        <v/>
      </c>
      <c r="P266" s="73" t="str">
        <f>IF($K266="","",IF($E266="KTN",(VLOOKUP($K266,'判定表'!$B$3:$I$95,8,FALSE)),IF($I266="","",(VLOOKUP($F266,'金額'!$B$3:$J$114,9,FALSE)))))</f>
        <v/>
      </c>
      <c r="Q266" s="59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</row>
    <row r="267" ht="13.5" customHeight="1">
      <c r="A267" s="44"/>
      <c r="B267" s="60" t="str">
        <f>IF($K267="","",(VLOOKUP($K267,'判定表'!$B$3:$G$105,6,FALSE)))</f>
        <v/>
      </c>
      <c r="C267" s="61"/>
      <c r="D267" s="62" t="str">
        <f t="shared" si="2"/>
        <v/>
      </c>
      <c r="E267" s="62" t="str">
        <f>IF(F267="","",VLOOKUP($F267,'金額'!$B$3:$K$44,10,FALSE))</f>
        <v/>
      </c>
      <c r="F267" s="63"/>
      <c r="G267" s="64" t="str">
        <f>IF($F267="","",(VLOOKUP($F267,'金額'!$B$3:$E$114,2,FALSE)))</f>
        <v/>
      </c>
      <c r="H267" s="65" t="str">
        <f>IF(F267="","",VLOOKUP($F267,'金額'!$B$3:$I$44,8,FALSE))</f>
        <v/>
      </c>
      <c r="I267" s="66" t="str">
        <f>IF(F267="","",VLOOKUP($F267,'金額'!$B$3:$I$44,7,FALSE))</f>
        <v/>
      </c>
      <c r="J267" s="67"/>
      <c r="K267" s="68"/>
      <c r="L267" s="69" t="str">
        <f>IF($I267="","",IF(AND($B267="K",$E267="KTN"),2000,IF(AND($B267="K",$E267="WHZ"),2000,IF($E267="MAHA",1500,IF($G267=0,(VLOOKUP($K267,'判定表'!$B$3:$G$96,2,FALSE)),0)))))</f>
        <v/>
      </c>
      <c r="M267" s="70" t="str">
        <f>IF($K267="","",IF($E267="ANC",(VLOOKUP($K267,'判定表'!$B$3:$G$95,3,FALSE)),IF(OR($E267="KTN",$E267="WHZ"),(VLOOKUP($K267,'判定表'!$B$3:$G$95,4,FALSE)*I267),0)))</f>
        <v/>
      </c>
      <c r="N267" s="71" t="str">
        <f>IF($I267="","",IF($K267="","",IF($G267=1,(VLOOKUP($F267,'金額'!$B$3:$J$114,3,FALSE)),0)))</f>
        <v/>
      </c>
      <c r="O267" s="72" t="str">
        <f t="shared" si="3"/>
        <v/>
      </c>
      <c r="P267" s="73" t="str">
        <f>IF($K267="","",IF($E267="KTN",(VLOOKUP($K267,'判定表'!$B$3:$I$95,8,FALSE)),IF($I267="","",(VLOOKUP($F267,'金額'!$B$3:$J$114,9,FALSE)))))</f>
        <v/>
      </c>
      <c r="Q267" s="59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</row>
    <row r="268" ht="13.5" customHeight="1">
      <c r="A268" s="44"/>
      <c r="B268" s="60" t="str">
        <f>IF($K268="","",(VLOOKUP($K268,'判定表'!$B$3:$G$105,6,FALSE)))</f>
        <v/>
      </c>
      <c r="C268" s="61"/>
      <c r="D268" s="62" t="str">
        <f t="shared" si="2"/>
        <v/>
      </c>
      <c r="E268" s="62" t="str">
        <f>IF(F268="","",VLOOKUP($F268,'金額'!$B$3:$K$44,10,FALSE))</f>
        <v/>
      </c>
      <c r="F268" s="63"/>
      <c r="G268" s="64" t="str">
        <f>IF($F268="","",(VLOOKUP($F268,'金額'!$B$3:$E$114,2,FALSE)))</f>
        <v/>
      </c>
      <c r="H268" s="65" t="str">
        <f>IF(F268="","",VLOOKUP($F268,'金額'!$B$3:$I$44,8,FALSE))</f>
        <v/>
      </c>
      <c r="I268" s="66" t="str">
        <f>IF(F268="","",VLOOKUP($F268,'金額'!$B$3:$I$44,7,FALSE))</f>
        <v/>
      </c>
      <c r="J268" s="67"/>
      <c r="K268" s="68"/>
      <c r="L268" s="69" t="str">
        <f>IF($I268="","",IF(AND($B268="K",$E268="KTN"),2000,IF(AND($B268="K",$E268="WHZ"),2000,IF($E268="MAHA",1500,IF($G268=0,(VLOOKUP($K268,'判定表'!$B$3:$G$96,2,FALSE)),0)))))</f>
        <v/>
      </c>
      <c r="M268" s="70" t="str">
        <f>IF($K268="","",IF($E268="ANC",(VLOOKUP($K268,'判定表'!$B$3:$G$95,3,FALSE)),IF(OR($E268="KTN",$E268="WHZ"),(VLOOKUP($K268,'判定表'!$B$3:$G$95,4,FALSE)*I268),0)))</f>
        <v/>
      </c>
      <c r="N268" s="71" t="str">
        <f>IF($I268="","",IF($K268="","",IF($G268=1,(VLOOKUP($F268,'金額'!$B$3:$J$114,3,FALSE)),0)))</f>
        <v/>
      </c>
      <c r="O268" s="72" t="str">
        <f t="shared" si="3"/>
        <v/>
      </c>
      <c r="P268" s="73" t="str">
        <f>IF($K268="","",IF($E268="KTN",(VLOOKUP($K268,'判定表'!$B$3:$I$95,8,FALSE)),IF($I268="","",(VLOOKUP($F268,'金額'!$B$3:$J$114,9,FALSE)))))</f>
        <v/>
      </c>
      <c r="Q268" s="59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</row>
    <row r="269" ht="13.5" customHeight="1">
      <c r="A269" s="44"/>
      <c r="B269" s="60" t="str">
        <f>IF($K269="","",(VLOOKUP($K269,'判定表'!$B$3:$G$105,6,FALSE)))</f>
        <v/>
      </c>
      <c r="C269" s="61"/>
      <c r="D269" s="62" t="str">
        <f t="shared" si="2"/>
        <v/>
      </c>
      <c r="E269" s="62" t="str">
        <f>IF(F269="","",VLOOKUP($F269,'金額'!$B$3:$K$44,10,FALSE))</f>
        <v/>
      </c>
      <c r="F269" s="63"/>
      <c r="G269" s="64" t="str">
        <f>IF($F269="","",(VLOOKUP($F269,'金額'!$B$3:$E$114,2,FALSE)))</f>
        <v/>
      </c>
      <c r="H269" s="65" t="str">
        <f>IF(F269="","",VLOOKUP($F269,'金額'!$B$3:$I$44,8,FALSE))</f>
        <v/>
      </c>
      <c r="I269" s="66" t="str">
        <f>IF(F269="","",VLOOKUP($F269,'金額'!$B$3:$I$44,7,FALSE))</f>
        <v/>
      </c>
      <c r="J269" s="67"/>
      <c r="K269" s="68"/>
      <c r="L269" s="69" t="str">
        <f>IF($I269="","",IF(AND($B269="K",$E269="KTN"),2000,IF(AND($B269="K",$E269="WHZ"),2000,IF($E269="MAHA",1500,IF($G269=0,(VLOOKUP($K269,'判定表'!$B$3:$G$96,2,FALSE)),0)))))</f>
        <v/>
      </c>
      <c r="M269" s="70" t="str">
        <f>IF($K269="","",IF($E269="ANC",(VLOOKUP($K269,'判定表'!$B$3:$G$95,3,FALSE)),IF(OR($E269="KTN",$E269="WHZ"),(VLOOKUP($K269,'判定表'!$B$3:$G$95,4,FALSE)*I269),0)))</f>
        <v/>
      </c>
      <c r="N269" s="71" t="str">
        <f>IF($I269="","",IF($K269="","",IF($G269=1,(VLOOKUP($F269,'金額'!$B$3:$J$114,3,FALSE)),0)))</f>
        <v/>
      </c>
      <c r="O269" s="72" t="str">
        <f t="shared" si="3"/>
        <v/>
      </c>
      <c r="P269" s="73" t="str">
        <f>IF($K269="","",IF($E269="KTN",(VLOOKUP($K269,'判定表'!$B$3:$I$95,8,FALSE)),IF($I269="","",(VLOOKUP($F269,'金額'!$B$3:$J$114,9,FALSE)))))</f>
        <v/>
      </c>
      <c r="Q269" s="59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</row>
    <row r="270" ht="13.5" customHeight="1">
      <c r="A270" s="44"/>
      <c r="B270" s="60" t="str">
        <f>IF($K270="","",(VLOOKUP($K270,'判定表'!$B$3:$G$105,6,FALSE)))</f>
        <v/>
      </c>
      <c r="C270" s="61"/>
      <c r="D270" s="62" t="str">
        <f t="shared" si="2"/>
        <v/>
      </c>
      <c r="E270" s="62" t="str">
        <f>IF(F270="","",VLOOKUP($F270,'金額'!$B$3:$K$44,10,FALSE))</f>
        <v/>
      </c>
      <c r="F270" s="63"/>
      <c r="G270" s="64" t="str">
        <f>IF($F270="","",(VLOOKUP($F270,'金額'!$B$3:$E$114,2,FALSE)))</f>
        <v/>
      </c>
      <c r="H270" s="65" t="str">
        <f>IF(F270="","",VLOOKUP($F270,'金額'!$B$3:$I$44,8,FALSE))</f>
        <v/>
      </c>
      <c r="I270" s="66" t="str">
        <f>IF(F270="","",VLOOKUP($F270,'金額'!$B$3:$I$44,7,FALSE))</f>
        <v/>
      </c>
      <c r="J270" s="67"/>
      <c r="K270" s="68"/>
      <c r="L270" s="69" t="str">
        <f>IF($I270="","",IF(AND($B270="K",$E270="KTN"),2000,IF(AND($B270="K",$E270="WHZ"),2000,IF($E270="MAHA",1500,IF($G270=0,(VLOOKUP($K270,'判定表'!$B$3:$G$96,2,FALSE)),0)))))</f>
        <v/>
      </c>
      <c r="M270" s="70" t="str">
        <f>IF($K270="","",IF($E270="ANC",(VLOOKUP($K270,'判定表'!$B$3:$G$95,3,FALSE)),IF(OR($E270="KTN",$E270="WHZ"),(VLOOKUP($K270,'判定表'!$B$3:$G$95,4,FALSE)*I270),0)))</f>
        <v/>
      </c>
      <c r="N270" s="71" t="str">
        <f>IF($I270="","",IF($K270="","",IF($G270=1,(VLOOKUP($F270,'金額'!$B$3:$J$114,3,FALSE)),0)))</f>
        <v/>
      </c>
      <c r="O270" s="72" t="str">
        <f t="shared" si="3"/>
        <v/>
      </c>
      <c r="P270" s="73" t="str">
        <f>IF($K270="","",IF($E270="KTN",(VLOOKUP($K270,'判定表'!$B$3:$I$95,8,FALSE)),IF($I270="","",(VLOOKUP($F270,'金額'!$B$3:$J$114,9,FALSE)))))</f>
        <v/>
      </c>
      <c r="Q270" s="59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</row>
    <row r="271" ht="13.5" customHeight="1">
      <c r="A271" s="44"/>
      <c r="B271" s="60" t="str">
        <f>IF($K271="","",(VLOOKUP($K271,'判定表'!$B$3:$G$105,6,FALSE)))</f>
        <v/>
      </c>
      <c r="C271" s="61"/>
      <c r="D271" s="62" t="str">
        <f t="shared" si="2"/>
        <v/>
      </c>
      <c r="E271" s="62" t="str">
        <f>IF(F271="","",VLOOKUP($F271,'金額'!$B$3:$K$44,10,FALSE))</f>
        <v/>
      </c>
      <c r="F271" s="63"/>
      <c r="G271" s="64" t="str">
        <f>IF($F271="","",(VLOOKUP($F271,'金額'!$B$3:$E$114,2,FALSE)))</f>
        <v/>
      </c>
      <c r="H271" s="65" t="str">
        <f>IF(F271="","",VLOOKUP($F271,'金額'!$B$3:$I$44,8,FALSE))</f>
        <v/>
      </c>
      <c r="I271" s="66" t="str">
        <f>IF(F271="","",VLOOKUP($F271,'金額'!$B$3:$I$44,7,FALSE))</f>
        <v/>
      </c>
      <c r="J271" s="67"/>
      <c r="K271" s="68"/>
      <c r="L271" s="69" t="str">
        <f>IF($I271="","",IF(AND($B271="K",$E271="KTN"),2000,IF(AND($B271="K",$E271="WHZ"),2000,IF($E271="MAHA",1500,IF($G271=0,(VLOOKUP($K271,'判定表'!$B$3:$G$96,2,FALSE)),0)))))</f>
        <v/>
      </c>
      <c r="M271" s="70" t="str">
        <f>IF($K271="","",IF($E271="ANC",(VLOOKUP($K271,'判定表'!$B$3:$G$95,3,FALSE)),IF(OR($E271="KTN",$E271="WHZ"),(VLOOKUP($K271,'判定表'!$B$3:$G$95,4,FALSE)*I271),0)))</f>
        <v/>
      </c>
      <c r="N271" s="71" t="str">
        <f>IF($I271="","",IF($K271="","",IF($G271=1,(VLOOKUP($F271,'金額'!$B$3:$J$114,3,FALSE)),0)))</f>
        <v/>
      </c>
      <c r="O271" s="72" t="str">
        <f t="shared" si="3"/>
        <v/>
      </c>
      <c r="P271" s="73" t="str">
        <f>IF($K271="","",IF($E271="KTN",(VLOOKUP($K271,'判定表'!$B$3:$I$95,8,FALSE)),IF($I271="","",(VLOOKUP($F271,'金額'!$B$3:$J$114,9,FALSE)))))</f>
        <v/>
      </c>
      <c r="Q271" s="59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</row>
    <row r="272" ht="13.5" customHeight="1">
      <c r="A272" s="44"/>
      <c r="B272" s="60" t="str">
        <f>IF($K272="","",(VLOOKUP($K272,'判定表'!$B$3:$G$105,6,FALSE)))</f>
        <v/>
      </c>
      <c r="C272" s="61"/>
      <c r="D272" s="62" t="str">
        <f t="shared" si="2"/>
        <v/>
      </c>
      <c r="E272" s="62" t="str">
        <f>IF(F272="","",VLOOKUP($F272,'金額'!$B$3:$K$44,10,FALSE))</f>
        <v/>
      </c>
      <c r="F272" s="63"/>
      <c r="G272" s="64" t="str">
        <f>IF($F272="","",(VLOOKUP($F272,'金額'!$B$3:$E$114,2,FALSE)))</f>
        <v/>
      </c>
      <c r="H272" s="65" t="str">
        <f>IF(F272="","",VLOOKUP($F272,'金額'!$B$3:$I$44,8,FALSE))</f>
        <v/>
      </c>
      <c r="I272" s="66" t="str">
        <f>IF(F272="","",VLOOKUP($F272,'金額'!$B$3:$I$44,7,FALSE))</f>
        <v/>
      </c>
      <c r="J272" s="67"/>
      <c r="K272" s="68"/>
      <c r="L272" s="69" t="str">
        <f>IF($I272="","",IF(AND($B272="K",$E272="KTN"),2000,IF(AND($B272="K",$E272="WHZ"),2000,IF($E272="MAHA",1500,IF($G272=0,(VLOOKUP($K272,'判定表'!$B$3:$G$96,2,FALSE)),0)))))</f>
        <v/>
      </c>
      <c r="M272" s="70" t="str">
        <f>IF($K272="","",IF($E272="ANC",(VLOOKUP($K272,'判定表'!$B$3:$G$95,3,FALSE)),IF(OR($E272="KTN",$E272="WHZ"),(VLOOKUP($K272,'判定表'!$B$3:$G$95,4,FALSE)*I272),0)))</f>
        <v/>
      </c>
      <c r="N272" s="71" t="str">
        <f>IF($I272="","",IF($K272="","",IF($G272=1,(VLOOKUP($F272,'金額'!$B$3:$J$114,3,FALSE)),0)))</f>
        <v/>
      </c>
      <c r="O272" s="72" t="str">
        <f t="shared" si="3"/>
        <v/>
      </c>
      <c r="P272" s="73" t="str">
        <f>IF($K272="","",IF($E272="KTN",(VLOOKUP($K272,'判定表'!$B$3:$I$95,8,FALSE)),IF($I272="","",(VLOOKUP($F272,'金額'!$B$3:$J$114,9,FALSE)))))</f>
        <v/>
      </c>
      <c r="Q272" s="59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</row>
    <row r="273" ht="13.5" customHeight="1">
      <c r="A273" s="76"/>
      <c r="B273" s="60" t="str">
        <f>IF($K273="","",(VLOOKUP($K273,'判定表'!$B$3:$G$105,6,FALSE)))</f>
        <v/>
      </c>
      <c r="C273" s="61"/>
      <c r="D273" s="62" t="str">
        <f t="shared" si="2"/>
        <v/>
      </c>
      <c r="E273" s="62" t="str">
        <f>IF(F273="","",VLOOKUP($F273,'金額'!$B$3:$K$44,10,FALSE))</f>
        <v/>
      </c>
      <c r="F273" s="63"/>
      <c r="G273" s="64" t="str">
        <f>IF($F273="","",(VLOOKUP($F273,'金額'!$B$3:$E$114,2,FALSE)))</f>
        <v/>
      </c>
      <c r="H273" s="65" t="str">
        <f>IF(F273="","",VLOOKUP($F273,'金額'!$B$3:$I$44,8,FALSE))</f>
        <v/>
      </c>
      <c r="I273" s="66" t="str">
        <f>IF(F273="","",VLOOKUP($F273,'金額'!$B$3:$I$44,7,FALSE))</f>
        <v/>
      </c>
      <c r="J273" s="67"/>
      <c r="K273" s="68"/>
      <c r="L273" s="69" t="str">
        <f>IF($I273="","",IF(AND($B273="K",$E273="KTN"),2000,IF(AND($B273="K",$E273="WHZ"),2000,IF($E273="MAHA",1500,IF($G273=0,(VLOOKUP($K273,'判定表'!$B$3:$G$96,2,FALSE)),0)))))</f>
        <v/>
      </c>
      <c r="M273" s="70" t="str">
        <f>IF($K273="","",IF($E273="ANC",(VLOOKUP($K273,'判定表'!$B$3:$G$95,3,FALSE)),IF(OR($E273="KTN",$E273="WHZ"),(VLOOKUP($K273,'判定表'!$B$3:$G$95,4,FALSE)*I273),0)))</f>
        <v/>
      </c>
      <c r="N273" s="71" t="str">
        <f>IF($I273="","",IF($K273="","",IF($G273=1,(VLOOKUP($F273,'金額'!$B$3:$J$114,3,FALSE)),0)))</f>
        <v/>
      </c>
      <c r="O273" s="72" t="str">
        <f t="shared" si="3"/>
        <v/>
      </c>
      <c r="P273" s="73" t="str">
        <f>IF($K273="","",IF($E273="KTN",(VLOOKUP($K273,'判定表'!$B$3:$I$95,8,FALSE)),IF($I273="","",(VLOOKUP($F273,'金額'!$B$3:$J$114,9,FALSE)))))</f>
        <v/>
      </c>
      <c r="Q273" s="77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</row>
    <row r="274" ht="13.5" customHeight="1">
      <c r="A274" s="76"/>
      <c r="B274" s="60" t="str">
        <f>IF($K274="","",(VLOOKUP($K274,'判定表'!$B$3:$G$105,6,FALSE)))</f>
        <v/>
      </c>
      <c r="C274" s="61"/>
      <c r="D274" s="62" t="str">
        <f t="shared" si="2"/>
        <v/>
      </c>
      <c r="E274" s="62" t="str">
        <f>IF(F274="","",VLOOKUP($F274,'金額'!$B$3:$K$44,10,FALSE))</f>
        <v/>
      </c>
      <c r="F274" s="63"/>
      <c r="G274" s="64" t="str">
        <f>IF($F274="","",(VLOOKUP($F274,'金額'!$B$3:$E$114,2,FALSE)))</f>
        <v/>
      </c>
      <c r="H274" s="65" t="str">
        <f>IF(F274="","",VLOOKUP($F274,'金額'!$B$3:$I$44,8,FALSE))</f>
        <v/>
      </c>
      <c r="I274" s="66" t="str">
        <f>IF(F274="","",VLOOKUP($F274,'金額'!$B$3:$I$44,7,FALSE))</f>
        <v/>
      </c>
      <c r="J274" s="67"/>
      <c r="K274" s="68"/>
      <c r="L274" s="69" t="str">
        <f>IF($I274="","",IF(AND($B274="K",$E274="KTN"),2000,IF(AND($B274="K",$E274="WHZ"),2000,IF($E274="MAHA",1500,IF($G274=0,(VLOOKUP($K274,'判定表'!$B$3:$G$96,2,FALSE)),0)))))</f>
        <v/>
      </c>
      <c r="M274" s="70" t="str">
        <f>IF($K274="","",IF($E274="ANC",(VLOOKUP($K274,'判定表'!$B$3:$G$95,3,FALSE)),IF(OR($E274="KTN",$E274="WHZ"),(VLOOKUP($K274,'判定表'!$B$3:$G$95,4,FALSE)*I274),0)))</f>
        <v/>
      </c>
      <c r="N274" s="71" t="str">
        <f>IF($I274="","",IF($K274="","",IF($G274=1,(VLOOKUP($F274,'金額'!$B$3:$J$114,3,FALSE)),0)))</f>
        <v/>
      </c>
      <c r="O274" s="72" t="str">
        <f t="shared" si="3"/>
        <v/>
      </c>
      <c r="P274" s="73" t="str">
        <f>IF($K274="","",IF($E274="KTN",(VLOOKUP($K274,'判定表'!$B$3:$I$95,8,FALSE)),IF($I274="","",(VLOOKUP($F274,'金額'!$B$3:$J$114,9,FALSE)))))</f>
        <v/>
      </c>
      <c r="Q274" s="80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</row>
    <row r="275" ht="13.5" customHeight="1">
      <c r="A275" s="44"/>
      <c r="B275" s="60" t="str">
        <f>IF($K275="","",(VLOOKUP($K275,'判定表'!$B$3:$G$105,6,FALSE)))</f>
        <v/>
      </c>
      <c r="C275" s="61"/>
      <c r="D275" s="62" t="str">
        <f t="shared" si="2"/>
        <v/>
      </c>
      <c r="E275" s="62" t="str">
        <f>IF(F275="","",VLOOKUP($F275,'金額'!$B$3:$K$44,10,FALSE))</f>
        <v/>
      </c>
      <c r="F275" s="63"/>
      <c r="G275" s="64" t="str">
        <f>IF($F275="","",(VLOOKUP($F275,'金額'!$B$3:$E$114,2,FALSE)))</f>
        <v/>
      </c>
      <c r="H275" s="65" t="str">
        <f>IF(F275="","",VLOOKUP($F275,'金額'!$B$3:$I$44,8,FALSE))</f>
        <v/>
      </c>
      <c r="I275" s="66" t="str">
        <f>IF(F275="","",VLOOKUP($F275,'金額'!$B$3:$I$44,7,FALSE))</f>
        <v/>
      </c>
      <c r="J275" s="67"/>
      <c r="K275" s="68"/>
      <c r="L275" s="69" t="str">
        <f>IF($I275="","",IF(AND($B275="K",$E275="KTN"),2000,IF(AND($B275="K",$E275="WHZ"),2000,IF($E275="MAHA",1500,IF($G275=0,(VLOOKUP($K275,'判定表'!$B$3:$G$96,2,FALSE)),0)))))</f>
        <v/>
      </c>
      <c r="M275" s="70" t="str">
        <f>IF($K275="","",IF($E275="ANC",(VLOOKUP($K275,'判定表'!$B$3:$G$95,3,FALSE)),IF(OR($E275="KTN",$E275="WHZ"),(VLOOKUP($K275,'判定表'!$B$3:$G$95,4,FALSE)*I275),0)))</f>
        <v/>
      </c>
      <c r="N275" s="71" t="str">
        <f>IF($I275="","",IF($K275="","",IF($G275=1,(VLOOKUP($F275,'金額'!$B$3:$J$114,3,FALSE)),0)))</f>
        <v/>
      </c>
      <c r="O275" s="72" t="str">
        <f t="shared" si="3"/>
        <v/>
      </c>
      <c r="P275" s="73" t="str">
        <f>IF($K275="","",IF($E275="KTN",(VLOOKUP($K275,'判定表'!$B$3:$I$95,8,FALSE)),IF($I275="","",(VLOOKUP($F275,'金額'!$B$3:$J$114,9,FALSE)))))</f>
        <v/>
      </c>
      <c r="Q275" s="59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</row>
    <row r="276" ht="13.5" customHeight="1">
      <c r="A276" s="44"/>
      <c r="B276" s="60" t="str">
        <f>IF($K276="","",(VLOOKUP($K276,'判定表'!$B$3:$G$105,6,FALSE)))</f>
        <v/>
      </c>
      <c r="C276" s="61"/>
      <c r="D276" s="62" t="str">
        <f t="shared" si="2"/>
        <v/>
      </c>
      <c r="E276" s="62" t="str">
        <f>IF(F276="","",VLOOKUP($F276,'金額'!$B$3:$K$44,10,FALSE))</f>
        <v/>
      </c>
      <c r="F276" s="63"/>
      <c r="G276" s="64" t="str">
        <f>IF($F276="","",(VLOOKUP($F276,'金額'!$B$3:$E$114,2,FALSE)))</f>
        <v/>
      </c>
      <c r="H276" s="65" t="str">
        <f>IF(F276="","",VLOOKUP($F276,'金額'!$B$3:$I$44,8,FALSE))</f>
        <v/>
      </c>
      <c r="I276" s="66" t="str">
        <f>IF(F276="","",VLOOKUP($F276,'金額'!$B$3:$I$44,7,FALSE))</f>
        <v/>
      </c>
      <c r="J276" s="67"/>
      <c r="K276" s="68"/>
      <c r="L276" s="69" t="str">
        <f>IF($I276="","",IF(AND($B276="K",$E276="KTN"),2000,IF(AND($B276="K",$E276="WHZ"),2000,IF($E276="MAHA",1500,IF($G276=0,(VLOOKUP($K276,'判定表'!$B$3:$G$96,2,FALSE)),0)))))</f>
        <v/>
      </c>
      <c r="M276" s="70" t="str">
        <f>IF($K276="","",IF($E276="ANC",(VLOOKUP($K276,'判定表'!$B$3:$G$95,3,FALSE)),IF(OR($E276="KTN",$E276="WHZ"),(VLOOKUP($K276,'判定表'!$B$3:$G$95,4,FALSE)*I276),0)))</f>
        <v/>
      </c>
      <c r="N276" s="71" t="str">
        <f>IF($I276="","",IF($K276="","",IF($G276=1,(VLOOKUP($F276,'金額'!$B$3:$J$114,3,FALSE)),0)))</f>
        <v/>
      </c>
      <c r="O276" s="72" t="str">
        <f t="shared" si="3"/>
        <v/>
      </c>
      <c r="P276" s="73" t="str">
        <f>IF($K276="","",IF($E276="KTN",(VLOOKUP($K276,'判定表'!$B$3:$I$95,8,FALSE)),IF($I276="","",(VLOOKUP($F276,'金額'!$B$3:$J$114,9,FALSE)))))</f>
        <v/>
      </c>
      <c r="Q276" s="59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</row>
    <row r="277" ht="13.5" customHeight="1">
      <c r="A277" s="44"/>
      <c r="B277" s="60" t="str">
        <f>IF($K277="","",(VLOOKUP($K277,'判定表'!$B$3:$G$105,6,FALSE)))</f>
        <v/>
      </c>
      <c r="C277" s="61"/>
      <c r="D277" s="62" t="str">
        <f t="shared" si="2"/>
        <v/>
      </c>
      <c r="E277" s="62" t="str">
        <f>IF(F277="","",VLOOKUP($F277,'金額'!$B$3:$K$44,10,FALSE))</f>
        <v/>
      </c>
      <c r="F277" s="63"/>
      <c r="G277" s="64" t="str">
        <f>IF($F277="","",(VLOOKUP($F277,'金額'!$B$3:$E$114,2,FALSE)))</f>
        <v/>
      </c>
      <c r="H277" s="65" t="str">
        <f>IF(F277="","",VLOOKUP($F277,'金額'!$B$3:$I$44,8,FALSE))</f>
        <v/>
      </c>
      <c r="I277" s="66" t="str">
        <f>IF(F277="","",VLOOKUP($F277,'金額'!$B$3:$I$44,7,FALSE))</f>
        <v/>
      </c>
      <c r="J277" s="67"/>
      <c r="K277" s="68"/>
      <c r="L277" s="69" t="str">
        <f>IF($I277="","",IF(AND($B277="K",$E277="KTN"),2000,IF(AND($B277="K",$E277="WHZ"),2000,IF($E277="MAHA",1500,IF($G277=0,(VLOOKUP($K277,'判定表'!$B$3:$G$96,2,FALSE)),0)))))</f>
        <v/>
      </c>
      <c r="M277" s="70" t="str">
        <f>IF($K277="","",IF($E277="ANC",(VLOOKUP($K277,'判定表'!$B$3:$G$95,3,FALSE)),IF(OR($E277="KTN",$E277="WHZ"),(VLOOKUP($K277,'判定表'!$B$3:$G$95,4,FALSE)*I277),0)))</f>
        <v/>
      </c>
      <c r="N277" s="71" t="str">
        <f>IF($I277="","",IF($K277="","",IF($G277=1,(VLOOKUP($F277,'金額'!$B$3:$J$114,3,FALSE)),0)))</f>
        <v/>
      </c>
      <c r="O277" s="72" t="str">
        <f t="shared" si="3"/>
        <v/>
      </c>
      <c r="P277" s="73" t="str">
        <f>IF($K277="","",IF($E277="KTN",(VLOOKUP($K277,'判定表'!$B$3:$I$95,8,FALSE)),IF($I277="","",(VLOOKUP($F277,'金額'!$B$3:$J$114,9,FALSE)))))</f>
        <v/>
      </c>
      <c r="Q277" s="59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</row>
    <row r="278" ht="13.5" customHeight="1">
      <c r="A278" s="44"/>
      <c r="B278" s="60" t="str">
        <f>IF($K278="","",(VLOOKUP($K278,'判定表'!$B$3:$G$105,6,FALSE)))</f>
        <v/>
      </c>
      <c r="C278" s="61"/>
      <c r="D278" s="62" t="str">
        <f t="shared" si="2"/>
        <v/>
      </c>
      <c r="E278" s="62" t="str">
        <f>IF(F278="","",VLOOKUP($F278,'金額'!$B$3:$K$44,10,FALSE))</f>
        <v/>
      </c>
      <c r="F278" s="63"/>
      <c r="G278" s="64" t="str">
        <f>IF($F278="","",(VLOOKUP($F278,'金額'!$B$3:$E$114,2,FALSE)))</f>
        <v/>
      </c>
      <c r="H278" s="65" t="str">
        <f>IF(F278="","",VLOOKUP($F278,'金額'!$B$3:$I$44,8,FALSE))</f>
        <v/>
      </c>
      <c r="I278" s="66" t="str">
        <f>IF(F278="","",VLOOKUP($F278,'金額'!$B$3:$I$44,7,FALSE))</f>
        <v/>
      </c>
      <c r="J278" s="67"/>
      <c r="K278" s="68"/>
      <c r="L278" s="69" t="str">
        <f>IF($I278="","",IF(AND($B278="K",$E278="KTN"),2000,IF(AND($B278="K",$E278="WHZ"),2000,IF($E278="MAHA",1500,IF($G278=0,(VLOOKUP($K278,'判定表'!$B$3:$G$96,2,FALSE)),0)))))</f>
        <v/>
      </c>
      <c r="M278" s="70" t="str">
        <f>IF($K278="","",IF($E278="ANC",(VLOOKUP($K278,'判定表'!$B$3:$G$95,3,FALSE)),IF(OR($E278="KTN",$E278="WHZ"),(VLOOKUP($K278,'判定表'!$B$3:$G$95,4,FALSE)*I278),0)))</f>
        <v/>
      </c>
      <c r="N278" s="71" t="str">
        <f>IF($I278="","",IF($K278="","",IF($G278=1,(VLOOKUP($F278,'金額'!$B$3:$J$114,3,FALSE)),0)))</f>
        <v/>
      </c>
      <c r="O278" s="72" t="str">
        <f t="shared" si="3"/>
        <v/>
      </c>
      <c r="P278" s="73" t="str">
        <f>IF($K278="","",IF($E278="KTN",(VLOOKUP($K278,'判定表'!$B$3:$I$95,8,FALSE)),IF($I278="","",(VLOOKUP($F278,'金額'!$B$3:$J$114,9,FALSE)))))</f>
        <v/>
      </c>
      <c r="Q278" s="59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</row>
    <row r="279" ht="13.5" customHeight="1">
      <c r="A279" s="44"/>
      <c r="B279" s="60" t="str">
        <f>IF($K279="","",(VLOOKUP($K279,'判定表'!$B$3:$G$105,6,FALSE)))</f>
        <v/>
      </c>
      <c r="C279" s="61"/>
      <c r="D279" s="62" t="str">
        <f t="shared" si="2"/>
        <v/>
      </c>
      <c r="E279" s="62" t="str">
        <f>IF(F279="","",VLOOKUP($F279,'金額'!$B$3:$K$44,10,FALSE))</f>
        <v/>
      </c>
      <c r="F279" s="63"/>
      <c r="G279" s="64" t="str">
        <f>IF($F279="","",(VLOOKUP($F279,'金額'!$B$3:$E$114,2,FALSE)))</f>
        <v/>
      </c>
      <c r="H279" s="65" t="str">
        <f>IF(F279="","",VLOOKUP($F279,'金額'!$B$3:$I$44,8,FALSE))</f>
        <v/>
      </c>
      <c r="I279" s="66" t="str">
        <f>IF(F279="","",VLOOKUP($F279,'金額'!$B$3:$I$44,7,FALSE))</f>
        <v/>
      </c>
      <c r="J279" s="67"/>
      <c r="K279" s="68"/>
      <c r="L279" s="69" t="str">
        <f>IF($I279="","",IF(AND($B279="K",$E279="KTN"),2000,IF(AND($B279="K",$E279="WHZ"),2000,IF($E279="MAHA",1500,IF($G279=0,(VLOOKUP($K279,'判定表'!$B$3:$G$96,2,FALSE)),0)))))</f>
        <v/>
      </c>
      <c r="M279" s="70" t="str">
        <f>IF($K279="","",IF($E279="ANC",(VLOOKUP($K279,'判定表'!$B$3:$G$95,3,FALSE)),IF(OR($E279="KTN",$E279="WHZ"),(VLOOKUP($K279,'判定表'!$B$3:$G$95,4,FALSE)*I279),0)))</f>
        <v/>
      </c>
      <c r="N279" s="71" t="str">
        <f>IF($I279="","",IF($K279="","",IF($G279=1,(VLOOKUP($F279,'金額'!$B$3:$J$114,3,FALSE)),0)))</f>
        <v/>
      </c>
      <c r="O279" s="72" t="str">
        <f t="shared" si="3"/>
        <v/>
      </c>
      <c r="P279" s="73" t="str">
        <f>IF($K279="","",IF($E279="KTN",(VLOOKUP($K279,'判定表'!$B$3:$I$95,8,FALSE)),IF($I279="","",(VLOOKUP($F279,'金額'!$B$3:$J$114,9,FALSE)))))</f>
        <v/>
      </c>
      <c r="Q279" s="59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</row>
    <row r="280" ht="13.5" customHeight="1">
      <c r="A280" s="44"/>
      <c r="B280" s="60" t="str">
        <f>IF($K280="","",(VLOOKUP($K280,'判定表'!$B$3:$G$105,6,FALSE)))</f>
        <v/>
      </c>
      <c r="C280" s="61"/>
      <c r="D280" s="62" t="str">
        <f t="shared" si="2"/>
        <v/>
      </c>
      <c r="E280" s="62" t="str">
        <f>IF(F280="","",VLOOKUP($F280,'金額'!$B$3:$K$44,10,FALSE))</f>
        <v/>
      </c>
      <c r="F280" s="63"/>
      <c r="G280" s="64" t="str">
        <f>IF($F280="","",(VLOOKUP($F280,'金額'!$B$3:$E$114,2,FALSE)))</f>
        <v/>
      </c>
      <c r="H280" s="65" t="str">
        <f>IF(F280="","",VLOOKUP($F280,'金額'!$B$3:$I$44,8,FALSE))</f>
        <v/>
      </c>
      <c r="I280" s="66" t="str">
        <f>IF(F280="","",VLOOKUP($F280,'金額'!$B$3:$I$44,7,FALSE))</f>
        <v/>
      </c>
      <c r="J280" s="67"/>
      <c r="K280" s="68"/>
      <c r="L280" s="69" t="str">
        <f>IF($I280="","",IF(AND($B280="K",$E280="KTN"),2000,IF(AND($B280="K",$E280="WHZ"),2000,IF($E280="MAHA",1500,IF($G280=0,(VLOOKUP($K280,'判定表'!$B$3:$G$96,2,FALSE)),0)))))</f>
        <v/>
      </c>
      <c r="M280" s="70" t="str">
        <f>IF($K280="","",IF($E280="ANC",(VLOOKUP($K280,'判定表'!$B$3:$G$95,3,FALSE)),IF(OR($E280="KTN",$E280="WHZ"),(VLOOKUP($K280,'判定表'!$B$3:$G$95,4,FALSE)*I280),0)))</f>
        <v/>
      </c>
      <c r="N280" s="71" t="str">
        <f>IF($I280="","",IF($K280="","",IF($G280=1,(VLOOKUP($F280,'金額'!$B$3:$J$114,3,FALSE)),0)))</f>
        <v/>
      </c>
      <c r="O280" s="72" t="str">
        <f t="shared" si="3"/>
        <v/>
      </c>
      <c r="P280" s="73" t="str">
        <f>IF($K280="","",IF($E280="KTN",(VLOOKUP($K280,'判定表'!$B$3:$I$95,8,FALSE)),IF($I280="","",(VLOOKUP($F280,'金額'!$B$3:$J$114,9,FALSE)))))</f>
        <v/>
      </c>
      <c r="Q280" s="59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</row>
    <row r="281" ht="13.5" customHeight="1">
      <c r="A281" s="44"/>
      <c r="B281" s="60" t="str">
        <f>IF($K281="","",(VLOOKUP($K281,'判定表'!$B$3:$G$105,6,FALSE)))</f>
        <v/>
      </c>
      <c r="C281" s="61"/>
      <c r="D281" s="62" t="str">
        <f t="shared" si="2"/>
        <v/>
      </c>
      <c r="E281" s="62" t="str">
        <f>IF(F281="","",VLOOKUP($F281,'金額'!$B$3:$K$44,10,FALSE))</f>
        <v/>
      </c>
      <c r="F281" s="63"/>
      <c r="G281" s="64" t="str">
        <f>IF($F281="","",(VLOOKUP($F281,'金額'!$B$3:$E$114,2,FALSE)))</f>
        <v/>
      </c>
      <c r="H281" s="65" t="str">
        <f>IF(F281="","",VLOOKUP($F281,'金額'!$B$3:$I$44,8,FALSE))</f>
        <v/>
      </c>
      <c r="I281" s="66" t="str">
        <f>IF(F281="","",VLOOKUP($F281,'金額'!$B$3:$I$44,7,FALSE))</f>
        <v/>
      </c>
      <c r="J281" s="67"/>
      <c r="K281" s="68"/>
      <c r="L281" s="69" t="str">
        <f>IF($I281="","",IF(AND($B281="K",$E281="KTN"),2000,IF(AND($B281="K",$E281="WHZ"),2000,IF($E281="MAHA",1500,IF($G281=0,(VLOOKUP($K281,'判定表'!$B$3:$G$96,2,FALSE)),0)))))</f>
        <v/>
      </c>
      <c r="M281" s="70" t="str">
        <f>IF($K281="","",IF($E281="ANC",(VLOOKUP($K281,'判定表'!$B$3:$G$95,3,FALSE)),IF(OR($E281="KTN",$E281="WHZ"),(VLOOKUP($K281,'判定表'!$B$3:$G$95,4,FALSE)*I281),0)))</f>
        <v/>
      </c>
      <c r="N281" s="71" t="str">
        <f>IF($I281="","",IF($K281="","",IF($G281=1,(VLOOKUP($F281,'金額'!$B$3:$J$114,3,FALSE)),0)))</f>
        <v/>
      </c>
      <c r="O281" s="72" t="str">
        <f t="shared" si="3"/>
        <v/>
      </c>
      <c r="P281" s="73" t="str">
        <f>IF($K281="","",IF($E281="KTN",(VLOOKUP($K281,'判定表'!$B$3:$I$95,8,FALSE)),IF($I281="","",(VLOOKUP($F281,'金額'!$B$3:$J$114,9,FALSE)))))</f>
        <v/>
      </c>
      <c r="Q281" s="59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</row>
    <row r="282" ht="13.5" customHeight="1">
      <c r="A282" s="44"/>
      <c r="B282" s="60" t="str">
        <f>IF($K282="","",(VLOOKUP($K282,'判定表'!$B$3:$G$105,6,FALSE)))</f>
        <v/>
      </c>
      <c r="C282" s="61"/>
      <c r="D282" s="62" t="str">
        <f t="shared" si="2"/>
        <v/>
      </c>
      <c r="E282" s="62" t="str">
        <f>IF(F282="","",VLOOKUP($F282,'金額'!$B$3:$K$44,10,FALSE))</f>
        <v/>
      </c>
      <c r="F282" s="63"/>
      <c r="G282" s="64" t="str">
        <f>IF($F282="","",(VLOOKUP($F282,'金額'!$B$3:$E$114,2,FALSE)))</f>
        <v/>
      </c>
      <c r="H282" s="65" t="str">
        <f>IF(F282="","",VLOOKUP($F282,'金額'!$B$3:$I$44,8,FALSE))</f>
        <v/>
      </c>
      <c r="I282" s="66" t="str">
        <f>IF(F282="","",VLOOKUP($F282,'金額'!$B$3:$I$44,7,FALSE))</f>
        <v/>
      </c>
      <c r="J282" s="67"/>
      <c r="K282" s="68"/>
      <c r="L282" s="69" t="str">
        <f>IF($I282="","",IF(AND($B282="K",$E282="KTN"),2000,IF(AND($B282="K",$E282="WHZ"),2000,IF($E282="MAHA",1500,IF($G282=0,(VLOOKUP($K282,'判定表'!$B$3:$G$96,2,FALSE)),0)))))</f>
        <v/>
      </c>
      <c r="M282" s="70" t="str">
        <f>IF($K282="","",IF($E282="ANC",(VLOOKUP($K282,'判定表'!$B$3:$G$95,3,FALSE)),IF(OR($E282="KTN",$E282="WHZ"),(VLOOKUP($K282,'判定表'!$B$3:$G$95,4,FALSE)*I282),0)))</f>
        <v/>
      </c>
      <c r="N282" s="71" t="str">
        <f>IF($I282="","",IF($K282="","",IF($G282=1,(VLOOKUP($F282,'金額'!$B$3:$J$114,3,FALSE)),0)))</f>
        <v/>
      </c>
      <c r="O282" s="72" t="str">
        <f t="shared" si="3"/>
        <v/>
      </c>
      <c r="P282" s="73" t="str">
        <f>IF($K282="","",IF($E282="KTN",(VLOOKUP($K282,'判定表'!$B$3:$I$95,8,FALSE)),IF($I282="","",(VLOOKUP($F282,'金額'!$B$3:$J$114,9,FALSE)))))</f>
        <v/>
      </c>
      <c r="Q282" s="59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</row>
    <row r="283" ht="13.5" customHeight="1">
      <c r="A283" s="44"/>
      <c r="B283" s="60" t="str">
        <f>IF($K283="","",(VLOOKUP($K283,'判定表'!$B$3:$G$105,6,FALSE)))</f>
        <v/>
      </c>
      <c r="C283" s="61"/>
      <c r="D283" s="62" t="str">
        <f t="shared" si="2"/>
        <v/>
      </c>
      <c r="E283" s="62" t="str">
        <f>IF(F283="","",VLOOKUP($F283,'金額'!$B$3:$K$44,10,FALSE))</f>
        <v/>
      </c>
      <c r="F283" s="63"/>
      <c r="G283" s="64" t="str">
        <f>IF($F283="","",(VLOOKUP($F283,'金額'!$B$3:$E$114,2,FALSE)))</f>
        <v/>
      </c>
      <c r="H283" s="65" t="str">
        <f>IF(F283="","",VLOOKUP($F283,'金額'!$B$3:$I$44,8,FALSE))</f>
        <v/>
      </c>
      <c r="I283" s="66" t="str">
        <f>IF(F283="","",VLOOKUP($F283,'金額'!$B$3:$I$44,7,FALSE))</f>
        <v/>
      </c>
      <c r="J283" s="67"/>
      <c r="K283" s="68"/>
      <c r="L283" s="69" t="str">
        <f>IF($I283="","",IF(AND($B283="K",$E283="KTN"),2000,IF(AND($B283="K",$E283="WHZ"),2000,IF($E283="MAHA",1500,IF($G283=0,(VLOOKUP($K283,'判定表'!$B$3:$G$96,2,FALSE)),0)))))</f>
        <v/>
      </c>
      <c r="M283" s="70" t="str">
        <f>IF($K283="","",IF($E283="ANC",(VLOOKUP($K283,'判定表'!$B$3:$G$95,3,FALSE)),IF(OR($E283="KTN",$E283="WHZ"),(VLOOKUP($K283,'判定表'!$B$3:$G$95,4,FALSE)*I283),0)))</f>
        <v/>
      </c>
      <c r="N283" s="71" t="str">
        <f>IF($I283="","",IF($K283="","",IF($G283=1,(VLOOKUP($F283,'金額'!$B$3:$J$114,3,FALSE)),0)))</f>
        <v/>
      </c>
      <c r="O283" s="72" t="str">
        <f t="shared" si="3"/>
        <v/>
      </c>
      <c r="P283" s="73" t="str">
        <f>IF($K283="","",IF($E283="KTN",(VLOOKUP($K283,'判定表'!$B$3:$I$95,8,FALSE)),IF($I283="","",(VLOOKUP($F283,'金額'!$B$3:$J$114,9,FALSE)))))</f>
        <v/>
      </c>
      <c r="Q283" s="59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</row>
    <row r="284" ht="13.5" customHeight="1">
      <c r="A284" s="44"/>
      <c r="B284" s="60" t="str">
        <f>IF($K284="","",(VLOOKUP($K284,'判定表'!$B$3:$G$105,6,FALSE)))</f>
        <v/>
      </c>
      <c r="C284" s="61"/>
      <c r="D284" s="62" t="str">
        <f t="shared" si="2"/>
        <v/>
      </c>
      <c r="E284" s="62" t="str">
        <f>IF(F284="","",VLOOKUP($F284,'金額'!$B$3:$K$44,10,FALSE))</f>
        <v/>
      </c>
      <c r="F284" s="63"/>
      <c r="G284" s="64" t="str">
        <f>IF($F284="","",(VLOOKUP($F284,'金額'!$B$3:$E$114,2,FALSE)))</f>
        <v/>
      </c>
      <c r="H284" s="65" t="str">
        <f>IF(F284="","",VLOOKUP($F284,'金額'!$B$3:$I$44,8,FALSE))</f>
        <v/>
      </c>
      <c r="I284" s="66" t="str">
        <f>IF(F284="","",VLOOKUP($F284,'金額'!$B$3:$I$44,7,FALSE))</f>
        <v/>
      </c>
      <c r="J284" s="67"/>
      <c r="K284" s="68"/>
      <c r="L284" s="69" t="str">
        <f>IF($I284="","",IF(AND($B284="K",$E284="KTN"),2000,IF(AND($B284="K",$E284="WHZ"),2000,IF($E284="MAHA",1500,IF($G284=0,(VLOOKUP($K284,'判定表'!$B$3:$G$96,2,FALSE)),0)))))</f>
        <v/>
      </c>
      <c r="M284" s="70" t="str">
        <f>IF($K284="","",IF($E284="ANC",(VLOOKUP($K284,'判定表'!$B$3:$G$95,3,FALSE)),IF(OR($E284="KTN",$E284="WHZ"),(VLOOKUP($K284,'判定表'!$B$3:$G$95,4,FALSE)*I284),0)))</f>
        <v/>
      </c>
      <c r="N284" s="71" t="str">
        <f>IF($I284="","",IF($K284="","",IF($G284=1,(VLOOKUP($F284,'金額'!$B$3:$J$114,3,FALSE)),0)))</f>
        <v/>
      </c>
      <c r="O284" s="72" t="str">
        <f t="shared" si="3"/>
        <v/>
      </c>
      <c r="P284" s="73" t="str">
        <f>IF($K284="","",IF($E284="KTN",(VLOOKUP($K284,'判定表'!$B$3:$I$95,8,FALSE)),IF($I284="","",(VLOOKUP($F284,'金額'!$B$3:$J$114,9,FALSE)))))</f>
        <v/>
      </c>
      <c r="Q284" s="59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</row>
    <row r="285" ht="13.5" customHeight="1">
      <c r="A285" s="44"/>
      <c r="B285" s="60" t="str">
        <f>IF($K285="","",(VLOOKUP($K285,'判定表'!$B$3:$G$105,6,FALSE)))</f>
        <v/>
      </c>
      <c r="C285" s="61"/>
      <c r="D285" s="62" t="str">
        <f t="shared" si="2"/>
        <v/>
      </c>
      <c r="E285" s="62" t="str">
        <f>IF(F285="","",VLOOKUP($F285,'金額'!$B$3:$K$44,10,FALSE))</f>
        <v/>
      </c>
      <c r="F285" s="63"/>
      <c r="G285" s="64" t="str">
        <f>IF($F285="","",(VLOOKUP($F285,'金額'!$B$3:$E$114,2,FALSE)))</f>
        <v/>
      </c>
      <c r="H285" s="65" t="str">
        <f>IF(F285="","",VLOOKUP($F285,'金額'!$B$3:$I$44,8,FALSE))</f>
        <v/>
      </c>
      <c r="I285" s="66" t="str">
        <f>IF(F285="","",VLOOKUP($F285,'金額'!$B$3:$I$44,7,FALSE))</f>
        <v/>
      </c>
      <c r="J285" s="67"/>
      <c r="K285" s="68"/>
      <c r="L285" s="69" t="str">
        <f>IF($I285="","",IF(AND($B285="K",$E285="KTN"),2000,IF(AND($B285="K",$E285="WHZ"),2000,IF($E285="MAHA",1500,IF($G285=0,(VLOOKUP($K285,'判定表'!$B$3:$G$96,2,FALSE)),0)))))</f>
        <v/>
      </c>
      <c r="M285" s="70" t="str">
        <f>IF($K285="","",IF($E285="ANC",(VLOOKUP($K285,'判定表'!$B$3:$G$95,3,FALSE)),IF(OR($E285="KTN",$E285="WHZ"),(VLOOKUP($K285,'判定表'!$B$3:$G$95,4,FALSE)*I285),0)))</f>
        <v/>
      </c>
      <c r="N285" s="71" t="str">
        <f>IF($I285="","",IF($K285="","",IF($G285=1,(VLOOKUP($F285,'金額'!$B$3:$J$114,3,FALSE)),0)))</f>
        <v/>
      </c>
      <c r="O285" s="72" t="str">
        <f t="shared" si="3"/>
        <v/>
      </c>
      <c r="P285" s="73" t="str">
        <f>IF($K285="","",IF($E285="KTN",(VLOOKUP($K285,'判定表'!$B$3:$I$95,8,FALSE)),IF($I285="","",(VLOOKUP($F285,'金額'!$B$3:$J$114,9,FALSE)))))</f>
        <v/>
      </c>
      <c r="Q285" s="59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</row>
    <row r="286" ht="13.5" customHeight="1">
      <c r="A286" s="44"/>
      <c r="B286" s="60" t="str">
        <f>IF($K286="","",(VLOOKUP($K286,'判定表'!$B$3:$G$105,6,FALSE)))</f>
        <v/>
      </c>
      <c r="C286" s="61"/>
      <c r="D286" s="62" t="str">
        <f t="shared" si="2"/>
        <v/>
      </c>
      <c r="E286" s="62" t="str">
        <f>IF(F286="","",VLOOKUP($F286,'金額'!$B$3:$K$44,10,FALSE))</f>
        <v/>
      </c>
      <c r="F286" s="63"/>
      <c r="G286" s="64" t="str">
        <f>IF($F286="","",(VLOOKUP($F286,'金額'!$B$3:$E$114,2,FALSE)))</f>
        <v/>
      </c>
      <c r="H286" s="65" t="str">
        <f>IF(F286="","",VLOOKUP($F286,'金額'!$B$3:$I$44,8,FALSE))</f>
        <v/>
      </c>
      <c r="I286" s="66" t="str">
        <f>IF(F286="","",VLOOKUP($F286,'金額'!$B$3:$I$44,7,FALSE))</f>
        <v/>
      </c>
      <c r="J286" s="67"/>
      <c r="K286" s="68"/>
      <c r="L286" s="69" t="str">
        <f>IF($I286="","",IF(AND($B286="K",$E286="KTN"),2000,IF(AND($B286="K",$E286="WHZ"),2000,IF($E286="MAHA",1500,IF($G286=0,(VLOOKUP($K286,'判定表'!$B$3:$G$96,2,FALSE)),0)))))</f>
        <v/>
      </c>
      <c r="M286" s="70" t="str">
        <f>IF($K286="","",IF($E286="ANC",(VLOOKUP($K286,'判定表'!$B$3:$G$95,3,FALSE)),IF(OR($E286="KTN",$E286="WHZ"),(VLOOKUP($K286,'判定表'!$B$3:$G$95,4,FALSE)*I286),0)))</f>
        <v/>
      </c>
      <c r="N286" s="71" t="str">
        <f>IF($I286="","",IF($K286="","",IF($G286=1,(VLOOKUP($F286,'金額'!$B$3:$J$114,3,FALSE)),0)))</f>
        <v/>
      </c>
      <c r="O286" s="72" t="str">
        <f t="shared" si="3"/>
        <v/>
      </c>
      <c r="P286" s="73" t="str">
        <f>IF($K286="","",IF($E286="KTN",(VLOOKUP($K286,'判定表'!$B$3:$I$95,8,FALSE)),IF($I286="","",(VLOOKUP($F286,'金額'!$B$3:$J$114,9,FALSE)))))</f>
        <v/>
      </c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</row>
    <row r="287" ht="13.5" customHeight="1">
      <c r="A287" s="44"/>
      <c r="B287" s="60" t="str">
        <f>IF($K287="","",(VLOOKUP($K287,'判定表'!$B$3:$G$105,6,FALSE)))</f>
        <v/>
      </c>
      <c r="C287" s="61"/>
      <c r="D287" s="62" t="str">
        <f t="shared" si="2"/>
        <v/>
      </c>
      <c r="E287" s="62" t="str">
        <f>IF(F287="","",VLOOKUP($F287,'金額'!$B$3:$K$44,10,FALSE))</f>
        <v/>
      </c>
      <c r="F287" s="63"/>
      <c r="G287" s="64" t="str">
        <f>IF($F287="","",(VLOOKUP($F287,'金額'!$B$3:$E$114,2,FALSE)))</f>
        <v/>
      </c>
      <c r="H287" s="65" t="str">
        <f>IF(F287="","",VLOOKUP($F287,'金額'!$B$3:$I$44,8,FALSE))</f>
        <v/>
      </c>
      <c r="I287" s="66" t="str">
        <f>IF(F287="","",VLOOKUP($F287,'金額'!$B$3:$I$44,7,FALSE))</f>
        <v/>
      </c>
      <c r="J287" s="67"/>
      <c r="K287" s="68"/>
      <c r="L287" s="69" t="str">
        <f>IF($I287="","",IF(AND($B287="K",$E287="KTN"),2000,IF(AND($B287="K",$E287="WHZ"),2000,IF($E287="MAHA",1500,IF($G287=0,(VLOOKUP($K287,'判定表'!$B$3:$G$96,2,FALSE)),0)))))</f>
        <v/>
      </c>
      <c r="M287" s="70" t="str">
        <f>IF($K287="","",IF($E287="ANC",(VLOOKUP($K287,'判定表'!$B$3:$G$95,3,FALSE)),IF(OR($E287="KTN",$E287="WHZ"),(VLOOKUP($K287,'判定表'!$B$3:$G$95,4,FALSE)*I287),0)))</f>
        <v/>
      </c>
      <c r="N287" s="71" t="str">
        <f>IF($I287="","",IF($K287="","",IF($G287=1,(VLOOKUP($F287,'金額'!$B$3:$J$114,3,FALSE)),0)))</f>
        <v/>
      </c>
      <c r="O287" s="72" t="str">
        <f t="shared" si="3"/>
        <v/>
      </c>
      <c r="P287" s="73" t="str">
        <f>IF($K287="","",IF($E287="KTN",(VLOOKUP($K287,'判定表'!$B$3:$I$95,8,FALSE)),IF($I287="","",(VLOOKUP($F287,'金額'!$B$3:$J$114,9,FALSE)))))</f>
        <v/>
      </c>
      <c r="Q287" s="59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</row>
    <row r="288" ht="13.5" customHeight="1">
      <c r="A288" s="44"/>
      <c r="B288" s="60" t="str">
        <f>IF($K288="","",(VLOOKUP($K288,'判定表'!$B$3:$G$105,6,FALSE)))</f>
        <v/>
      </c>
      <c r="C288" s="61"/>
      <c r="D288" s="62" t="str">
        <f t="shared" si="2"/>
        <v/>
      </c>
      <c r="E288" s="62" t="str">
        <f>IF(F288="","",VLOOKUP($F288,'金額'!$B$3:$K$44,10,FALSE))</f>
        <v/>
      </c>
      <c r="F288" s="63"/>
      <c r="G288" s="64" t="str">
        <f>IF($F288="","",(VLOOKUP($F288,'金額'!$B$3:$E$114,2,FALSE)))</f>
        <v/>
      </c>
      <c r="H288" s="65" t="str">
        <f>IF(F288="","",VLOOKUP($F288,'金額'!$B$3:$I$44,8,FALSE))</f>
        <v/>
      </c>
      <c r="I288" s="66" t="str">
        <f>IF(F288="","",VLOOKUP($F288,'金額'!$B$3:$I$44,7,FALSE))</f>
        <v/>
      </c>
      <c r="J288" s="67"/>
      <c r="K288" s="68"/>
      <c r="L288" s="69" t="str">
        <f>IF($I288="","",IF(AND($B288="K",$E288="KTN"),2000,IF(AND($B288="K",$E288="WHZ"),2000,IF($E288="MAHA",1500,IF($G288=0,(VLOOKUP($K288,'判定表'!$B$3:$G$96,2,FALSE)),0)))))</f>
        <v/>
      </c>
      <c r="M288" s="70" t="str">
        <f>IF($K288="","",IF($E288="ANC",(VLOOKUP($K288,'判定表'!$B$3:$G$95,3,FALSE)),IF(OR($E288="KTN",$E288="WHZ"),(VLOOKUP($K288,'判定表'!$B$3:$G$95,4,FALSE)*I288),0)))</f>
        <v/>
      </c>
      <c r="N288" s="71" t="str">
        <f>IF($I288="","",IF($K288="","",IF($G288=1,(VLOOKUP($F288,'金額'!$B$3:$J$114,3,FALSE)),0)))</f>
        <v/>
      </c>
      <c r="O288" s="72" t="str">
        <f t="shared" si="3"/>
        <v/>
      </c>
      <c r="P288" s="73" t="str">
        <f>IF($K288="","",IF($E288="KTN",(VLOOKUP($K288,'判定表'!$B$3:$I$95,8,FALSE)),IF($I288="","",(VLOOKUP($F288,'金額'!$B$3:$J$114,9,FALSE)))))</f>
        <v/>
      </c>
      <c r="Q288" s="59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</row>
    <row r="289" ht="13.5" customHeight="1">
      <c r="A289" s="44"/>
      <c r="B289" s="60" t="str">
        <f>IF($K289="","",(VLOOKUP($K289,'判定表'!$B$3:$G$105,6,FALSE)))</f>
        <v/>
      </c>
      <c r="C289" s="61"/>
      <c r="D289" s="62" t="str">
        <f t="shared" si="2"/>
        <v/>
      </c>
      <c r="E289" s="62" t="str">
        <f>IF(F289="","",VLOOKUP($F289,'金額'!$B$3:$K$44,10,FALSE))</f>
        <v/>
      </c>
      <c r="F289" s="63"/>
      <c r="G289" s="64" t="str">
        <f>IF($F289="","",(VLOOKUP($F289,'金額'!$B$3:$E$114,2,FALSE)))</f>
        <v/>
      </c>
      <c r="H289" s="65" t="str">
        <f>IF(F289="","",VLOOKUP($F289,'金額'!$B$3:$I$44,8,FALSE))</f>
        <v/>
      </c>
      <c r="I289" s="66" t="str">
        <f>IF(F289="","",VLOOKUP($F289,'金額'!$B$3:$I$44,7,FALSE))</f>
        <v/>
      </c>
      <c r="J289" s="67"/>
      <c r="K289" s="68"/>
      <c r="L289" s="69" t="str">
        <f>IF($I289="","",IF(AND($B289="K",$E289="KTN"),2000,IF(AND($B289="K",$E289="WHZ"),2000,IF($E289="MAHA",1500,IF($G289=0,(VLOOKUP($K289,'判定表'!$B$3:$G$96,2,FALSE)),0)))))</f>
        <v/>
      </c>
      <c r="M289" s="70" t="str">
        <f>IF($K289="","",IF($E289="ANC",(VLOOKUP($K289,'判定表'!$B$3:$G$95,3,FALSE)),IF(OR($E289="KTN",$E289="WHZ"),(VLOOKUP($K289,'判定表'!$B$3:$G$95,4,FALSE)*I289),0)))</f>
        <v/>
      </c>
      <c r="N289" s="71" t="str">
        <f>IF($I289="","",IF($K289="","",IF($G289=1,(VLOOKUP($F289,'金額'!$B$3:$J$114,3,FALSE)),0)))</f>
        <v/>
      </c>
      <c r="O289" s="72" t="str">
        <f t="shared" si="3"/>
        <v/>
      </c>
      <c r="P289" s="73" t="str">
        <f>IF($K289="","",IF($E289="KTN",(VLOOKUP($K289,'判定表'!$B$3:$I$95,8,FALSE)),IF($I289="","",(VLOOKUP($F289,'金額'!$B$3:$J$114,9,FALSE)))))</f>
        <v/>
      </c>
      <c r="Q289" s="59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</row>
    <row r="290" ht="13.5" customHeight="1">
      <c r="A290" s="44"/>
      <c r="B290" s="60" t="str">
        <f>IF($K290="","",(VLOOKUP($K290,'判定表'!$B$3:$G$105,6,FALSE)))</f>
        <v/>
      </c>
      <c r="C290" s="61"/>
      <c r="D290" s="62" t="str">
        <f t="shared" si="2"/>
        <v/>
      </c>
      <c r="E290" s="62" t="str">
        <f>IF(F290="","",VLOOKUP($F290,'金額'!$B$3:$K$44,10,FALSE))</f>
        <v/>
      </c>
      <c r="F290" s="63"/>
      <c r="G290" s="64" t="str">
        <f>IF($F290="","",(VLOOKUP($F290,'金額'!$B$3:$E$114,2,FALSE)))</f>
        <v/>
      </c>
      <c r="H290" s="65" t="str">
        <f>IF(F290="","",VLOOKUP($F290,'金額'!$B$3:$I$44,8,FALSE))</f>
        <v/>
      </c>
      <c r="I290" s="66" t="str">
        <f>IF(F290="","",VLOOKUP($F290,'金額'!$B$3:$I$44,7,FALSE))</f>
        <v/>
      </c>
      <c r="J290" s="67"/>
      <c r="K290" s="68"/>
      <c r="L290" s="69" t="str">
        <f>IF($I290="","",IF(AND($B290="K",$E290="KTN"),2000,IF(AND($B290="K",$E290="WHZ"),2000,IF($E290="MAHA",1500,IF($G290=0,(VLOOKUP($K290,'判定表'!$B$3:$G$96,2,FALSE)),0)))))</f>
        <v/>
      </c>
      <c r="M290" s="70" t="str">
        <f>IF($K290="","",IF($E290="ANC",(VLOOKUP($K290,'判定表'!$B$3:$G$95,3,FALSE)),IF(OR($E290="KTN",$E290="WHZ"),(VLOOKUP($K290,'判定表'!$B$3:$G$95,4,FALSE)*I290),0)))</f>
        <v/>
      </c>
      <c r="N290" s="71" t="str">
        <f>IF($I290="","",IF($K290="","",IF($G290=1,(VLOOKUP($F290,'金額'!$B$3:$J$114,3,FALSE)),0)))</f>
        <v/>
      </c>
      <c r="O290" s="72" t="str">
        <f t="shared" si="3"/>
        <v/>
      </c>
      <c r="P290" s="73" t="str">
        <f>IF($K290="","",IF($E290="KTN",(VLOOKUP($K290,'判定表'!$B$3:$I$95,8,FALSE)),IF($I290="","",(VLOOKUP($F290,'金額'!$B$3:$J$114,9,FALSE)))))</f>
        <v/>
      </c>
      <c r="Q290" s="81"/>
      <c r="R290" s="82"/>
      <c r="S290" s="82"/>
      <c r="T290" s="82"/>
      <c r="U290" s="82"/>
      <c r="V290" s="82"/>
      <c r="W290" s="74"/>
      <c r="X290" s="74"/>
      <c r="Y290" s="74"/>
      <c r="Z290" s="74"/>
      <c r="AA290" s="74"/>
      <c r="AB290" s="74"/>
      <c r="AC290" s="74"/>
      <c r="AD290" s="74"/>
    </row>
    <row r="291" ht="13.5" customHeight="1">
      <c r="A291" s="44"/>
      <c r="B291" s="60" t="str">
        <f>IF($K291="","",(VLOOKUP($K291,'判定表'!$B$3:$G$105,6,FALSE)))</f>
        <v/>
      </c>
      <c r="C291" s="61"/>
      <c r="D291" s="62" t="str">
        <f t="shared" si="2"/>
        <v/>
      </c>
      <c r="E291" s="62" t="str">
        <f>IF(F291="","",VLOOKUP($F291,'金額'!$B$3:$K$44,10,FALSE))</f>
        <v/>
      </c>
      <c r="F291" s="63"/>
      <c r="G291" s="64" t="str">
        <f>IF($F291="","",(VLOOKUP($F291,'金額'!$B$3:$E$114,2,FALSE)))</f>
        <v/>
      </c>
      <c r="H291" s="65" t="str">
        <f>IF(F291="","",VLOOKUP($F291,'金額'!$B$3:$I$44,8,FALSE))</f>
        <v/>
      </c>
      <c r="I291" s="66" t="str">
        <f>IF(F291="","",VLOOKUP($F291,'金額'!$B$3:$I$44,7,FALSE))</f>
        <v/>
      </c>
      <c r="J291" s="67"/>
      <c r="K291" s="68"/>
      <c r="L291" s="69" t="str">
        <f>IF($I291="","",IF(AND($B291="K",$E291="KTN"),2000,IF(AND($B291="K",$E291="WHZ"),2000,IF($E291="MAHA",1500,IF($G291=0,(VLOOKUP($K291,'判定表'!$B$3:$G$96,2,FALSE)),0)))))</f>
        <v/>
      </c>
      <c r="M291" s="70" t="str">
        <f>IF($K291="","",IF($E291="ANC",(VLOOKUP($K291,'判定表'!$B$3:$G$95,3,FALSE)),IF(OR($E291="KTN",$E291="WHZ"),(VLOOKUP($K291,'判定表'!$B$3:$G$95,4,FALSE)*I291),0)))</f>
        <v/>
      </c>
      <c r="N291" s="71" t="str">
        <f>IF($I291="","",IF($K291="","",IF($G291=1,(VLOOKUP($F291,'金額'!$B$3:$J$114,3,FALSE)),0)))</f>
        <v/>
      </c>
      <c r="O291" s="72" t="str">
        <f t="shared" si="3"/>
        <v/>
      </c>
      <c r="P291" s="73" t="str">
        <f>IF($K291="","",IF($E291="KTN",(VLOOKUP($K291,'判定表'!$B$3:$I$95,8,FALSE)),IF($I291="","",(VLOOKUP($F291,'金額'!$B$3:$J$114,9,FALSE)))))</f>
        <v/>
      </c>
      <c r="Q291" s="83"/>
      <c r="R291" s="82"/>
      <c r="S291" s="82"/>
      <c r="T291" s="82"/>
      <c r="U291" s="82"/>
      <c r="V291" s="82"/>
      <c r="W291" s="74"/>
      <c r="X291" s="74"/>
      <c r="Y291" s="74"/>
      <c r="Z291" s="74"/>
      <c r="AA291" s="74"/>
      <c r="AB291" s="74"/>
      <c r="AC291" s="74"/>
      <c r="AD291" s="74"/>
    </row>
    <row r="292" ht="13.5" customHeight="1">
      <c r="A292" s="44"/>
      <c r="B292" s="60" t="str">
        <f>IF($K292="","",(VLOOKUP($K292,'判定表'!$B$3:$G$105,6,FALSE)))</f>
        <v/>
      </c>
      <c r="C292" s="61"/>
      <c r="D292" s="62" t="str">
        <f t="shared" si="2"/>
        <v/>
      </c>
      <c r="E292" s="62" t="str">
        <f>IF(F292="","",VLOOKUP($F292,'金額'!$B$3:$K$44,10,FALSE))</f>
        <v/>
      </c>
      <c r="F292" s="63"/>
      <c r="G292" s="64" t="str">
        <f>IF($F292="","",(VLOOKUP($F292,'金額'!$B$3:$E$114,2,FALSE)))</f>
        <v/>
      </c>
      <c r="H292" s="65" t="str">
        <f>IF(F292="","",VLOOKUP($F292,'金額'!$B$3:$I$44,8,FALSE))</f>
        <v/>
      </c>
      <c r="I292" s="66" t="str">
        <f>IF(F292="","",VLOOKUP($F292,'金額'!$B$3:$I$44,7,FALSE))</f>
        <v/>
      </c>
      <c r="J292" s="67"/>
      <c r="K292" s="68"/>
      <c r="L292" s="69" t="str">
        <f>IF($I292="","",IF(AND($B292="K",$E292="KTN"),2000,IF(AND($B292="K",$E292="WHZ"),2000,IF($E292="MAHA",1500,IF($G292=0,(VLOOKUP($K292,'判定表'!$B$3:$G$96,2,FALSE)),0)))))</f>
        <v/>
      </c>
      <c r="M292" s="70" t="str">
        <f>IF($K292="","",IF($E292="ANC",(VLOOKUP($K292,'判定表'!$B$3:$G$95,3,FALSE)),IF(OR($E292="KTN",$E292="WHZ"),(VLOOKUP($K292,'判定表'!$B$3:$G$95,4,FALSE)*I292),0)))</f>
        <v/>
      </c>
      <c r="N292" s="71" t="str">
        <f>IF($I292="","",IF($K292="","",IF($G292=1,(VLOOKUP($F292,'金額'!$B$3:$J$114,3,FALSE)),0)))</f>
        <v/>
      </c>
      <c r="O292" s="72" t="str">
        <f t="shared" si="3"/>
        <v/>
      </c>
      <c r="P292" s="73" t="str">
        <f>IF($K292="","",IF($E292="KTN",(VLOOKUP($K292,'判定表'!$B$3:$I$95,8,FALSE)),IF($I292="","",(VLOOKUP($F292,'金額'!$B$3:$J$114,9,FALSE)))))</f>
        <v/>
      </c>
      <c r="Q292" s="83"/>
      <c r="R292" s="82"/>
      <c r="S292" s="82"/>
      <c r="T292" s="82"/>
      <c r="U292" s="82"/>
      <c r="V292" s="82"/>
      <c r="W292" s="74"/>
      <c r="X292" s="74"/>
      <c r="Y292" s="74"/>
      <c r="Z292" s="74"/>
      <c r="AA292" s="74"/>
      <c r="AB292" s="74"/>
      <c r="AC292" s="74"/>
      <c r="AD292" s="74"/>
    </row>
    <row r="293" ht="13.5" customHeight="1">
      <c r="A293" s="44"/>
      <c r="B293" s="60" t="str">
        <f>IF($K293="","",(VLOOKUP($K293,'判定表'!$B$3:$G$105,6,FALSE)))</f>
        <v/>
      </c>
      <c r="C293" s="61"/>
      <c r="D293" s="62" t="str">
        <f t="shared" si="2"/>
        <v/>
      </c>
      <c r="E293" s="62" t="str">
        <f>IF(F293="","",VLOOKUP($F293,'金額'!$B$3:$K$44,10,FALSE))</f>
        <v/>
      </c>
      <c r="F293" s="63"/>
      <c r="G293" s="64" t="str">
        <f>IF($F293="","",(VLOOKUP($F293,'金額'!$B$3:$E$114,2,FALSE)))</f>
        <v/>
      </c>
      <c r="H293" s="65" t="str">
        <f>IF(F293="","",VLOOKUP($F293,'金額'!$B$3:$I$44,8,FALSE))</f>
        <v/>
      </c>
      <c r="I293" s="66" t="str">
        <f>IF(F293="","",VLOOKUP($F293,'金額'!$B$3:$I$44,7,FALSE))</f>
        <v/>
      </c>
      <c r="J293" s="67"/>
      <c r="K293" s="68"/>
      <c r="L293" s="69" t="str">
        <f>IF($I293="","",IF(AND($B293="K",$E293="KTN"),2000,IF(AND($B293="K",$E293="WHZ"),2000,IF($E293="MAHA",1500,IF($G293=0,(VLOOKUP($K293,'判定表'!$B$3:$G$96,2,FALSE)),0)))))</f>
        <v/>
      </c>
      <c r="M293" s="70" t="str">
        <f>IF($K293="","",IF($E293="ANC",(VLOOKUP($K293,'判定表'!$B$3:$G$95,3,FALSE)),IF(OR($E293="KTN",$E293="WHZ"),(VLOOKUP($K293,'判定表'!$B$3:$G$95,4,FALSE)*I293),0)))</f>
        <v/>
      </c>
      <c r="N293" s="71" t="str">
        <f>IF($I293="","",IF($K293="","",IF($G293=1,(VLOOKUP($F293,'金額'!$B$3:$J$114,3,FALSE)),0)))</f>
        <v/>
      </c>
      <c r="O293" s="72" t="str">
        <f t="shared" si="3"/>
        <v/>
      </c>
      <c r="P293" s="73" t="str">
        <f>IF($K293="","",IF($E293="KTN",(VLOOKUP($K293,'判定表'!$B$3:$I$95,8,FALSE)),IF($I293="","",(VLOOKUP($F293,'金額'!$B$3:$J$114,9,FALSE)))))</f>
        <v/>
      </c>
      <c r="Q293" s="83"/>
      <c r="R293" s="82"/>
      <c r="S293" s="82"/>
      <c r="T293" s="82"/>
      <c r="U293" s="82"/>
      <c r="V293" s="82"/>
      <c r="W293" s="74"/>
      <c r="X293" s="74"/>
      <c r="Y293" s="74"/>
      <c r="Z293" s="74"/>
      <c r="AA293" s="74"/>
      <c r="AB293" s="74"/>
      <c r="AC293" s="74"/>
      <c r="AD293" s="74"/>
    </row>
    <row r="294" ht="13.5" customHeight="1">
      <c r="A294" s="44"/>
      <c r="B294" s="60" t="str">
        <f>IF($K294="","",(VLOOKUP($K294,'判定表'!$B$3:$G$105,6,FALSE)))</f>
        <v/>
      </c>
      <c r="C294" s="61"/>
      <c r="D294" s="62" t="str">
        <f t="shared" si="2"/>
        <v/>
      </c>
      <c r="E294" s="62" t="str">
        <f>IF(F294="","",VLOOKUP($F294,'金額'!$B$3:$K$44,10,FALSE))</f>
        <v/>
      </c>
      <c r="F294" s="63"/>
      <c r="G294" s="64" t="str">
        <f>IF($F294="","",(VLOOKUP($F294,'金額'!$B$3:$E$114,2,FALSE)))</f>
        <v/>
      </c>
      <c r="H294" s="65" t="str">
        <f>IF(F294="","",VLOOKUP($F294,'金額'!$B$3:$I$44,8,FALSE))</f>
        <v/>
      </c>
      <c r="I294" s="66" t="str">
        <f>IF(F294="","",VLOOKUP($F294,'金額'!$B$3:$I$44,7,FALSE))</f>
        <v/>
      </c>
      <c r="J294" s="67"/>
      <c r="K294" s="68"/>
      <c r="L294" s="69" t="str">
        <f>IF($I294="","",IF(AND($B294="K",$E294="KTN"),2000,IF(AND($B294="K",$E294="WHZ"),2000,IF($E294="MAHA",1500,IF($G294=0,(VLOOKUP($K294,'判定表'!$B$3:$G$96,2,FALSE)),0)))))</f>
        <v/>
      </c>
      <c r="M294" s="70" t="str">
        <f>IF($K294="","",IF($E294="ANC",(VLOOKUP($K294,'判定表'!$B$3:$G$95,3,FALSE)),IF(OR($E294="KTN",$E294="WHZ"),(VLOOKUP($K294,'判定表'!$B$3:$G$95,4,FALSE)*I294),0)))</f>
        <v/>
      </c>
      <c r="N294" s="71" t="str">
        <f>IF($I294="","",IF($K294="","",IF($G294=1,(VLOOKUP($F294,'金額'!$B$3:$J$114,3,FALSE)),0)))</f>
        <v/>
      </c>
      <c r="O294" s="72" t="str">
        <f t="shared" si="3"/>
        <v/>
      </c>
      <c r="P294" s="73" t="str">
        <f>IF($K294="","",IF($E294="KTN",(VLOOKUP($K294,'判定表'!$B$3:$I$95,8,FALSE)),IF($I294="","",(VLOOKUP($F294,'金額'!$B$3:$J$114,9,FALSE)))))</f>
        <v/>
      </c>
      <c r="Q294" s="83"/>
      <c r="R294" s="82"/>
      <c r="S294" s="82"/>
      <c r="T294" s="82"/>
      <c r="U294" s="82"/>
      <c r="V294" s="82"/>
      <c r="W294" s="74"/>
      <c r="X294" s="74"/>
      <c r="Y294" s="74"/>
      <c r="Z294" s="74"/>
      <c r="AA294" s="74"/>
      <c r="AB294" s="74"/>
      <c r="AC294" s="74"/>
      <c r="AD294" s="74"/>
    </row>
    <row r="295" ht="13.5" customHeight="1">
      <c r="A295" s="44"/>
      <c r="B295" s="60" t="str">
        <f>IF($K295="","",(VLOOKUP($K295,'判定表'!$B$3:$G$105,6,FALSE)))</f>
        <v/>
      </c>
      <c r="C295" s="61"/>
      <c r="D295" s="62" t="str">
        <f t="shared" si="2"/>
        <v/>
      </c>
      <c r="E295" s="62" t="str">
        <f>IF(F295="","",VLOOKUP($F295,'金額'!$B$3:$K$44,10,FALSE))</f>
        <v/>
      </c>
      <c r="F295" s="63"/>
      <c r="G295" s="64" t="str">
        <f>IF($F295="","",(VLOOKUP($F295,'金額'!$B$3:$E$114,2,FALSE)))</f>
        <v/>
      </c>
      <c r="H295" s="65" t="str">
        <f>IF(F295="","",VLOOKUP($F295,'金額'!$B$3:$I$44,8,FALSE))</f>
        <v/>
      </c>
      <c r="I295" s="66" t="str">
        <f>IF(F295="","",VLOOKUP($F295,'金額'!$B$3:$I$44,7,FALSE))</f>
        <v/>
      </c>
      <c r="J295" s="67"/>
      <c r="K295" s="68"/>
      <c r="L295" s="69" t="str">
        <f>IF($I295="","",IF(AND($B295="K",$E295="KTN"),2000,IF(AND($B295="K",$E295="WHZ"),2000,IF($E295="MAHA",1500,IF($G295=0,(VLOOKUP($K295,'判定表'!$B$3:$G$96,2,FALSE)),0)))))</f>
        <v/>
      </c>
      <c r="M295" s="70" t="str">
        <f>IF($K295="","",IF($E295="ANC",(VLOOKUP($K295,'判定表'!$B$3:$G$95,3,FALSE)),IF(OR($E295="KTN",$E295="WHZ"),(VLOOKUP($K295,'判定表'!$B$3:$G$95,4,FALSE)*I295),0)))</f>
        <v/>
      </c>
      <c r="N295" s="71" t="str">
        <f>IF($I295="","",IF($K295="","",IF($G295=1,(VLOOKUP($F295,'金額'!$B$3:$J$114,3,FALSE)),0)))</f>
        <v/>
      </c>
      <c r="O295" s="72" t="str">
        <f t="shared" si="3"/>
        <v/>
      </c>
      <c r="P295" s="73" t="str">
        <f>IF($K295="","",IF($E295="KTN",(VLOOKUP($K295,'判定表'!$B$3:$I$95,8,FALSE)),IF($I295="","",(VLOOKUP($F295,'金額'!$B$3:$J$114,9,FALSE)))))</f>
        <v/>
      </c>
      <c r="Q295" s="59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</row>
    <row r="296" ht="13.5" customHeight="1">
      <c r="A296" s="44"/>
      <c r="B296" s="60" t="str">
        <f>IF($K296="","",(VLOOKUP($K296,'判定表'!$B$3:$G$105,6,FALSE)))</f>
        <v/>
      </c>
      <c r="C296" s="61"/>
      <c r="D296" s="62" t="str">
        <f t="shared" si="2"/>
        <v/>
      </c>
      <c r="E296" s="62" t="str">
        <f>IF(F296="","",VLOOKUP($F296,'金額'!$B$3:$K$44,10,FALSE))</f>
        <v/>
      </c>
      <c r="F296" s="63"/>
      <c r="G296" s="64" t="str">
        <f>IF($F296="","",(VLOOKUP($F296,'金額'!$B$3:$E$114,2,FALSE)))</f>
        <v/>
      </c>
      <c r="H296" s="65" t="str">
        <f>IF(F296="","",VLOOKUP($F296,'金額'!$B$3:$I$44,8,FALSE))</f>
        <v/>
      </c>
      <c r="I296" s="66" t="str">
        <f>IF(F296="","",VLOOKUP($F296,'金額'!$B$3:$I$44,7,FALSE))</f>
        <v/>
      </c>
      <c r="J296" s="67"/>
      <c r="K296" s="68"/>
      <c r="L296" s="69" t="str">
        <f>IF($I296="","",IF(AND($B296="K",$E296="KTN"),2000,IF(AND($B296="K",$E296="WHZ"),2000,IF($E296="MAHA",1500,IF($G296=0,(VLOOKUP($K296,'判定表'!$B$3:$G$96,2,FALSE)),0)))))</f>
        <v/>
      </c>
      <c r="M296" s="70" t="str">
        <f>IF($K296="","",IF($E296="ANC",(VLOOKUP($K296,'判定表'!$B$3:$G$95,3,FALSE)),IF(OR($E296="KTN",$E296="WHZ"),(VLOOKUP($K296,'判定表'!$B$3:$G$95,4,FALSE)*I296),0)))</f>
        <v/>
      </c>
      <c r="N296" s="71" t="str">
        <f>IF($I296="","",IF($K296="","",IF($G296=1,(VLOOKUP($F296,'金額'!$B$3:$J$114,3,FALSE)),0)))</f>
        <v/>
      </c>
      <c r="O296" s="72" t="str">
        <f t="shared" si="3"/>
        <v/>
      </c>
      <c r="P296" s="73" t="str">
        <f>IF($K296="","",IF($E296="KTN",(VLOOKUP($K296,'判定表'!$B$3:$I$95,8,FALSE)),IF($I296="","",(VLOOKUP($F296,'金額'!$B$3:$J$114,9,FALSE)))))</f>
        <v/>
      </c>
      <c r="Q296" s="75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</row>
    <row r="297" ht="13.5" customHeight="1">
      <c r="A297" s="44"/>
      <c r="B297" s="60" t="str">
        <f>IF($K297="","",(VLOOKUP($K297,'判定表'!$B$3:$G$105,6,FALSE)))</f>
        <v/>
      </c>
      <c r="C297" s="61"/>
      <c r="D297" s="62" t="str">
        <f t="shared" si="2"/>
        <v/>
      </c>
      <c r="E297" s="62" t="str">
        <f>IF(F297="","",VLOOKUP($F297,'金額'!$B$3:$K$44,10,FALSE))</f>
        <v/>
      </c>
      <c r="F297" s="63"/>
      <c r="G297" s="64" t="str">
        <f>IF($F297="","",(VLOOKUP($F297,'金額'!$B$3:$E$114,2,FALSE)))</f>
        <v/>
      </c>
      <c r="H297" s="65" t="str">
        <f>IF(F297="","",VLOOKUP($F297,'金額'!$B$3:$I$44,8,FALSE))</f>
        <v/>
      </c>
      <c r="I297" s="66" t="str">
        <f>IF(F297="","",VLOOKUP($F297,'金額'!$B$3:$I$44,7,FALSE))</f>
        <v/>
      </c>
      <c r="J297" s="67"/>
      <c r="K297" s="68"/>
      <c r="L297" s="69" t="str">
        <f>IF($I297="","",IF(AND($B297="K",$E297="KTN"),2000,IF(AND($B297="K",$E297="WHZ"),2000,IF($E297="MAHA",1500,IF($G297=0,(VLOOKUP($K297,'判定表'!$B$3:$G$96,2,FALSE)),0)))))</f>
        <v/>
      </c>
      <c r="M297" s="70" t="str">
        <f>IF($K297="","",IF($E297="ANC",(VLOOKUP($K297,'判定表'!$B$3:$G$95,3,FALSE)),IF(OR($E297="KTN",$E297="WHZ"),(VLOOKUP($K297,'判定表'!$B$3:$G$95,4,FALSE)*I297),0)))</f>
        <v/>
      </c>
      <c r="N297" s="71" t="str">
        <f>IF($I297="","",IF($K297="","",IF($G297=1,(VLOOKUP($F297,'金額'!$B$3:$J$114,3,FALSE)),0)))</f>
        <v/>
      </c>
      <c r="O297" s="72" t="str">
        <f t="shared" si="3"/>
        <v/>
      </c>
      <c r="P297" s="73" t="str">
        <f>IF($K297="","",IF($E297="KTN",(VLOOKUP($K297,'判定表'!$B$3:$I$95,8,FALSE)),IF($I297="","",(VLOOKUP($F297,'金額'!$B$3:$J$114,9,FALSE)))))</f>
        <v/>
      </c>
      <c r="Q297" s="59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</row>
    <row r="298" ht="13.5" customHeight="1">
      <c r="A298" s="44"/>
      <c r="B298" s="60" t="str">
        <f>IF($K298="","",(VLOOKUP($K298,'判定表'!$B$3:$G$105,6,FALSE)))</f>
        <v/>
      </c>
      <c r="C298" s="61"/>
      <c r="D298" s="62" t="str">
        <f t="shared" si="2"/>
        <v/>
      </c>
      <c r="E298" s="62" t="str">
        <f>IF(F298="","",VLOOKUP($F298,'金額'!$B$3:$K$44,10,FALSE))</f>
        <v/>
      </c>
      <c r="F298" s="63"/>
      <c r="G298" s="64" t="str">
        <f>IF($F298="","",(VLOOKUP($F298,'金額'!$B$3:$E$114,2,FALSE)))</f>
        <v/>
      </c>
      <c r="H298" s="65" t="str">
        <f>IF(F298="","",VLOOKUP($F298,'金額'!$B$3:$I$44,8,FALSE))</f>
        <v/>
      </c>
      <c r="I298" s="66" t="str">
        <f>IF(F298="","",VLOOKUP($F298,'金額'!$B$3:$I$44,7,FALSE))</f>
        <v/>
      </c>
      <c r="J298" s="67"/>
      <c r="K298" s="68"/>
      <c r="L298" s="69" t="str">
        <f>IF($I298="","",IF(AND($B298="K",$E298="KTN"),2000,IF(AND($B298="K",$E298="WHZ"),2000,IF($E298="MAHA",1500,IF($G298=0,(VLOOKUP($K298,'判定表'!$B$3:$G$96,2,FALSE)),0)))))</f>
        <v/>
      </c>
      <c r="M298" s="70" t="str">
        <f>IF($K298="","",IF($E298="ANC",(VLOOKUP($K298,'判定表'!$B$3:$G$95,3,FALSE)),IF(OR($E298="KTN",$E298="WHZ"),(VLOOKUP($K298,'判定表'!$B$3:$G$95,4,FALSE)*I298),0)))</f>
        <v/>
      </c>
      <c r="N298" s="71" t="str">
        <f>IF($I298="","",IF($K298="","",IF($G298=1,(VLOOKUP($F298,'金額'!$B$3:$J$114,3,FALSE)),0)))</f>
        <v/>
      </c>
      <c r="O298" s="72" t="str">
        <f t="shared" si="3"/>
        <v/>
      </c>
      <c r="P298" s="73" t="str">
        <f>IF($K298="","",IF($E298="KTN",(VLOOKUP($K298,'判定表'!$B$3:$I$95,8,FALSE)),IF($I298="","",(VLOOKUP($F298,'金額'!$B$3:$J$114,9,FALSE)))))</f>
        <v/>
      </c>
      <c r="Q298" s="59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</row>
    <row r="299" ht="13.5" customHeight="1">
      <c r="A299" s="44"/>
      <c r="B299" s="60" t="str">
        <f>IF($K299="","",(VLOOKUP($K299,'判定表'!$B$3:$G$105,6,FALSE)))</f>
        <v/>
      </c>
      <c r="C299" s="61"/>
      <c r="D299" s="62" t="str">
        <f t="shared" si="2"/>
        <v/>
      </c>
      <c r="E299" s="62" t="str">
        <f>IF(F299="","",VLOOKUP($F299,'金額'!$B$3:$K$44,10,FALSE))</f>
        <v/>
      </c>
      <c r="F299" s="63"/>
      <c r="G299" s="64" t="str">
        <f>IF($F299="","",(VLOOKUP($F299,'金額'!$B$3:$E$114,2,FALSE)))</f>
        <v/>
      </c>
      <c r="H299" s="65" t="str">
        <f>IF(F299="","",VLOOKUP($F299,'金額'!$B$3:$I$44,8,FALSE))</f>
        <v/>
      </c>
      <c r="I299" s="66" t="str">
        <f>IF(F299="","",VLOOKUP($F299,'金額'!$B$3:$I$44,7,FALSE))</f>
        <v/>
      </c>
      <c r="J299" s="67"/>
      <c r="K299" s="68"/>
      <c r="L299" s="69" t="str">
        <f>IF($I299="","",IF(AND($B299="K",$E299="KTN"),2000,IF(AND($B299="K",$E299="WHZ"),2000,IF($E299="MAHA",1500,IF($G299=0,(VLOOKUP($K299,'判定表'!$B$3:$G$96,2,FALSE)),0)))))</f>
        <v/>
      </c>
      <c r="M299" s="70" t="str">
        <f>IF($K299="","",IF($E299="ANC",(VLOOKUP($K299,'判定表'!$B$3:$G$95,3,FALSE)),IF(OR($E299="KTN",$E299="WHZ"),(VLOOKUP($K299,'判定表'!$B$3:$G$95,4,FALSE)*I299),0)))</f>
        <v/>
      </c>
      <c r="N299" s="71" t="str">
        <f>IF($I299="","",IF($K299="","",IF($G299=1,(VLOOKUP($F299,'金額'!$B$3:$J$114,3,FALSE)),0)))</f>
        <v/>
      </c>
      <c r="O299" s="72" t="str">
        <f t="shared" si="3"/>
        <v/>
      </c>
      <c r="P299" s="73" t="str">
        <f>IF($K299="","",IF($E299="KTN",(VLOOKUP($K299,'判定表'!$B$3:$I$95,8,FALSE)),IF($I299="","",(VLOOKUP($F299,'金額'!$B$3:$J$114,9,FALSE)))))</f>
        <v/>
      </c>
      <c r="Q299" s="59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</row>
    <row r="300" ht="13.5" customHeight="1">
      <c r="A300" s="44"/>
      <c r="B300" s="60" t="str">
        <f>IF($K300="","",(VLOOKUP($K300,'判定表'!$B$3:$G$105,6,FALSE)))</f>
        <v/>
      </c>
      <c r="C300" s="61"/>
      <c r="D300" s="62" t="str">
        <f t="shared" si="2"/>
        <v/>
      </c>
      <c r="E300" s="62" t="str">
        <f>IF(F300="","",VLOOKUP($F300,'金額'!$B$3:$K$44,10,FALSE))</f>
        <v/>
      </c>
      <c r="F300" s="63"/>
      <c r="G300" s="64" t="str">
        <f>IF($F300="","",(VLOOKUP($F300,'金額'!$B$3:$E$114,2,FALSE)))</f>
        <v/>
      </c>
      <c r="H300" s="65" t="str">
        <f>IF(F300="","",VLOOKUP($F300,'金額'!$B$3:$I$44,8,FALSE))</f>
        <v/>
      </c>
      <c r="I300" s="66" t="str">
        <f>IF(F300="","",VLOOKUP($F300,'金額'!$B$3:$I$44,7,FALSE))</f>
        <v/>
      </c>
      <c r="J300" s="67"/>
      <c r="K300" s="68"/>
      <c r="L300" s="69" t="str">
        <f>IF($I300="","",IF(AND($B300="K",$E300="KTN"),2000,IF(AND($B300="K",$E300="WHZ"),2000,IF($E300="MAHA",1500,IF($G300=0,(VLOOKUP($K300,'判定表'!$B$3:$G$96,2,FALSE)),0)))))</f>
        <v/>
      </c>
      <c r="M300" s="70" t="str">
        <f>IF($K300="","",IF($E300="ANC",(VLOOKUP($K300,'判定表'!$B$3:$G$95,3,FALSE)),IF(OR($E300="KTN",$E300="WHZ"),(VLOOKUP($K300,'判定表'!$B$3:$G$95,4,FALSE)*I300),0)))</f>
        <v/>
      </c>
      <c r="N300" s="71" t="str">
        <f>IF($I300="","",IF($K300="","",IF($G300=1,(VLOOKUP($F300,'金額'!$B$3:$J$114,3,FALSE)),0)))</f>
        <v/>
      </c>
      <c r="O300" s="72" t="str">
        <f t="shared" si="3"/>
        <v/>
      </c>
      <c r="P300" s="73" t="str">
        <f>IF($K300="","",IF($E300="KTN",(VLOOKUP($K300,'判定表'!$B$3:$I$95,8,FALSE)),IF($I300="","",(VLOOKUP($F300,'金額'!$B$3:$J$114,9,FALSE)))))</f>
        <v/>
      </c>
      <c r="Q300" s="59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</row>
    <row r="301" ht="13.5" customHeight="1">
      <c r="A301" s="44"/>
      <c r="B301" s="60" t="str">
        <f>IF($K301="","",(VLOOKUP($K301,'判定表'!$B$3:$G$105,6,FALSE)))</f>
        <v/>
      </c>
      <c r="C301" s="61"/>
      <c r="D301" s="62" t="str">
        <f t="shared" si="2"/>
        <v/>
      </c>
      <c r="E301" s="62" t="str">
        <f>IF(F301="","",VLOOKUP($F301,'金額'!$B$3:$K$44,10,FALSE))</f>
        <v/>
      </c>
      <c r="F301" s="63"/>
      <c r="G301" s="64" t="str">
        <f>IF($F301="","",(VLOOKUP($F301,'金額'!$B$3:$E$114,2,FALSE)))</f>
        <v/>
      </c>
      <c r="H301" s="65" t="str">
        <f>IF(F301="","",VLOOKUP($F301,'金額'!$B$3:$I$44,8,FALSE))</f>
        <v/>
      </c>
      <c r="I301" s="66" t="str">
        <f>IF(F301="","",VLOOKUP($F301,'金額'!$B$3:$I$44,7,FALSE))</f>
        <v/>
      </c>
      <c r="J301" s="67"/>
      <c r="K301" s="68"/>
      <c r="L301" s="69" t="str">
        <f>IF($I301="","",IF(AND($B301="K",$E301="KTN"),2000,IF(AND($B301="K",$E301="WHZ"),2000,IF($E301="MAHA",1500,IF($G301=0,(VLOOKUP($K301,'判定表'!$B$3:$G$96,2,FALSE)),0)))))</f>
        <v/>
      </c>
      <c r="M301" s="70" t="str">
        <f>IF($K301="","",IF($E301="ANC",(VLOOKUP($K301,'判定表'!$B$3:$G$95,3,FALSE)),IF(OR($E301="KTN",$E301="WHZ"),(VLOOKUP($K301,'判定表'!$B$3:$G$95,4,FALSE)*I301),0)))</f>
        <v/>
      </c>
      <c r="N301" s="71" t="str">
        <f>IF($I301="","",IF($K301="","",IF($G301=1,(VLOOKUP($F301,'金額'!$B$3:$J$114,3,FALSE)),0)))</f>
        <v/>
      </c>
      <c r="O301" s="72" t="str">
        <f t="shared" si="3"/>
        <v/>
      </c>
      <c r="P301" s="73" t="str">
        <f>IF($K301="","",IF($E301="KTN",(VLOOKUP($K301,'判定表'!$B$3:$I$95,8,FALSE)),IF($I301="","",(VLOOKUP($F301,'金額'!$B$3:$J$114,9,FALSE)))))</f>
        <v/>
      </c>
      <c r="Q301" s="59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</row>
    <row r="302" ht="13.5" customHeight="1">
      <c r="A302" s="44"/>
      <c r="B302" s="60" t="str">
        <f>IF($K302="","",(VLOOKUP($K302,'判定表'!$B$3:$G$105,6,FALSE)))</f>
        <v/>
      </c>
      <c r="C302" s="61"/>
      <c r="D302" s="62" t="str">
        <f t="shared" si="2"/>
        <v/>
      </c>
      <c r="E302" s="62" t="str">
        <f>IF(F302="","",VLOOKUP($F302,'金額'!$B$3:$K$44,10,FALSE))</f>
        <v/>
      </c>
      <c r="F302" s="63"/>
      <c r="G302" s="64" t="str">
        <f>IF($F302="","",(VLOOKUP($F302,'金額'!$B$3:$E$114,2,FALSE)))</f>
        <v/>
      </c>
      <c r="H302" s="65" t="str">
        <f>IF(F302="","",VLOOKUP($F302,'金額'!$B$3:$I$44,8,FALSE))</f>
        <v/>
      </c>
      <c r="I302" s="66" t="str">
        <f>IF(F302="","",VLOOKUP($F302,'金額'!$B$3:$I$44,7,FALSE))</f>
        <v/>
      </c>
      <c r="J302" s="67"/>
      <c r="K302" s="68"/>
      <c r="L302" s="69" t="str">
        <f>IF($I302="","",IF(AND($B302="K",$E302="KTN"),2000,IF(AND($B302="K",$E302="WHZ"),2000,IF($E302="MAHA",1500,IF($G302=0,(VLOOKUP($K302,'判定表'!$B$3:$G$96,2,FALSE)),0)))))</f>
        <v/>
      </c>
      <c r="M302" s="70" t="str">
        <f>IF($K302="","",IF($E302="ANC",(VLOOKUP($K302,'判定表'!$B$3:$G$95,3,FALSE)),IF(OR($E302="KTN",$E302="WHZ"),(VLOOKUP($K302,'判定表'!$B$3:$G$95,4,FALSE)*I302),0)))</f>
        <v/>
      </c>
      <c r="N302" s="71" t="str">
        <f>IF($I302="","",IF($K302="","",IF($G302=1,(VLOOKUP($F302,'金額'!$B$3:$J$114,3,FALSE)),0)))</f>
        <v/>
      </c>
      <c r="O302" s="72" t="str">
        <f t="shared" si="3"/>
        <v/>
      </c>
      <c r="P302" s="73" t="str">
        <f>IF($K302="","",IF($E302="KTN",(VLOOKUP($K302,'判定表'!$B$3:$I$95,8,FALSE)),IF($I302="","",(VLOOKUP($F302,'金額'!$B$3:$J$114,9,FALSE)))))</f>
        <v/>
      </c>
      <c r="Q302" s="59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</row>
    <row r="303" ht="13.5" customHeight="1">
      <c r="A303" s="44"/>
      <c r="B303" s="60" t="str">
        <f>IF($K303="","",(VLOOKUP($K303,'判定表'!$B$3:$G$105,6,FALSE)))</f>
        <v/>
      </c>
      <c r="C303" s="61"/>
      <c r="D303" s="62" t="str">
        <f t="shared" si="2"/>
        <v/>
      </c>
      <c r="E303" s="62" t="str">
        <f>IF(F303="","",VLOOKUP($F303,'金額'!$B$3:$K$44,10,FALSE))</f>
        <v/>
      </c>
      <c r="F303" s="63"/>
      <c r="G303" s="64" t="str">
        <f>IF($F303="","",(VLOOKUP($F303,'金額'!$B$3:$E$114,2,FALSE)))</f>
        <v/>
      </c>
      <c r="H303" s="65" t="str">
        <f>IF(F303="","",VLOOKUP($F303,'金額'!$B$3:$I$44,8,FALSE))</f>
        <v/>
      </c>
      <c r="I303" s="66" t="str">
        <f>IF(F303="","",VLOOKUP($F303,'金額'!$B$3:$I$44,7,FALSE))</f>
        <v/>
      </c>
      <c r="J303" s="67"/>
      <c r="K303" s="68"/>
      <c r="L303" s="69" t="str">
        <f>IF($I303="","",IF(AND($B303="K",$E303="KTN"),2000,IF(AND($B303="K",$E303="WHZ"),2000,IF($E303="MAHA",1500,IF($G303=0,(VLOOKUP($K303,'判定表'!$B$3:$G$96,2,FALSE)),0)))))</f>
        <v/>
      </c>
      <c r="M303" s="70" t="str">
        <f>IF($K303="","",IF($E303="ANC",(VLOOKUP($K303,'判定表'!$B$3:$G$95,3,FALSE)),IF(OR($E303="KTN",$E303="WHZ"),(VLOOKUP($K303,'判定表'!$B$3:$G$95,4,FALSE)*I303),0)))</f>
        <v/>
      </c>
      <c r="N303" s="71" t="str">
        <f>IF($I303="","",IF($K303="","",IF($G303=1,(VLOOKUP($F303,'金額'!$B$3:$J$114,3,FALSE)),0)))</f>
        <v/>
      </c>
      <c r="O303" s="72" t="str">
        <f t="shared" si="3"/>
        <v/>
      </c>
      <c r="P303" s="73" t="str">
        <f>IF($K303="","",IF($E303="KTN",(VLOOKUP($K303,'判定表'!$B$3:$I$95,8,FALSE)),IF($I303="","",(VLOOKUP($F303,'金額'!$B$3:$J$114,9,FALSE)))))</f>
        <v/>
      </c>
      <c r="Q303" s="59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</row>
    <row r="304" ht="13.5" customHeight="1">
      <c r="A304" s="44"/>
      <c r="B304" s="60" t="str">
        <f>IF($K304="","",(VLOOKUP($K304,'判定表'!$B$3:$G$105,6,FALSE)))</f>
        <v/>
      </c>
      <c r="C304" s="61"/>
      <c r="D304" s="62" t="str">
        <f t="shared" si="2"/>
        <v/>
      </c>
      <c r="E304" s="62" t="str">
        <f>IF(F304="","",VLOOKUP($F304,'金額'!$B$3:$K$44,10,FALSE))</f>
        <v/>
      </c>
      <c r="F304" s="63"/>
      <c r="G304" s="64" t="str">
        <f>IF($F304="","",(VLOOKUP($F304,'金額'!$B$3:$E$114,2,FALSE)))</f>
        <v/>
      </c>
      <c r="H304" s="65" t="str">
        <f>IF(F304="","",VLOOKUP($F304,'金額'!$B$3:$I$44,8,FALSE))</f>
        <v/>
      </c>
      <c r="I304" s="66" t="str">
        <f>IF(F304="","",VLOOKUP($F304,'金額'!$B$3:$I$44,7,FALSE))</f>
        <v/>
      </c>
      <c r="J304" s="67"/>
      <c r="K304" s="68"/>
      <c r="L304" s="69" t="str">
        <f>IF($I304="","",IF(AND($B304="K",$E304="KTN"),2000,IF(AND($B304="K",$E304="WHZ"),2000,IF($E304="MAHA",1500,IF($G304=0,(VLOOKUP($K304,'判定表'!$B$3:$G$96,2,FALSE)),0)))))</f>
        <v/>
      </c>
      <c r="M304" s="70" t="str">
        <f>IF($K304="","",IF($E304="ANC",(VLOOKUP($K304,'判定表'!$B$3:$G$95,3,FALSE)),IF(OR($E304="KTN",$E304="WHZ"),(VLOOKUP($K304,'判定表'!$B$3:$G$95,4,FALSE)*I304),0)))</f>
        <v/>
      </c>
      <c r="N304" s="71" t="str">
        <f>IF($I304="","",IF($K304="","",IF($G304=1,(VLOOKUP($F304,'金額'!$B$3:$J$114,3,FALSE)),0)))</f>
        <v/>
      </c>
      <c r="O304" s="72" t="str">
        <f t="shared" si="3"/>
        <v/>
      </c>
      <c r="P304" s="73" t="str">
        <f>IF($K304="","",IF($E304="KTN",(VLOOKUP($K304,'判定表'!$B$3:$I$95,8,FALSE)),IF($I304="","",(VLOOKUP($F304,'金額'!$B$3:$J$114,9,FALSE)))))</f>
        <v/>
      </c>
      <c r="Q304" s="59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</row>
    <row r="305" ht="13.5" customHeight="1">
      <c r="A305" s="44"/>
      <c r="B305" s="60" t="str">
        <f>IF($K305="","",(VLOOKUP($K305,'判定表'!$B$3:$G$105,6,FALSE)))</f>
        <v/>
      </c>
      <c r="C305" s="61"/>
      <c r="D305" s="62" t="str">
        <f t="shared" si="2"/>
        <v/>
      </c>
      <c r="E305" s="62" t="str">
        <f>IF(F305="","",VLOOKUP($F305,'金額'!$B$3:$K$44,10,FALSE))</f>
        <v/>
      </c>
      <c r="F305" s="63"/>
      <c r="G305" s="64" t="str">
        <f>IF($F305="","",(VLOOKUP($F305,'金額'!$B$3:$E$114,2,FALSE)))</f>
        <v/>
      </c>
      <c r="H305" s="65" t="str">
        <f>IF(F305="","",VLOOKUP($F305,'金額'!$B$3:$I$44,8,FALSE))</f>
        <v/>
      </c>
      <c r="I305" s="66" t="str">
        <f>IF(F305="","",VLOOKUP($F305,'金額'!$B$3:$I$44,7,FALSE))</f>
        <v/>
      </c>
      <c r="J305" s="67"/>
      <c r="K305" s="68"/>
      <c r="L305" s="69" t="str">
        <f>IF($I305="","",IF(AND($B305="K",$E305="KTN"),2000,IF(AND($B305="K",$E305="WHZ"),2000,IF($E305="MAHA",1500,IF($G305=0,(VLOOKUP($K305,'判定表'!$B$3:$G$96,2,FALSE)),0)))))</f>
        <v/>
      </c>
      <c r="M305" s="70" t="str">
        <f>IF($K305="","",IF($E305="ANC",(VLOOKUP($K305,'判定表'!$B$3:$G$95,3,FALSE)),IF(OR($E305="KTN",$E305="WHZ"),(VLOOKUP($K305,'判定表'!$B$3:$G$95,4,FALSE)*I305),0)))</f>
        <v/>
      </c>
      <c r="N305" s="71" t="str">
        <f>IF($I305="","",IF($K305="","",IF($G305=1,(VLOOKUP($F305,'金額'!$B$3:$J$114,3,FALSE)),0)))</f>
        <v/>
      </c>
      <c r="O305" s="72" t="str">
        <f t="shared" si="3"/>
        <v/>
      </c>
      <c r="P305" s="73" t="str">
        <f>IF($K305="","",IF($E305="KTN",(VLOOKUP($K305,'判定表'!$B$3:$I$95,8,FALSE)),IF($I305="","",(VLOOKUP($F305,'金額'!$B$3:$J$114,9,FALSE)))))</f>
        <v/>
      </c>
      <c r="Q305" s="59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</row>
    <row r="306" ht="13.5" customHeight="1">
      <c r="A306" s="44"/>
      <c r="B306" s="60" t="str">
        <f>IF($K306="","",(VLOOKUP($K306,'判定表'!$B$3:$G$105,6,FALSE)))</f>
        <v/>
      </c>
      <c r="C306" s="61"/>
      <c r="D306" s="62" t="str">
        <f t="shared" si="2"/>
        <v/>
      </c>
      <c r="E306" s="62" t="str">
        <f>IF(F306="","",VLOOKUP($F306,'金額'!$B$3:$K$44,10,FALSE))</f>
        <v/>
      </c>
      <c r="F306" s="63"/>
      <c r="G306" s="64" t="str">
        <f>IF($F306="","",(VLOOKUP($F306,'金額'!$B$3:$E$114,2,FALSE)))</f>
        <v/>
      </c>
      <c r="H306" s="65" t="str">
        <f>IF(F306="","",VLOOKUP($F306,'金額'!$B$3:$I$44,8,FALSE))</f>
        <v/>
      </c>
      <c r="I306" s="66" t="str">
        <f>IF(F306="","",VLOOKUP($F306,'金額'!$B$3:$I$44,7,FALSE))</f>
        <v/>
      </c>
      <c r="J306" s="67"/>
      <c r="K306" s="68"/>
      <c r="L306" s="69" t="str">
        <f>IF($I306="","",IF(AND($B306="K",$E306="KTN"),2000,IF(AND($B306="K",$E306="WHZ"),2000,IF($E306="MAHA",1500,IF($G306=0,(VLOOKUP($K306,'判定表'!$B$3:$G$96,2,FALSE)),0)))))</f>
        <v/>
      </c>
      <c r="M306" s="70" t="str">
        <f>IF($K306="","",IF($E306="ANC",(VLOOKUP($K306,'判定表'!$B$3:$G$95,3,FALSE)),IF(OR($E306="KTN",$E306="WHZ"),(VLOOKUP($K306,'判定表'!$B$3:$G$95,4,FALSE)*I306),0)))</f>
        <v/>
      </c>
      <c r="N306" s="71" t="str">
        <f>IF($I306="","",IF($K306="","",IF($G306=1,(VLOOKUP($F306,'金額'!$B$3:$J$114,3,FALSE)),0)))</f>
        <v/>
      </c>
      <c r="O306" s="72" t="str">
        <f t="shared" si="3"/>
        <v/>
      </c>
      <c r="P306" s="73" t="str">
        <f>IF($K306="","",IF($E306="KTN",(VLOOKUP($K306,'判定表'!$B$3:$I$95,8,FALSE)),IF($I306="","",(VLOOKUP($F306,'金額'!$B$3:$J$114,9,FALSE)))))</f>
        <v/>
      </c>
      <c r="Q306" s="59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</row>
    <row r="307" ht="13.5" customHeight="1">
      <c r="A307" s="44"/>
      <c r="B307" s="60" t="str">
        <f>IF($K307="","",(VLOOKUP($K307,'判定表'!$B$3:$G$105,6,FALSE)))</f>
        <v/>
      </c>
      <c r="C307" s="61"/>
      <c r="D307" s="62" t="str">
        <f t="shared" si="2"/>
        <v/>
      </c>
      <c r="E307" s="62" t="str">
        <f>IF(F307="","",VLOOKUP($F307,'金額'!$B$3:$K$44,10,FALSE))</f>
        <v/>
      </c>
      <c r="F307" s="63"/>
      <c r="G307" s="64" t="str">
        <f>IF($F307="","",(VLOOKUP($F307,'金額'!$B$3:$E$114,2,FALSE)))</f>
        <v/>
      </c>
      <c r="H307" s="65" t="str">
        <f>IF(F307="","",VLOOKUP($F307,'金額'!$B$3:$I$44,8,FALSE))</f>
        <v/>
      </c>
      <c r="I307" s="66" t="str">
        <f>IF(F307="","",VLOOKUP($F307,'金額'!$B$3:$I$44,7,FALSE))</f>
        <v/>
      </c>
      <c r="J307" s="67"/>
      <c r="K307" s="68"/>
      <c r="L307" s="69" t="str">
        <f>IF($I307="","",IF(AND($B307="K",$E307="KTN"),2000,IF(AND($B307="K",$E307="WHZ"),2000,IF($E307="MAHA",1500,IF($G307=0,(VLOOKUP($K307,'判定表'!$B$3:$G$96,2,FALSE)),0)))))</f>
        <v/>
      </c>
      <c r="M307" s="70" t="str">
        <f>IF($K307="","",IF($E307="ANC",(VLOOKUP($K307,'判定表'!$B$3:$G$95,3,FALSE)),IF(OR($E307="KTN",$E307="WHZ"),(VLOOKUP($K307,'判定表'!$B$3:$G$95,4,FALSE)*I307),0)))</f>
        <v/>
      </c>
      <c r="N307" s="71" t="str">
        <f>IF($I307="","",IF($K307="","",IF($G307=1,(VLOOKUP($F307,'金額'!$B$3:$J$114,3,FALSE)),0)))</f>
        <v/>
      </c>
      <c r="O307" s="72" t="str">
        <f t="shared" si="3"/>
        <v/>
      </c>
      <c r="P307" s="73" t="str">
        <f>IF($K307="","",IF($E307="KTN",(VLOOKUP($K307,'判定表'!$B$3:$I$95,8,FALSE)),IF($I307="","",(VLOOKUP($F307,'金額'!$B$3:$J$114,9,FALSE)))))</f>
        <v/>
      </c>
      <c r="Q307" s="59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</row>
    <row r="308" ht="13.5" customHeight="1">
      <c r="A308" s="44"/>
      <c r="B308" s="60" t="str">
        <f>IF($K308="","",(VLOOKUP($K308,'判定表'!$B$3:$G$105,6,FALSE)))</f>
        <v/>
      </c>
      <c r="C308" s="61"/>
      <c r="D308" s="62" t="str">
        <f t="shared" si="2"/>
        <v/>
      </c>
      <c r="E308" s="62" t="str">
        <f>IF(F308="","",VLOOKUP($F308,'金額'!$B$3:$K$44,10,FALSE))</f>
        <v/>
      </c>
      <c r="F308" s="63"/>
      <c r="G308" s="64" t="str">
        <f>IF($F308="","",(VLOOKUP($F308,'金額'!$B$3:$E$114,2,FALSE)))</f>
        <v/>
      </c>
      <c r="H308" s="65" t="str">
        <f>IF(F308="","",VLOOKUP($F308,'金額'!$B$3:$I$44,8,FALSE))</f>
        <v/>
      </c>
      <c r="I308" s="66" t="str">
        <f>IF(F308="","",VLOOKUP($F308,'金額'!$B$3:$I$44,7,FALSE))</f>
        <v/>
      </c>
      <c r="J308" s="67"/>
      <c r="K308" s="68"/>
      <c r="L308" s="69" t="str">
        <f>IF($I308="","",IF(AND($B308="K",$E308="KTN"),2000,IF(AND($B308="K",$E308="WHZ"),2000,IF($E308="MAHA",1500,IF($G308=0,(VLOOKUP($K308,'判定表'!$B$3:$G$96,2,FALSE)),0)))))</f>
        <v/>
      </c>
      <c r="M308" s="70" t="str">
        <f>IF($K308="","",IF($E308="ANC",(VLOOKUP($K308,'判定表'!$B$3:$G$95,3,FALSE)),IF(OR($E308="KTN",$E308="WHZ"),(VLOOKUP($K308,'判定表'!$B$3:$G$95,4,FALSE)*I308),0)))</f>
        <v/>
      </c>
      <c r="N308" s="71" t="str">
        <f>IF($I308="","",IF($K308="","",IF($G308=1,(VLOOKUP($F308,'金額'!$B$3:$J$114,3,FALSE)),0)))</f>
        <v/>
      </c>
      <c r="O308" s="72" t="str">
        <f t="shared" si="3"/>
        <v/>
      </c>
      <c r="P308" s="73" t="str">
        <f>IF($K308="","",IF($E308="KTN",(VLOOKUP($K308,'判定表'!$B$3:$I$95,8,FALSE)),IF($I308="","",(VLOOKUP($F308,'金額'!$B$3:$J$114,9,FALSE)))))</f>
        <v/>
      </c>
      <c r="Q308" s="59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</row>
    <row r="309" ht="13.5" customHeight="1">
      <c r="A309" s="44"/>
      <c r="B309" s="60" t="str">
        <f>IF($K309="","",(VLOOKUP($K309,'判定表'!$B$3:$G$105,6,FALSE)))</f>
        <v/>
      </c>
      <c r="C309" s="61"/>
      <c r="D309" s="62" t="str">
        <f t="shared" si="2"/>
        <v/>
      </c>
      <c r="E309" s="62" t="str">
        <f>IF(F309="","",VLOOKUP($F309,'金額'!$B$3:$K$44,10,FALSE))</f>
        <v/>
      </c>
      <c r="F309" s="63"/>
      <c r="G309" s="64" t="str">
        <f>IF($F309="","",(VLOOKUP($F309,'金額'!$B$3:$E$114,2,FALSE)))</f>
        <v/>
      </c>
      <c r="H309" s="65" t="str">
        <f>IF(F309="","",VLOOKUP($F309,'金額'!$B$3:$I$44,8,FALSE))</f>
        <v/>
      </c>
      <c r="I309" s="66" t="str">
        <f>IF(F309="","",VLOOKUP($F309,'金額'!$B$3:$I$44,7,FALSE))</f>
        <v/>
      </c>
      <c r="J309" s="67"/>
      <c r="K309" s="68"/>
      <c r="L309" s="69" t="str">
        <f>IF($I309="","",IF(AND($B309="K",$E309="KTN"),2000,IF(AND($B309="K",$E309="WHZ"),2000,IF($E309="MAHA",1500,IF($G309=0,(VLOOKUP($K309,'判定表'!$B$3:$G$96,2,FALSE)),0)))))</f>
        <v/>
      </c>
      <c r="M309" s="70" t="str">
        <f>IF($K309="","",IF($E309="ANC",(VLOOKUP($K309,'判定表'!$B$3:$G$95,3,FALSE)),IF(OR($E309="KTN",$E309="WHZ"),(VLOOKUP($K309,'判定表'!$B$3:$G$95,4,FALSE)*I309),0)))</f>
        <v/>
      </c>
      <c r="N309" s="71" t="str">
        <f>IF($I309="","",IF($K309="","",IF($G309=1,(VLOOKUP($F309,'金額'!$B$3:$J$114,3,FALSE)),0)))</f>
        <v/>
      </c>
      <c r="O309" s="72" t="str">
        <f t="shared" si="3"/>
        <v/>
      </c>
      <c r="P309" s="73" t="str">
        <f>IF($K309="","",IF($E309="KTN",(VLOOKUP($K309,'判定表'!$B$3:$I$95,8,FALSE)),IF($I309="","",(VLOOKUP($F309,'金額'!$B$3:$J$114,9,FALSE)))))</f>
        <v/>
      </c>
      <c r="Q309" s="59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</row>
    <row r="310" ht="13.5" customHeight="1">
      <c r="A310" s="44"/>
      <c r="B310" s="60" t="str">
        <f>IF($K310="","",(VLOOKUP($K310,'判定表'!$B$3:$G$105,6,FALSE)))</f>
        <v/>
      </c>
      <c r="C310" s="61"/>
      <c r="D310" s="62" t="str">
        <f t="shared" si="2"/>
        <v/>
      </c>
      <c r="E310" s="62" t="str">
        <f>IF(F310="","",VLOOKUP($F310,'金額'!$B$3:$K$44,10,FALSE))</f>
        <v/>
      </c>
      <c r="F310" s="63"/>
      <c r="G310" s="64" t="str">
        <f>IF($F310="","",(VLOOKUP($F310,'金額'!$B$3:$E$114,2,FALSE)))</f>
        <v/>
      </c>
      <c r="H310" s="65" t="str">
        <f>IF(F310="","",VLOOKUP($F310,'金額'!$B$3:$I$44,8,FALSE))</f>
        <v/>
      </c>
      <c r="I310" s="66" t="str">
        <f>IF(F310="","",VLOOKUP($F310,'金額'!$B$3:$I$44,7,FALSE))</f>
        <v/>
      </c>
      <c r="J310" s="67"/>
      <c r="K310" s="68"/>
      <c r="L310" s="69" t="str">
        <f>IF($I310="","",IF(AND($B310="K",$E310="KTN"),2000,IF(AND($B310="K",$E310="WHZ"),2000,IF($E310="MAHA",1500,IF($G310=0,(VLOOKUP($K310,'判定表'!$B$3:$G$96,2,FALSE)),0)))))</f>
        <v/>
      </c>
      <c r="M310" s="70" t="str">
        <f>IF($K310="","",IF($E310="ANC",(VLOOKUP($K310,'判定表'!$B$3:$G$95,3,FALSE)),IF(OR($E310="KTN",$E310="WHZ"),(VLOOKUP($K310,'判定表'!$B$3:$G$95,4,FALSE)*I310),0)))</f>
        <v/>
      </c>
      <c r="N310" s="71" t="str">
        <f>IF($I310="","",IF($K310="","",IF($G310=1,(VLOOKUP($F310,'金額'!$B$3:$J$114,3,FALSE)),0)))</f>
        <v/>
      </c>
      <c r="O310" s="72" t="str">
        <f t="shared" si="3"/>
        <v/>
      </c>
      <c r="P310" s="73" t="str">
        <f>IF($K310="","",IF($E310="KTN",(VLOOKUP($K310,'判定表'!$B$3:$I$95,8,FALSE)),IF($I310="","",(VLOOKUP($F310,'金額'!$B$3:$J$114,9,FALSE)))))</f>
        <v/>
      </c>
      <c r="Q310" s="59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</row>
    <row r="311" ht="13.5" customHeight="1">
      <c r="A311" s="44"/>
      <c r="B311" s="60" t="str">
        <f>IF($K311="","",(VLOOKUP($K311,'判定表'!$B$3:$G$105,6,FALSE)))</f>
        <v/>
      </c>
      <c r="C311" s="61"/>
      <c r="D311" s="62" t="str">
        <f t="shared" si="2"/>
        <v/>
      </c>
      <c r="E311" s="62" t="str">
        <f>IF(F311="","",VLOOKUP($F311,'金額'!$B$3:$K$44,10,FALSE))</f>
        <v/>
      </c>
      <c r="F311" s="63"/>
      <c r="G311" s="64" t="str">
        <f>IF($F311="","",(VLOOKUP($F311,'金額'!$B$3:$E$114,2,FALSE)))</f>
        <v/>
      </c>
      <c r="H311" s="65" t="str">
        <f>IF(F311="","",VLOOKUP($F311,'金額'!$B$3:$I$44,8,FALSE))</f>
        <v/>
      </c>
      <c r="I311" s="66" t="str">
        <f>IF(F311="","",VLOOKUP($F311,'金額'!$B$3:$I$44,7,FALSE))</f>
        <v/>
      </c>
      <c r="J311" s="67"/>
      <c r="K311" s="68"/>
      <c r="L311" s="69" t="str">
        <f>IF($I311="","",IF(AND($B311="K",$E311="KTN"),2000,IF(AND($B311="K",$E311="WHZ"),2000,IF($E311="MAHA",1500,IF($G311=0,(VLOOKUP($K311,'判定表'!$B$3:$G$96,2,FALSE)),0)))))</f>
        <v/>
      </c>
      <c r="M311" s="70" t="str">
        <f>IF($K311="","",IF($E311="ANC",(VLOOKUP($K311,'判定表'!$B$3:$G$95,3,FALSE)),IF(OR($E311="KTN",$E311="WHZ"),(VLOOKUP($K311,'判定表'!$B$3:$G$95,4,FALSE)*I311),0)))</f>
        <v/>
      </c>
      <c r="N311" s="71" t="str">
        <f>IF($I311="","",IF($K311="","",IF($G311=1,(VLOOKUP($F311,'金額'!$B$3:$J$114,3,FALSE)),0)))</f>
        <v/>
      </c>
      <c r="O311" s="72" t="str">
        <f t="shared" si="3"/>
        <v/>
      </c>
      <c r="P311" s="73" t="str">
        <f>IF($K311="","",IF($E311="KTN",(VLOOKUP($K311,'判定表'!$B$3:$I$95,8,FALSE)),IF($I311="","",(VLOOKUP($F311,'金額'!$B$3:$J$114,9,FALSE)))))</f>
        <v/>
      </c>
      <c r="Q311" s="59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</row>
    <row r="312" ht="13.5" customHeight="1">
      <c r="A312" s="44"/>
      <c r="B312" s="60" t="str">
        <f>IF($K312="","",(VLOOKUP($K312,'判定表'!$B$3:$G$105,6,FALSE)))</f>
        <v/>
      </c>
      <c r="C312" s="61"/>
      <c r="D312" s="62" t="str">
        <f t="shared" si="2"/>
        <v/>
      </c>
      <c r="E312" s="62" t="str">
        <f>IF(F312="","",VLOOKUP($F312,'金額'!$B$3:$K$44,10,FALSE))</f>
        <v/>
      </c>
      <c r="F312" s="63"/>
      <c r="G312" s="64" t="str">
        <f>IF($F312="","",(VLOOKUP($F312,'金額'!$B$3:$E$114,2,FALSE)))</f>
        <v/>
      </c>
      <c r="H312" s="65" t="str">
        <f>IF(F312="","",VLOOKUP($F312,'金額'!$B$3:$I$44,8,FALSE))</f>
        <v/>
      </c>
      <c r="I312" s="66" t="str">
        <f>IF(F312="","",VLOOKUP($F312,'金額'!$B$3:$I$44,7,FALSE))</f>
        <v/>
      </c>
      <c r="J312" s="67"/>
      <c r="K312" s="68"/>
      <c r="L312" s="69" t="str">
        <f>IF($I312="","",IF(AND($B312="K",$E312="KTN"),2000,IF(AND($B312="K",$E312="WHZ"),2000,IF($E312="MAHA",1500,IF($G312=0,(VLOOKUP($K312,'判定表'!$B$3:$G$96,2,FALSE)),0)))))</f>
        <v/>
      </c>
      <c r="M312" s="70" t="str">
        <f>IF($K312="","",IF($E312="ANC",(VLOOKUP($K312,'判定表'!$B$3:$G$95,3,FALSE)),IF(OR($E312="KTN",$E312="WHZ"),(VLOOKUP($K312,'判定表'!$B$3:$G$95,4,FALSE)*I312),0)))</f>
        <v/>
      </c>
      <c r="N312" s="71" t="str">
        <f>IF($I312="","",IF($K312="","",IF($G312=1,(VLOOKUP($F312,'金額'!$B$3:$J$114,3,FALSE)),0)))</f>
        <v/>
      </c>
      <c r="O312" s="72" t="str">
        <f t="shared" si="3"/>
        <v/>
      </c>
      <c r="P312" s="73" t="str">
        <f>IF($K312="","",IF($E312="KTN",(VLOOKUP($K312,'判定表'!$B$3:$I$95,8,FALSE)),IF($I312="","",(VLOOKUP($F312,'金額'!$B$3:$J$114,9,FALSE)))))</f>
        <v/>
      </c>
      <c r="Q312" s="59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</row>
    <row r="313" ht="13.5" customHeight="1">
      <c r="A313" s="44"/>
      <c r="B313" s="60" t="str">
        <f>IF($K313="","",(VLOOKUP($K313,'判定表'!$B$3:$G$105,6,FALSE)))</f>
        <v/>
      </c>
      <c r="C313" s="61"/>
      <c r="D313" s="62" t="str">
        <f t="shared" si="2"/>
        <v/>
      </c>
      <c r="E313" s="62" t="str">
        <f>IF(F313="","",VLOOKUP($F313,'金額'!$B$3:$K$44,10,FALSE))</f>
        <v/>
      </c>
      <c r="F313" s="63"/>
      <c r="G313" s="64" t="str">
        <f>IF($F313="","",(VLOOKUP($F313,'金額'!$B$3:$E$114,2,FALSE)))</f>
        <v/>
      </c>
      <c r="H313" s="65" t="str">
        <f>IF(F313="","",VLOOKUP($F313,'金額'!$B$3:$I$44,8,FALSE))</f>
        <v/>
      </c>
      <c r="I313" s="66" t="str">
        <f>IF(F313="","",VLOOKUP($F313,'金額'!$B$3:$I$44,7,FALSE))</f>
        <v/>
      </c>
      <c r="J313" s="67"/>
      <c r="K313" s="68"/>
      <c r="L313" s="69" t="str">
        <f>IF($I313="","",IF(AND($B313="K",$E313="KTN"),2000,IF(AND($B313="K",$E313="WHZ"),2000,IF($E313="MAHA",1500,IF($G313=0,(VLOOKUP($K313,'判定表'!$B$3:$G$96,2,FALSE)),0)))))</f>
        <v/>
      </c>
      <c r="M313" s="70" t="str">
        <f>IF($K313="","",IF($E313="ANC",(VLOOKUP($K313,'判定表'!$B$3:$G$95,3,FALSE)),IF(OR($E313="KTN",$E313="WHZ"),(VLOOKUP($K313,'判定表'!$B$3:$G$95,4,FALSE)*I313),0)))</f>
        <v/>
      </c>
      <c r="N313" s="71" t="str">
        <f>IF($I313="","",IF($K313="","",IF($G313=1,(VLOOKUP($F313,'金額'!$B$3:$J$114,3,FALSE)),0)))</f>
        <v/>
      </c>
      <c r="O313" s="72" t="str">
        <f t="shared" si="3"/>
        <v/>
      </c>
      <c r="P313" s="73" t="str">
        <f>IF($K313="","",IF($E313="KTN",(VLOOKUP($K313,'判定表'!$B$3:$I$95,8,FALSE)),IF($I313="","",(VLOOKUP($F313,'金額'!$B$3:$J$114,9,FALSE)))))</f>
        <v/>
      </c>
      <c r="Q313" s="59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</row>
    <row r="314" ht="13.5" customHeight="1">
      <c r="A314" s="44"/>
      <c r="B314" s="60" t="str">
        <f>IF($K314="","",(VLOOKUP($K314,'判定表'!$B$3:$G$105,6,FALSE)))</f>
        <v/>
      </c>
      <c r="C314" s="61"/>
      <c r="D314" s="62" t="str">
        <f t="shared" si="2"/>
        <v/>
      </c>
      <c r="E314" s="62" t="str">
        <f>IF(F314="","",VLOOKUP($F314,'金額'!$B$3:$K$44,10,FALSE))</f>
        <v/>
      </c>
      <c r="F314" s="63"/>
      <c r="G314" s="64" t="str">
        <f>IF($F314="","",(VLOOKUP($F314,'金額'!$B$3:$E$114,2,FALSE)))</f>
        <v/>
      </c>
      <c r="H314" s="65" t="str">
        <f>IF(F314="","",VLOOKUP($F314,'金額'!$B$3:$I$44,8,FALSE))</f>
        <v/>
      </c>
      <c r="I314" s="66" t="str">
        <f>IF(F314="","",VLOOKUP($F314,'金額'!$B$3:$I$44,7,FALSE))</f>
        <v/>
      </c>
      <c r="J314" s="67"/>
      <c r="K314" s="68"/>
      <c r="L314" s="69" t="str">
        <f>IF($I314="","",IF(AND($B314="K",$E314="KTN"),2000,IF(AND($B314="K",$E314="WHZ"),2000,IF($E314="MAHA",1500,IF($G314=0,(VLOOKUP($K314,'判定表'!$B$3:$G$96,2,FALSE)),0)))))</f>
        <v/>
      </c>
      <c r="M314" s="70" t="str">
        <f>IF($K314="","",IF($E314="ANC",(VLOOKUP($K314,'判定表'!$B$3:$G$95,3,FALSE)),IF(OR($E314="KTN",$E314="WHZ"),(VLOOKUP($K314,'判定表'!$B$3:$G$95,4,FALSE)*I314),0)))</f>
        <v/>
      </c>
      <c r="N314" s="71" t="str">
        <f>IF($I314="","",IF($K314="","",IF($G314=1,(VLOOKUP($F314,'金額'!$B$3:$J$114,3,FALSE)),0)))</f>
        <v/>
      </c>
      <c r="O314" s="72" t="str">
        <f t="shared" si="3"/>
        <v/>
      </c>
      <c r="P314" s="73" t="str">
        <f>IF($K314="","",IF($E314="KTN",(VLOOKUP($K314,'判定表'!$B$3:$I$95,8,FALSE)),IF($I314="","",(VLOOKUP($F314,'金額'!$B$3:$J$114,9,FALSE)))))</f>
        <v/>
      </c>
      <c r="Q314" s="59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</row>
    <row r="315" ht="13.5" customHeight="1">
      <c r="A315" s="44"/>
      <c r="B315" s="60" t="str">
        <f>IF($K315="","",(VLOOKUP($K315,'判定表'!$B$3:$G$105,6,FALSE)))</f>
        <v/>
      </c>
      <c r="C315" s="61"/>
      <c r="D315" s="62" t="str">
        <f t="shared" si="2"/>
        <v/>
      </c>
      <c r="E315" s="62" t="str">
        <f>IF(F315="","",VLOOKUP($F315,'金額'!$B$3:$K$44,10,FALSE))</f>
        <v/>
      </c>
      <c r="F315" s="63"/>
      <c r="G315" s="64" t="str">
        <f>IF($F315="","",(VLOOKUP($F315,'金額'!$B$3:$E$114,2,FALSE)))</f>
        <v/>
      </c>
      <c r="H315" s="65" t="str">
        <f>IF(F315="","",VLOOKUP($F315,'金額'!$B$3:$I$44,8,FALSE))</f>
        <v/>
      </c>
      <c r="I315" s="66" t="str">
        <f>IF(F315="","",VLOOKUP($F315,'金額'!$B$3:$I$44,7,FALSE))</f>
        <v/>
      </c>
      <c r="J315" s="67"/>
      <c r="K315" s="68"/>
      <c r="L315" s="69" t="str">
        <f>IF($I315="","",IF(AND($B315="K",$E315="KTN"),2000,IF(AND($B315="K",$E315="WHZ"),2000,IF($E315="MAHA",1500,IF($G315=0,(VLOOKUP($K315,'判定表'!$B$3:$G$96,2,FALSE)),0)))))</f>
        <v/>
      </c>
      <c r="M315" s="70" t="str">
        <f>IF($K315="","",IF($E315="ANC",(VLOOKUP($K315,'判定表'!$B$3:$G$95,3,FALSE)),IF(OR($E315="KTN",$E315="WHZ"),(VLOOKUP($K315,'判定表'!$B$3:$G$95,4,FALSE)*I315),0)))</f>
        <v/>
      </c>
      <c r="N315" s="71" t="str">
        <f>IF($I315="","",IF($K315="","",IF($G315=1,(VLOOKUP($F315,'金額'!$B$3:$J$114,3,FALSE)),0)))</f>
        <v/>
      </c>
      <c r="O315" s="72" t="str">
        <f t="shared" si="3"/>
        <v/>
      </c>
      <c r="P315" s="73" t="str">
        <f>IF($K315="","",IF($E315="KTN",(VLOOKUP($K315,'判定表'!$B$3:$I$95,8,FALSE)),IF($I315="","",(VLOOKUP($F315,'金額'!$B$3:$J$114,9,FALSE)))))</f>
        <v/>
      </c>
      <c r="Q315" s="59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</row>
    <row r="316" ht="13.5" customHeight="1">
      <c r="A316" s="44"/>
      <c r="B316" s="60" t="str">
        <f>IF($K316="","",(VLOOKUP($K316,'判定表'!$B$3:$G$105,6,FALSE)))</f>
        <v/>
      </c>
      <c r="C316" s="61"/>
      <c r="D316" s="62" t="str">
        <f t="shared" si="2"/>
        <v/>
      </c>
      <c r="E316" s="62" t="str">
        <f>IF(F316="","",VLOOKUP($F316,'金額'!$B$3:$K$44,10,FALSE))</f>
        <v/>
      </c>
      <c r="F316" s="63"/>
      <c r="G316" s="64" t="str">
        <f>IF($F316="","",(VLOOKUP($F316,'金額'!$B$3:$E$114,2,FALSE)))</f>
        <v/>
      </c>
      <c r="H316" s="65" t="str">
        <f>IF(F316="","",VLOOKUP($F316,'金額'!$B$3:$I$44,8,FALSE))</f>
        <v/>
      </c>
      <c r="I316" s="66" t="str">
        <f>IF(F316="","",VLOOKUP($F316,'金額'!$B$3:$I$44,7,FALSE))</f>
        <v/>
      </c>
      <c r="J316" s="67"/>
      <c r="K316" s="68"/>
      <c r="L316" s="69" t="str">
        <f>IF($I316="","",IF(AND($B316="K",$E316="KTN"),2000,IF(AND($B316="K",$E316="WHZ"),2000,IF($E316="MAHA",1500,IF($G316=0,(VLOOKUP($K316,'判定表'!$B$3:$G$96,2,FALSE)),0)))))</f>
        <v/>
      </c>
      <c r="M316" s="70" t="str">
        <f>IF($K316="","",IF($E316="ANC",(VLOOKUP($K316,'判定表'!$B$3:$G$95,3,FALSE)),IF(OR($E316="KTN",$E316="WHZ"),(VLOOKUP($K316,'判定表'!$B$3:$G$95,4,FALSE)*I316),0)))</f>
        <v/>
      </c>
      <c r="N316" s="71" t="str">
        <f>IF($I316="","",IF($K316="","",IF($G316=1,(VLOOKUP($F316,'金額'!$B$3:$J$114,3,FALSE)),0)))</f>
        <v/>
      </c>
      <c r="O316" s="72" t="str">
        <f t="shared" si="3"/>
        <v/>
      </c>
      <c r="P316" s="73" t="str">
        <f>IF($K316="","",IF($E316="KTN",(VLOOKUP($K316,'判定表'!$B$3:$I$95,8,FALSE)),IF($I316="","",(VLOOKUP($F316,'金額'!$B$3:$J$114,9,FALSE)))))</f>
        <v/>
      </c>
      <c r="Q316" s="59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</row>
    <row r="317" ht="13.5" customHeight="1">
      <c r="A317" s="44"/>
      <c r="B317" s="60" t="str">
        <f>IF($K317="","",(VLOOKUP($K317,'判定表'!$B$3:$G$105,6,FALSE)))</f>
        <v/>
      </c>
      <c r="C317" s="61"/>
      <c r="D317" s="62" t="str">
        <f t="shared" si="2"/>
        <v/>
      </c>
      <c r="E317" s="62" t="str">
        <f>IF(F317="","",VLOOKUP($F317,'金額'!$B$3:$K$44,10,FALSE))</f>
        <v/>
      </c>
      <c r="F317" s="63"/>
      <c r="G317" s="64" t="str">
        <f>IF($F317="","",(VLOOKUP($F317,'金額'!$B$3:$E$114,2,FALSE)))</f>
        <v/>
      </c>
      <c r="H317" s="65" t="str">
        <f>IF(F317="","",VLOOKUP($F317,'金額'!$B$3:$I$44,8,FALSE))</f>
        <v/>
      </c>
      <c r="I317" s="66" t="str">
        <f>IF(F317="","",VLOOKUP($F317,'金額'!$B$3:$I$44,7,FALSE))</f>
        <v/>
      </c>
      <c r="J317" s="67"/>
      <c r="K317" s="68"/>
      <c r="L317" s="69" t="str">
        <f>IF($I317="","",IF(AND($B317="K",$E317="KTN"),2000,IF(AND($B317="K",$E317="WHZ"),2000,IF($E317="MAHA",1500,IF($G317=0,(VLOOKUP($K317,'判定表'!$B$3:$G$96,2,FALSE)),0)))))</f>
        <v/>
      </c>
      <c r="M317" s="70" t="str">
        <f>IF($K317="","",IF($E317="ANC",(VLOOKUP($K317,'判定表'!$B$3:$G$95,3,FALSE)),IF(OR($E317="KTN",$E317="WHZ"),(VLOOKUP($K317,'判定表'!$B$3:$G$95,4,FALSE)*I317),0)))</f>
        <v/>
      </c>
      <c r="N317" s="71" t="str">
        <f>IF($I317="","",IF($K317="","",IF($G317=1,(VLOOKUP($F317,'金額'!$B$3:$J$114,3,FALSE)),0)))</f>
        <v/>
      </c>
      <c r="O317" s="72" t="str">
        <f t="shared" si="3"/>
        <v/>
      </c>
      <c r="P317" s="73" t="str">
        <f>IF($K317="","",IF($E317="KTN",(VLOOKUP($K317,'判定表'!$B$3:$I$95,8,FALSE)),IF($I317="","",(VLOOKUP($F317,'金額'!$B$3:$J$114,9,FALSE)))))</f>
        <v/>
      </c>
      <c r="Q317" s="59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</row>
    <row r="318" ht="13.5" customHeight="1">
      <c r="A318" s="44"/>
      <c r="B318" s="60" t="str">
        <f>IF($K318="","",(VLOOKUP($K318,'判定表'!$B$3:$G$105,6,FALSE)))</f>
        <v/>
      </c>
      <c r="C318" s="61"/>
      <c r="D318" s="62" t="str">
        <f t="shared" si="2"/>
        <v/>
      </c>
      <c r="E318" s="62" t="str">
        <f>IF(F318="","",VLOOKUP($F318,'金額'!$B$3:$K$44,10,FALSE))</f>
        <v/>
      </c>
      <c r="F318" s="63"/>
      <c r="G318" s="64" t="str">
        <f>IF($F318="","",(VLOOKUP($F318,'金額'!$B$3:$E$114,2,FALSE)))</f>
        <v/>
      </c>
      <c r="H318" s="65" t="str">
        <f>IF(F318="","",VLOOKUP($F318,'金額'!$B$3:$I$44,8,FALSE))</f>
        <v/>
      </c>
      <c r="I318" s="66" t="str">
        <f>IF(F318="","",VLOOKUP($F318,'金額'!$B$3:$I$44,7,FALSE))</f>
        <v/>
      </c>
      <c r="J318" s="67"/>
      <c r="K318" s="68"/>
      <c r="L318" s="69" t="str">
        <f>IF($I318="","",IF(AND($B318="K",$E318="KTN"),2000,IF(AND($B318="K",$E318="WHZ"),2000,IF($E318="MAHA",1500,IF($G318=0,(VLOOKUP($K318,'判定表'!$B$3:$G$96,2,FALSE)),0)))))</f>
        <v/>
      </c>
      <c r="M318" s="70" t="str">
        <f>IF($K318="","",IF($E318="ANC",(VLOOKUP($K318,'判定表'!$B$3:$G$95,3,FALSE)),IF(OR($E318="KTN",$E318="WHZ"),(VLOOKUP($K318,'判定表'!$B$3:$G$95,4,FALSE)*I318),0)))</f>
        <v/>
      </c>
      <c r="N318" s="71" t="str">
        <f>IF($I318="","",IF($K318="","",IF($G318=1,(VLOOKUP($F318,'金額'!$B$3:$J$114,3,FALSE)),0)))</f>
        <v/>
      </c>
      <c r="O318" s="72" t="str">
        <f t="shared" si="3"/>
        <v/>
      </c>
      <c r="P318" s="73" t="str">
        <f>IF($K318="","",IF($E318="KTN",(VLOOKUP($K318,'判定表'!$B$3:$I$95,8,FALSE)),IF($I318="","",(VLOOKUP($F318,'金額'!$B$3:$J$114,9,FALSE)))))</f>
        <v/>
      </c>
      <c r="Q318" s="59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</row>
    <row r="319" ht="13.5" customHeight="1">
      <c r="A319" s="44"/>
      <c r="B319" s="60" t="str">
        <f>IF($K319="","",(VLOOKUP($K319,'判定表'!$B$3:$G$105,6,FALSE)))</f>
        <v/>
      </c>
      <c r="C319" s="61"/>
      <c r="D319" s="62" t="str">
        <f t="shared" si="2"/>
        <v/>
      </c>
      <c r="E319" s="62" t="str">
        <f>IF(F319="","",VLOOKUP($F319,'金額'!$B$3:$K$44,10,FALSE))</f>
        <v/>
      </c>
      <c r="F319" s="63"/>
      <c r="G319" s="64" t="str">
        <f>IF($F319="","",(VLOOKUP($F319,'金額'!$B$3:$E$114,2,FALSE)))</f>
        <v/>
      </c>
      <c r="H319" s="65" t="str">
        <f>IF(F319="","",VLOOKUP($F319,'金額'!$B$3:$I$44,8,FALSE))</f>
        <v/>
      </c>
      <c r="I319" s="66" t="str">
        <f>IF(F319="","",VLOOKUP($F319,'金額'!$B$3:$I$44,7,FALSE))</f>
        <v/>
      </c>
      <c r="J319" s="67"/>
      <c r="K319" s="68"/>
      <c r="L319" s="69" t="str">
        <f>IF($I319="","",IF(AND($B319="K",$E319="KTN"),2000,IF(AND($B319="K",$E319="WHZ"),2000,IF($E319="MAHA",1500,IF($G319=0,(VLOOKUP($K319,'判定表'!$B$3:$G$96,2,FALSE)),0)))))</f>
        <v/>
      </c>
      <c r="M319" s="70" t="str">
        <f>IF($K319="","",IF($E319="ANC",(VLOOKUP($K319,'判定表'!$B$3:$G$95,3,FALSE)),IF(OR($E319="KTN",$E319="WHZ"),(VLOOKUP($K319,'判定表'!$B$3:$G$95,4,FALSE)*I319),0)))</f>
        <v/>
      </c>
      <c r="N319" s="71" t="str">
        <f>IF($I319="","",IF($K319="","",IF($G319=1,(VLOOKUP($F319,'金額'!$B$3:$J$114,3,FALSE)),0)))</f>
        <v/>
      </c>
      <c r="O319" s="72" t="str">
        <f t="shared" si="3"/>
        <v/>
      </c>
      <c r="P319" s="73" t="str">
        <f>IF($K319="","",IF($E319="KTN",(VLOOKUP($K319,'判定表'!$B$3:$I$95,8,FALSE)),IF($I319="","",(VLOOKUP($F319,'金額'!$B$3:$J$114,9,FALSE)))))</f>
        <v/>
      </c>
      <c r="Q319" s="59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</row>
    <row r="320" ht="13.5" customHeight="1">
      <c r="A320" s="44"/>
      <c r="B320" s="60" t="str">
        <f>IF($K320="","",(VLOOKUP($K320,'判定表'!$B$3:$G$105,6,FALSE)))</f>
        <v/>
      </c>
      <c r="C320" s="61"/>
      <c r="D320" s="62" t="str">
        <f t="shared" si="2"/>
        <v/>
      </c>
      <c r="E320" s="62" t="str">
        <f>IF(F320="","",VLOOKUP($F320,'金額'!$B$3:$K$44,10,FALSE))</f>
        <v/>
      </c>
      <c r="F320" s="63"/>
      <c r="G320" s="64" t="str">
        <f>IF($F320="","",(VLOOKUP($F320,'金額'!$B$3:$E$114,2,FALSE)))</f>
        <v/>
      </c>
      <c r="H320" s="65" t="str">
        <f>IF(F320="","",VLOOKUP($F320,'金額'!$B$3:$I$44,8,FALSE))</f>
        <v/>
      </c>
      <c r="I320" s="66" t="str">
        <f>IF(F320="","",VLOOKUP($F320,'金額'!$B$3:$I$44,7,FALSE))</f>
        <v/>
      </c>
      <c r="J320" s="67"/>
      <c r="K320" s="68"/>
      <c r="L320" s="69" t="str">
        <f>IF($I320="","",IF(AND($B320="K",$E320="KTN"),2000,IF(AND($B320="K",$E320="WHZ"),2000,IF($E320="MAHA",1500,IF($G320=0,(VLOOKUP($K320,'判定表'!$B$3:$G$96,2,FALSE)),0)))))</f>
        <v/>
      </c>
      <c r="M320" s="70" t="str">
        <f>IF($K320="","",IF($E320="ANC",(VLOOKUP($K320,'判定表'!$B$3:$G$95,3,FALSE)),IF(OR($E320="KTN",$E320="WHZ"),(VLOOKUP($K320,'判定表'!$B$3:$G$95,4,FALSE)*I320),0)))</f>
        <v/>
      </c>
      <c r="N320" s="71" t="str">
        <f>IF($I320="","",IF($K320="","",IF($G320=1,(VLOOKUP($F320,'金額'!$B$3:$J$114,3,FALSE)),0)))</f>
        <v/>
      </c>
      <c r="O320" s="72" t="str">
        <f t="shared" si="3"/>
        <v/>
      </c>
      <c r="P320" s="73" t="str">
        <f>IF($K320="","",IF($E320="KTN",(VLOOKUP($K320,'判定表'!$B$3:$I$95,8,FALSE)),IF($I320="","",(VLOOKUP($F320,'金額'!$B$3:$J$114,9,FALSE)))))</f>
        <v/>
      </c>
      <c r="Q320" s="59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</row>
    <row r="321" ht="13.5" customHeight="1">
      <c r="A321" s="44"/>
      <c r="B321" s="60" t="str">
        <f>IF($K321="","",(VLOOKUP($K321,'判定表'!$B$3:$G$105,6,FALSE)))</f>
        <v/>
      </c>
      <c r="C321" s="61"/>
      <c r="D321" s="62" t="str">
        <f t="shared" si="2"/>
        <v/>
      </c>
      <c r="E321" s="62" t="str">
        <f>IF(F321="","",VLOOKUP($F321,'金額'!$B$3:$K$44,10,FALSE))</f>
        <v/>
      </c>
      <c r="F321" s="63"/>
      <c r="G321" s="64" t="str">
        <f>IF($F321="","",(VLOOKUP($F321,'金額'!$B$3:$E$114,2,FALSE)))</f>
        <v/>
      </c>
      <c r="H321" s="65" t="str">
        <f>IF(F321="","",VLOOKUP($F321,'金額'!$B$3:$I$44,8,FALSE))</f>
        <v/>
      </c>
      <c r="I321" s="66" t="str">
        <f>IF(F321="","",VLOOKUP($F321,'金額'!$B$3:$I$44,7,FALSE))</f>
        <v/>
      </c>
      <c r="J321" s="67"/>
      <c r="K321" s="68"/>
      <c r="L321" s="69" t="str">
        <f>IF($I321="","",IF(AND($B321="K",$E321="KTN"),2000,IF(AND($B321="K",$E321="WHZ"),2000,IF($E321="MAHA",1500,IF($G321=0,(VLOOKUP($K321,'判定表'!$B$3:$G$96,2,FALSE)),0)))))</f>
        <v/>
      </c>
      <c r="M321" s="70" t="str">
        <f>IF($K321="","",IF($E321="ANC",(VLOOKUP($K321,'判定表'!$B$3:$G$95,3,FALSE)),IF(OR($E321="KTN",$E321="WHZ"),(VLOOKUP($K321,'判定表'!$B$3:$G$95,4,FALSE)*I321),0)))</f>
        <v/>
      </c>
      <c r="N321" s="71" t="str">
        <f>IF($I321="","",IF($K321="","",IF($G321=1,(VLOOKUP($F321,'金額'!$B$3:$J$114,3,FALSE)),0)))</f>
        <v/>
      </c>
      <c r="O321" s="72" t="str">
        <f t="shared" si="3"/>
        <v/>
      </c>
      <c r="P321" s="73" t="str">
        <f>IF($K321="","",IF($E321="KTN",(VLOOKUP($K321,'判定表'!$B$3:$I$95,8,FALSE)),IF($I321="","",(VLOOKUP($F321,'金額'!$B$3:$J$114,9,FALSE)))))</f>
        <v/>
      </c>
      <c r="Q321" s="59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</row>
    <row r="322" ht="13.5" customHeight="1">
      <c r="A322" s="44"/>
      <c r="B322" s="60" t="str">
        <f>IF($K322="","",(VLOOKUP($K322,'判定表'!$B$3:$G$105,6,FALSE)))</f>
        <v/>
      </c>
      <c r="C322" s="61"/>
      <c r="D322" s="62" t="str">
        <f t="shared" si="2"/>
        <v/>
      </c>
      <c r="E322" s="62" t="str">
        <f>IF(F322="","",VLOOKUP($F322,'金額'!$B$3:$K$44,10,FALSE))</f>
        <v/>
      </c>
      <c r="F322" s="63"/>
      <c r="G322" s="64" t="str">
        <f>IF($F322="","",(VLOOKUP($F322,'金額'!$B$3:$E$114,2,FALSE)))</f>
        <v/>
      </c>
      <c r="H322" s="65" t="str">
        <f>IF(F322="","",VLOOKUP($F322,'金額'!$B$3:$I$44,8,FALSE))</f>
        <v/>
      </c>
      <c r="I322" s="66" t="str">
        <f>IF(F322="","",VLOOKUP($F322,'金額'!$B$3:$I$44,7,FALSE))</f>
        <v/>
      </c>
      <c r="J322" s="67"/>
      <c r="K322" s="68"/>
      <c r="L322" s="69" t="str">
        <f>IF($I322="","",IF(AND($B322="K",$E322="KTN"),2000,IF(AND($B322="K",$E322="WHZ"),2000,IF($E322="MAHA",1500,IF($G322=0,(VLOOKUP($K322,'判定表'!$B$3:$G$96,2,FALSE)),0)))))</f>
        <v/>
      </c>
      <c r="M322" s="70" t="str">
        <f>IF($K322="","",IF($E322="ANC",(VLOOKUP($K322,'判定表'!$B$3:$G$95,3,FALSE)),IF(OR($E322="KTN",$E322="WHZ"),(VLOOKUP($K322,'判定表'!$B$3:$G$95,4,FALSE)*I322),0)))</f>
        <v/>
      </c>
      <c r="N322" s="71" t="str">
        <f>IF($I322="","",IF($K322="","",IF($G322=1,(VLOOKUP($F322,'金額'!$B$3:$J$114,3,FALSE)),0)))</f>
        <v/>
      </c>
      <c r="O322" s="72" t="str">
        <f t="shared" si="3"/>
        <v/>
      </c>
      <c r="P322" s="73" t="str">
        <f>IF($K322="","",IF($E322="KTN",(VLOOKUP($K322,'判定表'!$B$3:$I$95,8,FALSE)),IF($I322="","",(VLOOKUP($F322,'金額'!$B$3:$J$114,9,FALSE)))))</f>
        <v/>
      </c>
      <c r="Q322" s="75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</row>
    <row r="323" ht="13.5" customHeight="1">
      <c r="A323" s="44"/>
      <c r="B323" s="60" t="str">
        <f>IF($K323="","",(VLOOKUP($K323,'判定表'!$B$3:$G$105,6,FALSE)))</f>
        <v/>
      </c>
      <c r="C323" s="61"/>
      <c r="D323" s="62" t="str">
        <f t="shared" si="2"/>
        <v/>
      </c>
      <c r="E323" s="62" t="str">
        <f>IF(F323="","",VLOOKUP($F323,'金額'!$B$3:$K$44,10,FALSE))</f>
        <v/>
      </c>
      <c r="F323" s="63"/>
      <c r="G323" s="64" t="str">
        <f>IF($F323="","",(VLOOKUP($F323,'金額'!$B$3:$E$114,2,FALSE)))</f>
        <v/>
      </c>
      <c r="H323" s="65" t="str">
        <f>IF(F323="","",VLOOKUP($F323,'金額'!$B$3:$I$44,8,FALSE))</f>
        <v/>
      </c>
      <c r="I323" s="66" t="str">
        <f>IF(F323="","",VLOOKUP($F323,'金額'!$B$3:$I$44,7,FALSE))</f>
        <v/>
      </c>
      <c r="J323" s="67"/>
      <c r="K323" s="68"/>
      <c r="L323" s="69" t="str">
        <f>IF($I323="","",IF(AND($B323="K",$E323="KTN"),2000,IF(AND($B323="K",$E323="WHZ"),2000,IF($E323="MAHA",1500,IF($G323=0,(VLOOKUP($K323,'判定表'!$B$3:$G$96,2,FALSE)),0)))))</f>
        <v/>
      </c>
      <c r="M323" s="70" t="str">
        <f>IF($K323="","",IF($E323="ANC",(VLOOKUP($K323,'判定表'!$B$3:$G$95,3,FALSE)),IF(OR($E323="KTN",$E323="WHZ"),(VLOOKUP($K323,'判定表'!$B$3:$G$95,4,FALSE)*I323),0)))</f>
        <v/>
      </c>
      <c r="N323" s="71" t="str">
        <f>IF($I323="","",IF($K323="","",IF($G323=1,(VLOOKUP($F323,'金額'!$B$3:$J$114,3,FALSE)),0)))</f>
        <v/>
      </c>
      <c r="O323" s="72" t="str">
        <f t="shared" si="3"/>
        <v/>
      </c>
      <c r="P323" s="73" t="str">
        <f>IF($K323="","",IF($E323="KTN",(VLOOKUP($K323,'判定表'!$B$3:$I$95,8,FALSE)),IF($I323="","",(VLOOKUP($F323,'金額'!$B$3:$J$114,9,FALSE)))))</f>
        <v/>
      </c>
      <c r="Q323" s="59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</row>
    <row r="324" ht="13.5" customHeight="1">
      <c r="A324" s="44"/>
      <c r="B324" s="60" t="str">
        <f>IF($K324="","",(VLOOKUP($K324,'判定表'!$B$3:$G$105,6,FALSE)))</f>
        <v/>
      </c>
      <c r="C324" s="61"/>
      <c r="D324" s="62" t="str">
        <f t="shared" si="2"/>
        <v/>
      </c>
      <c r="E324" s="62" t="str">
        <f>IF(F324="","",VLOOKUP($F324,'金額'!$B$3:$K$44,10,FALSE))</f>
        <v/>
      </c>
      <c r="F324" s="63"/>
      <c r="G324" s="64" t="str">
        <f>IF($F324="","",(VLOOKUP($F324,'金額'!$B$3:$E$114,2,FALSE)))</f>
        <v/>
      </c>
      <c r="H324" s="65" t="str">
        <f>IF(F324="","",VLOOKUP($F324,'金額'!$B$3:$I$44,8,FALSE))</f>
        <v/>
      </c>
      <c r="I324" s="66" t="str">
        <f>IF(F324="","",VLOOKUP($F324,'金額'!$B$3:$I$44,7,FALSE))</f>
        <v/>
      </c>
      <c r="J324" s="67"/>
      <c r="K324" s="68"/>
      <c r="L324" s="69" t="str">
        <f>IF($I324="","",IF(AND($B324="K",$E324="KTN"),2000,IF(AND($B324="K",$E324="WHZ"),2000,IF($E324="MAHA",1500,IF($G324=0,(VLOOKUP($K324,'判定表'!$B$3:$G$96,2,FALSE)),0)))))</f>
        <v/>
      </c>
      <c r="M324" s="70" t="str">
        <f>IF($K324="","",IF($E324="ANC",(VLOOKUP($K324,'判定表'!$B$3:$G$95,3,FALSE)),IF(OR($E324="KTN",$E324="WHZ"),(VLOOKUP($K324,'判定表'!$B$3:$G$95,4,FALSE)*I324),0)))</f>
        <v/>
      </c>
      <c r="N324" s="71" t="str">
        <f>IF($I324="","",IF($K324="","",IF($G324=1,(VLOOKUP($F324,'金額'!$B$3:$J$114,3,FALSE)),0)))</f>
        <v/>
      </c>
      <c r="O324" s="72" t="str">
        <f t="shared" si="3"/>
        <v/>
      </c>
      <c r="P324" s="73" t="str">
        <f>IF($K324="","",IF($E324="KTN",(VLOOKUP($K324,'判定表'!$B$3:$I$95,8,FALSE)),IF($I324="","",(VLOOKUP($F324,'金額'!$B$3:$J$114,9,FALSE)))))</f>
        <v/>
      </c>
      <c r="Q324" s="75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</row>
    <row r="325" ht="13.5" customHeight="1">
      <c r="A325" s="44"/>
      <c r="B325" s="60" t="str">
        <f>IF($K325="","",(VLOOKUP($K325,'判定表'!$B$3:$G$105,6,FALSE)))</f>
        <v/>
      </c>
      <c r="C325" s="61"/>
      <c r="D325" s="62" t="str">
        <f t="shared" si="2"/>
        <v/>
      </c>
      <c r="E325" s="62" t="str">
        <f>IF(F325="","",VLOOKUP($F325,'金額'!$B$3:$K$44,10,FALSE))</f>
        <v/>
      </c>
      <c r="F325" s="63"/>
      <c r="G325" s="64" t="str">
        <f>IF($F325="","",(VLOOKUP($F325,'金額'!$B$3:$E$114,2,FALSE)))</f>
        <v/>
      </c>
      <c r="H325" s="65" t="str">
        <f>IF(F325="","",VLOOKUP($F325,'金額'!$B$3:$I$44,8,FALSE))</f>
        <v/>
      </c>
      <c r="I325" s="66" t="str">
        <f>IF(F325="","",VLOOKUP($F325,'金額'!$B$3:$I$44,7,FALSE))</f>
        <v/>
      </c>
      <c r="J325" s="67"/>
      <c r="K325" s="68"/>
      <c r="L325" s="69" t="str">
        <f>IF($I325="","",IF(AND($B325="K",$E325="KTN"),2000,IF(AND($B325="K",$E325="WHZ"),2000,IF($E325="MAHA",1500,IF($G325=0,(VLOOKUP($K325,'判定表'!$B$3:$G$96,2,FALSE)),0)))))</f>
        <v/>
      </c>
      <c r="M325" s="70" t="str">
        <f>IF($K325="","",IF($E325="ANC",(VLOOKUP($K325,'判定表'!$B$3:$G$95,3,FALSE)),IF(OR($E325="KTN",$E325="WHZ"),(VLOOKUP($K325,'判定表'!$B$3:$G$95,4,FALSE)*I325),0)))</f>
        <v/>
      </c>
      <c r="N325" s="71" t="str">
        <f>IF($I325="","",IF($K325="","",IF($G325=1,(VLOOKUP($F325,'金額'!$B$3:$J$114,3,FALSE)),0)))</f>
        <v/>
      </c>
      <c r="O325" s="72" t="str">
        <f t="shared" si="3"/>
        <v/>
      </c>
      <c r="P325" s="73" t="str">
        <f>IF($K325="","",IF($E325="KTN",(VLOOKUP($K325,'判定表'!$B$3:$I$95,8,FALSE)),IF($I325="","",(VLOOKUP($F325,'金額'!$B$3:$J$114,9,FALSE)))))</f>
        <v/>
      </c>
      <c r="Q325" s="59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</row>
    <row r="326" ht="13.5" customHeight="1">
      <c r="A326" s="44"/>
      <c r="B326" s="60" t="str">
        <f>IF($K326="","",(VLOOKUP($K326,'判定表'!$B$3:$G$105,6,FALSE)))</f>
        <v/>
      </c>
      <c r="C326" s="61"/>
      <c r="D326" s="62" t="str">
        <f t="shared" si="2"/>
        <v/>
      </c>
      <c r="E326" s="62" t="str">
        <f>IF(F326="","",VLOOKUP($F326,'金額'!$B$3:$K$44,10,FALSE))</f>
        <v/>
      </c>
      <c r="F326" s="63"/>
      <c r="G326" s="64" t="str">
        <f>IF($F326="","",(VLOOKUP($F326,'金額'!$B$3:$E$114,2,FALSE)))</f>
        <v/>
      </c>
      <c r="H326" s="65" t="str">
        <f>IF(F326="","",VLOOKUP($F326,'金額'!$B$3:$I$44,8,FALSE))</f>
        <v/>
      </c>
      <c r="I326" s="66" t="str">
        <f>IF(F326="","",VLOOKUP($F326,'金額'!$B$3:$I$44,7,FALSE))</f>
        <v/>
      </c>
      <c r="J326" s="67"/>
      <c r="K326" s="68"/>
      <c r="L326" s="69" t="str">
        <f>IF($I326="","",IF(AND($B326="K",$E326="KTN"),2000,IF(AND($B326="K",$E326="WHZ"),2000,IF($E326="MAHA",1500,IF($G326=0,(VLOOKUP($K326,'判定表'!$B$3:$G$96,2,FALSE)),0)))))</f>
        <v/>
      </c>
      <c r="M326" s="70" t="str">
        <f>IF($K326="","",IF($E326="ANC",(VLOOKUP($K326,'判定表'!$B$3:$G$95,3,FALSE)),IF(OR($E326="KTN",$E326="WHZ"),(VLOOKUP($K326,'判定表'!$B$3:$G$95,4,FALSE)*I326),0)))</f>
        <v/>
      </c>
      <c r="N326" s="71" t="str">
        <f>IF($I326="","",IF($K326="","",IF($G326=1,(VLOOKUP($F326,'金額'!$B$3:$J$114,3,FALSE)),0)))</f>
        <v/>
      </c>
      <c r="O326" s="72" t="str">
        <f t="shared" si="3"/>
        <v/>
      </c>
      <c r="P326" s="73" t="str">
        <f>IF($K326="","",IF($E326="KTN",(VLOOKUP($K326,'判定表'!$B$3:$I$95,8,FALSE)),IF($I326="","",(VLOOKUP($F326,'金額'!$B$3:$J$114,9,FALSE)))))</f>
        <v/>
      </c>
      <c r="Q326" s="59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</row>
    <row r="327" ht="13.5" customHeight="1">
      <c r="A327" s="44"/>
      <c r="B327" s="60" t="str">
        <f>IF($K327="","",(VLOOKUP($K327,'判定表'!$B$3:$G$105,6,FALSE)))</f>
        <v/>
      </c>
      <c r="C327" s="61"/>
      <c r="D327" s="62" t="str">
        <f t="shared" si="2"/>
        <v/>
      </c>
      <c r="E327" s="62" t="str">
        <f>IF(F327="","",VLOOKUP($F327,'金額'!$B$3:$K$44,10,FALSE))</f>
        <v/>
      </c>
      <c r="F327" s="63"/>
      <c r="G327" s="64" t="str">
        <f>IF($F327="","",(VLOOKUP($F327,'金額'!$B$3:$E$114,2,FALSE)))</f>
        <v/>
      </c>
      <c r="H327" s="65" t="str">
        <f>IF(F327="","",VLOOKUP($F327,'金額'!$B$3:$I$44,8,FALSE))</f>
        <v/>
      </c>
      <c r="I327" s="66" t="str">
        <f>IF(F327="","",VLOOKUP($F327,'金額'!$B$3:$I$44,7,FALSE))</f>
        <v/>
      </c>
      <c r="J327" s="67"/>
      <c r="K327" s="68"/>
      <c r="L327" s="69" t="str">
        <f>IF($I327="","",IF(AND($B327="K",$E327="KTN"),2000,IF(AND($B327="K",$E327="WHZ"),2000,IF($E327="MAHA",1500,IF($G327=0,(VLOOKUP($K327,'判定表'!$B$3:$G$96,2,FALSE)),0)))))</f>
        <v/>
      </c>
      <c r="M327" s="70" t="str">
        <f>IF($K327="","",IF($E327="ANC",(VLOOKUP($K327,'判定表'!$B$3:$G$95,3,FALSE)),IF(OR($E327="KTN",$E327="WHZ"),(VLOOKUP($K327,'判定表'!$B$3:$G$95,4,FALSE)*I327),0)))</f>
        <v/>
      </c>
      <c r="N327" s="71" t="str">
        <f>IF($I327="","",IF($K327="","",IF($G327=1,(VLOOKUP($F327,'金額'!$B$3:$J$114,3,FALSE)),0)))</f>
        <v/>
      </c>
      <c r="O327" s="72" t="str">
        <f t="shared" si="3"/>
        <v/>
      </c>
      <c r="P327" s="73" t="str">
        <f>IF($K327="","",IF($E327="KTN",(VLOOKUP($K327,'判定表'!$B$3:$I$95,8,FALSE)),IF($I327="","",(VLOOKUP($F327,'金額'!$B$3:$J$114,9,FALSE)))))</f>
        <v/>
      </c>
      <c r="Q327" s="59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</row>
    <row r="328" ht="13.5" customHeight="1">
      <c r="A328" s="44"/>
      <c r="B328" s="60" t="str">
        <f>IF($K328="","",(VLOOKUP($K328,'判定表'!$B$3:$G$105,6,FALSE)))</f>
        <v/>
      </c>
      <c r="C328" s="61"/>
      <c r="D328" s="62" t="str">
        <f t="shared" si="2"/>
        <v/>
      </c>
      <c r="E328" s="62" t="str">
        <f>IF(F328="","",VLOOKUP($F328,'金額'!$B$3:$K$44,10,FALSE))</f>
        <v/>
      </c>
      <c r="F328" s="63"/>
      <c r="G328" s="64" t="str">
        <f>IF($F328="","",(VLOOKUP($F328,'金額'!$B$3:$E$114,2,FALSE)))</f>
        <v/>
      </c>
      <c r="H328" s="65" t="str">
        <f>IF(F328="","",VLOOKUP($F328,'金額'!$B$3:$I$44,8,FALSE))</f>
        <v/>
      </c>
      <c r="I328" s="66" t="str">
        <f>IF(F328="","",VLOOKUP($F328,'金額'!$B$3:$I$44,7,FALSE))</f>
        <v/>
      </c>
      <c r="J328" s="67"/>
      <c r="K328" s="68"/>
      <c r="L328" s="69" t="str">
        <f>IF($I328="","",IF(AND($B328="K",$E328="KTN"),2000,IF(AND($B328="K",$E328="WHZ"),2000,IF($E328="MAHA",1500,IF($G328=0,(VLOOKUP($K328,'判定表'!$B$3:$G$96,2,FALSE)),0)))))</f>
        <v/>
      </c>
      <c r="M328" s="70" t="str">
        <f>IF($K328="","",IF($E328="ANC",(VLOOKUP($K328,'判定表'!$B$3:$G$95,3,FALSE)),IF(OR($E328="KTN",$E328="WHZ"),(VLOOKUP($K328,'判定表'!$B$3:$G$95,4,FALSE)*I328),0)))</f>
        <v/>
      </c>
      <c r="N328" s="71" t="str">
        <f>IF($I328="","",IF($K328="","",IF($G328=1,(VLOOKUP($F328,'金額'!$B$3:$J$114,3,FALSE)),0)))</f>
        <v/>
      </c>
      <c r="O328" s="72" t="str">
        <f t="shared" si="3"/>
        <v/>
      </c>
      <c r="P328" s="73" t="str">
        <f>IF($K328="","",IF($E328="KTN",(VLOOKUP($K328,'判定表'!$B$3:$I$95,8,FALSE)),IF($I328="","",(VLOOKUP($F328,'金額'!$B$3:$J$114,9,FALSE)))))</f>
        <v/>
      </c>
      <c r="Q328" s="59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</row>
    <row r="329" ht="13.5" customHeight="1">
      <c r="A329" s="44"/>
      <c r="B329" s="60" t="str">
        <f>IF($K329="","",(VLOOKUP($K329,'判定表'!$B$3:$G$105,6,FALSE)))</f>
        <v/>
      </c>
      <c r="C329" s="61"/>
      <c r="D329" s="62" t="str">
        <f t="shared" si="2"/>
        <v/>
      </c>
      <c r="E329" s="62" t="str">
        <f>IF(F329="","",VLOOKUP($F329,'金額'!$B$3:$K$44,10,FALSE))</f>
        <v/>
      </c>
      <c r="F329" s="63"/>
      <c r="G329" s="64" t="str">
        <f>IF($F329="","",(VLOOKUP($F329,'金額'!$B$3:$E$114,2,FALSE)))</f>
        <v/>
      </c>
      <c r="H329" s="65" t="str">
        <f>IF(F329="","",VLOOKUP($F329,'金額'!$B$3:$I$44,8,FALSE))</f>
        <v/>
      </c>
      <c r="I329" s="66" t="str">
        <f>IF(F329="","",VLOOKUP($F329,'金額'!$B$3:$I$44,7,FALSE))</f>
        <v/>
      </c>
      <c r="J329" s="67"/>
      <c r="K329" s="68"/>
      <c r="L329" s="69" t="str">
        <f>IF($I329="","",IF(AND($B329="K",$E329="KTN"),2000,IF(AND($B329="K",$E329="WHZ"),2000,IF($E329="MAHA",1500,IF($G329=0,(VLOOKUP($K329,'判定表'!$B$3:$G$96,2,FALSE)),0)))))</f>
        <v/>
      </c>
      <c r="M329" s="70" t="str">
        <f>IF($K329="","",IF($E329="ANC",(VLOOKUP($K329,'判定表'!$B$3:$G$95,3,FALSE)),IF(OR($E329="KTN",$E329="WHZ"),(VLOOKUP($K329,'判定表'!$B$3:$G$95,4,FALSE)*I329),0)))</f>
        <v/>
      </c>
      <c r="N329" s="71" t="str">
        <f>IF($I329="","",IF($K329="","",IF($G329=1,(VLOOKUP($F329,'金額'!$B$3:$J$114,3,FALSE)),0)))</f>
        <v/>
      </c>
      <c r="O329" s="72" t="str">
        <f t="shared" si="3"/>
        <v/>
      </c>
      <c r="P329" s="73" t="str">
        <f>IF($K329="","",IF($E329="KTN",(VLOOKUP($K329,'判定表'!$B$3:$I$95,8,FALSE)),IF($I329="","",(VLOOKUP($F329,'金額'!$B$3:$J$114,9,FALSE)))))</f>
        <v/>
      </c>
      <c r="Q329" s="59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</row>
    <row r="330" ht="13.5" customHeight="1">
      <c r="A330" s="44"/>
      <c r="B330" s="60" t="str">
        <f>IF($K330="","",(VLOOKUP($K330,'判定表'!$B$3:$G$105,6,FALSE)))</f>
        <v/>
      </c>
      <c r="C330" s="61"/>
      <c r="D330" s="62" t="str">
        <f t="shared" si="2"/>
        <v/>
      </c>
      <c r="E330" s="62" t="str">
        <f>IF(F330="","",VLOOKUP($F330,'金額'!$B$3:$K$44,10,FALSE))</f>
        <v/>
      </c>
      <c r="F330" s="63"/>
      <c r="G330" s="64" t="str">
        <f>IF($F330="","",(VLOOKUP($F330,'金額'!$B$3:$E$114,2,FALSE)))</f>
        <v/>
      </c>
      <c r="H330" s="65" t="str">
        <f>IF(F330="","",VLOOKUP($F330,'金額'!$B$3:$I$44,8,FALSE))</f>
        <v/>
      </c>
      <c r="I330" s="66" t="str">
        <f>IF(F330="","",VLOOKUP($F330,'金額'!$B$3:$I$44,7,FALSE))</f>
        <v/>
      </c>
      <c r="J330" s="67"/>
      <c r="K330" s="68"/>
      <c r="L330" s="69" t="str">
        <f>IF($I330="","",IF(AND($B330="K",$E330="KTN"),2000,IF(AND($B330="K",$E330="WHZ"),2000,IF($E330="MAHA",1500,IF($G330=0,(VLOOKUP($K330,'判定表'!$B$3:$G$96,2,FALSE)),0)))))</f>
        <v/>
      </c>
      <c r="M330" s="70" t="str">
        <f>IF($K330="","",IF($E330="ANC",(VLOOKUP($K330,'判定表'!$B$3:$G$95,3,FALSE)),IF(OR($E330="KTN",$E330="WHZ"),(VLOOKUP($K330,'判定表'!$B$3:$G$95,4,FALSE)*I330),0)))</f>
        <v/>
      </c>
      <c r="N330" s="71" t="str">
        <f>IF($I330="","",IF($K330="","",IF($G330=1,(VLOOKUP($F330,'金額'!$B$3:$J$114,3,FALSE)),0)))</f>
        <v/>
      </c>
      <c r="O330" s="72" t="str">
        <f t="shared" si="3"/>
        <v/>
      </c>
      <c r="P330" s="73" t="str">
        <f>IF($K330="","",IF($E330="KTN",(VLOOKUP($K330,'判定表'!$B$3:$I$95,8,FALSE)),IF($I330="","",(VLOOKUP($F330,'金額'!$B$3:$J$114,9,FALSE)))))</f>
        <v/>
      </c>
      <c r="Q330" s="59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</row>
    <row r="331" ht="13.5" customHeight="1">
      <c r="A331" s="44"/>
      <c r="B331" s="60" t="str">
        <f>IF($K331="","",(VLOOKUP($K331,'判定表'!$B$3:$G$105,6,FALSE)))</f>
        <v/>
      </c>
      <c r="C331" s="61"/>
      <c r="D331" s="62" t="str">
        <f t="shared" si="2"/>
        <v/>
      </c>
      <c r="E331" s="62" t="str">
        <f>IF(F331="","",VLOOKUP($F331,'金額'!$B$3:$K$44,10,FALSE))</f>
        <v/>
      </c>
      <c r="F331" s="63"/>
      <c r="G331" s="64" t="str">
        <f>IF($F331="","",(VLOOKUP($F331,'金額'!$B$3:$E$114,2,FALSE)))</f>
        <v/>
      </c>
      <c r="H331" s="65" t="str">
        <f>IF(F331="","",VLOOKUP($F331,'金額'!$B$3:$I$44,8,FALSE))</f>
        <v/>
      </c>
      <c r="I331" s="66" t="str">
        <f>IF(F331="","",VLOOKUP($F331,'金額'!$B$3:$I$44,7,FALSE))</f>
        <v/>
      </c>
      <c r="J331" s="67"/>
      <c r="K331" s="68"/>
      <c r="L331" s="69" t="str">
        <f>IF($I331="","",IF(AND($B331="K",$E331="KTN"),2000,IF(AND($B331="K",$E331="WHZ"),2000,IF($E331="MAHA",1500,IF($G331=0,(VLOOKUP($K331,'判定表'!$B$3:$G$96,2,FALSE)),0)))))</f>
        <v/>
      </c>
      <c r="M331" s="70" t="str">
        <f>IF($K331="","",IF($E331="ANC",(VLOOKUP($K331,'判定表'!$B$3:$G$95,3,FALSE)),IF(OR($E331="KTN",$E331="WHZ"),(VLOOKUP($K331,'判定表'!$B$3:$G$95,4,FALSE)*I331),0)))</f>
        <v/>
      </c>
      <c r="N331" s="71" t="str">
        <f>IF($I331="","",IF($K331="","",IF($G331=1,(VLOOKUP($F331,'金額'!$B$3:$J$114,3,FALSE)),0)))</f>
        <v/>
      </c>
      <c r="O331" s="72" t="str">
        <f t="shared" si="3"/>
        <v/>
      </c>
      <c r="P331" s="73" t="str">
        <f>IF($K331="","",IF($E331="KTN",(VLOOKUP($K331,'判定表'!$B$3:$I$95,8,FALSE)),IF($I331="","",(VLOOKUP($F331,'金額'!$B$3:$J$114,9,FALSE)))))</f>
        <v/>
      </c>
      <c r="Q331" s="59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</row>
    <row r="332" ht="13.5" customHeight="1">
      <c r="A332" s="44"/>
      <c r="B332" s="60" t="str">
        <f>IF($K332="","",(VLOOKUP($K332,'判定表'!$B$3:$G$105,6,FALSE)))</f>
        <v/>
      </c>
      <c r="C332" s="61"/>
      <c r="D332" s="62" t="str">
        <f t="shared" si="2"/>
        <v/>
      </c>
      <c r="E332" s="62" t="str">
        <f>IF(F332="","",VLOOKUP($F332,'金額'!$B$3:$K$44,10,FALSE))</f>
        <v/>
      </c>
      <c r="F332" s="63"/>
      <c r="G332" s="64" t="str">
        <f>IF($F332="","",(VLOOKUP($F332,'金額'!$B$3:$E$114,2,FALSE)))</f>
        <v/>
      </c>
      <c r="H332" s="65" t="str">
        <f>IF(F332="","",VLOOKUP($F332,'金額'!$B$3:$I$44,8,FALSE))</f>
        <v/>
      </c>
      <c r="I332" s="66" t="str">
        <f>IF(F332="","",VLOOKUP($F332,'金額'!$B$3:$I$44,7,FALSE))</f>
        <v/>
      </c>
      <c r="J332" s="67"/>
      <c r="K332" s="68"/>
      <c r="L332" s="69" t="str">
        <f>IF($I332="","",IF(AND($B332="K",$E332="KTN"),2000,IF(AND($B332="K",$E332="WHZ"),2000,IF($E332="MAHA",1500,IF($G332=0,(VLOOKUP($K332,'判定表'!$B$3:$G$96,2,FALSE)),0)))))</f>
        <v/>
      </c>
      <c r="M332" s="70" t="str">
        <f>IF($K332="","",IF($E332="ANC",(VLOOKUP($K332,'判定表'!$B$3:$G$95,3,FALSE)),IF(OR($E332="KTN",$E332="WHZ"),(VLOOKUP($K332,'判定表'!$B$3:$G$95,4,FALSE)*I332),0)))</f>
        <v/>
      </c>
      <c r="N332" s="71" t="str">
        <f>IF($I332="","",IF($K332="","",IF($G332=1,(VLOOKUP($F332,'金額'!$B$3:$J$114,3,FALSE)),0)))</f>
        <v/>
      </c>
      <c r="O332" s="72" t="str">
        <f t="shared" si="3"/>
        <v/>
      </c>
      <c r="P332" s="73" t="str">
        <f>IF($K332="","",IF($E332="KTN",(VLOOKUP($K332,'判定表'!$B$3:$I$95,8,FALSE)),IF($I332="","",(VLOOKUP($F332,'金額'!$B$3:$J$114,9,FALSE)))))</f>
        <v/>
      </c>
      <c r="Q332" s="59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</row>
    <row r="333" ht="13.5" customHeight="1">
      <c r="A333" s="44"/>
      <c r="B333" s="60" t="str">
        <f>IF($K333="","",(VLOOKUP($K333,'判定表'!$B$3:$G$105,6,FALSE)))</f>
        <v/>
      </c>
      <c r="C333" s="61"/>
      <c r="D333" s="62" t="str">
        <f t="shared" si="2"/>
        <v/>
      </c>
      <c r="E333" s="62" t="str">
        <f>IF(F333="","",VLOOKUP($F333,'金額'!$B$3:$K$44,10,FALSE))</f>
        <v/>
      </c>
      <c r="F333" s="63"/>
      <c r="G333" s="64" t="str">
        <f>IF($F333="","",(VLOOKUP($F333,'金額'!$B$3:$E$114,2,FALSE)))</f>
        <v/>
      </c>
      <c r="H333" s="65" t="str">
        <f>IF(F333="","",VLOOKUP($F333,'金額'!$B$3:$I$44,8,FALSE))</f>
        <v/>
      </c>
      <c r="I333" s="66" t="str">
        <f>IF(F333="","",VLOOKUP($F333,'金額'!$B$3:$I$44,7,FALSE))</f>
        <v/>
      </c>
      <c r="J333" s="67"/>
      <c r="K333" s="68"/>
      <c r="L333" s="69" t="str">
        <f>IF($I333="","",IF(AND($B333="K",$E333="KTN"),2000,IF(AND($B333="K",$E333="WHZ"),2000,IF($E333="MAHA",1500,IF($G333=0,(VLOOKUP($K333,'判定表'!$B$3:$G$96,2,FALSE)),0)))))</f>
        <v/>
      </c>
      <c r="M333" s="70" t="str">
        <f>IF($K333="","",IF($E333="ANC",(VLOOKUP($K333,'判定表'!$B$3:$G$95,3,FALSE)),IF(OR($E333="KTN",$E333="WHZ"),(VLOOKUP($K333,'判定表'!$B$3:$G$95,4,FALSE)*I333),0)))</f>
        <v/>
      </c>
      <c r="N333" s="71" t="str">
        <f>IF($I333="","",IF($K333="","",IF($G333=1,(VLOOKUP($F333,'金額'!$B$3:$J$114,3,FALSE)),0)))</f>
        <v/>
      </c>
      <c r="O333" s="72" t="str">
        <f t="shared" si="3"/>
        <v/>
      </c>
      <c r="P333" s="73" t="str">
        <f>IF($K333="","",IF($E333="KTN",(VLOOKUP($K333,'判定表'!$B$3:$I$95,8,FALSE)),IF($I333="","",(VLOOKUP($F333,'金額'!$B$3:$J$114,9,FALSE)))))</f>
        <v/>
      </c>
      <c r="Q333" s="59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</row>
    <row r="334" ht="13.5" customHeight="1">
      <c r="A334" s="44"/>
      <c r="B334" s="60" t="str">
        <f>IF($K334="","",(VLOOKUP($K334,'判定表'!$B$3:$G$105,6,FALSE)))</f>
        <v/>
      </c>
      <c r="C334" s="61"/>
      <c r="D334" s="62" t="str">
        <f t="shared" si="2"/>
        <v/>
      </c>
      <c r="E334" s="62" t="str">
        <f>IF(F334="","",VLOOKUP($F334,'金額'!$B$3:$K$44,10,FALSE))</f>
        <v/>
      </c>
      <c r="F334" s="63"/>
      <c r="G334" s="64" t="str">
        <f>IF($F334="","",(VLOOKUP($F334,'金額'!$B$3:$E$114,2,FALSE)))</f>
        <v/>
      </c>
      <c r="H334" s="65" t="str">
        <f>IF(F334="","",VLOOKUP($F334,'金額'!$B$3:$I$44,8,FALSE))</f>
        <v/>
      </c>
      <c r="I334" s="66" t="str">
        <f>IF(F334="","",VLOOKUP($F334,'金額'!$B$3:$I$44,7,FALSE))</f>
        <v/>
      </c>
      <c r="J334" s="67"/>
      <c r="K334" s="68"/>
      <c r="L334" s="69" t="str">
        <f>IF($I334="","",IF(AND($B334="K",$E334="KTN"),2000,IF(AND($B334="K",$E334="WHZ"),2000,IF($E334="MAHA",1500,IF($G334=0,(VLOOKUP($K334,'判定表'!$B$3:$G$96,2,FALSE)),0)))))</f>
        <v/>
      </c>
      <c r="M334" s="70" t="str">
        <f>IF($K334="","",IF($E334="ANC",(VLOOKUP($K334,'判定表'!$B$3:$G$95,3,FALSE)),IF(OR($E334="KTN",$E334="WHZ"),(VLOOKUP($K334,'判定表'!$B$3:$G$95,4,FALSE)*I334),0)))</f>
        <v/>
      </c>
      <c r="N334" s="71" t="str">
        <f>IF($I334="","",IF($K334="","",IF($G334=1,(VLOOKUP($F334,'金額'!$B$3:$J$114,3,FALSE)),0)))</f>
        <v/>
      </c>
      <c r="O334" s="72" t="str">
        <f t="shared" si="3"/>
        <v/>
      </c>
      <c r="P334" s="73" t="str">
        <f>IF($K334="","",IF($E334="KTN",(VLOOKUP($K334,'判定表'!$B$3:$I$95,8,FALSE)),IF($I334="","",(VLOOKUP($F334,'金額'!$B$3:$J$114,9,FALSE)))))</f>
        <v/>
      </c>
      <c r="Q334" s="59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</row>
    <row r="335" ht="13.5" customHeight="1">
      <c r="A335" s="44"/>
      <c r="B335" s="60" t="str">
        <f>IF($K335="","",(VLOOKUP($K335,'判定表'!$B$3:$G$105,6,FALSE)))</f>
        <v/>
      </c>
      <c r="C335" s="61"/>
      <c r="D335" s="62" t="str">
        <f t="shared" si="2"/>
        <v/>
      </c>
      <c r="E335" s="62" t="str">
        <f>IF(F335="","",VLOOKUP($F335,'金額'!$B$3:$K$44,10,FALSE))</f>
        <v/>
      </c>
      <c r="F335" s="63"/>
      <c r="G335" s="64" t="str">
        <f>IF($F335="","",(VLOOKUP($F335,'金額'!$B$3:$E$114,2,FALSE)))</f>
        <v/>
      </c>
      <c r="H335" s="65" t="str">
        <f>IF(F335="","",VLOOKUP($F335,'金額'!$B$3:$I$44,8,FALSE))</f>
        <v/>
      </c>
      <c r="I335" s="66" t="str">
        <f>IF(F335="","",VLOOKUP($F335,'金額'!$B$3:$I$44,7,FALSE))</f>
        <v/>
      </c>
      <c r="J335" s="67"/>
      <c r="K335" s="68"/>
      <c r="L335" s="69" t="str">
        <f>IF($I335="","",IF(AND($B335="K",$E335="KTN"),2000,IF(AND($B335="K",$E335="WHZ"),2000,IF($E335="MAHA",1500,IF($G335=0,(VLOOKUP($K335,'判定表'!$B$3:$G$96,2,FALSE)),0)))))</f>
        <v/>
      </c>
      <c r="M335" s="70" t="str">
        <f>IF($K335="","",IF($E335="ANC",(VLOOKUP($K335,'判定表'!$B$3:$G$95,3,FALSE)),IF(OR($E335="KTN",$E335="WHZ"),(VLOOKUP($K335,'判定表'!$B$3:$G$95,4,FALSE)*I335),0)))</f>
        <v/>
      </c>
      <c r="N335" s="71" t="str">
        <f>IF($I335="","",IF($K335="","",IF($G335=1,(VLOOKUP($F335,'金額'!$B$3:$J$114,3,FALSE)),0)))</f>
        <v/>
      </c>
      <c r="O335" s="72" t="str">
        <f t="shared" si="3"/>
        <v/>
      </c>
      <c r="P335" s="73" t="str">
        <f>IF($K335="","",IF($E335="KTN",(VLOOKUP($K335,'判定表'!$B$3:$I$95,8,FALSE)),IF($I335="","",(VLOOKUP($F335,'金額'!$B$3:$J$114,9,FALSE)))))</f>
        <v/>
      </c>
      <c r="Q335" s="75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</row>
    <row r="336" ht="13.5" customHeight="1">
      <c r="A336" s="44"/>
      <c r="B336" s="60" t="str">
        <f>IF($K336="","",(VLOOKUP($K336,'判定表'!$B$3:$G$105,6,FALSE)))</f>
        <v/>
      </c>
      <c r="C336" s="61"/>
      <c r="D336" s="62" t="str">
        <f t="shared" si="2"/>
        <v/>
      </c>
      <c r="E336" s="62" t="str">
        <f>IF(F336="","",VLOOKUP($F336,'金額'!$B$3:$K$44,10,FALSE))</f>
        <v/>
      </c>
      <c r="F336" s="63"/>
      <c r="G336" s="64" t="str">
        <f>IF($F336="","",(VLOOKUP($F336,'金額'!$B$3:$E$114,2,FALSE)))</f>
        <v/>
      </c>
      <c r="H336" s="65" t="str">
        <f>IF(F336="","",VLOOKUP($F336,'金額'!$B$3:$I$44,8,FALSE))</f>
        <v/>
      </c>
      <c r="I336" s="66" t="str">
        <f>IF(F336="","",VLOOKUP($F336,'金額'!$B$3:$I$44,7,FALSE))</f>
        <v/>
      </c>
      <c r="J336" s="67"/>
      <c r="K336" s="68"/>
      <c r="L336" s="69" t="str">
        <f>IF($I336="","",IF(AND($B336="K",$E336="KTN"),2000,IF(AND($B336="K",$E336="WHZ"),2000,IF($E336="MAHA",1500,IF($G336=0,(VLOOKUP($K336,'判定表'!$B$3:$G$96,2,FALSE)),0)))))</f>
        <v/>
      </c>
      <c r="M336" s="70" t="str">
        <f>IF($K336="","",IF($E336="ANC",(VLOOKUP($K336,'判定表'!$B$3:$G$95,3,FALSE)),IF(OR($E336="KTN",$E336="WHZ"),(VLOOKUP($K336,'判定表'!$B$3:$G$95,4,FALSE)*I336),0)))</f>
        <v/>
      </c>
      <c r="N336" s="71" t="str">
        <f>IF($I336="","",IF($K336="","",IF($G336=1,(VLOOKUP($F336,'金額'!$B$3:$J$114,3,FALSE)),0)))</f>
        <v/>
      </c>
      <c r="O336" s="72" t="str">
        <f t="shared" si="3"/>
        <v/>
      </c>
      <c r="P336" s="73" t="str">
        <f>IF($K336="","",IF($E336="KTN",(VLOOKUP($K336,'判定表'!$B$3:$I$95,8,FALSE)),IF($I336="","",(VLOOKUP($F336,'金額'!$B$3:$J$114,9,FALSE)))))</f>
        <v/>
      </c>
      <c r="Q336" s="59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</row>
    <row r="337" ht="13.5" customHeight="1">
      <c r="A337" s="44"/>
      <c r="B337" s="60" t="str">
        <f>IF($K337="","",(VLOOKUP($K337,'判定表'!$B$3:$G$105,6,FALSE)))</f>
        <v/>
      </c>
      <c r="C337" s="61"/>
      <c r="D337" s="62" t="str">
        <f t="shared" si="2"/>
        <v/>
      </c>
      <c r="E337" s="62" t="str">
        <f>IF(F337="","",VLOOKUP($F337,'金額'!$B$3:$K$44,10,FALSE))</f>
        <v/>
      </c>
      <c r="F337" s="63"/>
      <c r="G337" s="64" t="str">
        <f>IF($F337="","",(VLOOKUP($F337,'金額'!$B$3:$E$114,2,FALSE)))</f>
        <v/>
      </c>
      <c r="H337" s="65" t="str">
        <f>IF(F337="","",VLOOKUP($F337,'金額'!$B$3:$I$44,8,FALSE))</f>
        <v/>
      </c>
      <c r="I337" s="66" t="str">
        <f>IF(F337="","",VLOOKUP($F337,'金額'!$B$3:$I$44,7,FALSE))</f>
        <v/>
      </c>
      <c r="J337" s="67"/>
      <c r="K337" s="68"/>
      <c r="L337" s="69" t="str">
        <f>IF($I337="","",IF(AND($B337="K",$E337="KTN"),2000,IF(AND($B337="K",$E337="WHZ"),2000,IF($E337="MAHA",1500,IF($G337=0,(VLOOKUP($K337,'判定表'!$B$3:$G$96,2,FALSE)),0)))))</f>
        <v/>
      </c>
      <c r="M337" s="70" t="str">
        <f>IF($K337="","",IF($E337="ANC",(VLOOKUP($K337,'判定表'!$B$3:$G$95,3,FALSE)),IF(OR($E337="KTN",$E337="WHZ"),(VLOOKUP($K337,'判定表'!$B$3:$G$95,4,FALSE)*I337),0)))</f>
        <v/>
      </c>
      <c r="N337" s="71" t="str">
        <f>IF($I337="","",IF($K337="","",IF($G337=1,(VLOOKUP($F337,'金額'!$B$3:$J$114,3,FALSE)),0)))</f>
        <v/>
      </c>
      <c r="O337" s="72" t="str">
        <f t="shared" si="3"/>
        <v/>
      </c>
      <c r="P337" s="73" t="str">
        <f>IF($K337="","",IF($E337="KTN",(VLOOKUP($K337,'判定表'!$B$3:$I$95,8,FALSE)),IF($I337="","",(VLOOKUP($F337,'金額'!$B$3:$J$114,9,FALSE)))))</f>
        <v/>
      </c>
      <c r="Q337" s="59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</row>
    <row r="338" ht="13.5" customHeight="1">
      <c r="A338" s="44"/>
      <c r="B338" s="60" t="str">
        <f>IF($K338="","",(VLOOKUP($K338,'判定表'!$B$3:$G$105,6,FALSE)))</f>
        <v/>
      </c>
      <c r="C338" s="61"/>
      <c r="D338" s="62" t="str">
        <f t="shared" si="2"/>
        <v/>
      </c>
      <c r="E338" s="62" t="str">
        <f>IF(F338="","",VLOOKUP($F338,'金額'!$B$3:$K$44,10,FALSE))</f>
        <v/>
      </c>
      <c r="F338" s="63"/>
      <c r="G338" s="64" t="str">
        <f>IF($F338="","",(VLOOKUP($F338,'金額'!$B$3:$E$114,2,FALSE)))</f>
        <v/>
      </c>
      <c r="H338" s="65" t="str">
        <f>IF(F338="","",VLOOKUP($F338,'金額'!$B$3:$I$44,8,FALSE))</f>
        <v/>
      </c>
      <c r="I338" s="66" t="str">
        <f>IF(F338="","",VLOOKUP($F338,'金額'!$B$3:$I$44,7,FALSE))</f>
        <v/>
      </c>
      <c r="J338" s="67"/>
      <c r="K338" s="68"/>
      <c r="L338" s="69" t="str">
        <f>IF($I338="","",IF(AND($B338="K",$E338="KTN"),2000,IF(AND($B338="K",$E338="WHZ"),2000,IF($E338="MAHA",1500,IF($G338=0,(VLOOKUP($K338,'判定表'!$B$3:$G$96,2,FALSE)),0)))))</f>
        <v/>
      </c>
      <c r="M338" s="70" t="str">
        <f>IF($K338="","",IF($E338="ANC",(VLOOKUP($K338,'判定表'!$B$3:$G$95,3,FALSE)),IF(OR($E338="KTN",$E338="WHZ"),(VLOOKUP($K338,'判定表'!$B$3:$G$95,4,FALSE)*I338),0)))</f>
        <v/>
      </c>
      <c r="N338" s="71" t="str">
        <f>IF($I338="","",IF($K338="","",IF($G338=1,(VLOOKUP($F338,'金額'!$B$3:$J$114,3,FALSE)),0)))</f>
        <v/>
      </c>
      <c r="O338" s="72" t="str">
        <f t="shared" si="3"/>
        <v/>
      </c>
      <c r="P338" s="73" t="str">
        <f>IF($K338="","",IF($E338="KTN",(VLOOKUP($K338,'判定表'!$B$3:$I$95,8,FALSE)),IF($I338="","",(VLOOKUP($F338,'金額'!$B$3:$J$114,9,FALSE)))))</f>
        <v/>
      </c>
      <c r="Q338" s="75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</row>
    <row r="339" ht="13.5" customHeight="1">
      <c r="A339" s="44"/>
      <c r="B339" s="60" t="str">
        <f>IF($K339="","",(VLOOKUP($K339,'判定表'!$B$3:$G$105,6,FALSE)))</f>
        <v/>
      </c>
      <c r="C339" s="61"/>
      <c r="D339" s="62" t="str">
        <f t="shared" si="2"/>
        <v/>
      </c>
      <c r="E339" s="62" t="str">
        <f>IF(F339="","",VLOOKUP($F339,'金額'!$B$3:$K$44,10,FALSE))</f>
        <v/>
      </c>
      <c r="F339" s="63"/>
      <c r="G339" s="64" t="str">
        <f>IF($F339="","",(VLOOKUP($F339,'金額'!$B$3:$E$114,2,FALSE)))</f>
        <v/>
      </c>
      <c r="H339" s="65" t="str">
        <f>IF(F339="","",VLOOKUP($F339,'金額'!$B$3:$I$44,8,FALSE))</f>
        <v/>
      </c>
      <c r="I339" s="66" t="str">
        <f>IF(F339="","",VLOOKUP($F339,'金額'!$B$3:$I$44,7,FALSE))</f>
        <v/>
      </c>
      <c r="J339" s="67"/>
      <c r="K339" s="68"/>
      <c r="L339" s="69" t="str">
        <f>IF($I339="","",IF(AND($B339="K",$E339="KTN"),2000,IF(AND($B339="K",$E339="WHZ"),2000,IF($E339="MAHA",1500,IF($G339=0,(VLOOKUP($K339,'判定表'!$B$3:$G$96,2,FALSE)),0)))))</f>
        <v/>
      </c>
      <c r="M339" s="70" t="str">
        <f>IF($K339="","",IF($E339="ANC",(VLOOKUP($K339,'判定表'!$B$3:$G$95,3,FALSE)),IF(OR($E339="KTN",$E339="WHZ"),(VLOOKUP($K339,'判定表'!$B$3:$G$95,4,FALSE)*I339),0)))</f>
        <v/>
      </c>
      <c r="N339" s="71" t="str">
        <f>IF($I339="","",IF($K339="","",IF($G339=1,(VLOOKUP($F339,'金額'!$B$3:$J$114,3,FALSE)),0)))</f>
        <v/>
      </c>
      <c r="O339" s="72" t="str">
        <f t="shared" si="3"/>
        <v/>
      </c>
      <c r="P339" s="73" t="str">
        <f>IF($K339="","",IF($E339="KTN",(VLOOKUP($K339,'判定表'!$B$3:$I$95,8,FALSE)),IF($I339="","",(VLOOKUP($F339,'金額'!$B$3:$J$114,9,FALSE)))))</f>
        <v/>
      </c>
      <c r="Q339" s="75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</row>
    <row r="340" ht="13.5" customHeight="1">
      <c r="A340" s="44"/>
      <c r="B340" s="60" t="str">
        <f>IF($K340="","",(VLOOKUP($K340,'判定表'!$B$3:$G$105,6,FALSE)))</f>
        <v/>
      </c>
      <c r="C340" s="61"/>
      <c r="D340" s="62" t="str">
        <f t="shared" si="2"/>
        <v/>
      </c>
      <c r="E340" s="62" t="str">
        <f>IF(F340="","",VLOOKUP($F340,'金額'!$B$3:$K$44,10,FALSE))</f>
        <v/>
      </c>
      <c r="F340" s="63"/>
      <c r="G340" s="64" t="str">
        <f>IF($F340="","",(VLOOKUP($F340,'金額'!$B$3:$E$114,2,FALSE)))</f>
        <v/>
      </c>
      <c r="H340" s="65" t="str">
        <f>IF(F340="","",VLOOKUP($F340,'金額'!$B$3:$I$44,8,FALSE))</f>
        <v/>
      </c>
      <c r="I340" s="66" t="str">
        <f>IF(F340="","",VLOOKUP($F340,'金額'!$B$3:$I$44,7,FALSE))</f>
        <v/>
      </c>
      <c r="J340" s="67"/>
      <c r="K340" s="68"/>
      <c r="L340" s="69" t="str">
        <f>IF($I340="","",IF(AND($B340="K",$E340="KTN"),2000,IF(AND($B340="K",$E340="WHZ"),2000,IF($E340="MAHA",1500,IF($G340=0,(VLOOKUP($K340,'判定表'!$B$3:$G$96,2,FALSE)),0)))))</f>
        <v/>
      </c>
      <c r="M340" s="70" t="str">
        <f>IF($K340="","",IF($E340="ANC",(VLOOKUP($K340,'判定表'!$B$3:$G$95,3,FALSE)),IF(OR($E340="KTN",$E340="WHZ"),(VLOOKUP($K340,'判定表'!$B$3:$G$95,4,FALSE)*I340),0)))</f>
        <v/>
      </c>
      <c r="N340" s="71" t="str">
        <f>IF($I340="","",IF($K340="","",IF($G340=1,(VLOOKUP($F340,'金額'!$B$3:$J$114,3,FALSE)),0)))</f>
        <v/>
      </c>
      <c r="O340" s="72" t="str">
        <f t="shared" si="3"/>
        <v/>
      </c>
      <c r="P340" s="73" t="str">
        <f>IF($K340="","",IF($E340="KTN",(VLOOKUP($K340,'判定表'!$B$3:$I$95,8,FALSE)),IF($I340="","",(VLOOKUP($F340,'金額'!$B$3:$J$114,9,FALSE)))))</f>
        <v/>
      </c>
      <c r="Q340" s="59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</row>
    <row r="341" ht="13.5" customHeight="1">
      <c r="A341" s="44"/>
      <c r="B341" s="60" t="str">
        <f>IF($K341="","",(VLOOKUP($K341,'判定表'!$B$3:$G$105,6,FALSE)))</f>
        <v/>
      </c>
      <c r="C341" s="61"/>
      <c r="D341" s="62" t="str">
        <f t="shared" si="2"/>
        <v/>
      </c>
      <c r="E341" s="62" t="str">
        <f>IF(F341="","",VLOOKUP($F341,'金額'!$B$3:$K$44,10,FALSE))</f>
        <v/>
      </c>
      <c r="F341" s="63"/>
      <c r="G341" s="64" t="str">
        <f>IF($F341="","",(VLOOKUP($F341,'金額'!$B$3:$E$114,2,FALSE)))</f>
        <v/>
      </c>
      <c r="H341" s="65" t="str">
        <f>IF(F341="","",VLOOKUP($F341,'金額'!$B$3:$I$44,8,FALSE))</f>
        <v/>
      </c>
      <c r="I341" s="66" t="str">
        <f>IF(F341="","",VLOOKUP($F341,'金額'!$B$3:$I$44,7,FALSE))</f>
        <v/>
      </c>
      <c r="J341" s="67"/>
      <c r="K341" s="68"/>
      <c r="L341" s="69" t="str">
        <f>IF($I341="","",IF(AND($B341="K",$E341="KTN"),2000,IF(AND($B341="K",$E341="WHZ"),2000,IF($E341="MAHA",1500,IF($G341=0,(VLOOKUP($K341,'判定表'!$B$3:$G$96,2,FALSE)),0)))))</f>
        <v/>
      </c>
      <c r="M341" s="70" t="str">
        <f>IF($K341="","",IF($E341="ANC",(VLOOKUP($K341,'判定表'!$B$3:$G$95,3,FALSE)),IF(OR($E341="KTN",$E341="WHZ"),(VLOOKUP($K341,'判定表'!$B$3:$G$95,4,FALSE)*I341),0)))</f>
        <v/>
      </c>
      <c r="N341" s="71" t="str">
        <f>IF($I341="","",IF($K341="","",IF($G341=1,(VLOOKUP($F341,'金額'!$B$3:$J$114,3,FALSE)),0)))</f>
        <v/>
      </c>
      <c r="O341" s="72" t="str">
        <f t="shared" si="3"/>
        <v/>
      </c>
      <c r="P341" s="73" t="str">
        <f>IF($K341="","",IF($E341="KTN",(VLOOKUP($K341,'判定表'!$B$3:$I$95,8,FALSE)),IF($I341="","",(VLOOKUP($F341,'金額'!$B$3:$J$114,9,FALSE)))))</f>
        <v/>
      </c>
      <c r="Q341" s="59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</row>
    <row r="342" ht="13.5" customHeight="1">
      <c r="A342" s="44"/>
      <c r="B342" s="60" t="str">
        <f>IF($K342="","",(VLOOKUP($K342,'判定表'!$B$3:$G$105,6,FALSE)))</f>
        <v/>
      </c>
      <c r="C342" s="61"/>
      <c r="D342" s="62" t="str">
        <f t="shared" si="2"/>
        <v/>
      </c>
      <c r="E342" s="62" t="str">
        <f>IF(F342="","",VLOOKUP($F342,'金額'!$B$3:$K$44,10,FALSE))</f>
        <v/>
      </c>
      <c r="F342" s="63"/>
      <c r="G342" s="64" t="str">
        <f>IF($F342="","",(VLOOKUP($F342,'金額'!$B$3:$E$114,2,FALSE)))</f>
        <v/>
      </c>
      <c r="H342" s="65" t="str">
        <f>IF(F342="","",VLOOKUP($F342,'金額'!$B$3:$I$44,8,FALSE))</f>
        <v/>
      </c>
      <c r="I342" s="66" t="str">
        <f>IF(F342="","",VLOOKUP($F342,'金額'!$B$3:$I$44,7,FALSE))</f>
        <v/>
      </c>
      <c r="J342" s="67"/>
      <c r="K342" s="68"/>
      <c r="L342" s="69" t="str">
        <f>IF($I342="","",IF(AND($B342="K",$E342="KTN"),2000,IF(AND($B342="K",$E342="WHZ"),2000,IF($E342="MAHA",1500,IF($G342=0,(VLOOKUP($K342,'判定表'!$B$3:$G$96,2,FALSE)),0)))))</f>
        <v/>
      </c>
      <c r="M342" s="70" t="str">
        <f>IF($K342="","",IF($E342="ANC",(VLOOKUP($K342,'判定表'!$B$3:$G$95,3,FALSE)),IF(OR($E342="KTN",$E342="WHZ"),(VLOOKUP($K342,'判定表'!$B$3:$G$95,4,FALSE)*I342),0)))</f>
        <v/>
      </c>
      <c r="N342" s="71" t="str">
        <f>IF($I342="","",IF($K342="","",IF($G342=1,(VLOOKUP($F342,'金額'!$B$3:$J$114,3,FALSE)),0)))</f>
        <v/>
      </c>
      <c r="O342" s="72" t="str">
        <f t="shared" si="3"/>
        <v/>
      </c>
      <c r="P342" s="73" t="str">
        <f>IF($K342="","",IF($E342="KTN",(VLOOKUP($K342,'判定表'!$B$3:$I$95,8,FALSE)),IF($I342="","",(VLOOKUP($F342,'金額'!$B$3:$J$114,9,FALSE)))))</f>
        <v/>
      </c>
      <c r="Q342" s="59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</row>
    <row r="343" ht="13.5" customHeight="1">
      <c r="A343" s="44"/>
      <c r="B343" s="60" t="str">
        <f>IF($K343="","",(VLOOKUP($K343,'判定表'!$B$3:$G$105,6,FALSE)))</f>
        <v/>
      </c>
      <c r="C343" s="61"/>
      <c r="D343" s="62" t="str">
        <f t="shared" si="2"/>
        <v/>
      </c>
      <c r="E343" s="62" t="str">
        <f>IF(F343="","",VLOOKUP($F343,'金額'!$B$3:$K$44,10,FALSE))</f>
        <v/>
      </c>
      <c r="F343" s="63"/>
      <c r="G343" s="64" t="str">
        <f>IF($F343="","",(VLOOKUP($F343,'金額'!$B$3:$E$114,2,FALSE)))</f>
        <v/>
      </c>
      <c r="H343" s="65" t="str">
        <f>IF(F343="","",VLOOKUP($F343,'金額'!$B$3:$I$44,8,FALSE))</f>
        <v/>
      </c>
      <c r="I343" s="66" t="str">
        <f>IF(F343="","",VLOOKUP($F343,'金額'!$B$3:$I$44,7,FALSE))</f>
        <v/>
      </c>
      <c r="J343" s="67"/>
      <c r="K343" s="68"/>
      <c r="L343" s="69" t="str">
        <f>IF($I343="","",IF(AND($B343="K",$E343="KTN"),2000,IF(AND($B343="K",$E343="WHZ"),2000,IF($E343="MAHA",1500,IF($G343=0,(VLOOKUP($K343,'判定表'!$B$3:$G$96,2,FALSE)),0)))))</f>
        <v/>
      </c>
      <c r="M343" s="70" t="str">
        <f>IF($K343="","",IF($E343="ANC",(VLOOKUP($K343,'判定表'!$B$3:$G$95,3,FALSE)),IF(OR($E343="KTN",$E343="WHZ"),(VLOOKUP($K343,'判定表'!$B$3:$G$95,4,FALSE)*I343),0)))</f>
        <v/>
      </c>
      <c r="N343" s="71" t="str">
        <f>IF($I343="","",IF($K343="","",IF($G343=1,(VLOOKUP($F343,'金額'!$B$3:$J$114,3,FALSE)),0)))</f>
        <v/>
      </c>
      <c r="O343" s="72" t="str">
        <f t="shared" si="3"/>
        <v/>
      </c>
      <c r="P343" s="73" t="str">
        <f>IF($K343="","",IF($E343="KTN",(VLOOKUP($K343,'判定表'!$B$3:$I$95,8,FALSE)),IF($I343="","",(VLOOKUP($F343,'金額'!$B$3:$J$114,9,FALSE)))))</f>
        <v/>
      </c>
      <c r="Q343" s="59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</row>
    <row r="344" ht="13.5" customHeight="1">
      <c r="A344" s="44"/>
      <c r="B344" s="60" t="str">
        <f>IF($K344="","",(VLOOKUP($K344,'判定表'!$B$3:$G$105,6,FALSE)))</f>
        <v/>
      </c>
      <c r="C344" s="61"/>
      <c r="D344" s="62" t="str">
        <f t="shared" si="2"/>
        <v/>
      </c>
      <c r="E344" s="62" t="str">
        <f>IF(F344="","",VLOOKUP($F344,'金額'!$B$3:$K$44,10,FALSE))</f>
        <v/>
      </c>
      <c r="F344" s="63"/>
      <c r="G344" s="64" t="str">
        <f>IF($F344="","",(VLOOKUP($F344,'金額'!$B$3:$E$114,2,FALSE)))</f>
        <v/>
      </c>
      <c r="H344" s="65" t="str">
        <f>IF(F344="","",VLOOKUP($F344,'金額'!$B$3:$I$44,8,FALSE))</f>
        <v/>
      </c>
      <c r="I344" s="66" t="str">
        <f>IF(F344="","",VLOOKUP($F344,'金額'!$B$3:$I$44,7,FALSE))</f>
        <v/>
      </c>
      <c r="J344" s="67"/>
      <c r="K344" s="68"/>
      <c r="L344" s="69" t="str">
        <f>IF($I344="","",IF(AND($B344="K",$E344="KTN"),2000,IF(AND($B344="K",$E344="WHZ"),2000,IF($E344="MAHA",1500,IF($G344=0,(VLOOKUP($K344,'判定表'!$B$3:$G$96,2,FALSE)),0)))))</f>
        <v/>
      </c>
      <c r="M344" s="70" t="str">
        <f>IF($K344="","",IF($E344="ANC",(VLOOKUP($K344,'判定表'!$B$3:$G$95,3,FALSE)),IF(OR($E344="KTN",$E344="WHZ"),(VLOOKUP($K344,'判定表'!$B$3:$G$95,4,FALSE)*I344),0)))</f>
        <v/>
      </c>
      <c r="N344" s="71" t="str">
        <f>IF($I344="","",IF($K344="","",IF($G344=1,(VLOOKUP($F344,'金額'!$B$3:$J$114,3,FALSE)),0)))</f>
        <v/>
      </c>
      <c r="O344" s="72" t="str">
        <f t="shared" si="3"/>
        <v/>
      </c>
      <c r="P344" s="73" t="str">
        <f>IF($K344="","",IF($E344="KTN",(VLOOKUP($K344,'判定表'!$B$3:$I$95,8,FALSE)),IF($I344="","",(VLOOKUP($F344,'金額'!$B$3:$J$114,9,FALSE)))))</f>
        <v/>
      </c>
      <c r="Q344" s="59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</row>
    <row r="345" ht="13.5" customHeight="1">
      <c r="A345" s="44"/>
      <c r="B345" s="60" t="str">
        <f>IF($K345="","",(VLOOKUP($K345,'判定表'!$B$3:$G$105,6,FALSE)))</f>
        <v/>
      </c>
      <c r="C345" s="61"/>
      <c r="D345" s="62" t="str">
        <f t="shared" si="2"/>
        <v/>
      </c>
      <c r="E345" s="62" t="str">
        <f>IF(F345="","",VLOOKUP($F345,'金額'!$B$3:$K$44,10,FALSE))</f>
        <v/>
      </c>
      <c r="F345" s="63"/>
      <c r="G345" s="64" t="str">
        <f>IF($F345="","",(VLOOKUP($F345,'金額'!$B$3:$E$114,2,FALSE)))</f>
        <v/>
      </c>
      <c r="H345" s="65" t="str">
        <f>IF(F345="","",VLOOKUP($F345,'金額'!$B$3:$I$44,8,FALSE))</f>
        <v/>
      </c>
      <c r="I345" s="66" t="str">
        <f>IF(F345="","",VLOOKUP($F345,'金額'!$B$3:$I$44,7,FALSE))</f>
        <v/>
      </c>
      <c r="J345" s="67"/>
      <c r="K345" s="68"/>
      <c r="L345" s="69" t="str">
        <f>IF($I345="","",IF(AND($B345="K",$E345="KTN"),2000,IF(AND($B345="K",$E345="WHZ"),2000,IF($E345="MAHA",1500,IF($G345=0,(VLOOKUP($K345,'判定表'!$B$3:$G$96,2,FALSE)),0)))))</f>
        <v/>
      </c>
      <c r="M345" s="70" t="str">
        <f>IF($K345="","",IF($E345="ANC",(VLOOKUP($K345,'判定表'!$B$3:$G$95,3,FALSE)),IF(OR($E345="KTN",$E345="WHZ"),(VLOOKUP($K345,'判定表'!$B$3:$G$95,4,FALSE)*I345),0)))</f>
        <v/>
      </c>
      <c r="N345" s="71" t="str">
        <f>IF($I345="","",IF($K345="","",IF($G345=1,(VLOOKUP($F345,'金額'!$B$3:$J$114,3,FALSE)),0)))</f>
        <v/>
      </c>
      <c r="O345" s="72" t="str">
        <f t="shared" si="3"/>
        <v/>
      </c>
      <c r="P345" s="73" t="str">
        <f>IF($K345="","",IF($E345="KTN",(VLOOKUP($K345,'判定表'!$B$3:$I$95,8,FALSE)),IF($I345="","",(VLOOKUP($F345,'金額'!$B$3:$J$114,9,FALSE)))))</f>
        <v/>
      </c>
      <c r="Q345" s="59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</row>
    <row r="346" ht="13.5" customHeight="1">
      <c r="A346" s="44"/>
      <c r="B346" s="60" t="str">
        <f>IF($K346="","",(VLOOKUP($K346,'判定表'!$B$3:$G$105,6,FALSE)))</f>
        <v/>
      </c>
      <c r="C346" s="61"/>
      <c r="D346" s="62" t="str">
        <f t="shared" si="2"/>
        <v/>
      </c>
      <c r="E346" s="62" t="str">
        <f>IF(F346="","",VLOOKUP($F346,'金額'!$B$3:$K$44,10,FALSE))</f>
        <v/>
      </c>
      <c r="F346" s="63"/>
      <c r="G346" s="64" t="str">
        <f>IF($F346="","",(VLOOKUP($F346,'金額'!$B$3:$E$114,2,FALSE)))</f>
        <v/>
      </c>
      <c r="H346" s="65" t="str">
        <f>IF(F346="","",VLOOKUP($F346,'金額'!$B$3:$I$44,8,FALSE))</f>
        <v/>
      </c>
      <c r="I346" s="66" t="str">
        <f>IF(F346="","",VLOOKUP($F346,'金額'!$B$3:$I$44,7,FALSE))</f>
        <v/>
      </c>
      <c r="J346" s="67"/>
      <c r="K346" s="68"/>
      <c r="L346" s="69" t="str">
        <f>IF($I346="","",IF(AND($B346="K",$E346="KTN"),2000,IF(AND($B346="K",$E346="WHZ"),2000,IF($E346="MAHA",1500,IF($G346=0,(VLOOKUP($K346,'判定表'!$B$3:$G$96,2,FALSE)),0)))))</f>
        <v/>
      </c>
      <c r="M346" s="70" t="str">
        <f>IF($K346="","",IF($E346="ANC",(VLOOKUP($K346,'判定表'!$B$3:$G$95,3,FALSE)),IF(OR($E346="KTN",$E346="WHZ"),(VLOOKUP($K346,'判定表'!$B$3:$G$95,4,FALSE)*I346),0)))</f>
        <v/>
      </c>
      <c r="N346" s="71" t="str">
        <f>IF($I346="","",IF($K346="","",IF($G346=1,(VLOOKUP($F346,'金額'!$B$3:$J$114,3,FALSE)),0)))</f>
        <v/>
      </c>
      <c r="O346" s="72" t="str">
        <f t="shared" si="3"/>
        <v/>
      </c>
      <c r="P346" s="73" t="str">
        <f>IF($K346="","",IF($E346="KTN",(VLOOKUP($K346,'判定表'!$B$3:$I$95,8,FALSE)),IF($I346="","",(VLOOKUP($F346,'金額'!$B$3:$J$114,9,FALSE)))))</f>
        <v/>
      </c>
      <c r="Q346" s="59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</row>
    <row r="347" ht="13.5" customHeight="1">
      <c r="A347" s="44"/>
      <c r="B347" s="60" t="str">
        <f>IF($K347="","",(VLOOKUP($K347,'判定表'!$B$3:$G$105,6,FALSE)))</f>
        <v/>
      </c>
      <c r="C347" s="61"/>
      <c r="D347" s="62" t="str">
        <f t="shared" si="2"/>
        <v/>
      </c>
      <c r="E347" s="62" t="str">
        <f>IF(F347="","",VLOOKUP($F347,'金額'!$B$3:$K$44,10,FALSE))</f>
        <v/>
      </c>
      <c r="F347" s="63"/>
      <c r="G347" s="64" t="str">
        <f>IF($F347="","",(VLOOKUP($F347,'金額'!$B$3:$E$114,2,FALSE)))</f>
        <v/>
      </c>
      <c r="H347" s="65" t="str">
        <f>IF(F347="","",VLOOKUP($F347,'金額'!$B$3:$I$44,8,FALSE))</f>
        <v/>
      </c>
      <c r="I347" s="66" t="str">
        <f>IF(F347="","",VLOOKUP($F347,'金額'!$B$3:$I$44,7,FALSE))</f>
        <v/>
      </c>
      <c r="J347" s="67"/>
      <c r="K347" s="68"/>
      <c r="L347" s="69" t="str">
        <f>IF($I347="","",IF(AND($B347="K",$E347="KTN"),2000,IF(AND($B347="K",$E347="WHZ"),2000,IF($E347="MAHA",1500,IF($G347=0,(VLOOKUP($K347,'判定表'!$B$3:$G$96,2,FALSE)),0)))))</f>
        <v/>
      </c>
      <c r="M347" s="70" t="str">
        <f>IF($K347="","",IF($E347="ANC",(VLOOKUP($K347,'判定表'!$B$3:$G$95,3,FALSE)),IF(OR($E347="KTN",$E347="WHZ"),(VLOOKUP($K347,'判定表'!$B$3:$G$95,4,FALSE)*I347),0)))</f>
        <v/>
      </c>
      <c r="N347" s="71" t="str">
        <f>IF($I347="","",IF($K347="","",IF($G347=1,(VLOOKUP($F347,'金額'!$B$3:$J$114,3,FALSE)),0)))</f>
        <v/>
      </c>
      <c r="O347" s="72" t="str">
        <f t="shared" si="3"/>
        <v/>
      </c>
      <c r="P347" s="73" t="str">
        <f>IF($K347="","",IF($E347="KTN",(VLOOKUP($K347,'判定表'!$B$3:$I$95,8,FALSE)),IF($I347="","",(VLOOKUP($F347,'金額'!$B$3:$J$114,9,FALSE)))))</f>
        <v/>
      </c>
      <c r="Q347" s="59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</row>
    <row r="348" ht="13.5" customHeight="1">
      <c r="A348" s="44"/>
      <c r="B348" s="60" t="str">
        <f>IF($K348="","",(VLOOKUP($K348,'判定表'!$B$3:$G$105,6,FALSE)))</f>
        <v/>
      </c>
      <c r="C348" s="61"/>
      <c r="D348" s="62" t="str">
        <f t="shared" si="2"/>
        <v/>
      </c>
      <c r="E348" s="62" t="str">
        <f>IF(F348="","",VLOOKUP($F348,'金額'!$B$3:$K$44,10,FALSE))</f>
        <v/>
      </c>
      <c r="F348" s="63"/>
      <c r="G348" s="64" t="str">
        <f>IF($F348="","",(VLOOKUP($F348,'金額'!$B$3:$E$114,2,FALSE)))</f>
        <v/>
      </c>
      <c r="H348" s="65" t="str">
        <f>IF(F348="","",VLOOKUP($F348,'金額'!$B$3:$I$44,8,FALSE))</f>
        <v/>
      </c>
      <c r="I348" s="66" t="str">
        <f>IF(F348="","",VLOOKUP($F348,'金額'!$B$3:$I$44,7,FALSE))</f>
        <v/>
      </c>
      <c r="J348" s="67"/>
      <c r="K348" s="68"/>
      <c r="L348" s="69" t="str">
        <f>IF($I348="","",IF(AND($B348="K",$E348="KTN"),2000,IF(AND($B348="K",$E348="WHZ"),2000,IF($E348="MAHA",1500,IF($G348=0,(VLOOKUP($K348,'判定表'!$B$3:$G$96,2,FALSE)),0)))))</f>
        <v/>
      </c>
      <c r="M348" s="70" t="str">
        <f>IF($K348="","",IF($E348="ANC",(VLOOKUP($K348,'判定表'!$B$3:$G$95,3,FALSE)),IF(OR($E348="KTN",$E348="WHZ"),(VLOOKUP($K348,'判定表'!$B$3:$G$95,4,FALSE)*I348),0)))</f>
        <v/>
      </c>
      <c r="N348" s="71" t="str">
        <f>IF($I348="","",IF($K348="","",IF($G348=1,(VLOOKUP($F348,'金額'!$B$3:$J$114,3,FALSE)),0)))</f>
        <v/>
      </c>
      <c r="O348" s="72" t="str">
        <f t="shared" si="3"/>
        <v/>
      </c>
      <c r="P348" s="73" t="str">
        <f>IF($K348="","",IF($E348="KTN",(VLOOKUP($K348,'判定表'!$B$3:$I$95,8,FALSE)),IF($I348="","",(VLOOKUP($F348,'金額'!$B$3:$J$114,9,FALSE)))))</f>
        <v/>
      </c>
      <c r="Q348" s="59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</row>
    <row r="349" ht="13.5" customHeight="1">
      <c r="A349" s="44"/>
      <c r="B349" s="60" t="str">
        <f>IF($K349="","",(VLOOKUP($K349,'判定表'!$B$3:$G$105,6,FALSE)))</f>
        <v/>
      </c>
      <c r="C349" s="61"/>
      <c r="D349" s="62" t="str">
        <f t="shared" si="2"/>
        <v/>
      </c>
      <c r="E349" s="62" t="str">
        <f>IF(F349="","",VLOOKUP($F349,'金額'!$B$3:$K$44,10,FALSE))</f>
        <v/>
      </c>
      <c r="F349" s="63"/>
      <c r="G349" s="64" t="str">
        <f>IF($F349="","",(VLOOKUP($F349,'金額'!$B$3:$E$114,2,FALSE)))</f>
        <v/>
      </c>
      <c r="H349" s="65" t="str">
        <f>IF(F349="","",VLOOKUP($F349,'金額'!$B$3:$I$44,8,FALSE))</f>
        <v/>
      </c>
      <c r="I349" s="66" t="str">
        <f>IF(F349="","",VLOOKUP($F349,'金額'!$B$3:$I$44,7,FALSE))</f>
        <v/>
      </c>
      <c r="J349" s="67"/>
      <c r="K349" s="68"/>
      <c r="L349" s="69" t="str">
        <f>IF($I349="","",IF(AND($B349="K",$E349="KTN"),2000,IF(AND($B349="K",$E349="WHZ"),2000,IF($E349="MAHA",1500,IF($G349=0,(VLOOKUP($K349,'判定表'!$B$3:$G$96,2,FALSE)),0)))))</f>
        <v/>
      </c>
      <c r="M349" s="70" t="str">
        <f>IF($K349="","",IF($E349="ANC",(VLOOKUP($K349,'判定表'!$B$3:$G$95,3,FALSE)),IF(OR($E349="KTN",$E349="WHZ"),(VLOOKUP($K349,'判定表'!$B$3:$G$95,4,FALSE)*I349),0)))</f>
        <v/>
      </c>
      <c r="N349" s="71" t="str">
        <f>IF($I349="","",IF($K349="","",IF($G349=1,(VLOOKUP($F349,'金額'!$B$3:$J$114,3,FALSE)),0)))</f>
        <v/>
      </c>
      <c r="O349" s="72" t="str">
        <f t="shared" si="3"/>
        <v/>
      </c>
      <c r="P349" s="73" t="str">
        <f>IF($K349="","",IF($E349="KTN",(VLOOKUP($K349,'判定表'!$B$3:$I$95,8,FALSE)),IF($I349="","",(VLOOKUP($F349,'金額'!$B$3:$J$114,9,FALSE)))))</f>
        <v/>
      </c>
      <c r="Q349" s="59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</row>
    <row r="350" ht="13.5" customHeight="1">
      <c r="A350" s="44"/>
      <c r="B350" s="60" t="str">
        <f>IF($K350="","",(VLOOKUP($K350,'判定表'!$B$3:$G$105,6,FALSE)))</f>
        <v/>
      </c>
      <c r="C350" s="61"/>
      <c r="D350" s="62" t="str">
        <f t="shared" si="2"/>
        <v/>
      </c>
      <c r="E350" s="62" t="str">
        <f>IF(F350="","",VLOOKUP($F350,'金額'!$B$3:$K$44,10,FALSE))</f>
        <v/>
      </c>
      <c r="F350" s="63"/>
      <c r="G350" s="64" t="str">
        <f>IF($F350="","",(VLOOKUP($F350,'金額'!$B$3:$E$114,2,FALSE)))</f>
        <v/>
      </c>
      <c r="H350" s="65" t="str">
        <f>IF(F350="","",VLOOKUP($F350,'金額'!$B$3:$I$44,8,FALSE))</f>
        <v/>
      </c>
      <c r="I350" s="66" t="str">
        <f>IF(F350="","",VLOOKUP($F350,'金額'!$B$3:$I$44,7,FALSE))</f>
        <v/>
      </c>
      <c r="J350" s="67"/>
      <c r="K350" s="68"/>
      <c r="L350" s="69" t="str">
        <f>IF($I350="","",IF(AND($B350="K",$E350="KTN"),2000,IF(AND($B350="K",$E350="WHZ"),2000,IF($E350="MAHA",1500,IF($G350=0,(VLOOKUP($K350,'判定表'!$B$3:$G$96,2,FALSE)),0)))))</f>
        <v/>
      </c>
      <c r="M350" s="70" t="str">
        <f>IF($K350="","",IF($E350="ANC",(VLOOKUP($K350,'判定表'!$B$3:$G$95,3,FALSE)),IF(OR($E350="KTN",$E350="WHZ"),(VLOOKUP($K350,'判定表'!$B$3:$G$95,4,FALSE)*I350),0)))</f>
        <v/>
      </c>
      <c r="N350" s="71" t="str">
        <f>IF($I350="","",IF($K350="","",IF($G350=1,(VLOOKUP($F350,'金額'!$B$3:$J$114,3,FALSE)),0)))</f>
        <v/>
      </c>
      <c r="O350" s="72" t="str">
        <f t="shared" si="3"/>
        <v/>
      </c>
      <c r="P350" s="73" t="str">
        <f>IF($K350="","",IF($E350="KTN",(VLOOKUP($K350,'判定表'!$B$3:$I$95,8,FALSE)),IF($I350="","",(VLOOKUP($F350,'金額'!$B$3:$J$114,9,FALSE)))))</f>
        <v/>
      </c>
      <c r="Q350" s="59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</row>
    <row r="351" ht="13.5" customHeight="1">
      <c r="A351" s="44"/>
      <c r="B351" s="60" t="str">
        <f>IF($K351="","",(VLOOKUP($K351,'判定表'!$B$3:$G$105,6,FALSE)))</f>
        <v/>
      </c>
      <c r="C351" s="61"/>
      <c r="D351" s="62" t="str">
        <f t="shared" si="2"/>
        <v/>
      </c>
      <c r="E351" s="62" t="str">
        <f>IF(F351="","",VLOOKUP($F351,'金額'!$B$3:$K$44,10,FALSE))</f>
        <v/>
      </c>
      <c r="F351" s="63"/>
      <c r="G351" s="64" t="str">
        <f>IF($F351="","",(VLOOKUP($F351,'金額'!$B$3:$E$114,2,FALSE)))</f>
        <v/>
      </c>
      <c r="H351" s="65" t="str">
        <f>IF(F351="","",VLOOKUP($F351,'金額'!$B$3:$I$44,8,FALSE))</f>
        <v/>
      </c>
      <c r="I351" s="66" t="str">
        <f>IF(F351="","",VLOOKUP($F351,'金額'!$B$3:$I$44,7,FALSE))</f>
        <v/>
      </c>
      <c r="J351" s="67"/>
      <c r="K351" s="68"/>
      <c r="L351" s="69" t="str">
        <f>IF($I351="","",IF(AND($B351="K",$E351="KTN"),2000,IF(AND($B351="K",$E351="WHZ"),2000,IF($E351="MAHA",1500,IF($G351=0,(VLOOKUP($K351,'判定表'!$B$3:$G$96,2,FALSE)),0)))))</f>
        <v/>
      </c>
      <c r="M351" s="70" t="str">
        <f>IF($K351="","",IF($E351="ANC",(VLOOKUP($K351,'判定表'!$B$3:$G$95,3,FALSE)),IF(OR($E351="KTN",$E351="WHZ"),(VLOOKUP($K351,'判定表'!$B$3:$G$95,4,FALSE)*I351),0)))</f>
        <v/>
      </c>
      <c r="N351" s="71" t="str">
        <f>IF($I351="","",IF($K351="","",IF($G351=1,(VLOOKUP($F351,'金額'!$B$3:$J$114,3,FALSE)),0)))</f>
        <v/>
      </c>
      <c r="O351" s="72" t="str">
        <f t="shared" si="3"/>
        <v/>
      </c>
      <c r="P351" s="73" t="str">
        <f>IF($K351="","",IF($E351="KTN",(VLOOKUP($K351,'判定表'!$B$3:$I$95,8,FALSE)),IF($I351="","",(VLOOKUP($F351,'金額'!$B$3:$J$114,9,FALSE)))))</f>
        <v/>
      </c>
      <c r="Q351" s="59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</row>
    <row r="352" ht="13.5" customHeight="1">
      <c r="A352" s="44"/>
      <c r="B352" s="60" t="str">
        <f>IF($K352="","",(VLOOKUP($K352,'判定表'!$B$3:$G$105,6,FALSE)))</f>
        <v/>
      </c>
      <c r="C352" s="61"/>
      <c r="D352" s="62" t="str">
        <f t="shared" si="2"/>
        <v/>
      </c>
      <c r="E352" s="62" t="str">
        <f>IF(F352="","",VLOOKUP($F352,'金額'!$B$3:$K$44,10,FALSE))</f>
        <v/>
      </c>
      <c r="F352" s="63"/>
      <c r="G352" s="64" t="str">
        <f>IF($F352="","",(VLOOKUP($F352,'金額'!$B$3:$E$114,2,FALSE)))</f>
        <v/>
      </c>
      <c r="H352" s="65" t="str">
        <f>IF(F352="","",VLOOKUP($F352,'金額'!$B$3:$I$44,8,FALSE))</f>
        <v/>
      </c>
      <c r="I352" s="66" t="str">
        <f>IF(F352="","",VLOOKUP($F352,'金額'!$B$3:$I$44,7,FALSE))</f>
        <v/>
      </c>
      <c r="J352" s="67"/>
      <c r="K352" s="68"/>
      <c r="L352" s="69" t="str">
        <f>IF($I352="","",IF(AND($B352="K",$E352="KTN"),2000,IF(AND($B352="K",$E352="WHZ"),2000,IF($E352="MAHA",1500,IF($G352=0,(VLOOKUP($K352,'判定表'!$B$3:$G$96,2,FALSE)),0)))))</f>
        <v/>
      </c>
      <c r="M352" s="70" t="str">
        <f>IF($K352="","",IF($E352="ANC",(VLOOKUP($K352,'判定表'!$B$3:$G$95,3,FALSE)),IF(OR($E352="KTN",$E352="WHZ"),(VLOOKUP($K352,'判定表'!$B$3:$G$95,4,FALSE)*I352),0)))</f>
        <v/>
      </c>
      <c r="N352" s="71" t="str">
        <f>IF($I352="","",IF($K352="","",IF($G352=1,(VLOOKUP($F352,'金額'!$B$3:$J$114,3,FALSE)),0)))</f>
        <v/>
      </c>
      <c r="O352" s="72" t="str">
        <f t="shared" si="3"/>
        <v/>
      </c>
      <c r="P352" s="73" t="str">
        <f>IF($K352="","",IF($E352="KTN",(VLOOKUP($K352,'判定表'!$B$3:$I$95,8,FALSE)),IF($I352="","",(VLOOKUP($F352,'金額'!$B$3:$J$114,9,FALSE)))))</f>
        <v/>
      </c>
      <c r="Q352" s="59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</row>
    <row r="353" ht="13.5" customHeight="1">
      <c r="A353" s="44"/>
      <c r="B353" s="60" t="str">
        <f>IF($K353="","",(VLOOKUP($K353,'判定表'!$B$3:$G$105,6,FALSE)))</f>
        <v/>
      </c>
      <c r="C353" s="61"/>
      <c r="D353" s="62" t="str">
        <f t="shared" si="2"/>
        <v/>
      </c>
      <c r="E353" s="62" t="str">
        <f>IF(F353="","",VLOOKUP($F353,'金額'!$B$3:$K$44,10,FALSE))</f>
        <v/>
      </c>
      <c r="F353" s="63"/>
      <c r="G353" s="64" t="str">
        <f>IF($F353="","",(VLOOKUP($F353,'金額'!$B$3:$E$114,2,FALSE)))</f>
        <v/>
      </c>
      <c r="H353" s="65" t="str">
        <f>IF(F353="","",VLOOKUP($F353,'金額'!$B$3:$I$44,8,FALSE))</f>
        <v/>
      </c>
      <c r="I353" s="66" t="str">
        <f>IF(F353="","",VLOOKUP($F353,'金額'!$B$3:$I$44,7,FALSE))</f>
        <v/>
      </c>
      <c r="J353" s="67"/>
      <c r="K353" s="68"/>
      <c r="L353" s="69" t="str">
        <f>IF($I353="","",IF(AND($B353="K",$E353="KTN"),2000,IF(AND($B353="K",$E353="WHZ"),2000,IF($E353="MAHA",1500,IF($G353=0,(VLOOKUP($K353,'判定表'!$B$3:$G$96,2,FALSE)),0)))))</f>
        <v/>
      </c>
      <c r="M353" s="70" t="str">
        <f>IF($K353="","",IF($E353="ANC",(VLOOKUP($K353,'判定表'!$B$3:$G$95,3,FALSE)),IF(OR($E353="KTN",$E353="WHZ"),(VLOOKUP($K353,'判定表'!$B$3:$G$95,4,FALSE)*I353),0)))</f>
        <v/>
      </c>
      <c r="N353" s="71" t="str">
        <f>IF($I353="","",IF($K353="","",IF($G353=1,(VLOOKUP($F353,'金額'!$B$3:$J$114,3,FALSE)),0)))</f>
        <v/>
      </c>
      <c r="O353" s="72" t="str">
        <f t="shared" si="3"/>
        <v/>
      </c>
      <c r="P353" s="73" t="str">
        <f>IF($K353="","",IF($E353="KTN",(VLOOKUP($K353,'判定表'!$B$3:$I$95,8,FALSE)),IF($I353="","",(VLOOKUP($F353,'金額'!$B$3:$J$114,9,FALSE)))))</f>
        <v/>
      </c>
      <c r="Q353" s="59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</row>
    <row r="354" ht="13.5" customHeight="1">
      <c r="A354" s="44"/>
      <c r="B354" s="60" t="str">
        <f>IF($K354="","",(VLOOKUP($K354,'判定表'!$B$3:$G$105,6,FALSE)))</f>
        <v/>
      </c>
      <c r="C354" s="61"/>
      <c r="D354" s="62" t="str">
        <f t="shared" si="2"/>
        <v/>
      </c>
      <c r="E354" s="62" t="str">
        <f>IF(F354="","",VLOOKUP($F354,'金額'!$B$3:$K$44,10,FALSE))</f>
        <v/>
      </c>
      <c r="F354" s="63"/>
      <c r="G354" s="64" t="str">
        <f>IF($F354="","",(VLOOKUP($F354,'金額'!$B$3:$E$114,2,FALSE)))</f>
        <v/>
      </c>
      <c r="H354" s="65" t="str">
        <f>IF(F354="","",VLOOKUP($F354,'金額'!$B$3:$I$44,8,FALSE))</f>
        <v/>
      </c>
      <c r="I354" s="66" t="str">
        <f>IF(F354="","",VLOOKUP($F354,'金額'!$B$3:$I$44,7,FALSE))</f>
        <v/>
      </c>
      <c r="J354" s="67"/>
      <c r="K354" s="68"/>
      <c r="L354" s="69" t="str">
        <f>IF($I354="","",IF(AND($B354="K",$E354="KTN"),2000,IF(AND($B354="K",$E354="WHZ"),2000,IF($E354="MAHA",1500,IF($G354=0,(VLOOKUP($K354,'判定表'!$B$3:$G$96,2,FALSE)),0)))))</f>
        <v/>
      </c>
      <c r="M354" s="70" t="str">
        <f>IF($K354="","",IF($E354="ANC",(VLOOKUP($K354,'判定表'!$B$3:$G$95,3,FALSE)),IF(OR($E354="KTN",$E354="WHZ"),(VLOOKUP($K354,'判定表'!$B$3:$G$95,4,FALSE)*I354),0)))</f>
        <v/>
      </c>
      <c r="N354" s="71" t="str">
        <f>IF($I354="","",IF($K354="","",IF($G354=1,(VLOOKUP($F354,'金額'!$B$3:$J$114,3,FALSE)),0)))</f>
        <v/>
      </c>
      <c r="O354" s="72" t="str">
        <f t="shared" si="3"/>
        <v/>
      </c>
      <c r="P354" s="73" t="str">
        <f>IF($K354="","",IF($E354="KTN",(VLOOKUP($K354,'判定表'!$B$3:$I$95,8,FALSE)),IF($I354="","",(VLOOKUP($F354,'金額'!$B$3:$J$114,9,FALSE)))))</f>
        <v/>
      </c>
      <c r="Q354" s="59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</row>
    <row r="355" ht="13.5" customHeight="1">
      <c r="A355" s="44"/>
      <c r="B355" s="60" t="str">
        <f>IF($K355="","",(VLOOKUP($K355,'判定表'!$B$3:$G$105,6,FALSE)))</f>
        <v/>
      </c>
      <c r="C355" s="61"/>
      <c r="D355" s="62" t="str">
        <f t="shared" si="2"/>
        <v/>
      </c>
      <c r="E355" s="62" t="str">
        <f>IF(F355="","",VLOOKUP($F355,'金額'!$B$3:$K$44,10,FALSE))</f>
        <v/>
      </c>
      <c r="F355" s="63"/>
      <c r="G355" s="64" t="str">
        <f>IF($F355="","",(VLOOKUP($F355,'金額'!$B$3:$E$114,2,FALSE)))</f>
        <v/>
      </c>
      <c r="H355" s="65" t="str">
        <f>IF(F355="","",VLOOKUP($F355,'金額'!$B$3:$I$44,8,FALSE))</f>
        <v/>
      </c>
      <c r="I355" s="66" t="str">
        <f>IF(F355="","",VLOOKUP($F355,'金額'!$B$3:$I$44,7,FALSE))</f>
        <v/>
      </c>
      <c r="J355" s="67"/>
      <c r="K355" s="68"/>
      <c r="L355" s="69" t="str">
        <f>IF($I355="","",IF(AND($B355="K",$E355="KTN"),2000,IF(AND($B355="K",$E355="WHZ"),2000,IF($E355="MAHA",1500,IF($G355=0,(VLOOKUP($K355,'判定表'!$B$3:$G$96,2,FALSE)),0)))))</f>
        <v/>
      </c>
      <c r="M355" s="70" t="str">
        <f>IF($K355="","",IF($E355="ANC",(VLOOKUP($K355,'判定表'!$B$3:$G$95,3,FALSE)),IF(OR($E355="KTN",$E355="WHZ"),(VLOOKUP($K355,'判定表'!$B$3:$G$95,4,FALSE)*I355),0)))</f>
        <v/>
      </c>
      <c r="N355" s="71" t="str">
        <f>IF($I355="","",IF($K355="","",IF($G355=1,(VLOOKUP($F355,'金額'!$B$3:$J$114,3,FALSE)),0)))</f>
        <v/>
      </c>
      <c r="O355" s="72" t="str">
        <f t="shared" si="3"/>
        <v/>
      </c>
      <c r="P355" s="73" t="str">
        <f>IF($K355="","",IF($E355="KTN",(VLOOKUP($K355,'判定表'!$B$3:$I$95,8,FALSE)),IF($I355="","",(VLOOKUP($F355,'金額'!$B$3:$J$114,9,FALSE)))))</f>
        <v/>
      </c>
      <c r="Q355" s="59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</row>
    <row r="356" ht="13.5" customHeight="1">
      <c r="A356" s="44"/>
      <c r="B356" s="60" t="str">
        <f>IF($K356="","",(VLOOKUP($K356,'判定表'!$B$3:$G$105,6,FALSE)))</f>
        <v/>
      </c>
      <c r="C356" s="61"/>
      <c r="D356" s="62" t="str">
        <f t="shared" si="2"/>
        <v/>
      </c>
      <c r="E356" s="62" t="str">
        <f>IF(F356="","",VLOOKUP($F356,'金額'!$B$3:$K$44,10,FALSE))</f>
        <v/>
      </c>
      <c r="F356" s="63"/>
      <c r="G356" s="64" t="str">
        <f>IF($F356="","",(VLOOKUP($F356,'金額'!$B$3:$E$114,2,FALSE)))</f>
        <v/>
      </c>
      <c r="H356" s="65" t="str">
        <f>IF(F356="","",VLOOKUP($F356,'金額'!$B$3:$I$44,8,FALSE))</f>
        <v/>
      </c>
      <c r="I356" s="66" t="str">
        <f>IF(F356="","",VLOOKUP($F356,'金額'!$B$3:$I$44,7,FALSE))</f>
        <v/>
      </c>
      <c r="J356" s="67"/>
      <c r="K356" s="68"/>
      <c r="L356" s="69" t="str">
        <f>IF($I356="","",IF(AND($B356="K",$E356="KTN"),2000,IF(AND($B356="K",$E356="WHZ"),2000,IF($E356="MAHA",1500,IF($G356=0,(VLOOKUP($K356,'判定表'!$B$3:$G$96,2,FALSE)),0)))))</f>
        <v/>
      </c>
      <c r="M356" s="70" t="str">
        <f>IF($K356="","",IF($E356="ANC",(VLOOKUP($K356,'判定表'!$B$3:$G$95,3,FALSE)),IF(OR($E356="KTN",$E356="WHZ"),(VLOOKUP($K356,'判定表'!$B$3:$G$95,4,FALSE)*I356),0)))</f>
        <v/>
      </c>
      <c r="N356" s="71" t="str">
        <f>IF($I356="","",IF($K356="","",IF($G356=1,(VLOOKUP($F356,'金額'!$B$3:$J$114,3,FALSE)),0)))</f>
        <v/>
      </c>
      <c r="O356" s="72" t="str">
        <f t="shared" si="3"/>
        <v/>
      </c>
      <c r="P356" s="73" t="str">
        <f>IF($K356="","",IF($E356="KTN",(VLOOKUP($K356,'判定表'!$B$3:$I$95,8,FALSE)),IF($I356="","",(VLOOKUP($F356,'金額'!$B$3:$J$114,9,FALSE)))))</f>
        <v/>
      </c>
      <c r="Q356" s="59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</row>
    <row r="357" ht="13.5" customHeight="1">
      <c r="A357" s="44"/>
      <c r="B357" s="60" t="str">
        <f>IF($K357="","",(VLOOKUP($K357,'判定表'!$B$3:$G$105,6,FALSE)))</f>
        <v/>
      </c>
      <c r="C357" s="61"/>
      <c r="D357" s="62" t="str">
        <f t="shared" si="2"/>
        <v/>
      </c>
      <c r="E357" s="62" t="str">
        <f>IF(F357="","",VLOOKUP($F357,'金額'!$B$3:$K$44,10,FALSE))</f>
        <v/>
      </c>
      <c r="F357" s="63"/>
      <c r="G357" s="64" t="str">
        <f>IF($F357="","",(VLOOKUP($F357,'金額'!$B$3:$E$114,2,FALSE)))</f>
        <v/>
      </c>
      <c r="H357" s="65" t="str">
        <f>IF(F357="","",VLOOKUP($F357,'金額'!$B$3:$I$44,8,FALSE))</f>
        <v/>
      </c>
      <c r="I357" s="66" t="str">
        <f>IF(F357="","",VLOOKUP($F357,'金額'!$B$3:$I$44,7,FALSE))</f>
        <v/>
      </c>
      <c r="J357" s="67"/>
      <c r="K357" s="68"/>
      <c r="L357" s="69" t="str">
        <f>IF($I357="","",IF(AND($B357="K",$E357="KTN"),2000,IF(AND($B357="K",$E357="WHZ"),2000,IF($E357="MAHA",1500,IF($G357=0,(VLOOKUP($K357,'判定表'!$B$3:$G$96,2,FALSE)),0)))))</f>
        <v/>
      </c>
      <c r="M357" s="70" t="str">
        <f>IF($K357="","",IF($E357="ANC",(VLOOKUP($K357,'判定表'!$B$3:$G$95,3,FALSE)),IF(OR($E357="KTN",$E357="WHZ"),(VLOOKUP($K357,'判定表'!$B$3:$G$95,4,FALSE)*I357),0)))</f>
        <v/>
      </c>
      <c r="N357" s="71" t="str">
        <f>IF($I357="","",IF($K357="","",IF($G357=1,(VLOOKUP($F357,'金額'!$B$3:$J$114,3,FALSE)),0)))</f>
        <v/>
      </c>
      <c r="O357" s="72" t="str">
        <f t="shared" si="3"/>
        <v/>
      </c>
      <c r="P357" s="73" t="str">
        <f>IF($K357="","",IF($E357="KTN",(VLOOKUP($K357,'判定表'!$B$3:$I$95,8,FALSE)),IF($I357="","",(VLOOKUP($F357,'金額'!$B$3:$J$114,9,FALSE)))))</f>
        <v/>
      </c>
      <c r="Q357" s="59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</row>
    <row r="358" ht="13.5" customHeight="1">
      <c r="A358" s="44"/>
      <c r="B358" s="60" t="str">
        <f>IF($K358="","",(VLOOKUP($K358,'判定表'!$B$3:$G$105,6,FALSE)))</f>
        <v/>
      </c>
      <c r="C358" s="61"/>
      <c r="D358" s="62" t="str">
        <f t="shared" si="2"/>
        <v/>
      </c>
      <c r="E358" s="62" t="str">
        <f>IF(F358="","",VLOOKUP($F358,'金額'!$B$3:$K$44,10,FALSE))</f>
        <v/>
      </c>
      <c r="F358" s="63"/>
      <c r="G358" s="64" t="str">
        <f>IF($F358="","",(VLOOKUP($F358,'金額'!$B$3:$E$114,2,FALSE)))</f>
        <v/>
      </c>
      <c r="H358" s="65" t="str">
        <f>IF(F358="","",VLOOKUP($F358,'金額'!$B$3:$I$44,8,FALSE))</f>
        <v/>
      </c>
      <c r="I358" s="66" t="str">
        <f>IF(F358="","",VLOOKUP($F358,'金額'!$B$3:$I$44,7,FALSE))</f>
        <v/>
      </c>
      <c r="J358" s="67"/>
      <c r="K358" s="68"/>
      <c r="L358" s="69" t="str">
        <f>IF($I358="","",IF(AND($B358="K",$E358="KTN"),2000,IF(AND($B358="K",$E358="WHZ"),2000,IF($E358="MAHA",1500,IF($G358=0,(VLOOKUP($K358,'判定表'!$B$3:$G$96,2,FALSE)),0)))))</f>
        <v/>
      </c>
      <c r="M358" s="70" t="str">
        <f>IF($K358="","",IF($E358="ANC",(VLOOKUP($K358,'判定表'!$B$3:$G$95,3,FALSE)),IF(OR($E358="KTN",$E358="WHZ"),(VLOOKUP($K358,'判定表'!$B$3:$G$95,4,FALSE)*I358),0)))</f>
        <v/>
      </c>
      <c r="N358" s="71" t="str">
        <f>IF($I358="","",IF($K358="","",IF($G358=1,(VLOOKUP($F358,'金額'!$B$3:$J$114,3,FALSE)),0)))</f>
        <v/>
      </c>
      <c r="O358" s="72" t="str">
        <f t="shared" si="3"/>
        <v/>
      </c>
      <c r="P358" s="73" t="str">
        <f>IF($K358="","",IF($E358="KTN",(VLOOKUP($K358,'判定表'!$B$3:$I$95,8,FALSE)),IF($I358="","",(VLOOKUP($F358,'金額'!$B$3:$J$114,9,FALSE)))))</f>
        <v/>
      </c>
      <c r="Q358" s="59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</row>
    <row r="359" ht="13.5" customHeight="1">
      <c r="A359" s="44"/>
      <c r="B359" s="60" t="str">
        <f>IF($K359="","",(VLOOKUP($K359,'判定表'!$B$3:$G$105,6,FALSE)))</f>
        <v/>
      </c>
      <c r="C359" s="61"/>
      <c r="D359" s="62" t="str">
        <f t="shared" si="2"/>
        <v/>
      </c>
      <c r="E359" s="62" t="str">
        <f>IF(F359="","",VLOOKUP($F359,'金額'!$B$3:$K$44,10,FALSE))</f>
        <v/>
      </c>
      <c r="F359" s="63"/>
      <c r="G359" s="64" t="str">
        <f>IF($F359="","",(VLOOKUP($F359,'金額'!$B$3:$E$114,2,FALSE)))</f>
        <v/>
      </c>
      <c r="H359" s="65" t="str">
        <f>IF(F359="","",VLOOKUP($F359,'金額'!$B$3:$I$44,8,FALSE))</f>
        <v/>
      </c>
      <c r="I359" s="66" t="str">
        <f>IF(F359="","",VLOOKUP($F359,'金額'!$B$3:$I$44,7,FALSE))</f>
        <v/>
      </c>
      <c r="J359" s="67"/>
      <c r="K359" s="68"/>
      <c r="L359" s="69" t="str">
        <f>IF($I359="","",IF(AND($B359="K",$E359="KTN"),2000,IF(AND($B359="K",$E359="WHZ"),2000,IF($E359="MAHA",1500,IF($G359=0,(VLOOKUP($K359,'判定表'!$B$3:$G$96,2,FALSE)),0)))))</f>
        <v/>
      </c>
      <c r="M359" s="70" t="str">
        <f>IF($K359="","",IF($E359="ANC",(VLOOKUP($K359,'判定表'!$B$3:$G$95,3,FALSE)),IF(OR($E359="KTN",$E359="WHZ"),(VLOOKUP($K359,'判定表'!$B$3:$G$95,4,FALSE)*I359),0)))</f>
        <v/>
      </c>
      <c r="N359" s="71" t="str">
        <f>IF($I359="","",IF($K359="","",IF($G359=1,(VLOOKUP($F359,'金額'!$B$3:$J$114,3,FALSE)),0)))</f>
        <v/>
      </c>
      <c r="O359" s="72" t="str">
        <f t="shared" si="3"/>
        <v/>
      </c>
      <c r="P359" s="73" t="str">
        <f>IF($K359="","",IF($E359="KTN",(VLOOKUP($K359,'判定表'!$B$3:$I$95,8,FALSE)),IF($I359="","",(VLOOKUP($F359,'金額'!$B$3:$J$114,9,FALSE)))))</f>
        <v/>
      </c>
      <c r="Q359" s="59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</row>
    <row r="360" ht="13.5" customHeight="1">
      <c r="A360" s="44"/>
      <c r="B360" s="60" t="str">
        <f>IF($K360="","",(VLOOKUP($K360,'判定表'!$B$3:$G$105,6,FALSE)))</f>
        <v/>
      </c>
      <c r="C360" s="61"/>
      <c r="D360" s="62" t="str">
        <f t="shared" si="2"/>
        <v/>
      </c>
      <c r="E360" s="62" t="str">
        <f>IF(F360="","",VLOOKUP($F360,'金額'!$B$3:$K$44,10,FALSE))</f>
        <v/>
      </c>
      <c r="F360" s="63"/>
      <c r="G360" s="64" t="str">
        <f>IF($F360="","",(VLOOKUP($F360,'金額'!$B$3:$E$114,2,FALSE)))</f>
        <v/>
      </c>
      <c r="H360" s="65" t="str">
        <f>IF(F360="","",VLOOKUP($F360,'金額'!$B$3:$I$44,8,FALSE))</f>
        <v/>
      </c>
      <c r="I360" s="66" t="str">
        <f>IF(F360="","",VLOOKUP($F360,'金額'!$B$3:$I$44,7,FALSE))</f>
        <v/>
      </c>
      <c r="J360" s="67"/>
      <c r="K360" s="68"/>
      <c r="L360" s="69" t="str">
        <f>IF($I360="","",IF(AND($B360="K",$E360="KTN"),2000,IF(AND($B360="K",$E360="WHZ"),2000,IF($E360="MAHA",1500,IF($G360=0,(VLOOKUP($K360,'判定表'!$B$3:$G$96,2,FALSE)),0)))))</f>
        <v/>
      </c>
      <c r="M360" s="70" t="str">
        <f>IF($K360="","",IF($E360="ANC",(VLOOKUP($K360,'判定表'!$B$3:$G$95,3,FALSE)),IF(OR($E360="KTN",$E360="WHZ"),(VLOOKUP($K360,'判定表'!$B$3:$G$95,4,FALSE)*I360),0)))</f>
        <v/>
      </c>
      <c r="N360" s="71" t="str">
        <f>IF($I360="","",IF($K360="","",IF($G360=1,(VLOOKUP($F360,'金額'!$B$3:$J$114,3,FALSE)),0)))</f>
        <v/>
      </c>
      <c r="O360" s="72" t="str">
        <f t="shared" si="3"/>
        <v/>
      </c>
      <c r="P360" s="73" t="str">
        <f>IF($K360="","",IF($E360="KTN",(VLOOKUP($K360,'判定表'!$B$3:$I$95,8,FALSE)),IF($I360="","",(VLOOKUP($F360,'金額'!$B$3:$J$114,9,FALSE)))))</f>
        <v/>
      </c>
      <c r="Q360" s="59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</row>
    <row r="361" ht="13.5" customHeight="1">
      <c r="A361" s="44"/>
      <c r="B361" s="60" t="str">
        <f>IF($K361="","",(VLOOKUP($K361,'判定表'!$B$3:$G$105,6,FALSE)))</f>
        <v/>
      </c>
      <c r="C361" s="61"/>
      <c r="D361" s="62" t="str">
        <f t="shared" si="2"/>
        <v/>
      </c>
      <c r="E361" s="62" t="str">
        <f>IF(F361="","",VLOOKUP($F361,'金額'!$B$3:$K$44,10,FALSE))</f>
        <v/>
      </c>
      <c r="F361" s="63"/>
      <c r="G361" s="64" t="str">
        <f>IF($F361="","",(VLOOKUP($F361,'金額'!$B$3:$E$114,2,FALSE)))</f>
        <v/>
      </c>
      <c r="H361" s="65" t="str">
        <f>IF(F361="","",VLOOKUP($F361,'金額'!$B$3:$I$44,8,FALSE))</f>
        <v/>
      </c>
      <c r="I361" s="66" t="str">
        <f>IF(F361="","",VLOOKUP($F361,'金額'!$B$3:$I$44,7,FALSE))</f>
        <v/>
      </c>
      <c r="J361" s="67"/>
      <c r="K361" s="68"/>
      <c r="L361" s="69" t="str">
        <f>IF($I361="","",IF(AND($B361="K",$E361="KTN"),2000,IF(AND($B361="K",$E361="WHZ"),2000,IF($E361="MAHA",1500,IF($G361=0,(VLOOKUP($K361,'判定表'!$B$3:$G$96,2,FALSE)),0)))))</f>
        <v/>
      </c>
      <c r="M361" s="70" t="str">
        <f>IF($K361="","",IF($E361="ANC",(VLOOKUP($K361,'判定表'!$B$3:$G$95,3,FALSE)),IF(OR($E361="KTN",$E361="WHZ"),(VLOOKUP($K361,'判定表'!$B$3:$G$95,4,FALSE)*I361),0)))</f>
        <v/>
      </c>
      <c r="N361" s="71" t="str">
        <f>IF($I361="","",IF($K361="","",IF($G361=1,(VLOOKUP($F361,'金額'!$B$3:$J$114,3,FALSE)),0)))</f>
        <v/>
      </c>
      <c r="O361" s="72" t="str">
        <f t="shared" si="3"/>
        <v/>
      </c>
      <c r="P361" s="73" t="str">
        <f>IF($K361="","",IF($E361="KTN",(VLOOKUP($K361,'判定表'!$B$3:$I$95,8,FALSE)),IF($I361="","",(VLOOKUP($F361,'金額'!$B$3:$J$114,9,FALSE)))))</f>
        <v/>
      </c>
      <c r="Q361" s="59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</row>
    <row r="362" ht="13.5" customHeight="1">
      <c r="A362" s="44"/>
      <c r="B362" s="60" t="str">
        <f>IF($K362="","",(VLOOKUP($K362,'判定表'!$B$3:$G$105,6,FALSE)))</f>
        <v/>
      </c>
      <c r="C362" s="61"/>
      <c r="D362" s="62" t="str">
        <f t="shared" si="2"/>
        <v/>
      </c>
      <c r="E362" s="62" t="str">
        <f>IF(F362="","",VLOOKUP($F362,'金額'!$B$3:$K$44,10,FALSE))</f>
        <v/>
      </c>
      <c r="F362" s="63"/>
      <c r="G362" s="64" t="str">
        <f>IF($F362="","",(VLOOKUP($F362,'金額'!$B$3:$E$114,2,FALSE)))</f>
        <v/>
      </c>
      <c r="H362" s="65" t="str">
        <f>IF(F362="","",VLOOKUP($F362,'金額'!$B$3:$I$44,8,FALSE))</f>
        <v/>
      </c>
      <c r="I362" s="66" t="str">
        <f>IF(F362="","",VLOOKUP($F362,'金額'!$B$3:$I$44,7,FALSE))</f>
        <v/>
      </c>
      <c r="J362" s="67"/>
      <c r="K362" s="68"/>
      <c r="L362" s="69" t="str">
        <f>IF($I362="","",IF(AND($B362="K",$E362="KTN"),2000,IF(AND($B362="K",$E362="WHZ"),2000,IF($E362="MAHA",1500,IF($G362=0,(VLOOKUP($K362,'判定表'!$B$3:$G$96,2,FALSE)),0)))))</f>
        <v/>
      </c>
      <c r="M362" s="70" t="str">
        <f>IF($K362="","",IF($E362="ANC",(VLOOKUP($K362,'判定表'!$B$3:$G$95,3,FALSE)),IF(OR($E362="KTN",$E362="WHZ"),(VLOOKUP($K362,'判定表'!$B$3:$G$95,4,FALSE)*I362),0)))</f>
        <v/>
      </c>
      <c r="N362" s="71" t="str">
        <f>IF($I362="","",IF($K362="","",IF($G362=1,(VLOOKUP($F362,'金額'!$B$3:$J$114,3,FALSE)),0)))</f>
        <v/>
      </c>
      <c r="O362" s="72" t="str">
        <f t="shared" si="3"/>
        <v/>
      </c>
      <c r="P362" s="73" t="str">
        <f>IF($K362="","",IF($E362="KTN",(VLOOKUP($K362,'判定表'!$B$3:$I$95,8,FALSE)),IF($I362="","",(VLOOKUP($F362,'金額'!$B$3:$J$114,9,FALSE)))))</f>
        <v/>
      </c>
      <c r="Q362" s="59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</row>
    <row r="363" ht="13.5" customHeight="1">
      <c r="A363" s="44"/>
      <c r="B363" s="60" t="str">
        <f>IF($K363="","",(VLOOKUP($K363,'判定表'!$B$3:$G$105,6,FALSE)))</f>
        <v/>
      </c>
      <c r="C363" s="61"/>
      <c r="D363" s="62" t="str">
        <f t="shared" si="2"/>
        <v/>
      </c>
      <c r="E363" s="62" t="str">
        <f>IF(F363="","",VLOOKUP($F363,'金額'!$B$3:$K$44,10,FALSE))</f>
        <v/>
      </c>
      <c r="F363" s="63"/>
      <c r="G363" s="64" t="str">
        <f>IF($F363="","",(VLOOKUP($F363,'金額'!$B$3:$E$114,2,FALSE)))</f>
        <v/>
      </c>
      <c r="H363" s="65" t="str">
        <f>IF(F363="","",VLOOKUP($F363,'金額'!$B$3:$I$44,8,FALSE))</f>
        <v/>
      </c>
      <c r="I363" s="66" t="str">
        <f>IF(F363="","",VLOOKUP($F363,'金額'!$B$3:$I$44,7,FALSE))</f>
        <v/>
      </c>
      <c r="J363" s="67"/>
      <c r="K363" s="68"/>
      <c r="L363" s="69" t="str">
        <f>IF($I363="","",IF(AND($B363="K",$E363="KTN"),2000,IF(AND($B363="K",$E363="WHZ"),2000,IF($E363="MAHA",1500,IF($G363=0,(VLOOKUP($K363,'判定表'!$B$3:$G$96,2,FALSE)),0)))))</f>
        <v/>
      </c>
      <c r="M363" s="70" t="str">
        <f>IF($K363="","",IF($E363="ANC",(VLOOKUP($K363,'判定表'!$B$3:$G$95,3,FALSE)),IF(OR($E363="KTN",$E363="WHZ"),(VLOOKUP($K363,'判定表'!$B$3:$G$95,4,FALSE)*I363),0)))</f>
        <v/>
      </c>
      <c r="N363" s="71" t="str">
        <f>IF($I363="","",IF($K363="","",IF($G363=1,(VLOOKUP($F363,'金額'!$B$3:$J$114,3,FALSE)),0)))</f>
        <v/>
      </c>
      <c r="O363" s="72" t="str">
        <f t="shared" si="3"/>
        <v/>
      </c>
      <c r="P363" s="73" t="str">
        <f>IF($K363="","",IF($E363="KTN",(VLOOKUP($K363,'判定表'!$B$3:$I$95,8,FALSE)),IF($I363="","",(VLOOKUP($F363,'金額'!$B$3:$J$114,9,FALSE)))))</f>
        <v/>
      </c>
      <c r="Q363" s="59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</row>
    <row r="364" ht="13.5" customHeight="1">
      <c r="A364" s="44"/>
      <c r="B364" s="60" t="str">
        <f>IF($K364="","",(VLOOKUP($K364,'判定表'!$B$3:$G$105,6,FALSE)))</f>
        <v/>
      </c>
      <c r="C364" s="61"/>
      <c r="D364" s="62" t="str">
        <f t="shared" si="2"/>
        <v/>
      </c>
      <c r="E364" s="62" t="str">
        <f>IF(F364="","",VLOOKUP($F364,'金額'!$B$3:$K$44,10,FALSE))</f>
        <v/>
      </c>
      <c r="F364" s="63"/>
      <c r="G364" s="64" t="str">
        <f>IF($F364="","",(VLOOKUP($F364,'金額'!$B$3:$E$114,2,FALSE)))</f>
        <v/>
      </c>
      <c r="H364" s="65" t="str">
        <f>IF(F364="","",VLOOKUP($F364,'金額'!$B$3:$I$44,8,FALSE))</f>
        <v/>
      </c>
      <c r="I364" s="66" t="str">
        <f>IF(F364="","",VLOOKUP($F364,'金額'!$B$3:$I$44,7,FALSE))</f>
        <v/>
      </c>
      <c r="J364" s="67"/>
      <c r="K364" s="68"/>
      <c r="L364" s="69" t="str">
        <f>IF($I364="","",IF(AND($B364="K",$E364="KTN"),2000,IF(AND($B364="K",$E364="WHZ"),2000,IF($E364="MAHA",1500,IF($G364=0,(VLOOKUP($K364,'判定表'!$B$3:$G$96,2,FALSE)),0)))))</f>
        <v/>
      </c>
      <c r="M364" s="70" t="str">
        <f>IF($K364="","",IF($E364="ANC",(VLOOKUP($K364,'判定表'!$B$3:$G$95,3,FALSE)),IF(OR($E364="KTN",$E364="WHZ"),(VLOOKUP($K364,'判定表'!$B$3:$G$95,4,FALSE)*I364),0)))</f>
        <v/>
      </c>
      <c r="N364" s="71" t="str">
        <f>IF($I364="","",IF($K364="","",IF($G364=1,(VLOOKUP($F364,'金額'!$B$3:$J$114,3,FALSE)),0)))</f>
        <v/>
      </c>
      <c r="O364" s="72" t="str">
        <f t="shared" si="3"/>
        <v/>
      </c>
      <c r="P364" s="73" t="str">
        <f>IF($K364="","",IF($E364="KTN",(VLOOKUP($K364,'判定表'!$B$3:$I$95,8,FALSE)),IF($I364="","",(VLOOKUP($F364,'金額'!$B$3:$J$114,9,FALSE)))))</f>
        <v/>
      </c>
      <c r="Q364" s="59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</row>
    <row r="365" ht="13.5" customHeight="1">
      <c r="A365" s="44"/>
      <c r="B365" s="60" t="str">
        <f>IF($K365="","",(VLOOKUP($K365,'判定表'!$B$3:$G$105,6,FALSE)))</f>
        <v/>
      </c>
      <c r="C365" s="61"/>
      <c r="D365" s="62" t="str">
        <f t="shared" si="2"/>
        <v/>
      </c>
      <c r="E365" s="62" t="str">
        <f>IF(F365="","",VLOOKUP($F365,'金額'!$B$3:$K$44,10,FALSE))</f>
        <v/>
      </c>
      <c r="F365" s="63"/>
      <c r="G365" s="64" t="str">
        <f>IF($F365="","",(VLOOKUP($F365,'金額'!$B$3:$E$114,2,FALSE)))</f>
        <v/>
      </c>
      <c r="H365" s="65" t="str">
        <f>IF(F365="","",VLOOKUP($F365,'金額'!$B$3:$I$44,8,FALSE))</f>
        <v/>
      </c>
      <c r="I365" s="66" t="str">
        <f>IF(F365="","",VLOOKUP($F365,'金額'!$B$3:$I$44,7,FALSE))</f>
        <v/>
      </c>
      <c r="J365" s="67"/>
      <c r="K365" s="68"/>
      <c r="L365" s="69" t="str">
        <f>IF($I365="","",IF(AND($B365="K",$E365="KTN"),2000,IF(AND($B365="K",$E365="WHZ"),2000,IF($E365="MAHA",1500,IF($G365=0,(VLOOKUP($K365,'判定表'!$B$3:$G$96,2,FALSE)),0)))))</f>
        <v/>
      </c>
      <c r="M365" s="70" t="str">
        <f>IF($K365="","",IF($E365="ANC",(VLOOKUP($K365,'判定表'!$B$3:$G$95,3,FALSE)),IF(OR($E365="KTN",$E365="WHZ"),(VLOOKUP($K365,'判定表'!$B$3:$G$95,4,FALSE)*I365),0)))</f>
        <v/>
      </c>
      <c r="N365" s="71" t="str">
        <f>IF($I365="","",IF($K365="","",IF($G365=1,(VLOOKUP($F365,'金額'!$B$3:$J$114,3,FALSE)),0)))</f>
        <v/>
      </c>
      <c r="O365" s="72" t="str">
        <f t="shared" si="3"/>
        <v/>
      </c>
      <c r="P365" s="73" t="str">
        <f>IF($K365="","",IF($E365="KTN",(VLOOKUP($K365,'判定表'!$B$3:$I$95,8,FALSE)),IF($I365="","",(VLOOKUP($F365,'金額'!$B$3:$J$114,9,FALSE)))))</f>
        <v/>
      </c>
      <c r="Q365" s="59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</row>
    <row r="366" ht="13.5" customHeight="1">
      <c r="A366" s="44"/>
      <c r="B366" s="60" t="str">
        <f>IF($K366="","",(VLOOKUP($K366,'判定表'!$B$3:$G$105,6,FALSE)))</f>
        <v/>
      </c>
      <c r="C366" s="61"/>
      <c r="D366" s="62" t="str">
        <f t="shared" si="2"/>
        <v/>
      </c>
      <c r="E366" s="62" t="str">
        <f>IF(F366="","",VLOOKUP($F366,'金額'!$B$3:$K$44,10,FALSE))</f>
        <v/>
      </c>
      <c r="F366" s="63"/>
      <c r="G366" s="64" t="str">
        <f>IF($F366="","",(VLOOKUP($F366,'金額'!$B$3:$E$114,2,FALSE)))</f>
        <v/>
      </c>
      <c r="H366" s="65" t="str">
        <f>IF(F366="","",VLOOKUP($F366,'金額'!$B$3:$I$44,8,FALSE))</f>
        <v/>
      </c>
      <c r="I366" s="66" t="str">
        <f>IF(F366="","",VLOOKUP($F366,'金額'!$B$3:$I$44,7,FALSE))</f>
        <v/>
      </c>
      <c r="J366" s="67"/>
      <c r="K366" s="68"/>
      <c r="L366" s="69" t="str">
        <f>IF($I366="","",IF(AND($B366="K",$E366="KTN"),2000,IF(AND($B366="K",$E366="WHZ"),2000,IF($E366="MAHA",1500,IF($G366=0,(VLOOKUP($K366,'判定表'!$B$3:$G$96,2,FALSE)),0)))))</f>
        <v/>
      </c>
      <c r="M366" s="70" t="str">
        <f>IF($K366="","",IF($E366="ANC",(VLOOKUP($K366,'判定表'!$B$3:$G$95,3,FALSE)),IF(OR($E366="KTN",$E366="WHZ"),(VLOOKUP($K366,'判定表'!$B$3:$G$95,4,FALSE)*I366),0)))</f>
        <v/>
      </c>
      <c r="N366" s="71" t="str">
        <f>IF($I366="","",IF($K366="","",IF($G366=1,(VLOOKUP($F366,'金額'!$B$3:$J$114,3,FALSE)),0)))</f>
        <v/>
      </c>
      <c r="O366" s="72" t="str">
        <f t="shared" si="3"/>
        <v/>
      </c>
      <c r="P366" s="73" t="str">
        <f>IF($K366="","",IF($E366="KTN",(VLOOKUP($K366,'判定表'!$B$3:$I$95,8,FALSE)),IF($I366="","",(VLOOKUP($F366,'金額'!$B$3:$J$114,9,FALSE)))))</f>
        <v/>
      </c>
      <c r="Q366" s="59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</row>
    <row r="367" ht="13.5" customHeight="1">
      <c r="A367" s="44"/>
      <c r="B367" s="60" t="str">
        <f>IF($K367="","",(VLOOKUP($K367,'判定表'!$B$3:$G$105,6,FALSE)))</f>
        <v/>
      </c>
      <c r="C367" s="61"/>
      <c r="D367" s="62" t="str">
        <f t="shared" si="2"/>
        <v/>
      </c>
      <c r="E367" s="62" t="str">
        <f>IF(F367="","",VLOOKUP($F367,'金額'!$B$3:$K$44,10,FALSE))</f>
        <v/>
      </c>
      <c r="F367" s="63"/>
      <c r="G367" s="64" t="str">
        <f>IF($F367="","",(VLOOKUP($F367,'金額'!$B$3:$E$114,2,FALSE)))</f>
        <v/>
      </c>
      <c r="H367" s="65" t="str">
        <f>IF(F367="","",VLOOKUP($F367,'金額'!$B$3:$I$44,8,FALSE))</f>
        <v/>
      </c>
      <c r="I367" s="66" t="str">
        <f>IF(F367="","",VLOOKUP($F367,'金額'!$B$3:$I$44,7,FALSE))</f>
        <v/>
      </c>
      <c r="J367" s="67"/>
      <c r="K367" s="68"/>
      <c r="L367" s="69" t="str">
        <f>IF($I367="","",IF(AND($B367="K",$E367="KTN"),2000,IF(AND($B367="K",$E367="WHZ"),2000,IF($E367="MAHA",1500,IF($G367=0,(VLOOKUP($K367,'判定表'!$B$3:$G$96,2,FALSE)),0)))))</f>
        <v/>
      </c>
      <c r="M367" s="70" t="str">
        <f>IF($K367="","",IF($E367="ANC",(VLOOKUP($K367,'判定表'!$B$3:$G$95,3,FALSE)),IF(OR($E367="KTN",$E367="WHZ"),(VLOOKUP($K367,'判定表'!$B$3:$G$95,4,FALSE)*I367),0)))</f>
        <v/>
      </c>
      <c r="N367" s="71" t="str">
        <f>IF($I367="","",IF($K367="","",IF($G367=1,(VLOOKUP($F367,'金額'!$B$3:$J$114,3,FALSE)),0)))</f>
        <v/>
      </c>
      <c r="O367" s="72" t="str">
        <f t="shared" si="3"/>
        <v/>
      </c>
      <c r="P367" s="73" t="str">
        <f>IF($K367="","",IF($E367="KTN",(VLOOKUP($K367,'判定表'!$B$3:$I$95,8,FALSE)),IF($I367="","",(VLOOKUP($F367,'金額'!$B$3:$J$114,9,FALSE)))))</f>
        <v/>
      </c>
      <c r="Q367" s="59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</row>
    <row r="368" ht="13.5" customHeight="1">
      <c r="A368" s="44"/>
      <c r="B368" s="60" t="str">
        <f>IF($K368="","",(VLOOKUP($K368,'判定表'!$B$3:$G$105,6,FALSE)))</f>
        <v/>
      </c>
      <c r="C368" s="61"/>
      <c r="D368" s="62" t="str">
        <f t="shared" si="2"/>
        <v/>
      </c>
      <c r="E368" s="62" t="str">
        <f>IF(F368="","",VLOOKUP($F368,'金額'!$B$3:$K$44,10,FALSE))</f>
        <v/>
      </c>
      <c r="F368" s="63"/>
      <c r="G368" s="64" t="str">
        <f>IF($F368="","",(VLOOKUP($F368,'金額'!$B$3:$E$114,2,FALSE)))</f>
        <v/>
      </c>
      <c r="H368" s="65" t="str">
        <f>IF(F368="","",VLOOKUP($F368,'金額'!$B$3:$I$44,8,FALSE))</f>
        <v/>
      </c>
      <c r="I368" s="66" t="str">
        <f>IF(F368="","",VLOOKUP($F368,'金額'!$B$3:$I$44,7,FALSE))</f>
        <v/>
      </c>
      <c r="J368" s="67"/>
      <c r="K368" s="68"/>
      <c r="L368" s="69" t="str">
        <f>IF($I368="","",IF(AND($B368="K",$E368="KTN"),2000,IF(AND($B368="K",$E368="WHZ"),2000,IF($E368="MAHA",1500,IF($G368=0,(VLOOKUP($K368,'判定表'!$B$3:$G$96,2,FALSE)),0)))))</f>
        <v/>
      </c>
      <c r="M368" s="70" t="str">
        <f>IF($K368="","",IF($E368="ANC",(VLOOKUP($K368,'判定表'!$B$3:$G$95,3,FALSE)),IF(OR($E368="KTN",$E368="WHZ"),(VLOOKUP($K368,'判定表'!$B$3:$G$95,4,FALSE)*I368),0)))</f>
        <v/>
      </c>
      <c r="N368" s="71" t="str">
        <f>IF($I368="","",IF($K368="","",IF($G368=1,(VLOOKUP($F368,'金額'!$B$3:$J$114,3,FALSE)),0)))</f>
        <v/>
      </c>
      <c r="O368" s="72" t="str">
        <f t="shared" si="3"/>
        <v/>
      </c>
      <c r="P368" s="73" t="str">
        <f>IF($K368="","",IF($E368="KTN",(VLOOKUP($K368,'判定表'!$B$3:$I$95,8,FALSE)),IF($I368="","",(VLOOKUP($F368,'金額'!$B$3:$J$114,9,FALSE)))))</f>
        <v/>
      </c>
      <c r="Q368" s="59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</row>
    <row r="369" ht="13.5" customHeight="1">
      <c r="A369" s="44"/>
      <c r="B369" s="60" t="str">
        <f>IF($K369="","",(VLOOKUP($K369,'判定表'!$B$3:$G$105,6,FALSE)))</f>
        <v/>
      </c>
      <c r="C369" s="61"/>
      <c r="D369" s="62" t="str">
        <f t="shared" si="2"/>
        <v/>
      </c>
      <c r="E369" s="62" t="str">
        <f>IF(F369="","",VLOOKUP($F369,'金額'!$B$3:$K$44,10,FALSE))</f>
        <v/>
      </c>
      <c r="F369" s="63"/>
      <c r="G369" s="64" t="str">
        <f>IF($F369="","",(VLOOKUP($F369,'金額'!$B$3:$E$114,2,FALSE)))</f>
        <v/>
      </c>
      <c r="H369" s="65" t="str">
        <f>IF(F369="","",VLOOKUP($F369,'金額'!$B$3:$I$44,8,FALSE))</f>
        <v/>
      </c>
      <c r="I369" s="66" t="str">
        <f>IF(F369="","",VLOOKUP($F369,'金額'!$B$3:$I$44,7,FALSE))</f>
        <v/>
      </c>
      <c r="J369" s="67"/>
      <c r="K369" s="68"/>
      <c r="L369" s="69" t="str">
        <f>IF($I369="","",IF(AND($B369="K",$E369="KTN"),2000,IF(AND($B369="K",$E369="WHZ"),2000,IF($E369="MAHA",1500,IF($G369=0,(VLOOKUP($K369,'判定表'!$B$3:$G$96,2,FALSE)),0)))))</f>
        <v/>
      </c>
      <c r="M369" s="70" t="str">
        <f>IF($K369="","",IF($E369="ANC",(VLOOKUP($K369,'判定表'!$B$3:$G$95,3,FALSE)),IF(OR($E369="KTN",$E369="WHZ"),(VLOOKUP($K369,'判定表'!$B$3:$G$95,4,FALSE)*I369),0)))</f>
        <v/>
      </c>
      <c r="N369" s="71" t="str">
        <f>IF($I369="","",IF($K369="","",IF($G369=1,(VLOOKUP($F369,'金額'!$B$3:$J$114,3,FALSE)),0)))</f>
        <v/>
      </c>
      <c r="O369" s="72" t="str">
        <f t="shared" si="3"/>
        <v/>
      </c>
      <c r="P369" s="73" t="str">
        <f>IF($K369="","",IF($E369="KTN",(VLOOKUP($K369,'判定表'!$B$3:$I$95,8,FALSE)),IF($I369="","",(VLOOKUP($F369,'金額'!$B$3:$J$114,9,FALSE)))))</f>
        <v/>
      </c>
      <c r="Q369" s="59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</row>
    <row r="370" ht="13.5" customHeight="1">
      <c r="A370" s="44"/>
      <c r="B370" s="60" t="str">
        <f>IF($K370="","",(VLOOKUP($K370,'判定表'!$B$3:$G$105,6,FALSE)))</f>
        <v/>
      </c>
      <c r="C370" s="61"/>
      <c r="D370" s="62" t="str">
        <f t="shared" si="2"/>
        <v/>
      </c>
      <c r="E370" s="62" t="str">
        <f>IF(F370="","",VLOOKUP($F370,'金額'!$B$3:$K$44,10,FALSE))</f>
        <v/>
      </c>
      <c r="F370" s="63"/>
      <c r="G370" s="64" t="str">
        <f>IF($F370="","",(VLOOKUP($F370,'金額'!$B$3:$E$114,2,FALSE)))</f>
        <v/>
      </c>
      <c r="H370" s="65" t="str">
        <f>IF(F370="","",VLOOKUP($F370,'金額'!$B$3:$I$44,8,FALSE))</f>
        <v/>
      </c>
      <c r="I370" s="66" t="str">
        <f>IF(F370="","",VLOOKUP($F370,'金額'!$B$3:$I$44,7,FALSE))</f>
        <v/>
      </c>
      <c r="J370" s="67"/>
      <c r="K370" s="68"/>
      <c r="L370" s="69" t="str">
        <f>IF($I370="","",IF(AND($B370="K",$E370="KTN"),2000,IF(AND($B370="K",$E370="WHZ"),2000,IF($E370="MAHA",1500,IF($G370=0,(VLOOKUP($K370,'判定表'!$B$3:$G$96,2,FALSE)),0)))))</f>
        <v/>
      </c>
      <c r="M370" s="70" t="str">
        <f>IF($K370="","",IF($E370="ANC",(VLOOKUP($K370,'判定表'!$B$3:$G$95,3,FALSE)),IF(OR($E370="KTN",$E370="WHZ"),(VLOOKUP($K370,'判定表'!$B$3:$G$95,4,FALSE)*I370),0)))</f>
        <v/>
      </c>
      <c r="N370" s="71" t="str">
        <f>IF($I370="","",IF($K370="","",IF($G370=1,(VLOOKUP($F370,'金額'!$B$3:$J$114,3,FALSE)),0)))</f>
        <v/>
      </c>
      <c r="O370" s="72" t="str">
        <f t="shared" si="3"/>
        <v/>
      </c>
      <c r="P370" s="73" t="str">
        <f>IF($K370="","",IF($E370="KTN",(VLOOKUP($K370,'判定表'!$B$3:$I$95,8,FALSE)),IF($I370="","",(VLOOKUP($F370,'金額'!$B$3:$J$114,9,FALSE)))))</f>
        <v/>
      </c>
      <c r="Q370" s="59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</row>
    <row r="371" ht="13.5" customHeight="1">
      <c r="A371" s="44"/>
      <c r="B371" s="60" t="str">
        <f>IF($K371="","",(VLOOKUP($K371,'判定表'!$B$3:$G$105,6,FALSE)))</f>
        <v/>
      </c>
      <c r="C371" s="61"/>
      <c r="D371" s="62" t="str">
        <f t="shared" si="2"/>
        <v/>
      </c>
      <c r="E371" s="62" t="str">
        <f>IF(F371="","",VLOOKUP($F371,'金額'!$B$3:$K$44,10,FALSE))</f>
        <v/>
      </c>
      <c r="F371" s="63"/>
      <c r="G371" s="64" t="str">
        <f>IF($F371="","",(VLOOKUP($F371,'金額'!$B$3:$E$114,2,FALSE)))</f>
        <v/>
      </c>
      <c r="H371" s="65" t="str">
        <f>IF(F371="","",VLOOKUP($F371,'金額'!$B$3:$I$44,8,FALSE))</f>
        <v/>
      </c>
      <c r="I371" s="66" t="str">
        <f>IF(F371="","",VLOOKUP($F371,'金額'!$B$3:$I$44,7,FALSE))</f>
        <v/>
      </c>
      <c r="J371" s="67"/>
      <c r="K371" s="68"/>
      <c r="L371" s="69" t="str">
        <f>IF($I371="","",IF(AND($B371="K",$E371="KTN"),2000,IF(AND($B371="K",$E371="WHZ"),2000,IF($E371="MAHA",1500,IF($G371=0,(VLOOKUP($K371,'判定表'!$B$3:$G$96,2,FALSE)),0)))))</f>
        <v/>
      </c>
      <c r="M371" s="70" t="str">
        <f>IF($K371="","",IF($E371="ANC",(VLOOKUP($K371,'判定表'!$B$3:$G$95,3,FALSE)),IF(OR($E371="KTN",$E371="WHZ"),(VLOOKUP($K371,'判定表'!$B$3:$G$95,4,FALSE)*I371),0)))</f>
        <v/>
      </c>
      <c r="N371" s="71" t="str">
        <f>IF($I371="","",IF($K371="","",IF($G371=1,(VLOOKUP($F371,'金額'!$B$3:$J$114,3,FALSE)),0)))</f>
        <v/>
      </c>
      <c r="O371" s="72" t="str">
        <f t="shared" si="3"/>
        <v/>
      </c>
      <c r="P371" s="73" t="str">
        <f>IF($K371="","",IF($E371="KTN",(VLOOKUP($K371,'判定表'!$B$3:$I$95,8,FALSE)),IF($I371="","",(VLOOKUP($F371,'金額'!$B$3:$J$114,9,FALSE)))))</f>
        <v/>
      </c>
      <c r="Q371" s="59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</row>
    <row r="372" ht="13.5" customHeight="1">
      <c r="A372" s="44"/>
      <c r="B372" s="60" t="str">
        <f>IF($K372="","",(VLOOKUP($K372,'判定表'!$B$3:$G$105,6,FALSE)))</f>
        <v/>
      </c>
      <c r="C372" s="61"/>
      <c r="D372" s="62" t="str">
        <f t="shared" si="2"/>
        <v/>
      </c>
      <c r="E372" s="62" t="str">
        <f>IF(F372="","",VLOOKUP($F372,'金額'!$B$3:$K$44,10,FALSE))</f>
        <v/>
      </c>
      <c r="F372" s="63"/>
      <c r="G372" s="64" t="str">
        <f>IF($F372="","",(VLOOKUP($F372,'金額'!$B$3:$E$114,2,FALSE)))</f>
        <v/>
      </c>
      <c r="H372" s="65" t="str">
        <f>IF(F372="","",VLOOKUP($F372,'金額'!$B$3:$I$44,8,FALSE))</f>
        <v/>
      </c>
      <c r="I372" s="66" t="str">
        <f>IF(F372="","",VLOOKUP($F372,'金額'!$B$3:$I$44,7,FALSE))</f>
        <v/>
      </c>
      <c r="J372" s="67"/>
      <c r="K372" s="68"/>
      <c r="L372" s="69" t="str">
        <f>IF($I372="","",IF(AND($B372="K",$E372="KTN"),2000,IF(AND($B372="K",$E372="WHZ"),2000,IF($E372="MAHA",1500,IF($G372=0,(VLOOKUP($K372,'判定表'!$B$3:$G$96,2,FALSE)),0)))))</f>
        <v/>
      </c>
      <c r="M372" s="70" t="str">
        <f>IF($K372="","",IF($E372="ANC",(VLOOKUP($K372,'判定表'!$B$3:$G$95,3,FALSE)),IF(OR($E372="KTN",$E372="WHZ"),(VLOOKUP($K372,'判定表'!$B$3:$G$95,4,FALSE)*I372),0)))</f>
        <v/>
      </c>
      <c r="N372" s="71" t="str">
        <f>IF($I372="","",IF($K372="","",IF($G372=1,(VLOOKUP($F372,'金額'!$B$3:$J$114,3,FALSE)),0)))</f>
        <v/>
      </c>
      <c r="O372" s="72" t="str">
        <f t="shared" si="3"/>
        <v/>
      </c>
      <c r="P372" s="73" t="str">
        <f>IF($K372="","",IF($E372="KTN",(VLOOKUP($K372,'判定表'!$B$3:$I$95,8,FALSE)),IF($I372="","",(VLOOKUP($F372,'金額'!$B$3:$J$114,9,FALSE)))))</f>
        <v/>
      </c>
      <c r="Q372" s="59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</row>
    <row r="373" ht="13.5" customHeight="1">
      <c r="A373" s="44"/>
      <c r="B373" s="60" t="str">
        <f>IF($K373="","",(VLOOKUP($K373,'判定表'!$B$3:$G$105,6,FALSE)))</f>
        <v/>
      </c>
      <c r="C373" s="61"/>
      <c r="D373" s="62" t="str">
        <f t="shared" si="2"/>
        <v/>
      </c>
      <c r="E373" s="62" t="str">
        <f>IF(F373="","",VLOOKUP($F373,'金額'!$B$3:$K$44,10,FALSE))</f>
        <v/>
      </c>
      <c r="F373" s="63"/>
      <c r="G373" s="64" t="str">
        <f>IF($F373="","",(VLOOKUP($F373,'金額'!$B$3:$E$114,2,FALSE)))</f>
        <v/>
      </c>
      <c r="H373" s="65" t="str">
        <f>IF(F373="","",VLOOKUP($F373,'金額'!$B$3:$I$44,8,FALSE))</f>
        <v/>
      </c>
      <c r="I373" s="66" t="str">
        <f>IF(F373="","",VLOOKUP($F373,'金額'!$B$3:$I$44,7,FALSE))</f>
        <v/>
      </c>
      <c r="J373" s="67"/>
      <c r="K373" s="68"/>
      <c r="L373" s="69" t="str">
        <f>IF($I373="","",IF(AND($B373="K",$E373="KTN"),2000,IF(AND($B373="K",$E373="WHZ"),2000,IF($E373="MAHA",1500,IF($G373=0,(VLOOKUP($K373,'判定表'!$B$3:$G$96,2,FALSE)),0)))))</f>
        <v/>
      </c>
      <c r="M373" s="70" t="str">
        <f>IF($K373="","",IF($E373="ANC",(VLOOKUP($K373,'判定表'!$B$3:$G$95,3,FALSE)),IF(OR($E373="KTN",$E373="WHZ"),(VLOOKUP($K373,'判定表'!$B$3:$G$95,4,FALSE)*I373),0)))</f>
        <v/>
      </c>
      <c r="N373" s="71" t="str">
        <f>IF($I373="","",IF($K373="","",IF($G373=1,(VLOOKUP($F373,'金額'!$B$3:$J$114,3,FALSE)),0)))</f>
        <v/>
      </c>
      <c r="O373" s="72" t="str">
        <f t="shared" si="3"/>
        <v/>
      </c>
      <c r="P373" s="73" t="str">
        <f>IF($K373="","",IF($E373="KTN",(VLOOKUP($K373,'判定表'!$B$3:$I$95,8,FALSE)),IF($I373="","",(VLOOKUP($F373,'金額'!$B$3:$J$114,9,FALSE)))))</f>
        <v/>
      </c>
      <c r="Q373" s="59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</row>
    <row r="374" ht="13.5" customHeight="1">
      <c r="A374" s="44"/>
      <c r="B374" s="60" t="str">
        <f>IF($K374="","",(VLOOKUP($K374,'判定表'!$B$3:$G$105,6,FALSE)))</f>
        <v/>
      </c>
      <c r="C374" s="61"/>
      <c r="D374" s="62" t="str">
        <f t="shared" si="2"/>
        <v/>
      </c>
      <c r="E374" s="62" t="str">
        <f>IF(F374="","",VLOOKUP($F374,'金額'!$B$3:$K$44,10,FALSE))</f>
        <v/>
      </c>
      <c r="F374" s="63"/>
      <c r="G374" s="64" t="str">
        <f>IF($F374="","",(VLOOKUP($F374,'金額'!$B$3:$E$114,2,FALSE)))</f>
        <v/>
      </c>
      <c r="H374" s="65" t="str">
        <f>IF(F374="","",VLOOKUP($F374,'金額'!$B$3:$I$44,8,FALSE))</f>
        <v/>
      </c>
      <c r="I374" s="66" t="str">
        <f>IF(F374="","",VLOOKUP($F374,'金額'!$B$3:$I$44,7,FALSE))</f>
        <v/>
      </c>
      <c r="J374" s="67"/>
      <c r="K374" s="68"/>
      <c r="L374" s="69" t="str">
        <f>IF($I374="","",IF(AND($B374="K",$E374="KTN"),2000,IF(AND($B374="K",$E374="WHZ"),2000,IF($E374="MAHA",1500,IF($G374=0,(VLOOKUP($K374,'判定表'!$B$3:$G$96,2,FALSE)),0)))))</f>
        <v/>
      </c>
      <c r="M374" s="70" t="str">
        <f>IF($K374="","",IF($E374="ANC",(VLOOKUP($K374,'判定表'!$B$3:$G$95,3,FALSE)),IF(OR($E374="KTN",$E374="WHZ"),(VLOOKUP($K374,'判定表'!$B$3:$G$95,4,FALSE)*I374),0)))</f>
        <v/>
      </c>
      <c r="N374" s="71" t="str">
        <f>IF($I374="","",IF($K374="","",IF($G374=1,(VLOOKUP($F374,'金額'!$B$3:$J$114,3,FALSE)),0)))</f>
        <v/>
      </c>
      <c r="O374" s="72" t="str">
        <f t="shared" si="3"/>
        <v/>
      </c>
      <c r="P374" s="73" t="str">
        <f>IF($K374="","",IF($E374="KTN",(VLOOKUP($K374,'判定表'!$B$3:$I$95,8,FALSE)),IF($I374="","",(VLOOKUP($F374,'金額'!$B$3:$J$114,9,FALSE)))))</f>
        <v/>
      </c>
      <c r="Q374" s="59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</row>
    <row r="375" ht="13.5" customHeight="1">
      <c r="A375" s="44"/>
      <c r="B375" s="60" t="str">
        <f>IF($K375="","",(VLOOKUP($K375,'判定表'!$B$3:$G$105,6,FALSE)))</f>
        <v/>
      </c>
      <c r="C375" s="61"/>
      <c r="D375" s="62" t="str">
        <f t="shared" si="2"/>
        <v/>
      </c>
      <c r="E375" s="62" t="str">
        <f>IF(F375="","",VLOOKUP($F375,'金額'!$B$3:$K$44,10,FALSE))</f>
        <v/>
      </c>
      <c r="F375" s="63"/>
      <c r="G375" s="64" t="str">
        <f>IF($F375="","",(VLOOKUP($F375,'金額'!$B$3:$E$114,2,FALSE)))</f>
        <v/>
      </c>
      <c r="H375" s="65" t="str">
        <f>IF(F375="","",VLOOKUP($F375,'金額'!$B$3:$I$44,8,FALSE))</f>
        <v/>
      </c>
      <c r="I375" s="66" t="str">
        <f>IF(F375="","",VLOOKUP($F375,'金額'!$B$3:$I$44,7,FALSE))</f>
        <v/>
      </c>
      <c r="J375" s="67"/>
      <c r="K375" s="68"/>
      <c r="L375" s="69" t="str">
        <f>IF($I375="","",IF(AND($B375="K",$E375="KTN"),2000,IF(AND($B375="K",$E375="WHZ"),2000,IF($E375="MAHA",1500,IF($G375=0,(VLOOKUP($K375,'判定表'!$B$3:$G$96,2,FALSE)),0)))))</f>
        <v/>
      </c>
      <c r="M375" s="70" t="str">
        <f>IF($K375="","",IF($E375="ANC",(VLOOKUP($K375,'判定表'!$B$3:$G$95,3,FALSE)),IF(OR($E375="KTN",$E375="WHZ"),(VLOOKUP($K375,'判定表'!$B$3:$G$95,4,FALSE)*I375),0)))</f>
        <v/>
      </c>
      <c r="N375" s="71" t="str">
        <f>IF($I375="","",IF($K375="","",IF($G375=1,(VLOOKUP($F375,'金額'!$B$3:$J$114,3,FALSE)),0)))</f>
        <v/>
      </c>
      <c r="O375" s="72" t="str">
        <f t="shared" si="3"/>
        <v/>
      </c>
      <c r="P375" s="73" t="str">
        <f>IF($K375="","",IF($E375="KTN",(VLOOKUP($K375,'判定表'!$B$3:$I$95,8,FALSE)),IF($I375="","",(VLOOKUP($F375,'金額'!$B$3:$J$114,9,FALSE)))))</f>
        <v/>
      </c>
      <c r="Q375" s="59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</row>
    <row r="376" ht="13.5" customHeight="1">
      <c r="A376" s="44"/>
      <c r="B376" s="60" t="str">
        <f>IF($K376="","",(VLOOKUP($K376,'判定表'!$B$3:$G$105,6,FALSE)))</f>
        <v/>
      </c>
      <c r="C376" s="61"/>
      <c r="D376" s="62" t="str">
        <f t="shared" si="2"/>
        <v/>
      </c>
      <c r="E376" s="62" t="str">
        <f>IF(F376="","",VLOOKUP($F376,'金額'!$B$3:$K$44,10,FALSE))</f>
        <v/>
      </c>
      <c r="F376" s="63"/>
      <c r="G376" s="64" t="str">
        <f>IF($F376="","",(VLOOKUP($F376,'金額'!$B$3:$E$114,2,FALSE)))</f>
        <v/>
      </c>
      <c r="H376" s="65" t="str">
        <f>IF(F376="","",VLOOKUP($F376,'金額'!$B$3:$I$44,8,FALSE))</f>
        <v/>
      </c>
      <c r="I376" s="66" t="str">
        <f>IF(F376="","",VLOOKUP($F376,'金額'!$B$3:$I$44,7,FALSE))</f>
        <v/>
      </c>
      <c r="J376" s="67"/>
      <c r="K376" s="68"/>
      <c r="L376" s="69" t="str">
        <f>IF($I376="","",IF(AND($B376="K",$E376="KTN"),2000,IF(AND($B376="K",$E376="WHZ"),2000,IF($E376="MAHA",1500,IF($G376=0,(VLOOKUP($K376,'判定表'!$B$3:$G$96,2,FALSE)),0)))))</f>
        <v/>
      </c>
      <c r="M376" s="70" t="str">
        <f>IF($K376="","",IF($E376="ANC",(VLOOKUP($K376,'判定表'!$B$3:$G$95,3,FALSE)),IF(OR($E376="KTN",$E376="WHZ"),(VLOOKUP($K376,'判定表'!$B$3:$G$95,4,FALSE)*I376),0)))</f>
        <v/>
      </c>
      <c r="N376" s="71" t="str">
        <f>IF($I376="","",IF($K376="","",IF($G376=1,(VLOOKUP($F376,'金額'!$B$3:$J$114,3,FALSE)),0)))</f>
        <v/>
      </c>
      <c r="O376" s="72" t="str">
        <f t="shared" si="3"/>
        <v/>
      </c>
      <c r="P376" s="73" t="str">
        <f>IF($K376="","",IF($E376="KTN",(VLOOKUP($K376,'判定表'!$B$3:$I$95,8,FALSE)),IF($I376="","",(VLOOKUP($F376,'金額'!$B$3:$J$114,9,FALSE)))))</f>
        <v/>
      </c>
      <c r="Q376" s="59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</row>
    <row r="377" ht="13.5" customHeight="1">
      <c r="A377" s="44"/>
      <c r="B377" s="60" t="str">
        <f>IF($K377="","",(VLOOKUP($K377,'判定表'!$B$3:$G$105,6,FALSE)))</f>
        <v/>
      </c>
      <c r="C377" s="61"/>
      <c r="D377" s="62" t="str">
        <f t="shared" si="2"/>
        <v/>
      </c>
      <c r="E377" s="62" t="str">
        <f>IF(F377="","",VLOOKUP($F377,'金額'!$B$3:$K$44,10,FALSE))</f>
        <v/>
      </c>
      <c r="F377" s="63"/>
      <c r="G377" s="64" t="str">
        <f>IF($F377="","",(VLOOKUP($F377,'金額'!$B$3:$E$114,2,FALSE)))</f>
        <v/>
      </c>
      <c r="H377" s="65" t="str">
        <f>IF(F377="","",VLOOKUP($F377,'金額'!$B$3:$I$44,8,FALSE))</f>
        <v/>
      </c>
      <c r="I377" s="66" t="str">
        <f>IF(F377="","",VLOOKUP($F377,'金額'!$B$3:$I$44,7,FALSE))</f>
        <v/>
      </c>
      <c r="J377" s="67"/>
      <c r="K377" s="68"/>
      <c r="L377" s="69" t="str">
        <f>IF($I377="","",IF(AND($B377="K",$E377="KTN"),2000,IF(AND($B377="K",$E377="WHZ"),2000,IF($E377="MAHA",1500,IF($G377=0,(VLOOKUP($K377,'判定表'!$B$3:$G$96,2,FALSE)),0)))))</f>
        <v/>
      </c>
      <c r="M377" s="70" t="str">
        <f>IF($K377="","",IF($E377="ANC",(VLOOKUP($K377,'判定表'!$B$3:$G$95,3,FALSE)),IF(OR($E377="KTN",$E377="WHZ"),(VLOOKUP($K377,'判定表'!$B$3:$G$95,4,FALSE)*I377),0)))</f>
        <v/>
      </c>
      <c r="N377" s="71" t="str">
        <f>IF($I377="","",IF($K377="","",IF($G377=1,(VLOOKUP($F377,'金額'!$B$3:$J$114,3,FALSE)),0)))</f>
        <v/>
      </c>
      <c r="O377" s="72" t="str">
        <f t="shared" si="3"/>
        <v/>
      </c>
      <c r="P377" s="73" t="str">
        <f>IF($K377="","",IF($E377="KTN",(VLOOKUP($K377,'判定表'!$B$3:$I$95,8,FALSE)),IF($I377="","",(VLOOKUP($F377,'金額'!$B$3:$J$114,9,FALSE)))))</f>
        <v/>
      </c>
      <c r="Q377" s="59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</row>
    <row r="378" ht="13.5" customHeight="1">
      <c r="A378" s="44"/>
      <c r="B378" s="60" t="str">
        <f>IF($K378="","",(VLOOKUP($K378,'判定表'!$B$3:$G$105,6,FALSE)))</f>
        <v/>
      </c>
      <c r="C378" s="61"/>
      <c r="D378" s="62" t="str">
        <f t="shared" si="2"/>
        <v/>
      </c>
      <c r="E378" s="62" t="str">
        <f>IF(F378="","",VLOOKUP($F378,'金額'!$B$3:$K$44,10,FALSE))</f>
        <v/>
      </c>
      <c r="F378" s="63"/>
      <c r="G378" s="64" t="str">
        <f>IF($F378="","",(VLOOKUP($F378,'金額'!$B$3:$E$114,2,FALSE)))</f>
        <v/>
      </c>
      <c r="H378" s="65" t="str">
        <f>IF(F378="","",VLOOKUP($F378,'金額'!$B$3:$I$44,8,FALSE))</f>
        <v/>
      </c>
      <c r="I378" s="66" t="str">
        <f>IF(F378="","",VLOOKUP($F378,'金額'!$B$3:$I$44,7,FALSE))</f>
        <v/>
      </c>
      <c r="J378" s="67"/>
      <c r="K378" s="68"/>
      <c r="L378" s="69" t="str">
        <f>IF($I378="","",IF(AND($B378="K",$E378="KTN"),2000,IF(AND($B378="K",$E378="WHZ"),2000,IF($E378="MAHA",1500,IF($G378=0,(VLOOKUP($K378,'判定表'!$B$3:$G$96,2,FALSE)),0)))))</f>
        <v/>
      </c>
      <c r="M378" s="70" t="str">
        <f>IF($K378="","",IF($E378="ANC",(VLOOKUP($K378,'判定表'!$B$3:$G$95,3,FALSE)),IF(OR($E378="KTN",$E378="WHZ"),(VLOOKUP($K378,'判定表'!$B$3:$G$95,4,FALSE)*I378),0)))</f>
        <v/>
      </c>
      <c r="N378" s="71" t="str">
        <f>IF($I378="","",IF($K378="","",IF($G378=1,(VLOOKUP($F378,'金額'!$B$3:$J$114,3,FALSE)),0)))</f>
        <v/>
      </c>
      <c r="O378" s="72" t="str">
        <f t="shared" si="3"/>
        <v/>
      </c>
      <c r="P378" s="73" t="str">
        <f>IF($K378="","",IF($E378="KTN",(VLOOKUP($K378,'判定表'!$B$3:$I$95,8,FALSE)),IF($I378="","",(VLOOKUP($F378,'金額'!$B$3:$J$114,9,FALSE)))))</f>
        <v/>
      </c>
      <c r="Q378" s="59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</row>
    <row r="379" ht="13.5" customHeight="1">
      <c r="A379" s="44"/>
      <c r="B379" s="60" t="str">
        <f>IF($K379="","",(VLOOKUP($K379,'判定表'!$B$3:$G$105,6,FALSE)))</f>
        <v/>
      </c>
      <c r="C379" s="61"/>
      <c r="D379" s="62" t="str">
        <f t="shared" si="2"/>
        <v/>
      </c>
      <c r="E379" s="62" t="str">
        <f>IF(F379="","",VLOOKUP($F379,'金額'!$B$3:$K$44,10,FALSE))</f>
        <v/>
      </c>
      <c r="F379" s="63"/>
      <c r="G379" s="64" t="str">
        <f>IF($F379="","",(VLOOKUP($F379,'金額'!$B$3:$E$114,2,FALSE)))</f>
        <v/>
      </c>
      <c r="H379" s="65" t="str">
        <f>IF(F379="","",VLOOKUP($F379,'金額'!$B$3:$I$44,8,FALSE))</f>
        <v/>
      </c>
      <c r="I379" s="66" t="str">
        <f>IF(F379="","",VLOOKUP($F379,'金額'!$B$3:$I$44,7,FALSE))</f>
        <v/>
      </c>
      <c r="J379" s="67"/>
      <c r="K379" s="68"/>
      <c r="L379" s="69" t="str">
        <f>IF($I379="","",IF(AND($B379="K",$E379="KTN"),2000,IF(AND($B379="K",$E379="WHZ"),2000,IF($E379="MAHA",1500,IF($G379=0,(VLOOKUP($K379,'判定表'!$B$3:$G$96,2,FALSE)),0)))))</f>
        <v/>
      </c>
      <c r="M379" s="70" t="str">
        <f>IF($K379="","",IF($E379="ANC",(VLOOKUP($K379,'判定表'!$B$3:$G$95,3,FALSE)),IF(OR($E379="KTN",$E379="WHZ"),(VLOOKUP($K379,'判定表'!$B$3:$G$95,4,FALSE)*I379),0)))</f>
        <v/>
      </c>
      <c r="N379" s="71" t="str">
        <f>IF($I379="","",IF($K379="","",IF($G379=1,(VLOOKUP($F379,'金額'!$B$3:$J$114,3,FALSE)),0)))</f>
        <v/>
      </c>
      <c r="O379" s="72" t="str">
        <f t="shared" si="3"/>
        <v/>
      </c>
      <c r="P379" s="73" t="str">
        <f>IF($K379="","",IF($E379="KTN",(VLOOKUP($K379,'判定表'!$B$3:$I$95,8,FALSE)),IF($I379="","",(VLOOKUP($F379,'金額'!$B$3:$J$114,9,FALSE)))))</f>
        <v/>
      </c>
      <c r="Q379" s="59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</row>
    <row r="380" ht="13.5" customHeight="1">
      <c r="A380" s="44"/>
      <c r="B380" s="60" t="str">
        <f>IF($K380="","",(VLOOKUP($K380,'判定表'!$B$3:$G$105,6,FALSE)))</f>
        <v/>
      </c>
      <c r="C380" s="61"/>
      <c r="D380" s="62" t="str">
        <f t="shared" si="2"/>
        <v/>
      </c>
      <c r="E380" s="62" t="str">
        <f>IF(F380="","",VLOOKUP($F380,'金額'!$B$3:$K$44,10,FALSE))</f>
        <v/>
      </c>
      <c r="F380" s="63"/>
      <c r="G380" s="64" t="str">
        <f>IF($F380="","",(VLOOKUP($F380,'金額'!$B$3:$E$114,2,FALSE)))</f>
        <v/>
      </c>
      <c r="H380" s="65" t="str">
        <f>IF(F380="","",VLOOKUP($F380,'金額'!$B$3:$I$44,8,FALSE))</f>
        <v/>
      </c>
      <c r="I380" s="66" t="str">
        <f>IF(F380="","",VLOOKUP($F380,'金額'!$B$3:$I$44,7,FALSE))</f>
        <v/>
      </c>
      <c r="J380" s="67"/>
      <c r="K380" s="68"/>
      <c r="L380" s="69" t="str">
        <f>IF($I380="","",IF(AND($B380="K",$E380="KTN"),2000,IF(AND($B380="K",$E380="WHZ"),2000,IF($E380="MAHA",1500,IF($G380=0,(VLOOKUP($K380,'判定表'!$B$3:$G$96,2,FALSE)),0)))))</f>
        <v/>
      </c>
      <c r="M380" s="70" t="str">
        <f>IF($K380="","",IF($E380="ANC",(VLOOKUP($K380,'判定表'!$B$3:$G$95,3,FALSE)),IF(OR($E380="KTN",$E380="WHZ"),(VLOOKUP($K380,'判定表'!$B$3:$G$95,4,FALSE)*I380),0)))</f>
        <v/>
      </c>
      <c r="N380" s="71" t="str">
        <f>IF($I380="","",IF($K380="","",IF($G380=1,(VLOOKUP($F380,'金額'!$B$3:$J$114,3,FALSE)),0)))</f>
        <v/>
      </c>
      <c r="O380" s="72" t="str">
        <f t="shared" si="3"/>
        <v/>
      </c>
      <c r="P380" s="73" t="str">
        <f>IF($K380="","",IF($E380="KTN",(VLOOKUP($K380,'判定表'!$B$3:$I$95,8,FALSE)),IF($I380="","",(VLOOKUP($F380,'金額'!$B$3:$J$114,9,FALSE)))))</f>
        <v/>
      </c>
      <c r="Q380" s="59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</row>
    <row r="381" ht="13.5" customHeight="1">
      <c r="A381" s="44"/>
      <c r="B381" s="60" t="str">
        <f>IF($K381="","",(VLOOKUP($K381,'判定表'!$B$3:$G$105,6,FALSE)))</f>
        <v/>
      </c>
      <c r="C381" s="61"/>
      <c r="D381" s="62" t="str">
        <f t="shared" si="2"/>
        <v/>
      </c>
      <c r="E381" s="62" t="str">
        <f>IF(F381="","",VLOOKUP($F381,'金額'!$B$3:$K$44,10,FALSE))</f>
        <v/>
      </c>
      <c r="F381" s="63"/>
      <c r="G381" s="64" t="str">
        <f>IF($F381="","",(VLOOKUP($F381,'金額'!$B$3:$E$114,2,FALSE)))</f>
        <v/>
      </c>
      <c r="H381" s="65" t="str">
        <f>IF(F381="","",VLOOKUP($F381,'金額'!$B$3:$I$44,8,FALSE))</f>
        <v/>
      </c>
      <c r="I381" s="66" t="str">
        <f>IF(F381="","",VLOOKUP($F381,'金額'!$B$3:$I$44,7,FALSE))</f>
        <v/>
      </c>
      <c r="J381" s="67"/>
      <c r="K381" s="68"/>
      <c r="L381" s="69" t="str">
        <f>IF($I381="","",IF(AND($B381="K",$E381="KTN"),2000,IF(AND($B381="K",$E381="WHZ"),2000,IF($E381="MAHA",1500,IF($G381=0,(VLOOKUP($K381,'判定表'!$B$3:$G$96,2,FALSE)),0)))))</f>
        <v/>
      </c>
      <c r="M381" s="70" t="str">
        <f>IF($K381="","",IF($E381="ANC",(VLOOKUP($K381,'判定表'!$B$3:$G$95,3,FALSE)),IF(OR($E381="KTN",$E381="WHZ"),(VLOOKUP($K381,'判定表'!$B$3:$G$95,4,FALSE)*I381),0)))</f>
        <v/>
      </c>
      <c r="N381" s="71" t="str">
        <f>IF($I381="","",IF($K381="","",IF($G381=1,(VLOOKUP($F381,'金額'!$B$3:$J$114,3,FALSE)),0)))</f>
        <v/>
      </c>
      <c r="O381" s="72" t="str">
        <f t="shared" si="3"/>
        <v/>
      </c>
      <c r="P381" s="73" t="str">
        <f>IF($K381="","",IF($E381="KTN",(VLOOKUP($K381,'判定表'!$B$3:$I$95,8,FALSE)),IF($I381="","",(VLOOKUP($F381,'金額'!$B$3:$J$114,9,FALSE)))))</f>
        <v/>
      </c>
      <c r="Q381" s="59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</row>
    <row r="382" ht="13.5" customHeight="1">
      <c r="A382" s="44"/>
      <c r="B382" s="60" t="str">
        <f>IF($K382="","",(VLOOKUP($K382,'判定表'!$B$3:$G$105,6,FALSE)))</f>
        <v/>
      </c>
      <c r="C382" s="61"/>
      <c r="D382" s="62" t="str">
        <f t="shared" si="2"/>
        <v/>
      </c>
      <c r="E382" s="62" t="str">
        <f>IF(F382="","",VLOOKUP($F382,'金額'!$B$3:$K$44,10,FALSE))</f>
        <v/>
      </c>
      <c r="F382" s="63"/>
      <c r="G382" s="64" t="str">
        <f>IF($F382="","",(VLOOKUP($F382,'金額'!$B$3:$E$114,2,FALSE)))</f>
        <v/>
      </c>
      <c r="H382" s="65" t="str">
        <f>IF(F382="","",VLOOKUP($F382,'金額'!$B$3:$I$44,8,FALSE))</f>
        <v/>
      </c>
      <c r="I382" s="66" t="str">
        <f>IF(F382="","",VLOOKUP($F382,'金額'!$B$3:$I$44,7,FALSE))</f>
        <v/>
      </c>
      <c r="J382" s="67"/>
      <c r="K382" s="68"/>
      <c r="L382" s="69" t="str">
        <f>IF($I382="","",IF(AND($B382="K",$E382="KTN"),2000,IF(AND($B382="K",$E382="WHZ"),2000,IF($E382="MAHA",1500,IF($G382=0,(VLOOKUP($K382,'判定表'!$B$3:$G$96,2,FALSE)),0)))))</f>
        <v/>
      </c>
      <c r="M382" s="70" t="str">
        <f>IF($K382="","",IF($E382="ANC",(VLOOKUP($K382,'判定表'!$B$3:$G$95,3,FALSE)),IF(OR($E382="KTN",$E382="WHZ"),(VLOOKUP($K382,'判定表'!$B$3:$G$95,4,FALSE)*I382),0)))</f>
        <v/>
      </c>
      <c r="N382" s="71" t="str">
        <f>IF($I382="","",IF($K382="","",IF($G382=1,(VLOOKUP($F382,'金額'!$B$3:$J$114,3,FALSE)),0)))</f>
        <v/>
      </c>
      <c r="O382" s="72" t="str">
        <f t="shared" si="3"/>
        <v/>
      </c>
      <c r="P382" s="73" t="str">
        <f>IF($K382="","",IF($E382="KTN",(VLOOKUP($K382,'判定表'!$B$3:$I$95,8,FALSE)),IF($I382="","",(VLOOKUP($F382,'金額'!$B$3:$J$114,9,FALSE)))))</f>
        <v/>
      </c>
      <c r="Q382" s="59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</row>
    <row r="383" ht="13.5" customHeight="1">
      <c r="A383" s="44"/>
      <c r="B383" s="60" t="str">
        <f>IF($K383="","",(VLOOKUP($K383,'判定表'!$B$3:$G$105,6,FALSE)))</f>
        <v/>
      </c>
      <c r="C383" s="61"/>
      <c r="D383" s="62" t="str">
        <f t="shared" si="2"/>
        <v/>
      </c>
      <c r="E383" s="62" t="str">
        <f>IF(F383="","",VLOOKUP($F383,'金額'!$B$3:$K$44,10,FALSE))</f>
        <v/>
      </c>
      <c r="F383" s="63"/>
      <c r="G383" s="64" t="str">
        <f>IF($F383="","",(VLOOKUP($F383,'金額'!$B$3:$E$114,2,FALSE)))</f>
        <v/>
      </c>
      <c r="H383" s="65" t="str">
        <f>IF(F383="","",VLOOKUP($F383,'金額'!$B$3:$I$44,8,FALSE))</f>
        <v/>
      </c>
      <c r="I383" s="66" t="str">
        <f>IF(F383="","",VLOOKUP($F383,'金額'!$B$3:$I$44,7,FALSE))</f>
        <v/>
      </c>
      <c r="J383" s="67"/>
      <c r="K383" s="68"/>
      <c r="L383" s="69" t="str">
        <f>IF($I383="","",IF(AND($B383="K",$E383="KTN"),2000,IF(AND($B383="K",$E383="WHZ"),2000,IF($E383="MAHA",1500,IF($G383=0,(VLOOKUP($K383,'判定表'!$B$3:$G$96,2,FALSE)),0)))))</f>
        <v/>
      </c>
      <c r="M383" s="70" t="str">
        <f>IF($K383="","",IF($E383="ANC",(VLOOKUP($K383,'判定表'!$B$3:$G$95,3,FALSE)),IF(OR($E383="KTN",$E383="WHZ"),(VLOOKUP($K383,'判定表'!$B$3:$G$95,4,FALSE)*I383),0)))</f>
        <v/>
      </c>
      <c r="N383" s="71" t="str">
        <f>IF($I383="","",IF($K383="","",IF($G383=1,(VLOOKUP($F383,'金額'!$B$3:$J$114,3,FALSE)),0)))</f>
        <v/>
      </c>
      <c r="O383" s="72" t="str">
        <f t="shared" si="3"/>
        <v/>
      </c>
      <c r="P383" s="73" t="str">
        <f>IF($K383="","",IF($E383="KTN",(VLOOKUP($K383,'判定表'!$B$3:$I$95,8,FALSE)),IF($I383="","",(VLOOKUP($F383,'金額'!$B$3:$J$114,9,FALSE)))))</f>
        <v/>
      </c>
      <c r="Q383" s="59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</row>
    <row r="384" ht="13.5" customHeight="1">
      <c r="A384" s="44"/>
      <c r="B384" s="60" t="str">
        <f>IF($K384="","",(VLOOKUP($K384,'判定表'!$B$3:$G$105,6,FALSE)))</f>
        <v/>
      </c>
      <c r="C384" s="61"/>
      <c r="D384" s="62" t="str">
        <f t="shared" si="2"/>
        <v/>
      </c>
      <c r="E384" s="62" t="str">
        <f>IF(F384="","",VLOOKUP($F384,'金額'!$B$3:$K$44,10,FALSE))</f>
        <v/>
      </c>
      <c r="F384" s="63"/>
      <c r="G384" s="64" t="str">
        <f>IF($F384="","",(VLOOKUP($F384,'金額'!$B$3:$E$114,2,FALSE)))</f>
        <v/>
      </c>
      <c r="H384" s="65" t="str">
        <f>IF(F384="","",VLOOKUP($F384,'金額'!$B$3:$I$44,8,FALSE))</f>
        <v/>
      </c>
      <c r="I384" s="66" t="str">
        <f>IF(F384="","",VLOOKUP($F384,'金額'!$B$3:$I$44,7,FALSE))</f>
        <v/>
      </c>
      <c r="J384" s="67"/>
      <c r="K384" s="68"/>
      <c r="L384" s="69" t="str">
        <f>IF($I384="","",IF(AND($B384="K",$E384="KTN"),2000,IF(AND($B384="K",$E384="WHZ"),2000,IF($E384="MAHA",1500,IF($G384=0,(VLOOKUP($K384,'判定表'!$B$3:$G$96,2,FALSE)),0)))))</f>
        <v/>
      </c>
      <c r="M384" s="70" t="str">
        <f>IF($K384="","",IF($E384="ANC",(VLOOKUP($K384,'判定表'!$B$3:$G$95,3,FALSE)),IF(OR($E384="KTN",$E384="WHZ"),(VLOOKUP($K384,'判定表'!$B$3:$G$95,4,FALSE)*I384),0)))</f>
        <v/>
      </c>
      <c r="N384" s="71" t="str">
        <f>IF($I384="","",IF($K384="","",IF($G384=1,(VLOOKUP($F384,'金額'!$B$3:$J$114,3,FALSE)),0)))</f>
        <v/>
      </c>
      <c r="O384" s="72" t="str">
        <f t="shared" si="3"/>
        <v/>
      </c>
      <c r="P384" s="73" t="str">
        <f>IF($K384="","",IF($E384="KTN",(VLOOKUP($K384,'判定表'!$B$3:$I$95,8,FALSE)),IF($I384="","",(VLOOKUP($F384,'金額'!$B$3:$J$114,9,FALSE)))))</f>
        <v/>
      </c>
      <c r="Q384" s="59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</row>
    <row r="385" ht="13.5" customHeight="1">
      <c r="A385" s="44"/>
      <c r="B385" s="60" t="str">
        <f>IF($K385="","",(VLOOKUP($K385,'判定表'!$B$3:$G$105,6,FALSE)))</f>
        <v/>
      </c>
      <c r="C385" s="61"/>
      <c r="D385" s="62" t="str">
        <f t="shared" si="2"/>
        <v/>
      </c>
      <c r="E385" s="62" t="str">
        <f>IF(F385="","",VLOOKUP($F385,'金額'!$B$3:$K$44,10,FALSE))</f>
        <v/>
      </c>
      <c r="F385" s="63"/>
      <c r="G385" s="64" t="str">
        <f>IF($F385="","",(VLOOKUP($F385,'金額'!$B$3:$E$114,2,FALSE)))</f>
        <v/>
      </c>
      <c r="H385" s="65" t="str">
        <f>IF(F385="","",VLOOKUP($F385,'金額'!$B$3:$I$44,8,FALSE))</f>
        <v/>
      </c>
      <c r="I385" s="66" t="str">
        <f>IF(F385="","",VLOOKUP($F385,'金額'!$B$3:$I$44,7,FALSE))</f>
        <v/>
      </c>
      <c r="J385" s="67"/>
      <c r="K385" s="68"/>
      <c r="L385" s="69" t="str">
        <f>IF($I385="","",IF(AND($B385="K",$E385="KTN"),2000,IF(AND($B385="K",$E385="WHZ"),2000,IF($E385="MAHA",1500,IF($G385=0,(VLOOKUP($K385,'判定表'!$B$3:$G$96,2,FALSE)),0)))))</f>
        <v/>
      </c>
      <c r="M385" s="70" t="str">
        <f>IF($K385="","",IF($E385="ANC",(VLOOKUP($K385,'判定表'!$B$3:$G$95,3,FALSE)),IF(OR($E385="KTN",$E385="WHZ"),(VLOOKUP($K385,'判定表'!$B$3:$G$95,4,FALSE)*I385),0)))</f>
        <v/>
      </c>
      <c r="N385" s="71" t="str">
        <f>IF($I385="","",IF($K385="","",IF($G385=1,(VLOOKUP($F385,'金額'!$B$3:$J$114,3,FALSE)),0)))</f>
        <v/>
      </c>
      <c r="O385" s="72" t="str">
        <f t="shared" si="3"/>
        <v/>
      </c>
      <c r="P385" s="73" t="str">
        <f>IF($K385="","",IF($E385="KTN",(VLOOKUP($K385,'判定表'!$B$3:$I$95,8,FALSE)),IF($I385="","",(VLOOKUP($F385,'金額'!$B$3:$J$114,9,FALSE)))))</f>
        <v/>
      </c>
      <c r="Q385" s="59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</row>
    <row r="386" ht="13.5" customHeight="1">
      <c r="A386" s="44"/>
      <c r="B386" s="60" t="str">
        <f>IF($K386="","",(VLOOKUP($K386,'判定表'!$B$3:$G$105,6,FALSE)))</f>
        <v/>
      </c>
      <c r="C386" s="61"/>
      <c r="D386" s="62" t="str">
        <f t="shared" si="2"/>
        <v/>
      </c>
      <c r="E386" s="62" t="str">
        <f>IF(F386="","",VLOOKUP($F386,'金額'!$B$3:$K$44,10,FALSE))</f>
        <v/>
      </c>
      <c r="F386" s="63"/>
      <c r="G386" s="64" t="str">
        <f>IF($F386="","",(VLOOKUP($F386,'金額'!$B$3:$E$114,2,FALSE)))</f>
        <v/>
      </c>
      <c r="H386" s="65" t="str">
        <f>IF(F386="","",VLOOKUP($F386,'金額'!$B$3:$I$44,8,FALSE))</f>
        <v/>
      </c>
      <c r="I386" s="66" t="str">
        <f>IF(F386="","",VLOOKUP($F386,'金額'!$B$3:$I$44,7,FALSE))</f>
        <v/>
      </c>
      <c r="J386" s="67"/>
      <c r="K386" s="68"/>
      <c r="L386" s="69" t="str">
        <f>IF($I386="","",IF(AND($B386="K",$E386="KTN"),2000,IF(AND($B386="K",$E386="WHZ"),2000,IF($E386="MAHA",1500,IF($G386=0,(VLOOKUP($K386,'判定表'!$B$3:$G$96,2,FALSE)),0)))))</f>
        <v/>
      </c>
      <c r="M386" s="70" t="str">
        <f>IF($K386="","",IF($E386="ANC",(VLOOKUP($K386,'判定表'!$B$3:$G$95,3,FALSE)),IF(OR($E386="KTN",$E386="WHZ"),(VLOOKUP($K386,'判定表'!$B$3:$G$95,4,FALSE)*I386),0)))</f>
        <v/>
      </c>
      <c r="N386" s="71" t="str">
        <f>IF($I386="","",IF($K386="","",IF($G386=1,(VLOOKUP($F386,'金額'!$B$3:$J$114,3,FALSE)),0)))</f>
        <v/>
      </c>
      <c r="O386" s="72" t="str">
        <f t="shared" si="3"/>
        <v/>
      </c>
      <c r="P386" s="73" t="str">
        <f>IF($K386="","",IF($E386="KTN",(VLOOKUP($K386,'判定表'!$B$3:$I$95,8,FALSE)),IF($I386="","",(VLOOKUP($F386,'金額'!$B$3:$J$114,9,FALSE)))))</f>
        <v/>
      </c>
      <c r="Q386" s="59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</row>
    <row r="387" ht="13.5" customHeight="1">
      <c r="A387" s="44"/>
      <c r="B387" s="60" t="str">
        <f>IF($K387="","",(VLOOKUP($K387,'判定表'!$B$3:$G$105,6,FALSE)))</f>
        <v/>
      </c>
      <c r="C387" s="61"/>
      <c r="D387" s="62" t="str">
        <f t="shared" si="2"/>
        <v/>
      </c>
      <c r="E387" s="62" t="str">
        <f>IF(F387="","",VLOOKUP($F387,'金額'!$B$3:$K$44,10,FALSE))</f>
        <v/>
      </c>
      <c r="F387" s="63"/>
      <c r="G387" s="64" t="str">
        <f>IF($F387="","",(VLOOKUP($F387,'金額'!$B$3:$E$114,2,FALSE)))</f>
        <v/>
      </c>
      <c r="H387" s="65" t="str">
        <f>IF(F387="","",VLOOKUP($F387,'金額'!$B$3:$I$44,8,FALSE))</f>
        <v/>
      </c>
      <c r="I387" s="66" t="str">
        <f>IF(F387="","",VLOOKUP($F387,'金額'!$B$3:$I$44,7,FALSE))</f>
        <v/>
      </c>
      <c r="J387" s="67"/>
      <c r="K387" s="68"/>
      <c r="L387" s="69" t="str">
        <f>IF($I387="","",IF(AND($B387="K",$E387="KTN"),2000,IF(AND($B387="K",$E387="WHZ"),2000,IF($E387="MAHA",1500,IF($G387=0,(VLOOKUP($K387,'判定表'!$B$3:$G$96,2,FALSE)),0)))))</f>
        <v/>
      </c>
      <c r="M387" s="70" t="str">
        <f>IF($K387="","",IF($E387="ANC",(VLOOKUP($K387,'判定表'!$B$3:$G$95,3,FALSE)),IF(OR($E387="KTN",$E387="WHZ"),(VLOOKUP($K387,'判定表'!$B$3:$G$95,4,FALSE)*I387),0)))</f>
        <v/>
      </c>
      <c r="N387" s="71" t="str">
        <f>IF($I387="","",IF($K387="","",IF($G387=1,(VLOOKUP($F387,'金額'!$B$3:$J$114,3,FALSE)),0)))</f>
        <v/>
      </c>
      <c r="O387" s="72" t="str">
        <f t="shared" si="3"/>
        <v/>
      </c>
      <c r="P387" s="73" t="str">
        <f>IF($K387="","",IF($E387="KTN",(VLOOKUP($K387,'判定表'!$B$3:$I$95,8,FALSE)),IF($I387="","",(VLOOKUP($F387,'金額'!$B$3:$J$114,9,FALSE)))))</f>
        <v/>
      </c>
      <c r="Q387" s="75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</row>
    <row r="388" ht="13.5" customHeight="1">
      <c r="A388" s="44"/>
      <c r="B388" s="60" t="str">
        <f>IF($K388="","",(VLOOKUP($K388,'判定表'!$B$3:$G$105,6,FALSE)))</f>
        <v/>
      </c>
      <c r="C388" s="61"/>
      <c r="D388" s="62" t="str">
        <f t="shared" si="2"/>
        <v/>
      </c>
      <c r="E388" s="62" t="str">
        <f>IF(F388="","",VLOOKUP($F388,'金額'!$B$3:$K$44,10,FALSE))</f>
        <v/>
      </c>
      <c r="F388" s="63"/>
      <c r="G388" s="64" t="str">
        <f>IF($F388="","",(VLOOKUP($F388,'金額'!$B$3:$E$114,2,FALSE)))</f>
        <v/>
      </c>
      <c r="H388" s="65" t="str">
        <f>IF(F388="","",VLOOKUP($F388,'金額'!$B$3:$I$44,8,FALSE))</f>
        <v/>
      </c>
      <c r="I388" s="66" t="str">
        <f>IF(F388="","",VLOOKUP($F388,'金額'!$B$3:$I$44,7,FALSE))</f>
        <v/>
      </c>
      <c r="J388" s="67"/>
      <c r="K388" s="68"/>
      <c r="L388" s="69" t="str">
        <f>IF($I388="","",IF(AND($B388="K",$E388="KTN"),2000,IF(AND($B388="K",$E388="WHZ"),2000,IF($E388="MAHA",1500,IF($G388=0,(VLOOKUP($K388,'判定表'!$B$3:$G$96,2,FALSE)),0)))))</f>
        <v/>
      </c>
      <c r="M388" s="70" t="str">
        <f>IF($K388="","",IF($E388="ANC",(VLOOKUP($K388,'判定表'!$B$3:$G$95,3,FALSE)),IF(OR($E388="KTN",$E388="WHZ"),(VLOOKUP($K388,'判定表'!$B$3:$G$95,4,FALSE)*I388),0)))</f>
        <v/>
      </c>
      <c r="N388" s="71" t="str">
        <f>IF($I388="","",IF($K388="","",IF($G388=1,(VLOOKUP($F388,'金額'!$B$3:$J$114,3,FALSE)),0)))</f>
        <v/>
      </c>
      <c r="O388" s="72" t="str">
        <f t="shared" si="3"/>
        <v/>
      </c>
      <c r="P388" s="73" t="str">
        <f>IF($K388="","",IF($E388="KTN",(VLOOKUP($K388,'判定表'!$B$3:$I$95,8,FALSE)),IF($I388="","",(VLOOKUP($F388,'金額'!$B$3:$J$114,9,FALSE)))))</f>
        <v/>
      </c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</row>
    <row r="389" ht="13.5" customHeight="1">
      <c r="A389" s="44"/>
      <c r="B389" s="60" t="str">
        <f>IF($K389="","",(VLOOKUP($K389,'判定表'!$B$3:$G$105,6,FALSE)))</f>
        <v/>
      </c>
      <c r="C389" s="61"/>
      <c r="D389" s="62" t="str">
        <f t="shared" si="2"/>
        <v/>
      </c>
      <c r="E389" s="62" t="str">
        <f>IF(F389="","",VLOOKUP($F389,'金額'!$B$3:$K$44,10,FALSE))</f>
        <v/>
      </c>
      <c r="F389" s="63"/>
      <c r="G389" s="64" t="str">
        <f>IF($F389="","",(VLOOKUP($F389,'金額'!$B$3:$E$114,2,FALSE)))</f>
        <v/>
      </c>
      <c r="H389" s="65" t="str">
        <f>IF(F389="","",VLOOKUP($F389,'金額'!$B$3:$I$44,8,FALSE))</f>
        <v/>
      </c>
      <c r="I389" s="66" t="str">
        <f>IF(F389="","",VLOOKUP($F389,'金額'!$B$3:$I$44,7,FALSE))</f>
        <v/>
      </c>
      <c r="J389" s="67"/>
      <c r="K389" s="68"/>
      <c r="L389" s="69" t="str">
        <f>IF($I389="","",IF(AND($B389="K",$E389="KTN"),2000,IF(AND($B389="K",$E389="WHZ"),2000,IF($E389="MAHA",1500,IF($G389=0,(VLOOKUP($K389,'判定表'!$B$3:$G$96,2,FALSE)),0)))))</f>
        <v/>
      </c>
      <c r="M389" s="70" t="str">
        <f>IF($K389="","",IF($E389="ANC",(VLOOKUP($K389,'判定表'!$B$3:$G$95,3,FALSE)),IF(OR($E389="KTN",$E389="WHZ"),(VLOOKUP($K389,'判定表'!$B$3:$G$95,4,FALSE)*I389),0)))</f>
        <v/>
      </c>
      <c r="N389" s="71" t="str">
        <f>IF($I389="","",IF($K389="","",IF($G389=1,(VLOOKUP($F389,'金額'!$B$3:$J$114,3,FALSE)),0)))</f>
        <v/>
      </c>
      <c r="O389" s="72" t="str">
        <f t="shared" si="3"/>
        <v/>
      </c>
      <c r="P389" s="73" t="str">
        <f>IF($K389="","",IF($E389="KTN",(VLOOKUP($K389,'判定表'!$B$3:$I$95,8,FALSE)),IF($I389="","",(VLOOKUP($F389,'金額'!$B$3:$J$114,9,FALSE)))))</f>
        <v/>
      </c>
      <c r="Q389" s="59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</row>
    <row r="390" ht="13.5" customHeight="1">
      <c r="A390" s="44"/>
      <c r="B390" s="60" t="str">
        <f>IF($K390="","",(VLOOKUP($K390,'判定表'!$B$3:$G$105,6,FALSE)))</f>
        <v/>
      </c>
      <c r="C390" s="61"/>
      <c r="D390" s="62" t="str">
        <f t="shared" si="2"/>
        <v/>
      </c>
      <c r="E390" s="62" t="str">
        <f>IF(F390="","",VLOOKUP($F390,'金額'!$B$3:$K$44,10,FALSE))</f>
        <v/>
      </c>
      <c r="F390" s="63"/>
      <c r="G390" s="64" t="str">
        <f>IF($F390="","",(VLOOKUP($F390,'金額'!$B$3:$E$114,2,FALSE)))</f>
        <v/>
      </c>
      <c r="H390" s="65" t="str">
        <f>IF(F390="","",VLOOKUP($F390,'金額'!$B$3:$I$44,8,FALSE))</f>
        <v/>
      </c>
      <c r="I390" s="66" t="str">
        <f>IF(F390="","",VLOOKUP($F390,'金額'!$B$3:$I$44,7,FALSE))</f>
        <v/>
      </c>
      <c r="J390" s="67"/>
      <c r="K390" s="68"/>
      <c r="L390" s="69" t="str">
        <f>IF($I390="","",IF(AND($B390="K",$E390="KTN"),2000,IF(AND($B390="K",$E390="WHZ"),2000,IF($E390="MAHA",1500,IF($G390=0,(VLOOKUP($K390,'判定表'!$B$3:$G$96,2,FALSE)),0)))))</f>
        <v/>
      </c>
      <c r="M390" s="70" t="str">
        <f>IF($K390="","",IF($E390="ANC",(VLOOKUP($K390,'判定表'!$B$3:$G$95,3,FALSE)),IF(OR($E390="KTN",$E390="WHZ"),(VLOOKUP($K390,'判定表'!$B$3:$G$95,4,FALSE)*I390),0)))</f>
        <v/>
      </c>
      <c r="N390" s="71" t="str">
        <f>IF($I390="","",IF($K390="","",IF($G390=1,(VLOOKUP($F390,'金額'!$B$3:$J$114,3,FALSE)),0)))</f>
        <v/>
      </c>
      <c r="O390" s="72" t="str">
        <f t="shared" si="3"/>
        <v/>
      </c>
      <c r="P390" s="73" t="str">
        <f>IF($K390="","",IF($E390="KTN",(VLOOKUP($K390,'判定表'!$B$3:$I$95,8,FALSE)),IF($I390="","",(VLOOKUP($F390,'金額'!$B$3:$J$114,9,FALSE)))))</f>
        <v/>
      </c>
      <c r="Q390" s="59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</row>
    <row r="391" ht="13.5" customHeight="1">
      <c r="A391" s="44"/>
      <c r="B391" s="60" t="str">
        <f>IF($K391="","",(VLOOKUP($K391,'判定表'!$B$3:$G$105,6,FALSE)))</f>
        <v/>
      </c>
      <c r="C391" s="61"/>
      <c r="D391" s="62" t="str">
        <f t="shared" si="2"/>
        <v/>
      </c>
      <c r="E391" s="62" t="str">
        <f>IF(F391="","",VLOOKUP($F391,'金額'!$B$3:$K$44,10,FALSE))</f>
        <v/>
      </c>
      <c r="F391" s="63"/>
      <c r="G391" s="64" t="str">
        <f>IF($F391="","",(VLOOKUP($F391,'金額'!$B$3:$E$114,2,FALSE)))</f>
        <v/>
      </c>
      <c r="H391" s="65" t="str">
        <f>IF(F391="","",VLOOKUP($F391,'金額'!$B$3:$I$44,8,FALSE))</f>
        <v/>
      </c>
      <c r="I391" s="66" t="str">
        <f>IF(F391="","",VLOOKUP($F391,'金額'!$B$3:$I$44,7,FALSE))</f>
        <v/>
      </c>
      <c r="J391" s="67"/>
      <c r="K391" s="68"/>
      <c r="L391" s="69" t="str">
        <f>IF($I391="","",IF(AND($B391="K",$E391="KTN"),2000,IF(AND($B391="K",$E391="WHZ"),2000,IF($E391="MAHA",1500,IF($G391=0,(VLOOKUP($K391,'判定表'!$B$3:$G$96,2,FALSE)),0)))))</f>
        <v/>
      </c>
      <c r="M391" s="70" t="str">
        <f>IF($K391="","",IF($E391="ANC",(VLOOKUP($K391,'判定表'!$B$3:$G$95,3,FALSE)),IF(OR($E391="KTN",$E391="WHZ"),(VLOOKUP($K391,'判定表'!$B$3:$G$95,4,FALSE)*I391),0)))</f>
        <v/>
      </c>
      <c r="N391" s="71" t="str">
        <f>IF($I391="","",IF($K391="","",IF($G391=1,(VLOOKUP($F391,'金額'!$B$3:$J$114,3,FALSE)),0)))</f>
        <v/>
      </c>
      <c r="O391" s="72" t="str">
        <f t="shared" si="3"/>
        <v/>
      </c>
      <c r="P391" s="73" t="str">
        <f>IF($K391="","",IF($E391="KTN",(VLOOKUP($K391,'判定表'!$B$3:$I$95,8,FALSE)),IF($I391="","",(VLOOKUP($F391,'金額'!$B$3:$J$114,9,FALSE)))))</f>
        <v/>
      </c>
      <c r="Q391" s="59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</row>
    <row r="392" ht="13.5" customHeight="1">
      <c r="A392" s="44"/>
      <c r="B392" s="60" t="str">
        <f>IF($K392="","",(VLOOKUP($K392,'判定表'!$B$3:$G$105,6,FALSE)))</f>
        <v/>
      </c>
      <c r="C392" s="61"/>
      <c r="D392" s="62" t="str">
        <f t="shared" si="2"/>
        <v/>
      </c>
      <c r="E392" s="62" t="str">
        <f>IF(F392="","",VLOOKUP($F392,'金額'!$B$3:$K$44,10,FALSE))</f>
        <v/>
      </c>
      <c r="F392" s="63"/>
      <c r="G392" s="64" t="str">
        <f>IF($F392="","",(VLOOKUP($F392,'金額'!$B$3:$E$114,2,FALSE)))</f>
        <v/>
      </c>
      <c r="H392" s="65" t="str">
        <f>IF(F392="","",VLOOKUP($F392,'金額'!$B$3:$I$44,8,FALSE))</f>
        <v/>
      </c>
      <c r="I392" s="66" t="str">
        <f>IF(F392="","",VLOOKUP($F392,'金額'!$B$3:$I$44,7,FALSE))</f>
        <v/>
      </c>
      <c r="J392" s="67"/>
      <c r="K392" s="68"/>
      <c r="L392" s="69" t="str">
        <f>IF($I392="","",IF(AND($B392="K",$E392="KTN"),2000,IF(AND($B392="K",$E392="WHZ"),2000,IF($E392="MAHA",1500,IF($G392=0,(VLOOKUP($K392,'判定表'!$B$3:$G$96,2,FALSE)),0)))))</f>
        <v/>
      </c>
      <c r="M392" s="70" t="str">
        <f>IF($K392="","",IF($E392="ANC",(VLOOKUP($K392,'判定表'!$B$3:$G$95,3,FALSE)),IF(OR($E392="KTN",$E392="WHZ"),(VLOOKUP($K392,'判定表'!$B$3:$G$95,4,FALSE)*I392),0)))</f>
        <v/>
      </c>
      <c r="N392" s="71" t="str">
        <f>IF($I392="","",IF($K392="","",IF($G392=1,(VLOOKUP($F392,'金額'!$B$3:$J$114,3,FALSE)),0)))</f>
        <v/>
      </c>
      <c r="O392" s="72" t="str">
        <f t="shared" si="3"/>
        <v/>
      </c>
      <c r="P392" s="73" t="str">
        <f>IF($K392="","",IF($E392="KTN",(VLOOKUP($K392,'判定表'!$B$3:$I$95,8,FALSE)),IF($I392="","",(VLOOKUP($F392,'金額'!$B$3:$J$114,9,FALSE)))))</f>
        <v/>
      </c>
      <c r="Q392" s="59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</row>
    <row r="393" ht="13.5" customHeight="1">
      <c r="A393" s="44"/>
      <c r="B393" s="60" t="str">
        <f>IF($K393="","",(VLOOKUP($K393,'判定表'!$B$3:$G$105,6,FALSE)))</f>
        <v/>
      </c>
      <c r="C393" s="61"/>
      <c r="D393" s="62" t="str">
        <f t="shared" si="2"/>
        <v/>
      </c>
      <c r="E393" s="62" t="str">
        <f>IF(F393="","",VLOOKUP($F393,'金額'!$B$3:$K$44,10,FALSE))</f>
        <v/>
      </c>
      <c r="F393" s="63"/>
      <c r="G393" s="64" t="str">
        <f>IF($F393="","",(VLOOKUP($F393,'金額'!$B$3:$E$114,2,FALSE)))</f>
        <v/>
      </c>
      <c r="H393" s="65" t="str">
        <f>IF(F393="","",VLOOKUP($F393,'金額'!$B$3:$I$44,8,FALSE))</f>
        <v/>
      </c>
      <c r="I393" s="66" t="str">
        <f>IF(F393="","",VLOOKUP($F393,'金額'!$B$3:$I$44,7,FALSE))</f>
        <v/>
      </c>
      <c r="J393" s="67"/>
      <c r="K393" s="68"/>
      <c r="L393" s="69" t="str">
        <f>IF($I393="","",IF(AND($B393="K",$E393="KTN"),2000,IF(AND($B393="K",$E393="WHZ"),2000,IF($E393="MAHA",1500,IF($G393=0,(VLOOKUP($K393,'判定表'!$B$3:$G$96,2,FALSE)),0)))))</f>
        <v/>
      </c>
      <c r="M393" s="70" t="str">
        <f>IF($K393="","",IF($E393="ANC",(VLOOKUP($K393,'判定表'!$B$3:$G$95,3,FALSE)),IF(OR($E393="KTN",$E393="WHZ"),(VLOOKUP($K393,'判定表'!$B$3:$G$95,4,FALSE)*I393),0)))</f>
        <v/>
      </c>
      <c r="N393" s="71" t="str">
        <f>IF($I393="","",IF($K393="","",IF($G393=1,(VLOOKUP($F393,'金額'!$B$3:$J$114,3,FALSE)),0)))</f>
        <v/>
      </c>
      <c r="O393" s="72" t="str">
        <f t="shared" si="3"/>
        <v/>
      </c>
      <c r="P393" s="73" t="str">
        <f>IF($K393="","",IF($E393="KTN",(VLOOKUP($K393,'判定表'!$B$3:$I$95,8,FALSE)),IF($I393="","",(VLOOKUP($F393,'金額'!$B$3:$J$114,9,FALSE)))))</f>
        <v/>
      </c>
      <c r="Q393" s="59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</row>
    <row r="394" ht="13.5" customHeight="1">
      <c r="A394" s="44"/>
      <c r="B394" s="60" t="str">
        <f>IF($K394="","",(VLOOKUP($K394,'判定表'!$B$3:$G$105,6,FALSE)))</f>
        <v/>
      </c>
      <c r="C394" s="61"/>
      <c r="D394" s="62" t="str">
        <f t="shared" si="2"/>
        <v/>
      </c>
      <c r="E394" s="62" t="str">
        <f>IF(F394="","",VLOOKUP($F394,'金額'!$B$3:$K$44,10,FALSE))</f>
        <v/>
      </c>
      <c r="F394" s="63"/>
      <c r="G394" s="64" t="str">
        <f>IF($F394="","",(VLOOKUP($F394,'金額'!$B$3:$E$114,2,FALSE)))</f>
        <v/>
      </c>
      <c r="H394" s="65" t="str">
        <f>IF(F394="","",VLOOKUP($F394,'金額'!$B$3:$I$44,8,FALSE))</f>
        <v/>
      </c>
      <c r="I394" s="66" t="str">
        <f>IF(F394="","",VLOOKUP($F394,'金額'!$B$3:$I$44,7,FALSE))</f>
        <v/>
      </c>
      <c r="J394" s="67"/>
      <c r="K394" s="68"/>
      <c r="L394" s="69" t="str">
        <f>IF($I394="","",IF(AND($B394="K",$E394="KTN"),2000,IF(AND($B394="K",$E394="WHZ"),2000,IF($E394="MAHA",1500,IF($G394=0,(VLOOKUP($K394,'判定表'!$B$3:$G$96,2,FALSE)),0)))))</f>
        <v/>
      </c>
      <c r="M394" s="70" t="str">
        <f>IF($K394="","",IF($E394="ANC",(VLOOKUP($K394,'判定表'!$B$3:$G$95,3,FALSE)),IF(OR($E394="KTN",$E394="WHZ"),(VLOOKUP($K394,'判定表'!$B$3:$G$95,4,FALSE)*I394),0)))</f>
        <v/>
      </c>
      <c r="N394" s="71" t="str">
        <f>IF($I394="","",IF($K394="","",IF($G394=1,(VLOOKUP($F394,'金額'!$B$3:$J$114,3,FALSE)),0)))</f>
        <v/>
      </c>
      <c r="O394" s="72" t="str">
        <f t="shared" si="3"/>
        <v/>
      </c>
      <c r="P394" s="73" t="str">
        <f>IF($K394="","",IF($E394="KTN",(VLOOKUP($K394,'判定表'!$B$3:$I$95,8,FALSE)),IF($I394="","",(VLOOKUP($F394,'金額'!$B$3:$J$114,9,FALSE)))))</f>
        <v/>
      </c>
      <c r="Q394" s="59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</row>
    <row r="395" ht="13.5" customHeight="1">
      <c r="A395" s="44"/>
      <c r="B395" s="60" t="str">
        <f>IF($K395="","",(VLOOKUP($K395,'判定表'!$B$3:$G$105,6,FALSE)))</f>
        <v/>
      </c>
      <c r="C395" s="61"/>
      <c r="D395" s="62" t="str">
        <f t="shared" si="2"/>
        <v/>
      </c>
      <c r="E395" s="62" t="str">
        <f>IF(F395="","",VLOOKUP($F395,'金額'!$B$3:$K$44,10,FALSE))</f>
        <v/>
      </c>
      <c r="F395" s="63"/>
      <c r="G395" s="64" t="str">
        <f>IF($F395="","",(VLOOKUP($F395,'金額'!$B$3:$E$114,2,FALSE)))</f>
        <v/>
      </c>
      <c r="H395" s="65" t="str">
        <f>IF(F395="","",VLOOKUP($F395,'金額'!$B$3:$I$44,8,FALSE))</f>
        <v/>
      </c>
      <c r="I395" s="66" t="str">
        <f>IF(F395="","",VLOOKUP($F395,'金額'!$B$3:$I$44,7,FALSE))</f>
        <v/>
      </c>
      <c r="J395" s="67"/>
      <c r="K395" s="68"/>
      <c r="L395" s="69" t="str">
        <f>IF($I395="","",IF(AND($B395="K",$E395="KTN"),2000,IF(AND($B395="K",$E395="WHZ"),2000,IF($E395="MAHA",1500,IF($G395=0,(VLOOKUP($K395,'判定表'!$B$3:$G$96,2,FALSE)),0)))))</f>
        <v/>
      </c>
      <c r="M395" s="70" t="str">
        <f>IF($K395="","",IF($E395="ANC",(VLOOKUP($K395,'判定表'!$B$3:$G$95,3,FALSE)),IF(OR($E395="KTN",$E395="WHZ"),(VLOOKUP($K395,'判定表'!$B$3:$G$95,4,FALSE)*I395),0)))</f>
        <v/>
      </c>
      <c r="N395" s="71" t="str">
        <f>IF($I395="","",IF($K395="","",IF($G395=1,(VLOOKUP($F395,'金額'!$B$3:$J$114,3,FALSE)),0)))</f>
        <v/>
      </c>
      <c r="O395" s="72" t="str">
        <f t="shared" si="3"/>
        <v/>
      </c>
      <c r="P395" s="73" t="str">
        <f>IF($K395="","",IF($E395="KTN",(VLOOKUP($K395,'判定表'!$B$3:$I$95,8,FALSE)),IF($I395="","",(VLOOKUP($F395,'金額'!$B$3:$J$114,9,FALSE)))))</f>
        <v/>
      </c>
      <c r="Q395" s="59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</row>
    <row r="396" ht="13.5" customHeight="1">
      <c r="A396" s="44"/>
      <c r="B396" s="60" t="str">
        <f>IF($K396="","",(VLOOKUP($K396,'判定表'!$B$3:$G$105,6,FALSE)))</f>
        <v/>
      </c>
      <c r="C396" s="61"/>
      <c r="D396" s="62" t="str">
        <f t="shared" si="2"/>
        <v/>
      </c>
      <c r="E396" s="62" t="str">
        <f>IF(F396="","",VLOOKUP($F396,'金額'!$B$3:$K$44,10,FALSE))</f>
        <v/>
      </c>
      <c r="F396" s="63"/>
      <c r="G396" s="64" t="str">
        <f>IF($F396="","",(VLOOKUP($F396,'金額'!$B$3:$E$114,2,FALSE)))</f>
        <v/>
      </c>
      <c r="H396" s="65" t="str">
        <f>IF(F396="","",VLOOKUP($F396,'金額'!$B$3:$I$44,8,FALSE))</f>
        <v/>
      </c>
      <c r="I396" s="66" t="str">
        <f>IF(F396="","",VLOOKUP($F396,'金額'!$B$3:$I$44,7,FALSE))</f>
        <v/>
      </c>
      <c r="J396" s="67"/>
      <c r="K396" s="68"/>
      <c r="L396" s="69" t="str">
        <f>IF($I396="","",IF(AND($B396="K",$E396="KTN"),2000,IF(AND($B396="K",$E396="WHZ"),2000,IF($E396="MAHA",1500,IF($G396=0,(VLOOKUP($K396,'判定表'!$B$3:$G$96,2,FALSE)),0)))))</f>
        <v/>
      </c>
      <c r="M396" s="70" t="str">
        <f>IF($K396="","",IF($E396="ANC",(VLOOKUP($K396,'判定表'!$B$3:$G$95,3,FALSE)),IF(OR($E396="KTN",$E396="WHZ"),(VLOOKUP($K396,'判定表'!$B$3:$G$95,4,FALSE)*I396),0)))</f>
        <v/>
      </c>
      <c r="N396" s="71" t="str">
        <f>IF($I396="","",IF($K396="","",IF($G396=1,(VLOOKUP($F396,'金額'!$B$3:$J$114,3,FALSE)),0)))</f>
        <v/>
      </c>
      <c r="O396" s="72" t="str">
        <f t="shared" si="3"/>
        <v/>
      </c>
      <c r="P396" s="73" t="str">
        <f>IF($K396="","",IF($E396="KTN",(VLOOKUP($K396,'判定表'!$B$3:$I$95,8,FALSE)),IF($I396="","",(VLOOKUP($F396,'金額'!$B$3:$J$114,9,FALSE)))))</f>
        <v/>
      </c>
      <c r="Q396" s="59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</row>
    <row r="397" ht="13.5" customHeight="1">
      <c r="A397" s="44"/>
      <c r="B397" s="60" t="str">
        <f>IF($K397="","",(VLOOKUP($K397,'判定表'!$B$3:$G$105,6,FALSE)))</f>
        <v/>
      </c>
      <c r="C397" s="61"/>
      <c r="D397" s="62" t="str">
        <f t="shared" si="2"/>
        <v/>
      </c>
      <c r="E397" s="62" t="str">
        <f>IF(F397="","",VLOOKUP($F397,'金額'!$B$3:$K$44,10,FALSE))</f>
        <v/>
      </c>
      <c r="F397" s="63"/>
      <c r="G397" s="64" t="str">
        <f>IF($F397="","",(VLOOKUP($F397,'金額'!$B$3:$E$114,2,FALSE)))</f>
        <v/>
      </c>
      <c r="H397" s="65" t="str">
        <f>IF(F397="","",VLOOKUP($F397,'金額'!$B$3:$I$44,8,FALSE))</f>
        <v/>
      </c>
      <c r="I397" s="66" t="str">
        <f>IF(F397="","",VLOOKUP($F397,'金額'!$B$3:$I$44,7,FALSE))</f>
        <v/>
      </c>
      <c r="J397" s="67"/>
      <c r="K397" s="68"/>
      <c r="L397" s="69" t="str">
        <f>IF($I397="","",IF(AND($B397="K",$E397="KTN"),2000,IF(AND($B397="K",$E397="WHZ"),2000,IF($E397="MAHA",1500,IF($G397=0,(VLOOKUP($K397,'判定表'!$B$3:$G$96,2,FALSE)),0)))))</f>
        <v/>
      </c>
      <c r="M397" s="70" t="str">
        <f>IF($K397="","",IF($E397="ANC",(VLOOKUP($K397,'判定表'!$B$3:$G$95,3,FALSE)),IF(OR($E397="KTN",$E397="WHZ"),(VLOOKUP($K397,'判定表'!$B$3:$G$95,4,FALSE)*I397),0)))</f>
        <v/>
      </c>
      <c r="N397" s="71" t="str">
        <f>IF($I397="","",IF($K397="","",IF($G397=1,(VLOOKUP($F397,'金額'!$B$3:$J$114,3,FALSE)),0)))</f>
        <v/>
      </c>
      <c r="O397" s="72" t="str">
        <f t="shared" si="3"/>
        <v/>
      </c>
      <c r="P397" s="73" t="str">
        <f>IF($K397="","",IF($E397="KTN",(VLOOKUP($K397,'判定表'!$B$3:$I$95,8,FALSE)),IF($I397="","",(VLOOKUP($F397,'金額'!$B$3:$J$114,9,FALSE)))))</f>
        <v/>
      </c>
      <c r="Q397" s="59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</row>
    <row r="398" ht="13.5" customHeight="1">
      <c r="A398" s="44"/>
      <c r="B398" s="60" t="str">
        <f>IF($K398="","",(VLOOKUP($K398,'判定表'!$B$3:$G$105,6,FALSE)))</f>
        <v/>
      </c>
      <c r="C398" s="61"/>
      <c r="D398" s="62" t="str">
        <f t="shared" si="2"/>
        <v/>
      </c>
      <c r="E398" s="62" t="str">
        <f>IF(F398="","",VLOOKUP($F398,'金額'!$B$3:$K$44,10,FALSE))</f>
        <v/>
      </c>
      <c r="F398" s="63"/>
      <c r="G398" s="64" t="str">
        <f>IF($F398="","",(VLOOKUP($F398,'金額'!$B$3:$E$114,2,FALSE)))</f>
        <v/>
      </c>
      <c r="H398" s="65" t="str">
        <f>IF(F398="","",VLOOKUP($F398,'金額'!$B$3:$I$44,8,FALSE))</f>
        <v/>
      </c>
      <c r="I398" s="66" t="str">
        <f>IF(F398="","",VLOOKUP($F398,'金額'!$B$3:$I$44,7,FALSE))</f>
        <v/>
      </c>
      <c r="J398" s="67"/>
      <c r="K398" s="68"/>
      <c r="L398" s="69" t="str">
        <f>IF($I398="","",IF(AND($B398="K",$E398="KTN"),2000,IF(AND($B398="K",$E398="WHZ"),2000,IF($E398="MAHA",1500,IF($G398=0,(VLOOKUP($K398,'判定表'!$B$3:$G$96,2,FALSE)),0)))))</f>
        <v/>
      </c>
      <c r="M398" s="70" t="str">
        <f>IF($K398="","",IF($E398="ANC",(VLOOKUP($K398,'判定表'!$B$3:$G$95,3,FALSE)),IF(OR($E398="KTN",$E398="WHZ"),(VLOOKUP($K398,'判定表'!$B$3:$G$95,4,FALSE)*I398),0)))</f>
        <v/>
      </c>
      <c r="N398" s="71" t="str">
        <f>IF($I398="","",IF($K398="","",IF($G398=1,(VLOOKUP($F398,'金額'!$B$3:$J$114,3,FALSE)),0)))</f>
        <v/>
      </c>
      <c r="O398" s="72" t="str">
        <f t="shared" si="3"/>
        <v/>
      </c>
      <c r="P398" s="73" t="str">
        <f>IF($K398="","",IF($E398="KTN",(VLOOKUP($K398,'判定表'!$B$3:$I$95,8,FALSE)),IF($I398="","",(VLOOKUP($F398,'金額'!$B$3:$J$114,9,FALSE)))))</f>
        <v/>
      </c>
      <c r="Q398" s="75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</row>
    <row r="399" ht="13.5" customHeight="1">
      <c r="A399" s="44"/>
      <c r="B399" s="60" t="str">
        <f>IF($K399="","",(VLOOKUP($K399,'判定表'!$B$3:$G$105,6,FALSE)))</f>
        <v/>
      </c>
      <c r="C399" s="61"/>
      <c r="D399" s="62" t="str">
        <f t="shared" si="2"/>
        <v/>
      </c>
      <c r="E399" s="62" t="str">
        <f>IF(F399="","",VLOOKUP($F399,'金額'!$B$3:$K$44,10,FALSE))</f>
        <v/>
      </c>
      <c r="F399" s="63"/>
      <c r="G399" s="64" t="str">
        <f>IF($F399="","",(VLOOKUP($F399,'金額'!$B$3:$E$114,2,FALSE)))</f>
        <v/>
      </c>
      <c r="H399" s="65" t="str">
        <f>IF(F399="","",VLOOKUP($F399,'金額'!$B$3:$I$44,8,FALSE))</f>
        <v/>
      </c>
      <c r="I399" s="66" t="str">
        <f>IF(F399="","",VLOOKUP($F399,'金額'!$B$3:$I$44,7,FALSE))</f>
        <v/>
      </c>
      <c r="J399" s="67"/>
      <c r="K399" s="68"/>
      <c r="L399" s="69" t="str">
        <f>IF($I399="","",IF(AND($B399="K",$E399="KTN"),2000,IF(AND($B399="K",$E399="WHZ"),2000,IF($E399="MAHA",1500,IF($G399=0,(VLOOKUP($K399,'判定表'!$B$3:$G$96,2,FALSE)),0)))))</f>
        <v/>
      </c>
      <c r="M399" s="70" t="str">
        <f>IF($K399="","",IF($E399="ANC",(VLOOKUP($K399,'判定表'!$B$3:$G$95,3,FALSE)),IF(OR($E399="KTN",$E399="WHZ"),(VLOOKUP($K399,'判定表'!$B$3:$G$95,4,FALSE)*I399),0)))</f>
        <v/>
      </c>
      <c r="N399" s="71" t="str">
        <f>IF($I399="","",IF($K399="","",IF($G399=1,(VLOOKUP($F399,'金額'!$B$3:$J$114,3,FALSE)),0)))</f>
        <v/>
      </c>
      <c r="O399" s="72" t="str">
        <f t="shared" si="3"/>
        <v/>
      </c>
      <c r="P399" s="73" t="str">
        <f>IF($K399="","",IF($E399="KTN",(VLOOKUP($K399,'判定表'!$B$3:$I$95,8,FALSE)),IF($I399="","",(VLOOKUP($F399,'金額'!$B$3:$J$114,9,FALSE)))))</f>
        <v/>
      </c>
      <c r="Q399" s="59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</row>
    <row r="400" ht="13.5" customHeight="1">
      <c r="A400" s="44"/>
      <c r="B400" s="60" t="str">
        <f>IF($K400="","",(VLOOKUP($K400,'判定表'!$B$3:$G$105,6,FALSE)))</f>
        <v/>
      </c>
      <c r="C400" s="61"/>
      <c r="D400" s="62" t="str">
        <f t="shared" si="2"/>
        <v/>
      </c>
      <c r="E400" s="62" t="str">
        <f>IF(F400="","",VLOOKUP($F400,'金額'!$B$3:$K$44,10,FALSE))</f>
        <v/>
      </c>
      <c r="F400" s="63"/>
      <c r="G400" s="64" t="str">
        <f>IF($F400="","",(VLOOKUP($F400,'金額'!$B$3:$E$114,2,FALSE)))</f>
        <v/>
      </c>
      <c r="H400" s="65" t="str">
        <f>IF(F400="","",VLOOKUP($F400,'金額'!$B$3:$I$44,8,FALSE))</f>
        <v/>
      </c>
      <c r="I400" s="66" t="str">
        <f>IF(F400="","",VLOOKUP($F400,'金額'!$B$3:$I$44,7,FALSE))</f>
        <v/>
      </c>
      <c r="J400" s="67"/>
      <c r="K400" s="68"/>
      <c r="L400" s="69" t="str">
        <f>IF($I400="","",IF(AND($B400="K",$E400="KTN"),2000,IF(AND($B400="K",$E400="WHZ"),2000,IF($E400="MAHA",1500,IF($G400=0,(VLOOKUP($K400,'判定表'!$B$3:$G$96,2,FALSE)),0)))))</f>
        <v/>
      </c>
      <c r="M400" s="70" t="str">
        <f>IF($K400="","",IF($E400="ANC",(VLOOKUP($K400,'判定表'!$B$3:$G$95,3,FALSE)),IF(OR($E400="KTN",$E400="WHZ"),(VLOOKUP($K400,'判定表'!$B$3:$G$95,4,FALSE)*I400),0)))</f>
        <v/>
      </c>
      <c r="N400" s="71" t="str">
        <f>IF($I400="","",IF($K400="","",IF($G400=1,(VLOOKUP($F400,'金額'!$B$3:$J$114,3,FALSE)),0)))</f>
        <v/>
      </c>
      <c r="O400" s="72" t="str">
        <f t="shared" si="3"/>
        <v/>
      </c>
      <c r="P400" s="73" t="str">
        <f>IF($K400="","",IF($E400="KTN",(VLOOKUP($K400,'判定表'!$B$3:$I$95,8,FALSE)),IF($I400="","",(VLOOKUP($F400,'金額'!$B$3:$J$114,9,FALSE)))))</f>
        <v/>
      </c>
      <c r="Q400" s="59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</row>
    <row r="401" ht="13.5" customHeight="1">
      <c r="A401" s="44"/>
      <c r="B401" s="60" t="str">
        <f>IF($K401="","",(VLOOKUP($K401,'判定表'!$B$3:$G$105,6,FALSE)))</f>
        <v/>
      </c>
      <c r="C401" s="61"/>
      <c r="D401" s="62" t="str">
        <f t="shared" si="2"/>
        <v/>
      </c>
      <c r="E401" s="62" t="str">
        <f>IF(F401="","",VLOOKUP($F401,'金額'!$B$3:$K$44,10,FALSE))</f>
        <v/>
      </c>
      <c r="F401" s="63"/>
      <c r="G401" s="64" t="str">
        <f>IF($F401="","",(VLOOKUP($F401,'金額'!$B$3:$E$114,2,FALSE)))</f>
        <v/>
      </c>
      <c r="H401" s="65" t="str">
        <f>IF(F401="","",VLOOKUP($F401,'金額'!$B$3:$I$44,8,FALSE))</f>
        <v/>
      </c>
      <c r="I401" s="66" t="str">
        <f>IF(F401="","",VLOOKUP($F401,'金額'!$B$3:$I$44,7,FALSE))</f>
        <v/>
      </c>
      <c r="J401" s="67"/>
      <c r="K401" s="68"/>
      <c r="L401" s="69" t="str">
        <f>IF($I401="","",IF(AND($B401="K",$E401="KTN"),2000,IF(AND($B401="K",$E401="WHZ"),2000,IF($E401="MAHA",1500,IF($G401=0,(VLOOKUP($K401,'判定表'!$B$3:$G$96,2,FALSE)),0)))))</f>
        <v/>
      </c>
      <c r="M401" s="70" t="str">
        <f>IF($K401="","",IF($E401="ANC",(VLOOKUP($K401,'判定表'!$B$3:$G$95,3,FALSE)),IF(OR($E401="KTN",$E401="WHZ"),(VLOOKUP($K401,'判定表'!$B$3:$G$95,4,FALSE)*I401),0)))</f>
        <v/>
      </c>
      <c r="N401" s="71" t="str">
        <f>IF($I401="","",IF($K401="","",IF($G401=1,(VLOOKUP($F401,'金額'!$B$3:$J$114,3,FALSE)),0)))</f>
        <v/>
      </c>
      <c r="O401" s="72" t="str">
        <f t="shared" si="3"/>
        <v/>
      </c>
      <c r="P401" s="73" t="str">
        <f>IF($K401="","",IF($E401="KTN",(VLOOKUP($K401,'判定表'!$B$3:$I$95,8,FALSE)),IF($I401="","",(VLOOKUP($F401,'金額'!$B$3:$J$114,9,FALSE)))))</f>
        <v/>
      </c>
      <c r="Q401" s="59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</row>
    <row r="402" ht="13.5" customHeight="1">
      <c r="A402" s="44"/>
      <c r="B402" s="60" t="str">
        <f>IF($K402="","",(VLOOKUP($K402,'判定表'!$B$3:$G$105,6,FALSE)))</f>
        <v/>
      </c>
      <c r="C402" s="61"/>
      <c r="D402" s="62" t="str">
        <f t="shared" si="2"/>
        <v/>
      </c>
      <c r="E402" s="62" t="str">
        <f>IF(F402="","",VLOOKUP($F402,'金額'!$B$3:$K$44,10,FALSE))</f>
        <v/>
      </c>
      <c r="F402" s="63"/>
      <c r="G402" s="64" t="str">
        <f>IF($F402="","",(VLOOKUP($F402,'金額'!$B$3:$E$114,2,FALSE)))</f>
        <v/>
      </c>
      <c r="H402" s="65" t="str">
        <f>IF(F402="","",VLOOKUP($F402,'金額'!$B$3:$I$44,8,FALSE))</f>
        <v/>
      </c>
      <c r="I402" s="66" t="str">
        <f>IF(F402="","",VLOOKUP($F402,'金額'!$B$3:$I$44,7,FALSE))</f>
        <v/>
      </c>
      <c r="J402" s="67"/>
      <c r="K402" s="68"/>
      <c r="L402" s="69" t="str">
        <f>IF($I402="","",IF(AND($B402="K",$E402="KTN"),2000,IF(AND($B402="K",$E402="WHZ"),2000,IF($E402="MAHA",1500,IF($G402=0,(VLOOKUP($K402,'判定表'!$B$3:$G$96,2,FALSE)),0)))))</f>
        <v/>
      </c>
      <c r="M402" s="70" t="str">
        <f>IF($K402="","",IF($E402="ANC",(VLOOKUP($K402,'判定表'!$B$3:$G$95,3,FALSE)),IF(OR($E402="KTN",$E402="WHZ"),(VLOOKUP($K402,'判定表'!$B$3:$G$95,4,FALSE)*I402),0)))</f>
        <v/>
      </c>
      <c r="N402" s="71" t="str">
        <f>IF($I402="","",IF($K402="","",IF($G402=1,(VLOOKUP($F402,'金額'!$B$3:$J$114,3,FALSE)),0)))</f>
        <v/>
      </c>
      <c r="O402" s="72" t="str">
        <f t="shared" si="3"/>
        <v/>
      </c>
      <c r="P402" s="73" t="str">
        <f>IF($K402="","",IF($E402="KTN",(VLOOKUP($K402,'判定表'!$B$3:$I$95,8,FALSE)),IF($I402="","",(VLOOKUP($F402,'金額'!$B$3:$J$114,9,FALSE)))))</f>
        <v/>
      </c>
      <c r="Q402" s="59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</row>
    <row r="403" ht="13.5" customHeight="1">
      <c r="A403" s="44"/>
      <c r="B403" s="60" t="str">
        <f>IF($K403="","",(VLOOKUP($K403,'判定表'!$B$3:$G$105,6,FALSE)))</f>
        <v/>
      </c>
      <c r="C403" s="61"/>
      <c r="D403" s="62" t="str">
        <f t="shared" si="2"/>
        <v/>
      </c>
      <c r="E403" s="62" t="str">
        <f>IF(F403="","",VLOOKUP($F403,'金額'!$B$3:$K$44,10,FALSE))</f>
        <v/>
      </c>
      <c r="F403" s="63"/>
      <c r="G403" s="64" t="str">
        <f>IF($F403="","",(VLOOKUP($F403,'金額'!$B$3:$E$114,2,FALSE)))</f>
        <v/>
      </c>
      <c r="H403" s="65" t="str">
        <f>IF(F403="","",VLOOKUP($F403,'金額'!$B$3:$I$44,8,FALSE))</f>
        <v/>
      </c>
      <c r="I403" s="66" t="str">
        <f>IF(F403="","",VLOOKUP($F403,'金額'!$B$3:$I$44,7,FALSE))</f>
        <v/>
      </c>
      <c r="J403" s="67"/>
      <c r="K403" s="68"/>
      <c r="L403" s="69" t="str">
        <f>IF($I403="","",IF(AND($B403="K",$E403="KTN"),2000,IF(AND($B403="K",$E403="WHZ"),2000,IF($E403="MAHA",1500,IF($G403=0,(VLOOKUP($K403,'判定表'!$B$3:$G$96,2,FALSE)),0)))))</f>
        <v/>
      </c>
      <c r="M403" s="70" t="str">
        <f>IF($K403="","",IF($E403="ANC",(VLOOKUP($K403,'判定表'!$B$3:$G$95,3,FALSE)),IF(OR($E403="KTN",$E403="WHZ"),(VLOOKUP($K403,'判定表'!$B$3:$G$95,4,FALSE)*I403),0)))</f>
        <v/>
      </c>
      <c r="N403" s="71" t="str">
        <f>IF($I403="","",IF($K403="","",IF($G403=1,(VLOOKUP($F403,'金額'!$B$3:$J$114,3,FALSE)),0)))</f>
        <v/>
      </c>
      <c r="O403" s="72" t="str">
        <f t="shared" si="3"/>
        <v/>
      </c>
      <c r="P403" s="73" t="str">
        <f>IF($K403="","",IF($E403="KTN",(VLOOKUP($K403,'判定表'!$B$3:$I$95,8,FALSE)),IF($I403="","",(VLOOKUP($F403,'金額'!$B$3:$J$114,9,FALSE)))))</f>
        <v/>
      </c>
      <c r="Q403" s="59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</row>
    <row r="404" ht="13.5" customHeight="1">
      <c r="A404" s="44"/>
      <c r="B404" s="60" t="str">
        <f>IF($K404="","",(VLOOKUP($K404,'判定表'!$B$3:$G$105,6,FALSE)))</f>
        <v/>
      </c>
      <c r="C404" s="61"/>
      <c r="D404" s="62" t="str">
        <f t="shared" si="2"/>
        <v/>
      </c>
      <c r="E404" s="62" t="str">
        <f>IF(F404="","",VLOOKUP($F404,'金額'!$B$3:$K$44,10,FALSE))</f>
        <v/>
      </c>
      <c r="F404" s="63"/>
      <c r="G404" s="64" t="str">
        <f>IF($F404="","",(VLOOKUP($F404,'金額'!$B$3:$E$114,2,FALSE)))</f>
        <v/>
      </c>
      <c r="H404" s="65" t="str">
        <f>IF(F404="","",VLOOKUP($F404,'金額'!$B$3:$I$44,8,FALSE))</f>
        <v/>
      </c>
      <c r="I404" s="66" t="str">
        <f>IF(F404="","",VLOOKUP($F404,'金額'!$B$3:$I$44,7,FALSE))</f>
        <v/>
      </c>
      <c r="J404" s="67"/>
      <c r="K404" s="68"/>
      <c r="L404" s="69" t="str">
        <f>IF($I404="","",IF(AND($B404="K",$E404="KTN"),2000,IF(AND($B404="K",$E404="WHZ"),2000,IF($E404="MAHA",1500,IF($G404=0,(VLOOKUP($K404,'判定表'!$B$3:$G$96,2,FALSE)),0)))))</f>
        <v/>
      </c>
      <c r="M404" s="70" t="str">
        <f>IF($K404="","",IF($E404="ANC",(VLOOKUP($K404,'判定表'!$B$3:$G$95,3,FALSE)),IF(OR($E404="KTN",$E404="WHZ"),(VLOOKUP($K404,'判定表'!$B$3:$G$95,4,FALSE)*I404),0)))</f>
        <v/>
      </c>
      <c r="N404" s="71" t="str">
        <f>IF($I404="","",IF($K404="","",IF($G404=1,(VLOOKUP($F404,'金額'!$B$3:$J$114,3,FALSE)),0)))</f>
        <v/>
      </c>
      <c r="O404" s="72" t="str">
        <f t="shared" si="3"/>
        <v/>
      </c>
      <c r="P404" s="73" t="str">
        <f>IF($K404="","",IF($E404="KTN",(VLOOKUP($K404,'判定表'!$B$3:$I$95,8,FALSE)),IF($I404="","",(VLOOKUP($F404,'金額'!$B$3:$J$114,9,FALSE)))))</f>
        <v/>
      </c>
      <c r="Q404" s="59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</row>
    <row r="405" ht="13.5" customHeight="1">
      <c r="A405" s="44"/>
      <c r="B405" s="60" t="str">
        <f>IF($K405="","",(VLOOKUP($K405,'判定表'!$B$3:$G$105,6,FALSE)))</f>
        <v/>
      </c>
      <c r="C405" s="61"/>
      <c r="D405" s="62" t="str">
        <f t="shared" si="2"/>
        <v/>
      </c>
      <c r="E405" s="62" t="str">
        <f>IF(F405="","",VLOOKUP($F405,'金額'!$B$3:$K$44,10,FALSE))</f>
        <v/>
      </c>
      <c r="F405" s="63"/>
      <c r="G405" s="64" t="str">
        <f>IF($F405="","",(VLOOKUP($F405,'金額'!$B$3:$E$114,2,FALSE)))</f>
        <v/>
      </c>
      <c r="H405" s="65" t="str">
        <f>IF(F405="","",VLOOKUP($F405,'金額'!$B$3:$I$44,8,FALSE))</f>
        <v/>
      </c>
      <c r="I405" s="66" t="str">
        <f>IF(F405="","",VLOOKUP($F405,'金額'!$B$3:$I$44,7,FALSE))</f>
        <v/>
      </c>
      <c r="J405" s="67"/>
      <c r="K405" s="68"/>
      <c r="L405" s="69" t="str">
        <f>IF($I405="","",IF(AND($B405="K",$E405="KTN"),2000,IF(AND($B405="K",$E405="WHZ"),2000,IF($E405="MAHA",1500,IF($G405=0,(VLOOKUP($K405,'判定表'!$B$3:$G$96,2,FALSE)),0)))))</f>
        <v/>
      </c>
      <c r="M405" s="70" t="str">
        <f>IF($K405="","",IF($E405="ANC",(VLOOKUP($K405,'判定表'!$B$3:$G$95,3,FALSE)),IF(OR($E405="KTN",$E405="WHZ"),(VLOOKUP($K405,'判定表'!$B$3:$G$95,4,FALSE)*I405),0)))</f>
        <v/>
      </c>
      <c r="N405" s="71" t="str">
        <f>IF($I405="","",IF($K405="","",IF($G405=1,(VLOOKUP($F405,'金額'!$B$3:$J$114,3,FALSE)),0)))</f>
        <v/>
      </c>
      <c r="O405" s="72" t="str">
        <f t="shared" si="3"/>
        <v/>
      </c>
      <c r="P405" s="73" t="str">
        <f>IF($K405="","",IF($E405="KTN",(VLOOKUP($K405,'判定表'!$B$3:$I$95,8,FALSE)),IF($I405="","",(VLOOKUP($F405,'金額'!$B$3:$J$114,9,FALSE)))))</f>
        <v/>
      </c>
      <c r="Q405" s="59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</row>
    <row r="406" ht="13.5" customHeight="1">
      <c r="A406" s="44"/>
      <c r="B406" s="60" t="str">
        <f>IF($K406="","",(VLOOKUP($K406,'判定表'!$B$3:$G$105,6,FALSE)))</f>
        <v/>
      </c>
      <c r="C406" s="61"/>
      <c r="D406" s="62" t="str">
        <f t="shared" si="2"/>
        <v/>
      </c>
      <c r="E406" s="62" t="str">
        <f>IF(F406="","",VLOOKUP($F406,'金額'!$B$3:$K$44,10,FALSE))</f>
        <v/>
      </c>
      <c r="F406" s="63"/>
      <c r="G406" s="64" t="str">
        <f>IF($F406="","",(VLOOKUP($F406,'金額'!$B$3:$E$114,2,FALSE)))</f>
        <v/>
      </c>
      <c r="H406" s="65" t="str">
        <f>IF(F406="","",VLOOKUP($F406,'金額'!$B$3:$I$44,8,FALSE))</f>
        <v/>
      </c>
      <c r="I406" s="66" t="str">
        <f>IF(F406="","",VLOOKUP($F406,'金額'!$B$3:$I$44,7,FALSE))</f>
        <v/>
      </c>
      <c r="J406" s="67"/>
      <c r="K406" s="68"/>
      <c r="L406" s="69" t="str">
        <f>IF($I406="","",IF(AND($B406="K",$E406="KTN"),2000,IF(AND($B406="K",$E406="WHZ"),2000,IF($E406="MAHA",1500,IF($G406=0,(VLOOKUP($K406,'判定表'!$B$3:$G$96,2,FALSE)),0)))))</f>
        <v/>
      </c>
      <c r="M406" s="70" t="str">
        <f>IF($K406="","",IF($E406="ANC",(VLOOKUP($K406,'判定表'!$B$3:$G$95,3,FALSE)),IF(OR($E406="KTN",$E406="WHZ"),(VLOOKUP($K406,'判定表'!$B$3:$G$95,4,FALSE)*I406),0)))</f>
        <v/>
      </c>
      <c r="N406" s="71" t="str">
        <f>IF($I406="","",IF($K406="","",IF($G406=1,(VLOOKUP($F406,'金額'!$B$3:$J$114,3,FALSE)),0)))</f>
        <v/>
      </c>
      <c r="O406" s="72" t="str">
        <f t="shared" si="3"/>
        <v/>
      </c>
      <c r="P406" s="73" t="str">
        <f>IF($K406="","",IF($E406="KTN",(VLOOKUP($K406,'判定表'!$B$3:$I$95,8,FALSE)),IF($I406="","",(VLOOKUP($F406,'金額'!$B$3:$J$114,9,FALSE)))))</f>
        <v/>
      </c>
      <c r="Q406" s="59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</row>
    <row r="407" ht="13.5" customHeight="1">
      <c r="A407" s="44"/>
      <c r="B407" s="60" t="str">
        <f>IF($K407="","",(VLOOKUP($K407,'判定表'!$B$3:$G$105,6,FALSE)))</f>
        <v/>
      </c>
      <c r="C407" s="61"/>
      <c r="D407" s="62" t="str">
        <f t="shared" si="2"/>
        <v/>
      </c>
      <c r="E407" s="62" t="str">
        <f>IF(F407="","",VLOOKUP($F407,'金額'!$B$3:$K$44,10,FALSE))</f>
        <v/>
      </c>
      <c r="F407" s="63"/>
      <c r="G407" s="64" t="str">
        <f>IF($F407="","",(VLOOKUP($F407,'金額'!$B$3:$E$114,2,FALSE)))</f>
        <v/>
      </c>
      <c r="H407" s="65" t="str">
        <f>IF(F407="","",VLOOKUP($F407,'金額'!$B$3:$I$44,8,FALSE))</f>
        <v/>
      </c>
      <c r="I407" s="66" t="str">
        <f>IF(F407="","",VLOOKUP($F407,'金額'!$B$3:$I$44,7,FALSE))</f>
        <v/>
      </c>
      <c r="J407" s="67"/>
      <c r="K407" s="68"/>
      <c r="L407" s="69" t="str">
        <f>IF($I407="","",IF(AND($B407="K",$E407="KTN"),2000,IF(AND($B407="K",$E407="WHZ"),2000,IF($E407="MAHA",1500,IF($G407=0,(VLOOKUP($K407,'判定表'!$B$3:$G$96,2,FALSE)),0)))))</f>
        <v/>
      </c>
      <c r="M407" s="70" t="str">
        <f>IF($K407="","",IF($E407="ANC",(VLOOKUP($K407,'判定表'!$B$3:$G$95,3,FALSE)),IF(OR($E407="KTN",$E407="WHZ"),(VLOOKUP($K407,'判定表'!$B$3:$G$95,4,FALSE)*I407),0)))</f>
        <v/>
      </c>
      <c r="N407" s="71" t="str">
        <f>IF($I407="","",IF($K407="","",IF($G407=1,(VLOOKUP($F407,'金額'!$B$3:$J$114,3,FALSE)),0)))</f>
        <v/>
      </c>
      <c r="O407" s="72" t="str">
        <f t="shared" si="3"/>
        <v/>
      </c>
      <c r="P407" s="73" t="str">
        <f>IF($K407="","",IF($E407="KTN",(VLOOKUP($K407,'判定表'!$B$3:$I$95,8,FALSE)),IF($I407="","",(VLOOKUP($F407,'金額'!$B$3:$J$114,9,FALSE)))))</f>
        <v/>
      </c>
      <c r="Q407" s="59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</row>
    <row r="408" ht="13.5" customHeight="1">
      <c r="A408" s="44"/>
      <c r="B408" s="60" t="str">
        <f>IF($K408="","",(VLOOKUP($K408,'判定表'!$B$3:$G$105,6,FALSE)))</f>
        <v/>
      </c>
      <c r="C408" s="61"/>
      <c r="D408" s="62" t="str">
        <f t="shared" si="2"/>
        <v/>
      </c>
      <c r="E408" s="62" t="str">
        <f>IF(F408="","",VLOOKUP($F408,'金額'!$B$3:$K$44,10,FALSE))</f>
        <v/>
      </c>
      <c r="F408" s="63"/>
      <c r="G408" s="64" t="str">
        <f>IF($F408="","",(VLOOKUP($F408,'金額'!$B$3:$E$114,2,FALSE)))</f>
        <v/>
      </c>
      <c r="H408" s="65" t="str">
        <f>IF(F408="","",VLOOKUP($F408,'金額'!$B$3:$I$44,8,FALSE))</f>
        <v/>
      </c>
      <c r="I408" s="66" t="str">
        <f>IF(F408="","",VLOOKUP($F408,'金額'!$B$3:$I$44,7,FALSE))</f>
        <v/>
      </c>
      <c r="J408" s="67"/>
      <c r="K408" s="68"/>
      <c r="L408" s="69" t="str">
        <f>IF($I408="","",IF(AND($B408="K",$E408="KTN"),2000,IF(AND($B408="K",$E408="WHZ"),2000,IF($E408="MAHA",1500,IF($G408=0,(VLOOKUP($K408,'判定表'!$B$3:$G$96,2,FALSE)),0)))))</f>
        <v/>
      </c>
      <c r="M408" s="70" t="str">
        <f>IF($K408="","",IF($E408="ANC",(VLOOKUP($K408,'判定表'!$B$3:$G$95,3,FALSE)),IF(OR($E408="KTN",$E408="WHZ"),(VLOOKUP($K408,'判定表'!$B$3:$G$95,4,FALSE)*I408),0)))</f>
        <v/>
      </c>
      <c r="N408" s="71" t="str">
        <f>IF($I408="","",IF($K408="","",IF($G408=1,(VLOOKUP($F408,'金額'!$B$3:$J$114,3,FALSE)),0)))</f>
        <v/>
      </c>
      <c r="O408" s="72" t="str">
        <f t="shared" si="3"/>
        <v/>
      </c>
      <c r="P408" s="73" t="str">
        <f>IF($K408="","",IF($E408="KTN",(VLOOKUP($K408,'判定表'!$B$3:$I$95,8,FALSE)),IF($I408="","",(VLOOKUP($F408,'金額'!$B$3:$J$114,9,FALSE)))))</f>
        <v/>
      </c>
      <c r="Q408" s="59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</row>
    <row r="409" ht="13.5" customHeight="1">
      <c r="A409" s="44"/>
      <c r="B409" s="60" t="str">
        <f>IF($K409="","",(VLOOKUP($K409,'判定表'!$B$3:$G$105,6,FALSE)))</f>
        <v/>
      </c>
      <c r="C409" s="61"/>
      <c r="D409" s="62" t="str">
        <f t="shared" si="2"/>
        <v/>
      </c>
      <c r="E409" s="62" t="str">
        <f>IF(F409="","",VLOOKUP($F409,'金額'!$B$3:$K$44,10,FALSE))</f>
        <v/>
      </c>
      <c r="F409" s="63"/>
      <c r="G409" s="64" t="str">
        <f>IF($F409="","",(VLOOKUP($F409,'金額'!$B$3:$E$114,2,FALSE)))</f>
        <v/>
      </c>
      <c r="H409" s="65" t="str">
        <f>IF(F409="","",VLOOKUP($F409,'金額'!$B$3:$I$44,8,FALSE))</f>
        <v/>
      </c>
      <c r="I409" s="66" t="str">
        <f>IF(F409="","",VLOOKUP($F409,'金額'!$B$3:$I$44,7,FALSE))</f>
        <v/>
      </c>
      <c r="J409" s="67"/>
      <c r="K409" s="68"/>
      <c r="L409" s="69" t="str">
        <f>IF($I409="","",IF(AND($B409="K",$E409="KTN"),2000,IF(AND($B409="K",$E409="WHZ"),2000,IF($E409="MAHA",1500,IF($G409=0,(VLOOKUP($K409,'判定表'!$B$3:$G$96,2,FALSE)),0)))))</f>
        <v/>
      </c>
      <c r="M409" s="70" t="str">
        <f>IF($K409="","",IF($E409="ANC",(VLOOKUP($K409,'判定表'!$B$3:$G$95,3,FALSE)),IF(OR($E409="KTN",$E409="WHZ"),(VLOOKUP($K409,'判定表'!$B$3:$G$95,4,FALSE)*I409),0)))</f>
        <v/>
      </c>
      <c r="N409" s="71" t="str">
        <f>IF($I409="","",IF($K409="","",IF($G409=1,(VLOOKUP($F409,'金額'!$B$3:$J$114,3,FALSE)),0)))</f>
        <v/>
      </c>
      <c r="O409" s="72" t="str">
        <f t="shared" si="3"/>
        <v/>
      </c>
      <c r="P409" s="73" t="str">
        <f>IF($K409="","",IF($E409="KTN",(VLOOKUP($K409,'判定表'!$B$3:$I$95,8,FALSE)),IF($I409="","",(VLOOKUP($F409,'金額'!$B$3:$J$114,9,FALSE)))))</f>
        <v/>
      </c>
      <c r="Q409" s="59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</row>
    <row r="410" ht="13.5" customHeight="1">
      <c r="A410" s="44"/>
      <c r="B410" s="60" t="str">
        <f>IF($K410="","",(VLOOKUP($K410,'判定表'!$B$3:$G$105,6,FALSE)))</f>
        <v/>
      </c>
      <c r="C410" s="61"/>
      <c r="D410" s="62" t="str">
        <f t="shared" si="2"/>
        <v/>
      </c>
      <c r="E410" s="62" t="str">
        <f>IF(F410="","",VLOOKUP($F410,'金額'!$B$3:$K$44,10,FALSE))</f>
        <v/>
      </c>
      <c r="F410" s="63"/>
      <c r="G410" s="64" t="str">
        <f>IF($F410="","",(VLOOKUP($F410,'金額'!$B$3:$E$114,2,FALSE)))</f>
        <v/>
      </c>
      <c r="H410" s="65" t="str">
        <f>IF(F410="","",VLOOKUP($F410,'金額'!$B$3:$I$44,8,FALSE))</f>
        <v/>
      </c>
      <c r="I410" s="66" t="str">
        <f>IF(F410="","",VLOOKUP($F410,'金額'!$B$3:$I$44,7,FALSE))</f>
        <v/>
      </c>
      <c r="J410" s="67"/>
      <c r="K410" s="68"/>
      <c r="L410" s="69" t="str">
        <f>IF($I410="","",IF(AND($B410="K",$E410="KTN"),2000,IF(AND($B410="K",$E410="WHZ"),2000,IF($E410="MAHA",1500,IF($G410=0,(VLOOKUP($K410,'判定表'!$B$3:$G$96,2,FALSE)),0)))))</f>
        <v/>
      </c>
      <c r="M410" s="70" t="str">
        <f>IF($K410="","",IF($E410="ANC",(VLOOKUP($K410,'判定表'!$B$3:$G$95,3,FALSE)),IF(OR($E410="KTN",$E410="WHZ"),(VLOOKUP($K410,'判定表'!$B$3:$G$95,4,FALSE)*I410),0)))</f>
        <v/>
      </c>
      <c r="N410" s="71" t="str">
        <f>IF($I410="","",IF($K410="","",IF($G410=1,(VLOOKUP($F410,'金額'!$B$3:$J$114,3,FALSE)),0)))</f>
        <v/>
      </c>
      <c r="O410" s="72" t="str">
        <f t="shared" si="3"/>
        <v/>
      </c>
      <c r="P410" s="73" t="str">
        <f>IF($K410="","",IF($E410="KTN",(VLOOKUP($K410,'判定表'!$B$3:$I$95,8,FALSE)),IF($I410="","",(VLOOKUP($F410,'金額'!$B$3:$J$114,9,FALSE)))))</f>
        <v/>
      </c>
      <c r="Q410" s="59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</row>
    <row r="411" ht="13.5" customHeight="1">
      <c r="A411" s="44"/>
      <c r="B411" s="60" t="str">
        <f>IF($K411="","",(VLOOKUP($K411,'判定表'!$B$3:$G$105,6,FALSE)))</f>
        <v/>
      </c>
      <c r="C411" s="61"/>
      <c r="D411" s="62" t="str">
        <f t="shared" si="2"/>
        <v/>
      </c>
      <c r="E411" s="62" t="str">
        <f>IF(F411="","",VLOOKUP($F411,'金額'!$B$3:$K$44,10,FALSE))</f>
        <v/>
      </c>
      <c r="F411" s="63"/>
      <c r="G411" s="64" t="str">
        <f>IF($F411="","",(VLOOKUP($F411,'金額'!$B$3:$E$114,2,FALSE)))</f>
        <v/>
      </c>
      <c r="H411" s="65" t="str">
        <f>IF(F411="","",VLOOKUP($F411,'金額'!$B$3:$I$44,8,FALSE))</f>
        <v/>
      </c>
      <c r="I411" s="66" t="str">
        <f>IF(F411="","",VLOOKUP($F411,'金額'!$B$3:$I$44,7,FALSE))</f>
        <v/>
      </c>
      <c r="J411" s="67"/>
      <c r="K411" s="68"/>
      <c r="L411" s="69" t="str">
        <f>IF($I411="","",IF(AND($B411="K",$E411="KTN"),2000,IF(AND($B411="K",$E411="WHZ"),2000,IF($E411="MAHA",1500,IF($G411=0,(VLOOKUP($K411,'判定表'!$B$3:$G$96,2,FALSE)),0)))))</f>
        <v/>
      </c>
      <c r="M411" s="70" t="str">
        <f>IF($K411="","",IF($E411="ANC",(VLOOKUP($K411,'判定表'!$B$3:$G$95,3,FALSE)),IF(OR($E411="KTN",$E411="WHZ"),(VLOOKUP($K411,'判定表'!$B$3:$G$95,4,FALSE)*I411),0)))</f>
        <v/>
      </c>
      <c r="N411" s="71" t="str">
        <f>IF($I411="","",IF($K411="","",IF($G411=1,(VLOOKUP($F411,'金額'!$B$3:$J$114,3,FALSE)),0)))</f>
        <v/>
      </c>
      <c r="O411" s="72" t="str">
        <f t="shared" si="3"/>
        <v/>
      </c>
      <c r="P411" s="73" t="str">
        <f>IF($K411="","",IF($E411="KTN",(VLOOKUP($K411,'判定表'!$B$3:$I$95,8,FALSE)),IF($I411="","",(VLOOKUP($F411,'金額'!$B$3:$J$114,9,FALSE)))))</f>
        <v/>
      </c>
      <c r="Q411" s="59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</row>
    <row r="412" ht="13.5" customHeight="1">
      <c r="A412" s="44"/>
      <c r="B412" s="60" t="str">
        <f>IF($K412="","",(VLOOKUP($K412,'判定表'!$B$3:$G$105,6,FALSE)))</f>
        <v/>
      </c>
      <c r="C412" s="61"/>
      <c r="D412" s="62" t="str">
        <f t="shared" si="2"/>
        <v/>
      </c>
      <c r="E412" s="62" t="str">
        <f>IF(F412="","",VLOOKUP($F412,'金額'!$B$3:$K$44,10,FALSE))</f>
        <v/>
      </c>
      <c r="F412" s="63"/>
      <c r="G412" s="64" t="str">
        <f>IF($F412="","",(VLOOKUP($F412,'金額'!$B$3:$E$114,2,FALSE)))</f>
        <v/>
      </c>
      <c r="H412" s="65" t="str">
        <f>IF(F412="","",VLOOKUP($F412,'金額'!$B$3:$I$44,8,FALSE))</f>
        <v/>
      </c>
      <c r="I412" s="66" t="str">
        <f>IF(F412="","",VLOOKUP($F412,'金額'!$B$3:$I$44,7,FALSE))</f>
        <v/>
      </c>
      <c r="J412" s="67"/>
      <c r="K412" s="68"/>
      <c r="L412" s="69" t="str">
        <f>IF($I412="","",IF(AND($B412="K",$E412="KTN"),2000,IF(AND($B412="K",$E412="WHZ"),2000,IF($E412="MAHA",1500,IF($G412=0,(VLOOKUP($K412,'判定表'!$B$3:$G$96,2,FALSE)),0)))))</f>
        <v/>
      </c>
      <c r="M412" s="70" t="str">
        <f>IF($K412="","",IF($E412="ANC",(VLOOKUP($K412,'判定表'!$B$3:$G$95,3,FALSE)),IF(OR($E412="KTN",$E412="WHZ"),(VLOOKUP($K412,'判定表'!$B$3:$G$95,4,FALSE)*I412),0)))</f>
        <v/>
      </c>
      <c r="N412" s="71" t="str">
        <f>IF($I412="","",IF($K412="","",IF($G412=1,(VLOOKUP($F412,'金額'!$B$3:$J$114,3,FALSE)),0)))</f>
        <v/>
      </c>
      <c r="O412" s="72" t="str">
        <f t="shared" si="3"/>
        <v/>
      </c>
      <c r="P412" s="73" t="str">
        <f>IF($K412="","",IF($E412="KTN",(VLOOKUP($K412,'判定表'!$B$3:$I$95,8,FALSE)),IF($I412="","",(VLOOKUP($F412,'金額'!$B$3:$J$114,9,FALSE)))))</f>
        <v/>
      </c>
      <c r="Q412" s="79" t="s">
        <v>14</v>
      </c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</row>
    <row r="413" ht="13.5" customHeight="1">
      <c r="A413" s="44"/>
      <c r="B413" s="60" t="str">
        <f>IF($K413="","",(VLOOKUP($K413,'判定表'!$B$3:$G$105,6,FALSE)))</f>
        <v/>
      </c>
      <c r="C413" s="61"/>
      <c r="D413" s="62" t="str">
        <f t="shared" si="2"/>
        <v/>
      </c>
      <c r="E413" s="62" t="str">
        <f>IF(F413="","",VLOOKUP($F413,'金額'!$B$3:$K$44,10,FALSE))</f>
        <v/>
      </c>
      <c r="F413" s="63"/>
      <c r="G413" s="64" t="str">
        <f>IF($F413="","",(VLOOKUP($F413,'金額'!$B$3:$E$114,2,FALSE)))</f>
        <v/>
      </c>
      <c r="H413" s="65" t="str">
        <f>IF(F413="","",VLOOKUP($F413,'金額'!$B$3:$I$44,8,FALSE))</f>
        <v/>
      </c>
      <c r="I413" s="66" t="str">
        <f>IF(F413="","",VLOOKUP($F413,'金額'!$B$3:$I$44,7,FALSE))</f>
        <v/>
      </c>
      <c r="J413" s="67"/>
      <c r="K413" s="68"/>
      <c r="L413" s="69" t="str">
        <f>IF($I413="","",IF(AND($B413="K",$E413="KTN"),2000,IF(AND($B413="K",$E413="WHZ"),2000,IF($E413="MAHA",1500,IF($G413=0,(VLOOKUP($K413,'判定表'!$B$3:$G$96,2,FALSE)),0)))))</f>
        <v/>
      </c>
      <c r="M413" s="70" t="str">
        <f>IF($K413="","",IF($E413="ANC",(VLOOKUP($K413,'判定表'!$B$3:$G$95,3,FALSE)),IF(OR($E413="KTN",$E413="WHZ"),(VLOOKUP($K413,'判定表'!$B$3:$G$95,4,FALSE)*I413),0)))</f>
        <v/>
      </c>
      <c r="N413" s="71" t="str">
        <f>IF($I413="","",IF($K413="","",IF($G413=1,(VLOOKUP($F413,'金額'!$B$3:$J$114,3,FALSE)),0)))</f>
        <v/>
      </c>
      <c r="O413" s="72" t="str">
        <f t="shared" si="3"/>
        <v/>
      </c>
      <c r="P413" s="73" t="str">
        <f>IF($K413="","",IF($E413="KTN",(VLOOKUP($K413,'判定表'!$B$3:$I$95,8,FALSE)),IF($I413="","",(VLOOKUP($F413,'金額'!$B$3:$J$114,9,FALSE)))))</f>
        <v/>
      </c>
      <c r="Q413" s="59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</row>
    <row r="414" ht="13.5" customHeight="1">
      <c r="A414" s="44"/>
      <c r="B414" s="60" t="str">
        <f>IF($K414="","",(VLOOKUP($K414,'判定表'!$B$3:$G$105,6,FALSE)))</f>
        <v/>
      </c>
      <c r="C414" s="61"/>
      <c r="D414" s="62" t="str">
        <f t="shared" si="2"/>
        <v/>
      </c>
      <c r="E414" s="62" t="str">
        <f>IF(F414="","",VLOOKUP($F414,'金額'!$B$3:$K$44,10,FALSE))</f>
        <v/>
      </c>
      <c r="F414" s="63"/>
      <c r="G414" s="64" t="str">
        <f>IF($F414="","",(VLOOKUP($F414,'金額'!$B$3:$E$114,2,FALSE)))</f>
        <v/>
      </c>
      <c r="H414" s="65" t="str">
        <f>IF(F414="","",VLOOKUP($F414,'金額'!$B$3:$I$44,8,FALSE))</f>
        <v/>
      </c>
      <c r="I414" s="66" t="str">
        <f>IF(F414="","",VLOOKUP($F414,'金額'!$B$3:$I$44,7,FALSE))</f>
        <v/>
      </c>
      <c r="J414" s="67"/>
      <c r="K414" s="68"/>
      <c r="L414" s="69" t="str">
        <f>IF($I414="","",IF(AND($B414="K",$E414="KTN"),2000,IF(AND($B414="K",$E414="WHZ"),2000,IF($E414="MAHA",1500,IF($G414=0,(VLOOKUP($K414,'判定表'!$B$3:$G$96,2,FALSE)),0)))))</f>
        <v/>
      </c>
      <c r="M414" s="70" t="str">
        <f>IF($K414="","",IF($E414="ANC",(VLOOKUP($K414,'判定表'!$B$3:$G$95,3,FALSE)),IF(OR($E414="KTN",$E414="WHZ"),(VLOOKUP($K414,'判定表'!$B$3:$G$95,4,FALSE)*I414),0)))</f>
        <v/>
      </c>
      <c r="N414" s="71" t="str">
        <f>IF($I414="","",IF($K414="","",IF($G414=1,(VLOOKUP($F414,'金額'!$B$3:$J$114,3,FALSE)),0)))</f>
        <v/>
      </c>
      <c r="O414" s="72" t="str">
        <f t="shared" si="3"/>
        <v/>
      </c>
      <c r="P414" s="73" t="str">
        <f>IF($K414="","",IF($E414="KTN",(VLOOKUP($K414,'判定表'!$B$3:$I$95,8,FALSE)),IF($I414="","",(VLOOKUP($F414,'金額'!$B$3:$J$114,9,FALSE)))))</f>
        <v/>
      </c>
      <c r="Q414" s="59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</row>
    <row r="415" ht="13.5" customHeight="1">
      <c r="A415" s="44"/>
      <c r="B415" s="60" t="str">
        <f>IF($K415="","",(VLOOKUP($K415,'判定表'!$B$3:$G$105,6,FALSE)))</f>
        <v/>
      </c>
      <c r="C415" s="61"/>
      <c r="D415" s="62" t="str">
        <f t="shared" si="2"/>
        <v/>
      </c>
      <c r="E415" s="62" t="str">
        <f>IF(F415="","",VLOOKUP($F415,'金額'!$B$3:$K$44,10,FALSE))</f>
        <v/>
      </c>
      <c r="F415" s="63"/>
      <c r="G415" s="64" t="str">
        <f>IF($F415="","",(VLOOKUP($F415,'金額'!$B$3:$E$114,2,FALSE)))</f>
        <v/>
      </c>
      <c r="H415" s="65" t="str">
        <f>IF(F415="","",VLOOKUP($F415,'金額'!$B$3:$I$44,8,FALSE))</f>
        <v/>
      </c>
      <c r="I415" s="66" t="str">
        <f>IF(F415="","",VLOOKUP($F415,'金額'!$B$3:$I$44,7,FALSE))</f>
        <v/>
      </c>
      <c r="J415" s="67"/>
      <c r="K415" s="68"/>
      <c r="L415" s="69" t="str">
        <f>IF($I415="","",IF(AND($B415="K",$E415="KTN"),2000,IF(AND($B415="K",$E415="WHZ"),2000,IF($E415="MAHA",1500,IF($G415=0,(VLOOKUP($K415,'判定表'!$B$3:$G$96,2,FALSE)),0)))))</f>
        <v/>
      </c>
      <c r="M415" s="70" t="str">
        <f>IF($K415="","",IF($E415="ANC",(VLOOKUP($K415,'判定表'!$B$3:$G$95,3,FALSE)),IF(OR($E415="KTN",$E415="WHZ"),(VLOOKUP($K415,'判定表'!$B$3:$G$95,4,FALSE)*I415),0)))</f>
        <v/>
      </c>
      <c r="N415" s="71" t="str">
        <f>IF($I415="","",IF($K415="","",IF($G415=1,(VLOOKUP($F415,'金額'!$B$3:$J$114,3,FALSE)),0)))</f>
        <v/>
      </c>
      <c r="O415" s="72" t="str">
        <f t="shared" si="3"/>
        <v/>
      </c>
      <c r="P415" s="73" t="str">
        <f>IF($K415="","",IF($E415="KTN",(VLOOKUP($K415,'判定表'!$B$3:$I$95,8,FALSE)),IF($I415="","",(VLOOKUP($F415,'金額'!$B$3:$J$114,9,FALSE)))))</f>
        <v/>
      </c>
      <c r="Q415" s="59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</row>
    <row r="416" ht="13.5" customHeight="1">
      <c r="A416" s="44"/>
      <c r="B416" s="60" t="str">
        <f>IF($K416="","",(VLOOKUP($K416,'判定表'!$B$3:$G$105,6,FALSE)))</f>
        <v/>
      </c>
      <c r="C416" s="61"/>
      <c r="D416" s="62" t="str">
        <f t="shared" si="2"/>
        <v/>
      </c>
      <c r="E416" s="62" t="str">
        <f>IF(F416="","",VLOOKUP($F416,'金額'!$B$3:$K$44,10,FALSE))</f>
        <v/>
      </c>
      <c r="F416" s="63"/>
      <c r="G416" s="64" t="str">
        <f>IF($F416="","",(VLOOKUP($F416,'金額'!$B$3:$E$114,2,FALSE)))</f>
        <v/>
      </c>
      <c r="H416" s="65" t="str">
        <f>IF(F416="","",VLOOKUP($F416,'金額'!$B$3:$I$44,8,FALSE))</f>
        <v/>
      </c>
      <c r="I416" s="66" t="str">
        <f>IF(F416="","",VLOOKUP($F416,'金額'!$B$3:$I$44,7,FALSE))</f>
        <v/>
      </c>
      <c r="J416" s="67"/>
      <c r="K416" s="68"/>
      <c r="L416" s="69" t="str">
        <f>IF($I416="","",IF(AND($B416="K",$E416="KTN"),2000,IF(AND($B416="K",$E416="WHZ"),2000,IF($E416="MAHA",1500,IF($G416=0,(VLOOKUP($K416,'判定表'!$B$3:$G$96,2,FALSE)),0)))))</f>
        <v/>
      </c>
      <c r="M416" s="70" t="str">
        <f>IF($K416="","",IF($E416="ANC",(VLOOKUP($K416,'判定表'!$B$3:$G$95,3,FALSE)),IF(OR($E416="KTN",$E416="WHZ"),(VLOOKUP($K416,'判定表'!$B$3:$G$95,4,FALSE)*I416),0)))</f>
        <v/>
      </c>
      <c r="N416" s="71" t="str">
        <f>IF($I416="","",IF($K416="","",IF($G416=1,(VLOOKUP($F416,'金額'!$B$3:$J$114,3,FALSE)),0)))</f>
        <v/>
      </c>
      <c r="O416" s="72" t="str">
        <f t="shared" si="3"/>
        <v/>
      </c>
      <c r="P416" s="73" t="str">
        <f>IF($K416="","",IF($E416="KTN",(VLOOKUP($K416,'判定表'!$B$3:$I$95,8,FALSE)),IF($I416="","",(VLOOKUP($F416,'金額'!$B$3:$J$114,9,FALSE)))))</f>
        <v/>
      </c>
      <c r="Q416" s="59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</row>
    <row r="417" ht="13.5" customHeight="1">
      <c r="A417" s="44"/>
      <c r="B417" s="60" t="str">
        <f>IF($K417="","",(VLOOKUP($K417,'判定表'!$B$3:$G$105,6,FALSE)))</f>
        <v/>
      </c>
      <c r="C417" s="61"/>
      <c r="D417" s="62" t="str">
        <f t="shared" si="2"/>
        <v/>
      </c>
      <c r="E417" s="62" t="str">
        <f>IF(F417="","",VLOOKUP($F417,'金額'!$B$3:$K$44,10,FALSE))</f>
        <v/>
      </c>
      <c r="F417" s="63"/>
      <c r="G417" s="64" t="str">
        <f>IF($F417="","",(VLOOKUP($F417,'金額'!$B$3:$E$114,2,FALSE)))</f>
        <v/>
      </c>
      <c r="H417" s="65" t="str">
        <f>IF(F417="","",VLOOKUP($F417,'金額'!$B$3:$I$44,8,FALSE))</f>
        <v/>
      </c>
      <c r="I417" s="66" t="str">
        <f>IF(F417="","",VLOOKUP($F417,'金額'!$B$3:$I$44,7,FALSE))</f>
        <v/>
      </c>
      <c r="J417" s="67"/>
      <c r="K417" s="68"/>
      <c r="L417" s="69" t="str">
        <f>IF($I417="","",IF(AND($B417="K",$E417="KTN"),2000,IF(AND($B417="K",$E417="WHZ"),2000,IF($E417="MAHA",1500,IF($G417=0,(VLOOKUP($K417,'判定表'!$B$3:$G$96,2,FALSE)),0)))))</f>
        <v/>
      </c>
      <c r="M417" s="70" t="str">
        <f>IF($K417="","",IF($E417="ANC",(VLOOKUP($K417,'判定表'!$B$3:$G$95,3,FALSE)),IF(OR($E417="KTN",$E417="WHZ"),(VLOOKUP($K417,'判定表'!$B$3:$G$95,4,FALSE)*I417),0)))</f>
        <v/>
      </c>
      <c r="N417" s="71" t="str">
        <f>IF($I417="","",IF($K417="","",IF($G417=1,(VLOOKUP($F417,'金額'!$B$3:$J$114,3,FALSE)),0)))</f>
        <v/>
      </c>
      <c r="O417" s="72" t="str">
        <f t="shared" si="3"/>
        <v/>
      </c>
      <c r="P417" s="73" t="str">
        <f>IF($K417="","",IF($E417="KTN",(VLOOKUP($K417,'判定表'!$B$3:$I$95,8,FALSE)),IF($I417="","",(VLOOKUP($F417,'金額'!$B$3:$J$114,9,FALSE)))))</f>
        <v/>
      </c>
      <c r="Q417" s="59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</row>
    <row r="418" ht="13.5" customHeight="1">
      <c r="A418" s="44"/>
      <c r="B418" s="60" t="str">
        <f>IF($K418="","",(VLOOKUP($K418,'判定表'!$B$3:$G$105,6,FALSE)))</f>
        <v/>
      </c>
      <c r="C418" s="61"/>
      <c r="D418" s="62" t="str">
        <f t="shared" si="2"/>
        <v/>
      </c>
      <c r="E418" s="62" t="str">
        <f>IF(F418="","",VLOOKUP($F418,'金額'!$B$3:$K$44,10,FALSE))</f>
        <v/>
      </c>
      <c r="F418" s="63"/>
      <c r="G418" s="64" t="str">
        <f>IF($F418="","",(VLOOKUP($F418,'金額'!$B$3:$E$114,2,FALSE)))</f>
        <v/>
      </c>
      <c r="H418" s="65" t="str">
        <f>IF(F418="","",VLOOKUP($F418,'金額'!$B$3:$I$44,8,FALSE))</f>
        <v/>
      </c>
      <c r="I418" s="66" t="str">
        <f>IF(F418="","",VLOOKUP($F418,'金額'!$B$3:$I$44,7,FALSE))</f>
        <v/>
      </c>
      <c r="J418" s="67"/>
      <c r="K418" s="68"/>
      <c r="L418" s="69" t="str">
        <f>IF($I418="","",IF(AND($B418="K",$E418="KTN"),2000,IF(AND($B418="K",$E418="WHZ"),2000,IF($E418="MAHA",1500,IF($G418=0,(VLOOKUP($K418,'判定表'!$B$3:$G$96,2,FALSE)),0)))))</f>
        <v/>
      </c>
      <c r="M418" s="70" t="str">
        <f>IF($K418="","",IF($E418="ANC",(VLOOKUP($K418,'判定表'!$B$3:$G$95,3,FALSE)),IF(OR($E418="KTN",$E418="WHZ"),(VLOOKUP($K418,'判定表'!$B$3:$G$95,4,FALSE)*I418),0)))</f>
        <v/>
      </c>
      <c r="N418" s="71" t="str">
        <f>IF($I418="","",IF($K418="","",IF($G418=1,(VLOOKUP($F418,'金額'!$B$3:$J$114,3,FALSE)),0)))</f>
        <v/>
      </c>
      <c r="O418" s="72" t="str">
        <f t="shared" si="3"/>
        <v/>
      </c>
      <c r="P418" s="73" t="str">
        <f>IF($K418="","",IF($E418="KTN",(VLOOKUP($K418,'判定表'!$B$3:$I$95,8,FALSE)),IF($I418="","",(VLOOKUP($F418,'金額'!$B$3:$J$114,9,FALSE)))))</f>
        <v/>
      </c>
      <c r="Q418" s="59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</row>
    <row r="419" ht="13.5" customHeight="1">
      <c r="A419" s="44"/>
      <c r="B419" s="60" t="str">
        <f>IF($K419="","",(VLOOKUP($K419,'判定表'!$B$3:$G$105,6,FALSE)))</f>
        <v/>
      </c>
      <c r="C419" s="61"/>
      <c r="D419" s="62" t="str">
        <f t="shared" si="2"/>
        <v/>
      </c>
      <c r="E419" s="62" t="str">
        <f>IF(F419="","",VLOOKUP($F419,'金額'!$B$3:$K$44,10,FALSE))</f>
        <v/>
      </c>
      <c r="F419" s="63"/>
      <c r="G419" s="64" t="str">
        <f>IF($F419="","",(VLOOKUP($F419,'金額'!$B$3:$E$114,2,FALSE)))</f>
        <v/>
      </c>
      <c r="H419" s="65" t="str">
        <f>IF(F419="","",VLOOKUP($F419,'金額'!$B$3:$I$44,8,FALSE))</f>
        <v/>
      </c>
      <c r="I419" s="66" t="str">
        <f>IF(F419="","",VLOOKUP($F419,'金額'!$B$3:$I$44,7,FALSE))</f>
        <v/>
      </c>
      <c r="J419" s="67"/>
      <c r="K419" s="68"/>
      <c r="L419" s="69" t="str">
        <f>IF($I419="","",IF(AND($B419="K",$E419="KTN"),2000,IF(AND($B419="K",$E419="WHZ"),2000,IF($E419="MAHA",1500,IF($G419=0,(VLOOKUP($K419,'判定表'!$B$3:$G$96,2,FALSE)),0)))))</f>
        <v/>
      </c>
      <c r="M419" s="70" t="str">
        <f>IF($K419="","",IF($E419="ANC",(VLOOKUP($K419,'判定表'!$B$3:$G$95,3,FALSE)),IF(OR($E419="KTN",$E419="WHZ"),(VLOOKUP($K419,'判定表'!$B$3:$G$95,4,FALSE)*I419),0)))</f>
        <v/>
      </c>
      <c r="N419" s="71" t="str">
        <f>IF($I419="","",IF($K419="","",IF($G419=1,(VLOOKUP($F419,'金額'!$B$3:$J$114,3,FALSE)),0)))</f>
        <v/>
      </c>
      <c r="O419" s="72" t="str">
        <f t="shared" si="3"/>
        <v/>
      </c>
      <c r="P419" s="73" t="str">
        <f>IF($K419="","",IF($E419="KTN",(VLOOKUP($K419,'判定表'!$B$3:$I$95,8,FALSE)),IF($I419="","",(VLOOKUP($F419,'金額'!$B$3:$J$114,9,FALSE)))))</f>
        <v/>
      </c>
      <c r="Q419" s="75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</row>
    <row r="420" ht="13.5" customHeight="1">
      <c r="A420" s="44"/>
      <c r="B420" s="60" t="str">
        <f>IF($K420="","",(VLOOKUP($K420,'判定表'!$B$3:$G$105,6,FALSE)))</f>
        <v/>
      </c>
      <c r="C420" s="61"/>
      <c r="D420" s="62" t="str">
        <f t="shared" si="2"/>
        <v/>
      </c>
      <c r="E420" s="62" t="str">
        <f>IF(F420="","",VLOOKUP($F420,'金額'!$B$3:$K$44,10,FALSE))</f>
        <v/>
      </c>
      <c r="F420" s="63"/>
      <c r="G420" s="64" t="str">
        <f>IF($F420="","",(VLOOKUP($F420,'金額'!$B$3:$E$114,2,FALSE)))</f>
        <v/>
      </c>
      <c r="H420" s="65" t="str">
        <f>IF(F420="","",VLOOKUP($F420,'金額'!$B$3:$I$44,8,FALSE))</f>
        <v/>
      </c>
      <c r="I420" s="66" t="str">
        <f>IF(F420="","",VLOOKUP($F420,'金額'!$B$3:$I$44,7,FALSE))</f>
        <v/>
      </c>
      <c r="J420" s="67"/>
      <c r="K420" s="68"/>
      <c r="L420" s="69" t="str">
        <f>IF($I420="","",IF(AND($B420="K",$E420="KTN"),2000,IF(AND($B420="K",$E420="WHZ"),2000,IF($E420="MAHA",1500,IF($G420=0,(VLOOKUP($K420,'判定表'!$B$3:$G$96,2,FALSE)),0)))))</f>
        <v/>
      </c>
      <c r="M420" s="70" t="str">
        <f>IF($K420="","",IF($E420="ANC",(VLOOKUP($K420,'判定表'!$B$3:$G$95,3,FALSE)),IF(OR($E420="KTN",$E420="WHZ"),(VLOOKUP($K420,'判定表'!$B$3:$G$95,4,FALSE)*I420),0)))</f>
        <v/>
      </c>
      <c r="N420" s="71" t="str">
        <f>IF($I420="","",IF($K420="","",IF($G420=1,(VLOOKUP($F420,'金額'!$B$3:$J$114,3,FALSE)),0)))</f>
        <v/>
      </c>
      <c r="O420" s="72" t="str">
        <f t="shared" si="3"/>
        <v/>
      </c>
      <c r="P420" s="73" t="str">
        <f>IF($K420="","",IF($E420="KTN",(VLOOKUP($K420,'判定表'!$B$3:$I$95,8,FALSE)),IF($I420="","",(VLOOKUP($F420,'金額'!$B$3:$J$114,9,FALSE)))))</f>
        <v/>
      </c>
      <c r="Q420" s="59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</row>
    <row r="421" ht="13.5" customHeight="1">
      <c r="A421" s="44"/>
      <c r="B421" s="60" t="str">
        <f>IF($K421="","",(VLOOKUP($K421,'判定表'!$B$3:$G$105,6,FALSE)))</f>
        <v/>
      </c>
      <c r="C421" s="61"/>
      <c r="D421" s="62" t="str">
        <f t="shared" si="2"/>
        <v/>
      </c>
      <c r="E421" s="62" t="str">
        <f>IF(F421="","",VLOOKUP($F421,'金額'!$B$3:$K$44,10,FALSE))</f>
        <v/>
      </c>
      <c r="F421" s="63"/>
      <c r="G421" s="64" t="str">
        <f>IF($F421="","",(VLOOKUP($F421,'金額'!$B$3:$E$114,2,FALSE)))</f>
        <v/>
      </c>
      <c r="H421" s="65" t="str">
        <f>IF(F421="","",VLOOKUP($F421,'金額'!$B$3:$I$44,8,FALSE))</f>
        <v/>
      </c>
      <c r="I421" s="66" t="str">
        <f>IF(F421="","",VLOOKUP($F421,'金額'!$B$3:$I$44,7,FALSE))</f>
        <v/>
      </c>
      <c r="J421" s="67"/>
      <c r="K421" s="68"/>
      <c r="L421" s="69" t="str">
        <f>IF($I421="","",IF(AND($B421="K",$E421="KTN"),2000,IF(AND($B421="K",$E421="WHZ"),2000,IF($E421="MAHA",1500,IF($G421=0,(VLOOKUP($K421,'判定表'!$B$3:$G$96,2,FALSE)),0)))))</f>
        <v/>
      </c>
      <c r="M421" s="70" t="str">
        <f>IF($K421="","",IF($E421="ANC",(VLOOKUP($K421,'判定表'!$B$3:$G$95,3,FALSE)),IF(OR($E421="KTN",$E421="WHZ"),(VLOOKUP($K421,'判定表'!$B$3:$G$95,4,FALSE)*I421),0)))</f>
        <v/>
      </c>
      <c r="N421" s="71" t="str">
        <f>IF($I421="","",IF($K421="","",IF($G421=1,(VLOOKUP($F421,'金額'!$B$3:$J$114,3,FALSE)),0)))</f>
        <v/>
      </c>
      <c r="O421" s="72" t="str">
        <f t="shared" si="3"/>
        <v/>
      </c>
      <c r="P421" s="73" t="str">
        <f>IF($K421="","",IF($E421="KTN",(VLOOKUP($K421,'判定表'!$B$3:$I$95,8,FALSE)),IF($I421="","",(VLOOKUP($F421,'金額'!$B$3:$J$114,9,FALSE)))))</f>
        <v/>
      </c>
      <c r="Q421" s="59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</row>
    <row r="422" ht="13.5" customHeight="1">
      <c r="A422" s="44"/>
      <c r="B422" s="60" t="str">
        <f>IF($K422="","",(VLOOKUP($K422,'判定表'!$B$3:$G$105,6,FALSE)))</f>
        <v/>
      </c>
      <c r="C422" s="61"/>
      <c r="D422" s="62" t="str">
        <f t="shared" si="2"/>
        <v/>
      </c>
      <c r="E422" s="62" t="str">
        <f>IF(F422="","",VLOOKUP($F422,'金額'!$B$3:$K$44,10,FALSE))</f>
        <v/>
      </c>
      <c r="F422" s="63"/>
      <c r="G422" s="64" t="str">
        <f>IF($F422="","",(VLOOKUP($F422,'金額'!$B$3:$E$114,2,FALSE)))</f>
        <v/>
      </c>
      <c r="H422" s="65" t="str">
        <f>IF(F422="","",VLOOKUP($F422,'金額'!$B$3:$I$44,8,FALSE))</f>
        <v/>
      </c>
      <c r="I422" s="66" t="str">
        <f>IF(F422="","",VLOOKUP($F422,'金額'!$B$3:$I$44,7,FALSE))</f>
        <v/>
      </c>
      <c r="J422" s="67"/>
      <c r="K422" s="68"/>
      <c r="L422" s="69" t="str">
        <f>IF($I422="","",IF(AND($B422="K",$E422="KTN"),2000,IF(AND($B422="K",$E422="WHZ"),2000,IF($E422="MAHA",1500,IF($G422=0,(VLOOKUP($K422,'判定表'!$B$3:$G$96,2,FALSE)),0)))))</f>
        <v/>
      </c>
      <c r="M422" s="70" t="str">
        <f>IF($K422="","",IF($E422="ANC",(VLOOKUP($K422,'判定表'!$B$3:$G$95,3,FALSE)),IF(OR($E422="KTN",$E422="WHZ"),(VLOOKUP($K422,'判定表'!$B$3:$G$95,4,FALSE)*I422),0)))</f>
        <v/>
      </c>
      <c r="N422" s="71" t="str">
        <f>IF($I422="","",IF($K422="","",IF($G422=1,(VLOOKUP($F422,'金額'!$B$3:$J$114,3,FALSE)),0)))</f>
        <v/>
      </c>
      <c r="O422" s="72" t="str">
        <f t="shared" si="3"/>
        <v/>
      </c>
      <c r="P422" s="73" t="str">
        <f>IF($K422="","",IF($E422="KTN",(VLOOKUP($K422,'判定表'!$B$3:$I$95,8,FALSE)),IF($I422="","",(VLOOKUP($F422,'金額'!$B$3:$J$114,9,FALSE)))))</f>
        <v/>
      </c>
      <c r="Q422" s="59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</row>
    <row r="423" ht="13.5" customHeight="1">
      <c r="A423" s="44"/>
      <c r="B423" s="60" t="str">
        <f>IF($K423="","",(VLOOKUP($K423,'判定表'!$B$3:$G$105,6,FALSE)))</f>
        <v/>
      </c>
      <c r="C423" s="61"/>
      <c r="D423" s="62" t="str">
        <f t="shared" si="2"/>
        <v/>
      </c>
      <c r="E423" s="62" t="str">
        <f>IF(F423="","",VLOOKUP($F423,'金額'!$B$3:$K$44,10,FALSE))</f>
        <v/>
      </c>
      <c r="F423" s="63"/>
      <c r="G423" s="64" t="str">
        <f>IF($F423="","",(VLOOKUP($F423,'金額'!$B$3:$E$114,2,FALSE)))</f>
        <v/>
      </c>
      <c r="H423" s="65" t="str">
        <f>IF(F423="","",VLOOKUP($F423,'金額'!$B$3:$I$44,8,FALSE))</f>
        <v/>
      </c>
      <c r="I423" s="66" t="str">
        <f>IF(F423="","",VLOOKUP($F423,'金額'!$B$3:$I$44,7,FALSE))</f>
        <v/>
      </c>
      <c r="J423" s="67"/>
      <c r="K423" s="68"/>
      <c r="L423" s="69" t="str">
        <f>IF($I423="","",IF(AND($B423="K",$E423="KTN"),2000,IF(AND($B423="K",$E423="WHZ"),2000,IF($E423="MAHA",1500,IF($G423=0,(VLOOKUP($K423,'判定表'!$B$3:$G$96,2,FALSE)),0)))))</f>
        <v/>
      </c>
      <c r="M423" s="70" t="str">
        <f>IF($K423="","",IF($E423="ANC",(VLOOKUP($K423,'判定表'!$B$3:$G$95,3,FALSE)),IF(OR($E423="KTN",$E423="WHZ"),(VLOOKUP($K423,'判定表'!$B$3:$G$95,4,FALSE)*I423),0)))</f>
        <v/>
      </c>
      <c r="N423" s="71" t="str">
        <f>IF($I423="","",IF($K423="","",IF($G423=1,(VLOOKUP($F423,'金額'!$B$3:$J$114,3,FALSE)),0)))</f>
        <v/>
      </c>
      <c r="O423" s="72" t="str">
        <f t="shared" si="3"/>
        <v/>
      </c>
      <c r="P423" s="73" t="str">
        <f>IF($K423="","",IF($E423="KTN",(VLOOKUP($K423,'判定表'!$B$3:$I$95,8,FALSE)),IF($I423="","",(VLOOKUP($F423,'金額'!$B$3:$J$114,9,FALSE)))))</f>
        <v/>
      </c>
      <c r="Q423" s="59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</row>
    <row r="424" ht="13.5" customHeight="1">
      <c r="A424" s="44"/>
      <c r="B424" s="60" t="str">
        <f>IF($K424="","",(VLOOKUP($K424,'判定表'!$B$3:$G$105,6,FALSE)))</f>
        <v/>
      </c>
      <c r="C424" s="61"/>
      <c r="D424" s="62" t="str">
        <f t="shared" si="2"/>
        <v/>
      </c>
      <c r="E424" s="62" t="str">
        <f>IF(F424="","",VLOOKUP($F424,'金額'!$B$3:$K$44,10,FALSE))</f>
        <v/>
      </c>
      <c r="F424" s="63"/>
      <c r="G424" s="64" t="str">
        <f>IF($F424="","",(VLOOKUP($F424,'金額'!$B$3:$E$114,2,FALSE)))</f>
        <v/>
      </c>
      <c r="H424" s="65" t="str">
        <f>IF(F424="","",VLOOKUP($F424,'金額'!$B$3:$I$44,8,FALSE))</f>
        <v/>
      </c>
      <c r="I424" s="66" t="str">
        <f>IF(F424="","",VLOOKUP($F424,'金額'!$B$3:$I$44,7,FALSE))</f>
        <v/>
      </c>
      <c r="J424" s="67"/>
      <c r="K424" s="68"/>
      <c r="L424" s="69" t="str">
        <f>IF($I424="","",IF(AND($B424="K",$E424="KTN"),2000,IF(AND($B424="K",$E424="WHZ"),2000,IF($E424="MAHA",1500,IF($G424=0,(VLOOKUP($K424,'判定表'!$B$3:$G$96,2,FALSE)),0)))))</f>
        <v/>
      </c>
      <c r="M424" s="70" t="str">
        <f>IF($K424="","",IF($E424="ANC",(VLOOKUP($K424,'判定表'!$B$3:$G$95,3,FALSE)),IF(OR($E424="KTN",$E424="WHZ"),(VLOOKUP($K424,'判定表'!$B$3:$G$95,4,FALSE)*I424),0)))</f>
        <v/>
      </c>
      <c r="N424" s="71" t="str">
        <f>IF($I424="","",IF($K424="","",IF($G424=1,(VLOOKUP($F424,'金額'!$B$3:$J$114,3,FALSE)),0)))</f>
        <v/>
      </c>
      <c r="O424" s="72" t="str">
        <f t="shared" si="3"/>
        <v/>
      </c>
      <c r="P424" s="73" t="str">
        <f>IF($K424="","",IF($E424="KTN",(VLOOKUP($K424,'判定表'!$B$3:$I$95,8,FALSE)),IF($I424="","",(VLOOKUP($F424,'金額'!$B$3:$J$114,9,FALSE)))))</f>
        <v/>
      </c>
      <c r="Q424" s="59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</row>
    <row r="425" ht="13.5" customHeight="1">
      <c r="A425" s="44"/>
      <c r="B425" s="60" t="str">
        <f>IF($K425="","",(VLOOKUP($K425,'判定表'!$B$3:$G$105,6,FALSE)))</f>
        <v/>
      </c>
      <c r="C425" s="61"/>
      <c r="D425" s="62" t="str">
        <f t="shared" si="2"/>
        <v/>
      </c>
      <c r="E425" s="62" t="str">
        <f>IF(F425="","",VLOOKUP($F425,'金額'!$B$3:$K$44,10,FALSE))</f>
        <v/>
      </c>
      <c r="F425" s="63"/>
      <c r="G425" s="64" t="str">
        <f>IF($F425="","",(VLOOKUP($F425,'金額'!$B$3:$E$114,2,FALSE)))</f>
        <v/>
      </c>
      <c r="H425" s="65" t="str">
        <f>IF(F425="","",VLOOKUP($F425,'金額'!$B$3:$I$44,8,FALSE))</f>
        <v/>
      </c>
      <c r="I425" s="66" t="str">
        <f>IF(F425="","",VLOOKUP($F425,'金額'!$B$3:$I$44,7,FALSE))</f>
        <v/>
      </c>
      <c r="J425" s="67"/>
      <c r="K425" s="68"/>
      <c r="L425" s="69" t="str">
        <f>IF($I425="","",IF(AND($B425="K",$E425="KTN"),2000,IF(AND($B425="K",$E425="WHZ"),2000,IF($E425="MAHA",1500,IF($G425=0,(VLOOKUP($K425,'判定表'!$B$3:$G$96,2,FALSE)),0)))))</f>
        <v/>
      </c>
      <c r="M425" s="70" t="str">
        <f>IF($K425="","",IF($E425="ANC",(VLOOKUP($K425,'判定表'!$B$3:$G$95,3,FALSE)),IF(OR($E425="KTN",$E425="WHZ"),(VLOOKUP($K425,'判定表'!$B$3:$G$95,4,FALSE)*I425),0)))</f>
        <v/>
      </c>
      <c r="N425" s="71" t="str">
        <f>IF($I425="","",IF($K425="","",IF($G425=1,(VLOOKUP($F425,'金額'!$B$3:$J$114,3,FALSE)),0)))</f>
        <v/>
      </c>
      <c r="O425" s="72" t="str">
        <f t="shared" si="3"/>
        <v/>
      </c>
      <c r="P425" s="73" t="str">
        <f>IF($K425="","",IF($E425="KTN",(VLOOKUP($K425,'判定表'!$B$3:$I$95,8,FALSE)),IF($I425="","",(VLOOKUP($F425,'金額'!$B$3:$J$114,9,FALSE)))))</f>
        <v/>
      </c>
      <c r="Q425" s="59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</row>
    <row r="426" ht="13.5" customHeight="1">
      <c r="A426" s="44"/>
      <c r="B426" s="60" t="str">
        <f>IF($K426="","",(VLOOKUP($K426,'判定表'!$B$3:$G$105,6,FALSE)))</f>
        <v/>
      </c>
      <c r="C426" s="61"/>
      <c r="D426" s="62" t="str">
        <f t="shared" si="2"/>
        <v/>
      </c>
      <c r="E426" s="62" t="str">
        <f>IF(F426="","",VLOOKUP($F426,'金額'!$B$3:$K$44,10,FALSE))</f>
        <v/>
      </c>
      <c r="F426" s="63"/>
      <c r="G426" s="64" t="str">
        <f>IF($F426="","",(VLOOKUP($F426,'金額'!$B$3:$E$114,2,FALSE)))</f>
        <v/>
      </c>
      <c r="H426" s="65" t="str">
        <f>IF(F426="","",VLOOKUP($F426,'金額'!$B$3:$I$44,8,FALSE))</f>
        <v/>
      </c>
      <c r="I426" s="66" t="str">
        <f>IF(F426="","",VLOOKUP($F426,'金額'!$B$3:$I$44,7,FALSE))</f>
        <v/>
      </c>
      <c r="J426" s="67"/>
      <c r="K426" s="68"/>
      <c r="L426" s="69" t="str">
        <f>IF($I426="","",IF(AND($B426="K",$E426="KTN"),2000,IF(AND($B426="K",$E426="WHZ"),2000,IF($E426="MAHA",1500,IF($G426=0,(VLOOKUP($K426,'判定表'!$B$3:$G$96,2,FALSE)),0)))))</f>
        <v/>
      </c>
      <c r="M426" s="70" t="str">
        <f>IF($K426="","",IF($E426="ANC",(VLOOKUP($K426,'判定表'!$B$3:$G$95,3,FALSE)),IF(OR($E426="KTN",$E426="WHZ"),(VLOOKUP($K426,'判定表'!$B$3:$G$95,4,FALSE)*I426),0)))</f>
        <v/>
      </c>
      <c r="N426" s="71" t="str">
        <f>IF($I426="","",IF($K426="","",IF($G426=1,(VLOOKUP($F426,'金額'!$B$3:$J$114,3,FALSE)),0)))</f>
        <v/>
      </c>
      <c r="O426" s="72" t="str">
        <f t="shared" si="3"/>
        <v/>
      </c>
      <c r="P426" s="73" t="str">
        <f>IF($K426="","",IF($E426="KTN",(VLOOKUP($K426,'判定表'!$B$3:$I$95,8,FALSE)),IF($I426="","",(VLOOKUP($F426,'金額'!$B$3:$J$114,9,FALSE)))))</f>
        <v/>
      </c>
      <c r="Q426" s="59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</row>
    <row r="427" ht="13.5" customHeight="1">
      <c r="A427" s="44"/>
      <c r="B427" s="60" t="str">
        <f>IF($K427="","",(VLOOKUP($K427,'判定表'!$B$3:$G$105,6,FALSE)))</f>
        <v/>
      </c>
      <c r="C427" s="61"/>
      <c r="D427" s="62" t="str">
        <f t="shared" si="2"/>
        <v/>
      </c>
      <c r="E427" s="62" t="str">
        <f>IF(F427="","",VLOOKUP($F427,'金額'!$B$3:$K$44,10,FALSE))</f>
        <v/>
      </c>
      <c r="F427" s="63"/>
      <c r="G427" s="64" t="str">
        <f>IF($F427="","",(VLOOKUP($F427,'金額'!$B$3:$E$114,2,FALSE)))</f>
        <v/>
      </c>
      <c r="H427" s="65" t="str">
        <f>IF(F427="","",VLOOKUP($F427,'金額'!$B$3:$I$44,8,FALSE))</f>
        <v/>
      </c>
      <c r="I427" s="66" t="str">
        <f>IF(F427="","",VLOOKUP($F427,'金額'!$B$3:$I$44,7,FALSE))</f>
        <v/>
      </c>
      <c r="J427" s="67"/>
      <c r="K427" s="68"/>
      <c r="L427" s="69" t="str">
        <f>IF($I427="","",IF(AND($B427="K",$E427="KTN"),2000,IF(AND($B427="K",$E427="WHZ"),2000,IF($E427="MAHA",1500,IF($G427=0,(VLOOKUP($K427,'判定表'!$B$3:$G$96,2,FALSE)),0)))))</f>
        <v/>
      </c>
      <c r="M427" s="70" t="str">
        <f>IF($K427="","",IF($E427="ANC",(VLOOKUP($K427,'判定表'!$B$3:$G$95,3,FALSE)),IF(OR($E427="KTN",$E427="WHZ"),(VLOOKUP($K427,'判定表'!$B$3:$G$95,4,FALSE)*I427),0)))</f>
        <v/>
      </c>
      <c r="N427" s="71" t="str">
        <f>IF($I427="","",IF($K427="","",IF($G427=1,(VLOOKUP($F427,'金額'!$B$3:$J$114,3,FALSE)),0)))</f>
        <v/>
      </c>
      <c r="O427" s="72" t="str">
        <f t="shared" si="3"/>
        <v/>
      </c>
      <c r="P427" s="73" t="str">
        <f>IF($K427="","",IF($E427="KTN",(VLOOKUP($K427,'判定表'!$B$3:$I$95,8,FALSE)),IF($I427="","",(VLOOKUP($F427,'金額'!$B$3:$J$114,9,FALSE)))))</f>
        <v/>
      </c>
      <c r="Q427" s="59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</row>
    <row r="428" ht="13.5" customHeight="1">
      <c r="A428" s="44"/>
      <c r="B428" s="60" t="str">
        <f>IF($K428="","",(VLOOKUP($K428,'判定表'!$B$3:$G$105,6,FALSE)))</f>
        <v/>
      </c>
      <c r="C428" s="61"/>
      <c r="D428" s="62" t="str">
        <f t="shared" si="2"/>
        <v/>
      </c>
      <c r="E428" s="62" t="str">
        <f>IF(F428="","",VLOOKUP($F428,'金額'!$B$3:$K$44,10,FALSE))</f>
        <v/>
      </c>
      <c r="F428" s="63"/>
      <c r="G428" s="64" t="str">
        <f>IF($F428="","",(VLOOKUP($F428,'金額'!$B$3:$E$114,2,FALSE)))</f>
        <v/>
      </c>
      <c r="H428" s="65" t="str">
        <f>IF(F428="","",VLOOKUP($F428,'金額'!$B$3:$I$44,8,FALSE))</f>
        <v/>
      </c>
      <c r="I428" s="66" t="str">
        <f>IF(F428="","",VLOOKUP($F428,'金額'!$B$3:$I$44,7,FALSE))</f>
        <v/>
      </c>
      <c r="J428" s="67"/>
      <c r="K428" s="68"/>
      <c r="L428" s="69" t="str">
        <f>IF($I428="","",IF(AND($B428="K",$E428="KTN"),2000,IF(AND($B428="K",$E428="WHZ"),2000,IF($E428="MAHA",1500,IF($G428=0,(VLOOKUP($K428,'判定表'!$B$3:$G$96,2,FALSE)),0)))))</f>
        <v/>
      </c>
      <c r="M428" s="70" t="str">
        <f>IF($K428="","",IF($E428="ANC",(VLOOKUP($K428,'判定表'!$B$3:$G$95,3,FALSE)),IF(OR($E428="KTN",$E428="WHZ"),(VLOOKUP($K428,'判定表'!$B$3:$G$95,4,FALSE)*I428),0)))</f>
        <v/>
      </c>
      <c r="N428" s="71" t="str">
        <f>IF($I428="","",IF($K428="","",IF($G428=1,(VLOOKUP($F428,'金額'!$B$3:$J$114,3,FALSE)),0)))</f>
        <v/>
      </c>
      <c r="O428" s="72" t="str">
        <f t="shared" si="3"/>
        <v/>
      </c>
      <c r="P428" s="73" t="str">
        <f>IF($K428="","",IF($E428="KTN",(VLOOKUP($K428,'判定表'!$B$3:$I$95,8,FALSE)),IF($I428="","",(VLOOKUP($F428,'金額'!$B$3:$J$114,9,FALSE)))))</f>
        <v/>
      </c>
      <c r="Q428" s="59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</row>
    <row r="429" ht="13.5" customHeight="1">
      <c r="A429" s="44"/>
      <c r="B429" s="60" t="str">
        <f>IF($K429="","",(VLOOKUP($K429,'判定表'!$B$3:$G$105,6,FALSE)))</f>
        <v/>
      </c>
      <c r="C429" s="61"/>
      <c r="D429" s="62" t="str">
        <f t="shared" si="2"/>
        <v/>
      </c>
      <c r="E429" s="62" t="str">
        <f>IF(F429="","",VLOOKUP($F429,'金額'!$B$3:$K$44,10,FALSE))</f>
        <v/>
      </c>
      <c r="F429" s="63"/>
      <c r="G429" s="64" t="str">
        <f>IF($F429="","",(VLOOKUP($F429,'金額'!$B$3:$E$114,2,FALSE)))</f>
        <v/>
      </c>
      <c r="H429" s="65" t="str">
        <f>IF(F429="","",VLOOKUP($F429,'金額'!$B$3:$I$44,8,FALSE))</f>
        <v/>
      </c>
      <c r="I429" s="66" t="str">
        <f>IF(F429="","",VLOOKUP($F429,'金額'!$B$3:$I$44,7,FALSE))</f>
        <v/>
      </c>
      <c r="J429" s="67"/>
      <c r="K429" s="68"/>
      <c r="L429" s="69" t="str">
        <f>IF($I429="","",IF(AND($B429="K",$E429="KTN"),2000,IF(AND($B429="K",$E429="WHZ"),2000,IF($E429="MAHA",1500,IF($G429=0,(VLOOKUP($K429,'判定表'!$B$3:$G$96,2,FALSE)),0)))))</f>
        <v/>
      </c>
      <c r="M429" s="70" t="str">
        <f>IF($K429="","",IF($E429="ANC",(VLOOKUP($K429,'判定表'!$B$3:$G$95,3,FALSE)),IF(OR($E429="KTN",$E429="WHZ"),(VLOOKUP($K429,'判定表'!$B$3:$G$95,4,FALSE)*I429),0)))</f>
        <v/>
      </c>
      <c r="N429" s="71" t="str">
        <f>IF($I429="","",IF($K429="","",IF($G429=1,(VLOOKUP($F429,'金額'!$B$3:$J$114,3,FALSE)),0)))</f>
        <v/>
      </c>
      <c r="O429" s="72" t="str">
        <f t="shared" si="3"/>
        <v/>
      </c>
      <c r="P429" s="73" t="str">
        <f>IF($K429="","",IF($E429="KTN",(VLOOKUP($K429,'判定表'!$B$3:$I$95,8,FALSE)),IF($I429="","",(VLOOKUP($F429,'金額'!$B$3:$J$114,9,FALSE)))))</f>
        <v/>
      </c>
      <c r="Q429" s="59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</row>
    <row r="430" ht="13.5" customHeight="1">
      <c r="A430" s="44"/>
      <c r="B430" s="60" t="str">
        <f>IF($K430="","",(VLOOKUP($K430,'判定表'!$B$3:$G$105,6,FALSE)))</f>
        <v/>
      </c>
      <c r="C430" s="61"/>
      <c r="D430" s="62" t="str">
        <f t="shared" si="2"/>
        <v/>
      </c>
      <c r="E430" s="62" t="str">
        <f>IF(F430="","",VLOOKUP($F430,'金額'!$B$3:$K$44,10,FALSE))</f>
        <v/>
      </c>
      <c r="F430" s="63"/>
      <c r="G430" s="64" t="str">
        <f>IF($F430="","",(VLOOKUP($F430,'金額'!$B$3:$E$114,2,FALSE)))</f>
        <v/>
      </c>
      <c r="H430" s="65" t="str">
        <f>IF(F430="","",VLOOKUP($F430,'金額'!$B$3:$I$44,8,FALSE))</f>
        <v/>
      </c>
      <c r="I430" s="66" t="str">
        <f>IF(F430="","",VLOOKUP($F430,'金額'!$B$3:$I$44,7,FALSE))</f>
        <v/>
      </c>
      <c r="J430" s="67"/>
      <c r="K430" s="68"/>
      <c r="L430" s="69" t="str">
        <f>IF($I430="","",IF(AND($B430="K",$E430="KTN"),2000,IF(AND($B430="K",$E430="WHZ"),2000,IF($E430="MAHA",1500,IF($G430=0,(VLOOKUP($K430,'判定表'!$B$3:$G$96,2,FALSE)),0)))))</f>
        <v/>
      </c>
      <c r="M430" s="70" t="str">
        <f>IF($K430="","",IF($E430="ANC",(VLOOKUP($K430,'判定表'!$B$3:$G$95,3,FALSE)),IF(OR($E430="KTN",$E430="WHZ"),(VLOOKUP($K430,'判定表'!$B$3:$G$95,4,FALSE)*I430),0)))</f>
        <v/>
      </c>
      <c r="N430" s="71" t="str">
        <f>IF($I430="","",IF($K430="","",IF($G430=1,(VLOOKUP($F430,'金額'!$B$3:$J$114,3,FALSE)),0)))</f>
        <v/>
      </c>
      <c r="O430" s="72" t="str">
        <f t="shared" si="3"/>
        <v/>
      </c>
      <c r="P430" s="73" t="str">
        <f>IF($K430="","",IF($E430="KTN",(VLOOKUP($K430,'判定表'!$B$3:$I$95,8,FALSE)),IF($I430="","",(VLOOKUP($F430,'金額'!$B$3:$J$114,9,FALSE)))))</f>
        <v/>
      </c>
      <c r="Q430" s="79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</row>
    <row r="431" ht="13.5" customHeight="1">
      <c r="A431" s="44"/>
      <c r="B431" s="60" t="str">
        <f>IF($K431="","",(VLOOKUP($K431,'判定表'!$B$3:$G$105,6,FALSE)))</f>
        <v/>
      </c>
      <c r="C431" s="61"/>
      <c r="D431" s="62" t="str">
        <f t="shared" si="2"/>
        <v/>
      </c>
      <c r="E431" s="62" t="str">
        <f>IF(F431="","",VLOOKUP($F431,'金額'!$B$3:$K$44,10,FALSE))</f>
        <v/>
      </c>
      <c r="F431" s="63"/>
      <c r="G431" s="64" t="str">
        <f>IF($F431="","",(VLOOKUP($F431,'金額'!$B$3:$E$114,2,FALSE)))</f>
        <v/>
      </c>
      <c r="H431" s="65" t="str">
        <f>IF(F431="","",VLOOKUP($F431,'金額'!$B$3:$I$44,8,FALSE))</f>
        <v/>
      </c>
      <c r="I431" s="66" t="str">
        <f>IF(F431="","",VLOOKUP($F431,'金額'!$B$3:$I$44,7,FALSE))</f>
        <v/>
      </c>
      <c r="J431" s="67"/>
      <c r="K431" s="68"/>
      <c r="L431" s="69" t="str">
        <f>IF($I431="","",IF(AND($B431="K",$E431="KTN"),2000,IF(AND($B431="K",$E431="WHZ"),2000,IF($E431="MAHA",1500,IF($G431=0,(VLOOKUP($K431,'判定表'!$B$3:$G$96,2,FALSE)),0)))))</f>
        <v/>
      </c>
      <c r="M431" s="70" t="str">
        <f>IF($K431="","",IF($E431="ANC",(VLOOKUP($K431,'判定表'!$B$3:$G$95,3,FALSE)),IF(OR($E431="KTN",$E431="WHZ"),(VLOOKUP($K431,'判定表'!$B$3:$G$95,4,FALSE)*I431),0)))</f>
        <v/>
      </c>
      <c r="N431" s="71" t="str">
        <f>IF($I431="","",IF($K431="","",IF($G431=1,(VLOOKUP($F431,'金額'!$B$3:$J$114,3,FALSE)),0)))</f>
        <v/>
      </c>
      <c r="O431" s="72" t="str">
        <f t="shared" si="3"/>
        <v/>
      </c>
      <c r="P431" s="73" t="str">
        <f>IF($K431="","",IF($E431="KTN",(VLOOKUP($K431,'判定表'!$B$3:$I$95,8,FALSE)),IF($I431="","",(VLOOKUP($F431,'金額'!$B$3:$J$114,9,FALSE)))))</f>
        <v/>
      </c>
      <c r="Q431" s="59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</row>
    <row r="432" ht="13.5" customHeight="1">
      <c r="A432" s="44"/>
      <c r="B432" s="60" t="str">
        <f>IF($K432="","",(VLOOKUP($K432,'判定表'!$B$3:$G$105,6,FALSE)))</f>
        <v/>
      </c>
      <c r="C432" s="61"/>
      <c r="D432" s="62" t="str">
        <f t="shared" si="2"/>
        <v/>
      </c>
      <c r="E432" s="62" t="str">
        <f>IF(F432="","",VLOOKUP($F432,'金額'!$B$3:$K$44,10,FALSE))</f>
        <v/>
      </c>
      <c r="F432" s="63"/>
      <c r="G432" s="64" t="str">
        <f>IF($F432="","",(VLOOKUP($F432,'金額'!$B$3:$E$114,2,FALSE)))</f>
        <v/>
      </c>
      <c r="H432" s="65" t="str">
        <f>IF(F432="","",VLOOKUP($F432,'金額'!$B$3:$I$44,8,FALSE))</f>
        <v/>
      </c>
      <c r="I432" s="66" t="str">
        <f>IF(F432="","",VLOOKUP($F432,'金額'!$B$3:$I$44,7,FALSE))</f>
        <v/>
      </c>
      <c r="J432" s="67"/>
      <c r="K432" s="68"/>
      <c r="L432" s="69" t="str">
        <f>IF($I432="","",IF(AND($B432="K",$E432="KTN"),2000,IF(AND($B432="K",$E432="WHZ"),2000,IF($E432="MAHA",1500,IF($G432=0,(VLOOKUP($K432,'判定表'!$B$3:$G$96,2,FALSE)),0)))))</f>
        <v/>
      </c>
      <c r="M432" s="70" t="str">
        <f>IF($K432="","",IF($E432="ANC",(VLOOKUP($K432,'判定表'!$B$3:$G$95,3,FALSE)),IF(OR($E432="KTN",$E432="WHZ"),(VLOOKUP($K432,'判定表'!$B$3:$G$95,4,FALSE)*I432),0)))</f>
        <v/>
      </c>
      <c r="N432" s="71" t="str">
        <f>IF($I432="","",IF($K432="","",IF($G432=1,(VLOOKUP($F432,'金額'!$B$3:$J$114,3,FALSE)),0)))</f>
        <v/>
      </c>
      <c r="O432" s="72" t="str">
        <f t="shared" si="3"/>
        <v/>
      </c>
      <c r="P432" s="73" t="str">
        <f>IF($K432="","",IF($E432="KTN",(VLOOKUP($K432,'判定表'!$B$3:$I$95,8,FALSE)),IF($I432="","",(VLOOKUP($F432,'金額'!$B$3:$J$114,9,FALSE)))))</f>
        <v/>
      </c>
      <c r="Q432" s="59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</row>
    <row r="433" ht="13.5" customHeight="1">
      <c r="A433" s="44"/>
      <c r="B433" s="60" t="str">
        <f>IF($K433="","",(VLOOKUP($K433,'判定表'!$B$3:$G$105,6,FALSE)))</f>
        <v/>
      </c>
      <c r="C433" s="61"/>
      <c r="D433" s="62" t="str">
        <f t="shared" si="2"/>
        <v/>
      </c>
      <c r="E433" s="62" t="str">
        <f>IF(F433="","",VLOOKUP($F433,'金額'!$B$3:$K$44,10,FALSE))</f>
        <v/>
      </c>
      <c r="F433" s="63"/>
      <c r="G433" s="64" t="str">
        <f>IF($F433="","",(VLOOKUP($F433,'金額'!$B$3:$E$114,2,FALSE)))</f>
        <v/>
      </c>
      <c r="H433" s="65" t="str">
        <f>IF(F433="","",VLOOKUP($F433,'金額'!$B$3:$I$44,8,FALSE))</f>
        <v/>
      </c>
      <c r="I433" s="66" t="str">
        <f>IF(F433="","",VLOOKUP($F433,'金額'!$B$3:$I$44,7,FALSE))</f>
        <v/>
      </c>
      <c r="J433" s="67"/>
      <c r="K433" s="68"/>
      <c r="L433" s="69" t="str">
        <f>IF($I433="","",IF(AND($B433="K",$E433="KTN"),2000,IF(AND($B433="K",$E433="WHZ"),2000,IF($E433="MAHA",1500,IF($G433=0,(VLOOKUP($K433,'判定表'!$B$3:$G$96,2,FALSE)),0)))))</f>
        <v/>
      </c>
      <c r="M433" s="70" t="str">
        <f>IF($K433="","",IF($E433="ANC",(VLOOKUP($K433,'判定表'!$B$3:$G$95,3,FALSE)),IF(OR($E433="KTN",$E433="WHZ"),(VLOOKUP($K433,'判定表'!$B$3:$G$95,4,FALSE)*I433),0)))</f>
        <v/>
      </c>
      <c r="N433" s="71" t="str">
        <f>IF($I433="","",IF($K433="","",IF($G433=1,(VLOOKUP($F433,'金額'!$B$3:$J$114,3,FALSE)),0)))</f>
        <v/>
      </c>
      <c r="O433" s="72" t="str">
        <f t="shared" si="3"/>
        <v/>
      </c>
      <c r="P433" s="73" t="str">
        <f>IF($K433="","",IF($E433="KTN",(VLOOKUP($K433,'判定表'!$B$3:$I$95,8,FALSE)),IF($I433="","",(VLOOKUP($F433,'金額'!$B$3:$J$114,9,FALSE)))))</f>
        <v/>
      </c>
      <c r="Q433" s="59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</row>
    <row r="434" ht="13.5" customHeight="1">
      <c r="A434" s="44"/>
      <c r="B434" s="60" t="str">
        <f>IF($K434="","",(VLOOKUP($K434,'判定表'!$B$3:$G$105,6,FALSE)))</f>
        <v/>
      </c>
      <c r="C434" s="61"/>
      <c r="D434" s="62" t="str">
        <f t="shared" si="2"/>
        <v/>
      </c>
      <c r="E434" s="62" t="str">
        <f>IF(F434="","",VLOOKUP($F434,'金額'!$B$3:$K$44,10,FALSE))</f>
        <v/>
      </c>
      <c r="F434" s="63"/>
      <c r="G434" s="64" t="str">
        <f>IF($F434="","",(VLOOKUP($F434,'金額'!$B$3:$E$114,2,FALSE)))</f>
        <v/>
      </c>
      <c r="H434" s="65" t="str">
        <f>IF(F434="","",VLOOKUP($F434,'金額'!$B$3:$I$44,8,FALSE))</f>
        <v/>
      </c>
      <c r="I434" s="66" t="str">
        <f>IF(F434="","",VLOOKUP($F434,'金額'!$B$3:$I$44,7,FALSE))</f>
        <v/>
      </c>
      <c r="J434" s="67"/>
      <c r="K434" s="68"/>
      <c r="L434" s="69" t="str">
        <f>IF($I434="","",IF(AND($B434="K",$E434="KTN"),2000,IF(AND($B434="K",$E434="WHZ"),2000,IF($E434="MAHA",1500,IF($G434=0,(VLOOKUP($K434,'判定表'!$B$3:$G$96,2,FALSE)),0)))))</f>
        <v/>
      </c>
      <c r="M434" s="70" t="str">
        <f>IF($K434="","",IF($E434="ANC",(VLOOKUP($K434,'判定表'!$B$3:$G$95,3,FALSE)),IF(OR($E434="KTN",$E434="WHZ"),(VLOOKUP($K434,'判定表'!$B$3:$G$95,4,FALSE)*I434),0)))</f>
        <v/>
      </c>
      <c r="N434" s="71" t="str">
        <f>IF($I434="","",IF($K434="","",IF($G434=1,(VLOOKUP($F434,'金額'!$B$3:$J$114,3,FALSE)),0)))</f>
        <v/>
      </c>
      <c r="O434" s="72" t="str">
        <f t="shared" si="3"/>
        <v/>
      </c>
      <c r="P434" s="73" t="str">
        <f>IF($K434="","",IF($E434="KTN",(VLOOKUP($K434,'判定表'!$B$3:$I$95,8,FALSE)),IF($I434="","",(VLOOKUP($F434,'金額'!$B$3:$J$114,9,FALSE)))))</f>
        <v/>
      </c>
      <c r="Q434" s="59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</row>
    <row r="435" ht="13.5" customHeight="1">
      <c r="A435" s="44"/>
      <c r="B435" s="60" t="str">
        <f>IF($K435="","",(VLOOKUP($K435,'判定表'!$B$3:$G$105,6,FALSE)))</f>
        <v/>
      </c>
      <c r="C435" s="61"/>
      <c r="D435" s="62" t="str">
        <f t="shared" si="2"/>
        <v/>
      </c>
      <c r="E435" s="62" t="str">
        <f>IF(F435="","",VLOOKUP($F435,'金額'!$B$3:$K$44,10,FALSE))</f>
        <v/>
      </c>
      <c r="F435" s="63"/>
      <c r="G435" s="64" t="str">
        <f>IF($F435="","",(VLOOKUP($F435,'金額'!$B$3:$E$114,2,FALSE)))</f>
        <v/>
      </c>
      <c r="H435" s="65" t="str">
        <f>IF(F435="","",VLOOKUP($F435,'金額'!$B$3:$I$44,8,FALSE))</f>
        <v/>
      </c>
      <c r="I435" s="66" t="str">
        <f>IF(F435="","",VLOOKUP($F435,'金額'!$B$3:$I$44,7,FALSE))</f>
        <v/>
      </c>
      <c r="J435" s="67"/>
      <c r="K435" s="68"/>
      <c r="L435" s="69" t="str">
        <f>IF($I435="","",IF(AND($B435="K",$E435="KTN"),2000,IF(AND($B435="K",$E435="WHZ"),2000,IF($E435="MAHA",1500,IF($G435=0,(VLOOKUP($K435,'判定表'!$B$3:$G$96,2,FALSE)),0)))))</f>
        <v/>
      </c>
      <c r="M435" s="70" t="str">
        <f>IF($K435="","",IF($E435="ANC",(VLOOKUP($K435,'判定表'!$B$3:$G$95,3,FALSE)),IF(OR($E435="KTN",$E435="WHZ"),(VLOOKUP($K435,'判定表'!$B$3:$G$95,4,FALSE)*I435),0)))</f>
        <v/>
      </c>
      <c r="N435" s="71" t="str">
        <f>IF($I435="","",IF($K435="","",IF($G435=1,(VLOOKUP($F435,'金額'!$B$3:$J$114,3,FALSE)),0)))</f>
        <v/>
      </c>
      <c r="O435" s="72" t="str">
        <f t="shared" si="3"/>
        <v/>
      </c>
      <c r="P435" s="73" t="str">
        <f>IF($K435="","",IF($E435="KTN",(VLOOKUP($K435,'判定表'!$B$3:$I$95,8,FALSE)),IF($I435="","",(VLOOKUP($F435,'金額'!$B$3:$J$114,9,FALSE)))))</f>
        <v/>
      </c>
      <c r="Q435" s="59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</row>
    <row r="436" ht="13.5" customHeight="1">
      <c r="A436" s="44"/>
      <c r="B436" s="60" t="str">
        <f>IF($K436="","",(VLOOKUP($K436,'判定表'!$B$3:$G$105,6,FALSE)))</f>
        <v/>
      </c>
      <c r="C436" s="61"/>
      <c r="D436" s="62" t="str">
        <f t="shared" si="2"/>
        <v/>
      </c>
      <c r="E436" s="62" t="str">
        <f>IF(F436="","",VLOOKUP($F436,'金額'!$B$3:$K$44,10,FALSE))</f>
        <v/>
      </c>
      <c r="F436" s="63"/>
      <c r="G436" s="64" t="str">
        <f>IF($F436="","",(VLOOKUP($F436,'金額'!$B$3:$E$114,2,FALSE)))</f>
        <v/>
      </c>
      <c r="H436" s="65" t="str">
        <f>IF(F436="","",VLOOKUP($F436,'金額'!$B$3:$I$44,8,FALSE))</f>
        <v/>
      </c>
      <c r="I436" s="66" t="str">
        <f>IF(F436="","",VLOOKUP($F436,'金額'!$B$3:$I$44,7,FALSE))</f>
        <v/>
      </c>
      <c r="J436" s="67"/>
      <c r="K436" s="68"/>
      <c r="L436" s="69" t="str">
        <f>IF($I436="","",IF(AND($B436="K",$E436="KTN"),2000,IF(AND($B436="K",$E436="WHZ"),2000,IF($E436="MAHA",1500,IF($G436=0,(VLOOKUP($K436,'判定表'!$B$3:$G$96,2,FALSE)),0)))))</f>
        <v/>
      </c>
      <c r="M436" s="70" t="str">
        <f>IF($K436="","",IF($E436="ANC",(VLOOKUP($K436,'判定表'!$B$3:$G$95,3,FALSE)),IF(OR($E436="KTN",$E436="WHZ"),(VLOOKUP($K436,'判定表'!$B$3:$G$95,4,FALSE)*I436),0)))</f>
        <v/>
      </c>
      <c r="N436" s="71" t="str">
        <f>IF($I436="","",IF($K436="","",IF($G436=1,(VLOOKUP($F436,'金額'!$B$3:$J$114,3,FALSE)),0)))</f>
        <v/>
      </c>
      <c r="O436" s="72" t="str">
        <f t="shared" si="3"/>
        <v/>
      </c>
      <c r="P436" s="73" t="str">
        <f>IF($K436="","",IF($E436="KTN",(VLOOKUP($K436,'判定表'!$B$3:$I$95,8,FALSE)),IF($I436="","",(VLOOKUP($F436,'金額'!$B$3:$J$114,9,FALSE)))))</f>
        <v/>
      </c>
      <c r="Q436" s="59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</row>
    <row r="437" ht="13.5" customHeight="1">
      <c r="A437" s="44"/>
      <c r="B437" s="60" t="str">
        <f>IF($K437="","",(VLOOKUP($K437,'判定表'!$B$3:$G$105,6,FALSE)))</f>
        <v/>
      </c>
      <c r="C437" s="61"/>
      <c r="D437" s="62" t="str">
        <f t="shared" si="2"/>
        <v/>
      </c>
      <c r="E437" s="62" t="str">
        <f>IF(F437="","",VLOOKUP($F437,'金額'!$B$3:$K$44,10,FALSE))</f>
        <v/>
      </c>
      <c r="F437" s="63"/>
      <c r="G437" s="64" t="str">
        <f>IF($F437="","",(VLOOKUP($F437,'金額'!$B$3:$E$114,2,FALSE)))</f>
        <v/>
      </c>
      <c r="H437" s="65" t="str">
        <f>IF(F437="","",VLOOKUP($F437,'金額'!$B$3:$I$44,8,FALSE))</f>
        <v/>
      </c>
      <c r="I437" s="66" t="str">
        <f>IF(F437="","",VLOOKUP($F437,'金額'!$B$3:$I$44,7,FALSE))</f>
        <v/>
      </c>
      <c r="J437" s="67"/>
      <c r="K437" s="68"/>
      <c r="L437" s="69" t="str">
        <f>IF($I437="","",IF(AND($B437="K",$E437="KTN"),2000,IF(AND($B437="K",$E437="WHZ"),2000,IF($E437="MAHA",1500,IF($G437=0,(VLOOKUP($K437,'判定表'!$B$3:$G$96,2,FALSE)),0)))))</f>
        <v/>
      </c>
      <c r="M437" s="70" t="str">
        <f>IF($K437="","",IF($E437="ANC",(VLOOKUP($K437,'判定表'!$B$3:$G$95,3,FALSE)),IF(OR($E437="KTN",$E437="WHZ"),(VLOOKUP($K437,'判定表'!$B$3:$G$95,4,FALSE)*I437),0)))</f>
        <v/>
      </c>
      <c r="N437" s="71" t="str">
        <f>IF($I437="","",IF($K437="","",IF($G437=1,(VLOOKUP($F437,'金額'!$B$3:$J$114,3,FALSE)),0)))</f>
        <v/>
      </c>
      <c r="O437" s="72" t="str">
        <f t="shared" si="3"/>
        <v/>
      </c>
      <c r="P437" s="73" t="str">
        <f>IF($K437="","",IF($E437="KTN",(VLOOKUP($K437,'判定表'!$B$3:$I$95,8,FALSE)),IF($I437="","",(VLOOKUP($F437,'金額'!$B$3:$J$114,9,FALSE)))))</f>
        <v/>
      </c>
      <c r="Q437" s="59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</row>
    <row r="438" ht="13.5" customHeight="1">
      <c r="A438" s="44"/>
      <c r="B438" s="60" t="str">
        <f>IF($K438="","",(VLOOKUP($K438,'判定表'!$B$3:$G$105,6,FALSE)))</f>
        <v/>
      </c>
      <c r="C438" s="61"/>
      <c r="D438" s="62" t="str">
        <f t="shared" si="2"/>
        <v/>
      </c>
      <c r="E438" s="62" t="str">
        <f>IF(F438="","",VLOOKUP($F438,'金額'!$B$3:$K$44,10,FALSE))</f>
        <v/>
      </c>
      <c r="F438" s="63"/>
      <c r="G438" s="64" t="str">
        <f>IF($F438="","",(VLOOKUP($F438,'金額'!$B$3:$E$114,2,FALSE)))</f>
        <v/>
      </c>
      <c r="H438" s="65" t="str">
        <f>IF(F438="","",VLOOKUP($F438,'金額'!$B$3:$I$44,8,FALSE))</f>
        <v/>
      </c>
      <c r="I438" s="66" t="str">
        <f>IF(F438="","",VLOOKUP($F438,'金額'!$B$3:$I$44,7,FALSE))</f>
        <v/>
      </c>
      <c r="J438" s="67"/>
      <c r="K438" s="68"/>
      <c r="L438" s="69" t="str">
        <f>IF($I438="","",IF(AND($B438="K",$E438="KTN"),2000,IF(AND($B438="K",$E438="WHZ"),2000,IF($E438="MAHA",1500,IF($G438=0,(VLOOKUP($K438,'判定表'!$B$3:$G$96,2,FALSE)),0)))))</f>
        <v/>
      </c>
      <c r="M438" s="70" t="str">
        <f>IF($K438="","",IF($E438="ANC",(VLOOKUP($K438,'判定表'!$B$3:$G$95,3,FALSE)),IF(OR($E438="KTN",$E438="WHZ"),(VLOOKUP($K438,'判定表'!$B$3:$G$95,4,FALSE)*I438),0)))</f>
        <v/>
      </c>
      <c r="N438" s="71" t="str">
        <f>IF($I438="","",IF($K438="","",IF($G438=1,(VLOOKUP($F438,'金額'!$B$3:$J$114,3,FALSE)),0)))</f>
        <v/>
      </c>
      <c r="O438" s="72" t="str">
        <f t="shared" si="3"/>
        <v/>
      </c>
      <c r="P438" s="73" t="str">
        <f>IF($K438="","",IF($E438="KTN",(VLOOKUP($K438,'判定表'!$B$3:$I$95,8,FALSE)),IF($I438="","",(VLOOKUP($F438,'金額'!$B$3:$J$114,9,FALSE)))))</f>
        <v/>
      </c>
      <c r="Q438" s="59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</row>
    <row r="439" ht="13.5" customHeight="1">
      <c r="A439" s="44"/>
      <c r="B439" s="60" t="str">
        <f>IF($K439="","",(VLOOKUP($K439,'判定表'!$B$3:$G$105,6,FALSE)))</f>
        <v/>
      </c>
      <c r="C439" s="61"/>
      <c r="D439" s="62" t="str">
        <f t="shared" si="2"/>
        <v/>
      </c>
      <c r="E439" s="62" t="str">
        <f>IF(F439="","",VLOOKUP($F439,'金額'!$B$3:$K$44,10,FALSE))</f>
        <v/>
      </c>
      <c r="F439" s="63"/>
      <c r="G439" s="64" t="str">
        <f>IF($F439="","",(VLOOKUP($F439,'金額'!$B$3:$E$114,2,FALSE)))</f>
        <v/>
      </c>
      <c r="H439" s="65" t="str">
        <f>IF(F439="","",VLOOKUP($F439,'金額'!$B$3:$I$44,8,FALSE))</f>
        <v/>
      </c>
      <c r="I439" s="66" t="str">
        <f>IF(F439="","",VLOOKUP($F439,'金額'!$B$3:$I$44,7,FALSE))</f>
        <v/>
      </c>
      <c r="J439" s="67"/>
      <c r="K439" s="68"/>
      <c r="L439" s="69" t="str">
        <f>IF($I439="","",IF(AND($B439="K",$E439="KTN"),2000,IF(AND($B439="K",$E439="WHZ"),2000,IF($E439="MAHA",1500,IF($G439=0,(VLOOKUP($K439,'判定表'!$B$3:$G$96,2,FALSE)),0)))))</f>
        <v/>
      </c>
      <c r="M439" s="70" t="str">
        <f>IF($K439="","",IF($E439="ANC",(VLOOKUP($K439,'判定表'!$B$3:$G$95,3,FALSE)),IF(OR($E439="KTN",$E439="WHZ"),(VLOOKUP($K439,'判定表'!$B$3:$G$95,4,FALSE)*I439),0)))</f>
        <v/>
      </c>
      <c r="N439" s="71" t="str">
        <f>IF($I439="","",IF($K439="","",IF($G439=1,(VLOOKUP($F439,'金額'!$B$3:$J$114,3,FALSE)),0)))</f>
        <v/>
      </c>
      <c r="O439" s="72" t="str">
        <f t="shared" si="3"/>
        <v/>
      </c>
      <c r="P439" s="73" t="str">
        <f>IF($K439="","",IF($E439="KTN",(VLOOKUP($K439,'判定表'!$B$3:$I$95,8,FALSE)),IF($I439="","",(VLOOKUP($F439,'金額'!$B$3:$J$114,9,FALSE)))))</f>
        <v/>
      </c>
      <c r="Q439" s="59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</row>
    <row r="440" ht="13.5" customHeight="1">
      <c r="A440" s="44"/>
      <c r="B440" s="60" t="str">
        <f>IF($K440="","",(VLOOKUP($K440,'判定表'!$B$3:$G$105,6,FALSE)))</f>
        <v/>
      </c>
      <c r="C440" s="61"/>
      <c r="D440" s="62" t="str">
        <f t="shared" si="2"/>
        <v/>
      </c>
      <c r="E440" s="62" t="str">
        <f>IF(F440="","",VLOOKUP($F440,'金額'!$B$3:$K$44,10,FALSE))</f>
        <v/>
      </c>
      <c r="F440" s="63"/>
      <c r="G440" s="64" t="str">
        <f>IF($F440="","",(VLOOKUP($F440,'金額'!$B$3:$E$114,2,FALSE)))</f>
        <v/>
      </c>
      <c r="H440" s="65" t="str">
        <f>IF(F440="","",VLOOKUP($F440,'金額'!$B$3:$I$44,8,FALSE))</f>
        <v/>
      </c>
      <c r="I440" s="66" t="str">
        <f>IF(F440="","",VLOOKUP($F440,'金額'!$B$3:$I$44,7,FALSE))</f>
        <v/>
      </c>
      <c r="J440" s="67"/>
      <c r="K440" s="68"/>
      <c r="L440" s="69" t="str">
        <f>IF($I440="","",IF(AND($B440="K",$E440="KTN"),2000,IF(AND($B440="K",$E440="WHZ"),2000,IF($E440="MAHA",1500,IF($G440=0,(VLOOKUP($K440,'判定表'!$B$3:$G$96,2,FALSE)),0)))))</f>
        <v/>
      </c>
      <c r="M440" s="70" t="str">
        <f>IF($K440="","",IF($E440="ANC",(VLOOKUP($K440,'判定表'!$B$3:$G$95,3,FALSE)),IF(OR($E440="KTN",$E440="WHZ"),(VLOOKUP($K440,'判定表'!$B$3:$G$95,4,FALSE)*I440),0)))</f>
        <v/>
      </c>
      <c r="N440" s="71" t="str">
        <f>IF($I440="","",IF($K440="","",IF($G440=1,(VLOOKUP($F440,'金額'!$B$3:$J$114,3,FALSE)),0)))</f>
        <v/>
      </c>
      <c r="O440" s="72" t="str">
        <f t="shared" si="3"/>
        <v/>
      </c>
      <c r="P440" s="73" t="str">
        <f>IF($K440="","",IF($E440="KTN",(VLOOKUP($K440,'判定表'!$B$3:$I$95,8,FALSE)),IF($I440="","",(VLOOKUP($F440,'金額'!$B$3:$J$114,9,FALSE)))))</f>
        <v/>
      </c>
      <c r="Q440" s="59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</row>
    <row r="441" ht="13.5" customHeight="1">
      <c r="A441" s="44"/>
      <c r="B441" s="60" t="str">
        <f>IF($K441="","",(VLOOKUP($K441,'判定表'!$B$3:$G$105,6,FALSE)))</f>
        <v/>
      </c>
      <c r="C441" s="61"/>
      <c r="D441" s="62" t="str">
        <f t="shared" si="2"/>
        <v/>
      </c>
      <c r="E441" s="62" t="str">
        <f>IF(F441="","",VLOOKUP($F441,'金額'!$B$3:$K$44,10,FALSE))</f>
        <v/>
      </c>
      <c r="F441" s="63"/>
      <c r="G441" s="64" t="str">
        <f>IF($F441="","",(VLOOKUP($F441,'金額'!$B$3:$E$114,2,FALSE)))</f>
        <v/>
      </c>
      <c r="H441" s="65" t="str">
        <f>IF(F441="","",VLOOKUP($F441,'金額'!$B$3:$I$44,8,FALSE))</f>
        <v/>
      </c>
      <c r="I441" s="66" t="str">
        <f>IF(F441="","",VLOOKUP($F441,'金額'!$B$3:$I$44,7,FALSE))</f>
        <v/>
      </c>
      <c r="J441" s="67"/>
      <c r="K441" s="68"/>
      <c r="L441" s="69" t="str">
        <f>IF($I441="","",IF(AND($B441="K",$E441="KTN"),2000,IF(AND($B441="K",$E441="WHZ"),2000,IF($E441="MAHA",1500,IF($G441=0,(VLOOKUP($K441,'判定表'!$B$3:$G$96,2,FALSE)),0)))))</f>
        <v/>
      </c>
      <c r="M441" s="70" t="str">
        <f>IF($K441="","",IF($E441="ANC",(VLOOKUP($K441,'判定表'!$B$3:$G$95,3,FALSE)),IF(OR($E441="KTN",$E441="WHZ"),(VLOOKUP($K441,'判定表'!$B$3:$G$95,4,FALSE)*I441),0)))</f>
        <v/>
      </c>
      <c r="N441" s="71" t="str">
        <f>IF($I441="","",IF($K441="","",IF($G441=1,(VLOOKUP($F441,'金額'!$B$3:$J$114,3,FALSE)),0)))</f>
        <v/>
      </c>
      <c r="O441" s="72" t="str">
        <f t="shared" si="3"/>
        <v/>
      </c>
      <c r="P441" s="73" t="str">
        <f>IF($K441="","",IF($E441="KTN",(VLOOKUP($K441,'判定表'!$B$3:$I$95,8,FALSE)),IF($I441="","",(VLOOKUP($F441,'金額'!$B$3:$J$114,9,FALSE)))))</f>
        <v/>
      </c>
      <c r="Q441" s="59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</row>
    <row r="442" ht="13.5" customHeight="1">
      <c r="A442" s="44"/>
      <c r="B442" s="60" t="str">
        <f>IF($K442="","",(VLOOKUP($K442,'判定表'!$B$3:$G$105,6,FALSE)))</f>
        <v/>
      </c>
      <c r="C442" s="61"/>
      <c r="D442" s="62" t="str">
        <f t="shared" si="2"/>
        <v/>
      </c>
      <c r="E442" s="62" t="str">
        <f>IF(F442="","",VLOOKUP($F442,'金額'!$B$3:$K$44,10,FALSE))</f>
        <v/>
      </c>
      <c r="F442" s="63"/>
      <c r="G442" s="64" t="str">
        <f>IF($F442="","",(VLOOKUP($F442,'金額'!$B$3:$E$114,2,FALSE)))</f>
        <v/>
      </c>
      <c r="H442" s="65" t="str">
        <f>IF(F442="","",VLOOKUP($F442,'金額'!$B$3:$I$44,8,FALSE))</f>
        <v/>
      </c>
      <c r="I442" s="66" t="str">
        <f>IF(F442="","",VLOOKUP($F442,'金額'!$B$3:$I$44,7,FALSE))</f>
        <v/>
      </c>
      <c r="J442" s="67"/>
      <c r="K442" s="68"/>
      <c r="L442" s="69" t="str">
        <f>IF($I442="","",IF(AND($B442="K",$E442="KTN"),2000,IF(AND($B442="K",$E442="WHZ"),2000,IF($E442="MAHA",1500,IF($G442=0,(VLOOKUP($K442,'判定表'!$B$3:$G$96,2,FALSE)),0)))))</f>
        <v/>
      </c>
      <c r="M442" s="70" t="str">
        <f>IF($K442="","",IF($E442="ANC",(VLOOKUP($K442,'判定表'!$B$3:$G$95,3,FALSE)),IF(OR($E442="KTN",$E442="WHZ"),(VLOOKUP($K442,'判定表'!$B$3:$G$95,4,FALSE)*I442),0)))</f>
        <v/>
      </c>
      <c r="N442" s="71" t="str">
        <f>IF($I442="","",IF($K442="","",IF($G442=1,(VLOOKUP($F442,'金額'!$B$3:$J$114,3,FALSE)),0)))</f>
        <v/>
      </c>
      <c r="O442" s="72" t="str">
        <f t="shared" si="3"/>
        <v/>
      </c>
      <c r="P442" s="73" t="str">
        <f>IF($K442="","",IF($E442="KTN",(VLOOKUP($K442,'判定表'!$B$3:$I$95,8,FALSE)),IF($I442="","",(VLOOKUP($F442,'金額'!$B$3:$J$114,9,FALSE)))))</f>
        <v/>
      </c>
      <c r="Q442" s="79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</row>
    <row r="443" ht="13.5" customHeight="1">
      <c r="A443" s="44"/>
      <c r="B443" s="60" t="str">
        <f>IF($K443="","",(VLOOKUP($K443,'判定表'!$B$3:$G$105,6,FALSE)))</f>
        <v/>
      </c>
      <c r="C443" s="61"/>
      <c r="D443" s="62" t="str">
        <f t="shared" si="2"/>
        <v/>
      </c>
      <c r="E443" s="62" t="str">
        <f>IF(F443="","",VLOOKUP($F443,'金額'!$B$3:$K$44,10,FALSE))</f>
        <v/>
      </c>
      <c r="F443" s="63"/>
      <c r="G443" s="64" t="str">
        <f>IF($F443="","",(VLOOKUP($F443,'金額'!$B$3:$E$114,2,FALSE)))</f>
        <v/>
      </c>
      <c r="H443" s="65" t="str">
        <f>IF(F443="","",VLOOKUP($F443,'金額'!$B$3:$I$44,8,FALSE))</f>
        <v/>
      </c>
      <c r="I443" s="66" t="str">
        <f>IF(F443="","",VLOOKUP($F443,'金額'!$B$3:$I$44,7,FALSE))</f>
        <v/>
      </c>
      <c r="J443" s="67"/>
      <c r="K443" s="68"/>
      <c r="L443" s="69" t="str">
        <f>IF($I443="","",IF(AND($B443="K",$E443="KTN"),2000,IF(AND($B443="K",$E443="WHZ"),2000,IF($E443="MAHA",1500,IF($G443=0,(VLOOKUP($K443,'判定表'!$B$3:$G$96,2,FALSE)),0)))))</f>
        <v/>
      </c>
      <c r="M443" s="70" t="str">
        <f>IF($K443="","",IF($E443="ANC",(VLOOKUP($K443,'判定表'!$B$3:$G$95,3,FALSE)),IF(OR($E443="KTN",$E443="WHZ"),(VLOOKUP($K443,'判定表'!$B$3:$G$95,4,FALSE)*I443),0)))</f>
        <v/>
      </c>
      <c r="N443" s="71" t="str">
        <f>IF($I443="","",IF($K443="","",IF($G443=1,(VLOOKUP($F443,'金額'!$B$3:$J$114,3,FALSE)),0)))</f>
        <v/>
      </c>
      <c r="O443" s="72" t="str">
        <f t="shared" si="3"/>
        <v/>
      </c>
      <c r="P443" s="73" t="str">
        <f>IF($K443="","",IF($E443="KTN",(VLOOKUP($K443,'判定表'!$B$3:$I$95,8,FALSE)),IF($I443="","",(VLOOKUP($F443,'金額'!$B$3:$J$114,9,FALSE)))))</f>
        <v/>
      </c>
      <c r="Q443" s="59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</row>
    <row r="444" ht="13.5" customHeight="1">
      <c r="A444" s="44"/>
      <c r="B444" s="60" t="str">
        <f>IF($K444="","",(VLOOKUP($K444,'判定表'!$B$3:$G$105,6,FALSE)))</f>
        <v/>
      </c>
      <c r="C444" s="61"/>
      <c r="D444" s="62" t="str">
        <f t="shared" si="2"/>
        <v/>
      </c>
      <c r="E444" s="62" t="str">
        <f>IF(F444="","",VLOOKUP($F444,'金額'!$B$3:$K$44,10,FALSE))</f>
        <v/>
      </c>
      <c r="F444" s="63"/>
      <c r="G444" s="64" t="str">
        <f>IF($F444="","",(VLOOKUP($F444,'金額'!$B$3:$E$114,2,FALSE)))</f>
        <v/>
      </c>
      <c r="H444" s="65" t="str">
        <f>IF(F444="","",VLOOKUP($F444,'金額'!$B$3:$I$44,8,FALSE))</f>
        <v/>
      </c>
      <c r="I444" s="66" t="str">
        <f>IF(F444="","",VLOOKUP($F444,'金額'!$B$3:$I$44,7,FALSE))</f>
        <v/>
      </c>
      <c r="J444" s="67"/>
      <c r="K444" s="68"/>
      <c r="L444" s="69" t="str">
        <f>IF($I444="","",IF(AND($B444="K",$E444="KTN"),2000,IF(AND($B444="K",$E444="WHZ"),2000,IF($E444="MAHA",1500,IF($G444=0,(VLOOKUP($K444,'判定表'!$B$3:$G$96,2,FALSE)),0)))))</f>
        <v/>
      </c>
      <c r="M444" s="70" t="str">
        <f>IF($K444="","",IF($E444="ANC",(VLOOKUP($K444,'判定表'!$B$3:$G$95,3,FALSE)),IF(OR($E444="KTN",$E444="WHZ"),(VLOOKUP($K444,'判定表'!$B$3:$G$95,4,FALSE)*I444),0)))</f>
        <v/>
      </c>
      <c r="N444" s="71" t="str">
        <f>IF($I444="","",IF($K444="","",IF($G444=1,(VLOOKUP($F444,'金額'!$B$3:$J$114,3,FALSE)),0)))</f>
        <v/>
      </c>
      <c r="O444" s="72" t="str">
        <f t="shared" si="3"/>
        <v/>
      </c>
      <c r="P444" s="73" t="str">
        <f>IF($K444="","",IF($E444="KTN",(VLOOKUP($K444,'判定表'!$B$3:$I$95,8,FALSE)),IF($I444="","",(VLOOKUP($F444,'金額'!$B$3:$J$114,9,FALSE)))))</f>
        <v/>
      </c>
      <c r="Q444" s="59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</row>
    <row r="445" ht="13.5" customHeight="1">
      <c r="A445" s="44"/>
      <c r="B445" s="60" t="str">
        <f>IF($K445="","",(VLOOKUP($K445,'判定表'!$B$3:$G$105,6,FALSE)))</f>
        <v/>
      </c>
      <c r="C445" s="61"/>
      <c r="D445" s="62" t="str">
        <f t="shared" si="2"/>
        <v/>
      </c>
      <c r="E445" s="62" t="str">
        <f>IF(F445="","",VLOOKUP($F445,'金額'!$B$3:$K$44,10,FALSE))</f>
        <v/>
      </c>
      <c r="F445" s="63"/>
      <c r="G445" s="64" t="str">
        <f>IF($F445="","",(VLOOKUP($F445,'金額'!$B$3:$E$114,2,FALSE)))</f>
        <v/>
      </c>
      <c r="H445" s="65" t="str">
        <f>IF(F445="","",VLOOKUP($F445,'金額'!$B$3:$I$44,8,FALSE))</f>
        <v/>
      </c>
      <c r="I445" s="66" t="str">
        <f>IF(F445="","",VLOOKUP($F445,'金額'!$B$3:$I$44,7,FALSE))</f>
        <v/>
      </c>
      <c r="J445" s="67"/>
      <c r="K445" s="68"/>
      <c r="L445" s="69" t="str">
        <f>IF($I445="","",IF(AND($B445="K",$E445="KTN"),2000,IF(AND($B445="K",$E445="WHZ"),2000,IF($E445="MAHA",1500,IF($G445=0,(VLOOKUP($K445,'判定表'!$B$3:$G$96,2,FALSE)),0)))))</f>
        <v/>
      </c>
      <c r="M445" s="70" t="str">
        <f>IF($K445="","",IF($E445="ANC",(VLOOKUP($K445,'判定表'!$B$3:$G$95,3,FALSE)),IF(OR($E445="KTN",$E445="WHZ"),(VLOOKUP($K445,'判定表'!$B$3:$G$95,4,FALSE)*I445),0)))</f>
        <v/>
      </c>
      <c r="N445" s="71" t="str">
        <f>IF($I445="","",IF($K445="","",IF($G445=1,(VLOOKUP($F445,'金額'!$B$3:$J$114,3,FALSE)),0)))</f>
        <v/>
      </c>
      <c r="O445" s="72" t="str">
        <f t="shared" si="3"/>
        <v/>
      </c>
      <c r="P445" s="73" t="str">
        <f>IF($K445="","",IF($E445="KTN",(VLOOKUP($K445,'判定表'!$B$3:$I$95,8,FALSE)),IF($I445="","",(VLOOKUP($F445,'金額'!$B$3:$J$114,9,FALSE)))))</f>
        <v/>
      </c>
      <c r="Q445" s="75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</row>
    <row r="446" ht="13.5" customHeight="1">
      <c r="A446" s="44"/>
      <c r="B446" s="60" t="str">
        <f>IF($K446="","",(VLOOKUP($K446,'判定表'!$B$3:$G$105,6,FALSE)))</f>
        <v/>
      </c>
      <c r="C446" s="61"/>
      <c r="D446" s="62" t="str">
        <f t="shared" si="2"/>
        <v/>
      </c>
      <c r="E446" s="62" t="str">
        <f>IF(F446="","",VLOOKUP($F446,'金額'!$B$3:$K$44,10,FALSE))</f>
        <v/>
      </c>
      <c r="F446" s="63"/>
      <c r="G446" s="64" t="str">
        <f>IF($F446="","",(VLOOKUP($F446,'金額'!$B$3:$E$114,2,FALSE)))</f>
        <v/>
      </c>
      <c r="H446" s="65" t="str">
        <f>IF(F446="","",VLOOKUP($F446,'金額'!$B$3:$I$44,8,FALSE))</f>
        <v/>
      </c>
      <c r="I446" s="66" t="str">
        <f>IF(F446="","",VLOOKUP($F446,'金額'!$B$3:$I$44,7,FALSE))</f>
        <v/>
      </c>
      <c r="J446" s="67"/>
      <c r="K446" s="68"/>
      <c r="L446" s="69" t="str">
        <f>IF($I446="","",IF(AND($B446="K",$E446="KTN"),2000,IF(AND($B446="K",$E446="WHZ"),2000,IF($E446="MAHA",1500,IF($G446=0,(VLOOKUP($K446,'判定表'!$B$3:$G$96,2,FALSE)),0)))))</f>
        <v/>
      </c>
      <c r="M446" s="70" t="str">
        <f>IF($K446="","",IF($E446="ANC",(VLOOKUP($K446,'判定表'!$B$3:$G$95,3,FALSE)),IF(OR($E446="KTN",$E446="WHZ"),(VLOOKUP($K446,'判定表'!$B$3:$G$95,4,FALSE)*I446),0)))</f>
        <v/>
      </c>
      <c r="N446" s="71" t="str">
        <f>IF($I446="","",IF($K446="","",IF($G446=1,(VLOOKUP($F446,'金額'!$B$3:$J$114,3,FALSE)),0)))</f>
        <v/>
      </c>
      <c r="O446" s="72" t="str">
        <f t="shared" si="3"/>
        <v/>
      </c>
      <c r="P446" s="73" t="str">
        <f>IF($K446="","",IF($E446="KTN",(VLOOKUP($K446,'判定表'!$B$3:$I$95,8,FALSE)),IF($I446="","",(VLOOKUP($F446,'金額'!$B$3:$J$114,9,FALSE)))))</f>
        <v/>
      </c>
      <c r="Q446" s="59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</row>
    <row r="447" ht="13.5" customHeight="1">
      <c r="A447" s="44"/>
      <c r="B447" s="60" t="str">
        <f>IF($K447="","",(VLOOKUP($K447,'判定表'!$B$3:$G$105,6,FALSE)))</f>
        <v/>
      </c>
      <c r="C447" s="61"/>
      <c r="D447" s="62" t="str">
        <f t="shared" si="2"/>
        <v/>
      </c>
      <c r="E447" s="62" t="str">
        <f>IF(F447="","",VLOOKUP($F447,'金額'!$B$3:$K$44,10,FALSE))</f>
        <v/>
      </c>
      <c r="F447" s="63"/>
      <c r="G447" s="64" t="str">
        <f>IF($F447="","",(VLOOKUP($F447,'金額'!$B$3:$E$114,2,FALSE)))</f>
        <v/>
      </c>
      <c r="H447" s="65" t="str">
        <f>IF(F447="","",VLOOKUP($F447,'金額'!$B$3:$I$44,8,FALSE))</f>
        <v/>
      </c>
      <c r="I447" s="66" t="str">
        <f>IF(F447="","",VLOOKUP($F447,'金額'!$B$3:$I$44,7,FALSE))</f>
        <v/>
      </c>
      <c r="J447" s="67"/>
      <c r="K447" s="68"/>
      <c r="L447" s="69" t="str">
        <f>IF($I447="","",IF(AND($B447="K",$E447="KTN"),2000,IF(AND($B447="K",$E447="WHZ"),2000,IF($E447="MAHA",1500,IF($G447=0,(VLOOKUP($K447,'判定表'!$B$3:$G$96,2,FALSE)),0)))))</f>
        <v/>
      </c>
      <c r="M447" s="70" t="str">
        <f>IF($K447="","",IF($E447="ANC",(VLOOKUP($K447,'判定表'!$B$3:$G$95,3,FALSE)),IF(OR($E447="KTN",$E447="WHZ"),(VLOOKUP($K447,'判定表'!$B$3:$G$95,4,FALSE)*I447),0)))</f>
        <v/>
      </c>
      <c r="N447" s="71" t="str">
        <f>IF($I447="","",IF($K447="","",IF($G447=1,(VLOOKUP($F447,'金額'!$B$3:$J$114,3,FALSE)),0)))</f>
        <v/>
      </c>
      <c r="O447" s="72" t="str">
        <f t="shared" si="3"/>
        <v/>
      </c>
      <c r="P447" s="73" t="str">
        <f>IF($K447="","",IF($E447="KTN",(VLOOKUP($K447,'判定表'!$B$3:$I$95,8,FALSE)),IF($I447="","",(VLOOKUP($F447,'金額'!$B$3:$J$114,9,FALSE)))))</f>
        <v/>
      </c>
      <c r="Q447" s="59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</row>
    <row r="448" ht="13.5" customHeight="1">
      <c r="A448" s="44"/>
      <c r="B448" s="60" t="str">
        <f>IF($K448="","",(VLOOKUP($K448,'判定表'!$B$3:$G$105,6,FALSE)))</f>
        <v/>
      </c>
      <c r="C448" s="61"/>
      <c r="D448" s="62" t="str">
        <f t="shared" si="2"/>
        <v/>
      </c>
      <c r="E448" s="62" t="str">
        <f>IF(F448="","",VLOOKUP($F448,'金額'!$B$3:$K$44,10,FALSE))</f>
        <v/>
      </c>
      <c r="F448" s="63"/>
      <c r="G448" s="64" t="str">
        <f>IF($F448="","",(VLOOKUP($F448,'金額'!$B$3:$E$114,2,FALSE)))</f>
        <v/>
      </c>
      <c r="H448" s="65" t="str">
        <f>IF(F448="","",VLOOKUP($F448,'金額'!$B$3:$I$44,8,FALSE))</f>
        <v/>
      </c>
      <c r="I448" s="66" t="str">
        <f>IF(F448="","",VLOOKUP($F448,'金額'!$B$3:$I$44,7,FALSE))</f>
        <v/>
      </c>
      <c r="J448" s="67"/>
      <c r="K448" s="68"/>
      <c r="L448" s="69" t="str">
        <f>IF($I448="","",IF(AND($B448="K",$E448="KTN"),2000,IF(AND($B448="K",$E448="WHZ"),2000,IF($E448="MAHA",1500,IF($G448=0,(VLOOKUP($K448,'判定表'!$B$3:$G$96,2,FALSE)),0)))))</f>
        <v/>
      </c>
      <c r="M448" s="70" t="str">
        <f>IF($K448="","",IF($E448="ANC",(VLOOKUP($K448,'判定表'!$B$3:$G$95,3,FALSE)),IF(OR($E448="KTN",$E448="WHZ"),(VLOOKUP($K448,'判定表'!$B$3:$G$95,4,FALSE)*I448),0)))</f>
        <v/>
      </c>
      <c r="N448" s="71" t="str">
        <f>IF($I448="","",IF($K448="","",IF($G448=1,(VLOOKUP($F448,'金額'!$B$3:$J$114,3,FALSE)),0)))</f>
        <v/>
      </c>
      <c r="O448" s="72" t="str">
        <f t="shared" si="3"/>
        <v/>
      </c>
      <c r="P448" s="73" t="str">
        <f>IF($K448="","",IF($E448="KTN",(VLOOKUP($K448,'判定表'!$B$3:$I$95,8,FALSE)),IF($I448="","",(VLOOKUP($F448,'金額'!$B$3:$J$114,9,FALSE)))))</f>
        <v/>
      </c>
      <c r="Q448" s="59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</row>
    <row r="449" ht="13.5" customHeight="1">
      <c r="A449" s="44"/>
      <c r="B449" s="60" t="str">
        <f>IF($K449="","",(VLOOKUP($K449,'判定表'!$B$3:$G$105,6,FALSE)))</f>
        <v/>
      </c>
      <c r="C449" s="61"/>
      <c r="D449" s="62" t="str">
        <f t="shared" si="2"/>
        <v/>
      </c>
      <c r="E449" s="62" t="str">
        <f>IF(F449="","",VLOOKUP($F449,'金額'!$B$3:$K$44,10,FALSE))</f>
        <v/>
      </c>
      <c r="F449" s="63"/>
      <c r="G449" s="64" t="str">
        <f>IF($F449="","",(VLOOKUP($F449,'金額'!$B$3:$E$114,2,FALSE)))</f>
        <v/>
      </c>
      <c r="H449" s="65" t="str">
        <f>IF(F449="","",VLOOKUP($F449,'金額'!$B$3:$I$44,8,FALSE))</f>
        <v/>
      </c>
      <c r="I449" s="66" t="str">
        <f>IF(F449="","",VLOOKUP($F449,'金額'!$B$3:$I$44,7,FALSE))</f>
        <v/>
      </c>
      <c r="J449" s="67"/>
      <c r="K449" s="68"/>
      <c r="L449" s="69" t="str">
        <f>IF($I449="","",IF(AND($B449="K",$E449="KTN"),2000,IF(AND($B449="K",$E449="WHZ"),2000,IF($E449="MAHA",1500,IF($G449=0,(VLOOKUP($K449,'判定表'!$B$3:$G$96,2,FALSE)),0)))))</f>
        <v/>
      </c>
      <c r="M449" s="70" t="str">
        <f>IF($K449="","",IF($E449="ANC",(VLOOKUP($K449,'判定表'!$B$3:$G$95,3,FALSE)),IF(OR($E449="KTN",$E449="WHZ"),(VLOOKUP($K449,'判定表'!$B$3:$G$95,4,FALSE)*I449),0)))</f>
        <v/>
      </c>
      <c r="N449" s="71" t="str">
        <f>IF($I449="","",IF($K449="","",IF($G449=1,(VLOOKUP($F449,'金額'!$B$3:$J$114,3,FALSE)),0)))</f>
        <v/>
      </c>
      <c r="O449" s="72" t="str">
        <f t="shared" si="3"/>
        <v/>
      </c>
      <c r="P449" s="73" t="str">
        <f>IF($K449="","",IF($E449="KTN",(VLOOKUP($K449,'判定表'!$B$3:$I$95,8,FALSE)),IF($I449="","",(VLOOKUP($F449,'金額'!$B$3:$J$114,9,FALSE)))))</f>
        <v/>
      </c>
      <c r="Q449" s="59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</row>
    <row r="450" ht="13.5" customHeight="1">
      <c r="A450" s="44"/>
      <c r="B450" s="60" t="str">
        <f>IF($K450="","",(VLOOKUP($K450,'判定表'!$B$3:$G$105,6,FALSE)))</f>
        <v/>
      </c>
      <c r="C450" s="61"/>
      <c r="D450" s="62" t="str">
        <f t="shared" si="2"/>
        <v/>
      </c>
      <c r="E450" s="62" t="str">
        <f>IF(F450="","",VLOOKUP($F450,'金額'!$B$3:$K$44,10,FALSE))</f>
        <v/>
      </c>
      <c r="F450" s="63"/>
      <c r="G450" s="64" t="str">
        <f>IF($F450="","",(VLOOKUP($F450,'金額'!$B$3:$E$114,2,FALSE)))</f>
        <v/>
      </c>
      <c r="H450" s="65" t="str">
        <f>IF(F450="","",VLOOKUP($F450,'金額'!$B$3:$I$44,8,FALSE))</f>
        <v/>
      </c>
      <c r="I450" s="66" t="str">
        <f>IF(F450="","",VLOOKUP($F450,'金額'!$B$3:$I$44,7,FALSE))</f>
        <v/>
      </c>
      <c r="J450" s="67"/>
      <c r="K450" s="68"/>
      <c r="L450" s="69" t="str">
        <f>IF($I450="","",IF(AND($B450="K",$E450="KTN"),2000,IF(AND($B450="K",$E450="WHZ"),2000,IF($E450="MAHA",1500,IF($G450=0,(VLOOKUP($K450,'判定表'!$B$3:$G$96,2,FALSE)),0)))))</f>
        <v/>
      </c>
      <c r="M450" s="70" t="str">
        <f>IF($K450="","",IF($E450="ANC",(VLOOKUP($K450,'判定表'!$B$3:$G$95,3,FALSE)),IF(OR($E450="KTN",$E450="WHZ"),(VLOOKUP($K450,'判定表'!$B$3:$G$95,4,FALSE)*I450),0)))</f>
        <v/>
      </c>
      <c r="N450" s="71" t="str">
        <f>IF($I450="","",IF($K450="","",IF($G450=1,(VLOOKUP($F450,'金額'!$B$3:$J$114,3,FALSE)),0)))</f>
        <v/>
      </c>
      <c r="O450" s="72" t="str">
        <f t="shared" si="3"/>
        <v/>
      </c>
      <c r="P450" s="73" t="str">
        <f>IF($K450="","",IF($E450="KTN",(VLOOKUP($K450,'判定表'!$B$3:$I$95,8,FALSE)),IF($I450="","",(VLOOKUP($F450,'金額'!$B$3:$J$114,9,FALSE)))))</f>
        <v/>
      </c>
      <c r="Q450" s="59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</row>
    <row r="451" ht="13.5" customHeight="1">
      <c r="A451" s="44"/>
      <c r="B451" s="60" t="str">
        <f>IF($K451="","",(VLOOKUP($K451,'判定表'!$B$3:$G$105,6,FALSE)))</f>
        <v/>
      </c>
      <c r="C451" s="61"/>
      <c r="D451" s="62" t="str">
        <f t="shared" si="2"/>
        <v/>
      </c>
      <c r="E451" s="62" t="str">
        <f>IF(F451="","",VLOOKUP($F451,'金額'!$B$3:$K$44,10,FALSE))</f>
        <v/>
      </c>
      <c r="F451" s="63"/>
      <c r="G451" s="64" t="str">
        <f>IF($F451="","",(VLOOKUP($F451,'金額'!$B$3:$E$114,2,FALSE)))</f>
        <v/>
      </c>
      <c r="H451" s="65" t="str">
        <f>IF(F451="","",VLOOKUP($F451,'金額'!$B$3:$I$44,8,FALSE))</f>
        <v/>
      </c>
      <c r="I451" s="66" t="str">
        <f>IF(F451="","",VLOOKUP($F451,'金額'!$B$3:$I$44,7,FALSE))</f>
        <v/>
      </c>
      <c r="J451" s="67"/>
      <c r="K451" s="68"/>
      <c r="L451" s="69" t="str">
        <f>IF($I451="","",IF(AND($B451="K",$E451="KTN"),2000,IF(AND($B451="K",$E451="WHZ"),2000,IF($E451="MAHA",1500,IF($G451=0,(VLOOKUP($K451,'判定表'!$B$3:$G$96,2,FALSE)),0)))))</f>
        <v/>
      </c>
      <c r="M451" s="70" t="str">
        <f>IF($K451="","",IF($E451="ANC",(VLOOKUP($K451,'判定表'!$B$3:$G$95,3,FALSE)),IF(OR($E451="KTN",$E451="WHZ"),(VLOOKUP($K451,'判定表'!$B$3:$G$95,4,FALSE)*I451),0)))</f>
        <v/>
      </c>
      <c r="N451" s="71" t="str">
        <f>IF($I451="","",IF($K451="","",IF($G451=1,(VLOOKUP($F451,'金額'!$B$3:$J$114,3,FALSE)),0)))</f>
        <v/>
      </c>
      <c r="O451" s="72" t="str">
        <f t="shared" si="3"/>
        <v/>
      </c>
      <c r="P451" s="73" t="str">
        <f>IF($K451="","",IF($E451="KTN",(VLOOKUP($K451,'判定表'!$B$3:$I$95,8,FALSE)),IF($I451="","",(VLOOKUP($F451,'金額'!$B$3:$J$114,9,FALSE)))))</f>
        <v/>
      </c>
      <c r="Q451" s="59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</row>
    <row r="452" ht="13.5" customHeight="1">
      <c r="A452" s="44"/>
      <c r="B452" s="60" t="str">
        <f>IF($K452="","",(VLOOKUP($K452,'判定表'!$B$3:$G$105,6,FALSE)))</f>
        <v/>
      </c>
      <c r="C452" s="61"/>
      <c r="D452" s="62" t="str">
        <f t="shared" si="2"/>
        <v/>
      </c>
      <c r="E452" s="62" t="str">
        <f>IF(F452="","",VLOOKUP($F452,'金額'!$B$3:$K$44,10,FALSE))</f>
        <v/>
      </c>
      <c r="F452" s="63"/>
      <c r="G452" s="64" t="str">
        <f>IF($F452="","",(VLOOKUP($F452,'金額'!$B$3:$E$114,2,FALSE)))</f>
        <v/>
      </c>
      <c r="H452" s="65" t="str">
        <f>IF(F452="","",VLOOKUP($F452,'金額'!$B$3:$I$44,8,FALSE))</f>
        <v/>
      </c>
      <c r="I452" s="66" t="str">
        <f>IF(F452="","",VLOOKUP($F452,'金額'!$B$3:$I$44,7,FALSE))</f>
        <v/>
      </c>
      <c r="J452" s="67"/>
      <c r="K452" s="68"/>
      <c r="L452" s="69" t="str">
        <f>IF($I452="","",IF(AND($B452="K",$E452="KTN"),2000,IF(AND($B452="K",$E452="WHZ"),2000,IF($E452="MAHA",1500,IF($G452=0,(VLOOKUP($K452,'判定表'!$B$3:$G$96,2,FALSE)),0)))))</f>
        <v/>
      </c>
      <c r="M452" s="70" t="str">
        <f>IF($K452="","",IF($E452="ANC",(VLOOKUP($K452,'判定表'!$B$3:$G$95,3,FALSE)),IF(OR($E452="KTN",$E452="WHZ"),(VLOOKUP($K452,'判定表'!$B$3:$G$95,4,FALSE)*I452),0)))</f>
        <v/>
      </c>
      <c r="N452" s="71" t="str">
        <f>IF($I452="","",IF($K452="","",IF($G452=1,(VLOOKUP($F452,'金額'!$B$3:$J$114,3,FALSE)),0)))</f>
        <v/>
      </c>
      <c r="O452" s="72" t="str">
        <f t="shared" si="3"/>
        <v/>
      </c>
      <c r="P452" s="73" t="str">
        <f>IF($K452="","",IF($E452="KTN",(VLOOKUP($K452,'判定表'!$B$3:$I$95,8,FALSE)),IF($I452="","",(VLOOKUP($F452,'金額'!$B$3:$J$114,9,FALSE)))))</f>
        <v/>
      </c>
      <c r="Q452" s="59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</row>
    <row r="453" ht="13.5" customHeight="1">
      <c r="A453" s="44"/>
      <c r="B453" s="60" t="str">
        <f>IF($K453="","",(VLOOKUP($K453,'判定表'!$B$3:$G$105,6,FALSE)))</f>
        <v/>
      </c>
      <c r="C453" s="61"/>
      <c r="D453" s="62" t="str">
        <f t="shared" si="2"/>
        <v/>
      </c>
      <c r="E453" s="62" t="str">
        <f>IF(F453="","",VLOOKUP($F453,'金額'!$B$3:$K$44,10,FALSE))</f>
        <v/>
      </c>
      <c r="F453" s="63"/>
      <c r="G453" s="64" t="str">
        <f>IF($F453="","",(VLOOKUP($F453,'金額'!$B$3:$E$114,2,FALSE)))</f>
        <v/>
      </c>
      <c r="H453" s="65" t="str">
        <f>IF(F453="","",VLOOKUP($F453,'金額'!$B$3:$I$44,8,FALSE))</f>
        <v/>
      </c>
      <c r="I453" s="66" t="str">
        <f>IF(F453="","",VLOOKUP($F453,'金額'!$B$3:$I$44,7,FALSE))</f>
        <v/>
      </c>
      <c r="J453" s="67"/>
      <c r="K453" s="68"/>
      <c r="L453" s="69" t="str">
        <f>IF($I453="","",IF(AND($B453="K",$E453="KTN"),2000,IF(AND($B453="K",$E453="WHZ"),2000,IF($E453="MAHA",1500,IF($G453=0,(VLOOKUP($K453,'判定表'!$B$3:$G$96,2,FALSE)),0)))))</f>
        <v/>
      </c>
      <c r="M453" s="70" t="str">
        <f>IF($K453="","",IF($E453="ANC",(VLOOKUP($K453,'判定表'!$B$3:$G$95,3,FALSE)),IF(OR($E453="KTN",$E453="WHZ"),(VLOOKUP($K453,'判定表'!$B$3:$G$95,4,FALSE)*I453),0)))</f>
        <v/>
      </c>
      <c r="N453" s="71" t="str">
        <f>IF($I453="","",IF($K453="","",IF($G453=1,(VLOOKUP($F453,'金額'!$B$3:$J$114,3,FALSE)),0)))</f>
        <v/>
      </c>
      <c r="O453" s="72" t="str">
        <f t="shared" si="3"/>
        <v/>
      </c>
      <c r="P453" s="73" t="str">
        <f>IF($K453="","",IF($E453="KTN",(VLOOKUP($K453,'判定表'!$B$3:$I$95,8,FALSE)),IF($I453="","",(VLOOKUP($F453,'金額'!$B$3:$J$114,9,FALSE)))))</f>
        <v/>
      </c>
      <c r="Q453" s="59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</row>
    <row r="454" ht="13.5" customHeight="1">
      <c r="A454" s="44"/>
      <c r="B454" s="60" t="str">
        <f>IF($K454="","",(VLOOKUP($K454,'判定表'!$B$3:$G$105,6,FALSE)))</f>
        <v/>
      </c>
      <c r="C454" s="61"/>
      <c r="D454" s="62" t="str">
        <f t="shared" si="2"/>
        <v/>
      </c>
      <c r="E454" s="62" t="str">
        <f>IF(F454="","",VLOOKUP($F454,'金額'!$B$3:$K$44,10,FALSE))</f>
        <v/>
      </c>
      <c r="F454" s="63"/>
      <c r="G454" s="64" t="str">
        <f>IF($F454="","",(VLOOKUP($F454,'金額'!$B$3:$E$114,2,FALSE)))</f>
        <v/>
      </c>
      <c r="H454" s="65" t="str">
        <f>IF(F454="","",VLOOKUP($F454,'金額'!$B$3:$I$44,8,FALSE))</f>
        <v/>
      </c>
      <c r="I454" s="66" t="str">
        <f>IF(F454="","",VLOOKUP($F454,'金額'!$B$3:$I$44,7,FALSE))</f>
        <v/>
      </c>
      <c r="J454" s="67"/>
      <c r="K454" s="68"/>
      <c r="L454" s="69" t="str">
        <f>IF($I454="","",IF(AND($B454="K",$E454="KTN"),2000,IF(AND($B454="K",$E454="WHZ"),2000,IF($E454="MAHA",1500,IF($G454=0,(VLOOKUP($K454,'判定表'!$B$3:$G$96,2,FALSE)),0)))))</f>
        <v/>
      </c>
      <c r="M454" s="70" t="str">
        <f>IF($K454="","",IF($E454="ANC",(VLOOKUP($K454,'判定表'!$B$3:$G$95,3,FALSE)),IF(OR($E454="KTN",$E454="WHZ"),(VLOOKUP($K454,'判定表'!$B$3:$G$95,4,FALSE)*I454),0)))</f>
        <v/>
      </c>
      <c r="N454" s="71" t="str">
        <f>IF($I454="","",IF($K454="","",IF($G454=1,(VLOOKUP($F454,'金額'!$B$3:$J$114,3,FALSE)),0)))</f>
        <v/>
      </c>
      <c r="O454" s="72" t="str">
        <f t="shared" si="3"/>
        <v/>
      </c>
      <c r="P454" s="73" t="str">
        <f>IF($K454="","",IF($E454="KTN",(VLOOKUP($K454,'判定表'!$B$3:$I$95,8,FALSE)),IF($I454="","",(VLOOKUP($F454,'金額'!$B$3:$J$114,9,FALSE)))))</f>
        <v/>
      </c>
      <c r="Q454" s="59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</row>
    <row r="455" ht="13.5" customHeight="1">
      <c r="A455" s="44"/>
      <c r="B455" s="60" t="str">
        <f>IF($K455="","",(VLOOKUP($K455,'判定表'!$B$3:$G$105,6,FALSE)))</f>
        <v/>
      </c>
      <c r="C455" s="61"/>
      <c r="D455" s="62" t="str">
        <f t="shared" si="2"/>
        <v/>
      </c>
      <c r="E455" s="62" t="str">
        <f>IF(F455="","",VLOOKUP($F455,'金額'!$B$3:$K$44,10,FALSE))</f>
        <v/>
      </c>
      <c r="F455" s="63"/>
      <c r="G455" s="64" t="str">
        <f>IF($F455="","",(VLOOKUP($F455,'金額'!$B$3:$E$114,2,FALSE)))</f>
        <v/>
      </c>
      <c r="H455" s="65" t="str">
        <f>IF(F455="","",VLOOKUP($F455,'金額'!$B$3:$I$44,8,FALSE))</f>
        <v/>
      </c>
      <c r="I455" s="66" t="str">
        <f>IF(F455="","",VLOOKUP($F455,'金額'!$B$3:$I$44,7,FALSE))</f>
        <v/>
      </c>
      <c r="J455" s="67"/>
      <c r="K455" s="68"/>
      <c r="L455" s="69" t="str">
        <f>IF($I455="","",IF(AND($B455="K",$E455="KTN"),2000,IF(AND($B455="K",$E455="WHZ"),2000,IF($E455="MAHA",1500,IF($G455=0,(VLOOKUP($K455,'判定表'!$B$3:$G$96,2,FALSE)),0)))))</f>
        <v/>
      </c>
      <c r="M455" s="70" t="str">
        <f>IF($K455="","",IF($E455="ANC",(VLOOKUP($K455,'判定表'!$B$3:$G$95,3,FALSE)),IF(OR($E455="KTN",$E455="WHZ"),(VLOOKUP($K455,'判定表'!$B$3:$G$95,4,FALSE)*I455),0)))</f>
        <v/>
      </c>
      <c r="N455" s="71" t="str">
        <f>IF($I455="","",IF($K455="","",IF($G455=1,(VLOOKUP($F455,'金額'!$B$3:$J$114,3,FALSE)),0)))</f>
        <v/>
      </c>
      <c r="O455" s="72" t="str">
        <f t="shared" si="3"/>
        <v/>
      </c>
      <c r="P455" s="73" t="str">
        <f>IF($K455="","",IF($E455="KTN",(VLOOKUP($K455,'判定表'!$B$3:$I$95,8,FALSE)),IF($I455="","",(VLOOKUP($F455,'金額'!$B$3:$J$114,9,FALSE)))))</f>
        <v/>
      </c>
      <c r="Q455" s="59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</row>
    <row r="456" ht="13.5" customHeight="1">
      <c r="A456" s="44"/>
      <c r="B456" s="60" t="str">
        <f>IF($K456="","",(VLOOKUP($K456,'判定表'!$B$3:$G$105,6,FALSE)))</f>
        <v/>
      </c>
      <c r="C456" s="61"/>
      <c r="D456" s="62" t="str">
        <f t="shared" si="2"/>
        <v/>
      </c>
      <c r="E456" s="62" t="str">
        <f>IF(F456="","",VLOOKUP($F456,'金額'!$B$3:$K$44,10,FALSE))</f>
        <v/>
      </c>
      <c r="F456" s="63"/>
      <c r="G456" s="64" t="str">
        <f>IF($F456="","",(VLOOKUP($F456,'金額'!$B$3:$E$114,2,FALSE)))</f>
        <v/>
      </c>
      <c r="H456" s="65" t="str">
        <f>IF(F456="","",VLOOKUP($F456,'金額'!$B$3:$I$44,8,FALSE))</f>
        <v/>
      </c>
      <c r="I456" s="66" t="str">
        <f>IF(F456="","",VLOOKUP($F456,'金額'!$B$3:$I$44,7,FALSE))</f>
        <v/>
      </c>
      <c r="J456" s="67"/>
      <c r="K456" s="68"/>
      <c r="L456" s="69" t="str">
        <f>IF($I456="","",IF(AND($B456="K",$E456="KTN"),2000,IF(AND($B456="K",$E456="WHZ"),2000,IF($E456="MAHA",1500,IF($G456=0,(VLOOKUP($K456,'判定表'!$B$3:$G$96,2,FALSE)),0)))))</f>
        <v/>
      </c>
      <c r="M456" s="70" t="str">
        <f>IF($K456="","",IF($E456="ANC",(VLOOKUP($K456,'判定表'!$B$3:$G$95,3,FALSE)),IF(OR($E456="KTN",$E456="WHZ"),(VLOOKUP($K456,'判定表'!$B$3:$G$95,4,FALSE)*I456),0)))</f>
        <v/>
      </c>
      <c r="N456" s="71" t="str">
        <f>IF($I456="","",IF($K456="","",IF($G456=1,(VLOOKUP($F456,'金額'!$B$3:$J$114,3,FALSE)),0)))</f>
        <v/>
      </c>
      <c r="O456" s="72" t="str">
        <f t="shared" si="3"/>
        <v/>
      </c>
      <c r="P456" s="73" t="str">
        <f>IF($K456="","",IF($E456="KTN",(VLOOKUP($K456,'判定表'!$B$3:$I$95,8,FALSE)),IF($I456="","",(VLOOKUP($F456,'金額'!$B$3:$J$114,9,FALSE)))))</f>
        <v/>
      </c>
      <c r="Q456" s="59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</row>
    <row r="457" ht="13.5" customHeight="1">
      <c r="A457" s="44"/>
      <c r="B457" s="60" t="str">
        <f>IF($K457="","",(VLOOKUP($K457,'判定表'!$B$3:$G$105,6,FALSE)))</f>
        <v/>
      </c>
      <c r="C457" s="61"/>
      <c r="D457" s="62" t="str">
        <f t="shared" si="2"/>
        <v/>
      </c>
      <c r="E457" s="62" t="str">
        <f>IF(F457="","",VLOOKUP($F457,'金額'!$B$3:$K$44,10,FALSE))</f>
        <v/>
      </c>
      <c r="F457" s="63"/>
      <c r="G457" s="64" t="str">
        <f>IF($F457="","",(VLOOKUP($F457,'金額'!$B$3:$E$114,2,FALSE)))</f>
        <v/>
      </c>
      <c r="H457" s="65" t="str">
        <f>IF(F457="","",VLOOKUP($F457,'金額'!$B$3:$I$44,8,FALSE))</f>
        <v/>
      </c>
      <c r="I457" s="66" t="str">
        <f>IF(F457="","",VLOOKUP($F457,'金額'!$B$3:$I$44,7,FALSE))</f>
        <v/>
      </c>
      <c r="J457" s="67"/>
      <c r="K457" s="68"/>
      <c r="L457" s="69" t="str">
        <f>IF($I457="","",IF(AND($B457="K",$E457="KTN"),2000,IF(AND($B457="K",$E457="WHZ"),2000,IF($E457="MAHA",1500,IF($G457=0,(VLOOKUP($K457,'判定表'!$B$3:$G$96,2,FALSE)),0)))))</f>
        <v/>
      </c>
      <c r="M457" s="70" t="str">
        <f>IF($K457="","",IF($E457="ANC",(VLOOKUP($K457,'判定表'!$B$3:$G$95,3,FALSE)),IF(OR($E457="KTN",$E457="WHZ"),(VLOOKUP($K457,'判定表'!$B$3:$G$95,4,FALSE)*I457),0)))</f>
        <v/>
      </c>
      <c r="N457" s="71" t="str">
        <f>IF($I457="","",IF($K457="","",IF($G457=1,(VLOOKUP($F457,'金額'!$B$3:$J$114,3,FALSE)),0)))</f>
        <v/>
      </c>
      <c r="O457" s="72" t="str">
        <f t="shared" si="3"/>
        <v/>
      </c>
      <c r="P457" s="73" t="str">
        <f>IF($K457="","",IF($E457="KTN",(VLOOKUP($K457,'判定表'!$B$3:$I$95,8,FALSE)),IF($I457="","",(VLOOKUP($F457,'金額'!$B$3:$J$114,9,FALSE)))))</f>
        <v/>
      </c>
      <c r="Q457" s="59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</row>
    <row r="458" ht="13.5" customHeight="1">
      <c r="A458" s="44"/>
      <c r="B458" s="60" t="str">
        <f>IF($K458="","",(VLOOKUP($K458,'判定表'!$B$3:$G$105,6,FALSE)))</f>
        <v/>
      </c>
      <c r="C458" s="61"/>
      <c r="D458" s="62" t="str">
        <f t="shared" si="2"/>
        <v/>
      </c>
      <c r="E458" s="62" t="str">
        <f>IF(F458="","",VLOOKUP($F458,'金額'!$B$3:$K$44,10,FALSE))</f>
        <v/>
      </c>
      <c r="F458" s="63"/>
      <c r="G458" s="64" t="str">
        <f>IF($F458="","",(VLOOKUP($F458,'金額'!$B$3:$E$114,2,FALSE)))</f>
        <v/>
      </c>
      <c r="H458" s="65" t="str">
        <f>IF(F458="","",VLOOKUP($F458,'金額'!$B$3:$I$44,8,FALSE))</f>
        <v/>
      </c>
      <c r="I458" s="66" t="str">
        <f>IF(F458="","",VLOOKUP($F458,'金額'!$B$3:$I$44,7,FALSE))</f>
        <v/>
      </c>
      <c r="J458" s="67"/>
      <c r="K458" s="68"/>
      <c r="L458" s="69" t="str">
        <f>IF($I458="","",IF(AND($B458="K",$E458="KTN"),2000,IF(AND($B458="K",$E458="WHZ"),2000,IF($E458="MAHA",1500,IF($G458=0,(VLOOKUP($K458,'判定表'!$B$3:$G$96,2,FALSE)),0)))))</f>
        <v/>
      </c>
      <c r="M458" s="70" t="str">
        <f>IF($K458="","",IF($E458="ANC",(VLOOKUP($K458,'判定表'!$B$3:$G$95,3,FALSE)),IF(OR($E458="KTN",$E458="WHZ"),(VLOOKUP($K458,'判定表'!$B$3:$G$95,4,FALSE)*I458),0)))</f>
        <v/>
      </c>
      <c r="N458" s="71" t="str">
        <f>IF($I458="","",IF($K458="","",IF($G458=1,(VLOOKUP($F458,'金額'!$B$3:$J$114,3,FALSE)),0)))</f>
        <v/>
      </c>
      <c r="O458" s="72" t="str">
        <f t="shared" si="3"/>
        <v/>
      </c>
      <c r="P458" s="73" t="str">
        <f>IF($K458="","",IF($E458="KTN",(VLOOKUP($K458,'判定表'!$B$3:$I$95,8,FALSE)),IF($I458="","",(VLOOKUP($F458,'金額'!$B$3:$J$114,9,FALSE)))))</f>
        <v/>
      </c>
      <c r="Q458" s="59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</row>
    <row r="459" ht="13.5" customHeight="1">
      <c r="A459" s="44"/>
      <c r="B459" s="60" t="str">
        <f>IF($K459="","",(VLOOKUP($K459,'判定表'!$B$3:$G$105,6,FALSE)))</f>
        <v/>
      </c>
      <c r="C459" s="61"/>
      <c r="D459" s="62" t="str">
        <f t="shared" si="2"/>
        <v/>
      </c>
      <c r="E459" s="62" t="str">
        <f>IF(F459="","",VLOOKUP($F459,'金額'!$B$3:$K$44,10,FALSE))</f>
        <v/>
      </c>
      <c r="F459" s="63"/>
      <c r="G459" s="64" t="str">
        <f>IF($F459="","",(VLOOKUP($F459,'金額'!$B$3:$E$114,2,FALSE)))</f>
        <v/>
      </c>
      <c r="H459" s="65" t="str">
        <f>IF(F459="","",VLOOKUP($F459,'金額'!$B$3:$I$44,8,FALSE))</f>
        <v/>
      </c>
      <c r="I459" s="66" t="str">
        <f>IF(F459="","",VLOOKUP($F459,'金額'!$B$3:$I$44,7,FALSE))</f>
        <v/>
      </c>
      <c r="J459" s="67"/>
      <c r="K459" s="68"/>
      <c r="L459" s="69" t="str">
        <f>IF($I459="","",IF(AND($B459="K",$E459="KTN"),2000,IF(AND($B459="K",$E459="WHZ"),2000,IF($E459="MAHA",1500,IF($G459=0,(VLOOKUP($K459,'判定表'!$B$3:$G$96,2,FALSE)),0)))))</f>
        <v/>
      </c>
      <c r="M459" s="70" t="str">
        <f>IF($K459="","",IF($E459="ANC",(VLOOKUP($K459,'判定表'!$B$3:$G$95,3,FALSE)),IF(OR($E459="KTN",$E459="WHZ"),(VLOOKUP($K459,'判定表'!$B$3:$G$95,4,FALSE)*I459),0)))</f>
        <v/>
      </c>
      <c r="N459" s="71" t="str">
        <f>IF($I459="","",IF($K459="","",IF($G459=1,(VLOOKUP($F459,'金額'!$B$3:$J$114,3,FALSE)),0)))</f>
        <v/>
      </c>
      <c r="O459" s="72" t="str">
        <f t="shared" si="3"/>
        <v/>
      </c>
      <c r="P459" s="73" t="str">
        <f>IF($K459="","",IF($E459="KTN",(VLOOKUP($K459,'判定表'!$B$3:$I$95,8,FALSE)),IF($I459="","",(VLOOKUP($F459,'金額'!$B$3:$J$114,9,FALSE)))))</f>
        <v/>
      </c>
      <c r="Q459" s="75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</row>
    <row r="460" ht="13.5" customHeight="1">
      <c r="A460" s="44"/>
      <c r="B460" s="60" t="str">
        <f>IF($K460="","",(VLOOKUP($K460,'判定表'!$B$3:$G$105,6,FALSE)))</f>
        <v/>
      </c>
      <c r="C460" s="61"/>
      <c r="D460" s="62" t="str">
        <f t="shared" si="2"/>
        <v/>
      </c>
      <c r="E460" s="62" t="str">
        <f>IF(F460="","",VLOOKUP($F460,'金額'!$B$3:$K$44,10,FALSE))</f>
        <v/>
      </c>
      <c r="F460" s="63"/>
      <c r="G460" s="64" t="str">
        <f>IF($F460="","",(VLOOKUP($F460,'金額'!$B$3:$E$114,2,FALSE)))</f>
        <v/>
      </c>
      <c r="H460" s="65" t="str">
        <f>IF(F460="","",VLOOKUP($F460,'金額'!$B$3:$I$44,8,FALSE))</f>
        <v/>
      </c>
      <c r="I460" s="66" t="str">
        <f>IF(F460="","",VLOOKUP($F460,'金額'!$B$3:$I$44,7,FALSE))</f>
        <v/>
      </c>
      <c r="J460" s="67"/>
      <c r="K460" s="68"/>
      <c r="L460" s="69" t="str">
        <f>IF($I460="","",IF(AND($B460="K",$E460="KTN"),2000,IF(AND($B460="K",$E460="WHZ"),2000,IF($E460="MAHA",1500,IF($G460=0,(VLOOKUP($K460,'判定表'!$B$3:$G$96,2,FALSE)),0)))))</f>
        <v/>
      </c>
      <c r="M460" s="70" t="str">
        <f>IF($K460="","",IF($E460="ANC",(VLOOKUP($K460,'判定表'!$B$3:$G$95,3,FALSE)),IF(OR($E460="KTN",$E460="WHZ"),(VLOOKUP($K460,'判定表'!$B$3:$G$95,4,FALSE)*I460),0)))</f>
        <v/>
      </c>
      <c r="N460" s="71" t="str">
        <f>IF($I460="","",IF($K460="","",IF($G460=1,(VLOOKUP($F460,'金額'!$B$3:$J$114,3,FALSE)),0)))</f>
        <v/>
      </c>
      <c r="O460" s="72" t="str">
        <f t="shared" si="3"/>
        <v/>
      </c>
      <c r="P460" s="73" t="str">
        <f>IF($K460="","",IF($E460="KTN",(VLOOKUP($K460,'判定表'!$B$3:$I$95,8,FALSE)),IF($I460="","",(VLOOKUP($F460,'金額'!$B$3:$J$114,9,FALSE)))))</f>
        <v/>
      </c>
      <c r="Q460" s="59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</row>
    <row r="461" ht="13.5" customHeight="1">
      <c r="A461" s="44"/>
      <c r="B461" s="60" t="str">
        <f>IF($K461="","",(VLOOKUP($K461,'判定表'!$B$3:$G$105,6,FALSE)))</f>
        <v/>
      </c>
      <c r="C461" s="61"/>
      <c r="D461" s="62" t="str">
        <f t="shared" si="2"/>
        <v/>
      </c>
      <c r="E461" s="62" t="str">
        <f>IF(F461="","",VLOOKUP($F461,'金額'!$B$3:$K$44,10,FALSE))</f>
        <v/>
      </c>
      <c r="F461" s="63"/>
      <c r="G461" s="64" t="str">
        <f>IF($F461="","",(VLOOKUP($F461,'金額'!$B$3:$E$114,2,FALSE)))</f>
        <v/>
      </c>
      <c r="H461" s="65" t="str">
        <f>IF(F461="","",VLOOKUP($F461,'金額'!$B$3:$I$44,8,FALSE))</f>
        <v/>
      </c>
      <c r="I461" s="66" t="str">
        <f>IF(F461="","",VLOOKUP($F461,'金額'!$B$3:$I$44,7,FALSE))</f>
        <v/>
      </c>
      <c r="J461" s="67"/>
      <c r="K461" s="68"/>
      <c r="L461" s="69" t="str">
        <f>IF($I461="","",IF(AND($B461="K",$E461="KTN"),2000,IF(AND($B461="K",$E461="WHZ"),2000,IF($E461="MAHA",1500,IF($G461=0,(VLOOKUP($K461,'判定表'!$B$3:$G$96,2,FALSE)),0)))))</f>
        <v/>
      </c>
      <c r="M461" s="70" t="str">
        <f>IF($K461="","",IF($E461="ANC",(VLOOKUP($K461,'判定表'!$B$3:$G$95,3,FALSE)),IF(OR($E461="KTN",$E461="WHZ"),(VLOOKUP($K461,'判定表'!$B$3:$G$95,4,FALSE)*I461),0)))</f>
        <v/>
      </c>
      <c r="N461" s="71" t="str">
        <f>IF($I461="","",IF($K461="","",IF($G461=1,(VLOOKUP($F461,'金額'!$B$3:$J$114,3,FALSE)),0)))</f>
        <v/>
      </c>
      <c r="O461" s="72" t="str">
        <f t="shared" si="3"/>
        <v/>
      </c>
      <c r="P461" s="73" t="str">
        <f>IF($K461="","",IF($E461="KTN",(VLOOKUP($K461,'判定表'!$B$3:$I$95,8,FALSE)),IF($I461="","",(VLOOKUP($F461,'金額'!$B$3:$J$114,9,FALSE)))))</f>
        <v/>
      </c>
      <c r="Q461" s="59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</row>
    <row r="462" ht="13.5" customHeight="1">
      <c r="A462" s="44"/>
      <c r="B462" s="60" t="str">
        <f>IF($K462="","",(VLOOKUP($K462,'判定表'!$B$3:$G$105,6,FALSE)))</f>
        <v/>
      </c>
      <c r="C462" s="61"/>
      <c r="D462" s="62" t="str">
        <f t="shared" si="2"/>
        <v/>
      </c>
      <c r="E462" s="62" t="str">
        <f>IF(F462="","",VLOOKUP($F462,'金額'!$B$3:$K$44,10,FALSE))</f>
        <v/>
      </c>
      <c r="F462" s="63"/>
      <c r="G462" s="64" t="str">
        <f>IF($F462="","",(VLOOKUP($F462,'金額'!$B$3:$E$114,2,FALSE)))</f>
        <v/>
      </c>
      <c r="H462" s="65" t="str">
        <f>IF(F462="","",VLOOKUP($F462,'金額'!$B$3:$I$44,8,FALSE))</f>
        <v/>
      </c>
      <c r="I462" s="66" t="str">
        <f>IF(F462="","",VLOOKUP($F462,'金額'!$B$3:$I$44,7,FALSE))</f>
        <v/>
      </c>
      <c r="J462" s="67"/>
      <c r="K462" s="68"/>
      <c r="L462" s="69" t="str">
        <f>IF($I462="","",IF(AND($B462="K",$E462="KTN"),2000,IF(AND($B462="K",$E462="WHZ"),2000,IF($E462="MAHA",1500,IF($G462=0,(VLOOKUP($K462,'判定表'!$B$3:$G$96,2,FALSE)),0)))))</f>
        <v/>
      </c>
      <c r="M462" s="70" t="str">
        <f>IF($K462="","",IF($E462="ANC",(VLOOKUP($K462,'判定表'!$B$3:$G$95,3,FALSE)),IF(OR($E462="KTN",$E462="WHZ"),(VLOOKUP($K462,'判定表'!$B$3:$G$95,4,FALSE)*I462),0)))</f>
        <v/>
      </c>
      <c r="N462" s="71" t="str">
        <f>IF($I462="","",IF($K462="","",IF($G462=1,(VLOOKUP($F462,'金額'!$B$3:$J$114,3,FALSE)),0)))</f>
        <v/>
      </c>
      <c r="O462" s="72" t="str">
        <f t="shared" si="3"/>
        <v/>
      </c>
      <c r="P462" s="73" t="str">
        <f>IF($K462="","",IF($E462="KTN",(VLOOKUP($K462,'判定表'!$B$3:$I$95,8,FALSE)),IF($I462="","",(VLOOKUP($F462,'金額'!$B$3:$J$114,9,FALSE)))))</f>
        <v/>
      </c>
      <c r="Q462" s="59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</row>
    <row r="463" ht="13.5" customHeight="1">
      <c r="A463" s="44"/>
      <c r="B463" s="60" t="str">
        <f>IF($K463="","",(VLOOKUP($K463,'判定表'!$B$3:$G$105,6,FALSE)))</f>
        <v/>
      </c>
      <c r="C463" s="61"/>
      <c r="D463" s="62" t="str">
        <f t="shared" si="2"/>
        <v/>
      </c>
      <c r="E463" s="62" t="str">
        <f>IF(F463="","",VLOOKUP($F463,'金額'!$B$3:$K$44,10,FALSE))</f>
        <v/>
      </c>
      <c r="F463" s="63"/>
      <c r="G463" s="64" t="str">
        <f>IF($F463="","",(VLOOKUP($F463,'金額'!$B$3:$E$114,2,FALSE)))</f>
        <v/>
      </c>
      <c r="H463" s="65" t="str">
        <f>IF(F463="","",VLOOKUP($F463,'金額'!$B$3:$I$44,8,FALSE))</f>
        <v/>
      </c>
      <c r="I463" s="66" t="str">
        <f>IF(F463="","",VLOOKUP($F463,'金額'!$B$3:$I$44,7,FALSE))</f>
        <v/>
      </c>
      <c r="J463" s="67"/>
      <c r="K463" s="68"/>
      <c r="L463" s="69" t="str">
        <f>IF($I463="","",IF(AND($B463="K",$E463="KTN"),2000,IF(AND($B463="K",$E463="WHZ"),2000,IF($E463="MAHA",1500,IF($G463=0,(VLOOKUP($K463,'判定表'!$B$3:$G$96,2,FALSE)),0)))))</f>
        <v/>
      </c>
      <c r="M463" s="70" t="str">
        <f>IF($K463="","",IF($E463="ANC",(VLOOKUP($K463,'判定表'!$B$3:$G$95,3,FALSE)),IF(OR($E463="KTN",$E463="WHZ"),(VLOOKUP($K463,'判定表'!$B$3:$G$95,4,FALSE)*I463),0)))</f>
        <v/>
      </c>
      <c r="N463" s="71" t="str">
        <f>IF($I463="","",IF($K463="","",IF($G463=1,(VLOOKUP($F463,'金額'!$B$3:$J$114,3,FALSE)),0)))</f>
        <v/>
      </c>
      <c r="O463" s="72" t="str">
        <f t="shared" si="3"/>
        <v/>
      </c>
      <c r="P463" s="73" t="str">
        <f>IF($K463="","",IF($E463="KTN",(VLOOKUP($K463,'判定表'!$B$3:$I$95,8,FALSE)),IF($I463="","",(VLOOKUP($F463,'金額'!$B$3:$J$114,9,FALSE)))))</f>
        <v/>
      </c>
      <c r="Q463" s="75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</row>
    <row r="464" ht="13.5" customHeight="1">
      <c r="A464" s="44"/>
      <c r="B464" s="60" t="str">
        <f>IF($K464="","",(VLOOKUP($K464,'判定表'!$B$3:$G$105,6,FALSE)))</f>
        <v/>
      </c>
      <c r="C464" s="61"/>
      <c r="D464" s="62" t="str">
        <f t="shared" si="2"/>
        <v/>
      </c>
      <c r="E464" s="62" t="str">
        <f>IF(F464="","",VLOOKUP($F464,'金額'!$B$3:$K$44,10,FALSE))</f>
        <v/>
      </c>
      <c r="F464" s="63"/>
      <c r="G464" s="64" t="str">
        <f>IF($F464="","",(VLOOKUP($F464,'金額'!$B$3:$E$114,2,FALSE)))</f>
        <v/>
      </c>
      <c r="H464" s="65" t="str">
        <f>IF(F464="","",VLOOKUP($F464,'金額'!$B$3:$I$44,8,FALSE))</f>
        <v/>
      </c>
      <c r="I464" s="66" t="str">
        <f>IF(F464="","",VLOOKUP($F464,'金額'!$B$3:$I$44,7,FALSE))</f>
        <v/>
      </c>
      <c r="J464" s="67"/>
      <c r="K464" s="68"/>
      <c r="L464" s="69" t="str">
        <f>IF($I464="","",IF(AND($B464="K",$E464="KTN"),2000,IF(AND($B464="K",$E464="WHZ"),2000,IF($E464="MAHA",1500,IF($G464=0,(VLOOKUP($K464,'判定表'!$B$3:$G$96,2,FALSE)),0)))))</f>
        <v/>
      </c>
      <c r="M464" s="70" t="str">
        <f>IF($K464="","",IF($E464="ANC",(VLOOKUP($K464,'判定表'!$B$3:$G$95,3,FALSE)),IF(OR($E464="KTN",$E464="WHZ"),(VLOOKUP($K464,'判定表'!$B$3:$G$95,4,FALSE)*I464),0)))</f>
        <v/>
      </c>
      <c r="N464" s="71" t="str">
        <f>IF($I464="","",IF($K464="","",IF($G464=1,(VLOOKUP($F464,'金額'!$B$3:$J$114,3,FALSE)),0)))</f>
        <v/>
      </c>
      <c r="O464" s="72" t="str">
        <f t="shared" si="3"/>
        <v/>
      </c>
      <c r="P464" s="73" t="str">
        <f>IF($K464="","",IF($E464="KTN",(VLOOKUP($K464,'判定表'!$B$3:$I$95,8,FALSE)),IF($I464="","",(VLOOKUP($F464,'金額'!$B$3:$J$114,9,FALSE)))))</f>
        <v/>
      </c>
      <c r="Q464" s="59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</row>
    <row r="465" ht="13.5" customHeight="1">
      <c r="A465" s="44"/>
      <c r="B465" s="60" t="str">
        <f>IF($K465="","",(VLOOKUP($K465,'判定表'!$B$3:$G$105,6,FALSE)))</f>
        <v/>
      </c>
      <c r="C465" s="61"/>
      <c r="D465" s="62" t="str">
        <f t="shared" si="2"/>
        <v/>
      </c>
      <c r="E465" s="62" t="str">
        <f>IF(F465="","",VLOOKUP($F465,'金額'!$B$3:$K$44,10,FALSE))</f>
        <v/>
      </c>
      <c r="F465" s="63"/>
      <c r="G465" s="64" t="str">
        <f>IF($F465="","",(VLOOKUP($F465,'金額'!$B$3:$E$114,2,FALSE)))</f>
        <v/>
      </c>
      <c r="H465" s="65" t="str">
        <f>IF(F465="","",VLOOKUP($F465,'金額'!$B$3:$I$44,8,FALSE))</f>
        <v/>
      </c>
      <c r="I465" s="66" t="str">
        <f>IF(F465="","",VLOOKUP($F465,'金額'!$B$3:$I$44,7,FALSE))</f>
        <v/>
      </c>
      <c r="J465" s="67"/>
      <c r="K465" s="68"/>
      <c r="L465" s="69" t="str">
        <f>IF($I465="","",IF(AND($B465="K",$E465="KTN"),2000,IF(AND($B465="K",$E465="WHZ"),2000,IF($E465="MAHA",1500,IF($G465=0,(VLOOKUP($K465,'判定表'!$B$3:$G$96,2,FALSE)),0)))))</f>
        <v/>
      </c>
      <c r="M465" s="70" t="str">
        <f>IF($K465="","",IF($E465="ANC",(VLOOKUP($K465,'判定表'!$B$3:$G$95,3,FALSE)),IF(OR($E465="KTN",$E465="WHZ"),(VLOOKUP($K465,'判定表'!$B$3:$G$95,4,FALSE)*I465),0)))</f>
        <v/>
      </c>
      <c r="N465" s="71" t="str">
        <f>IF($I465="","",IF($K465="","",IF($G465=1,(VLOOKUP($F465,'金額'!$B$3:$J$114,3,FALSE)),0)))</f>
        <v/>
      </c>
      <c r="O465" s="72" t="str">
        <f t="shared" si="3"/>
        <v/>
      </c>
      <c r="P465" s="73" t="str">
        <f>IF($K465="","",IF($E465="KTN",(VLOOKUP($K465,'判定表'!$B$3:$I$95,8,FALSE)),IF($I465="","",(VLOOKUP($F465,'金額'!$B$3:$J$114,9,FALSE)))))</f>
        <v/>
      </c>
      <c r="Q465" s="59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</row>
    <row r="466" ht="13.5" customHeight="1">
      <c r="A466" s="44"/>
      <c r="B466" s="60" t="str">
        <f>IF($K466="","",(VLOOKUP($K466,'判定表'!$B$3:$G$105,6,FALSE)))</f>
        <v/>
      </c>
      <c r="C466" s="61"/>
      <c r="D466" s="62" t="str">
        <f t="shared" si="2"/>
        <v/>
      </c>
      <c r="E466" s="62" t="str">
        <f>IF(F466="","",VLOOKUP($F466,'金額'!$B$3:$K$44,10,FALSE))</f>
        <v/>
      </c>
      <c r="F466" s="63"/>
      <c r="G466" s="64" t="str">
        <f>IF($F466="","",(VLOOKUP($F466,'金額'!$B$3:$E$114,2,FALSE)))</f>
        <v/>
      </c>
      <c r="H466" s="65" t="str">
        <f>IF(F466="","",VLOOKUP($F466,'金額'!$B$3:$I$44,8,FALSE))</f>
        <v/>
      </c>
      <c r="I466" s="66" t="str">
        <f>IF(F466="","",VLOOKUP($F466,'金額'!$B$3:$I$44,7,FALSE))</f>
        <v/>
      </c>
      <c r="J466" s="67"/>
      <c r="K466" s="68"/>
      <c r="L466" s="69" t="str">
        <f>IF($I466="","",IF(AND($B466="K",$E466="KTN"),2000,IF(AND($B466="K",$E466="WHZ"),2000,IF($E466="MAHA",1500,IF($G466=0,(VLOOKUP($K466,'判定表'!$B$3:$G$96,2,FALSE)),0)))))</f>
        <v/>
      </c>
      <c r="M466" s="70" t="str">
        <f>IF($K466="","",IF($E466="ANC",(VLOOKUP($K466,'判定表'!$B$3:$G$95,3,FALSE)),IF(OR($E466="KTN",$E466="WHZ"),(VLOOKUP($K466,'判定表'!$B$3:$G$95,4,FALSE)*I466),0)))</f>
        <v/>
      </c>
      <c r="N466" s="71" t="str">
        <f>IF($I466="","",IF($K466="","",IF($G466=1,(VLOOKUP($F466,'金額'!$B$3:$J$114,3,FALSE)),0)))</f>
        <v/>
      </c>
      <c r="O466" s="72" t="str">
        <f t="shared" si="3"/>
        <v/>
      </c>
      <c r="P466" s="73" t="str">
        <f>IF($K466="","",IF($E466="KTN",(VLOOKUP($K466,'判定表'!$B$3:$I$95,8,FALSE)),IF($I466="","",(VLOOKUP($F466,'金額'!$B$3:$J$114,9,FALSE)))))</f>
        <v/>
      </c>
      <c r="Q466" s="59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</row>
    <row r="467" ht="13.5" customHeight="1">
      <c r="A467" s="44"/>
      <c r="B467" s="60" t="str">
        <f>IF($K467="","",(VLOOKUP($K467,'判定表'!$B$3:$G$105,6,FALSE)))</f>
        <v/>
      </c>
      <c r="C467" s="61"/>
      <c r="D467" s="62" t="str">
        <f t="shared" si="2"/>
        <v/>
      </c>
      <c r="E467" s="62" t="str">
        <f>IF(F467="","",VLOOKUP($F467,'金額'!$B$3:$K$44,10,FALSE))</f>
        <v/>
      </c>
      <c r="F467" s="63"/>
      <c r="G467" s="64" t="str">
        <f>IF($F467="","",(VLOOKUP($F467,'金額'!$B$3:$E$114,2,FALSE)))</f>
        <v/>
      </c>
      <c r="H467" s="65" t="str">
        <f>IF(F467="","",VLOOKUP($F467,'金額'!$B$3:$I$44,8,FALSE))</f>
        <v/>
      </c>
      <c r="I467" s="66" t="str">
        <f>IF(F467="","",VLOOKUP($F467,'金額'!$B$3:$I$44,7,FALSE))</f>
        <v/>
      </c>
      <c r="J467" s="67"/>
      <c r="K467" s="68"/>
      <c r="L467" s="69" t="str">
        <f>IF($I467="","",IF(AND($B467="K",$E467="KTN"),2000,IF(AND($B467="K",$E467="WHZ"),2000,IF($E467="MAHA",1500,IF($G467=0,(VLOOKUP($K467,'判定表'!$B$3:$G$96,2,FALSE)),0)))))</f>
        <v/>
      </c>
      <c r="M467" s="70" t="str">
        <f>IF($K467="","",IF($E467="ANC",(VLOOKUP($K467,'判定表'!$B$3:$G$95,3,FALSE)),IF(OR($E467="KTN",$E467="WHZ"),(VLOOKUP($K467,'判定表'!$B$3:$G$95,4,FALSE)*I467),0)))</f>
        <v/>
      </c>
      <c r="N467" s="71" t="str">
        <f>IF($I467="","",IF($K467="","",IF($G467=1,(VLOOKUP($F467,'金額'!$B$3:$J$114,3,FALSE)),0)))</f>
        <v/>
      </c>
      <c r="O467" s="72" t="str">
        <f t="shared" si="3"/>
        <v/>
      </c>
      <c r="P467" s="73" t="str">
        <f>IF($K467="","",IF($E467="KTN",(VLOOKUP($K467,'判定表'!$B$3:$I$95,8,FALSE)),IF($I467="","",(VLOOKUP($F467,'金額'!$B$3:$J$114,9,FALSE)))))</f>
        <v/>
      </c>
      <c r="Q467" s="59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</row>
    <row r="468" ht="13.5" customHeight="1">
      <c r="A468" s="44"/>
      <c r="B468" s="60" t="str">
        <f>IF($K468="","",(VLOOKUP($K468,'判定表'!$B$3:$G$105,6,FALSE)))</f>
        <v/>
      </c>
      <c r="C468" s="61"/>
      <c r="D468" s="62" t="str">
        <f t="shared" si="2"/>
        <v/>
      </c>
      <c r="E468" s="62" t="str">
        <f>IF(F468="","",VLOOKUP($F468,'金額'!$B$3:$K$44,10,FALSE))</f>
        <v/>
      </c>
      <c r="F468" s="63"/>
      <c r="G468" s="64" t="str">
        <f>IF($F468="","",(VLOOKUP($F468,'金額'!$B$3:$E$114,2,FALSE)))</f>
        <v/>
      </c>
      <c r="H468" s="65" t="str">
        <f>IF(F468="","",VLOOKUP($F468,'金額'!$B$3:$I$44,8,FALSE))</f>
        <v/>
      </c>
      <c r="I468" s="66" t="str">
        <f>IF(F468="","",VLOOKUP($F468,'金額'!$B$3:$I$44,7,FALSE))</f>
        <v/>
      </c>
      <c r="J468" s="67"/>
      <c r="K468" s="68"/>
      <c r="L468" s="69" t="str">
        <f>IF($I468="","",IF(AND($B468="K",$E468="KTN"),2000,IF(AND($B468="K",$E468="WHZ"),2000,IF($E468="MAHA",1500,IF($G468=0,(VLOOKUP($K468,'判定表'!$B$3:$G$96,2,FALSE)),0)))))</f>
        <v/>
      </c>
      <c r="M468" s="70" t="str">
        <f>IF($K468="","",IF($E468="ANC",(VLOOKUP($K468,'判定表'!$B$3:$G$95,3,FALSE)),IF(OR($E468="KTN",$E468="WHZ"),(VLOOKUP($K468,'判定表'!$B$3:$G$95,4,FALSE)*I468),0)))</f>
        <v/>
      </c>
      <c r="N468" s="71" t="str">
        <f>IF($I468="","",IF($K468="","",IF($G468=1,(VLOOKUP($F468,'金額'!$B$3:$J$114,3,FALSE)),0)))</f>
        <v/>
      </c>
      <c r="O468" s="72" t="str">
        <f t="shared" si="3"/>
        <v/>
      </c>
      <c r="P468" s="73" t="str">
        <f>IF($K468="","",IF($E468="KTN",(VLOOKUP($K468,'判定表'!$B$3:$I$95,8,FALSE)),IF($I468="","",(VLOOKUP($F468,'金額'!$B$3:$J$114,9,FALSE)))))</f>
        <v/>
      </c>
      <c r="Q468" s="59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</row>
    <row r="469" ht="13.5" customHeight="1">
      <c r="A469" s="44"/>
      <c r="B469" s="60" t="str">
        <f>IF($K469="","",(VLOOKUP($K469,'判定表'!$B$3:$G$105,6,FALSE)))</f>
        <v/>
      </c>
      <c r="C469" s="61"/>
      <c r="D469" s="62" t="str">
        <f t="shared" si="2"/>
        <v/>
      </c>
      <c r="E469" s="62" t="str">
        <f>IF(F469="","",VLOOKUP($F469,'金額'!$B$3:$K$44,10,FALSE))</f>
        <v/>
      </c>
      <c r="F469" s="63"/>
      <c r="G469" s="64" t="str">
        <f>IF($F469="","",(VLOOKUP($F469,'金額'!$B$3:$E$114,2,FALSE)))</f>
        <v/>
      </c>
      <c r="H469" s="65" t="str">
        <f>IF(F469="","",VLOOKUP($F469,'金額'!$B$3:$I$44,8,FALSE))</f>
        <v/>
      </c>
      <c r="I469" s="66" t="str">
        <f>IF(F469="","",VLOOKUP($F469,'金額'!$B$3:$I$44,7,FALSE))</f>
        <v/>
      </c>
      <c r="J469" s="67"/>
      <c r="K469" s="68"/>
      <c r="L469" s="69" t="str">
        <f>IF($I469="","",IF(AND($B469="K",$E469="KTN"),2000,IF(AND($B469="K",$E469="WHZ"),2000,IF($E469="MAHA",1500,IF($G469=0,(VLOOKUP($K469,'判定表'!$B$3:$G$96,2,FALSE)),0)))))</f>
        <v/>
      </c>
      <c r="M469" s="70" t="str">
        <f>IF($K469="","",IF($E469="ANC",(VLOOKUP($K469,'判定表'!$B$3:$G$95,3,FALSE)),IF(OR($E469="KTN",$E469="WHZ"),(VLOOKUP($K469,'判定表'!$B$3:$G$95,4,FALSE)*I469),0)))</f>
        <v/>
      </c>
      <c r="N469" s="71" t="str">
        <f>IF($I469="","",IF($K469="","",IF($G469=1,(VLOOKUP($F469,'金額'!$B$3:$J$114,3,FALSE)),0)))</f>
        <v/>
      </c>
      <c r="O469" s="72" t="str">
        <f t="shared" si="3"/>
        <v/>
      </c>
      <c r="P469" s="73" t="str">
        <f>IF($K469="","",IF($E469="KTN",(VLOOKUP($K469,'判定表'!$B$3:$I$95,8,FALSE)),IF($I469="","",(VLOOKUP($F469,'金額'!$B$3:$J$114,9,FALSE)))))</f>
        <v/>
      </c>
      <c r="Q469" s="59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</row>
    <row r="470" ht="13.5" customHeight="1">
      <c r="A470" s="44"/>
      <c r="B470" s="60" t="str">
        <f>IF($K470="","",(VLOOKUP($K470,'判定表'!$B$3:$G$105,6,FALSE)))</f>
        <v/>
      </c>
      <c r="C470" s="61"/>
      <c r="D470" s="62" t="str">
        <f t="shared" si="2"/>
        <v/>
      </c>
      <c r="E470" s="62" t="str">
        <f>IF(F470="","",VLOOKUP($F470,'金額'!$B$3:$K$44,10,FALSE))</f>
        <v/>
      </c>
      <c r="F470" s="63"/>
      <c r="G470" s="64" t="str">
        <f>IF($F470="","",(VLOOKUP($F470,'金額'!$B$3:$E$114,2,FALSE)))</f>
        <v/>
      </c>
      <c r="H470" s="65" t="str">
        <f>IF(F470="","",VLOOKUP($F470,'金額'!$B$3:$I$44,8,FALSE))</f>
        <v/>
      </c>
      <c r="I470" s="66" t="str">
        <f>IF(F470="","",VLOOKUP($F470,'金額'!$B$3:$I$44,7,FALSE))</f>
        <v/>
      </c>
      <c r="J470" s="67"/>
      <c r="K470" s="68"/>
      <c r="L470" s="69" t="str">
        <f>IF($I470="","",IF(AND($B470="K",$E470="KTN"),2000,IF(AND($B470="K",$E470="WHZ"),2000,IF($E470="MAHA",1500,IF($G470=0,(VLOOKUP($K470,'判定表'!$B$3:$G$96,2,FALSE)),0)))))</f>
        <v/>
      </c>
      <c r="M470" s="70" t="str">
        <f>IF($K470="","",IF($E470="ANC",(VLOOKUP($K470,'判定表'!$B$3:$G$95,3,FALSE)),IF(OR($E470="KTN",$E470="WHZ"),(VLOOKUP($K470,'判定表'!$B$3:$G$95,4,FALSE)*I470),0)))</f>
        <v/>
      </c>
      <c r="N470" s="71" t="str">
        <f>IF($I470="","",IF($K470="","",IF($G470=1,(VLOOKUP($F470,'金額'!$B$3:$J$114,3,FALSE)),0)))</f>
        <v/>
      </c>
      <c r="O470" s="72" t="str">
        <f t="shared" si="3"/>
        <v/>
      </c>
      <c r="P470" s="73" t="str">
        <f>IF($K470="","",IF($E470="KTN",(VLOOKUP($K470,'判定表'!$B$3:$I$95,8,FALSE)),IF($I470="","",(VLOOKUP($F470,'金額'!$B$3:$J$114,9,FALSE)))))</f>
        <v/>
      </c>
      <c r="Q470" s="59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</row>
    <row r="471" ht="13.5" customHeight="1">
      <c r="A471" s="44"/>
      <c r="B471" s="60" t="str">
        <f>IF($K471="","",(VLOOKUP($K471,'判定表'!$B$3:$G$105,6,FALSE)))</f>
        <v/>
      </c>
      <c r="C471" s="61"/>
      <c r="D471" s="62" t="str">
        <f t="shared" si="2"/>
        <v/>
      </c>
      <c r="E471" s="62" t="str">
        <f>IF(F471="","",VLOOKUP($F471,'金額'!$B$3:$K$44,10,FALSE))</f>
        <v/>
      </c>
      <c r="F471" s="63"/>
      <c r="G471" s="64" t="str">
        <f>IF($F471="","",(VLOOKUP($F471,'金額'!$B$3:$E$114,2,FALSE)))</f>
        <v/>
      </c>
      <c r="H471" s="65" t="str">
        <f>IF(F471="","",VLOOKUP($F471,'金額'!$B$3:$I$44,8,FALSE))</f>
        <v/>
      </c>
      <c r="I471" s="66" t="str">
        <f>IF(F471="","",VLOOKUP($F471,'金額'!$B$3:$I$44,7,FALSE))</f>
        <v/>
      </c>
      <c r="J471" s="67"/>
      <c r="K471" s="68"/>
      <c r="L471" s="69" t="str">
        <f>IF($I471="","",IF(AND($B471="K",$E471="KTN"),2000,IF(AND($B471="K",$E471="WHZ"),2000,IF($E471="MAHA",1500,IF($G471=0,(VLOOKUP($K471,'判定表'!$B$3:$G$96,2,FALSE)),0)))))</f>
        <v/>
      </c>
      <c r="M471" s="70" t="str">
        <f>IF($K471="","",IF($E471="ANC",(VLOOKUP($K471,'判定表'!$B$3:$G$95,3,FALSE)),IF(OR($E471="KTN",$E471="WHZ"),(VLOOKUP($K471,'判定表'!$B$3:$G$95,4,FALSE)*I471),0)))</f>
        <v/>
      </c>
      <c r="N471" s="71" t="str">
        <f>IF($I471="","",IF($K471="","",IF($G471=1,(VLOOKUP($F471,'金額'!$B$3:$J$114,3,FALSE)),0)))</f>
        <v/>
      </c>
      <c r="O471" s="72" t="str">
        <f t="shared" si="3"/>
        <v/>
      </c>
      <c r="P471" s="73" t="str">
        <f>IF($K471="","",IF($E471="KTN",(VLOOKUP($K471,'判定表'!$B$3:$I$95,8,FALSE)),IF($I471="","",(VLOOKUP($F471,'金額'!$B$3:$J$114,9,FALSE)))))</f>
        <v/>
      </c>
      <c r="Q471" s="59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</row>
    <row r="472" ht="13.5" customHeight="1">
      <c r="A472" s="44"/>
      <c r="B472" s="60" t="str">
        <f>IF($K472="","",(VLOOKUP($K472,'判定表'!$B$3:$G$105,6,FALSE)))</f>
        <v/>
      </c>
      <c r="C472" s="61"/>
      <c r="D472" s="62" t="str">
        <f t="shared" si="2"/>
        <v/>
      </c>
      <c r="E472" s="62" t="str">
        <f>IF(F472="","",VLOOKUP($F472,'金額'!$B$3:$K$44,10,FALSE))</f>
        <v/>
      </c>
      <c r="F472" s="63"/>
      <c r="G472" s="64" t="str">
        <f>IF($F472="","",(VLOOKUP($F472,'金額'!$B$3:$E$114,2,FALSE)))</f>
        <v/>
      </c>
      <c r="H472" s="65" t="str">
        <f>IF(F472="","",VLOOKUP($F472,'金額'!$B$3:$I$44,8,FALSE))</f>
        <v/>
      </c>
      <c r="I472" s="66" t="str">
        <f>IF(F472="","",VLOOKUP($F472,'金額'!$B$3:$I$44,7,FALSE))</f>
        <v/>
      </c>
      <c r="J472" s="67"/>
      <c r="K472" s="68"/>
      <c r="L472" s="69" t="str">
        <f>IF($I472="","",IF(AND($B472="K",$E472="KTN"),2000,IF(AND($B472="K",$E472="WHZ"),2000,IF($E472="MAHA",1500,IF($G472=0,(VLOOKUP($K472,'判定表'!$B$3:$G$96,2,FALSE)),0)))))</f>
        <v/>
      </c>
      <c r="M472" s="70" t="str">
        <f>IF($K472="","",IF($E472="ANC",(VLOOKUP($K472,'判定表'!$B$3:$G$95,3,FALSE)),IF(OR($E472="KTN",$E472="WHZ"),(VLOOKUP($K472,'判定表'!$B$3:$G$95,4,FALSE)*I472),0)))</f>
        <v/>
      </c>
      <c r="N472" s="71" t="str">
        <f>IF($I472="","",IF($K472="","",IF($G472=1,(VLOOKUP($F472,'金額'!$B$3:$J$114,3,FALSE)),0)))</f>
        <v/>
      </c>
      <c r="O472" s="72" t="str">
        <f t="shared" si="3"/>
        <v/>
      </c>
      <c r="P472" s="73" t="str">
        <f>IF($K472="","",IF($E472="KTN",(VLOOKUP($K472,'判定表'!$B$3:$I$95,8,FALSE)),IF($I472="","",(VLOOKUP($F472,'金額'!$B$3:$J$114,9,FALSE)))))</f>
        <v/>
      </c>
      <c r="Q472" s="59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</row>
    <row r="473" ht="13.5" customHeight="1">
      <c r="A473" s="44"/>
      <c r="B473" s="60" t="str">
        <f>IF($K473="","",(VLOOKUP($K473,'判定表'!$B$3:$G$105,6,FALSE)))</f>
        <v/>
      </c>
      <c r="C473" s="61"/>
      <c r="D473" s="62" t="str">
        <f t="shared" si="2"/>
        <v/>
      </c>
      <c r="E473" s="62" t="str">
        <f>IF(F473="","",VLOOKUP($F473,'金額'!$B$3:$K$44,10,FALSE))</f>
        <v/>
      </c>
      <c r="F473" s="63"/>
      <c r="G473" s="64" t="str">
        <f>IF($F473="","",(VLOOKUP($F473,'金額'!$B$3:$E$114,2,FALSE)))</f>
        <v/>
      </c>
      <c r="H473" s="65" t="str">
        <f>IF(F473="","",VLOOKUP($F473,'金額'!$B$3:$I$44,8,FALSE))</f>
        <v/>
      </c>
      <c r="I473" s="66" t="str">
        <f>IF(F473="","",VLOOKUP($F473,'金額'!$B$3:$I$44,7,FALSE))</f>
        <v/>
      </c>
      <c r="J473" s="67"/>
      <c r="K473" s="68"/>
      <c r="L473" s="69" t="str">
        <f>IF($I473="","",IF(AND($B473="K",$E473="KTN"),2000,IF(AND($B473="K",$E473="WHZ"),2000,IF($E473="MAHA",1500,IF($G473=0,(VLOOKUP($K473,'判定表'!$B$3:$G$96,2,FALSE)),0)))))</f>
        <v/>
      </c>
      <c r="M473" s="70" t="str">
        <f>IF($K473="","",IF($E473="ANC",(VLOOKUP($K473,'判定表'!$B$3:$G$95,3,FALSE)),IF(OR($E473="KTN",$E473="WHZ"),(VLOOKUP($K473,'判定表'!$B$3:$G$95,4,FALSE)*I473),0)))</f>
        <v/>
      </c>
      <c r="N473" s="71" t="str">
        <f>IF($I473="","",IF($K473="","",IF($G473=1,(VLOOKUP($F473,'金額'!$B$3:$J$114,3,FALSE)),0)))</f>
        <v/>
      </c>
      <c r="O473" s="72" t="str">
        <f t="shared" si="3"/>
        <v/>
      </c>
      <c r="P473" s="73" t="str">
        <f>IF($K473="","",IF($E473="KTN",(VLOOKUP($K473,'判定表'!$B$3:$I$95,8,FALSE)),IF($I473="","",(VLOOKUP($F473,'金額'!$B$3:$J$114,9,FALSE)))))</f>
        <v/>
      </c>
      <c r="Q473" s="59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</row>
    <row r="474" ht="13.5" customHeight="1">
      <c r="A474" s="44"/>
      <c r="B474" s="60" t="str">
        <f>IF($K474="","",(VLOOKUP($K474,'判定表'!$B$3:$G$105,6,FALSE)))</f>
        <v/>
      </c>
      <c r="C474" s="61"/>
      <c r="D474" s="62" t="str">
        <f t="shared" si="2"/>
        <v/>
      </c>
      <c r="E474" s="62" t="str">
        <f>IF(F474="","",VLOOKUP($F474,'金額'!$B$3:$K$44,10,FALSE))</f>
        <v/>
      </c>
      <c r="F474" s="63"/>
      <c r="G474" s="64" t="str">
        <f>IF($F474="","",(VLOOKUP($F474,'金額'!$B$3:$E$114,2,FALSE)))</f>
        <v/>
      </c>
      <c r="H474" s="65" t="str">
        <f>IF(F474="","",VLOOKUP($F474,'金額'!$B$3:$I$44,8,FALSE))</f>
        <v/>
      </c>
      <c r="I474" s="66" t="str">
        <f>IF(F474="","",VLOOKUP($F474,'金額'!$B$3:$I$44,7,FALSE))</f>
        <v/>
      </c>
      <c r="J474" s="67"/>
      <c r="K474" s="68"/>
      <c r="L474" s="69" t="str">
        <f>IF($I474="","",IF(AND($B474="K",$E474="KTN"),2000,IF(AND($B474="K",$E474="WHZ"),2000,IF($E474="MAHA",1500,IF($G474=0,(VLOOKUP($K474,'判定表'!$B$3:$G$96,2,FALSE)),0)))))</f>
        <v/>
      </c>
      <c r="M474" s="70" t="str">
        <f>IF($K474="","",IF($E474="ANC",(VLOOKUP($K474,'判定表'!$B$3:$G$95,3,FALSE)),IF(OR($E474="KTN",$E474="WHZ"),(VLOOKUP($K474,'判定表'!$B$3:$G$95,4,FALSE)*I474),0)))</f>
        <v/>
      </c>
      <c r="N474" s="71" t="str">
        <f>IF($I474="","",IF($K474="","",IF($G474=1,(VLOOKUP($F474,'金額'!$B$3:$J$114,3,FALSE)),0)))</f>
        <v/>
      </c>
      <c r="O474" s="72" t="str">
        <f t="shared" si="3"/>
        <v/>
      </c>
      <c r="P474" s="73" t="str">
        <f>IF($K474="","",IF($E474="KTN",(VLOOKUP($K474,'判定表'!$B$3:$I$95,8,FALSE)),IF($I474="","",(VLOOKUP($F474,'金額'!$B$3:$J$114,9,FALSE)))))</f>
        <v/>
      </c>
      <c r="Q474" s="59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</row>
    <row r="475" ht="13.5" customHeight="1">
      <c r="A475" s="44"/>
      <c r="B475" s="60" t="str">
        <f>IF($K475="","",(VLOOKUP($K475,'判定表'!$B$3:$G$105,6,FALSE)))</f>
        <v/>
      </c>
      <c r="C475" s="61"/>
      <c r="D475" s="62" t="str">
        <f t="shared" si="2"/>
        <v/>
      </c>
      <c r="E475" s="62" t="str">
        <f>IF(F475="","",VLOOKUP($F475,'金額'!$B$3:$K$44,10,FALSE))</f>
        <v/>
      </c>
      <c r="F475" s="63"/>
      <c r="G475" s="64" t="str">
        <f>IF($F475="","",(VLOOKUP($F475,'金額'!$B$3:$E$114,2,FALSE)))</f>
        <v/>
      </c>
      <c r="H475" s="65" t="str">
        <f>IF(F475="","",VLOOKUP($F475,'金額'!$B$3:$I$44,8,FALSE))</f>
        <v/>
      </c>
      <c r="I475" s="66" t="str">
        <f>IF(F475="","",VLOOKUP($F475,'金額'!$B$3:$I$44,7,FALSE))</f>
        <v/>
      </c>
      <c r="J475" s="67"/>
      <c r="K475" s="68"/>
      <c r="L475" s="69" t="str">
        <f>IF($I475="","",IF(AND($B475="K",$E475="KTN"),2000,IF(AND($B475="K",$E475="WHZ"),2000,IF($E475="MAHA",1500,IF($G475=0,(VLOOKUP($K475,'判定表'!$B$3:$G$96,2,FALSE)),0)))))</f>
        <v/>
      </c>
      <c r="M475" s="70" t="str">
        <f>IF($K475="","",IF($E475="ANC",(VLOOKUP($K475,'判定表'!$B$3:$G$95,3,FALSE)),IF(OR($E475="KTN",$E475="WHZ"),(VLOOKUP($K475,'判定表'!$B$3:$G$95,4,FALSE)*I475),0)))</f>
        <v/>
      </c>
      <c r="N475" s="71" t="str">
        <f>IF($I475="","",IF($K475="","",IF($G475=1,(VLOOKUP($F475,'金額'!$B$3:$J$114,3,FALSE)),0)))</f>
        <v/>
      </c>
      <c r="O475" s="72" t="str">
        <f t="shared" si="3"/>
        <v/>
      </c>
      <c r="P475" s="73" t="str">
        <f>IF($K475="","",IF($E475="KTN",(VLOOKUP($K475,'判定表'!$B$3:$I$95,8,FALSE)),IF($I475="","",(VLOOKUP($F475,'金額'!$B$3:$J$114,9,FALSE)))))</f>
        <v/>
      </c>
      <c r="Q475" s="59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</row>
    <row r="476" ht="13.5" customHeight="1">
      <c r="A476" s="44"/>
      <c r="B476" s="60" t="str">
        <f>IF($K476="","",(VLOOKUP($K476,'判定表'!$B$3:$G$105,6,FALSE)))</f>
        <v/>
      </c>
      <c r="C476" s="61"/>
      <c r="D476" s="62" t="str">
        <f t="shared" si="2"/>
        <v/>
      </c>
      <c r="E476" s="62" t="str">
        <f>IF(F476="","",VLOOKUP($F476,'金額'!$B$3:$K$44,10,FALSE))</f>
        <v/>
      </c>
      <c r="F476" s="63"/>
      <c r="G476" s="64" t="str">
        <f>IF($F476="","",(VLOOKUP($F476,'金額'!$B$3:$E$114,2,FALSE)))</f>
        <v/>
      </c>
      <c r="H476" s="65" t="str">
        <f>IF(F476="","",VLOOKUP($F476,'金額'!$B$3:$I$44,8,FALSE))</f>
        <v/>
      </c>
      <c r="I476" s="66" t="str">
        <f>IF(F476="","",VLOOKUP($F476,'金額'!$B$3:$I$44,7,FALSE))</f>
        <v/>
      </c>
      <c r="J476" s="67"/>
      <c r="K476" s="68"/>
      <c r="L476" s="69" t="str">
        <f>IF($I476="","",IF(AND($B476="K",$E476="KTN"),2000,IF(AND($B476="K",$E476="WHZ"),2000,IF($E476="MAHA",1500,IF($G476=0,(VLOOKUP($K476,'判定表'!$B$3:$G$96,2,FALSE)),0)))))</f>
        <v/>
      </c>
      <c r="M476" s="70" t="str">
        <f>IF($K476="","",IF($E476="ANC",(VLOOKUP($K476,'判定表'!$B$3:$G$95,3,FALSE)),IF(OR($E476="KTN",$E476="WHZ"),(VLOOKUP($K476,'判定表'!$B$3:$G$95,4,FALSE)*I476),0)))</f>
        <v/>
      </c>
      <c r="N476" s="71" t="str">
        <f>IF($I476="","",IF($K476="","",IF($G476=1,(VLOOKUP($F476,'金額'!$B$3:$J$114,3,FALSE)),0)))</f>
        <v/>
      </c>
      <c r="O476" s="72" t="str">
        <f t="shared" si="3"/>
        <v/>
      </c>
      <c r="P476" s="73" t="str">
        <f>IF($K476="","",IF($E476="KTN",(VLOOKUP($K476,'判定表'!$B$3:$I$95,8,FALSE)),IF($I476="","",(VLOOKUP($F476,'金額'!$B$3:$J$114,9,FALSE)))))</f>
        <v/>
      </c>
      <c r="Q476" s="59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</row>
    <row r="477" ht="13.5" customHeight="1">
      <c r="A477" s="44"/>
      <c r="B477" s="60" t="str">
        <f>IF($K477="","",(VLOOKUP($K477,'判定表'!$B$3:$G$105,6,FALSE)))</f>
        <v/>
      </c>
      <c r="C477" s="61"/>
      <c r="D477" s="62" t="str">
        <f t="shared" si="2"/>
        <v/>
      </c>
      <c r="E477" s="62" t="str">
        <f>IF(F477="","",VLOOKUP($F477,'金額'!$B$3:$K$44,10,FALSE))</f>
        <v/>
      </c>
      <c r="F477" s="63"/>
      <c r="G477" s="64" t="str">
        <f>IF($F477="","",(VLOOKUP($F477,'金額'!$B$3:$E$114,2,FALSE)))</f>
        <v/>
      </c>
      <c r="H477" s="65" t="str">
        <f>IF(F477="","",VLOOKUP($F477,'金額'!$B$3:$I$44,8,FALSE))</f>
        <v/>
      </c>
      <c r="I477" s="66" t="str">
        <f>IF(F477="","",VLOOKUP($F477,'金額'!$B$3:$I$44,7,FALSE))</f>
        <v/>
      </c>
      <c r="J477" s="67"/>
      <c r="K477" s="68"/>
      <c r="L477" s="69" t="str">
        <f>IF($I477="","",IF(AND($B477="K",$E477="KTN"),2000,IF(AND($B477="K",$E477="WHZ"),2000,IF($E477="MAHA",1500,IF($G477=0,(VLOOKUP($K477,'判定表'!$B$3:$G$96,2,FALSE)),0)))))</f>
        <v/>
      </c>
      <c r="M477" s="70" t="str">
        <f>IF($K477="","",IF($E477="ANC",(VLOOKUP($K477,'判定表'!$B$3:$G$95,3,FALSE)),IF(OR($E477="KTN",$E477="WHZ"),(VLOOKUP($K477,'判定表'!$B$3:$G$95,4,FALSE)*I477),0)))</f>
        <v/>
      </c>
      <c r="N477" s="71" t="str">
        <f>IF($I477="","",IF($K477="","",IF($G477=1,(VLOOKUP($F477,'金額'!$B$3:$J$114,3,FALSE)),0)))</f>
        <v/>
      </c>
      <c r="O477" s="72" t="str">
        <f t="shared" si="3"/>
        <v/>
      </c>
      <c r="P477" s="73" t="str">
        <f>IF($K477="","",IF($E477="KTN",(VLOOKUP($K477,'判定表'!$B$3:$I$95,8,FALSE)),IF($I477="","",(VLOOKUP($F477,'金額'!$B$3:$J$114,9,FALSE)))))</f>
        <v/>
      </c>
      <c r="Q477" s="59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</row>
    <row r="478" ht="13.5" customHeight="1">
      <c r="A478" s="44"/>
      <c r="B478" s="60" t="str">
        <f>IF($K478="","",(VLOOKUP($K478,'判定表'!$B$3:$G$105,6,FALSE)))</f>
        <v/>
      </c>
      <c r="C478" s="61"/>
      <c r="D478" s="62" t="str">
        <f t="shared" si="2"/>
        <v/>
      </c>
      <c r="E478" s="62" t="str">
        <f>IF(F478="","",VLOOKUP($F478,'金額'!$B$3:$K$44,10,FALSE))</f>
        <v/>
      </c>
      <c r="F478" s="63"/>
      <c r="G478" s="64" t="str">
        <f>IF($F478="","",(VLOOKUP($F478,'金額'!$B$3:$E$114,2,FALSE)))</f>
        <v/>
      </c>
      <c r="H478" s="65" t="str">
        <f>IF(F478="","",VLOOKUP($F478,'金額'!$B$3:$I$44,8,FALSE))</f>
        <v/>
      </c>
      <c r="I478" s="66" t="str">
        <f>IF(F478="","",VLOOKUP($F478,'金額'!$B$3:$I$44,7,FALSE))</f>
        <v/>
      </c>
      <c r="J478" s="67"/>
      <c r="K478" s="68"/>
      <c r="L478" s="69" t="str">
        <f>IF($I478="","",IF(AND($B478="K",$E478="KTN"),2000,IF(AND($B478="K",$E478="WHZ"),2000,IF($E478="MAHA",1500,IF($G478=0,(VLOOKUP($K478,'判定表'!$B$3:$G$96,2,FALSE)),0)))))</f>
        <v/>
      </c>
      <c r="M478" s="70" t="str">
        <f>IF($K478="","",IF($E478="ANC",(VLOOKUP($K478,'判定表'!$B$3:$G$95,3,FALSE)),IF(OR($E478="KTN",$E478="WHZ"),(VLOOKUP($K478,'判定表'!$B$3:$G$95,4,FALSE)*I478),0)))</f>
        <v/>
      </c>
      <c r="N478" s="71" t="str">
        <f>IF($I478="","",IF($K478="","",IF($G478=1,(VLOOKUP($F478,'金額'!$B$3:$J$114,3,FALSE)),0)))</f>
        <v/>
      </c>
      <c r="O478" s="72" t="str">
        <f t="shared" si="3"/>
        <v/>
      </c>
      <c r="P478" s="73" t="str">
        <f>IF($K478="","",IF($E478="KTN",(VLOOKUP($K478,'判定表'!$B$3:$I$95,8,FALSE)),IF($I478="","",(VLOOKUP($F478,'金額'!$B$3:$J$114,9,FALSE)))))</f>
        <v/>
      </c>
      <c r="Q478" s="59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</row>
    <row r="479" ht="13.5" customHeight="1">
      <c r="A479" s="44"/>
      <c r="B479" s="60" t="str">
        <f>IF($K479="","",(VLOOKUP($K479,'判定表'!$B$3:$G$105,6,FALSE)))</f>
        <v/>
      </c>
      <c r="C479" s="61"/>
      <c r="D479" s="62" t="str">
        <f t="shared" si="2"/>
        <v/>
      </c>
      <c r="E479" s="62" t="str">
        <f>IF(F479="","",VLOOKUP($F479,'金額'!$B$3:$K$44,10,FALSE))</f>
        <v/>
      </c>
      <c r="F479" s="63"/>
      <c r="G479" s="64" t="str">
        <f>IF($F479="","",(VLOOKUP($F479,'金額'!$B$3:$E$114,2,FALSE)))</f>
        <v/>
      </c>
      <c r="H479" s="65" t="str">
        <f>IF(F479="","",VLOOKUP($F479,'金額'!$B$3:$I$44,8,FALSE))</f>
        <v/>
      </c>
      <c r="I479" s="66" t="str">
        <f>IF(F479="","",VLOOKUP($F479,'金額'!$B$3:$I$44,7,FALSE))</f>
        <v/>
      </c>
      <c r="J479" s="67"/>
      <c r="K479" s="68"/>
      <c r="L479" s="69" t="str">
        <f>IF($I479="","",IF(AND($B479="K",$E479="KTN"),2000,IF(AND($B479="K",$E479="WHZ"),2000,IF($E479="MAHA",1500,IF($G479=0,(VLOOKUP($K479,'判定表'!$B$3:$G$96,2,FALSE)),0)))))</f>
        <v/>
      </c>
      <c r="M479" s="70" t="str">
        <f>IF($K479="","",IF($E479="ANC",(VLOOKUP($K479,'判定表'!$B$3:$G$95,3,FALSE)),IF(OR($E479="KTN",$E479="WHZ"),(VLOOKUP($K479,'判定表'!$B$3:$G$95,4,FALSE)*I479),0)))</f>
        <v/>
      </c>
      <c r="N479" s="71" t="str">
        <f>IF($I479="","",IF($K479="","",IF($G479=1,(VLOOKUP($F479,'金額'!$B$3:$J$114,3,FALSE)),0)))</f>
        <v/>
      </c>
      <c r="O479" s="72" t="str">
        <f t="shared" si="3"/>
        <v/>
      </c>
      <c r="P479" s="73" t="str">
        <f>IF($K479="","",IF($E479="KTN",(VLOOKUP($K479,'判定表'!$B$3:$I$95,8,FALSE)),IF($I479="","",(VLOOKUP($F479,'金額'!$B$3:$J$114,9,FALSE)))))</f>
        <v/>
      </c>
      <c r="Q479" s="59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</row>
    <row r="480" ht="13.5" customHeight="1">
      <c r="A480" s="44"/>
      <c r="B480" s="60" t="str">
        <f>IF($K480="","",(VLOOKUP($K480,'判定表'!$B$3:$G$105,6,FALSE)))</f>
        <v/>
      </c>
      <c r="C480" s="61"/>
      <c r="D480" s="62" t="str">
        <f t="shared" si="2"/>
        <v/>
      </c>
      <c r="E480" s="62" t="str">
        <f>IF(F480="","",VLOOKUP($F480,'金額'!$B$3:$K$44,10,FALSE))</f>
        <v/>
      </c>
      <c r="F480" s="63"/>
      <c r="G480" s="64" t="str">
        <f>IF($F480="","",(VLOOKUP($F480,'金額'!$B$3:$E$114,2,FALSE)))</f>
        <v/>
      </c>
      <c r="H480" s="65" t="str">
        <f>IF(F480="","",VLOOKUP($F480,'金額'!$B$3:$I$44,8,FALSE))</f>
        <v/>
      </c>
      <c r="I480" s="66" t="str">
        <f>IF(F480="","",VLOOKUP($F480,'金額'!$B$3:$I$44,7,FALSE))</f>
        <v/>
      </c>
      <c r="J480" s="67"/>
      <c r="K480" s="68"/>
      <c r="L480" s="69" t="str">
        <f>IF($I480="","",IF(AND($B480="K",$E480="KTN"),2000,IF(AND($B480="K",$E480="WHZ"),2000,IF($E480="MAHA",1500,IF($G480=0,(VLOOKUP($K480,'判定表'!$B$3:$G$96,2,FALSE)),0)))))</f>
        <v/>
      </c>
      <c r="M480" s="70" t="str">
        <f>IF($K480="","",IF($E480="ANC",(VLOOKUP($K480,'判定表'!$B$3:$G$95,3,FALSE)),IF(OR($E480="KTN",$E480="WHZ"),(VLOOKUP($K480,'判定表'!$B$3:$G$95,4,FALSE)*I480),0)))</f>
        <v/>
      </c>
      <c r="N480" s="71" t="str">
        <f>IF($I480="","",IF($K480="","",IF($G480=1,(VLOOKUP($F480,'金額'!$B$3:$J$114,3,FALSE)),0)))</f>
        <v/>
      </c>
      <c r="O480" s="72" t="str">
        <f t="shared" si="3"/>
        <v/>
      </c>
      <c r="P480" s="73" t="str">
        <f>IF($K480="","",IF($E480="KTN",(VLOOKUP($K480,'判定表'!$B$3:$I$95,8,FALSE)),IF($I480="","",(VLOOKUP($F480,'金額'!$B$3:$J$114,9,FALSE)))))</f>
        <v/>
      </c>
      <c r="Q480" s="59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</row>
    <row r="481" ht="13.5" customHeight="1">
      <c r="A481" s="44"/>
      <c r="B481" s="60" t="str">
        <f>IF($K481="","",(VLOOKUP($K481,'判定表'!$B$3:$G$105,6,FALSE)))</f>
        <v/>
      </c>
      <c r="C481" s="61"/>
      <c r="D481" s="62" t="str">
        <f t="shared" si="2"/>
        <v/>
      </c>
      <c r="E481" s="62" t="str">
        <f>IF(F481="","",VLOOKUP($F481,'金額'!$B$3:$K$44,10,FALSE))</f>
        <v/>
      </c>
      <c r="F481" s="63"/>
      <c r="G481" s="64" t="str">
        <f>IF($F481="","",(VLOOKUP($F481,'金額'!$B$3:$E$114,2,FALSE)))</f>
        <v/>
      </c>
      <c r="H481" s="65" t="str">
        <f>IF(F481="","",VLOOKUP($F481,'金額'!$B$3:$I$44,8,FALSE))</f>
        <v/>
      </c>
      <c r="I481" s="66" t="str">
        <f>IF(F481="","",VLOOKUP($F481,'金額'!$B$3:$I$44,7,FALSE))</f>
        <v/>
      </c>
      <c r="J481" s="67"/>
      <c r="K481" s="68"/>
      <c r="L481" s="69" t="str">
        <f>IF($I481="","",IF(AND($B481="K",$E481="KTN"),2000,IF(AND($B481="K",$E481="WHZ"),2000,IF($E481="MAHA",1500,IF($G481=0,(VLOOKUP($K481,'判定表'!$B$3:$G$96,2,FALSE)),0)))))</f>
        <v/>
      </c>
      <c r="M481" s="70" t="str">
        <f>IF($K481="","",IF($E481="ANC",(VLOOKUP($K481,'判定表'!$B$3:$G$95,3,FALSE)),IF(OR($E481="KTN",$E481="WHZ"),(VLOOKUP($K481,'判定表'!$B$3:$G$95,4,FALSE)*I481),0)))</f>
        <v/>
      </c>
      <c r="N481" s="71" t="str">
        <f>IF($I481="","",IF($K481="","",IF($G481=1,(VLOOKUP($F481,'金額'!$B$3:$J$114,3,FALSE)),0)))</f>
        <v/>
      </c>
      <c r="O481" s="72" t="str">
        <f t="shared" si="3"/>
        <v/>
      </c>
      <c r="P481" s="73" t="str">
        <f>IF($K481="","",IF($E481="KTN",(VLOOKUP($K481,'判定表'!$B$3:$I$95,8,FALSE)),IF($I481="","",(VLOOKUP($F481,'金額'!$B$3:$J$114,9,FALSE)))))</f>
        <v/>
      </c>
      <c r="Q481" s="79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</row>
    <row r="482" ht="13.5" customHeight="1">
      <c r="A482" s="44"/>
      <c r="B482" s="60" t="str">
        <f>IF($K482="","",(VLOOKUP($K482,'判定表'!$B$3:$G$105,6,FALSE)))</f>
        <v/>
      </c>
      <c r="C482" s="61"/>
      <c r="D482" s="62" t="str">
        <f t="shared" si="2"/>
        <v/>
      </c>
      <c r="E482" s="62" t="str">
        <f>IF(F482="","",VLOOKUP($F482,'金額'!$B$3:$K$44,10,FALSE))</f>
        <v/>
      </c>
      <c r="F482" s="63"/>
      <c r="G482" s="64" t="str">
        <f>IF($F482="","",(VLOOKUP($F482,'金額'!$B$3:$E$114,2,FALSE)))</f>
        <v/>
      </c>
      <c r="H482" s="65" t="str">
        <f>IF(F482="","",VLOOKUP($F482,'金額'!$B$3:$I$44,8,FALSE))</f>
        <v/>
      </c>
      <c r="I482" s="66" t="str">
        <f>IF(F482="","",VLOOKUP($F482,'金額'!$B$3:$I$44,7,FALSE))</f>
        <v/>
      </c>
      <c r="J482" s="67"/>
      <c r="K482" s="68"/>
      <c r="L482" s="69" t="str">
        <f>IF($I482="","",IF(AND($B482="K",$E482="KTN"),2000,IF(AND($B482="K",$E482="WHZ"),2000,IF($E482="MAHA",1500,IF($G482=0,(VLOOKUP($K482,'判定表'!$B$3:$G$96,2,FALSE)),0)))))</f>
        <v/>
      </c>
      <c r="M482" s="70" t="str">
        <f>IF($K482="","",IF($E482="ANC",(VLOOKUP($K482,'判定表'!$B$3:$G$95,3,FALSE)),IF(OR($E482="KTN",$E482="WHZ"),(VLOOKUP($K482,'判定表'!$B$3:$G$95,4,FALSE)*I482),0)))</f>
        <v/>
      </c>
      <c r="N482" s="71" t="str">
        <f>IF($I482="","",IF($K482="","",IF($G482=1,(VLOOKUP($F482,'金額'!$B$3:$J$114,3,FALSE)),0)))</f>
        <v/>
      </c>
      <c r="O482" s="72" t="str">
        <f t="shared" si="3"/>
        <v/>
      </c>
      <c r="P482" s="73" t="str">
        <f>IF($K482="","",IF($E482="KTN",(VLOOKUP($K482,'判定表'!$B$3:$I$95,8,FALSE)),IF($I482="","",(VLOOKUP($F482,'金額'!$B$3:$J$114,9,FALSE)))))</f>
        <v/>
      </c>
      <c r="Q482" s="59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</row>
    <row r="483" ht="13.5" customHeight="1">
      <c r="A483" s="44"/>
      <c r="B483" s="60" t="str">
        <f>IF($K483="","",(VLOOKUP($K483,'判定表'!$B$3:$G$105,6,FALSE)))</f>
        <v/>
      </c>
      <c r="C483" s="61"/>
      <c r="D483" s="62" t="str">
        <f t="shared" si="2"/>
        <v/>
      </c>
      <c r="E483" s="62" t="str">
        <f>IF(F483="","",VLOOKUP($F483,'金額'!$B$3:$K$44,10,FALSE))</f>
        <v/>
      </c>
      <c r="F483" s="63"/>
      <c r="G483" s="64" t="str">
        <f>IF($F483="","",(VLOOKUP($F483,'金額'!$B$3:$E$114,2,FALSE)))</f>
        <v/>
      </c>
      <c r="H483" s="65" t="str">
        <f>IF(F483="","",VLOOKUP($F483,'金額'!$B$3:$I$44,8,FALSE))</f>
        <v/>
      </c>
      <c r="I483" s="66" t="str">
        <f>IF(F483="","",VLOOKUP($F483,'金額'!$B$3:$I$44,7,FALSE))</f>
        <v/>
      </c>
      <c r="J483" s="67"/>
      <c r="K483" s="68"/>
      <c r="L483" s="69" t="str">
        <f>IF($I483="","",IF(AND($B483="K",$E483="KTN"),2000,IF(AND($B483="K",$E483="WHZ"),2000,IF($E483="MAHA",1500,IF($G483=0,(VLOOKUP($K483,'判定表'!$B$3:$G$96,2,FALSE)),0)))))</f>
        <v/>
      </c>
      <c r="M483" s="70" t="str">
        <f>IF($K483="","",IF($E483="ANC",(VLOOKUP($K483,'判定表'!$B$3:$G$95,3,FALSE)),IF(OR($E483="KTN",$E483="WHZ"),(VLOOKUP($K483,'判定表'!$B$3:$G$95,4,FALSE)*I483),0)))</f>
        <v/>
      </c>
      <c r="N483" s="71" t="str">
        <f>IF($I483="","",IF($K483="","",IF($G483=1,(VLOOKUP($F483,'金額'!$B$3:$J$114,3,FALSE)),0)))</f>
        <v/>
      </c>
      <c r="O483" s="72" t="str">
        <f t="shared" si="3"/>
        <v/>
      </c>
      <c r="P483" s="73" t="str">
        <f>IF($K483="","",IF($E483="KTN",(VLOOKUP($K483,'判定表'!$B$3:$I$95,8,FALSE)),IF($I483="","",(VLOOKUP($F483,'金額'!$B$3:$J$114,9,FALSE)))))</f>
        <v/>
      </c>
      <c r="Q483" s="59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</row>
    <row r="484" ht="13.5" customHeight="1">
      <c r="A484" s="44"/>
      <c r="B484" s="60" t="str">
        <f>IF($K484="","",(VLOOKUP($K484,'判定表'!$B$3:$G$105,6,FALSE)))</f>
        <v/>
      </c>
      <c r="C484" s="61"/>
      <c r="D484" s="62" t="str">
        <f t="shared" si="2"/>
        <v/>
      </c>
      <c r="E484" s="62" t="str">
        <f>IF(F484="","",VLOOKUP($F484,'金額'!$B$3:$K$44,10,FALSE))</f>
        <v/>
      </c>
      <c r="F484" s="63"/>
      <c r="G484" s="64" t="str">
        <f>IF($F484="","",(VLOOKUP($F484,'金額'!$B$3:$E$114,2,FALSE)))</f>
        <v/>
      </c>
      <c r="H484" s="65" t="str">
        <f>IF(F484="","",VLOOKUP($F484,'金額'!$B$3:$I$44,8,FALSE))</f>
        <v/>
      </c>
      <c r="I484" s="66" t="str">
        <f>IF(F484="","",VLOOKUP($F484,'金額'!$B$3:$I$44,7,FALSE))</f>
        <v/>
      </c>
      <c r="J484" s="67"/>
      <c r="K484" s="68"/>
      <c r="L484" s="69" t="str">
        <f>IF($I484="","",IF(AND($B484="K",$E484="KTN"),2000,IF(AND($B484="K",$E484="WHZ"),2000,IF($E484="MAHA",1500,IF($G484=0,(VLOOKUP($K484,'判定表'!$B$3:$G$96,2,FALSE)),0)))))</f>
        <v/>
      </c>
      <c r="M484" s="70" t="str">
        <f>IF($K484="","",IF($E484="ANC",(VLOOKUP($K484,'判定表'!$B$3:$G$95,3,FALSE)),IF(OR($E484="KTN",$E484="WHZ"),(VLOOKUP($K484,'判定表'!$B$3:$G$95,4,FALSE)*I484),0)))</f>
        <v/>
      </c>
      <c r="N484" s="71" t="str">
        <f>IF($I484="","",IF($K484="","",IF($G484=1,(VLOOKUP($F484,'金額'!$B$3:$J$114,3,FALSE)),0)))</f>
        <v/>
      </c>
      <c r="O484" s="72" t="str">
        <f t="shared" si="3"/>
        <v/>
      </c>
      <c r="P484" s="73" t="str">
        <f>IF($K484="","",IF($E484="KTN",(VLOOKUP($K484,'判定表'!$B$3:$I$95,8,FALSE)),IF($I484="","",(VLOOKUP($F484,'金額'!$B$3:$J$114,9,FALSE)))))</f>
        <v/>
      </c>
      <c r="Q484" s="59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</row>
    <row r="485" ht="13.5" customHeight="1">
      <c r="A485" s="44"/>
      <c r="B485" s="60" t="str">
        <f>IF($K485="","",(VLOOKUP($K485,'判定表'!$B$3:$G$105,6,FALSE)))</f>
        <v/>
      </c>
      <c r="C485" s="61"/>
      <c r="D485" s="62" t="str">
        <f t="shared" si="2"/>
        <v/>
      </c>
      <c r="E485" s="62" t="str">
        <f>IF(F485="","",VLOOKUP($F485,'金額'!$B$3:$K$44,10,FALSE))</f>
        <v/>
      </c>
      <c r="F485" s="63"/>
      <c r="G485" s="64" t="str">
        <f>IF($F485="","",(VLOOKUP($F485,'金額'!$B$3:$E$114,2,FALSE)))</f>
        <v/>
      </c>
      <c r="H485" s="65" t="str">
        <f>IF(F485="","",VLOOKUP($F485,'金額'!$B$3:$I$44,8,FALSE))</f>
        <v/>
      </c>
      <c r="I485" s="66" t="str">
        <f>IF(F485="","",VLOOKUP($F485,'金額'!$B$3:$I$44,7,FALSE))</f>
        <v/>
      </c>
      <c r="J485" s="67"/>
      <c r="K485" s="68"/>
      <c r="L485" s="69" t="str">
        <f>IF($I485="","",IF(AND($B485="K",$E485="KTN"),2000,IF(AND($B485="K",$E485="WHZ"),2000,IF($E485="MAHA",1500,IF($G485=0,(VLOOKUP($K485,'判定表'!$B$3:$G$96,2,FALSE)),0)))))</f>
        <v/>
      </c>
      <c r="M485" s="70" t="str">
        <f>IF($K485="","",IF($E485="ANC",(VLOOKUP($K485,'判定表'!$B$3:$G$95,3,FALSE)),IF(OR($E485="KTN",$E485="WHZ"),(VLOOKUP($K485,'判定表'!$B$3:$G$95,4,FALSE)*I485),0)))</f>
        <v/>
      </c>
      <c r="N485" s="71" t="str">
        <f>IF($I485="","",IF($K485="","",IF($G485=1,(VLOOKUP($F485,'金額'!$B$3:$J$114,3,FALSE)),0)))</f>
        <v/>
      </c>
      <c r="O485" s="72" t="str">
        <f t="shared" si="3"/>
        <v/>
      </c>
      <c r="P485" s="73" t="str">
        <f>IF($K485="","",IF($E485="KTN",(VLOOKUP($K485,'判定表'!$B$3:$I$95,8,FALSE)),IF($I485="","",(VLOOKUP($F485,'金額'!$B$3:$J$114,9,FALSE)))))</f>
        <v/>
      </c>
      <c r="Q485" s="75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</row>
    <row r="486" ht="13.5" customHeight="1">
      <c r="A486" s="44"/>
      <c r="B486" s="60" t="str">
        <f>IF($K486="","",(VLOOKUP($K486,'判定表'!$B$3:$G$105,6,FALSE)))</f>
        <v/>
      </c>
      <c r="C486" s="61"/>
      <c r="D486" s="62" t="str">
        <f t="shared" si="2"/>
        <v/>
      </c>
      <c r="E486" s="62" t="str">
        <f>IF(F486="","",VLOOKUP($F486,'金額'!$B$3:$K$44,10,FALSE))</f>
        <v/>
      </c>
      <c r="F486" s="63"/>
      <c r="G486" s="64" t="str">
        <f>IF($F486="","",(VLOOKUP($F486,'金額'!$B$3:$E$114,2,FALSE)))</f>
        <v/>
      </c>
      <c r="H486" s="65" t="str">
        <f>IF(F486="","",VLOOKUP($F486,'金額'!$B$3:$I$44,8,FALSE))</f>
        <v/>
      </c>
      <c r="I486" s="66" t="str">
        <f>IF(F486="","",VLOOKUP($F486,'金額'!$B$3:$I$44,7,FALSE))</f>
        <v/>
      </c>
      <c r="J486" s="67"/>
      <c r="K486" s="68"/>
      <c r="L486" s="69" t="str">
        <f>IF($I486="","",IF(AND($B486="K",$E486="KTN"),2000,IF(AND($B486="K",$E486="WHZ"),2000,IF($E486="MAHA",1500,IF($G486=0,(VLOOKUP($K486,'判定表'!$B$3:$G$96,2,FALSE)),0)))))</f>
        <v/>
      </c>
      <c r="M486" s="70" t="str">
        <f>IF($K486="","",IF($E486="ANC",(VLOOKUP($K486,'判定表'!$B$3:$G$95,3,FALSE)),IF(OR($E486="KTN",$E486="WHZ"),(VLOOKUP($K486,'判定表'!$B$3:$G$95,4,FALSE)*I486),0)))</f>
        <v/>
      </c>
      <c r="N486" s="71" t="str">
        <f>IF($I486="","",IF($K486="","",IF($G486=1,(VLOOKUP($F486,'金額'!$B$3:$J$114,3,FALSE)),0)))</f>
        <v/>
      </c>
      <c r="O486" s="72" t="str">
        <f t="shared" si="3"/>
        <v/>
      </c>
      <c r="P486" s="73" t="str">
        <f>IF($K486="","",IF($E486="KTN",(VLOOKUP($K486,'判定表'!$B$3:$I$95,8,FALSE)),IF($I486="","",(VLOOKUP($F486,'金額'!$B$3:$J$114,9,FALSE)))))</f>
        <v/>
      </c>
      <c r="Q486" s="59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</row>
    <row r="487" ht="13.5" customHeight="1">
      <c r="A487" s="44"/>
      <c r="B487" s="60" t="str">
        <f>IF($K487="","",(VLOOKUP($K487,'判定表'!$B$3:$G$105,6,FALSE)))</f>
        <v/>
      </c>
      <c r="C487" s="61"/>
      <c r="D487" s="62" t="str">
        <f t="shared" si="2"/>
        <v/>
      </c>
      <c r="E487" s="62" t="str">
        <f>IF(F487="","",VLOOKUP($F487,'金額'!$B$3:$K$44,10,FALSE))</f>
        <v/>
      </c>
      <c r="F487" s="63"/>
      <c r="G487" s="64" t="str">
        <f>IF($F487="","",(VLOOKUP($F487,'金額'!$B$3:$E$114,2,FALSE)))</f>
        <v/>
      </c>
      <c r="H487" s="65" t="str">
        <f>IF(F487="","",VLOOKUP($F487,'金額'!$B$3:$I$44,8,FALSE))</f>
        <v/>
      </c>
      <c r="I487" s="66" t="str">
        <f>IF(F487="","",VLOOKUP($F487,'金額'!$B$3:$I$44,7,FALSE))</f>
        <v/>
      </c>
      <c r="J487" s="67"/>
      <c r="K487" s="68"/>
      <c r="L487" s="69" t="str">
        <f>IF($I487="","",IF(AND($B487="K",$E487="KTN"),2000,IF(AND($B487="K",$E487="WHZ"),2000,IF($E487="MAHA",1500,IF($G487=0,(VLOOKUP($K487,'判定表'!$B$3:$G$96,2,FALSE)),0)))))</f>
        <v/>
      </c>
      <c r="M487" s="70" t="str">
        <f>IF($K487="","",IF($E487="ANC",(VLOOKUP($K487,'判定表'!$B$3:$G$95,3,FALSE)),IF(OR($E487="KTN",$E487="WHZ"),(VLOOKUP($K487,'判定表'!$B$3:$G$95,4,FALSE)*I487),0)))</f>
        <v/>
      </c>
      <c r="N487" s="71" t="str">
        <f>IF($I487="","",IF($K487="","",IF($G487=1,(VLOOKUP($F487,'金額'!$B$3:$J$114,3,FALSE)),0)))</f>
        <v/>
      </c>
      <c r="O487" s="72" t="str">
        <f t="shared" si="3"/>
        <v/>
      </c>
      <c r="P487" s="73" t="str">
        <f>IF($K487="","",IF($E487="KTN",(VLOOKUP($K487,'判定表'!$B$3:$I$95,8,FALSE)),IF($I487="","",(VLOOKUP($F487,'金額'!$B$3:$J$114,9,FALSE)))))</f>
        <v/>
      </c>
      <c r="Q487" s="59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</row>
    <row r="488" ht="13.5" customHeight="1">
      <c r="A488" s="44"/>
      <c r="B488" s="60" t="str">
        <f>IF($K488="","",(VLOOKUP($K488,'判定表'!$B$3:$G$105,6,FALSE)))</f>
        <v/>
      </c>
      <c r="C488" s="61"/>
      <c r="D488" s="62" t="str">
        <f t="shared" si="2"/>
        <v/>
      </c>
      <c r="E488" s="62" t="str">
        <f>IF(F488="","",VLOOKUP($F488,'金額'!$B$3:$K$44,10,FALSE))</f>
        <v/>
      </c>
      <c r="F488" s="63"/>
      <c r="G488" s="64" t="str">
        <f>IF($F488="","",(VLOOKUP($F488,'金額'!$B$3:$E$114,2,FALSE)))</f>
        <v/>
      </c>
      <c r="H488" s="65" t="str">
        <f>IF(F488="","",VLOOKUP($F488,'金額'!$B$3:$I$44,8,FALSE))</f>
        <v/>
      </c>
      <c r="I488" s="66" t="str">
        <f>IF(F488="","",VLOOKUP($F488,'金額'!$B$3:$I$44,7,FALSE))</f>
        <v/>
      </c>
      <c r="J488" s="67"/>
      <c r="K488" s="68"/>
      <c r="L488" s="69" t="str">
        <f>IF($I488="","",IF(AND($B488="K",$E488="KTN"),2000,IF(AND($B488="K",$E488="WHZ"),2000,IF($E488="MAHA",1500,IF($G488=0,(VLOOKUP($K488,'判定表'!$B$3:$G$96,2,FALSE)),0)))))</f>
        <v/>
      </c>
      <c r="M488" s="70" t="str">
        <f>IF($K488="","",IF($E488="ANC",(VLOOKUP($K488,'判定表'!$B$3:$G$95,3,FALSE)),IF(OR($E488="KTN",$E488="WHZ"),(VLOOKUP($K488,'判定表'!$B$3:$G$95,4,FALSE)*I488),0)))</f>
        <v/>
      </c>
      <c r="N488" s="71" t="str">
        <f>IF($I488="","",IF($K488="","",IF($G488=1,(VLOOKUP($F488,'金額'!$B$3:$J$114,3,FALSE)),0)))</f>
        <v/>
      </c>
      <c r="O488" s="72" t="str">
        <f t="shared" si="3"/>
        <v/>
      </c>
      <c r="P488" s="73" t="str">
        <f>IF($K488="","",IF($E488="KTN",(VLOOKUP($K488,'判定表'!$B$3:$I$95,8,FALSE)),IF($I488="","",(VLOOKUP($F488,'金額'!$B$3:$J$114,9,FALSE)))))</f>
        <v/>
      </c>
      <c r="Q488" s="59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</row>
    <row r="489" ht="13.5" customHeight="1">
      <c r="A489" s="44"/>
      <c r="B489" s="60" t="str">
        <f>IF($K489="","",(VLOOKUP($K489,'判定表'!$B$3:$G$105,6,FALSE)))</f>
        <v/>
      </c>
      <c r="C489" s="61"/>
      <c r="D489" s="62" t="str">
        <f t="shared" si="2"/>
        <v/>
      </c>
      <c r="E489" s="62" t="str">
        <f>IF(F489="","",VLOOKUP($F489,'金額'!$B$3:$K$44,10,FALSE))</f>
        <v/>
      </c>
      <c r="F489" s="63"/>
      <c r="G489" s="64" t="str">
        <f>IF($F489="","",(VLOOKUP($F489,'金額'!$B$3:$E$114,2,FALSE)))</f>
        <v/>
      </c>
      <c r="H489" s="65" t="str">
        <f>IF(F489="","",VLOOKUP($F489,'金額'!$B$3:$I$44,8,FALSE))</f>
        <v/>
      </c>
      <c r="I489" s="66" t="str">
        <f>IF(F489="","",VLOOKUP($F489,'金額'!$B$3:$I$44,7,FALSE))</f>
        <v/>
      </c>
      <c r="J489" s="67"/>
      <c r="K489" s="68"/>
      <c r="L489" s="69" t="str">
        <f>IF($I489="","",IF(AND($B489="K",$E489="KTN"),2000,IF(AND($B489="K",$E489="WHZ"),2000,IF($E489="MAHA",1500,IF($G489=0,(VLOOKUP($K489,'判定表'!$B$3:$G$96,2,FALSE)),0)))))</f>
        <v/>
      </c>
      <c r="M489" s="70" t="str">
        <f>IF($K489="","",IF($E489="ANC",(VLOOKUP($K489,'判定表'!$B$3:$G$95,3,FALSE)),IF(OR($E489="KTN",$E489="WHZ"),(VLOOKUP($K489,'判定表'!$B$3:$G$95,4,FALSE)*I489),0)))</f>
        <v/>
      </c>
      <c r="N489" s="71" t="str">
        <f>IF($I489="","",IF($K489="","",IF($G489=1,(VLOOKUP($F489,'金額'!$B$3:$J$114,3,FALSE)),0)))</f>
        <v/>
      </c>
      <c r="O489" s="72" t="str">
        <f t="shared" si="3"/>
        <v/>
      </c>
      <c r="P489" s="73" t="str">
        <f>IF($K489="","",IF($E489="KTN",(VLOOKUP($K489,'判定表'!$B$3:$I$95,8,FALSE)),IF($I489="","",(VLOOKUP($F489,'金額'!$B$3:$J$114,9,FALSE)))))</f>
        <v/>
      </c>
      <c r="Q489" s="59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</row>
    <row r="490" ht="13.5" customHeight="1">
      <c r="A490" s="44"/>
      <c r="B490" s="60" t="str">
        <f>IF($K490="","",(VLOOKUP($K490,'判定表'!$B$3:$G$105,6,FALSE)))</f>
        <v/>
      </c>
      <c r="C490" s="61"/>
      <c r="D490" s="62" t="str">
        <f t="shared" si="2"/>
        <v/>
      </c>
      <c r="E490" s="62" t="str">
        <f>IF(F490="","",VLOOKUP($F490,'金額'!$B$3:$K$44,10,FALSE))</f>
        <v/>
      </c>
      <c r="F490" s="63"/>
      <c r="G490" s="64" t="str">
        <f>IF($F490="","",(VLOOKUP($F490,'金額'!$B$3:$E$114,2,FALSE)))</f>
        <v/>
      </c>
      <c r="H490" s="65" t="str">
        <f>IF(F490="","",VLOOKUP($F490,'金額'!$B$3:$I$44,8,FALSE))</f>
        <v/>
      </c>
      <c r="I490" s="66" t="str">
        <f>IF(F490="","",VLOOKUP($F490,'金額'!$B$3:$I$44,7,FALSE))</f>
        <v/>
      </c>
      <c r="J490" s="67"/>
      <c r="K490" s="68"/>
      <c r="L490" s="69" t="str">
        <f>IF($I490="","",IF(AND($B490="K",$E490="KTN"),2000,IF(AND($B490="K",$E490="WHZ"),2000,IF($E490="MAHA",1500,IF($G490=0,(VLOOKUP($K490,'判定表'!$B$3:$G$96,2,FALSE)),0)))))</f>
        <v/>
      </c>
      <c r="M490" s="70" t="str">
        <f>IF($K490="","",IF($E490="ANC",(VLOOKUP($K490,'判定表'!$B$3:$G$95,3,FALSE)),IF(OR($E490="KTN",$E490="WHZ"),(VLOOKUP($K490,'判定表'!$B$3:$G$95,4,FALSE)*I490),0)))</f>
        <v/>
      </c>
      <c r="N490" s="71" t="str">
        <f>IF($I490="","",IF($K490="","",IF($G490=1,(VLOOKUP($F490,'金額'!$B$3:$J$114,3,FALSE)),0)))</f>
        <v/>
      </c>
      <c r="O490" s="72" t="str">
        <f t="shared" si="3"/>
        <v/>
      </c>
      <c r="P490" s="73" t="str">
        <f>IF($K490="","",IF($E490="KTN",(VLOOKUP($K490,'判定表'!$B$3:$I$95,8,FALSE)),IF($I490="","",(VLOOKUP($F490,'金額'!$B$3:$J$114,9,FALSE)))))</f>
        <v/>
      </c>
      <c r="Q490" s="59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</row>
    <row r="491" ht="13.5" customHeight="1">
      <c r="A491" s="44"/>
      <c r="B491" s="60" t="str">
        <f>IF($K491="","",(VLOOKUP($K491,'判定表'!$B$3:$G$105,6,FALSE)))</f>
        <v/>
      </c>
      <c r="C491" s="61"/>
      <c r="D491" s="62" t="str">
        <f t="shared" si="2"/>
        <v/>
      </c>
      <c r="E491" s="62" t="str">
        <f>IF(F491="","",VLOOKUP($F491,'金額'!$B$3:$K$44,10,FALSE))</f>
        <v/>
      </c>
      <c r="F491" s="63"/>
      <c r="G491" s="64" t="str">
        <f>IF($F491="","",(VLOOKUP($F491,'金額'!$B$3:$E$114,2,FALSE)))</f>
        <v/>
      </c>
      <c r="H491" s="65" t="str">
        <f>IF(F491="","",VLOOKUP($F491,'金額'!$B$3:$I$44,8,FALSE))</f>
        <v/>
      </c>
      <c r="I491" s="66" t="str">
        <f>IF(F491="","",VLOOKUP($F491,'金額'!$B$3:$I$44,7,FALSE))</f>
        <v/>
      </c>
      <c r="J491" s="67"/>
      <c r="K491" s="68"/>
      <c r="L491" s="69" t="str">
        <f>IF($I491="","",IF(AND($B491="K",$E491="KTN"),2000,IF(AND($B491="K",$E491="WHZ"),2000,IF($E491="MAHA",1500,IF($G491=0,(VLOOKUP($K491,'判定表'!$B$3:$G$96,2,FALSE)),0)))))</f>
        <v/>
      </c>
      <c r="M491" s="70" t="str">
        <f>IF($K491="","",IF($E491="ANC",(VLOOKUP($K491,'判定表'!$B$3:$G$95,3,FALSE)),IF(OR($E491="KTN",$E491="WHZ"),(VLOOKUP($K491,'判定表'!$B$3:$G$95,4,FALSE)*I491),0)))</f>
        <v/>
      </c>
      <c r="N491" s="71" t="str">
        <f>IF($I491="","",IF($K491="","",IF($G491=1,(VLOOKUP($F491,'金額'!$B$3:$J$114,3,FALSE)),0)))</f>
        <v/>
      </c>
      <c r="O491" s="72" t="str">
        <f t="shared" si="3"/>
        <v/>
      </c>
      <c r="P491" s="73" t="str">
        <f>IF($K491="","",IF($E491="KTN",(VLOOKUP($K491,'判定表'!$B$3:$I$95,8,FALSE)),IF($I491="","",(VLOOKUP($F491,'金額'!$B$3:$J$114,9,FALSE)))))</f>
        <v/>
      </c>
      <c r="Q491" s="59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</row>
    <row r="492" ht="13.5" customHeight="1">
      <c r="A492" s="44"/>
      <c r="B492" s="60" t="str">
        <f>IF($K492="","",(VLOOKUP($K492,'判定表'!$B$3:$G$105,6,FALSE)))</f>
        <v/>
      </c>
      <c r="C492" s="61"/>
      <c r="D492" s="62" t="str">
        <f t="shared" si="2"/>
        <v/>
      </c>
      <c r="E492" s="62" t="str">
        <f>IF(F492="","",VLOOKUP($F492,'金額'!$B$3:$K$44,10,FALSE))</f>
        <v/>
      </c>
      <c r="F492" s="63"/>
      <c r="G492" s="64" t="str">
        <f>IF($F492="","",(VLOOKUP($F492,'金額'!$B$3:$E$114,2,FALSE)))</f>
        <v/>
      </c>
      <c r="H492" s="65" t="str">
        <f>IF(F492="","",VLOOKUP($F492,'金額'!$B$3:$I$44,8,FALSE))</f>
        <v/>
      </c>
      <c r="I492" s="66" t="str">
        <f>IF(F492="","",VLOOKUP($F492,'金額'!$B$3:$I$44,7,FALSE))</f>
        <v/>
      </c>
      <c r="J492" s="67"/>
      <c r="K492" s="68"/>
      <c r="L492" s="69" t="str">
        <f>IF($I492="","",IF(AND($B492="K",$E492="KTN"),2000,IF(AND($B492="K",$E492="WHZ"),2000,IF($E492="MAHA",1500,IF($G492=0,(VLOOKUP($K492,'判定表'!$B$3:$G$96,2,FALSE)),0)))))</f>
        <v/>
      </c>
      <c r="M492" s="70" t="str">
        <f>IF($K492="","",IF($E492="ANC",(VLOOKUP($K492,'判定表'!$B$3:$G$95,3,FALSE)),IF(OR($E492="KTN",$E492="WHZ"),(VLOOKUP($K492,'判定表'!$B$3:$G$95,4,FALSE)*I492),0)))</f>
        <v/>
      </c>
      <c r="N492" s="71" t="str">
        <f>IF($I492="","",IF($K492="","",IF($G492=1,(VLOOKUP($F492,'金額'!$B$3:$J$114,3,FALSE)),0)))</f>
        <v/>
      </c>
      <c r="O492" s="72" t="str">
        <f t="shared" si="3"/>
        <v/>
      </c>
      <c r="P492" s="73" t="str">
        <f>IF($K492="","",IF($E492="KTN",(VLOOKUP($K492,'判定表'!$B$3:$I$95,8,FALSE)),IF($I492="","",(VLOOKUP($F492,'金額'!$B$3:$J$114,9,FALSE)))))</f>
        <v/>
      </c>
      <c r="Q492" s="59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</row>
    <row r="493" ht="13.5" customHeight="1">
      <c r="A493" s="44"/>
      <c r="B493" s="60" t="str">
        <f>IF($K493="","",(VLOOKUP($K493,'判定表'!$B$3:$G$105,6,FALSE)))</f>
        <v/>
      </c>
      <c r="C493" s="61"/>
      <c r="D493" s="62" t="str">
        <f t="shared" si="2"/>
        <v/>
      </c>
      <c r="E493" s="62" t="str">
        <f>IF(F493="","",VLOOKUP($F493,'金額'!$B$3:$K$44,10,FALSE))</f>
        <v/>
      </c>
      <c r="F493" s="63"/>
      <c r="G493" s="64" t="str">
        <f>IF($F493="","",(VLOOKUP($F493,'金額'!$B$3:$E$114,2,FALSE)))</f>
        <v/>
      </c>
      <c r="H493" s="65" t="str">
        <f>IF(F493="","",VLOOKUP($F493,'金額'!$B$3:$I$44,8,FALSE))</f>
        <v/>
      </c>
      <c r="I493" s="66" t="str">
        <f>IF(F493="","",VLOOKUP($F493,'金額'!$B$3:$I$44,7,FALSE))</f>
        <v/>
      </c>
      <c r="J493" s="67"/>
      <c r="K493" s="68"/>
      <c r="L493" s="69" t="str">
        <f>IF($I493="","",IF(AND($B493="K",$E493="KTN"),2000,IF(AND($B493="K",$E493="WHZ"),2000,IF($E493="MAHA",1500,IF($G493=0,(VLOOKUP($K493,'判定表'!$B$3:$G$96,2,FALSE)),0)))))</f>
        <v/>
      </c>
      <c r="M493" s="70" t="str">
        <f>IF($K493="","",IF($E493="ANC",(VLOOKUP($K493,'判定表'!$B$3:$G$95,3,FALSE)),IF(OR($E493="KTN",$E493="WHZ"),(VLOOKUP($K493,'判定表'!$B$3:$G$95,4,FALSE)*I493),0)))</f>
        <v/>
      </c>
      <c r="N493" s="71" t="str">
        <f>IF($I493="","",IF($K493="","",IF($G493=1,(VLOOKUP($F493,'金額'!$B$3:$J$114,3,FALSE)),0)))</f>
        <v/>
      </c>
      <c r="O493" s="72" t="str">
        <f t="shared" si="3"/>
        <v/>
      </c>
      <c r="P493" s="73" t="str">
        <f>IF($K493="","",IF($E493="KTN",(VLOOKUP($K493,'判定表'!$B$3:$I$95,8,FALSE)),IF($I493="","",(VLOOKUP($F493,'金額'!$B$3:$J$114,9,FALSE)))))</f>
        <v/>
      </c>
      <c r="Q493" s="59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</row>
    <row r="494" ht="13.5" customHeight="1">
      <c r="A494" s="44"/>
      <c r="B494" s="60" t="str">
        <f>IF($K494="","",(VLOOKUP($K494,'判定表'!$B$3:$G$105,6,FALSE)))</f>
        <v/>
      </c>
      <c r="C494" s="61"/>
      <c r="D494" s="62" t="str">
        <f t="shared" si="2"/>
        <v/>
      </c>
      <c r="E494" s="62" t="str">
        <f>IF(F494="","",VLOOKUP($F494,'金額'!$B$3:$K$44,10,FALSE))</f>
        <v/>
      </c>
      <c r="F494" s="63"/>
      <c r="G494" s="64" t="str">
        <f>IF($F494="","",(VLOOKUP($F494,'金額'!$B$3:$E$114,2,FALSE)))</f>
        <v/>
      </c>
      <c r="H494" s="65" t="str">
        <f>IF(F494="","",VLOOKUP($F494,'金額'!$B$3:$I$44,8,FALSE))</f>
        <v/>
      </c>
      <c r="I494" s="66" t="str">
        <f>IF(F494="","",VLOOKUP($F494,'金額'!$B$3:$I$44,7,FALSE))</f>
        <v/>
      </c>
      <c r="J494" s="67"/>
      <c r="K494" s="68"/>
      <c r="L494" s="69" t="str">
        <f>IF($I494="","",IF(AND($B494="K",$E494="KTN"),2000,IF(AND($B494="K",$E494="WHZ"),2000,IF($E494="MAHA",1500,IF($G494=0,(VLOOKUP($K494,'判定表'!$B$3:$G$96,2,FALSE)),0)))))</f>
        <v/>
      </c>
      <c r="M494" s="70" t="str">
        <f>IF($K494="","",IF($E494="ANC",(VLOOKUP($K494,'判定表'!$B$3:$G$95,3,FALSE)),IF(OR($E494="KTN",$E494="WHZ"),(VLOOKUP($K494,'判定表'!$B$3:$G$95,4,FALSE)*I494),0)))</f>
        <v/>
      </c>
      <c r="N494" s="71" t="str">
        <f>IF($I494="","",IF($K494="","",IF($G494=1,(VLOOKUP($F494,'金額'!$B$3:$J$114,3,FALSE)),0)))</f>
        <v/>
      </c>
      <c r="O494" s="72" t="str">
        <f t="shared" si="3"/>
        <v/>
      </c>
      <c r="P494" s="73" t="str">
        <f>IF($K494="","",IF($E494="KTN",(VLOOKUP($K494,'判定表'!$B$3:$I$95,8,FALSE)),IF($I494="","",(VLOOKUP($F494,'金額'!$B$3:$J$114,9,FALSE)))))</f>
        <v/>
      </c>
      <c r="Q494" s="59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</row>
    <row r="495" ht="13.5" customHeight="1">
      <c r="A495" s="44"/>
      <c r="B495" s="60" t="str">
        <f>IF($K495="","",(VLOOKUP($K495,'判定表'!$B$3:$G$105,6,FALSE)))</f>
        <v/>
      </c>
      <c r="C495" s="61"/>
      <c r="D495" s="62" t="str">
        <f t="shared" si="2"/>
        <v/>
      </c>
      <c r="E495" s="62" t="str">
        <f>IF(F495="","",VLOOKUP($F495,'金額'!$B$3:$K$44,10,FALSE))</f>
        <v/>
      </c>
      <c r="F495" s="63"/>
      <c r="G495" s="64" t="str">
        <f>IF($F495="","",(VLOOKUP($F495,'金額'!$B$3:$E$114,2,FALSE)))</f>
        <v/>
      </c>
      <c r="H495" s="65" t="str">
        <f>IF(F495="","",VLOOKUP($F495,'金額'!$B$3:$I$44,8,FALSE))</f>
        <v/>
      </c>
      <c r="I495" s="66" t="str">
        <f>IF(F495="","",VLOOKUP($F495,'金額'!$B$3:$I$44,7,FALSE))</f>
        <v/>
      </c>
      <c r="J495" s="67"/>
      <c r="K495" s="68"/>
      <c r="L495" s="69" t="str">
        <f>IF($I495="","",IF(AND($B495="K",$E495="KTN"),2000,IF(AND($B495="K",$E495="WHZ"),2000,IF($E495="MAHA",1500,IF($G495=0,(VLOOKUP($K495,'判定表'!$B$3:$G$96,2,FALSE)),0)))))</f>
        <v/>
      </c>
      <c r="M495" s="70" t="str">
        <f>IF($K495="","",IF($E495="ANC",(VLOOKUP($K495,'判定表'!$B$3:$G$95,3,FALSE)),IF(OR($E495="KTN",$E495="WHZ"),(VLOOKUP($K495,'判定表'!$B$3:$G$95,4,FALSE)*I495),0)))</f>
        <v/>
      </c>
      <c r="N495" s="71" t="str">
        <f>IF($I495="","",IF($K495="","",IF($G495=1,(VLOOKUP($F495,'金額'!$B$3:$J$114,3,FALSE)),0)))</f>
        <v/>
      </c>
      <c r="O495" s="72" t="str">
        <f t="shared" si="3"/>
        <v/>
      </c>
      <c r="P495" s="73" t="str">
        <f>IF($K495="","",IF($E495="KTN",(VLOOKUP($K495,'判定表'!$B$3:$I$95,8,FALSE)),IF($I495="","",(VLOOKUP($F495,'金額'!$B$3:$J$114,9,FALSE)))))</f>
        <v/>
      </c>
      <c r="Q495" s="59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</row>
    <row r="496" ht="13.5" customHeight="1">
      <c r="A496" s="44"/>
      <c r="B496" s="60" t="str">
        <f>IF($K496="","",(VLOOKUP($K496,'判定表'!$B$3:$G$105,6,FALSE)))</f>
        <v/>
      </c>
      <c r="C496" s="61"/>
      <c r="D496" s="62" t="str">
        <f t="shared" si="2"/>
        <v/>
      </c>
      <c r="E496" s="62" t="str">
        <f>IF(F496="","",VLOOKUP($F496,'金額'!$B$3:$K$44,10,FALSE))</f>
        <v/>
      </c>
      <c r="F496" s="63"/>
      <c r="G496" s="64" t="str">
        <f>IF($F496="","",(VLOOKUP($F496,'金額'!$B$3:$E$114,2,FALSE)))</f>
        <v/>
      </c>
      <c r="H496" s="65" t="str">
        <f>IF(F496="","",VLOOKUP($F496,'金額'!$B$3:$I$44,8,FALSE))</f>
        <v/>
      </c>
      <c r="I496" s="66" t="str">
        <f>IF(F496="","",VLOOKUP($F496,'金額'!$B$3:$I$44,7,FALSE))</f>
        <v/>
      </c>
      <c r="J496" s="67"/>
      <c r="K496" s="68"/>
      <c r="L496" s="69" t="str">
        <f>IF($I496="","",IF(AND($B496="K",$E496="KTN"),2000,IF(AND($B496="K",$E496="WHZ"),2000,IF($E496="MAHA",1500,IF($G496=0,(VLOOKUP($K496,'判定表'!$B$3:$G$96,2,FALSE)),0)))))</f>
        <v/>
      </c>
      <c r="M496" s="70" t="str">
        <f>IF($K496="","",IF($E496="ANC",(VLOOKUP($K496,'判定表'!$B$3:$G$95,3,FALSE)),IF(OR($E496="KTN",$E496="WHZ"),(VLOOKUP($K496,'判定表'!$B$3:$G$95,4,FALSE)*I496),0)))</f>
        <v/>
      </c>
      <c r="N496" s="71" t="str">
        <f>IF($I496="","",IF($K496="","",IF($G496=1,(VLOOKUP($F496,'金額'!$B$3:$J$114,3,FALSE)),0)))</f>
        <v/>
      </c>
      <c r="O496" s="72" t="str">
        <f t="shared" si="3"/>
        <v/>
      </c>
      <c r="P496" s="73" t="str">
        <f>IF($K496="","",IF($E496="KTN",(VLOOKUP($K496,'判定表'!$B$3:$I$95,8,FALSE)),IF($I496="","",(VLOOKUP($F496,'金額'!$B$3:$J$114,9,FALSE)))))</f>
        <v/>
      </c>
      <c r="Q496" s="59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</row>
    <row r="497" ht="13.5" customHeight="1">
      <c r="A497" s="44"/>
      <c r="B497" s="60" t="str">
        <f>IF($K497="","",(VLOOKUP($K497,'判定表'!$B$3:$G$105,6,FALSE)))</f>
        <v/>
      </c>
      <c r="C497" s="61"/>
      <c r="D497" s="62" t="str">
        <f t="shared" si="2"/>
        <v/>
      </c>
      <c r="E497" s="62" t="str">
        <f>IF(F497="","",VLOOKUP($F497,'金額'!$B$3:$K$44,10,FALSE))</f>
        <v/>
      </c>
      <c r="F497" s="63"/>
      <c r="G497" s="64" t="str">
        <f>IF($F497="","",(VLOOKUP($F497,'金額'!$B$3:$E$114,2,FALSE)))</f>
        <v/>
      </c>
      <c r="H497" s="65" t="str">
        <f>IF(F497="","",VLOOKUP($F497,'金額'!$B$3:$I$44,8,FALSE))</f>
        <v/>
      </c>
      <c r="I497" s="66" t="str">
        <f>IF(F497="","",VLOOKUP($F497,'金額'!$B$3:$I$44,7,FALSE))</f>
        <v/>
      </c>
      <c r="J497" s="67"/>
      <c r="K497" s="68"/>
      <c r="L497" s="69" t="str">
        <f>IF($I497="","",IF(AND($B497="K",$E497="KTN"),2000,IF(AND($B497="K",$E497="WHZ"),2000,IF($E497="MAHA",1500,IF($G497=0,(VLOOKUP($K497,'判定表'!$B$3:$G$96,2,FALSE)),0)))))</f>
        <v/>
      </c>
      <c r="M497" s="70" t="str">
        <f>IF($K497="","",IF($E497="ANC",(VLOOKUP($K497,'判定表'!$B$3:$G$95,3,FALSE)),IF(OR($E497="KTN",$E497="WHZ"),(VLOOKUP($K497,'判定表'!$B$3:$G$95,4,FALSE)*I497),0)))</f>
        <v/>
      </c>
      <c r="N497" s="71" t="str">
        <f>IF($I497="","",IF($K497="","",IF($G497=1,(VLOOKUP($F497,'金額'!$B$3:$J$114,3,FALSE)),0)))</f>
        <v/>
      </c>
      <c r="O497" s="72" t="str">
        <f t="shared" si="3"/>
        <v/>
      </c>
      <c r="P497" s="73" t="str">
        <f>IF($K497="","",IF($E497="KTN",(VLOOKUP($K497,'判定表'!$B$3:$I$95,8,FALSE)),IF($I497="","",(VLOOKUP($F497,'金額'!$B$3:$J$114,9,FALSE)))))</f>
        <v/>
      </c>
      <c r="Q497" s="59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</row>
    <row r="498" ht="13.5" customHeight="1">
      <c r="A498" s="44"/>
      <c r="B498" s="60" t="str">
        <f>IF($K498="","",(VLOOKUP($K498,'判定表'!$B$3:$G$105,6,FALSE)))</f>
        <v/>
      </c>
      <c r="C498" s="61"/>
      <c r="D498" s="62" t="str">
        <f t="shared" si="2"/>
        <v/>
      </c>
      <c r="E498" s="62" t="str">
        <f>IF(F498="","",VLOOKUP($F498,'金額'!$B$3:$K$44,10,FALSE))</f>
        <v/>
      </c>
      <c r="F498" s="63"/>
      <c r="G498" s="64" t="str">
        <f>IF($F498="","",(VLOOKUP($F498,'金額'!$B$3:$E$114,2,FALSE)))</f>
        <v/>
      </c>
      <c r="H498" s="65" t="str">
        <f>IF(F498="","",VLOOKUP($F498,'金額'!$B$3:$I$44,8,FALSE))</f>
        <v/>
      </c>
      <c r="I498" s="66" t="str">
        <f>IF(F498="","",VLOOKUP($F498,'金額'!$B$3:$I$44,7,FALSE))</f>
        <v/>
      </c>
      <c r="J498" s="67"/>
      <c r="K498" s="68"/>
      <c r="L498" s="69" t="str">
        <f>IF($I498="","",IF(AND($B498="K",$E498="KTN"),2000,IF(AND($B498="K",$E498="WHZ"),2000,IF($E498="MAHA",1500,IF($G498=0,(VLOOKUP($K498,'判定表'!$B$3:$G$96,2,FALSE)),0)))))</f>
        <v/>
      </c>
      <c r="M498" s="70" t="str">
        <f>IF($K498="","",IF($E498="ANC",(VLOOKUP($K498,'判定表'!$B$3:$G$95,3,FALSE)),IF(OR($E498="KTN",$E498="WHZ"),(VLOOKUP($K498,'判定表'!$B$3:$G$95,4,FALSE)*I498),0)))</f>
        <v/>
      </c>
      <c r="N498" s="71" t="str">
        <f>IF($I498="","",IF($K498="","",IF($G498=1,(VLOOKUP($F498,'金額'!$B$3:$J$114,3,FALSE)),0)))</f>
        <v/>
      </c>
      <c r="O498" s="72" t="str">
        <f t="shared" si="3"/>
        <v/>
      </c>
      <c r="P498" s="73" t="str">
        <f>IF($K498="","",IF($E498="KTN",(VLOOKUP($K498,'判定表'!$B$3:$I$95,8,FALSE)),IF($I498="","",(VLOOKUP($F498,'金額'!$B$3:$J$114,9,FALSE)))))</f>
        <v/>
      </c>
      <c r="Q498" s="59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</row>
    <row r="499" ht="13.5" customHeight="1">
      <c r="A499" s="44"/>
      <c r="B499" s="60" t="str">
        <f>IF($K499="","",(VLOOKUP($K499,'判定表'!$B$3:$G$105,6,FALSE)))</f>
        <v/>
      </c>
      <c r="C499" s="61"/>
      <c r="D499" s="62" t="str">
        <f t="shared" si="2"/>
        <v/>
      </c>
      <c r="E499" s="62" t="str">
        <f>IF(F499="","",VLOOKUP($F499,'金額'!$B$3:$K$44,10,FALSE))</f>
        <v/>
      </c>
      <c r="F499" s="63"/>
      <c r="G499" s="64" t="str">
        <f>IF($F499="","",(VLOOKUP($F499,'金額'!$B$3:$E$114,2,FALSE)))</f>
        <v/>
      </c>
      <c r="H499" s="65" t="str">
        <f>IF(F499="","",VLOOKUP($F499,'金額'!$B$3:$I$44,8,FALSE))</f>
        <v/>
      </c>
      <c r="I499" s="66" t="str">
        <f>IF(F499="","",VLOOKUP($F499,'金額'!$B$3:$I$44,7,FALSE))</f>
        <v/>
      </c>
      <c r="J499" s="67"/>
      <c r="K499" s="68"/>
      <c r="L499" s="69" t="str">
        <f>IF($I499="","",IF(AND($B499="K",$E499="KTN"),2000,IF(AND($B499="K",$E499="WHZ"),2000,IF($E499="MAHA",1500,IF($G499=0,(VLOOKUP($K499,'判定表'!$B$3:$G$96,2,FALSE)),0)))))</f>
        <v/>
      </c>
      <c r="M499" s="70" t="str">
        <f>IF($K499="","",IF($E499="ANC",(VLOOKUP($K499,'判定表'!$B$3:$G$95,3,FALSE)),IF(OR($E499="KTN",$E499="WHZ"),(VLOOKUP($K499,'判定表'!$B$3:$G$95,4,FALSE)*I499),0)))</f>
        <v/>
      </c>
      <c r="N499" s="71" t="str">
        <f>IF($I499="","",IF($K499="","",IF($G499=1,(VLOOKUP($F499,'金額'!$B$3:$J$114,3,FALSE)),0)))</f>
        <v/>
      </c>
      <c r="O499" s="72" t="str">
        <f t="shared" si="3"/>
        <v/>
      </c>
      <c r="P499" s="73" t="str">
        <f>IF($K499="","",IF($E499="KTN",(VLOOKUP($K499,'判定表'!$B$3:$I$95,8,FALSE)),IF($I499="","",(VLOOKUP($F499,'金額'!$B$3:$J$114,9,FALSE)))))</f>
        <v/>
      </c>
      <c r="Q499" s="75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</row>
    <row r="500" ht="13.5" customHeight="1">
      <c r="A500" s="44"/>
      <c r="B500" s="60" t="str">
        <f>IF($K500="","",(VLOOKUP($K500,'判定表'!$B$3:$G$105,6,FALSE)))</f>
        <v/>
      </c>
      <c r="C500" s="61"/>
      <c r="D500" s="62" t="str">
        <f t="shared" si="2"/>
        <v/>
      </c>
      <c r="E500" s="62" t="str">
        <f>IF(F500="","",VLOOKUP($F500,'金額'!$B$3:$K$44,10,FALSE))</f>
        <v/>
      </c>
      <c r="F500" s="63"/>
      <c r="G500" s="64" t="str">
        <f>IF($F500="","",(VLOOKUP($F500,'金額'!$B$3:$E$114,2,FALSE)))</f>
        <v/>
      </c>
      <c r="H500" s="65" t="str">
        <f>IF(F500="","",VLOOKUP($F500,'金額'!$B$3:$I$44,8,FALSE))</f>
        <v/>
      </c>
      <c r="I500" s="66" t="str">
        <f>IF(F500="","",VLOOKUP($F500,'金額'!$B$3:$I$44,7,FALSE))</f>
        <v/>
      </c>
      <c r="J500" s="67"/>
      <c r="K500" s="68"/>
      <c r="L500" s="69" t="str">
        <f>IF($I500="","",IF(AND($B500="K",$E500="KTN"),2000,IF(AND($B500="K",$E500="WHZ"),2000,IF($E500="MAHA",1500,IF($G500=0,(VLOOKUP($K500,'判定表'!$B$3:$G$96,2,FALSE)),0)))))</f>
        <v/>
      </c>
      <c r="M500" s="70" t="str">
        <f>IF($K500="","",IF($E500="ANC",(VLOOKUP($K500,'判定表'!$B$3:$G$95,3,FALSE)),IF(OR($E500="KTN",$E500="WHZ"),(VLOOKUP($K500,'判定表'!$B$3:$G$95,4,FALSE)*I500),0)))</f>
        <v/>
      </c>
      <c r="N500" s="71" t="str">
        <f>IF($I500="","",IF($K500="","",IF($G500=1,(VLOOKUP($F500,'金額'!$B$3:$J$114,3,FALSE)),0)))</f>
        <v/>
      </c>
      <c r="O500" s="72" t="str">
        <f t="shared" si="3"/>
        <v/>
      </c>
      <c r="P500" s="73" t="str">
        <f>IF($K500="","",IF($E500="KTN",(VLOOKUP($K500,'判定表'!$B$3:$I$95,8,FALSE)),IF($I500="","",(VLOOKUP($F500,'金額'!$B$3:$J$114,9,FALSE)))))</f>
        <v/>
      </c>
      <c r="Q500" s="79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</row>
    <row r="501" ht="13.5" customHeight="1">
      <c r="A501" s="44"/>
      <c r="B501" s="60" t="str">
        <f>IF($K501="","",(VLOOKUP($K501,'判定表'!$B$3:$G$105,6,FALSE)))</f>
        <v/>
      </c>
      <c r="C501" s="61"/>
      <c r="D501" s="62" t="str">
        <f t="shared" si="2"/>
        <v/>
      </c>
      <c r="E501" s="62" t="str">
        <f>IF(F501="","",VLOOKUP($F501,'金額'!$B$3:$K$44,10,FALSE))</f>
        <v/>
      </c>
      <c r="F501" s="63"/>
      <c r="G501" s="64" t="str">
        <f>IF($F501="","",(VLOOKUP($F501,'金額'!$B$3:$E$114,2,FALSE)))</f>
        <v/>
      </c>
      <c r="H501" s="65" t="str">
        <f>IF(F501="","",VLOOKUP($F501,'金額'!$B$3:$I$44,8,FALSE))</f>
        <v/>
      </c>
      <c r="I501" s="66" t="str">
        <f>IF(F501="","",VLOOKUP($F501,'金額'!$B$3:$I$44,7,FALSE))</f>
        <v/>
      </c>
      <c r="J501" s="67"/>
      <c r="K501" s="68"/>
      <c r="L501" s="69" t="str">
        <f>IF($I501="","",IF(AND($B501="K",$E501="KTN"),2000,IF(AND($B501="K",$E501="WHZ"),2000,IF($E501="MAHA",1500,IF($G501=0,(VLOOKUP($K501,'判定表'!$B$3:$G$96,2,FALSE)),0)))))</f>
        <v/>
      </c>
      <c r="M501" s="70" t="str">
        <f>IF($K501="","",IF($E501="ANC",(VLOOKUP($K501,'判定表'!$B$3:$G$95,3,FALSE)),IF(OR($E501="KTN",$E501="WHZ"),(VLOOKUP($K501,'判定表'!$B$3:$G$95,4,FALSE)*I501),0)))</f>
        <v/>
      </c>
      <c r="N501" s="71" t="str">
        <f>IF($I501="","",IF($K501="","",IF($G501=1,(VLOOKUP($F501,'金額'!$B$3:$J$114,3,FALSE)),0)))</f>
        <v/>
      </c>
      <c r="O501" s="72" t="str">
        <f t="shared" si="3"/>
        <v/>
      </c>
      <c r="P501" s="73" t="str">
        <f>IF($K501="","",IF($E501="KTN",(VLOOKUP($K501,'判定表'!$B$3:$I$95,8,FALSE)),IF($I501="","",(VLOOKUP($F501,'金額'!$B$3:$J$114,9,FALSE)))))</f>
        <v/>
      </c>
      <c r="Q501" s="59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</row>
    <row r="502" ht="13.5" customHeight="1">
      <c r="A502" s="44"/>
      <c r="B502" s="60" t="str">
        <f>IF($K502="","",(VLOOKUP($K502,'判定表'!$B$3:$G$105,6,FALSE)))</f>
        <v/>
      </c>
      <c r="C502" s="61"/>
      <c r="D502" s="62" t="str">
        <f t="shared" si="2"/>
        <v/>
      </c>
      <c r="E502" s="62" t="str">
        <f>IF(F502="","",VLOOKUP($F502,'金額'!$B$3:$K$44,10,FALSE))</f>
        <v/>
      </c>
      <c r="F502" s="63"/>
      <c r="G502" s="64" t="str">
        <f>IF($F502="","",(VLOOKUP($F502,'金額'!$B$3:$E$114,2,FALSE)))</f>
        <v/>
      </c>
      <c r="H502" s="65" t="str">
        <f>IF(F502="","",VLOOKUP($F502,'金額'!$B$3:$I$44,8,FALSE))</f>
        <v/>
      </c>
      <c r="I502" s="66" t="str">
        <f>IF(F502="","",VLOOKUP($F502,'金額'!$B$3:$I$44,7,FALSE))</f>
        <v/>
      </c>
      <c r="J502" s="67"/>
      <c r="K502" s="68"/>
      <c r="L502" s="69" t="str">
        <f>IF($I502="","",IF(AND($B502="K",$E502="KTN"),2000,IF(AND($B502="K",$E502="WHZ"),2000,IF($E502="MAHA",1500,IF($G502=0,(VLOOKUP($K502,'判定表'!$B$3:$G$96,2,FALSE)),0)))))</f>
        <v/>
      </c>
      <c r="M502" s="70" t="str">
        <f>IF($K502="","",IF($E502="ANC",(VLOOKUP($K502,'判定表'!$B$3:$G$95,3,FALSE)),IF(OR($E502="KTN",$E502="WHZ"),(VLOOKUP($K502,'判定表'!$B$3:$G$95,4,FALSE)*I502),0)))</f>
        <v/>
      </c>
      <c r="N502" s="71" t="str">
        <f>IF($I502="","",IF($K502="","",IF($G502=1,(VLOOKUP($F502,'金額'!$B$3:$J$114,3,FALSE)),0)))</f>
        <v/>
      </c>
      <c r="O502" s="72" t="str">
        <f t="shared" si="3"/>
        <v/>
      </c>
      <c r="P502" s="73" t="str">
        <f>IF($K502="","",IF($E502="KTN",(VLOOKUP($K502,'判定表'!$B$3:$I$95,8,FALSE)),IF($I502="","",(VLOOKUP($F502,'金額'!$B$3:$J$114,9,FALSE)))))</f>
        <v/>
      </c>
      <c r="Q502" s="59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</row>
    <row r="503" ht="13.5" customHeight="1">
      <c r="A503" s="44"/>
      <c r="B503" s="60" t="str">
        <f>IF($K503="","",(VLOOKUP($K503,'判定表'!$B$3:$G$105,6,FALSE)))</f>
        <v/>
      </c>
      <c r="C503" s="61"/>
      <c r="D503" s="62" t="str">
        <f t="shared" si="2"/>
        <v/>
      </c>
      <c r="E503" s="62" t="str">
        <f>IF(F503="","",VLOOKUP($F503,'金額'!$B$3:$K$44,10,FALSE))</f>
        <v/>
      </c>
      <c r="F503" s="63"/>
      <c r="G503" s="64" t="str">
        <f>IF($F503="","",(VLOOKUP($F503,'金額'!$B$3:$E$114,2,FALSE)))</f>
        <v/>
      </c>
      <c r="H503" s="65" t="str">
        <f>IF(F503="","",VLOOKUP($F503,'金額'!$B$3:$I$44,8,FALSE))</f>
        <v/>
      </c>
      <c r="I503" s="66" t="str">
        <f>IF(F503="","",VLOOKUP($F503,'金額'!$B$3:$I$44,7,FALSE))</f>
        <v/>
      </c>
      <c r="J503" s="67"/>
      <c r="K503" s="68"/>
      <c r="L503" s="69" t="str">
        <f>IF($I503="","",IF(AND($B503="K",$E503="KTN"),2000,IF(AND($B503="K",$E503="WHZ"),2000,IF($E503="MAHA",1500,IF($G503=0,(VLOOKUP($K503,'判定表'!$B$3:$G$96,2,FALSE)),0)))))</f>
        <v/>
      </c>
      <c r="M503" s="70" t="str">
        <f>IF($K503="","",IF($E503="ANC",(VLOOKUP($K503,'判定表'!$B$3:$G$95,3,FALSE)),IF(OR($E503="KTN",$E503="WHZ"),(VLOOKUP($K503,'判定表'!$B$3:$G$95,4,FALSE)*I503),0)))</f>
        <v/>
      </c>
      <c r="N503" s="71" t="str">
        <f>IF($I503="","",IF($K503="","",IF($G503=1,(VLOOKUP($F503,'金額'!$B$3:$J$114,3,FALSE)),0)))</f>
        <v/>
      </c>
      <c r="O503" s="72" t="str">
        <f t="shared" si="3"/>
        <v/>
      </c>
      <c r="P503" s="73" t="str">
        <f>IF($K503="","",IF($E503="KTN",(VLOOKUP($K503,'判定表'!$B$3:$I$95,8,FALSE)),IF($I503="","",(VLOOKUP($F503,'金額'!$B$3:$J$114,9,FALSE)))))</f>
        <v/>
      </c>
      <c r="Q503" s="59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</row>
    <row r="504" ht="13.5" customHeight="1">
      <c r="A504" s="44"/>
      <c r="B504" s="60" t="str">
        <f>IF($K504="","",(VLOOKUP($K504,'判定表'!$B$3:$G$105,6,FALSE)))</f>
        <v/>
      </c>
      <c r="C504" s="61"/>
      <c r="D504" s="62" t="str">
        <f t="shared" si="2"/>
        <v/>
      </c>
      <c r="E504" s="62" t="str">
        <f>IF(F504="","",VLOOKUP($F504,'金額'!$B$3:$K$44,10,FALSE))</f>
        <v/>
      </c>
      <c r="F504" s="63"/>
      <c r="G504" s="64" t="str">
        <f>IF($F504="","",(VLOOKUP($F504,'金額'!$B$3:$E$114,2,FALSE)))</f>
        <v/>
      </c>
      <c r="H504" s="65" t="str">
        <f>IF(F504="","",VLOOKUP($F504,'金額'!$B$3:$I$44,8,FALSE))</f>
        <v/>
      </c>
      <c r="I504" s="66" t="str">
        <f>IF(F504="","",VLOOKUP($F504,'金額'!$B$3:$I$44,7,FALSE))</f>
        <v/>
      </c>
      <c r="J504" s="67"/>
      <c r="K504" s="68"/>
      <c r="L504" s="69" t="str">
        <f>IF($I504="","",IF(AND($B504="K",$E504="KTN"),2000,IF(AND($B504="K",$E504="WHZ"),2000,IF($E504="MAHA",1500,IF($G504=0,(VLOOKUP($K504,'判定表'!$B$3:$G$96,2,FALSE)),0)))))</f>
        <v/>
      </c>
      <c r="M504" s="70" t="str">
        <f>IF($K504="","",IF($E504="ANC",(VLOOKUP($K504,'判定表'!$B$3:$G$95,3,FALSE)),IF(OR($E504="KTN",$E504="WHZ"),(VLOOKUP($K504,'判定表'!$B$3:$G$95,4,FALSE)*I504),0)))</f>
        <v/>
      </c>
      <c r="N504" s="71" t="str">
        <f>IF($I504="","",IF($K504="","",IF($G504=1,(VLOOKUP($F504,'金額'!$B$3:$J$114,3,FALSE)),0)))</f>
        <v/>
      </c>
      <c r="O504" s="72" t="str">
        <f t="shared" si="3"/>
        <v/>
      </c>
      <c r="P504" s="73" t="str">
        <f>IF($K504="","",IF($E504="KTN",(VLOOKUP($K504,'判定表'!$B$3:$I$95,8,FALSE)),IF($I504="","",(VLOOKUP($F504,'金額'!$B$3:$J$114,9,FALSE)))))</f>
        <v/>
      </c>
      <c r="Q504" s="59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</row>
    <row r="505" ht="13.5" customHeight="1">
      <c r="A505" s="44"/>
      <c r="B505" s="60" t="str">
        <f>IF($K505="","",(VLOOKUP($K505,'判定表'!$B$3:$G$105,6,FALSE)))</f>
        <v/>
      </c>
      <c r="C505" s="61"/>
      <c r="D505" s="62" t="str">
        <f t="shared" si="2"/>
        <v/>
      </c>
      <c r="E505" s="62" t="str">
        <f>IF(F505="","",VLOOKUP($F505,'金額'!$B$3:$K$44,10,FALSE))</f>
        <v/>
      </c>
      <c r="F505" s="63"/>
      <c r="G505" s="64" t="str">
        <f>IF($F505="","",(VLOOKUP($F505,'金額'!$B$3:$E$114,2,FALSE)))</f>
        <v/>
      </c>
      <c r="H505" s="65" t="str">
        <f>IF(F505="","",VLOOKUP($F505,'金額'!$B$3:$I$44,8,FALSE))</f>
        <v/>
      </c>
      <c r="I505" s="66" t="str">
        <f>IF(F505="","",VLOOKUP($F505,'金額'!$B$3:$I$44,7,FALSE))</f>
        <v/>
      </c>
      <c r="J505" s="67"/>
      <c r="K505" s="68"/>
      <c r="L505" s="69" t="str">
        <f>IF($I505="","",IF(AND($B505="K",$E505="KTN"),2000,IF(AND($B505="K",$E505="WHZ"),2000,IF($E505="MAHA",1500,IF($G505=0,(VLOOKUP($K505,'判定表'!$B$3:$G$96,2,FALSE)),0)))))</f>
        <v/>
      </c>
      <c r="M505" s="70" t="str">
        <f>IF($K505="","",IF($E505="ANC",(VLOOKUP($K505,'判定表'!$B$3:$G$95,3,FALSE)),IF(OR($E505="KTN",$E505="WHZ"),(VLOOKUP($K505,'判定表'!$B$3:$G$95,4,FALSE)*I505),0)))</f>
        <v/>
      </c>
      <c r="N505" s="71" t="str">
        <f>IF($I505="","",IF($K505="","",IF($G505=1,(VLOOKUP($F505,'金額'!$B$3:$J$114,3,FALSE)),0)))</f>
        <v/>
      </c>
      <c r="O505" s="72" t="str">
        <f t="shared" si="3"/>
        <v/>
      </c>
      <c r="P505" s="73" t="str">
        <f>IF($K505="","",IF($E505="KTN",(VLOOKUP($K505,'判定表'!$B$3:$I$95,8,FALSE)),IF($I505="","",(VLOOKUP($F505,'金額'!$B$3:$J$114,9,FALSE)))))</f>
        <v/>
      </c>
      <c r="Q505" s="59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</row>
    <row r="506" ht="13.5" customHeight="1">
      <c r="A506" s="44"/>
      <c r="B506" s="60" t="str">
        <f>IF($K506="","",(VLOOKUP($K506,'判定表'!$B$3:$G$105,6,FALSE)))</f>
        <v/>
      </c>
      <c r="C506" s="61"/>
      <c r="D506" s="62" t="str">
        <f t="shared" si="2"/>
        <v/>
      </c>
      <c r="E506" s="62" t="str">
        <f>IF(F506="","",VLOOKUP($F506,'金額'!$B$3:$K$44,10,FALSE))</f>
        <v/>
      </c>
      <c r="F506" s="63"/>
      <c r="G506" s="64" t="str">
        <f>IF($F506="","",(VLOOKUP($F506,'金額'!$B$3:$E$114,2,FALSE)))</f>
        <v/>
      </c>
      <c r="H506" s="65" t="str">
        <f>IF(F506="","",VLOOKUP($F506,'金額'!$B$3:$I$44,8,FALSE))</f>
        <v/>
      </c>
      <c r="I506" s="66" t="str">
        <f>IF(F506="","",VLOOKUP($F506,'金額'!$B$3:$I$44,7,FALSE))</f>
        <v/>
      </c>
      <c r="J506" s="67"/>
      <c r="K506" s="68"/>
      <c r="L506" s="69" t="str">
        <f>IF($I506="","",IF(AND($B506="K",$E506="KTN"),2000,IF(AND($B506="K",$E506="WHZ"),2000,IF($E506="MAHA",1500,IF($G506=0,(VLOOKUP($K506,'判定表'!$B$3:$G$96,2,FALSE)),0)))))</f>
        <v/>
      </c>
      <c r="M506" s="70" t="str">
        <f>IF($K506="","",IF($E506="ANC",(VLOOKUP($K506,'判定表'!$B$3:$G$95,3,FALSE)),IF(OR($E506="KTN",$E506="WHZ"),(VLOOKUP($K506,'判定表'!$B$3:$G$95,4,FALSE)*I506),0)))</f>
        <v/>
      </c>
      <c r="N506" s="71" t="str">
        <f>IF($I506="","",IF($K506="","",IF($G506=1,(VLOOKUP($F506,'金額'!$B$3:$J$114,3,FALSE)),0)))</f>
        <v/>
      </c>
      <c r="O506" s="72" t="str">
        <f t="shared" si="3"/>
        <v/>
      </c>
      <c r="P506" s="73" t="str">
        <f>IF($K506="","",IF($E506="KTN",(VLOOKUP($K506,'判定表'!$B$3:$I$95,8,FALSE)),IF($I506="","",(VLOOKUP($F506,'金額'!$B$3:$J$114,9,FALSE)))))</f>
        <v/>
      </c>
      <c r="Q506" s="75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</row>
    <row r="507" ht="13.5" customHeight="1">
      <c r="A507" s="44"/>
      <c r="B507" s="60" t="str">
        <f>IF($K507="","",(VLOOKUP($K507,'判定表'!$B$3:$G$105,6,FALSE)))</f>
        <v/>
      </c>
      <c r="C507" s="61"/>
      <c r="D507" s="62" t="str">
        <f t="shared" si="2"/>
        <v/>
      </c>
      <c r="E507" s="62" t="str">
        <f>IF(F507="","",VLOOKUP($F507,'金額'!$B$3:$K$44,10,FALSE))</f>
        <v/>
      </c>
      <c r="F507" s="63"/>
      <c r="G507" s="64" t="str">
        <f>IF($F507="","",(VLOOKUP($F507,'金額'!$B$3:$E$114,2,FALSE)))</f>
        <v/>
      </c>
      <c r="H507" s="65" t="str">
        <f>IF(F507="","",VLOOKUP($F507,'金額'!$B$3:$I$44,8,FALSE))</f>
        <v/>
      </c>
      <c r="I507" s="66" t="str">
        <f>IF(F507="","",VLOOKUP($F507,'金額'!$B$3:$I$44,7,FALSE))</f>
        <v/>
      </c>
      <c r="J507" s="67"/>
      <c r="K507" s="68"/>
      <c r="L507" s="69" t="str">
        <f>IF($I507="","",IF(AND($B507="K",$E507="KTN"),2000,IF(AND($B507="K",$E507="WHZ"),2000,IF($E507="MAHA",1500,IF($G507=0,(VLOOKUP($K507,'判定表'!$B$3:$G$96,2,FALSE)),0)))))</f>
        <v/>
      </c>
      <c r="M507" s="70" t="str">
        <f>IF($K507="","",IF($E507="ANC",(VLOOKUP($K507,'判定表'!$B$3:$G$95,3,FALSE)),IF(OR($E507="KTN",$E507="WHZ"),(VLOOKUP($K507,'判定表'!$B$3:$G$95,4,FALSE)*I507),0)))</f>
        <v/>
      </c>
      <c r="N507" s="71" t="str">
        <f>IF($I507="","",IF($K507="","",IF($G507=1,(VLOOKUP($F507,'金額'!$B$3:$J$114,3,FALSE)),0)))</f>
        <v/>
      </c>
      <c r="O507" s="72" t="str">
        <f t="shared" si="3"/>
        <v/>
      </c>
      <c r="P507" s="73" t="str">
        <f>IF($K507="","",IF($E507="KTN",(VLOOKUP($K507,'判定表'!$B$3:$I$95,8,FALSE)),IF($I507="","",(VLOOKUP($F507,'金額'!$B$3:$J$114,9,FALSE)))))</f>
        <v/>
      </c>
      <c r="Q507" s="59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</row>
    <row r="508" ht="13.5" customHeight="1">
      <c r="A508" s="44"/>
      <c r="B508" s="60" t="str">
        <f>IF($K508="","",(VLOOKUP($K508,'判定表'!$B$3:$G$105,6,FALSE)))</f>
        <v/>
      </c>
      <c r="C508" s="61"/>
      <c r="D508" s="62" t="str">
        <f t="shared" si="2"/>
        <v/>
      </c>
      <c r="E508" s="62" t="str">
        <f>IF(F508="","",VLOOKUP($F508,'金額'!$B$3:$K$44,10,FALSE))</f>
        <v/>
      </c>
      <c r="F508" s="63"/>
      <c r="G508" s="64" t="str">
        <f>IF($F508="","",(VLOOKUP($F508,'金額'!$B$3:$E$114,2,FALSE)))</f>
        <v/>
      </c>
      <c r="H508" s="65" t="str">
        <f>IF(F508="","",VLOOKUP($F508,'金額'!$B$3:$I$44,8,FALSE))</f>
        <v/>
      </c>
      <c r="I508" s="66" t="str">
        <f>IF(F508="","",VLOOKUP($F508,'金額'!$B$3:$I$44,7,FALSE))</f>
        <v/>
      </c>
      <c r="J508" s="67"/>
      <c r="K508" s="68"/>
      <c r="L508" s="69" t="str">
        <f>IF($I508="","",IF(AND($B508="K",$E508="KTN"),2000,IF(AND($B508="K",$E508="WHZ"),2000,IF($E508="MAHA",1500,IF($G508=0,(VLOOKUP($K508,'判定表'!$B$3:$G$96,2,FALSE)),0)))))</f>
        <v/>
      </c>
      <c r="M508" s="70" t="str">
        <f>IF($K508="","",IF($E508="ANC",(VLOOKUP($K508,'判定表'!$B$3:$G$95,3,FALSE)),IF(OR($E508="KTN",$E508="WHZ"),(VLOOKUP($K508,'判定表'!$B$3:$G$95,4,FALSE)*I508),0)))</f>
        <v/>
      </c>
      <c r="N508" s="71" t="str">
        <f>IF($I508="","",IF($K508="","",IF($G508=1,(VLOOKUP($F508,'金額'!$B$3:$J$114,3,FALSE)),0)))</f>
        <v/>
      </c>
      <c r="O508" s="72" t="str">
        <f t="shared" si="3"/>
        <v/>
      </c>
      <c r="P508" s="73" t="str">
        <f>IF($K508="","",IF($E508="KTN",(VLOOKUP($K508,'判定表'!$B$3:$I$95,8,FALSE)),IF($I508="","",(VLOOKUP($F508,'金額'!$B$3:$J$114,9,FALSE)))))</f>
        <v/>
      </c>
      <c r="Q508" s="75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</row>
    <row r="509" ht="13.5" customHeight="1">
      <c r="A509" s="44"/>
      <c r="B509" s="60" t="str">
        <f>IF($K509="","",(VLOOKUP($K509,'判定表'!$B$3:$G$105,6,FALSE)))</f>
        <v/>
      </c>
      <c r="C509" s="61"/>
      <c r="D509" s="62" t="str">
        <f t="shared" si="2"/>
        <v/>
      </c>
      <c r="E509" s="62" t="str">
        <f>IF(F509="","",VLOOKUP($F509,'金額'!$B$3:$K$44,10,FALSE))</f>
        <v/>
      </c>
      <c r="F509" s="63"/>
      <c r="G509" s="64" t="str">
        <f>IF($F509="","",(VLOOKUP($F509,'金額'!$B$3:$E$114,2,FALSE)))</f>
        <v/>
      </c>
      <c r="H509" s="65" t="str">
        <f>IF(F509="","",VLOOKUP($F509,'金額'!$B$3:$I$44,8,FALSE))</f>
        <v/>
      </c>
      <c r="I509" s="66" t="str">
        <f>IF(F509="","",VLOOKUP($F509,'金額'!$B$3:$I$44,7,FALSE))</f>
        <v/>
      </c>
      <c r="J509" s="67"/>
      <c r="K509" s="68"/>
      <c r="L509" s="69" t="str">
        <f>IF($I509="","",IF(AND($B509="K",$E509="KTN"),2000,IF(AND($B509="K",$E509="WHZ"),2000,IF($E509="MAHA",1500,IF($G509=0,(VLOOKUP($K509,'判定表'!$B$3:$G$96,2,FALSE)),0)))))</f>
        <v/>
      </c>
      <c r="M509" s="70" t="str">
        <f>IF($K509="","",IF($E509="ANC",(VLOOKUP($K509,'判定表'!$B$3:$G$95,3,FALSE)),IF(OR($E509="KTN",$E509="WHZ"),(VLOOKUP($K509,'判定表'!$B$3:$G$95,4,FALSE)*I509),0)))</f>
        <v/>
      </c>
      <c r="N509" s="71" t="str">
        <f>IF($I509="","",IF($K509="","",IF($G509=1,(VLOOKUP($F509,'金額'!$B$3:$J$114,3,FALSE)),0)))</f>
        <v/>
      </c>
      <c r="O509" s="72" t="str">
        <f t="shared" si="3"/>
        <v/>
      </c>
      <c r="P509" s="73" t="str">
        <f>IF($K509="","",IF($E509="KTN",(VLOOKUP($K509,'判定表'!$B$3:$I$95,8,FALSE)),IF($I509="","",(VLOOKUP($F509,'金額'!$B$3:$J$114,9,FALSE)))))</f>
        <v/>
      </c>
      <c r="Q509" s="59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</row>
    <row r="510" ht="13.5" customHeight="1">
      <c r="A510" s="44"/>
      <c r="B510" s="60" t="str">
        <f>IF($K510="","",(VLOOKUP($K510,'判定表'!$B$3:$G$105,6,FALSE)))</f>
        <v/>
      </c>
      <c r="C510" s="61"/>
      <c r="D510" s="62" t="str">
        <f t="shared" si="2"/>
        <v/>
      </c>
      <c r="E510" s="62" t="str">
        <f>IF(F510="","",VLOOKUP($F510,'金額'!$B$3:$K$44,10,FALSE))</f>
        <v/>
      </c>
      <c r="F510" s="63"/>
      <c r="G510" s="64" t="str">
        <f>IF($F510="","",(VLOOKUP($F510,'金額'!$B$3:$E$114,2,FALSE)))</f>
        <v/>
      </c>
      <c r="H510" s="65" t="str">
        <f>IF(F510="","",VLOOKUP($F510,'金額'!$B$3:$I$44,8,FALSE))</f>
        <v/>
      </c>
      <c r="I510" s="66" t="str">
        <f>IF(F510="","",VLOOKUP($F510,'金額'!$B$3:$I$44,7,FALSE))</f>
        <v/>
      </c>
      <c r="J510" s="67"/>
      <c r="K510" s="68"/>
      <c r="L510" s="69" t="str">
        <f>IF($I510="","",IF(AND($B510="K",$E510="KTN"),2000,IF(AND($B510="K",$E510="WHZ"),2000,IF($E510="MAHA",1500,IF($G510=0,(VLOOKUP($K510,'判定表'!$B$3:$G$96,2,FALSE)),0)))))</f>
        <v/>
      </c>
      <c r="M510" s="70" t="str">
        <f>IF($K510="","",IF($E510="ANC",(VLOOKUP($K510,'判定表'!$B$3:$G$95,3,FALSE)),IF(OR($E510="KTN",$E510="WHZ"),(VLOOKUP($K510,'判定表'!$B$3:$G$95,4,FALSE)*I510),0)))</f>
        <v/>
      </c>
      <c r="N510" s="71" t="str">
        <f>IF($I510="","",IF($K510="","",IF($G510=1,(VLOOKUP($F510,'金額'!$B$3:$J$114,3,FALSE)),0)))</f>
        <v/>
      </c>
      <c r="O510" s="72" t="str">
        <f t="shared" si="3"/>
        <v/>
      </c>
      <c r="P510" s="73" t="str">
        <f>IF($K510="","",IF($E510="KTN",(VLOOKUP($K510,'判定表'!$B$3:$I$95,8,FALSE)),IF($I510="","",(VLOOKUP($F510,'金額'!$B$3:$J$114,9,FALSE)))))</f>
        <v/>
      </c>
      <c r="Q510" s="59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</row>
    <row r="511" ht="13.5" customHeight="1">
      <c r="A511" s="44"/>
      <c r="B511" s="60" t="str">
        <f>IF($K511="","",(VLOOKUP($K511,'判定表'!$B$3:$G$105,6,FALSE)))</f>
        <v/>
      </c>
      <c r="C511" s="61"/>
      <c r="D511" s="62" t="str">
        <f t="shared" si="2"/>
        <v/>
      </c>
      <c r="E511" s="62" t="str">
        <f>IF(F511="","",VLOOKUP($F511,'金額'!$B$3:$K$44,10,FALSE))</f>
        <v/>
      </c>
      <c r="F511" s="63"/>
      <c r="G511" s="64" t="str">
        <f>IF($F511="","",(VLOOKUP($F511,'金額'!$B$3:$E$114,2,FALSE)))</f>
        <v/>
      </c>
      <c r="H511" s="65" t="str">
        <f>IF(F511="","",VLOOKUP($F511,'金額'!$B$3:$I$44,8,FALSE))</f>
        <v/>
      </c>
      <c r="I511" s="66" t="str">
        <f>IF(F511="","",VLOOKUP($F511,'金額'!$B$3:$I$44,7,FALSE))</f>
        <v/>
      </c>
      <c r="J511" s="67"/>
      <c r="K511" s="68"/>
      <c r="L511" s="69" t="str">
        <f>IF($I511="","",IF(AND($B511="K",$E511="KTN"),2000,IF(AND($B511="K",$E511="WHZ"),2000,IF($E511="MAHA",1500,IF($G511=0,(VLOOKUP($K511,'判定表'!$B$3:$G$96,2,FALSE)),0)))))</f>
        <v/>
      </c>
      <c r="M511" s="70" t="str">
        <f>IF($K511="","",IF($E511="ANC",(VLOOKUP($K511,'判定表'!$B$3:$G$95,3,FALSE)),IF(OR($E511="KTN",$E511="WHZ"),(VLOOKUP($K511,'判定表'!$B$3:$G$95,4,FALSE)*I511),0)))</f>
        <v/>
      </c>
      <c r="N511" s="71" t="str">
        <f>IF($I511="","",IF($K511="","",IF($G511=1,(VLOOKUP($F511,'金額'!$B$3:$J$114,3,FALSE)),0)))</f>
        <v/>
      </c>
      <c r="O511" s="72" t="str">
        <f t="shared" si="3"/>
        <v/>
      </c>
      <c r="P511" s="73" t="str">
        <f>IF($K511="","",IF($E511="KTN",(VLOOKUP($K511,'判定表'!$B$3:$I$95,8,FALSE)),IF($I511="","",(VLOOKUP($F511,'金額'!$B$3:$J$114,9,FALSE)))))</f>
        <v/>
      </c>
      <c r="Q511" s="59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</row>
    <row r="512" ht="13.5" customHeight="1">
      <c r="A512" s="44"/>
      <c r="B512" s="60" t="str">
        <f>IF($K512="","",(VLOOKUP($K512,'判定表'!$B$3:$G$105,6,FALSE)))</f>
        <v/>
      </c>
      <c r="C512" s="61"/>
      <c r="D512" s="62" t="str">
        <f t="shared" si="2"/>
        <v/>
      </c>
      <c r="E512" s="62" t="str">
        <f>IF(F512="","",VLOOKUP($F512,'金額'!$B$3:$K$44,10,FALSE))</f>
        <v/>
      </c>
      <c r="F512" s="63"/>
      <c r="G512" s="64" t="str">
        <f>IF($F512="","",(VLOOKUP($F512,'金額'!$B$3:$E$114,2,FALSE)))</f>
        <v/>
      </c>
      <c r="H512" s="65" t="str">
        <f>IF(F512="","",VLOOKUP($F512,'金額'!$B$3:$I$44,8,FALSE))</f>
        <v/>
      </c>
      <c r="I512" s="66" t="str">
        <f>IF(F512="","",VLOOKUP($F512,'金額'!$B$3:$I$44,7,FALSE))</f>
        <v/>
      </c>
      <c r="J512" s="67"/>
      <c r="K512" s="68"/>
      <c r="L512" s="69" t="str">
        <f>IF($I512="","",IF(AND($B512="K",$E512="KTN"),2000,IF(AND($B512="K",$E512="WHZ"),2000,IF($E512="MAHA",1500,IF($G512=0,(VLOOKUP($K512,'判定表'!$B$3:$G$96,2,FALSE)),0)))))</f>
        <v/>
      </c>
      <c r="M512" s="70" t="str">
        <f>IF($K512="","",IF($E512="ANC",(VLOOKUP($K512,'判定表'!$B$3:$G$95,3,FALSE)),IF(OR($E512="KTN",$E512="WHZ"),(VLOOKUP($K512,'判定表'!$B$3:$G$95,4,FALSE)*I512),0)))</f>
        <v/>
      </c>
      <c r="N512" s="71" t="str">
        <f>IF($I512="","",IF($K512="","",IF($G512=1,(VLOOKUP($F512,'金額'!$B$3:$J$114,3,FALSE)),0)))</f>
        <v/>
      </c>
      <c r="O512" s="72" t="str">
        <f t="shared" si="3"/>
        <v/>
      </c>
      <c r="P512" s="73" t="str">
        <f>IF($K512="","",IF($E512="KTN",(VLOOKUP($K512,'判定表'!$B$3:$I$95,8,FALSE)),IF($I512="","",(VLOOKUP($F512,'金額'!$B$3:$J$114,9,FALSE)))))</f>
        <v/>
      </c>
      <c r="Q512" s="59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</row>
    <row r="513" ht="13.5" customHeight="1">
      <c r="A513" s="44"/>
      <c r="B513" s="60" t="str">
        <f>IF($K513="","",(VLOOKUP($K513,'判定表'!$B$3:$G$105,6,FALSE)))</f>
        <v/>
      </c>
      <c r="C513" s="61"/>
      <c r="D513" s="62" t="str">
        <f t="shared" si="2"/>
        <v/>
      </c>
      <c r="E513" s="62" t="str">
        <f>IF(F513="","",VLOOKUP($F513,'金額'!$B$3:$K$44,10,FALSE))</f>
        <v/>
      </c>
      <c r="F513" s="63"/>
      <c r="G513" s="64" t="str">
        <f>IF($F513="","",(VLOOKUP($F513,'金額'!$B$3:$E$114,2,FALSE)))</f>
        <v/>
      </c>
      <c r="H513" s="65" t="str">
        <f>IF(F513="","",VLOOKUP($F513,'金額'!$B$3:$I$44,8,FALSE))</f>
        <v/>
      </c>
      <c r="I513" s="66" t="str">
        <f>IF(F513="","",VLOOKUP($F513,'金額'!$B$3:$I$44,7,FALSE))</f>
        <v/>
      </c>
      <c r="J513" s="67"/>
      <c r="K513" s="68"/>
      <c r="L513" s="69" t="str">
        <f>IF($I513="","",IF(AND($B513="K",$E513="KTN"),2000,IF(AND($B513="K",$E513="WHZ"),2000,IF($E513="MAHA",1500,IF($G513=0,(VLOOKUP($K513,'判定表'!$B$3:$G$96,2,FALSE)),0)))))</f>
        <v/>
      </c>
      <c r="M513" s="70" t="str">
        <f>IF($K513="","",IF($E513="ANC",(VLOOKUP($K513,'判定表'!$B$3:$G$95,3,FALSE)),IF(OR($E513="KTN",$E513="WHZ"),(VLOOKUP($K513,'判定表'!$B$3:$G$95,4,FALSE)*I513),0)))</f>
        <v/>
      </c>
      <c r="N513" s="71" t="str">
        <f>IF($I513="","",IF($K513="","",IF($G513=1,(VLOOKUP($F513,'金額'!$B$3:$J$114,3,FALSE)),0)))</f>
        <v/>
      </c>
      <c r="O513" s="72" t="str">
        <f t="shared" si="3"/>
        <v/>
      </c>
      <c r="P513" s="73" t="str">
        <f>IF($K513="","",IF($E513="KTN",(VLOOKUP($K513,'判定表'!$B$3:$I$95,8,FALSE)),IF($I513="","",(VLOOKUP($F513,'金額'!$B$3:$J$114,9,FALSE)))))</f>
        <v/>
      </c>
      <c r="Q513" s="59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</row>
    <row r="514" ht="13.5" customHeight="1">
      <c r="A514" s="44"/>
      <c r="B514" s="60" t="str">
        <f>IF($K514="","",(VLOOKUP($K514,'判定表'!$B$3:$G$105,6,FALSE)))</f>
        <v/>
      </c>
      <c r="C514" s="61"/>
      <c r="D514" s="62" t="str">
        <f t="shared" si="2"/>
        <v/>
      </c>
      <c r="E514" s="62" t="str">
        <f>IF(F514="","",VLOOKUP($F514,'金額'!$B$3:$K$44,10,FALSE))</f>
        <v/>
      </c>
      <c r="F514" s="63"/>
      <c r="G514" s="64" t="str">
        <f>IF($F514="","",(VLOOKUP($F514,'金額'!$B$3:$E$114,2,FALSE)))</f>
        <v/>
      </c>
      <c r="H514" s="65" t="str">
        <f>IF(F514="","",VLOOKUP($F514,'金額'!$B$3:$I$44,8,FALSE))</f>
        <v/>
      </c>
      <c r="I514" s="66" t="str">
        <f>IF(F514="","",VLOOKUP($F514,'金額'!$B$3:$I$44,7,FALSE))</f>
        <v/>
      </c>
      <c r="J514" s="67"/>
      <c r="K514" s="68"/>
      <c r="L514" s="69" t="str">
        <f>IF($I514="","",IF(AND($B514="K",$E514="KTN"),2000,IF(AND($B514="K",$E514="WHZ"),2000,IF($E514="MAHA",1500,IF($G514=0,(VLOOKUP($K514,'判定表'!$B$3:$G$96,2,FALSE)),0)))))</f>
        <v/>
      </c>
      <c r="M514" s="70" t="str">
        <f>IF($K514="","",IF($E514="ANC",(VLOOKUP($K514,'判定表'!$B$3:$G$95,3,FALSE)),IF(OR($E514="KTN",$E514="WHZ"),(VLOOKUP($K514,'判定表'!$B$3:$G$95,4,FALSE)*I514),0)))</f>
        <v/>
      </c>
      <c r="N514" s="71" t="str">
        <f>IF($I514="","",IF($K514="","",IF($G514=1,(VLOOKUP($F514,'金額'!$B$3:$J$114,3,FALSE)),0)))</f>
        <v/>
      </c>
      <c r="O514" s="72" t="str">
        <f t="shared" si="3"/>
        <v/>
      </c>
      <c r="P514" s="73" t="str">
        <f>IF($K514="","",IF($E514="KTN",(VLOOKUP($K514,'判定表'!$B$3:$I$95,8,FALSE)),IF($I514="","",(VLOOKUP($F514,'金額'!$B$3:$J$114,9,FALSE)))))</f>
        <v/>
      </c>
      <c r="Q514" s="59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</row>
    <row r="515" ht="13.5" customHeight="1">
      <c r="A515" s="44"/>
      <c r="B515" s="60" t="str">
        <f>IF($K515="","",(VLOOKUP($K515,'判定表'!$B$3:$G$105,6,FALSE)))</f>
        <v/>
      </c>
      <c r="C515" s="61"/>
      <c r="D515" s="62" t="str">
        <f t="shared" si="2"/>
        <v/>
      </c>
      <c r="E515" s="62" t="str">
        <f>IF(F515="","",VLOOKUP($F515,'金額'!$B$3:$K$44,10,FALSE))</f>
        <v/>
      </c>
      <c r="F515" s="63"/>
      <c r="G515" s="64" t="str">
        <f>IF($F515="","",(VLOOKUP($F515,'金額'!$B$3:$E$114,2,FALSE)))</f>
        <v/>
      </c>
      <c r="H515" s="65" t="str">
        <f>IF(F515="","",VLOOKUP($F515,'金額'!$B$3:$I$44,8,FALSE))</f>
        <v/>
      </c>
      <c r="I515" s="66" t="str">
        <f>IF(F515="","",VLOOKUP($F515,'金額'!$B$3:$I$44,7,FALSE))</f>
        <v/>
      </c>
      <c r="J515" s="67"/>
      <c r="K515" s="68"/>
      <c r="L515" s="69" t="str">
        <f>IF($I515="","",IF(AND($B515="K",$E515="KTN"),2000,IF(AND($B515="K",$E515="WHZ"),2000,IF($E515="MAHA",1500,IF($G515=0,(VLOOKUP($K515,'判定表'!$B$3:$G$96,2,FALSE)),0)))))</f>
        <v/>
      </c>
      <c r="M515" s="70" t="str">
        <f>IF($K515="","",IF($E515="ANC",(VLOOKUP($K515,'判定表'!$B$3:$G$95,3,FALSE)),IF(OR($E515="KTN",$E515="WHZ"),(VLOOKUP($K515,'判定表'!$B$3:$G$95,4,FALSE)*I515),0)))</f>
        <v/>
      </c>
      <c r="N515" s="71" t="str">
        <f>IF($I515="","",IF($K515="","",IF($G515=1,(VLOOKUP($F515,'金額'!$B$3:$J$114,3,FALSE)),0)))</f>
        <v/>
      </c>
      <c r="O515" s="72" t="str">
        <f t="shared" si="3"/>
        <v/>
      </c>
      <c r="P515" s="73" t="str">
        <f>IF($K515="","",IF($E515="KTN",(VLOOKUP($K515,'判定表'!$B$3:$I$95,8,FALSE)),IF($I515="","",(VLOOKUP($F515,'金額'!$B$3:$J$114,9,FALSE)))))</f>
        <v/>
      </c>
      <c r="Q515" s="59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</row>
    <row r="516" ht="13.5" customHeight="1">
      <c r="A516" s="44"/>
      <c r="B516" s="60" t="str">
        <f>IF($K516="","",(VLOOKUP($K516,'判定表'!$B$3:$G$105,6,FALSE)))</f>
        <v/>
      </c>
      <c r="C516" s="61"/>
      <c r="D516" s="62" t="str">
        <f t="shared" si="2"/>
        <v/>
      </c>
      <c r="E516" s="62" t="str">
        <f>IF(F516="","",VLOOKUP($F516,'金額'!$B$3:$K$44,10,FALSE))</f>
        <v/>
      </c>
      <c r="F516" s="63"/>
      <c r="G516" s="64" t="str">
        <f>IF($F516="","",(VLOOKUP($F516,'金額'!$B$3:$E$114,2,FALSE)))</f>
        <v/>
      </c>
      <c r="H516" s="65" t="str">
        <f>IF(F516="","",VLOOKUP($F516,'金額'!$B$3:$I$44,8,FALSE))</f>
        <v/>
      </c>
      <c r="I516" s="66" t="str">
        <f>IF(F516="","",VLOOKUP($F516,'金額'!$B$3:$I$44,7,FALSE))</f>
        <v/>
      </c>
      <c r="J516" s="67"/>
      <c r="K516" s="68"/>
      <c r="L516" s="69" t="str">
        <f>IF($I516="","",IF(AND($B516="K",$E516="KTN"),2000,IF(AND($B516="K",$E516="WHZ"),2000,IF($E516="MAHA",1500,IF($G516=0,(VLOOKUP($K516,'判定表'!$B$3:$G$96,2,FALSE)),0)))))</f>
        <v/>
      </c>
      <c r="M516" s="70" t="str">
        <f>IF($K516="","",IF($E516="ANC",(VLOOKUP($K516,'判定表'!$B$3:$G$95,3,FALSE)),IF(OR($E516="KTN",$E516="WHZ"),(VLOOKUP($K516,'判定表'!$B$3:$G$95,4,FALSE)*I516),0)))</f>
        <v/>
      </c>
      <c r="N516" s="71" t="str">
        <f>IF($I516="","",IF($K516="","",IF($G516=1,(VLOOKUP($F516,'金額'!$B$3:$J$114,3,FALSE)),0)))</f>
        <v/>
      </c>
      <c r="O516" s="72" t="str">
        <f t="shared" si="3"/>
        <v/>
      </c>
      <c r="P516" s="73" t="str">
        <f>IF($K516="","",IF($E516="KTN",(VLOOKUP($K516,'判定表'!$B$3:$I$95,8,FALSE)),IF($I516="","",(VLOOKUP($F516,'金額'!$B$3:$J$114,9,FALSE)))))</f>
        <v/>
      </c>
      <c r="Q516" s="75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</row>
    <row r="517" ht="13.5" customHeight="1">
      <c r="A517" s="44"/>
      <c r="B517" s="60" t="str">
        <f>IF($K517="","",(VLOOKUP($K517,'判定表'!$B$3:$G$105,6,FALSE)))</f>
        <v/>
      </c>
      <c r="C517" s="61"/>
      <c r="D517" s="62" t="str">
        <f t="shared" si="2"/>
        <v/>
      </c>
      <c r="E517" s="62" t="str">
        <f>IF(F517="","",VLOOKUP($F517,'金額'!$B$3:$K$44,10,FALSE))</f>
        <v/>
      </c>
      <c r="F517" s="63"/>
      <c r="G517" s="64" t="str">
        <f>IF($F517="","",(VLOOKUP($F517,'金額'!$B$3:$E$114,2,FALSE)))</f>
        <v/>
      </c>
      <c r="H517" s="65" t="str">
        <f>IF(F517="","",VLOOKUP($F517,'金額'!$B$3:$I$44,8,FALSE))</f>
        <v/>
      </c>
      <c r="I517" s="66" t="str">
        <f>IF(F517="","",VLOOKUP($F517,'金額'!$B$3:$I$44,7,FALSE))</f>
        <v/>
      </c>
      <c r="J517" s="67"/>
      <c r="K517" s="68"/>
      <c r="L517" s="69" t="str">
        <f>IF($I517="","",IF(AND($B517="K",$E517="KTN"),2000,IF(AND($B517="K",$E517="WHZ"),2000,IF($E517="MAHA",1500,IF($G517=0,(VLOOKUP($K517,'判定表'!$B$3:$G$96,2,FALSE)),0)))))</f>
        <v/>
      </c>
      <c r="M517" s="70" t="str">
        <f>IF($K517="","",IF($E517="ANC",(VLOOKUP($K517,'判定表'!$B$3:$G$95,3,FALSE)),IF(OR($E517="KTN",$E517="WHZ"),(VLOOKUP($K517,'判定表'!$B$3:$G$95,4,FALSE)*I517),0)))</f>
        <v/>
      </c>
      <c r="N517" s="71" t="str">
        <f>IF($I517="","",IF($K517="","",IF($G517=1,(VLOOKUP($F517,'金額'!$B$3:$J$114,3,FALSE)),0)))</f>
        <v/>
      </c>
      <c r="O517" s="72" t="str">
        <f t="shared" si="3"/>
        <v/>
      </c>
      <c r="P517" s="73" t="str">
        <f>IF($K517="","",IF($E517="KTN",(VLOOKUP($K517,'判定表'!$B$3:$I$95,8,FALSE)),IF($I517="","",(VLOOKUP($F517,'金額'!$B$3:$J$114,9,FALSE)))))</f>
        <v/>
      </c>
      <c r="Q517" s="59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</row>
    <row r="518" ht="13.5" customHeight="1">
      <c r="A518" s="44"/>
      <c r="B518" s="60" t="str">
        <f>IF($K518="","",(VLOOKUP($K518,'判定表'!$B$3:$G$105,6,FALSE)))</f>
        <v/>
      </c>
      <c r="C518" s="61"/>
      <c r="D518" s="62" t="str">
        <f t="shared" si="2"/>
        <v/>
      </c>
      <c r="E518" s="62" t="str">
        <f>IF(F518="","",VLOOKUP($F518,'金額'!$B$3:$K$44,10,FALSE))</f>
        <v/>
      </c>
      <c r="F518" s="63"/>
      <c r="G518" s="64" t="str">
        <f>IF($F518="","",(VLOOKUP($F518,'金額'!$B$3:$E$114,2,FALSE)))</f>
        <v/>
      </c>
      <c r="H518" s="65" t="str">
        <f>IF(F518="","",VLOOKUP($F518,'金額'!$B$3:$I$44,8,FALSE))</f>
        <v/>
      </c>
      <c r="I518" s="66" t="str">
        <f>IF(F518="","",VLOOKUP($F518,'金額'!$B$3:$I$44,7,FALSE))</f>
        <v/>
      </c>
      <c r="J518" s="67"/>
      <c r="K518" s="68"/>
      <c r="L518" s="69" t="str">
        <f>IF($I518="","",IF(AND($B518="K",$E518="KTN"),2000,IF(AND($B518="K",$E518="WHZ"),2000,IF($E518="MAHA",1500,IF($G518=0,(VLOOKUP($K518,'判定表'!$B$3:$G$96,2,FALSE)),0)))))</f>
        <v/>
      </c>
      <c r="M518" s="70" t="str">
        <f>IF($K518="","",IF($E518="ANC",(VLOOKUP($K518,'判定表'!$B$3:$G$95,3,FALSE)),IF(OR($E518="KTN",$E518="WHZ"),(VLOOKUP($K518,'判定表'!$B$3:$G$95,4,FALSE)*I518),0)))</f>
        <v/>
      </c>
      <c r="N518" s="71" t="str">
        <f>IF($I518="","",IF($K518="","",IF($G518=1,(VLOOKUP($F518,'金額'!$B$3:$J$114,3,FALSE)),0)))</f>
        <v/>
      </c>
      <c r="O518" s="72" t="str">
        <f t="shared" si="3"/>
        <v/>
      </c>
      <c r="P518" s="73" t="str">
        <f>IF($K518="","",IF($E518="KTN",(VLOOKUP($K518,'判定表'!$B$3:$I$95,8,FALSE)),IF($I518="","",(VLOOKUP($F518,'金額'!$B$3:$J$114,9,FALSE)))))</f>
        <v/>
      </c>
      <c r="Q518" s="59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</row>
    <row r="519" ht="13.5" customHeight="1">
      <c r="A519" s="44"/>
      <c r="B519" s="60" t="str">
        <f>IF($K519="","",(VLOOKUP($K519,'判定表'!$B$3:$G$105,6,FALSE)))</f>
        <v/>
      </c>
      <c r="C519" s="61"/>
      <c r="D519" s="62" t="str">
        <f t="shared" si="2"/>
        <v/>
      </c>
      <c r="E519" s="62" t="str">
        <f>IF(F519="","",VLOOKUP($F519,'金額'!$B$3:$K$44,10,FALSE))</f>
        <v/>
      </c>
      <c r="F519" s="63"/>
      <c r="G519" s="64" t="str">
        <f>IF($F519="","",(VLOOKUP($F519,'金額'!$B$3:$E$114,2,FALSE)))</f>
        <v/>
      </c>
      <c r="H519" s="65" t="str">
        <f>IF(F519="","",VLOOKUP($F519,'金額'!$B$3:$I$44,8,FALSE))</f>
        <v/>
      </c>
      <c r="I519" s="66" t="str">
        <f>IF(F519="","",VLOOKUP($F519,'金額'!$B$3:$I$44,7,FALSE))</f>
        <v/>
      </c>
      <c r="J519" s="67"/>
      <c r="K519" s="68"/>
      <c r="L519" s="69" t="str">
        <f>IF($I519="","",IF(AND($B519="K",$E519="KTN"),2000,IF(AND($B519="K",$E519="WHZ"),2000,IF($E519="MAHA",1500,IF($G519=0,(VLOOKUP($K519,'判定表'!$B$3:$G$96,2,FALSE)),0)))))</f>
        <v/>
      </c>
      <c r="M519" s="70" t="str">
        <f>IF($K519="","",IF($E519="ANC",(VLOOKUP($K519,'判定表'!$B$3:$G$95,3,FALSE)),IF(OR($E519="KTN",$E519="WHZ"),(VLOOKUP($K519,'判定表'!$B$3:$G$95,4,FALSE)*I519),0)))</f>
        <v/>
      </c>
      <c r="N519" s="71" t="str">
        <f>IF($I519="","",IF($K519="","",IF($G519=1,(VLOOKUP($F519,'金額'!$B$3:$J$114,3,FALSE)),0)))</f>
        <v/>
      </c>
      <c r="O519" s="72" t="str">
        <f t="shared" si="3"/>
        <v/>
      </c>
      <c r="P519" s="73" t="str">
        <f>IF($K519="","",IF($E519="KTN",(VLOOKUP($K519,'判定表'!$B$3:$I$95,8,FALSE)),IF($I519="","",(VLOOKUP($F519,'金額'!$B$3:$J$114,9,FALSE)))))</f>
        <v/>
      </c>
      <c r="Q519" s="59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</row>
    <row r="520" ht="13.5" customHeight="1">
      <c r="A520" s="44"/>
      <c r="B520" s="60" t="str">
        <f>IF($K520="","",(VLOOKUP($K520,'判定表'!$B$3:$G$105,6,FALSE)))</f>
        <v/>
      </c>
      <c r="C520" s="61"/>
      <c r="D520" s="62" t="str">
        <f t="shared" si="2"/>
        <v/>
      </c>
      <c r="E520" s="62" t="str">
        <f>IF(F520="","",VLOOKUP($F520,'金額'!$B$3:$K$44,10,FALSE))</f>
        <v/>
      </c>
      <c r="F520" s="63"/>
      <c r="G520" s="64" t="str">
        <f>IF($F520="","",(VLOOKUP($F520,'金額'!$B$3:$E$114,2,FALSE)))</f>
        <v/>
      </c>
      <c r="H520" s="65" t="str">
        <f>IF(F520="","",VLOOKUP($F520,'金額'!$B$3:$I$44,8,FALSE))</f>
        <v/>
      </c>
      <c r="I520" s="66" t="str">
        <f>IF(F520="","",VLOOKUP($F520,'金額'!$B$3:$I$44,7,FALSE))</f>
        <v/>
      </c>
      <c r="J520" s="67"/>
      <c r="K520" s="68"/>
      <c r="L520" s="69" t="str">
        <f>IF($I520="","",IF(AND($B520="K",$E520="KTN"),2000,IF(AND($B520="K",$E520="WHZ"),2000,IF($E520="MAHA",1500,IF($G520=0,(VLOOKUP($K520,'判定表'!$B$3:$G$96,2,FALSE)),0)))))</f>
        <v/>
      </c>
      <c r="M520" s="70" t="str">
        <f>IF($K520="","",IF($E520="ANC",(VLOOKUP($K520,'判定表'!$B$3:$G$95,3,FALSE)),IF(OR($E520="KTN",$E520="WHZ"),(VLOOKUP($K520,'判定表'!$B$3:$G$95,4,FALSE)*I520),0)))</f>
        <v/>
      </c>
      <c r="N520" s="71" t="str">
        <f>IF($I520="","",IF($K520="","",IF($G520=1,(VLOOKUP($F520,'金額'!$B$3:$J$114,3,FALSE)),0)))</f>
        <v/>
      </c>
      <c r="O520" s="72" t="str">
        <f t="shared" si="3"/>
        <v/>
      </c>
      <c r="P520" s="73" t="str">
        <f>IF($K520="","",IF($E520="KTN",(VLOOKUP($K520,'判定表'!$B$3:$I$95,8,FALSE)),IF($I520="","",(VLOOKUP($F520,'金額'!$B$3:$J$114,9,FALSE)))))</f>
        <v/>
      </c>
      <c r="Q520" s="59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</row>
    <row r="521" ht="13.5" customHeight="1">
      <c r="A521" s="44"/>
      <c r="B521" s="60" t="str">
        <f>IF($K521="","",(VLOOKUP($K521,'判定表'!$B$3:$G$105,6,FALSE)))</f>
        <v/>
      </c>
      <c r="C521" s="61"/>
      <c r="D521" s="62" t="str">
        <f t="shared" si="2"/>
        <v/>
      </c>
      <c r="E521" s="62" t="str">
        <f>IF(F521="","",VLOOKUP($F521,'金額'!$B$3:$K$44,10,FALSE))</f>
        <v/>
      </c>
      <c r="F521" s="63"/>
      <c r="G521" s="64" t="str">
        <f>IF($F521="","",(VLOOKUP($F521,'金額'!$B$3:$E$114,2,FALSE)))</f>
        <v/>
      </c>
      <c r="H521" s="65" t="str">
        <f>IF(F521="","",VLOOKUP($F521,'金額'!$B$3:$I$44,8,FALSE))</f>
        <v/>
      </c>
      <c r="I521" s="66" t="str">
        <f>IF(F521="","",VLOOKUP($F521,'金額'!$B$3:$I$44,7,FALSE))</f>
        <v/>
      </c>
      <c r="J521" s="67"/>
      <c r="K521" s="68"/>
      <c r="L521" s="69" t="str">
        <f>IF($I521="","",IF(AND($B521="K",$E521="KTN"),2000,IF(AND($B521="K",$E521="WHZ"),2000,IF($E521="MAHA",1500,IF($G521=0,(VLOOKUP($K521,'判定表'!$B$3:$G$96,2,FALSE)),0)))))</f>
        <v/>
      </c>
      <c r="M521" s="70" t="str">
        <f>IF($K521="","",IF($E521="ANC",(VLOOKUP($K521,'判定表'!$B$3:$G$95,3,FALSE)),IF(OR($E521="KTN",$E521="WHZ"),(VLOOKUP($K521,'判定表'!$B$3:$G$95,4,FALSE)*I521),0)))</f>
        <v/>
      </c>
      <c r="N521" s="71" t="str">
        <f>IF($I521="","",IF($K521="","",IF($G521=1,(VLOOKUP($F521,'金額'!$B$3:$J$114,3,FALSE)),0)))</f>
        <v/>
      </c>
      <c r="O521" s="72" t="str">
        <f t="shared" si="3"/>
        <v/>
      </c>
      <c r="P521" s="73" t="str">
        <f>IF($K521="","",IF($E521="KTN",(VLOOKUP($K521,'判定表'!$B$3:$I$95,8,FALSE)),IF($I521="","",(VLOOKUP($F521,'金額'!$B$3:$J$114,9,FALSE)))))</f>
        <v/>
      </c>
      <c r="Q521" s="75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</row>
    <row r="522" ht="13.5" customHeight="1">
      <c r="A522" s="44"/>
      <c r="B522" s="60" t="str">
        <f>IF($K522="","",(VLOOKUP($K522,'判定表'!$B$3:$G$105,6,FALSE)))</f>
        <v/>
      </c>
      <c r="C522" s="61"/>
      <c r="D522" s="62" t="str">
        <f t="shared" si="2"/>
        <v/>
      </c>
      <c r="E522" s="62" t="str">
        <f>IF(F522="","",VLOOKUP($F522,'金額'!$B$3:$K$44,10,FALSE))</f>
        <v/>
      </c>
      <c r="F522" s="63"/>
      <c r="G522" s="64" t="str">
        <f>IF($F522="","",(VLOOKUP($F522,'金額'!$B$3:$E$114,2,FALSE)))</f>
        <v/>
      </c>
      <c r="H522" s="65" t="str">
        <f>IF(F522="","",VLOOKUP($F522,'金額'!$B$3:$I$44,8,FALSE))</f>
        <v/>
      </c>
      <c r="I522" s="66" t="str">
        <f>IF(F522="","",VLOOKUP($F522,'金額'!$B$3:$I$44,7,FALSE))</f>
        <v/>
      </c>
      <c r="J522" s="67"/>
      <c r="K522" s="68"/>
      <c r="L522" s="69" t="str">
        <f>IF($I522="","",IF(AND($B522="K",$E522="KTN"),2000,IF(AND($B522="K",$E522="WHZ"),2000,IF($E522="MAHA",1500,IF($G522=0,(VLOOKUP($K522,'判定表'!$B$3:$G$96,2,FALSE)),0)))))</f>
        <v/>
      </c>
      <c r="M522" s="70" t="str">
        <f>IF($K522="","",IF($E522="ANC",(VLOOKUP($K522,'判定表'!$B$3:$G$95,3,FALSE)),IF(OR($E522="KTN",$E522="WHZ"),(VLOOKUP($K522,'判定表'!$B$3:$G$95,4,FALSE)*I522),0)))</f>
        <v/>
      </c>
      <c r="N522" s="71" t="str">
        <f>IF($I522="","",IF($K522="","",IF($G522=1,(VLOOKUP($F522,'金額'!$B$3:$J$114,3,FALSE)),0)))</f>
        <v/>
      </c>
      <c r="O522" s="72" t="str">
        <f t="shared" si="3"/>
        <v/>
      </c>
      <c r="P522" s="73" t="str">
        <f>IF($K522="","",IF($E522="KTN",(VLOOKUP($K522,'判定表'!$B$3:$I$95,8,FALSE)),IF($I522="","",(VLOOKUP($F522,'金額'!$B$3:$J$114,9,FALSE)))))</f>
        <v/>
      </c>
      <c r="Q522" s="59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</row>
    <row r="523" ht="13.5" customHeight="1">
      <c r="A523" s="44"/>
      <c r="B523" s="60" t="str">
        <f>IF($K523="","",(VLOOKUP($K523,'判定表'!$B$3:$G$105,6,FALSE)))</f>
        <v/>
      </c>
      <c r="C523" s="61"/>
      <c r="D523" s="62" t="str">
        <f t="shared" si="2"/>
        <v/>
      </c>
      <c r="E523" s="62" t="str">
        <f>IF(F523="","",VLOOKUP($F523,'金額'!$B$3:$K$44,10,FALSE))</f>
        <v/>
      </c>
      <c r="F523" s="63"/>
      <c r="G523" s="64" t="str">
        <f>IF($F523="","",(VLOOKUP($F523,'金額'!$B$3:$E$114,2,FALSE)))</f>
        <v/>
      </c>
      <c r="H523" s="65" t="str">
        <f>IF(F523="","",VLOOKUP($F523,'金額'!$B$3:$I$44,8,FALSE))</f>
        <v/>
      </c>
      <c r="I523" s="66" t="str">
        <f>IF(F523="","",VLOOKUP($F523,'金額'!$B$3:$I$44,7,FALSE))</f>
        <v/>
      </c>
      <c r="J523" s="67"/>
      <c r="K523" s="68"/>
      <c r="L523" s="69" t="str">
        <f>IF($I523="","",IF(AND($B523="K",$E523="KTN"),2000,IF(AND($B523="K",$E523="WHZ"),2000,IF($E523="MAHA",1500,IF($G523=0,(VLOOKUP($K523,'判定表'!$B$3:$G$96,2,FALSE)),0)))))</f>
        <v/>
      </c>
      <c r="M523" s="70" t="str">
        <f>IF($K523="","",IF($E523="ANC",(VLOOKUP($K523,'判定表'!$B$3:$G$95,3,FALSE)),IF(OR($E523="KTN",$E523="WHZ"),(VLOOKUP($K523,'判定表'!$B$3:$G$95,4,FALSE)*I523),0)))</f>
        <v/>
      </c>
      <c r="N523" s="71" t="str">
        <f>IF($I523="","",IF($K523="","",IF($G523=1,(VLOOKUP($F523,'金額'!$B$3:$J$114,3,FALSE)),0)))</f>
        <v/>
      </c>
      <c r="O523" s="72" t="str">
        <f t="shared" si="3"/>
        <v/>
      </c>
      <c r="P523" s="73" t="str">
        <f>IF($K523="","",IF($E523="KTN",(VLOOKUP($K523,'判定表'!$B$3:$I$95,8,FALSE)),IF($I523="","",(VLOOKUP($F523,'金額'!$B$3:$J$114,9,FALSE)))))</f>
        <v/>
      </c>
      <c r="Q523" s="59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</row>
    <row r="524" ht="13.5" customHeight="1">
      <c r="A524" s="44"/>
      <c r="B524" s="60" t="str">
        <f>IF($K524="","",(VLOOKUP($K524,'判定表'!$B$3:$G$105,6,FALSE)))</f>
        <v/>
      </c>
      <c r="C524" s="61"/>
      <c r="D524" s="62" t="str">
        <f t="shared" si="2"/>
        <v/>
      </c>
      <c r="E524" s="62" t="str">
        <f>IF(F524="","",VLOOKUP($F524,'金額'!$B$3:$K$44,10,FALSE))</f>
        <v/>
      </c>
      <c r="F524" s="63"/>
      <c r="G524" s="64" t="str">
        <f>IF($F524="","",(VLOOKUP($F524,'金額'!$B$3:$E$114,2,FALSE)))</f>
        <v/>
      </c>
      <c r="H524" s="65" t="str">
        <f>IF(F524="","",VLOOKUP($F524,'金額'!$B$3:$I$44,8,FALSE))</f>
        <v/>
      </c>
      <c r="I524" s="66" t="str">
        <f>IF(F524="","",VLOOKUP($F524,'金額'!$B$3:$I$44,7,FALSE))</f>
        <v/>
      </c>
      <c r="J524" s="67"/>
      <c r="K524" s="68"/>
      <c r="L524" s="69" t="str">
        <f>IF($I524="","",IF(AND($B524="K",$E524="KTN"),2000,IF(AND($B524="K",$E524="WHZ"),2000,IF($E524="MAHA",1500,IF($G524=0,(VLOOKUP($K524,'判定表'!$B$3:$G$96,2,FALSE)),0)))))</f>
        <v/>
      </c>
      <c r="M524" s="70" t="str">
        <f>IF($K524="","",IF($E524="ANC",(VLOOKUP($K524,'判定表'!$B$3:$G$95,3,FALSE)),IF(OR($E524="KTN",$E524="WHZ"),(VLOOKUP($K524,'判定表'!$B$3:$G$95,4,FALSE)*I524),0)))</f>
        <v/>
      </c>
      <c r="N524" s="71" t="str">
        <f>IF($I524="","",IF($K524="","",IF($G524=1,(VLOOKUP($F524,'金額'!$B$3:$J$114,3,FALSE)),0)))</f>
        <v/>
      </c>
      <c r="O524" s="72" t="str">
        <f t="shared" si="3"/>
        <v/>
      </c>
      <c r="P524" s="73" t="str">
        <f>IF($K524="","",IF($E524="KTN",(VLOOKUP($K524,'判定表'!$B$3:$I$95,8,FALSE)),IF($I524="","",(VLOOKUP($F524,'金額'!$B$3:$J$114,9,FALSE)))))</f>
        <v/>
      </c>
      <c r="Q524" s="59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</row>
    <row r="525" ht="13.5" customHeight="1">
      <c r="A525" s="44"/>
      <c r="B525" s="60" t="str">
        <f>IF($K525="","",(VLOOKUP($K525,'判定表'!$B$3:$G$105,6,FALSE)))</f>
        <v/>
      </c>
      <c r="C525" s="61"/>
      <c r="D525" s="62" t="str">
        <f t="shared" si="2"/>
        <v/>
      </c>
      <c r="E525" s="62" t="str">
        <f>IF(F525="","",VLOOKUP($F525,'金額'!$B$3:$K$44,10,FALSE))</f>
        <v/>
      </c>
      <c r="F525" s="63"/>
      <c r="G525" s="64" t="str">
        <f>IF($F525="","",(VLOOKUP($F525,'金額'!$B$3:$E$114,2,FALSE)))</f>
        <v/>
      </c>
      <c r="H525" s="65" t="str">
        <f>IF(F525="","",VLOOKUP($F525,'金額'!$B$3:$I$44,8,FALSE))</f>
        <v/>
      </c>
      <c r="I525" s="66" t="str">
        <f>IF(F525="","",VLOOKUP($F525,'金額'!$B$3:$I$44,7,FALSE))</f>
        <v/>
      </c>
      <c r="J525" s="67"/>
      <c r="K525" s="68"/>
      <c r="L525" s="69" t="str">
        <f>IF($I525="","",IF(AND($B525="K",$E525="KTN"),2000,IF(AND($B525="K",$E525="WHZ"),2000,IF($E525="MAHA",1500,IF($G525=0,(VLOOKUP($K525,'判定表'!$B$3:$G$96,2,FALSE)),0)))))</f>
        <v/>
      </c>
      <c r="M525" s="70" t="str">
        <f>IF($K525="","",IF($E525="ANC",(VLOOKUP($K525,'判定表'!$B$3:$G$95,3,FALSE)),IF(OR($E525="KTN",$E525="WHZ"),(VLOOKUP($K525,'判定表'!$B$3:$G$95,4,FALSE)*I525),0)))</f>
        <v/>
      </c>
      <c r="N525" s="71" t="str">
        <f>IF($I525="","",IF($K525="","",IF($G525=1,(VLOOKUP($F525,'金額'!$B$3:$J$114,3,FALSE)),0)))</f>
        <v/>
      </c>
      <c r="O525" s="72" t="str">
        <f t="shared" si="3"/>
        <v/>
      </c>
      <c r="P525" s="73" t="str">
        <f>IF($K525="","",IF($E525="KTN",(VLOOKUP($K525,'判定表'!$B$3:$I$95,8,FALSE)),IF($I525="","",(VLOOKUP($F525,'金額'!$B$3:$J$114,9,FALSE)))))</f>
        <v/>
      </c>
      <c r="Q525" s="59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</row>
    <row r="526" ht="13.5" customHeight="1">
      <c r="A526" s="44"/>
      <c r="B526" s="60" t="str">
        <f>IF($K526="","",(VLOOKUP($K526,'判定表'!$B$3:$G$105,6,FALSE)))</f>
        <v/>
      </c>
      <c r="C526" s="61"/>
      <c r="D526" s="62" t="str">
        <f t="shared" si="2"/>
        <v/>
      </c>
      <c r="E526" s="62" t="str">
        <f>IF(F526="","",VLOOKUP($F526,'金額'!$B$3:$K$44,10,FALSE))</f>
        <v/>
      </c>
      <c r="F526" s="63"/>
      <c r="G526" s="64" t="str">
        <f>IF($F526="","",(VLOOKUP($F526,'金額'!$B$3:$E$114,2,FALSE)))</f>
        <v/>
      </c>
      <c r="H526" s="65" t="str">
        <f>IF(F526="","",VLOOKUP($F526,'金額'!$B$3:$I$44,8,FALSE))</f>
        <v/>
      </c>
      <c r="I526" s="66" t="str">
        <f>IF(F526="","",VLOOKUP($F526,'金額'!$B$3:$I$44,7,FALSE))</f>
        <v/>
      </c>
      <c r="J526" s="67"/>
      <c r="K526" s="68"/>
      <c r="L526" s="69" t="str">
        <f>IF($I526="","",IF(AND($B526="K",$E526="KTN"),2000,IF(AND($B526="K",$E526="WHZ"),2000,IF($E526="MAHA",1500,IF($G526=0,(VLOOKUP($K526,'判定表'!$B$3:$G$96,2,FALSE)),0)))))</f>
        <v/>
      </c>
      <c r="M526" s="70" t="str">
        <f>IF($K526="","",IF($E526="ANC",(VLOOKUP($K526,'判定表'!$B$3:$G$95,3,FALSE)),IF(OR($E526="KTN",$E526="WHZ"),(VLOOKUP($K526,'判定表'!$B$3:$G$95,4,FALSE)*I526),0)))</f>
        <v/>
      </c>
      <c r="N526" s="71" t="str">
        <f>IF($I526="","",IF($K526="","",IF($G526=1,(VLOOKUP($F526,'金額'!$B$3:$J$114,3,FALSE)),0)))</f>
        <v/>
      </c>
      <c r="O526" s="72" t="str">
        <f t="shared" si="3"/>
        <v/>
      </c>
      <c r="P526" s="73" t="str">
        <f>IF($K526="","",IF($E526="KTN",(VLOOKUP($K526,'判定表'!$B$3:$I$95,8,FALSE)),IF($I526="","",(VLOOKUP($F526,'金額'!$B$3:$J$114,9,FALSE)))))</f>
        <v/>
      </c>
      <c r="Q526" s="59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</row>
    <row r="527" ht="13.5" customHeight="1">
      <c r="A527" s="44"/>
      <c r="B527" s="60" t="str">
        <f>IF($K527="","",(VLOOKUP($K527,'判定表'!$B$3:$G$105,6,FALSE)))</f>
        <v/>
      </c>
      <c r="C527" s="61"/>
      <c r="D527" s="62" t="str">
        <f t="shared" si="2"/>
        <v/>
      </c>
      <c r="E527" s="62" t="str">
        <f>IF(F527="","",VLOOKUP($F527,'金額'!$B$3:$K$44,10,FALSE))</f>
        <v/>
      </c>
      <c r="F527" s="63"/>
      <c r="G527" s="64" t="str">
        <f>IF($F527="","",(VLOOKUP($F527,'金額'!$B$3:$E$114,2,FALSE)))</f>
        <v/>
      </c>
      <c r="H527" s="65" t="str">
        <f>IF(F527="","",VLOOKUP($F527,'金額'!$B$3:$I$44,8,FALSE))</f>
        <v/>
      </c>
      <c r="I527" s="66" t="str">
        <f>IF(F527="","",VLOOKUP($F527,'金額'!$B$3:$I$44,7,FALSE))</f>
        <v/>
      </c>
      <c r="J527" s="67"/>
      <c r="K527" s="68"/>
      <c r="L527" s="69" t="str">
        <f>IF($I527="","",IF(AND($B527="K",$E527="KTN"),2000,IF(AND($B527="K",$E527="WHZ"),2000,IF($E527="MAHA",1500,IF($G527=0,(VLOOKUP($K527,'判定表'!$B$3:$G$96,2,FALSE)),0)))))</f>
        <v/>
      </c>
      <c r="M527" s="70" t="str">
        <f>IF($K527="","",IF($E527="ANC",(VLOOKUP($K527,'判定表'!$B$3:$G$95,3,FALSE)),IF(OR($E527="KTN",$E527="WHZ"),(VLOOKUP($K527,'判定表'!$B$3:$G$95,4,FALSE)*I527),0)))</f>
        <v/>
      </c>
      <c r="N527" s="71" t="str">
        <f>IF($I527="","",IF($K527="","",IF($G527=1,(VLOOKUP($F527,'金額'!$B$3:$J$114,3,FALSE)),0)))</f>
        <v/>
      </c>
      <c r="O527" s="72" t="str">
        <f t="shared" si="3"/>
        <v/>
      </c>
      <c r="P527" s="73" t="str">
        <f>IF($K527="","",IF($E527="KTN",(VLOOKUP($K527,'判定表'!$B$3:$I$95,8,FALSE)),IF($I527="","",(VLOOKUP($F527,'金額'!$B$3:$J$114,9,FALSE)))))</f>
        <v/>
      </c>
      <c r="Q527" s="59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</row>
    <row r="528" ht="13.5" customHeight="1">
      <c r="A528" s="44"/>
      <c r="B528" s="60" t="str">
        <f>IF($K528="","",(VLOOKUP($K528,'判定表'!$B$3:$G$105,6,FALSE)))</f>
        <v/>
      </c>
      <c r="C528" s="61"/>
      <c r="D528" s="62" t="str">
        <f t="shared" si="2"/>
        <v/>
      </c>
      <c r="E528" s="62" t="str">
        <f>IF(F528="","",VLOOKUP($F528,'金額'!$B$3:$K$44,10,FALSE))</f>
        <v/>
      </c>
      <c r="F528" s="63"/>
      <c r="G528" s="64" t="str">
        <f>IF($F528="","",(VLOOKUP($F528,'金額'!$B$3:$E$114,2,FALSE)))</f>
        <v/>
      </c>
      <c r="H528" s="65" t="str">
        <f>IF(F528="","",VLOOKUP($F528,'金額'!$B$3:$I$44,8,FALSE))</f>
        <v/>
      </c>
      <c r="I528" s="66" t="str">
        <f>IF(F528="","",VLOOKUP($F528,'金額'!$B$3:$I$44,7,FALSE))</f>
        <v/>
      </c>
      <c r="J528" s="67"/>
      <c r="K528" s="68"/>
      <c r="L528" s="69" t="str">
        <f>IF($I528="","",IF(AND($B528="K",$E528="KTN"),2000,IF(AND($B528="K",$E528="WHZ"),2000,IF($E528="MAHA",1500,IF($G528=0,(VLOOKUP($K528,'判定表'!$B$3:$G$96,2,FALSE)),0)))))</f>
        <v/>
      </c>
      <c r="M528" s="70" t="str">
        <f>IF($K528="","",IF($E528="ANC",(VLOOKUP($K528,'判定表'!$B$3:$G$95,3,FALSE)),IF(OR($E528="KTN",$E528="WHZ"),(VLOOKUP($K528,'判定表'!$B$3:$G$95,4,FALSE)*I528),0)))</f>
        <v/>
      </c>
      <c r="N528" s="71" t="str">
        <f>IF($I528="","",IF($K528="","",IF($G528=1,(VLOOKUP($F528,'金額'!$B$3:$J$114,3,FALSE)),0)))</f>
        <v/>
      </c>
      <c r="O528" s="72" t="str">
        <f t="shared" si="3"/>
        <v/>
      </c>
      <c r="P528" s="73" t="str">
        <f>IF($K528="","",IF($E528="KTN",(VLOOKUP($K528,'判定表'!$B$3:$I$95,8,FALSE)),IF($I528="","",(VLOOKUP($F528,'金額'!$B$3:$J$114,9,FALSE)))))</f>
        <v/>
      </c>
      <c r="Q528" s="59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</row>
    <row r="529" ht="13.5" customHeight="1">
      <c r="A529" s="44"/>
      <c r="B529" s="60" t="str">
        <f>IF($K529="","",(VLOOKUP($K529,'判定表'!$B$3:$G$105,6,FALSE)))</f>
        <v/>
      </c>
      <c r="C529" s="61"/>
      <c r="D529" s="62" t="str">
        <f t="shared" si="2"/>
        <v/>
      </c>
      <c r="E529" s="62" t="str">
        <f>IF(F529="","",VLOOKUP($F529,'金額'!$B$3:$K$44,10,FALSE))</f>
        <v/>
      </c>
      <c r="F529" s="63"/>
      <c r="G529" s="64" t="str">
        <f>IF($F529="","",(VLOOKUP($F529,'金額'!$B$3:$E$114,2,FALSE)))</f>
        <v/>
      </c>
      <c r="H529" s="65" t="str">
        <f>IF(F529="","",VLOOKUP($F529,'金額'!$B$3:$I$44,8,FALSE))</f>
        <v/>
      </c>
      <c r="I529" s="66" t="str">
        <f>IF(F529="","",VLOOKUP($F529,'金額'!$B$3:$I$44,7,FALSE))</f>
        <v/>
      </c>
      <c r="J529" s="67"/>
      <c r="K529" s="68"/>
      <c r="L529" s="69" t="str">
        <f>IF($I529="","",IF(AND($B529="K",$E529="KTN"),2000,IF(AND($B529="K",$E529="WHZ"),2000,IF($E529="MAHA",1500,IF($G529=0,(VLOOKUP($K529,'判定表'!$B$3:$G$96,2,FALSE)),0)))))</f>
        <v/>
      </c>
      <c r="M529" s="70" t="str">
        <f>IF($K529="","",IF($E529="ANC",(VLOOKUP($K529,'判定表'!$B$3:$G$95,3,FALSE)),IF(OR($E529="KTN",$E529="WHZ"),(VLOOKUP($K529,'判定表'!$B$3:$G$95,4,FALSE)*I529),0)))</f>
        <v/>
      </c>
      <c r="N529" s="71" t="str">
        <f>IF($I529="","",IF($K529="","",IF($G529=1,(VLOOKUP($F529,'金額'!$B$3:$J$114,3,FALSE)),0)))</f>
        <v/>
      </c>
      <c r="O529" s="72" t="str">
        <f t="shared" si="3"/>
        <v/>
      </c>
      <c r="P529" s="73" t="str">
        <f>IF($K529="","",IF($E529="KTN",(VLOOKUP($K529,'判定表'!$B$3:$I$95,8,FALSE)),IF($I529="","",(VLOOKUP($F529,'金額'!$B$3:$J$114,9,FALSE)))))</f>
        <v/>
      </c>
      <c r="Q529" s="59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</row>
    <row r="530" ht="13.5" customHeight="1">
      <c r="A530" s="44"/>
      <c r="B530" s="60" t="str">
        <f>IF($K530="","",(VLOOKUP($K530,'判定表'!$B$3:$G$105,6,FALSE)))</f>
        <v/>
      </c>
      <c r="C530" s="61"/>
      <c r="D530" s="62" t="str">
        <f t="shared" si="2"/>
        <v/>
      </c>
      <c r="E530" s="62" t="str">
        <f>IF(F530="","",VLOOKUP($F530,'金額'!$B$3:$K$44,10,FALSE))</f>
        <v/>
      </c>
      <c r="F530" s="63"/>
      <c r="G530" s="64" t="str">
        <f>IF($F530="","",(VLOOKUP($F530,'金額'!$B$3:$E$114,2,FALSE)))</f>
        <v/>
      </c>
      <c r="H530" s="65" t="str">
        <f>IF(F530="","",VLOOKUP($F530,'金額'!$B$3:$I$44,8,FALSE))</f>
        <v/>
      </c>
      <c r="I530" s="66" t="str">
        <f>IF(F530="","",VLOOKUP($F530,'金額'!$B$3:$I$44,7,FALSE))</f>
        <v/>
      </c>
      <c r="J530" s="67"/>
      <c r="K530" s="68"/>
      <c r="L530" s="69" t="str">
        <f>IF($I530="","",IF(AND($B530="K",$E530="KTN"),2000,IF(AND($B530="K",$E530="WHZ"),2000,IF($E530="MAHA",1500,IF($G530=0,(VLOOKUP($K530,'判定表'!$B$3:$G$96,2,FALSE)),0)))))</f>
        <v/>
      </c>
      <c r="M530" s="70" t="str">
        <f>IF($K530="","",IF($E530="ANC",(VLOOKUP($K530,'判定表'!$B$3:$G$95,3,FALSE)),IF(OR($E530="KTN",$E530="WHZ"),(VLOOKUP($K530,'判定表'!$B$3:$G$95,4,FALSE)*I530),0)))</f>
        <v/>
      </c>
      <c r="N530" s="71" t="str">
        <f>IF($I530="","",IF($K530="","",IF($G530=1,(VLOOKUP($F530,'金額'!$B$3:$J$114,3,FALSE)),0)))</f>
        <v/>
      </c>
      <c r="O530" s="72" t="str">
        <f t="shared" si="3"/>
        <v/>
      </c>
      <c r="P530" s="73" t="str">
        <f>IF($K530="","",IF($E530="KTN",(VLOOKUP($K530,'判定表'!$B$3:$I$95,8,FALSE)),IF($I530="","",(VLOOKUP($F530,'金額'!$B$3:$J$114,9,FALSE)))))</f>
        <v/>
      </c>
      <c r="Q530" s="59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</row>
    <row r="531" ht="13.5" customHeight="1">
      <c r="A531" s="76"/>
      <c r="B531" s="60" t="str">
        <f>IF($K531="","",(VLOOKUP($K531,'判定表'!$B$3:$G$105,6,FALSE)))</f>
        <v/>
      </c>
      <c r="C531" s="61"/>
      <c r="D531" s="62" t="str">
        <f t="shared" si="2"/>
        <v/>
      </c>
      <c r="E531" s="62" t="str">
        <f>IF(F531="","",VLOOKUP($F531,'金額'!$B$3:$K$44,10,FALSE))</f>
        <v/>
      </c>
      <c r="F531" s="63"/>
      <c r="G531" s="64" t="str">
        <f>IF($F531="","",(VLOOKUP($F531,'金額'!$B$3:$E$114,2,FALSE)))</f>
        <v/>
      </c>
      <c r="H531" s="65" t="str">
        <f>IF(F531="","",VLOOKUP($F531,'金額'!$B$3:$I$44,8,FALSE))</f>
        <v/>
      </c>
      <c r="I531" s="66" t="str">
        <f>IF(F531="","",VLOOKUP($F531,'金額'!$B$3:$I$44,7,FALSE))</f>
        <v/>
      </c>
      <c r="J531" s="67"/>
      <c r="K531" s="68"/>
      <c r="L531" s="69" t="str">
        <f>IF($I531="","",IF(AND($B531="K",$E531="KTN"),2000,IF(AND($B531="K",$E531="WHZ"),2000,IF($E531="MAHA",1500,IF($G531=0,(VLOOKUP($K531,'判定表'!$B$3:$G$96,2,FALSE)),0)))))</f>
        <v/>
      </c>
      <c r="M531" s="70" t="str">
        <f>IF($K531="","",IF($E531="ANC",(VLOOKUP($K531,'判定表'!$B$3:$G$95,3,FALSE)),IF(OR($E531="KTN",$E531="WHZ"),(VLOOKUP($K531,'判定表'!$B$3:$G$95,4,FALSE)*I531),0)))</f>
        <v/>
      </c>
      <c r="N531" s="71" t="str">
        <f>IF($I531="","",IF($K531="","",IF($G531=1,(VLOOKUP($F531,'金額'!$B$3:$J$114,3,FALSE)),0)))</f>
        <v/>
      </c>
      <c r="O531" s="72" t="str">
        <f t="shared" si="3"/>
        <v/>
      </c>
      <c r="P531" s="73" t="str">
        <f>IF($K531="","",IF($E531="KTN",(VLOOKUP($K531,'判定表'!$B$3:$I$95,8,FALSE)),IF($I531="","",(VLOOKUP($F531,'金額'!$B$3:$J$114,9,FALSE)))))</f>
        <v/>
      </c>
      <c r="Q531" s="77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</row>
    <row r="532" ht="13.5" customHeight="1">
      <c r="A532" s="76"/>
      <c r="B532" s="60" t="str">
        <f>IF($K532="","",(VLOOKUP($K532,'判定表'!$B$3:$G$105,6,FALSE)))</f>
        <v/>
      </c>
      <c r="C532" s="61"/>
      <c r="D532" s="62" t="str">
        <f t="shared" si="2"/>
        <v/>
      </c>
      <c r="E532" s="62" t="str">
        <f>IF(F532="","",VLOOKUP($F532,'金額'!$B$3:$K$44,10,FALSE))</f>
        <v/>
      </c>
      <c r="F532" s="63"/>
      <c r="G532" s="64" t="str">
        <f>IF($F532="","",(VLOOKUP($F532,'金額'!$B$3:$E$114,2,FALSE)))</f>
        <v/>
      </c>
      <c r="H532" s="65" t="str">
        <f>IF(F532="","",VLOOKUP($F532,'金額'!$B$3:$I$44,8,FALSE))</f>
        <v/>
      </c>
      <c r="I532" s="66" t="str">
        <f>IF(F532="","",VLOOKUP($F532,'金額'!$B$3:$I$44,7,FALSE))</f>
        <v/>
      </c>
      <c r="J532" s="67"/>
      <c r="K532" s="68"/>
      <c r="L532" s="69" t="str">
        <f>IF($I532="","",IF(AND($B532="K",$E532="KTN"),2000,IF(AND($B532="K",$E532="WHZ"),2000,IF($E532="MAHA",1500,IF($G532=0,(VLOOKUP($K532,'判定表'!$B$3:$G$96,2,FALSE)),0)))))</f>
        <v/>
      </c>
      <c r="M532" s="70" t="str">
        <f>IF($K532="","",IF($E532="ANC",(VLOOKUP($K532,'判定表'!$B$3:$G$95,3,FALSE)),IF(OR($E532="KTN",$E532="WHZ"),(VLOOKUP($K532,'判定表'!$B$3:$G$95,4,FALSE)*I532),0)))</f>
        <v/>
      </c>
      <c r="N532" s="71" t="str">
        <f>IF($I532="","",IF($K532="","",IF($G532=1,(VLOOKUP($F532,'金額'!$B$3:$J$114,3,FALSE)),0)))</f>
        <v/>
      </c>
      <c r="O532" s="72" t="str">
        <f t="shared" si="3"/>
        <v/>
      </c>
      <c r="P532" s="73" t="str">
        <f>IF($K532="","",IF($E532="KTN",(VLOOKUP($K532,'判定表'!$B$3:$I$95,8,FALSE)),IF($I532="","",(VLOOKUP($F532,'金額'!$B$3:$J$114,9,FALSE)))))</f>
        <v/>
      </c>
      <c r="Q532" s="77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</row>
    <row r="533" ht="13.5" customHeight="1">
      <c r="A533" s="44"/>
      <c r="B533" s="60" t="str">
        <f>IF($K533="","",(VLOOKUP($K533,'判定表'!$B$3:$G$105,6,FALSE)))</f>
        <v/>
      </c>
      <c r="C533" s="61"/>
      <c r="D533" s="62" t="str">
        <f t="shared" si="2"/>
        <v/>
      </c>
      <c r="E533" s="62" t="str">
        <f>IF(F533="","",VLOOKUP($F533,'金額'!$B$3:$K$44,10,FALSE))</f>
        <v/>
      </c>
      <c r="F533" s="63"/>
      <c r="G533" s="64" t="str">
        <f>IF($F533="","",(VLOOKUP($F533,'金額'!$B$3:$E$114,2,FALSE)))</f>
        <v/>
      </c>
      <c r="H533" s="65" t="str">
        <f>IF(F533="","",VLOOKUP($F533,'金額'!$B$3:$I$44,8,FALSE))</f>
        <v/>
      </c>
      <c r="I533" s="66" t="str">
        <f>IF(F533="","",VLOOKUP($F533,'金額'!$B$3:$I$44,7,FALSE))</f>
        <v/>
      </c>
      <c r="J533" s="67"/>
      <c r="K533" s="68"/>
      <c r="L533" s="69" t="str">
        <f>IF($I533="","",IF(AND($B533="K",$E533="KTN"),2000,IF(AND($B533="K",$E533="WHZ"),2000,IF($E533="MAHA",1500,IF($G533=0,(VLOOKUP($K533,'判定表'!$B$3:$G$96,2,FALSE)),0)))))</f>
        <v/>
      </c>
      <c r="M533" s="70" t="str">
        <f>IF($K533="","",IF($E533="ANC",(VLOOKUP($K533,'判定表'!$B$3:$G$95,3,FALSE)),IF(OR($E533="KTN",$E533="WHZ"),(VLOOKUP($K533,'判定表'!$B$3:$G$95,4,FALSE)*I533),0)))</f>
        <v/>
      </c>
      <c r="N533" s="71" t="str">
        <f>IF($I533="","",IF($K533="","",IF($G533=1,(VLOOKUP($F533,'金額'!$B$3:$J$114,3,FALSE)),0)))</f>
        <v/>
      </c>
      <c r="O533" s="72" t="str">
        <f t="shared" si="3"/>
        <v/>
      </c>
      <c r="P533" s="73" t="str">
        <f>IF($K533="","",IF($E533="KTN",(VLOOKUP($K533,'判定表'!$B$3:$I$95,8,FALSE)),IF($I533="","",(VLOOKUP($F533,'金額'!$B$3:$J$114,9,FALSE)))))</f>
        <v/>
      </c>
      <c r="Q533" s="59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</row>
    <row r="534" ht="13.5" customHeight="1">
      <c r="A534" s="44"/>
      <c r="B534" s="60" t="str">
        <f>IF($K534="","",(VLOOKUP($K534,'判定表'!$B$3:$G$105,6,FALSE)))</f>
        <v/>
      </c>
      <c r="C534" s="61"/>
      <c r="D534" s="62" t="str">
        <f t="shared" si="2"/>
        <v/>
      </c>
      <c r="E534" s="62" t="str">
        <f>IF(F534="","",VLOOKUP($F534,'金額'!$B$3:$K$44,10,FALSE))</f>
        <v/>
      </c>
      <c r="F534" s="63"/>
      <c r="G534" s="64" t="str">
        <f>IF($F534="","",(VLOOKUP($F534,'金額'!$B$3:$E$114,2,FALSE)))</f>
        <v/>
      </c>
      <c r="H534" s="65" t="str">
        <f>IF(F534="","",VLOOKUP($F534,'金額'!$B$3:$I$44,8,FALSE))</f>
        <v/>
      </c>
      <c r="I534" s="66" t="str">
        <f>IF(F534="","",VLOOKUP($F534,'金額'!$B$3:$I$44,7,FALSE))</f>
        <v/>
      </c>
      <c r="J534" s="67"/>
      <c r="K534" s="68"/>
      <c r="L534" s="69" t="str">
        <f>IF($I534="","",IF(AND($B534="K",$E534="KTN"),2000,IF(AND($B534="K",$E534="WHZ"),2000,IF($E534="MAHA",1500,IF($G534=0,(VLOOKUP($K534,'判定表'!$B$3:$G$96,2,FALSE)),0)))))</f>
        <v/>
      </c>
      <c r="M534" s="70" t="str">
        <f>IF($K534="","",IF($E534="ANC",(VLOOKUP($K534,'判定表'!$B$3:$G$95,3,FALSE)),IF(OR($E534="KTN",$E534="WHZ"),(VLOOKUP($K534,'判定表'!$B$3:$G$95,4,FALSE)*I534),0)))</f>
        <v/>
      </c>
      <c r="N534" s="71" t="str">
        <f>IF($I534="","",IF($K534="","",IF($G534=1,(VLOOKUP($F534,'金額'!$B$3:$J$114,3,FALSE)),0)))</f>
        <v/>
      </c>
      <c r="O534" s="72" t="str">
        <f t="shared" si="3"/>
        <v/>
      </c>
      <c r="P534" s="73" t="str">
        <f>IF($K534="","",IF($E534="KTN",(VLOOKUP($K534,'判定表'!$B$3:$I$95,8,FALSE)),IF($I534="","",(VLOOKUP($F534,'金額'!$B$3:$J$114,9,FALSE)))))</f>
        <v/>
      </c>
      <c r="Q534" s="79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</row>
    <row r="535" ht="13.5" customHeight="1">
      <c r="A535" s="44"/>
      <c r="B535" s="60" t="str">
        <f>IF($K535="","",(VLOOKUP($K535,'判定表'!$B$3:$G$105,6,FALSE)))</f>
        <v/>
      </c>
      <c r="C535" s="61"/>
      <c r="D535" s="62" t="str">
        <f t="shared" si="2"/>
        <v/>
      </c>
      <c r="E535" s="62" t="str">
        <f>IF(F535="","",VLOOKUP($F535,'金額'!$B$3:$K$44,10,FALSE))</f>
        <v/>
      </c>
      <c r="F535" s="63"/>
      <c r="G535" s="64" t="str">
        <f>IF($F535="","",(VLOOKUP($F535,'金額'!$B$3:$E$114,2,FALSE)))</f>
        <v/>
      </c>
      <c r="H535" s="65" t="str">
        <f>IF(F535="","",VLOOKUP($F535,'金額'!$B$3:$I$44,8,FALSE))</f>
        <v/>
      </c>
      <c r="I535" s="66" t="str">
        <f>IF(F535="","",VLOOKUP($F535,'金額'!$B$3:$I$44,7,FALSE))</f>
        <v/>
      </c>
      <c r="J535" s="67"/>
      <c r="K535" s="68"/>
      <c r="L535" s="69" t="str">
        <f>IF($I535="","",IF(AND($B535="K",$E535="KTN"),2000,IF(AND($B535="K",$E535="WHZ"),2000,IF($E535="MAHA",1500,IF($G535=0,(VLOOKUP($K535,'判定表'!$B$3:$G$96,2,FALSE)),0)))))</f>
        <v/>
      </c>
      <c r="M535" s="70" t="str">
        <f>IF($K535="","",IF($E535="ANC",(VLOOKUP($K535,'判定表'!$B$3:$G$95,3,FALSE)),IF(OR($E535="KTN",$E535="WHZ"),(VLOOKUP($K535,'判定表'!$B$3:$G$95,4,FALSE)*I535),0)))</f>
        <v/>
      </c>
      <c r="N535" s="71" t="str">
        <f>IF($I535="","",IF($K535="","",IF($G535=1,(VLOOKUP($F535,'金額'!$B$3:$J$114,3,FALSE)),0)))</f>
        <v/>
      </c>
      <c r="O535" s="72" t="str">
        <f t="shared" si="3"/>
        <v/>
      </c>
      <c r="P535" s="73" t="str">
        <f>IF($K535="","",IF($E535="KTN",(VLOOKUP($K535,'判定表'!$B$3:$I$95,8,FALSE)),IF($I535="","",(VLOOKUP($F535,'金額'!$B$3:$J$114,9,FALSE)))))</f>
        <v/>
      </c>
      <c r="Q535" s="59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</row>
    <row r="536" ht="13.5" customHeight="1">
      <c r="A536" s="44"/>
      <c r="B536" s="60" t="str">
        <f>IF($K536="","",(VLOOKUP($K536,'判定表'!$B$3:$G$105,6,FALSE)))</f>
        <v/>
      </c>
      <c r="C536" s="61"/>
      <c r="D536" s="62" t="str">
        <f t="shared" si="2"/>
        <v/>
      </c>
      <c r="E536" s="62" t="str">
        <f>IF(F536="","",VLOOKUP($F536,'金額'!$B$3:$K$44,10,FALSE))</f>
        <v/>
      </c>
      <c r="F536" s="63"/>
      <c r="G536" s="64" t="str">
        <f>IF($F536="","",(VLOOKUP($F536,'金額'!$B$3:$E$114,2,FALSE)))</f>
        <v/>
      </c>
      <c r="H536" s="65" t="str">
        <f>IF(F536="","",VLOOKUP($F536,'金額'!$B$3:$I$44,8,FALSE))</f>
        <v/>
      </c>
      <c r="I536" s="66" t="str">
        <f>IF(F536="","",VLOOKUP($F536,'金額'!$B$3:$I$44,7,FALSE))</f>
        <v/>
      </c>
      <c r="J536" s="67"/>
      <c r="K536" s="68"/>
      <c r="L536" s="69" t="str">
        <f>IF($I536="","",IF(AND($B536="K",$E536="KTN"),2000,IF(AND($B536="K",$E536="WHZ"),2000,IF($E536="MAHA",1500,IF($G536=0,(VLOOKUP($K536,'判定表'!$B$3:$G$96,2,FALSE)),0)))))</f>
        <v/>
      </c>
      <c r="M536" s="70" t="str">
        <f>IF($K536="","",IF($E536="ANC",(VLOOKUP($K536,'判定表'!$B$3:$G$95,3,FALSE)),IF(OR($E536="KTN",$E536="WHZ"),(VLOOKUP($K536,'判定表'!$B$3:$G$95,4,FALSE)*I536),0)))</f>
        <v/>
      </c>
      <c r="N536" s="71" t="str">
        <f>IF($I536="","",IF($K536="","",IF($G536=1,(VLOOKUP($F536,'金額'!$B$3:$J$114,3,FALSE)),0)))</f>
        <v/>
      </c>
      <c r="O536" s="72" t="str">
        <f t="shared" si="3"/>
        <v/>
      </c>
      <c r="P536" s="73" t="str">
        <f>IF($K536="","",IF($E536="KTN",(VLOOKUP($K536,'判定表'!$B$3:$I$95,8,FALSE)),IF($I536="","",(VLOOKUP($F536,'金額'!$B$3:$J$114,9,FALSE)))))</f>
        <v/>
      </c>
      <c r="Q536" s="59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</row>
    <row r="537" ht="13.5" customHeight="1">
      <c r="A537" s="44"/>
      <c r="B537" s="60" t="str">
        <f>IF($K537="","",(VLOOKUP($K537,'判定表'!$B$3:$G$105,6,FALSE)))</f>
        <v/>
      </c>
      <c r="C537" s="61"/>
      <c r="D537" s="62" t="str">
        <f t="shared" si="2"/>
        <v/>
      </c>
      <c r="E537" s="62" t="str">
        <f>IF(F537="","",VLOOKUP($F537,'金額'!$B$3:$K$44,10,FALSE))</f>
        <v/>
      </c>
      <c r="F537" s="63"/>
      <c r="G537" s="64" t="str">
        <f>IF($F537="","",(VLOOKUP($F537,'金額'!$B$3:$E$114,2,FALSE)))</f>
        <v/>
      </c>
      <c r="H537" s="65" t="str">
        <f>IF(F537="","",VLOOKUP($F537,'金額'!$B$3:$I$44,8,FALSE))</f>
        <v/>
      </c>
      <c r="I537" s="66" t="str">
        <f>IF(F537="","",VLOOKUP($F537,'金額'!$B$3:$I$44,7,FALSE))</f>
        <v/>
      </c>
      <c r="J537" s="67"/>
      <c r="K537" s="68"/>
      <c r="L537" s="69" t="str">
        <f>IF($I537="","",IF(AND($B537="K",$E537="KTN"),2000,IF(AND($B537="K",$E537="WHZ"),2000,IF($E537="MAHA",1500,IF($G537=0,(VLOOKUP($K537,'判定表'!$B$3:$G$96,2,FALSE)),0)))))</f>
        <v/>
      </c>
      <c r="M537" s="70" t="str">
        <f>IF($K537="","",IF($E537="ANC",(VLOOKUP($K537,'判定表'!$B$3:$G$95,3,FALSE)),IF(OR($E537="KTN",$E537="WHZ"),(VLOOKUP($K537,'判定表'!$B$3:$G$95,4,FALSE)*I537),0)))</f>
        <v/>
      </c>
      <c r="N537" s="71" t="str">
        <f>IF($I537="","",IF($K537="","",IF($G537=1,(VLOOKUP($F537,'金額'!$B$3:$J$114,3,FALSE)),0)))</f>
        <v/>
      </c>
      <c r="O537" s="72" t="str">
        <f t="shared" si="3"/>
        <v/>
      </c>
      <c r="P537" s="73" t="str">
        <f>IF($K537="","",IF($E537="KTN",(VLOOKUP($K537,'判定表'!$B$3:$I$95,8,FALSE)),IF($I537="","",(VLOOKUP($F537,'金額'!$B$3:$J$114,9,FALSE)))))</f>
        <v/>
      </c>
      <c r="Q537" s="59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</row>
    <row r="538" ht="13.5" customHeight="1">
      <c r="A538" s="44"/>
      <c r="B538" s="60" t="str">
        <f>IF($K538="","",(VLOOKUP($K538,'判定表'!$B$3:$G$105,6,FALSE)))</f>
        <v/>
      </c>
      <c r="C538" s="61"/>
      <c r="D538" s="62" t="str">
        <f t="shared" si="2"/>
        <v/>
      </c>
      <c r="E538" s="62" t="str">
        <f>IF(F538="","",VLOOKUP($F538,'金額'!$B$3:$K$44,10,FALSE))</f>
        <v/>
      </c>
      <c r="F538" s="63"/>
      <c r="G538" s="64" t="str">
        <f>IF($F538="","",(VLOOKUP($F538,'金額'!$B$3:$E$114,2,FALSE)))</f>
        <v/>
      </c>
      <c r="H538" s="65" t="str">
        <f>IF(F538="","",VLOOKUP($F538,'金額'!$B$3:$I$44,8,FALSE))</f>
        <v/>
      </c>
      <c r="I538" s="66" t="str">
        <f>IF(F538="","",VLOOKUP($F538,'金額'!$B$3:$I$44,7,FALSE))</f>
        <v/>
      </c>
      <c r="J538" s="67"/>
      <c r="K538" s="68"/>
      <c r="L538" s="69" t="str">
        <f>IF($I538="","",IF(AND($B538="K",$E538="KTN"),2000,IF(AND($B538="K",$E538="WHZ"),2000,IF($E538="MAHA",1500,IF($G538=0,(VLOOKUP($K538,'判定表'!$B$3:$G$96,2,FALSE)),0)))))</f>
        <v/>
      </c>
      <c r="M538" s="70" t="str">
        <f>IF($K538="","",IF($E538="ANC",(VLOOKUP($K538,'判定表'!$B$3:$G$95,3,FALSE)),IF(OR($E538="KTN",$E538="WHZ"),(VLOOKUP($K538,'判定表'!$B$3:$G$95,4,FALSE)*I538),0)))</f>
        <v/>
      </c>
      <c r="N538" s="71" t="str">
        <f>IF($I538="","",IF($K538="","",IF($G538=1,(VLOOKUP($F538,'金額'!$B$3:$J$114,3,FALSE)),0)))</f>
        <v/>
      </c>
      <c r="O538" s="72" t="str">
        <f t="shared" si="3"/>
        <v/>
      </c>
      <c r="P538" s="73" t="str">
        <f>IF($K538="","",IF($E538="KTN",(VLOOKUP($K538,'判定表'!$B$3:$I$95,8,FALSE)),IF($I538="","",(VLOOKUP($F538,'金額'!$B$3:$J$114,9,FALSE)))))</f>
        <v/>
      </c>
      <c r="Q538" s="59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</row>
    <row r="539" ht="13.5" customHeight="1">
      <c r="A539" s="44"/>
      <c r="B539" s="60" t="str">
        <f>IF($K539="","",(VLOOKUP($K539,'判定表'!$B$3:$G$105,6,FALSE)))</f>
        <v/>
      </c>
      <c r="C539" s="61"/>
      <c r="D539" s="62" t="str">
        <f t="shared" si="2"/>
        <v/>
      </c>
      <c r="E539" s="62" t="str">
        <f>IF(F539="","",VLOOKUP($F539,'金額'!$B$3:$K$44,10,FALSE))</f>
        <v/>
      </c>
      <c r="F539" s="63"/>
      <c r="G539" s="64" t="str">
        <f>IF($F539="","",(VLOOKUP($F539,'金額'!$B$3:$E$114,2,FALSE)))</f>
        <v/>
      </c>
      <c r="H539" s="65" t="str">
        <f>IF(F539="","",VLOOKUP($F539,'金額'!$B$3:$I$44,8,FALSE))</f>
        <v/>
      </c>
      <c r="I539" s="66" t="str">
        <f>IF(F539="","",VLOOKUP($F539,'金額'!$B$3:$I$44,7,FALSE))</f>
        <v/>
      </c>
      <c r="J539" s="67"/>
      <c r="K539" s="68"/>
      <c r="L539" s="69" t="str">
        <f>IF($I539="","",IF(AND($B539="K",$E539="KTN"),2000,IF(AND($B539="K",$E539="WHZ"),2000,IF($E539="MAHA",1500,IF($G539=0,(VLOOKUP($K539,'判定表'!$B$3:$G$96,2,FALSE)),0)))))</f>
        <v/>
      </c>
      <c r="M539" s="70" t="str">
        <f>IF($K539="","",IF($E539="ANC",(VLOOKUP($K539,'判定表'!$B$3:$G$95,3,FALSE)),IF(OR($E539="KTN",$E539="WHZ"),(VLOOKUP($K539,'判定表'!$B$3:$G$95,4,FALSE)*I539),0)))</f>
        <v/>
      </c>
      <c r="N539" s="71" t="str">
        <f>IF($I539="","",IF($K539="","",IF($G539=1,(VLOOKUP($F539,'金額'!$B$3:$J$114,3,FALSE)),0)))</f>
        <v/>
      </c>
      <c r="O539" s="72" t="str">
        <f t="shared" si="3"/>
        <v/>
      </c>
      <c r="P539" s="73" t="str">
        <f>IF($K539="","",IF($E539="KTN",(VLOOKUP($K539,'判定表'!$B$3:$I$95,8,FALSE)),IF($I539="","",(VLOOKUP($F539,'金額'!$B$3:$J$114,9,FALSE)))))</f>
        <v/>
      </c>
      <c r="Q539" s="59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</row>
    <row r="540" ht="13.5" customHeight="1">
      <c r="A540" s="44"/>
      <c r="B540" s="60" t="str">
        <f>IF($K540="","",(VLOOKUP($K540,'判定表'!$B$3:$G$105,6,FALSE)))</f>
        <v/>
      </c>
      <c r="C540" s="61"/>
      <c r="D540" s="62" t="str">
        <f t="shared" si="2"/>
        <v/>
      </c>
      <c r="E540" s="62" t="str">
        <f>IF(F540="","",VLOOKUP($F540,'金額'!$B$3:$K$44,10,FALSE))</f>
        <v/>
      </c>
      <c r="F540" s="63"/>
      <c r="G540" s="64" t="str">
        <f>IF($F540="","",(VLOOKUP($F540,'金額'!$B$3:$E$114,2,FALSE)))</f>
        <v/>
      </c>
      <c r="H540" s="65" t="str">
        <f>IF(F540="","",VLOOKUP($F540,'金額'!$B$3:$I$44,8,FALSE))</f>
        <v/>
      </c>
      <c r="I540" s="66" t="str">
        <f>IF(F540="","",VLOOKUP($F540,'金額'!$B$3:$I$44,7,FALSE))</f>
        <v/>
      </c>
      <c r="J540" s="67"/>
      <c r="K540" s="68"/>
      <c r="L540" s="69" t="str">
        <f>IF($I540="","",IF(AND($B540="K",$E540="KTN"),2000,IF(AND($B540="K",$E540="WHZ"),2000,IF($E540="MAHA",1500,IF($G540=0,(VLOOKUP($K540,'判定表'!$B$3:$G$96,2,FALSE)),0)))))</f>
        <v/>
      </c>
      <c r="M540" s="70" t="str">
        <f>IF($K540="","",IF($E540="ANC",(VLOOKUP($K540,'判定表'!$B$3:$G$95,3,FALSE)),IF(OR($E540="KTN",$E540="WHZ"),(VLOOKUP($K540,'判定表'!$B$3:$G$95,4,FALSE)*I540),0)))</f>
        <v/>
      </c>
      <c r="N540" s="71" t="str">
        <f>IF($I540="","",IF($K540="","",IF($G540=1,(VLOOKUP($F540,'金額'!$B$3:$J$114,3,FALSE)),0)))</f>
        <v/>
      </c>
      <c r="O540" s="72" t="str">
        <f t="shared" si="3"/>
        <v/>
      </c>
      <c r="P540" s="73" t="str">
        <f>IF($K540="","",IF($E540="KTN",(VLOOKUP($K540,'判定表'!$B$3:$I$95,8,FALSE)),IF($I540="","",(VLOOKUP($F540,'金額'!$B$3:$J$114,9,FALSE)))))</f>
        <v/>
      </c>
      <c r="Q540" s="59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</row>
    <row r="541" ht="13.5" customHeight="1">
      <c r="A541" s="44"/>
      <c r="B541" s="60" t="str">
        <f>IF($K541="","",(VLOOKUP($K541,'判定表'!$B$3:$G$105,6,FALSE)))</f>
        <v/>
      </c>
      <c r="C541" s="61"/>
      <c r="D541" s="62" t="str">
        <f t="shared" si="2"/>
        <v/>
      </c>
      <c r="E541" s="62" t="str">
        <f>IF(F541="","",VLOOKUP($F541,'金額'!$B$3:$K$44,10,FALSE))</f>
        <v/>
      </c>
      <c r="F541" s="63"/>
      <c r="G541" s="64" t="str">
        <f>IF($F541="","",(VLOOKUP($F541,'金額'!$B$3:$E$114,2,FALSE)))</f>
        <v/>
      </c>
      <c r="H541" s="65" t="str">
        <f>IF(F541="","",VLOOKUP($F541,'金額'!$B$3:$I$44,8,FALSE))</f>
        <v/>
      </c>
      <c r="I541" s="66" t="str">
        <f>IF(F541="","",VLOOKUP($F541,'金額'!$B$3:$I$44,7,FALSE))</f>
        <v/>
      </c>
      <c r="J541" s="67"/>
      <c r="K541" s="68"/>
      <c r="L541" s="69" t="str">
        <f>IF($I541="","",IF(AND($B541="K",$E541="KTN"),2000,IF(AND($B541="K",$E541="WHZ"),2000,IF($E541="MAHA",1500,IF($G541=0,(VLOOKUP($K541,'判定表'!$B$3:$G$96,2,FALSE)),0)))))</f>
        <v/>
      </c>
      <c r="M541" s="70" t="str">
        <f>IF($K541="","",IF($E541="ANC",(VLOOKUP($K541,'判定表'!$B$3:$G$95,3,FALSE)),IF(OR($E541="KTN",$E541="WHZ"),(VLOOKUP($K541,'判定表'!$B$3:$G$95,4,FALSE)*I541),0)))</f>
        <v/>
      </c>
      <c r="N541" s="71" t="str">
        <f>IF($I541="","",IF($K541="","",IF($G541=1,(VLOOKUP($F541,'金額'!$B$3:$J$114,3,FALSE)),0)))</f>
        <v/>
      </c>
      <c r="O541" s="72" t="str">
        <f t="shared" si="3"/>
        <v/>
      </c>
      <c r="P541" s="73" t="str">
        <f>IF($K541="","",IF($E541="KTN",(VLOOKUP($K541,'判定表'!$B$3:$I$95,8,FALSE)),IF($I541="","",(VLOOKUP($F541,'金額'!$B$3:$J$114,9,FALSE)))))</f>
        <v/>
      </c>
      <c r="Q541" s="59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</row>
    <row r="542" ht="13.5" customHeight="1">
      <c r="A542" s="44"/>
      <c r="B542" s="60" t="str">
        <f>IF($K542="","",(VLOOKUP($K542,'判定表'!$B$3:$G$105,6,FALSE)))</f>
        <v/>
      </c>
      <c r="C542" s="61"/>
      <c r="D542" s="62" t="str">
        <f t="shared" si="2"/>
        <v/>
      </c>
      <c r="E542" s="62" t="str">
        <f>IF(F542="","",VLOOKUP($F542,'金額'!$B$3:$K$44,10,FALSE))</f>
        <v/>
      </c>
      <c r="F542" s="63"/>
      <c r="G542" s="64" t="str">
        <f>IF($F542="","",(VLOOKUP($F542,'金額'!$B$3:$E$114,2,FALSE)))</f>
        <v/>
      </c>
      <c r="H542" s="65" t="str">
        <f>IF(F542="","",VLOOKUP($F542,'金額'!$B$3:$I$44,8,FALSE))</f>
        <v/>
      </c>
      <c r="I542" s="66" t="str">
        <f>IF(F542="","",VLOOKUP($F542,'金額'!$B$3:$I$44,7,FALSE))</f>
        <v/>
      </c>
      <c r="J542" s="67"/>
      <c r="K542" s="68"/>
      <c r="L542" s="69" t="str">
        <f>IF($I542="","",IF(AND($B542="K",$E542="KTN"),2000,IF(AND($B542="K",$E542="WHZ"),2000,IF($E542="MAHA",1500,IF($G542=0,(VLOOKUP($K542,'判定表'!$B$3:$G$96,2,FALSE)),0)))))</f>
        <v/>
      </c>
      <c r="M542" s="70" t="str">
        <f>IF($K542="","",IF($E542="ANC",(VLOOKUP($K542,'判定表'!$B$3:$G$95,3,FALSE)),IF(OR($E542="KTN",$E542="WHZ"),(VLOOKUP($K542,'判定表'!$B$3:$G$95,4,FALSE)*I542),0)))</f>
        <v/>
      </c>
      <c r="N542" s="71" t="str">
        <f>IF($I542="","",IF($K542="","",IF($G542=1,(VLOOKUP($F542,'金額'!$B$3:$J$114,3,FALSE)),0)))</f>
        <v/>
      </c>
      <c r="O542" s="72" t="str">
        <f t="shared" si="3"/>
        <v/>
      </c>
      <c r="P542" s="73" t="str">
        <f>IF($K542="","",IF($E542="KTN",(VLOOKUP($K542,'判定表'!$B$3:$I$95,8,FALSE)),IF($I542="","",(VLOOKUP($F542,'金額'!$B$3:$J$114,9,FALSE)))))</f>
        <v/>
      </c>
      <c r="Q542" s="59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</row>
    <row r="543" ht="13.5" customHeight="1">
      <c r="A543" s="44"/>
      <c r="B543" s="60" t="str">
        <f>IF($K543="","",(VLOOKUP($K543,'判定表'!$B$3:$G$105,6,FALSE)))</f>
        <v/>
      </c>
      <c r="C543" s="61"/>
      <c r="D543" s="62" t="str">
        <f t="shared" si="2"/>
        <v/>
      </c>
      <c r="E543" s="62" t="str">
        <f>IF(F543="","",VLOOKUP($F543,'金額'!$B$3:$K$44,10,FALSE))</f>
        <v/>
      </c>
      <c r="F543" s="63"/>
      <c r="G543" s="64" t="str">
        <f>IF($F543="","",(VLOOKUP($F543,'金額'!$B$3:$E$114,2,FALSE)))</f>
        <v/>
      </c>
      <c r="H543" s="65" t="str">
        <f>IF(F543="","",VLOOKUP($F543,'金額'!$B$3:$I$44,8,FALSE))</f>
        <v/>
      </c>
      <c r="I543" s="66" t="str">
        <f>IF(F543="","",VLOOKUP($F543,'金額'!$B$3:$I$44,7,FALSE))</f>
        <v/>
      </c>
      <c r="J543" s="67"/>
      <c r="K543" s="68"/>
      <c r="L543" s="69" t="str">
        <f>IF($I543="","",IF(AND($B543="K",$E543="KTN"),2000,IF(AND($B543="K",$E543="WHZ"),2000,IF($E543="MAHA",1500,IF($G543=0,(VLOOKUP($K543,'判定表'!$B$3:$G$96,2,FALSE)),0)))))</f>
        <v/>
      </c>
      <c r="M543" s="70" t="str">
        <f>IF($K543="","",IF($E543="ANC",(VLOOKUP($K543,'判定表'!$B$3:$G$95,3,FALSE)),IF(OR($E543="KTN",$E543="WHZ"),(VLOOKUP($K543,'判定表'!$B$3:$G$95,4,FALSE)*I543),0)))</f>
        <v/>
      </c>
      <c r="N543" s="71" t="str">
        <f>IF($I543="","",IF($K543="","",IF($G543=1,(VLOOKUP($F543,'金額'!$B$3:$J$114,3,FALSE)),0)))</f>
        <v/>
      </c>
      <c r="O543" s="72" t="str">
        <f t="shared" si="3"/>
        <v/>
      </c>
      <c r="P543" s="73" t="str">
        <f>IF($K543="","",IF($E543="KTN",(VLOOKUP($K543,'判定表'!$B$3:$I$95,8,FALSE)),IF($I543="","",(VLOOKUP($F543,'金額'!$B$3:$J$114,9,FALSE)))))</f>
        <v/>
      </c>
      <c r="Q543" s="59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</row>
    <row r="544" ht="13.5" customHeight="1">
      <c r="A544" s="44"/>
      <c r="B544" s="60" t="str">
        <f>IF($K544="","",(VLOOKUP($K544,'判定表'!$B$3:$G$105,6,FALSE)))</f>
        <v/>
      </c>
      <c r="C544" s="61"/>
      <c r="D544" s="62" t="str">
        <f t="shared" si="2"/>
        <v/>
      </c>
      <c r="E544" s="62" t="str">
        <f>IF(F544="","",VLOOKUP($F544,'金額'!$B$3:$K$44,10,FALSE))</f>
        <v/>
      </c>
      <c r="F544" s="63"/>
      <c r="G544" s="64" t="str">
        <f>IF($F544="","",(VLOOKUP($F544,'金額'!$B$3:$E$114,2,FALSE)))</f>
        <v/>
      </c>
      <c r="H544" s="65" t="str">
        <f>IF(F544="","",VLOOKUP($F544,'金額'!$B$3:$I$44,8,FALSE))</f>
        <v/>
      </c>
      <c r="I544" s="66" t="str">
        <f>IF(F544="","",VLOOKUP($F544,'金額'!$B$3:$I$44,7,FALSE))</f>
        <v/>
      </c>
      <c r="J544" s="67"/>
      <c r="K544" s="68"/>
      <c r="L544" s="69" t="str">
        <f>IF($I544="","",IF(AND($B544="K",$E544="KTN"),2000,IF(AND($B544="K",$E544="WHZ"),2000,IF($E544="MAHA",1500,IF($G544=0,(VLOOKUP($K544,'判定表'!$B$3:$G$96,2,FALSE)),0)))))</f>
        <v/>
      </c>
      <c r="M544" s="70" t="str">
        <f>IF($K544="","",IF($E544="ANC",(VLOOKUP($K544,'判定表'!$B$3:$G$95,3,FALSE)),IF(OR($E544="KTN",$E544="WHZ"),(VLOOKUP($K544,'判定表'!$B$3:$G$95,4,FALSE)*I544),0)))</f>
        <v/>
      </c>
      <c r="N544" s="71" t="str">
        <f>IF($I544="","",IF($K544="","",IF($G544=1,(VLOOKUP($F544,'金額'!$B$3:$J$114,3,FALSE)),0)))</f>
        <v/>
      </c>
      <c r="O544" s="72" t="str">
        <f t="shared" si="3"/>
        <v/>
      </c>
      <c r="P544" s="73" t="str">
        <f>IF($K544="","",IF($E544="KTN",(VLOOKUP($K544,'判定表'!$B$3:$I$95,8,FALSE)),IF($I544="","",(VLOOKUP($F544,'金額'!$B$3:$J$114,9,FALSE)))))</f>
        <v/>
      </c>
      <c r="Q544" s="79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</row>
    <row r="545" ht="13.5" customHeight="1">
      <c r="A545" s="44"/>
      <c r="B545" s="60" t="str">
        <f>IF($K545="","",(VLOOKUP($K545,'判定表'!$B$3:$G$105,6,FALSE)))</f>
        <v/>
      </c>
      <c r="C545" s="61"/>
      <c r="D545" s="62" t="str">
        <f t="shared" si="2"/>
        <v/>
      </c>
      <c r="E545" s="62" t="str">
        <f>IF(F545="","",VLOOKUP($F545,'金額'!$B$3:$K$44,10,FALSE))</f>
        <v/>
      </c>
      <c r="F545" s="63"/>
      <c r="G545" s="64" t="str">
        <f>IF($F545="","",(VLOOKUP($F545,'金額'!$B$3:$E$114,2,FALSE)))</f>
        <v/>
      </c>
      <c r="H545" s="65" t="str">
        <f>IF(F545="","",VLOOKUP($F545,'金額'!$B$3:$I$44,8,FALSE))</f>
        <v/>
      </c>
      <c r="I545" s="66" t="str">
        <f>IF(F545="","",VLOOKUP($F545,'金額'!$B$3:$I$44,7,FALSE))</f>
        <v/>
      </c>
      <c r="J545" s="67"/>
      <c r="K545" s="68"/>
      <c r="L545" s="69" t="str">
        <f>IF($I545="","",IF(AND($B545="K",$E545="KTN"),2000,IF(AND($B545="K",$E545="WHZ"),2000,IF($E545="MAHA",1500,IF($G545=0,(VLOOKUP($K545,'判定表'!$B$3:$G$96,2,FALSE)),0)))))</f>
        <v/>
      </c>
      <c r="M545" s="70" t="str">
        <f>IF($K545="","",IF($E545="ANC",(VLOOKUP($K545,'判定表'!$B$3:$G$95,3,FALSE)),IF(OR($E545="KTN",$E545="WHZ"),(VLOOKUP($K545,'判定表'!$B$3:$G$95,4,FALSE)*I545),0)))</f>
        <v/>
      </c>
      <c r="N545" s="71" t="str">
        <f>IF($I545="","",IF($K545="","",IF($G545=1,(VLOOKUP($F545,'金額'!$B$3:$J$114,3,FALSE)),0)))</f>
        <v/>
      </c>
      <c r="O545" s="72" t="str">
        <f t="shared" si="3"/>
        <v/>
      </c>
      <c r="P545" s="73" t="str">
        <f>IF($K545="","",IF($E545="KTN",(VLOOKUP($K545,'判定表'!$B$3:$I$95,8,FALSE)),IF($I545="","",(VLOOKUP($F545,'金額'!$B$3:$J$114,9,FALSE)))))</f>
        <v/>
      </c>
      <c r="Q545" s="59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</row>
    <row r="546" ht="13.5" customHeight="1">
      <c r="A546" s="44"/>
      <c r="B546" s="60" t="str">
        <f>IF($K546="","",(VLOOKUP($K546,'判定表'!$B$3:$G$105,6,FALSE)))</f>
        <v/>
      </c>
      <c r="C546" s="61"/>
      <c r="D546" s="62" t="str">
        <f t="shared" si="2"/>
        <v/>
      </c>
      <c r="E546" s="62" t="str">
        <f>IF(F546="","",VLOOKUP($F546,'金額'!$B$3:$K$44,10,FALSE))</f>
        <v/>
      </c>
      <c r="F546" s="63"/>
      <c r="G546" s="64" t="str">
        <f>IF($F546="","",(VLOOKUP($F546,'金額'!$B$3:$E$114,2,FALSE)))</f>
        <v/>
      </c>
      <c r="H546" s="65" t="str">
        <f>IF(F546="","",VLOOKUP($F546,'金額'!$B$3:$I$44,8,FALSE))</f>
        <v/>
      </c>
      <c r="I546" s="66" t="str">
        <f>IF(F546="","",VLOOKUP($F546,'金額'!$B$3:$I$44,7,FALSE))</f>
        <v/>
      </c>
      <c r="J546" s="67"/>
      <c r="K546" s="68"/>
      <c r="L546" s="69" t="str">
        <f>IF($I546="","",IF(AND($B546="K",$E546="KTN"),2000,IF(AND($B546="K",$E546="WHZ"),2000,IF($E546="MAHA",1500,IF($G546=0,(VLOOKUP($K546,'判定表'!$B$3:$G$96,2,FALSE)),0)))))</f>
        <v/>
      </c>
      <c r="M546" s="70" t="str">
        <f>IF($K546="","",IF($E546="ANC",(VLOOKUP($K546,'判定表'!$B$3:$G$95,3,FALSE)),IF(OR($E546="KTN",$E546="WHZ"),(VLOOKUP($K546,'判定表'!$B$3:$G$95,4,FALSE)*I546),0)))</f>
        <v/>
      </c>
      <c r="N546" s="71" t="str">
        <f>IF($I546="","",IF($K546="","",IF($G546=1,(VLOOKUP($F546,'金額'!$B$3:$J$114,3,FALSE)),0)))</f>
        <v/>
      </c>
      <c r="O546" s="72" t="str">
        <f t="shared" si="3"/>
        <v/>
      </c>
      <c r="P546" s="73" t="str">
        <f>IF($K546="","",IF($E546="KTN",(VLOOKUP($K546,'判定表'!$B$3:$I$95,8,FALSE)),IF($I546="","",(VLOOKUP($F546,'金額'!$B$3:$J$114,9,FALSE)))))</f>
        <v/>
      </c>
      <c r="Q546" s="59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</row>
    <row r="547" ht="13.5" customHeight="1">
      <c r="A547" s="44"/>
      <c r="B547" s="60" t="str">
        <f>IF($K547="","",(VLOOKUP($K547,'判定表'!$B$3:$G$105,6,FALSE)))</f>
        <v/>
      </c>
      <c r="C547" s="61"/>
      <c r="D547" s="62" t="str">
        <f t="shared" si="2"/>
        <v/>
      </c>
      <c r="E547" s="62" t="str">
        <f>IF(F547="","",VLOOKUP($F547,'金額'!$B$3:$K$44,10,FALSE))</f>
        <v/>
      </c>
      <c r="F547" s="63"/>
      <c r="G547" s="64" t="str">
        <f>IF($F547="","",(VLOOKUP($F547,'金額'!$B$3:$E$114,2,FALSE)))</f>
        <v/>
      </c>
      <c r="H547" s="65" t="str">
        <f>IF(F547="","",VLOOKUP($F547,'金額'!$B$3:$I$44,8,FALSE))</f>
        <v/>
      </c>
      <c r="I547" s="66" t="str">
        <f>IF(F547="","",VLOOKUP($F547,'金額'!$B$3:$I$44,7,FALSE))</f>
        <v/>
      </c>
      <c r="J547" s="67"/>
      <c r="K547" s="68"/>
      <c r="L547" s="69" t="str">
        <f>IF($I547="","",IF(AND($B547="K",$E547="KTN"),2000,IF(AND($B547="K",$E547="WHZ"),2000,IF($E547="MAHA",1500,IF($G547=0,(VLOOKUP($K547,'判定表'!$B$3:$G$96,2,FALSE)),0)))))</f>
        <v/>
      </c>
      <c r="M547" s="70" t="str">
        <f>IF($K547="","",IF($E547="ANC",(VLOOKUP($K547,'判定表'!$B$3:$G$95,3,FALSE)),IF(OR($E547="KTN",$E547="WHZ"),(VLOOKUP($K547,'判定表'!$B$3:$G$95,4,FALSE)*I547),0)))</f>
        <v/>
      </c>
      <c r="N547" s="71" t="str">
        <f>IF($I547="","",IF($K547="","",IF($G547=1,(VLOOKUP($F547,'金額'!$B$3:$J$114,3,FALSE)),0)))</f>
        <v/>
      </c>
      <c r="O547" s="72" t="str">
        <f t="shared" si="3"/>
        <v/>
      </c>
      <c r="P547" s="73" t="str">
        <f>IF($K547="","",IF($E547="KTN",(VLOOKUP($K547,'判定表'!$B$3:$I$95,8,FALSE)),IF($I547="","",(VLOOKUP($F547,'金額'!$B$3:$J$114,9,FALSE)))))</f>
        <v/>
      </c>
      <c r="Q547" s="59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</row>
    <row r="548" ht="13.5" customHeight="1">
      <c r="A548" s="44"/>
      <c r="B548" s="60" t="str">
        <f>IF($K548="","",(VLOOKUP($K548,'判定表'!$B$3:$G$105,6,FALSE)))</f>
        <v/>
      </c>
      <c r="C548" s="61"/>
      <c r="D548" s="62" t="str">
        <f t="shared" si="2"/>
        <v/>
      </c>
      <c r="E548" s="62" t="str">
        <f>IF(F548="","",VLOOKUP($F548,'金額'!$B$3:$K$44,10,FALSE))</f>
        <v/>
      </c>
      <c r="F548" s="63"/>
      <c r="G548" s="64" t="str">
        <f>IF($F548="","",(VLOOKUP($F548,'金額'!$B$3:$E$114,2,FALSE)))</f>
        <v/>
      </c>
      <c r="H548" s="65" t="str">
        <f>IF(F548="","",VLOOKUP($F548,'金額'!$B$3:$I$44,8,FALSE))</f>
        <v/>
      </c>
      <c r="I548" s="66" t="str">
        <f>IF(F548="","",VLOOKUP($F548,'金額'!$B$3:$I$44,7,FALSE))</f>
        <v/>
      </c>
      <c r="J548" s="67"/>
      <c r="K548" s="68"/>
      <c r="L548" s="69" t="str">
        <f>IF($I548="","",IF(AND($B548="K",$E548="KTN"),2000,IF(AND($B548="K",$E548="WHZ"),2000,IF($E548="MAHA",1500,IF($G548=0,(VLOOKUP($K548,'判定表'!$B$3:$G$96,2,FALSE)),0)))))</f>
        <v/>
      </c>
      <c r="M548" s="70" t="str">
        <f>IF($K548="","",IF($E548="ANC",(VLOOKUP($K548,'判定表'!$B$3:$G$95,3,FALSE)),IF(OR($E548="KTN",$E548="WHZ"),(VLOOKUP($K548,'判定表'!$B$3:$G$95,4,FALSE)*I548),0)))</f>
        <v/>
      </c>
      <c r="N548" s="71" t="str">
        <f>IF($I548="","",IF($K548="","",IF($G548=1,(VLOOKUP($F548,'金額'!$B$3:$J$114,3,FALSE)),0)))</f>
        <v/>
      </c>
      <c r="O548" s="72" t="str">
        <f t="shared" si="3"/>
        <v/>
      </c>
      <c r="P548" s="73" t="str">
        <f>IF($K548="","",IF($E548="KTN",(VLOOKUP($K548,'判定表'!$B$3:$I$95,8,FALSE)),IF($I548="","",(VLOOKUP($F548,'金額'!$B$3:$J$114,9,FALSE)))))</f>
        <v/>
      </c>
      <c r="Q548" s="79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</row>
    <row r="549" ht="13.5" customHeight="1">
      <c r="A549" s="44"/>
      <c r="B549" s="60" t="str">
        <f>IF($K549="","",(VLOOKUP($K549,'判定表'!$B$3:$G$105,6,FALSE)))</f>
        <v/>
      </c>
      <c r="C549" s="61"/>
      <c r="D549" s="62" t="str">
        <f t="shared" si="2"/>
        <v/>
      </c>
      <c r="E549" s="62" t="str">
        <f>IF(F549="","",VLOOKUP($F549,'金額'!$B$3:$K$44,10,FALSE))</f>
        <v/>
      </c>
      <c r="F549" s="63"/>
      <c r="G549" s="64" t="str">
        <f>IF($F549="","",(VLOOKUP($F549,'金額'!$B$3:$E$114,2,FALSE)))</f>
        <v/>
      </c>
      <c r="H549" s="65" t="str">
        <f>IF(F549="","",VLOOKUP($F549,'金額'!$B$3:$I$44,8,FALSE))</f>
        <v/>
      </c>
      <c r="I549" s="66" t="str">
        <f>IF(F549="","",VLOOKUP($F549,'金額'!$B$3:$I$44,7,FALSE))</f>
        <v/>
      </c>
      <c r="J549" s="67"/>
      <c r="K549" s="68"/>
      <c r="L549" s="69" t="str">
        <f>IF($I549="","",IF(AND($B549="K",$E549="KTN"),2000,IF(AND($B549="K",$E549="WHZ"),2000,IF($E549="MAHA",1500,IF($G549=0,(VLOOKUP($K549,'判定表'!$B$3:$G$96,2,FALSE)),0)))))</f>
        <v/>
      </c>
      <c r="M549" s="70" t="str">
        <f>IF($K549="","",IF($E549="ANC",(VLOOKUP($K549,'判定表'!$B$3:$G$95,3,FALSE)),IF(OR($E549="KTN",$E549="WHZ"),(VLOOKUP($K549,'判定表'!$B$3:$G$95,4,FALSE)*I549),0)))</f>
        <v/>
      </c>
      <c r="N549" s="71" t="str">
        <f>IF($I549="","",IF($K549="","",IF($G549=1,(VLOOKUP($F549,'金額'!$B$3:$J$114,3,FALSE)),0)))</f>
        <v/>
      </c>
      <c r="O549" s="72" t="str">
        <f t="shared" si="3"/>
        <v/>
      </c>
      <c r="P549" s="73" t="str">
        <f>IF($K549="","",IF($E549="KTN",(VLOOKUP($K549,'判定表'!$B$3:$I$95,8,FALSE)),IF($I549="","",(VLOOKUP($F549,'金額'!$B$3:$J$114,9,FALSE)))))</f>
        <v/>
      </c>
      <c r="Q549" s="59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</row>
    <row r="550" ht="13.5" customHeight="1">
      <c r="A550" s="44"/>
      <c r="B550" s="60" t="str">
        <f>IF($K550="","",(VLOOKUP($K550,'判定表'!$B$3:$G$105,6,FALSE)))</f>
        <v/>
      </c>
      <c r="C550" s="61"/>
      <c r="D550" s="62" t="str">
        <f t="shared" si="2"/>
        <v/>
      </c>
      <c r="E550" s="62" t="str">
        <f>IF(F550="","",VLOOKUP($F550,'金額'!$B$3:$K$44,10,FALSE))</f>
        <v/>
      </c>
      <c r="F550" s="63"/>
      <c r="G550" s="64" t="str">
        <f>IF($F550="","",(VLOOKUP($F550,'金額'!$B$3:$E$114,2,FALSE)))</f>
        <v/>
      </c>
      <c r="H550" s="65" t="str">
        <f>IF(F550="","",VLOOKUP($F550,'金額'!$B$3:$I$44,8,FALSE))</f>
        <v/>
      </c>
      <c r="I550" s="66" t="str">
        <f>IF(F550="","",VLOOKUP($F550,'金額'!$B$3:$I$44,7,FALSE))</f>
        <v/>
      </c>
      <c r="J550" s="67"/>
      <c r="K550" s="68"/>
      <c r="L550" s="69" t="str">
        <f>IF($I550="","",IF(AND($B550="K",$E550="KTN"),2000,IF(AND($B550="K",$E550="WHZ"),2000,IF($E550="MAHA",1500,IF($G550=0,(VLOOKUP($K550,'判定表'!$B$3:$G$96,2,FALSE)),0)))))</f>
        <v/>
      </c>
      <c r="M550" s="70" t="str">
        <f>IF($K550="","",IF($E550="ANC",(VLOOKUP($K550,'判定表'!$B$3:$G$95,3,FALSE)),IF(OR($E550="KTN",$E550="WHZ"),(VLOOKUP($K550,'判定表'!$B$3:$G$95,4,FALSE)*I550),0)))</f>
        <v/>
      </c>
      <c r="N550" s="71" t="str">
        <f>IF($I550="","",IF($K550="","",IF($G550=1,(VLOOKUP($F550,'金額'!$B$3:$J$114,3,FALSE)),0)))</f>
        <v/>
      </c>
      <c r="O550" s="72" t="str">
        <f t="shared" si="3"/>
        <v/>
      </c>
      <c r="P550" s="73" t="str">
        <f>IF($K550="","",IF($E550="KTN",(VLOOKUP($K550,'判定表'!$B$3:$I$95,8,FALSE)),IF($I550="","",(VLOOKUP($F550,'金額'!$B$3:$J$114,9,FALSE)))))</f>
        <v/>
      </c>
      <c r="Q550" s="59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</row>
    <row r="551" ht="13.5" customHeight="1">
      <c r="A551" s="44"/>
      <c r="B551" s="60" t="str">
        <f>IF($K551="","",(VLOOKUP($K551,'判定表'!$B$3:$G$105,6,FALSE)))</f>
        <v/>
      </c>
      <c r="C551" s="61"/>
      <c r="D551" s="62" t="str">
        <f t="shared" si="2"/>
        <v/>
      </c>
      <c r="E551" s="62" t="str">
        <f>IF(F551="","",VLOOKUP($F551,'金額'!$B$3:$K$44,10,FALSE))</f>
        <v/>
      </c>
      <c r="F551" s="63"/>
      <c r="G551" s="64" t="str">
        <f>IF($F551="","",(VLOOKUP($F551,'金額'!$B$3:$E$114,2,FALSE)))</f>
        <v/>
      </c>
      <c r="H551" s="65" t="str">
        <f>IF(F551="","",VLOOKUP($F551,'金額'!$B$3:$I$44,8,FALSE))</f>
        <v/>
      </c>
      <c r="I551" s="66" t="str">
        <f>IF(F551="","",VLOOKUP($F551,'金額'!$B$3:$I$44,7,FALSE))</f>
        <v/>
      </c>
      <c r="J551" s="67"/>
      <c r="K551" s="68"/>
      <c r="L551" s="69" t="str">
        <f>IF($I551="","",IF(AND($B551="K",$E551="KTN"),2000,IF(AND($B551="K",$E551="WHZ"),2000,IF($E551="MAHA",1500,IF($G551=0,(VLOOKUP($K551,'判定表'!$B$3:$G$96,2,FALSE)),0)))))</f>
        <v/>
      </c>
      <c r="M551" s="70" t="str">
        <f>IF($K551="","",IF($E551="ANC",(VLOOKUP($K551,'判定表'!$B$3:$G$95,3,FALSE)),IF(OR($E551="KTN",$E551="WHZ"),(VLOOKUP($K551,'判定表'!$B$3:$G$95,4,FALSE)*I551),0)))</f>
        <v/>
      </c>
      <c r="N551" s="71" t="str">
        <f>IF($I551="","",IF($K551="","",IF($G551=1,(VLOOKUP($F551,'金額'!$B$3:$J$114,3,FALSE)),0)))</f>
        <v/>
      </c>
      <c r="O551" s="72" t="str">
        <f t="shared" si="3"/>
        <v/>
      </c>
      <c r="P551" s="73" t="str">
        <f>IF($K551="","",IF($E551="KTN",(VLOOKUP($K551,'判定表'!$B$3:$I$95,8,FALSE)),IF($I551="","",(VLOOKUP($F551,'金額'!$B$3:$J$114,9,FALSE)))))</f>
        <v/>
      </c>
      <c r="Q551" s="59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</row>
    <row r="552" ht="13.5" customHeight="1">
      <c r="A552" s="44"/>
      <c r="B552" s="60" t="str">
        <f>IF($K552="","",(VLOOKUP($K552,'判定表'!$B$3:$G$105,6,FALSE)))</f>
        <v/>
      </c>
      <c r="C552" s="61"/>
      <c r="D552" s="62" t="str">
        <f t="shared" si="2"/>
        <v/>
      </c>
      <c r="E552" s="62" t="str">
        <f>IF(F552="","",VLOOKUP($F552,'金額'!$B$3:$K$44,10,FALSE))</f>
        <v/>
      </c>
      <c r="F552" s="63"/>
      <c r="G552" s="64" t="str">
        <f>IF($F552="","",(VLOOKUP($F552,'金額'!$B$3:$E$114,2,FALSE)))</f>
        <v/>
      </c>
      <c r="H552" s="65" t="str">
        <f>IF(F552="","",VLOOKUP($F552,'金額'!$B$3:$I$44,8,FALSE))</f>
        <v/>
      </c>
      <c r="I552" s="66" t="str">
        <f>IF(F552="","",VLOOKUP($F552,'金額'!$B$3:$I$44,7,FALSE))</f>
        <v/>
      </c>
      <c r="J552" s="67"/>
      <c r="K552" s="68"/>
      <c r="L552" s="69" t="str">
        <f>IF($I552="","",IF(AND($B552="K",$E552="KTN"),2000,IF(AND($B552="K",$E552="WHZ"),2000,IF($E552="MAHA",1500,IF($G552=0,(VLOOKUP($K552,'判定表'!$B$3:$G$96,2,FALSE)),0)))))</f>
        <v/>
      </c>
      <c r="M552" s="70" t="str">
        <f>IF($K552="","",IF($E552="ANC",(VLOOKUP($K552,'判定表'!$B$3:$G$95,3,FALSE)),IF(OR($E552="KTN",$E552="WHZ"),(VLOOKUP($K552,'判定表'!$B$3:$G$95,4,FALSE)*I552),0)))</f>
        <v/>
      </c>
      <c r="N552" s="71" t="str">
        <f>IF($I552="","",IF($K552="","",IF($G552=1,(VLOOKUP($F552,'金額'!$B$3:$J$114,3,FALSE)),0)))</f>
        <v/>
      </c>
      <c r="O552" s="72" t="str">
        <f t="shared" si="3"/>
        <v/>
      </c>
      <c r="P552" s="73" t="str">
        <f>IF($K552="","",IF($E552="KTN",(VLOOKUP($K552,'判定表'!$B$3:$I$95,8,FALSE)),IF($I552="","",(VLOOKUP($F552,'金額'!$B$3:$J$114,9,FALSE)))))</f>
        <v/>
      </c>
      <c r="Q552" s="59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</row>
    <row r="553" ht="13.5" customHeight="1">
      <c r="A553" s="44"/>
      <c r="B553" s="60" t="str">
        <f>IF($K553="","",(VLOOKUP($K553,'判定表'!$B$3:$G$105,6,FALSE)))</f>
        <v/>
      </c>
      <c r="C553" s="61"/>
      <c r="D553" s="62" t="str">
        <f t="shared" si="2"/>
        <v/>
      </c>
      <c r="E553" s="62" t="str">
        <f>IF(F553="","",VLOOKUP($F553,'金額'!$B$3:$K$44,10,FALSE))</f>
        <v/>
      </c>
      <c r="F553" s="63"/>
      <c r="G553" s="64" t="str">
        <f>IF($F553="","",(VLOOKUP($F553,'金額'!$B$3:$E$114,2,FALSE)))</f>
        <v/>
      </c>
      <c r="H553" s="65" t="str">
        <f>IF(F553="","",VLOOKUP($F553,'金額'!$B$3:$I$44,8,FALSE))</f>
        <v/>
      </c>
      <c r="I553" s="66" t="str">
        <f>IF(F553="","",VLOOKUP($F553,'金額'!$B$3:$I$44,7,FALSE))</f>
        <v/>
      </c>
      <c r="J553" s="67"/>
      <c r="K553" s="68"/>
      <c r="L553" s="69" t="str">
        <f>IF($I553="","",IF(AND($B553="K",$E553="KTN"),2000,IF(AND($B553="K",$E553="WHZ"),2000,IF($E553="MAHA",1500,IF($G553=0,(VLOOKUP($K553,'判定表'!$B$3:$G$96,2,FALSE)),0)))))</f>
        <v/>
      </c>
      <c r="M553" s="70" t="str">
        <f>IF($K553="","",IF($E553="ANC",(VLOOKUP($K553,'判定表'!$B$3:$G$95,3,FALSE)),IF(OR($E553="KTN",$E553="WHZ"),(VLOOKUP($K553,'判定表'!$B$3:$G$95,4,FALSE)*I553),0)))</f>
        <v/>
      </c>
      <c r="N553" s="71" t="str">
        <f>IF($I553="","",IF($K553="","",IF($G553=1,(VLOOKUP($F553,'金額'!$B$3:$J$114,3,FALSE)),0)))</f>
        <v/>
      </c>
      <c r="O553" s="72" t="str">
        <f t="shared" si="3"/>
        <v/>
      </c>
      <c r="P553" s="73" t="str">
        <f>IF($K553="","",IF($E553="KTN",(VLOOKUP($K553,'判定表'!$B$3:$I$95,8,FALSE)),IF($I553="","",(VLOOKUP($F553,'金額'!$B$3:$J$114,9,FALSE)))))</f>
        <v/>
      </c>
      <c r="Q553" s="59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</row>
    <row r="554" ht="13.5" customHeight="1">
      <c r="A554" s="44"/>
      <c r="B554" s="60" t="str">
        <f>IF($K554="","",(VLOOKUP($K554,'判定表'!$B$3:$G$105,6,FALSE)))</f>
        <v/>
      </c>
      <c r="C554" s="61"/>
      <c r="D554" s="62" t="str">
        <f t="shared" si="2"/>
        <v/>
      </c>
      <c r="E554" s="62" t="str">
        <f>IF(F554="","",VLOOKUP($F554,'金額'!$B$3:$K$44,10,FALSE))</f>
        <v/>
      </c>
      <c r="F554" s="63"/>
      <c r="G554" s="64" t="str">
        <f>IF($F554="","",(VLOOKUP($F554,'金額'!$B$3:$E$114,2,FALSE)))</f>
        <v/>
      </c>
      <c r="H554" s="65" t="str">
        <f>IF(F554="","",VLOOKUP($F554,'金額'!$B$3:$I$44,8,FALSE))</f>
        <v/>
      </c>
      <c r="I554" s="66" t="str">
        <f>IF(F554="","",VLOOKUP($F554,'金額'!$B$3:$I$44,7,FALSE))</f>
        <v/>
      </c>
      <c r="J554" s="67"/>
      <c r="K554" s="68"/>
      <c r="L554" s="84" t="str">
        <f>IF($I554="","",IF(AND($B554="K",$E554="KTN"),2000,IF(AND($B554="K",$E554="WHZ"),2000,IF($E554="MAHA",1500,IF($G554=0,(VLOOKUP($K554,'判定表'!$B$3:$G$96,2,FALSE)),0)))))</f>
        <v/>
      </c>
      <c r="M554" s="70" t="str">
        <f>IF($K554="","",IF($E554="ANC",(VLOOKUP($K554,'判定表'!$B$3:$G$95,3,FALSE)),IF(OR($E554="KTN",$E554="WHZ"),(VLOOKUP($K554,'判定表'!$B$3:$G$95,4,FALSE)*I554),0)))</f>
        <v/>
      </c>
      <c r="N554" s="71" t="str">
        <f>IF($I554="","",IF($K554="","",IF($G554=1,(VLOOKUP($F554,'金額'!$B$3:$J$114,3,FALSE)),0)))</f>
        <v/>
      </c>
      <c r="O554" s="72" t="str">
        <f t="shared" si="3"/>
        <v/>
      </c>
      <c r="P554" s="73" t="str">
        <f>IF($K554="","",IF($E554="KTN",(VLOOKUP($K554,'判定表'!$B$3:$I$95,8,FALSE)),IF($I554="","",(VLOOKUP($F554,'金額'!$B$3:$J$114,9,FALSE)))))</f>
        <v/>
      </c>
      <c r="Q554" s="59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</row>
    <row r="555" ht="13.5" customHeight="1">
      <c r="A555" s="44"/>
      <c r="B555" s="60" t="str">
        <f>IF($K555="","",(VLOOKUP($K555,'判定表'!$B$3:$G$105,6,FALSE)))</f>
        <v/>
      </c>
      <c r="C555" s="61"/>
      <c r="D555" s="62" t="str">
        <f t="shared" si="2"/>
        <v/>
      </c>
      <c r="E555" s="62" t="str">
        <f>IF(F555="","",VLOOKUP($F555,'金額'!$B$3:$K$44,10,FALSE))</f>
        <v/>
      </c>
      <c r="F555" s="63"/>
      <c r="G555" s="64" t="str">
        <f>IF($F555="","",(VLOOKUP($F555,'金額'!$B$3:$E$114,2,FALSE)))</f>
        <v/>
      </c>
      <c r="H555" s="65" t="str">
        <f>IF(F555="","",VLOOKUP($F555,'金額'!$B$3:$I$44,8,FALSE))</f>
        <v/>
      </c>
      <c r="I555" s="66" t="str">
        <f>IF(F555="","",VLOOKUP($F555,'金額'!$B$3:$I$44,7,FALSE))</f>
        <v/>
      </c>
      <c r="J555" s="67"/>
      <c r="K555" s="68"/>
      <c r="L555" s="84" t="str">
        <f>IF($I555="","",IF(AND($B555="K",$E555="KTN"),2000,IF(AND($B555="K",$E555="WHZ"),2000,IF($E555="MAHA",1500,IF($G555=0,(VLOOKUP($K555,'判定表'!$B$3:$G$96,2,FALSE)),0)))))</f>
        <v/>
      </c>
      <c r="M555" s="70" t="str">
        <f>IF($K555="","",IF($E555="ANC",(VLOOKUP($K555,'判定表'!$B$3:$G$95,3,FALSE)),IF(OR($E555="KTN",$E555="WHZ"),(VLOOKUP($K555,'判定表'!$B$3:$G$95,4,FALSE)*I555),0)))</f>
        <v/>
      </c>
      <c r="N555" s="71" t="str">
        <f>IF($I555="","",IF($K555="","",IF($G555=1,(VLOOKUP($F555,'金額'!$B$3:$J$114,3,FALSE)),0)))</f>
        <v/>
      </c>
      <c r="O555" s="72" t="str">
        <f t="shared" si="3"/>
        <v/>
      </c>
      <c r="P555" s="73" t="str">
        <f>IF($K555="","",IF($E555="KTN",(VLOOKUP($K555,'判定表'!$B$3:$I$95,8,FALSE)),IF($I555="","",(VLOOKUP($F555,'金額'!$B$3:$J$114,9,FALSE)))))</f>
        <v/>
      </c>
      <c r="Q555" s="59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</row>
    <row r="556" ht="13.5" customHeight="1">
      <c r="A556" s="44"/>
      <c r="B556" s="60" t="str">
        <f>IF($K556="","",(VLOOKUP($K556,'判定表'!$B$3:$G$105,6,FALSE)))</f>
        <v/>
      </c>
      <c r="C556" s="61"/>
      <c r="D556" s="62" t="str">
        <f t="shared" si="2"/>
        <v/>
      </c>
      <c r="E556" s="62" t="str">
        <f>IF(F556="","",VLOOKUP($F556,'金額'!$B$3:$K$44,10,FALSE))</f>
        <v/>
      </c>
      <c r="F556" s="63"/>
      <c r="G556" s="64" t="str">
        <f>IF($F556="","",(VLOOKUP($F556,'金額'!$B$3:$E$114,2,FALSE)))</f>
        <v/>
      </c>
      <c r="H556" s="65" t="str">
        <f>IF(F556="","",VLOOKUP($F556,'金額'!$B$3:$I$44,8,FALSE))</f>
        <v/>
      </c>
      <c r="I556" s="66" t="str">
        <f>IF(F556="","",VLOOKUP($F556,'金額'!$B$3:$I$44,7,FALSE))</f>
        <v/>
      </c>
      <c r="J556" s="67"/>
      <c r="K556" s="68"/>
      <c r="L556" s="84" t="str">
        <f>IF($I556="","",IF(AND($B556="K",$E556="KTN"),2000,IF(AND($B556="K",$E556="WHZ"),2000,IF($E556="MAHA",1500,IF($G556=0,(VLOOKUP($K556,'判定表'!$B$3:$G$96,2,FALSE)),0)))))</f>
        <v/>
      </c>
      <c r="M556" s="70" t="str">
        <f>IF($K556="","",IF($E556="ANC",(VLOOKUP($K556,'判定表'!$B$3:$G$95,3,FALSE)),IF(OR($E556="KTN",$E556="WHZ"),(VLOOKUP($K556,'判定表'!$B$3:$G$95,4,FALSE)*I556),0)))</f>
        <v/>
      </c>
      <c r="N556" s="71" t="str">
        <f>IF($I556="","",IF($K556="","",IF($G556=1,(VLOOKUP($F556,'金額'!$B$3:$J$114,3,FALSE)),0)))</f>
        <v/>
      </c>
      <c r="O556" s="72" t="str">
        <f t="shared" si="3"/>
        <v/>
      </c>
      <c r="P556" s="73" t="str">
        <f>IF($K556="","",IF($E556="KTN",(VLOOKUP($K556,'判定表'!$B$3:$I$95,8,FALSE)),IF($I556="","",(VLOOKUP($F556,'金額'!$B$3:$J$114,9,FALSE)))))</f>
        <v/>
      </c>
      <c r="Q556" s="59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</row>
    <row r="557" ht="13.5" customHeight="1">
      <c r="A557" s="44"/>
      <c r="B557" s="60" t="str">
        <f>IF($K557="","",(VLOOKUP($K557,'判定表'!$B$3:$G$105,6,FALSE)))</f>
        <v/>
      </c>
      <c r="C557" s="61"/>
      <c r="D557" s="62" t="str">
        <f t="shared" si="2"/>
        <v/>
      </c>
      <c r="E557" s="62" t="str">
        <f>IF(F557="","",VLOOKUP($F557,'金額'!$B$3:$K$44,10,FALSE))</f>
        <v/>
      </c>
      <c r="F557" s="63"/>
      <c r="G557" s="64" t="str">
        <f>IF($F557="","",(VLOOKUP($F557,'金額'!$B$3:$E$114,2,FALSE)))</f>
        <v/>
      </c>
      <c r="H557" s="65" t="str">
        <f>IF(F557="","",VLOOKUP($F557,'金額'!$B$3:$I$44,8,FALSE))</f>
        <v/>
      </c>
      <c r="I557" s="66" t="str">
        <f>IF(F557="","",VLOOKUP($F557,'金額'!$B$3:$I$44,7,FALSE))</f>
        <v/>
      </c>
      <c r="J557" s="67"/>
      <c r="K557" s="68"/>
      <c r="L557" s="84" t="str">
        <f>IF($I557="","",IF(AND($B557="K",$E557="KTN"),2000,IF(AND($B557="K",$E557="WHZ"),2000,IF($E557="MAHA",1500,IF($G557=0,(VLOOKUP($K557,'判定表'!$B$3:$G$96,2,FALSE)),0)))))</f>
        <v/>
      </c>
      <c r="M557" s="70" t="str">
        <f>IF($K557="","",IF($E557="ANC",(VLOOKUP($K557,'判定表'!$B$3:$G$95,3,FALSE)),IF(OR($E557="KTN",$E557="WHZ"),(VLOOKUP($K557,'判定表'!$B$3:$G$95,4,FALSE)*I557),0)))</f>
        <v/>
      </c>
      <c r="N557" s="71" t="str">
        <f>IF($I557="","",IF($K557="","",IF($G557=1,(VLOOKUP($F557,'金額'!$B$3:$J$114,3,FALSE)),0)))</f>
        <v/>
      </c>
      <c r="O557" s="72" t="str">
        <f t="shared" si="3"/>
        <v/>
      </c>
      <c r="P557" s="73" t="str">
        <f>IF($K557="","",IF($E557="KTN",(VLOOKUP($K557,'判定表'!$B$3:$I$95,8,FALSE)),IF($I557="","",(VLOOKUP($F557,'金額'!$B$3:$J$114,9,FALSE)))))</f>
        <v/>
      </c>
      <c r="Q557" s="59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</row>
    <row r="558" ht="13.5" customHeight="1">
      <c r="A558" s="44"/>
      <c r="B558" s="60" t="str">
        <f>IF($K558="","",(VLOOKUP($K558,'判定表'!$B$3:$G$105,6,FALSE)))</f>
        <v/>
      </c>
      <c r="C558" s="61"/>
      <c r="D558" s="62" t="str">
        <f t="shared" si="2"/>
        <v/>
      </c>
      <c r="E558" s="62" t="str">
        <f>IF(F558="","",VLOOKUP($F558,'金額'!$B$3:$K$44,10,FALSE))</f>
        <v/>
      </c>
      <c r="F558" s="63"/>
      <c r="G558" s="64" t="str">
        <f>IF($F558="","",(VLOOKUP($F558,'金額'!$B$3:$E$114,2,FALSE)))</f>
        <v/>
      </c>
      <c r="H558" s="65" t="str">
        <f>IF(F558="","",VLOOKUP($F558,'金額'!$B$3:$I$44,8,FALSE))</f>
        <v/>
      </c>
      <c r="I558" s="66" t="str">
        <f>IF(F558="","",VLOOKUP($F558,'金額'!$B$3:$I$44,7,FALSE))</f>
        <v/>
      </c>
      <c r="J558" s="67"/>
      <c r="K558" s="68"/>
      <c r="L558" s="84" t="str">
        <f>IF($I558="","",IF(AND($B558="K",$E558="KTN"),2000,IF(AND($B558="K",$E558="WHZ"),2000,IF($E558="MAHA",1500,IF($G558=0,(VLOOKUP($K558,'判定表'!$B$3:$G$96,2,FALSE)),0)))))</f>
        <v/>
      </c>
      <c r="M558" s="70" t="str">
        <f>IF($K558="","",IF($E558="ANC",(VLOOKUP($K558,'判定表'!$B$3:$G$95,3,FALSE)),IF(OR($E558="KTN",$E558="WHZ"),(VLOOKUP($K558,'判定表'!$B$3:$G$95,4,FALSE)*I558),0)))</f>
        <v/>
      </c>
      <c r="N558" s="71" t="str">
        <f>IF($I558="","",IF($K558="","",IF($G558=1,(VLOOKUP($F558,'金額'!$B$3:$J$114,3,FALSE)),0)))</f>
        <v/>
      </c>
      <c r="O558" s="72" t="str">
        <f t="shared" si="3"/>
        <v/>
      </c>
      <c r="P558" s="73" t="str">
        <f>IF($K558="","",IF($E558="KTN",(VLOOKUP($K558,'判定表'!$B$3:$I$95,8,FALSE)),IF($I558="","",(VLOOKUP($F558,'金額'!$B$3:$J$114,9,FALSE)))))</f>
        <v/>
      </c>
      <c r="Q558" s="59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</row>
    <row r="559" ht="13.5" customHeight="1">
      <c r="A559" s="44"/>
      <c r="B559" s="60" t="str">
        <f>IF($K559="","",(VLOOKUP($K559,'判定表'!$B$3:$G$105,6,FALSE)))</f>
        <v/>
      </c>
      <c r="C559" s="61"/>
      <c r="D559" s="62" t="str">
        <f t="shared" si="2"/>
        <v/>
      </c>
      <c r="E559" s="62" t="str">
        <f>IF(F559="","",VLOOKUP($F559,'金額'!$B$3:$K$44,10,FALSE))</f>
        <v/>
      </c>
      <c r="F559" s="63"/>
      <c r="G559" s="64" t="str">
        <f>IF($F559="","",(VLOOKUP($F559,'金額'!$B$3:$E$114,2,FALSE)))</f>
        <v/>
      </c>
      <c r="H559" s="65" t="str">
        <f>IF(F559="","",VLOOKUP($F559,'金額'!$B$3:$I$44,8,FALSE))</f>
        <v/>
      </c>
      <c r="I559" s="66" t="str">
        <f>IF(F559="","",VLOOKUP($F559,'金額'!$B$3:$I$44,7,FALSE))</f>
        <v/>
      </c>
      <c r="J559" s="67"/>
      <c r="K559" s="68"/>
      <c r="L559" s="84" t="str">
        <f>IF($I559="","",IF(AND($B559="K",$E559="KTN"),2000,IF(AND($B559="K",$E559="WHZ"),2000,IF($E559="MAHA",1500,IF($G559=0,(VLOOKUP($K559,'判定表'!$B$3:$G$96,2,FALSE)),0)))))</f>
        <v/>
      </c>
      <c r="M559" s="70" t="str">
        <f>IF($K559="","",IF($E559="ANC",(VLOOKUP($K559,'判定表'!$B$3:$G$95,3,FALSE)),IF(OR($E559="KTN",$E559="WHZ"),(VLOOKUP($K559,'判定表'!$B$3:$G$95,4,FALSE)*I559),0)))</f>
        <v/>
      </c>
      <c r="N559" s="71" t="str">
        <f>IF($I559="","",IF($K559="","",IF($G559=1,(VLOOKUP($F559,'金額'!$B$3:$J$114,3,FALSE)),0)))</f>
        <v/>
      </c>
      <c r="O559" s="72" t="str">
        <f t="shared" si="3"/>
        <v/>
      </c>
      <c r="P559" s="73" t="str">
        <f>IF($K559="","",IF($E559="KTN",(VLOOKUP($K559,'判定表'!$B$3:$I$95,8,FALSE)),IF($I559="","",(VLOOKUP($F559,'金額'!$B$3:$J$114,9,FALSE)))))</f>
        <v/>
      </c>
      <c r="Q559" s="59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</row>
    <row r="560" ht="13.5" customHeight="1">
      <c r="A560" s="44"/>
      <c r="B560" s="60" t="str">
        <f>IF($K560="","",(VLOOKUP($K560,'判定表'!$B$3:$G$105,6,FALSE)))</f>
        <v/>
      </c>
      <c r="C560" s="61"/>
      <c r="D560" s="62" t="str">
        <f t="shared" si="2"/>
        <v/>
      </c>
      <c r="E560" s="62" t="str">
        <f>IF(F560="","",VLOOKUP($F560,'金額'!$B$3:$K$44,10,FALSE))</f>
        <v/>
      </c>
      <c r="F560" s="63"/>
      <c r="G560" s="64" t="str">
        <f>IF($F560="","",(VLOOKUP($F560,'金額'!$B$3:$E$114,2,FALSE)))</f>
        <v/>
      </c>
      <c r="H560" s="65" t="str">
        <f>IF(F560="","",VLOOKUP($F560,'金額'!$B$3:$I$44,8,FALSE))</f>
        <v/>
      </c>
      <c r="I560" s="66" t="str">
        <f>IF(F560="","",VLOOKUP($F560,'金額'!$B$3:$I$44,7,FALSE))</f>
        <v/>
      </c>
      <c r="J560" s="67"/>
      <c r="K560" s="68"/>
      <c r="L560" s="84" t="str">
        <f>IF($I560="","",IF(AND($B560="K",$E560="KTN"),2000,IF(AND($B560="K",$E560="WHZ"),2000,IF($E560="MAHA",1500,IF($G560=0,(VLOOKUP($K560,'判定表'!$B$3:$G$96,2,FALSE)),0)))))</f>
        <v/>
      </c>
      <c r="M560" s="70" t="str">
        <f>IF($K560="","",IF($E560="ANC",(VLOOKUP($K560,'判定表'!$B$3:$G$95,3,FALSE)),IF(OR($E560="KTN",$E560="WHZ"),(VLOOKUP($K560,'判定表'!$B$3:$G$95,4,FALSE)*I560),0)))</f>
        <v/>
      </c>
      <c r="N560" s="71" t="str">
        <f>IF($I560="","",IF($K560="","",IF($G560=1,(VLOOKUP($F560,'金額'!$B$3:$J$114,3,FALSE)),0)))</f>
        <v/>
      </c>
      <c r="O560" s="72" t="str">
        <f t="shared" si="3"/>
        <v/>
      </c>
      <c r="P560" s="73" t="str">
        <f>IF($K560="","",IF($E560="KTN",(VLOOKUP($K560,'判定表'!$B$3:$I$95,8,FALSE)),IF($I560="","",(VLOOKUP($F560,'金額'!$B$3:$J$114,9,FALSE)))))</f>
        <v/>
      </c>
      <c r="Q560" s="59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</row>
    <row r="561" ht="13.5" customHeight="1">
      <c r="A561" s="44"/>
      <c r="B561" s="60" t="str">
        <f>IF($K561="","",(VLOOKUP($K561,'判定表'!$B$3:$G$105,6,FALSE)))</f>
        <v/>
      </c>
      <c r="C561" s="61"/>
      <c r="D561" s="62" t="str">
        <f t="shared" si="2"/>
        <v/>
      </c>
      <c r="E561" s="62" t="str">
        <f>IF(F561="","",VLOOKUP($F561,'金額'!$B$3:$K$44,10,FALSE))</f>
        <v/>
      </c>
      <c r="F561" s="63"/>
      <c r="G561" s="64" t="str">
        <f>IF($F561="","",(VLOOKUP($F561,'金額'!$B$3:$E$114,2,FALSE)))</f>
        <v/>
      </c>
      <c r="H561" s="65" t="str">
        <f>IF(F561="","",VLOOKUP($F561,'金額'!$B$3:$I$44,8,FALSE))</f>
        <v/>
      </c>
      <c r="I561" s="66" t="str">
        <f>IF(F561="","",VLOOKUP($F561,'金額'!$B$3:$I$44,7,FALSE))</f>
        <v/>
      </c>
      <c r="J561" s="67"/>
      <c r="K561" s="68"/>
      <c r="L561" s="84" t="str">
        <f>IF($I561="","",IF(AND($B561="K",$E561="KTN"),2000,IF(AND($B561="K",$E561="WHZ"),2000,IF($E561="MAHA",1500,IF($G561=0,(VLOOKUP($K561,'判定表'!$B$3:$G$96,2,FALSE)),0)))))</f>
        <v/>
      </c>
      <c r="M561" s="70" t="str">
        <f>IF($K561="","",IF($E561="ANC",(VLOOKUP($K561,'判定表'!$B$3:$G$95,3,FALSE)),IF(OR($E561="KTN",$E561="WHZ"),(VLOOKUP($K561,'判定表'!$B$3:$G$95,4,FALSE)*I561),0)))</f>
        <v/>
      </c>
      <c r="N561" s="71" t="str">
        <f>IF($I561="","",IF($K561="","",IF($G561=1,(VLOOKUP($F561,'金額'!$B$3:$J$114,3,FALSE)),0)))</f>
        <v/>
      </c>
      <c r="O561" s="72" t="str">
        <f t="shared" si="3"/>
        <v/>
      </c>
      <c r="P561" s="73" t="str">
        <f>IF($K561="","",IF($E561="KTN",(VLOOKUP($K561,'判定表'!$B$3:$I$95,8,FALSE)),IF($I561="","",(VLOOKUP($F561,'金額'!$B$3:$J$114,9,FALSE)))))</f>
        <v/>
      </c>
      <c r="Q561" s="59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</row>
    <row r="562" ht="13.5" customHeight="1">
      <c r="A562" s="44"/>
      <c r="B562" s="60" t="str">
        <f>IF($K562="","",(VLOOKUP($K562,'判定表'!$B$3:$G$105,6,FALSE)))</f>
        <v/>
      </c>
      <c r="C562" s="61"/>
      <c r="D562" s="62" t="str">
        <f t="shared" si="2"/>
        <v/>
      </c>
      <c r="E562" s="62" t="str">
        <f>IF(F562="","",VLOOKUP($F562,'金額'!$B$3:$K$44,10,FALSE))</f>
        <v/>
      </c>
      <c r="F562" s="63"/>
      <c r="G562" s="64" t="str">
        <f>IF($F562="","",(VLOOKUP($F562,'金額'!$B$3:$E$114,2,FALSE)))</f>
        <v/>
      </c>
      <c r="H562" s="65" t="str">
        <f>IF(F562="","",VLOOKUP($F562,'金額'!$B$3:$I$44,8,FALSE))</f>
        <v/>
      </c>
      <c r="I562" s="66" t="str">
        <f>IF(F562="","",VLOOKUP($F562,'金額'!$B$3:$I$44,7,FALSE))</f>
        <v/>
      </c>
      <c r="J562" s="67"/>
      <c r="K562" s="68"/>
      <c r="L562" s="84" t="str">
        <f>IF($I562="","",IF(AND($B562="K",$E562="KTN"),2000,IF(AND($B562="K",$E562="WHZ"),2000,IF($E562="MAHA",1500,IF($G562=0,(VLOOKUP($K562,'判定表'!$B$3:$G$96,2,FALSE)),0)))))</f>
        <v/>
      </c>
      <c r="M562" s="70" t="str">
        <f>IF($K562="","",IF($E562="ANC",(VLOOKUP($K562,'判定表'!$B$3:$G$95,3,FALSE)),IF(OR($E562="KTN",$E562="WHZ"),(VLOOKUP($K562,'判定表'!$B$3:$G$95,4,FALSE)*I562),0)))</f>
        <v/>
      </c>
      <c r="N562" s="71" t="str">
        <f>IF($I562="","",IF($K562="","",IF($G562=1,(VLOOKUP($F562,'金額'!$B$3:$J$114,3,FALSE)),0)))</f>
        <v/>
      </c>
      <c r="O562" s="72" t="str">
        <f t="shared" si="3"/>
        <v/>
      </c>
      <c r="P562" s="73" t="str">
        <f>IF($K562="","",IF($E562="KTN",(VLOOKUP($K562,'判定表'!$B$3:$I$95,8,FALSE)),IF($I562="","",(VLOOKUP($F562,'金額'!$B$3:$J$114,9,FALSE)))))</f>
        <v/>
      </c>
      <c r="Q562" s="59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</row>
    <row r="563" ht="13.5" customHeight="1">
      <c r="A563" s="44"/>
      <c r="B563" s="60" t="str">
        <f>IF($K563="","",(VLOOKUP($K563,'判定表'!$B$3:$G$105,6,FALSE)))</f>
        <v/>
      </c>
      <c r="C563" s="61"/>
      <c r="D563" s="62" t="str">
        <f t="shared" si="2"/>
        <v/>
      </c>
      <c r="E563" s="62" t="str">
        <f>IF(F563="","",VLOOKUP($F563,'金額'!$B$3:$K$44,10,FALSE))</f>
        <v/>
      </c>
      <c r="F563" s="63"/>
      <c r="G563" s="64" t="str">
        <f>IF($F563="","",(VLOOKUP($F563,'金額'!$B$3:$E$114,2,FALSE)))</f>
        <v/>
      </c>
      <c r="H563" s="65" t="str">
        <f>IF(F563="","",VLOOKUP($F563,'金額'!$B$3:$I$44,8,FALSE))</f>
        <v/>
      </c>
      <c r="I563" s="66" t="str">
        <f>IF(F563="","",VLOOKUP($F563,'金額'!$B$3:$I$44,7,FALSE))</f>
        <v/>
      </c>
      <c r="J563" s="67"/>
      <c r="K563" s="68"/>
      <c r="L563" s="69" t="str">
        <f>IF($I563="","",IF(AND($B563="K",$E563="KTN"),2000,IF(AND($B563="K",$E563="WHZ"),2000,IF($E563="MAHA",1500,IF($G563=0,(VLOOKUP($K563,'判定表'!$B$3:$G$96,2,FALSE)),0)))))</f>
        <v/>
      </c>
      <c r="M563" s="70" t="str">
        <f>IF($K563="","",IF($E563="ANC",(VLOOKUP($K563,'判定表'!$B$3:$G$95,3,FALSE)),IF(OR($E563="KTN",$E563="WHZ"),(VLOOKUP($K563,'判定表'!$B$3:$G$95,4,FALSE)*I563),0)))</f>
        <v/>
      </c>
      <c r="N563" s="71" t="str">
        <f>IF($I563="","",IF($K563="","",IF($G563=1,(VLOOKUP($F563,'金額'!$B$3:$J$114,3,FALSE)),0)))</f>
        <v/>
      </c>
      <c r="O563" s="72" t="str">
        <f t="shared" si="3"/>
        <v/>
      </c>
      <c r="P563" s="73" t="str">
        <f>IF($K563="","",IF($E563="KTN",(VLOOKUP($K563,'判定表'!$B$3:$I$95,8,FALSE)),IF($I563="","",(VLOOKUP($F563,'金額'!$B$3:$J$114,9,FALSE)))))</f>
        <v/>
      </c>
      <c r="Q563" s="59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</row>
    <row r="564" ht="13.5" customHeight="1">
      <c r="A564" s="44"/>
      <c r="B564" s="60" t="str">
        <f>IF($K564="","",(VLOOKUP($K564,'判定表'!$B$3:$G$105,6,FALSE)))</f>
        <v/>
      </c>
      <c r="C564" s="61"/>
      <c r="D564" s="62" t="str">
        <f t="shared" si="2"/>
        <v/>
      </c>
      <c r="E564" s="62" t="str">
        <f>IF(F564="","",VLOOKUP($F564,'金額'!$B$3:$K$44,10,FALSE))</f>
        <v/>
      </c>
      <c r="F564" s="63"/>
      <c r="G564" s="64" t="str">
        <f>IF($F564="","",(VLOOKUP($F564,'金額'!$B$3:$E$114,2,FALSE)))</f>
        <v/>
      </c>
      <c r="H564" s="65" t="str">
        <f>IF(F564="","",VLOOKUP($F564,'金額'!$B$3:$I$44,8,FALSE))</f>
        <v/>
      </c>
      <c r="I564" s="66" t="str">
        <f>IF(F564="","",VLOOKUP($F564,'金額'!$B$3:$I$44,7,FALSE))</f>
        <v/>
      </c>
      <c r="J564" s="67"/>
      <c r="K564" s="68"/>
      <c r="L564" s="69" t="str">
        <f>IF($I564="","",IF(AND($B564="K",$E564="KTN"),2000,IF(AND($B564="K",$E564="WHZ"),2000,IF($E564="MAHA",1500,IF($G564=0,(VLOOKUP($K564,'判定表'!$B$3:$G$96,2,FALSE)),0)))))</f>
        <v/>
      </c>
      <c r="M564" s="70" t="str">
        <f>IF($K564="","",IF($E564="ANC",(VLOOKUP($K564,'判定表'!$B$3:$G$95,3,FALSE)),IF(OR($E564="KTN",$E564="WHZ"),(VLOOKUP($K564,'判定表'!$B$3:$G$95,4,FALSE)*I564),0)))</f>
        <v/>
      </c>
      <c r="N564" s="71" t="str">
        <f>IF($I564="","",IF($K564="","",IF($G564=1,(VLOOKUP($F564,'金額'!$B$3:$J$114,3,FALSE)),0)))</f>
        <v/>
      </c>
      <c r="O564" s="72" t="str">
        <f t="shared" si="3"/>
        <v/>
      </c>
      <c r="P564" s="73" t="str">
        <f>IF($K564="","",IF($E564="KTN",(VLOOKUP($K564,'判定表'!$B$3:$I$95,8,FALSE)),IF($I564="","",(VLOOKUP($F564,'金額'!$B$3:$J$114,9,FALSE)))))</f>
        <v/>
      </c>
      <c r="Q564" s="59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</row>
    <row r="565" ht="13.5" customHeight="1">
      <c r="A565" s="44"/>
      <c r="B565" s="60" t="str">
        <f>IF($K565="","",(VLOOKUP($K565,'判定表'!$B$3:$G$105,6,FALSE)))</f>
        <v/>
      </c>
      <c r="C565" s="61"/>
      <c r="D565" s="62" t="str">
        <f t="shared" si="2"/>
        <v/>
      </c>
      <c r="E565" s="62" t="str">
        <f>IF(F565="","",VLOOKUP($F565,'金額'!$B$3:$K$44,10,FALSE))</f>
        <v/>
      </c>
      <c r="F565" s="63"/>
      <c r="G565" s="64" t="str">
        <f>IF($F565="","",(VLOOKUP($F565,'金額'!$B$3:$E$114,2,FALSE)))</f>
        <v/>
      </c>
      <c r="H565" s="65" t="str">
        <f>IF(F565="","",VLOOKUP($F565,'金額'!$B$3:$I$44,8,FALSE))</f>
        <v/>
      </c>
      <c r="I565" s="66" t="str">
        <f>IF(F565="","",VLOOKUP($F565,'金額'!$B$3:$I$44,7,FALSE))</f>
        <v/>
      </c>
      <c r="J565" s="67"/>
      <c r="K565" s="68"/>
      <c r="L565" s="69" t="str">
        <f>IF($I565="","",IF(AND($B565="K",$E565="KTN"),2000,IF(AND($B565="K",$E565="WHZ"),2000,IF($E565="MAHA",1500,IF($G565=0,(VLOOKUP($K565,'判定表'!$B$3:$G$96,2,FALSE)),0)))))</f>
        <v/>
      </c>
      <c r="M565" s="70" t="str">
        <f>IF($K565="","",IF($E565="ANC",(VLOOKUP($K565,'判定表'!$B$3:$G$95,3,FALSE)),IF(OR($E565="KTN",$E565="WHZ"),(VLOOKUP($K565,'判定表'!$B$3:$G$95,4,FALSE)*I565),0)))</f>
        <v/>
      </c>
      <c r="N565" s="71" t="str">
        <f>IF($I565="","",IF($K565="","",IF($G565=1,(VLOOKUP($F565,'金額'!$B$3:$J$114,3,FALSE)),0)))</f>
        <v/>
      </c>
      <c r="O565" s="72" t="str">
        <f t="shared" si="3"/>
        <v/>
      </c>
      <c r="P565" s="73" t="str">
        <f>IF($K565="","",IF($E565="KTN",(VLOOKUP($K565,'判定表'!$B$3:$I$95,8,FALSE)),IF($I565="","",(VLOOKUP($F565,'金額'!$B$3:$J$114,9,FALSE)))))</f>
        <v/>
      </c>
      <c r="Q565" s="59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</row>
    <row r="566" ht="13.5" customHeight="1">
      <c r="A566" s="44"/>
      <c r="B566" s="60" t="str">
        <f>IF($K566="","",(VLOOKUP($K566,'判定表'!$B$3:$G$105,6,FALSE)))</f>
        <v/>
      </c>
      <c r="C566" s="61"/>
      <c r="D566" s="62" t="str">
        <f t="shared" si="2"/>
        <v/>
      </c>
      <c r="E566" s="62" t="str">
        <f>IF(F566="","",VLOOKUP($F566,'金額'!$B$3:$K$44,10,FALSE))</f>
        <v/>
      </c>
      <c r="F566" s="63"/>
      <c r="G566" s="64" t="str">
        <f>IF($F566="","",(VLOOKUP($F566,'金額'!$B$3:$E$114,2,FALSE)))</f>
        <v/>
      </c>
      <c r="H566" s="65" t="str">
        <f>IF(F566="","",VLOOKUP($F566,'金額'!$B$3:$I$44,8,FALSE))</f>
        <v/>
      </c>
      <c r="I566" s="66" t="str">
        <f>IF(F566="","",VLOOKUP($F566,'金額'!$B$3:$I$44,7,FALSE))</f>
        <v/>
      </c>
      <c r="J566" s="67"/>
      <c r="K566" s="68"/>
      <c r="L566" s="69" t="str">
        <f>IF($I566="","",IF(AND($B566="K",$E566="KTN"),2000,IF(AND($B566="K",$E566="WHZ"),2000,IF($E566="MAHA",1500,IF($G566=0,(VLOOKUP($K566,'判定表'!$B$3:$G$96,2,FALSE)),0)))))</f>
        <v/>
      </c>
      <c r="M566" s="70" t="str">
        <f>IF($K566="","",IF($E566="ANC",(VLOOKUP($K566,'判定表'!$B$3:$G$95,3,FALSE)),IF(OR($E566="KTN",$E566="WHZ"),(VLOOKUP($K566,'判定表'!$B$3:$G$95,4,FALSE)*I566),0)))</f>
        <v/>
      </c>
      <c r="N566" s="71" t="str">
        <f>IF($I566="","",IF($K566="","",IF($G566=1,(VLOOKUP($F566,'金額'!$B$3:$J$114,3,FALSE)),0)))</f>
        <v/>
      </c>
      <c r="O566" s="72" t="str">
        <f t="shared" si="3"/>
        <v/>
      </c>
      <c r="P566" s="73" t="str">
        <f>IF($K566="","",IF($E566="KTN",(VLOOKUP($K566,'判定表'!$B$3:$I$95,8,FALSE)),IF($I566="","",(VLOOKUP($F566,'金額'!$B$3:$J$114,9,FALSE)))))</f>
        <v/>
      </c>
      <c r="Q566" s="59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</row>
    <row r="567" ht="13.5" customHeight="1">
      <c r="A567" s="44"/>
      <c r="B567" s="60" t="str">
        <f>IF($K567="","",(VLOOKUP($K567,'判定表'!$B$3:$G$105,6,FALSE)))</f>
        <v/>
      </c>
      <c r="C567" s="61"/>
      <c r="D567" s="62" t="str">
        <f t="shared" si="2"/>
        <v/>
      </c>
      <c r="E567" s="62" t="str">
        <f>IF(F567="","",VLOOKUP($F567,'金額'!$B$3:$K$44,10,FALSE))</f>
        <v/>
      </c>
      <c r="F567" s="63"/>
      <c r="G567" s="64" t="str">
        <f>IF($F567="","",(VLOOKUP($F567,'金額'!$B$3:$E$114,2,FALSE)))</f>
        <v/>
      </c>
      <c r="H567" s="65" t="str">
        <f>IF(F567="","",VLOOKUP($F567,'金額'!$B$3:$I$44,8,FALSE))</f>
        <v/>
      </c>
      <c r="I567" s="66" t="str">
        <f>IF(F567="","",VLOOKUP($F567,'金額'!$B$3:$I$44,7,FALSE))</f>
        <v/>
      </c>
      <c r="J567" s="67"/>
      <c r="K567" s="68"/>
      <c r="L567" s="69" t="str">
        <f>IF($I567="","",IF(AND($B567="K",$E567="KTN"),2000,IF(AND($B567="K",$E567="WHZ"),2000,IF($E567="MAHA",1500,IF($G567=0,(VLOOKUP($K567,'判定表'!$B$3:$G$96,2,FALSE)),0)))))</f>
        <v/>
      </c>
      <c r="M567" s="70" t="str">
        <f>IF($K567="","",IF($E567="ANC",(VLOOKUP($K567,'判定表'!$B$3:$G$95,3,FALSE)),IF(OR($E567="KTN",$E567="WHZ"),(VLOOKUP($K567,'判定表'!$B$3:$G$95,4,FALSE)*I567),0)))</f>
        <v/>
      </c>
      <c r="N567" s="71" t="str">
        <f>IF($I567="","",IF($K567="","",IF($G567=1,(VLOOKUP($F567,'金額'!$B$3:$J$114,3,FALSE)),0)))</f>
        <v/>
      </c>
      <c r="O567" s="72" t="str">
        <f t="shared" si="3"/>
        <v/>
      </c>
      <c r="P567" s="73" t="str">
        <f>IF($K567="","",IF($E567="KTN",(VLOOKUP($K567,'判定表'!$B$3:$I$95,8,FALSE)),IF($I567="","",(VLOOKUP($F567,'金額'!$B$3:$J$114,9,FALSE)))))</f>
        <v/>
      </c>
      <c r="Q567" s="59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</row>
    <row r="568" ht="13.5" customHeight="1">
      <c r="A568" s="44"/>
      <c r="B568" s="60" t="str">
        <f>IF($K568="","",(VLOOKUP($K568,'判定表'!$B$3:$G$105,6,FALSE)))</f>
        <v/>
      </c>
      <c r="C568" s="61"/>
      <c r="D568" s="62" t="str">
        <f t="shared" si="2"/>
        <v/>
      </c>
      <c r="E568" s="62" t="str">
        <f>IF(F568="","",VLOOKUP($F568,'金額'!$B$3:$K$44,10,FALSE))</f>
        <v/>
      </c>
      <c r="F568" s="63"/>
      <c r="G568" s="64" t="str">
        <f>IF($F568="","",(VLOOKUP($F568,'金額'!$B$3:$E$114,2,FALSE)))</f>
        <v/>
      </c>
      <c r="H568" s="65" t="str">
        <f>IF(F568="","",VLOOKUP($F568,'金額'!$B$3:$I$44,8,FALSE))</f>
        <v/>
      </c>
      <c r="I568" s="66" t="str">
        <f>IF(F568="","",VLOOKUP($F568,'金額'!$B$3:$I$44,7,FALSE))</f>
        <v/>
      </c>
      <c r="J568" s="67"/>
      <c r="K568" s="68"/>
      <c r="L568" s="69" t="str">
        <f>IF($I568="","",IF(AND($B568="K",$E568="KTN"),2000,IF(AND($B568="K",$E568="WHZ"),2000,IF($E568="MAHA",1500,IF($G568=0,(VLOOKUP($K568,'判定表'!$B$3:$G$96,2,FALSE)),0)))))</f>
        <v/>
      </c>
      <c r="M568" s="70" t="str">
        <f>IF($K568="","",IF($E568="ANC",(VLOOKUP($K568,'判定表'!$B$3:$G$95,3,FALSE)),IF(OR($E568="KTN",$E568="WHZ"),(VLOOKUP($K568,'判定表'!$B$3:$G$95,4,FALSE)*I568),0)))</f>
        <v/>
      </c>
      <c r="N568" s="71" t="str">
        <f>IF($I568="","",IF($K568="","",IF($G568=1,(VLOOKUP($F568,'金額'!$B$3:$J$114,3,FALSE)),0)))</f>
        <v/>
      </c>
      <c r="O568" s="72" t="str">
        <f t="shared" si="3"/>
        <v/>
      </c>
      <c r="P568" s="73" t="str">
        <f>IF($K568="","",IF($E568="KTN",(VLOOKUP($K568,'判定表'!$B$3:$I$95,8,FALSE)),IF($I568="","",(VLOOKUP($F568,'金額'!$B$3:$J$114,9,FALSE)))))</f>
        <v/>
      </c>
      <c r="Q568" s="83"/>
      <c r="R568" s="82"/>
      <c r="S568" s="82"/>
      <c r="T568" s="82"/>
      <c r="U568" s="82"/>
      <c r="V568" s="82"/>
      <c r="W568" s="74"/>
      <c r="X568" s="74"/>
      <c r="Y568" s="74"/>
      <c r="Z568" s="74"/>
      <c r="AA568" s="74"/>
      <c r="AB568" s="74"/>
      <c r="AC568" s="74"/>
      <c r="AD568" s="74"/>
    </row>
    <row r="569" ht="13.5" customHeight="1">
      <c r="A569" s="44"/>
      <c r="B569" s="60" t="str">
        <f>IF($K569="","",(VLOOKUP($K569,'判定表'!$B$3:$G$105,6,FALSE)))</f>
        <v/>
      </c>
      <c r="C569" s="61"/>
      <c r="D569" s="62" t="str">
        <f t="shared" si="2"/>
        <v/>
      </c>
      <c r="E569" s="62" t="str">
        <f>IF(F569="","",VLOOKUP($F569,'金額'!$B$3:$K$44,10,FALSE))</f>
        <v/>
      </c>
      <c r="F569" s="63"/>
      <c r="G569" s="64" t="str">
        <f>IF($F569="","",(VLOOKUP($F569,'金額'!$B$3:$E$114,2,FALSE)))</f>
        <v/>
      </c>
      <c r="H569" s="65" t="str">
        <f>IF(F569="","",VLOOKUP($F569,'金額'!$B$3:$I$44,8,FALSE))</f>
        <v/>
      </c>
      <c r="I569" s="66" t="str">
        <f>IF(F569="","",VLOOKUP($F569,'金額'!$B$3:$I$44,7,FALSE))</f>
        <v/>
      </c>
      <c r="J569" s="67"/>
      <c r="K569" s="68"/>
      <c r="L569" s="69" t="str">
        <f>IF($I569="","",IF(AND($B569="K",$E569="KTN"),2000,IF(AND($B569="K",$E569="WHZ"),2000,IF($E569="MAHA",1500,IF($G569=0,(VLOOKUP($K569,'判定表'!$B$3:$G$96,2,FALSE)),0)))))</f>
        <v/>
      </c>
      <c r="M569" s="70" t="str">
        <f>IF($K569="","",IF($E569="ANC",(VLOOKUP($K569,'判定表'!$B$3:$G$95,3,FALSE)),IF(OR($E569="KTN",$E569="WHZ"),(VLOOKUP($K569,'判定表'!$B$3:$G$95,4,FALSE)*I569),0)))</f>
        <v/>
      </c>
      <c r="N569" s="71" t="str">
        <f>IF($I569="","",IF($K569="","",IF($G569=1,(VLOOKUP($F569,'金額'!$B$3:$J$114,3,FALSE)),0)))</f>
        <v/>
      </c>
      <c r="O569" s="72" t="str">
        <f t="shared" si="3"/>
        <v/>
      </c>
      <c r="P569" s="73" t="str">
        <f>IF($K569="","",IF($E569="KTN",(VLOOKUP($K569,'判定表'!$B$3:$I$95,8,FALSE)),IF($I569="","",(VLOOKUP($F569,'金額'!$B$3:$J$114,9,FALSE)))))</f>
        <v/>
      </c>
      <c r="Q569" s="83"/>
      <c r="R569" s="82"/>
      <c r="S569" s="82"/>
      <c r="T569" s="82"/>
      <c r="U569" s="82"/>
      <c r="V569" s="82"/>
      <c r="W569" s="74"/>
      <c r="X569" s="74"/>
      <c r="Y569" s="74"/>
      <c r="Z569" s="74"/>
      <c r="AA569" s="74"/>
      <c r="AB569" s="74"/>
      <c r="AC569" s="74"/>
      <c r="AD569" s="74"/>
    </row>
    <row r="570" ht="13.5" customHeight="1">
      <c r="A570" s="44"/>
      <c r="B570" s="60" t="str">
        <f>IF($K570="","",(VLOOKUP($K570,'判定表'!$B$3:$G$105,6,FALSE)))</f>
        <v/>
      </c>
      <c r="C570" s="61"/>
      <c r="D570" s="62" t="str">
        <f t="shared" si="2"/>
        <v/>
      </c>
      <c r="E570" s="62" t="str">
        <f>IF(F570="","",VLOOKUP($F570,'金額'!$B$3:$K$44,10,FALSE))</f>
        <v/>
      </c>
      <c r="F570" s="63"/>
      <c r="G570" s="64" t="str">
        <f>IF($F570="","",(VLOOKUP($F570,'金額'!$B$3:$E$114,2,FALSE)))</f>
        <v/>
      </c>
      <c r="H570" s="65" t="str">
        <f>IF(F570="","",VLOOKUP($F570,'金額'!$B$3:$I$44,8,FALSE))</f>
        <v/>
      </c>
      <c r="I570" s="66" t="str">
        <f>IF(F570="","",VLOOKUP($F570,'金額'!$B$3:$I$44,7,FALSE))</f>
        <v/>
      </c>
      <c r="J570" s="67"/>
      <c r="K570" s="68"/>
      <c r="L570" s="69" t="str">
        <f>IF($I570="","",IF(AND($B570="K",$E570="KTN"),2000,IF(AND($B570="K",$E570="WHZ"),2000,IF($E570="MAHA",1500,IF($G570=0,(VLOOKUP($K570,'判定表'!$B$3:$G$96,2,FALSE)),0)))))</f>
        <v/>
      </c>
      <c r="M570" s="70" t="str">
        <f>IF($K570="","",IF($E570="ANC",(VLOOKUP($K570,'判定表'!$B$3:$G$95,3,FALSE)),IF(OR($E570="KTN",$E570="WHZ"),(VLOOKUP($K570,'判定表'!$B$3:$G$95,4,FALSE)*I570),0)))</f>
        <v/>
      </c>
      <c r="N570" s="71" t="str">
        <f>IF($I570="","",IF($K570="","",IF($G570=1,(VLOOKUP($F570,'金額'!$B$3:$J$114,3,FALSE)),0)))</f>
        <v/>
      </c>
      <c r="O570" s="72" t="str">
        <f t="shared" si="3"/>
        <v/>
      </c>
      <c r="P570" s="73" t="str">
        <f>IF($K570="","",IF($E570="KTN",(VLOOKUP($K570,'判定表'!$B$3:$I$95,8,FALSE)),IF($I570="","",(VLOOKUP($F570,'金額'!$B$3:$J$114,9,FALSE)))))</f>
        <v/>
      </c>
      <c r="Q570" s="83"/>
      <c r="R570" s="82"/>
      <c r="S570" s="82"/>
      <c r="T570" s="82"/>
      <c r="U570" s="82"/>
      <c r="V570" s="82"/>
      <c r="W570" s="74"/>
      <c r="X570" s="74"/>
      <c r="Y570" s="74"/>
      <c r="Z570" s="74"/>
      <c r="AA570" s="74"/>
      <c r="AB570" s="74"/>
      <c r="AC570" s="74"/>
      <c r="AD570" s="74"/>
    </row>
    <row r="571" ht="13.5" customHeight="1">
      <c r="A571" s="44"/>
      <c r="B571" s="60" t="str">
        <f>IF($K571="","",(VLOOKUP($K571,'判定表'!$B$3:$G$105,6,FALSE)))</f>
        <v/>
      </c>
      <c r="C571" s="61"/>
      <c r="D571" s="62" t="str">
        <f t="shared" si="2"/>
        <v/>
      </c>
      <c r="E571" s="62" t="str">
        <f>IF(F571="","",VLOOKUP($F571,'金額'!$B$3:$K$44,10,FALSE))</f>
        <v/>
      </c>
      <c r="F571" s="63"/>
      <c r="G571" s="64" t="str">
        <f>IF($F571="","",(VLOOKUP($F571,'金額'!$B$3:$E$114,2,FALSE)))</f>
        <v/>
      </c>
      <c r="H571" s="65" t="str">
        <f>IF(F571="","",VLOOKUP($F571,'金額'!$B$3:$I$44,8,FALSE))</f>
        <v/>
      </c>
      <c r="I571" s="66" t="str">
        <f>IF(F571="","",VLOOKUP($F571,'金額'!$B$3:$I$44,7,FALSE))</f>
        <v/>
      </c>
      <c r="J571" s="67"/>
      <c r="K571" s="68"/>
      <c r="L571" s="69" t="str">
        <f>IF($I571="","",IF(AND($B571="K",$E571="KTN"),2000,IF(AND($B571="K",$E571="WHZ"),2000,IF($E571="MAHA",1500,IF($G571=0,(VLOOKUP($K571,'判定表'!$B$3:$G$96,2,FALSE)),0)))))</f>
        <v/>
      </c>
      <c r="M571" s="70" t="str">
        <f>IF($K571="","",IF($E571="ANC",(VLOOKUP($K571,'判定表'!$B$3:$G$95,3,FALSE)),IF(OR($E571="KTN",$E571="WHZ"),(VLOOKUP($K571,'判定表'!$B$3:$G$95,4,FALSE)*I571),0)))</f>
        <v/>
      </c>
      <c r="N571" s="71" t="str">
        <f>IF($I571="","",IF($K571="","",IF($G571=1,(VLOOKUP($F571,'金額'!$B$3:$J$114,3,FALSE)),0)))</f>
        <v/>
      </c>
      <c r="O571" s="72" t="str">
        <f t="shared" si="3"/>
        <v/>
      </c>
      <c r="P571" s="73" t="str">
        <f>IF($K571="","",IF($E571="KTN",(VLOOKUP($K571,'判定表'!$B$3:$I$95,8,FALSE)),IF($I571="","",(VLOOKUP($F571,'金額'!$B$3:$J$114,9,FALSE)))))</f>
        <v/>
      </c>
      <c r="Q571" s="83"/>
      <c r="R571" s="82"/>
      <c r="S571" s="82"/>
      <c r="T571" s="82"/>
      <c r="U571" s="82"/>
      <c r="V571" s="82"/>
      <c r="W571" s="74"/>
      <c r="X571" s="74"/>
      <c r="Y571" s="74"/>
      <c r="Z571" s="74"/>
      <c r="AA571" s="74"/>
      <c r="AB571" s="74"/>
      <c r="AC571" s="74"/>
      <c r="AD571" s="74"/>
    </row>
    <row r="572" ht="13.5" customHeight="1">
      <c r="A572" s="44"/>
      <c r="B572" s="60" t="str">
        <f>IF($K572="","",(VLOOKUP($K572,'判定表'!$B$3:$G$105,6,FALSE)))</f>
        <v/>
      </c>
      <c r="C572" s="61"/>
      <c r="D572" s="62" t="str">
        <f t="shared" si="2"/>
        <v/>
      </c>
      <c r="E572" s="62" t="str">
        <f>IF(F572="","",VLOOKUP($F572,'金額'!$B$3:$K$44,10,FALSE))</f>
        <v/>
      </c>
      <c r="F572" s="63"/>
      <c r="G572" s="64" t="str">
        <f>IF($F572="","",(VLOOKUP($F572,'金額'!$B$3:$E$114,2,FALSE)))</f>
        <v/>
      </c>
      <c r="H572" s="65" t="str">
        <f>IF(F572="","",VLOOKUP($F572,'金額'!$B$3:$I$44,8,FALSE))</f>
        <v/>
      </c>
      <c r="I572" s="66" t="str">
        <f>IF(F572="","",VLOOKUP($F572,'金額'!$B$3:$I$44,7,FALSE))</f>
        <v/>
      </c>
      <c r="J572" s="67"/>
      <c r="K572" s="68"/>
      <c r="L572" s="69" t="str">
        <f>IF($I572="","",IF(AND($B572="K",$E572="KTN"),2000,IF(AND($B572="K",$E572="WHZ"),2000,IF($E572="MAHA",1500,IF($G572=0,(VLOOKUP($K572,'判定表'!$B$3:$G$96,2,FALSE)),0)))))</f>
        <v/>
      </c>
      <c r="M572" s="70" t="str">
        <f>IF($K572="","",IF($E572="ANC",(VLOOKUP($K572,'判定表'!$B$3:$G$95,3,FALSE)),IF(OR($E572="KTN",$E572="WHZ"),(VLOOKUP($K572,'判定表'!$B$3:$G$95,4,FALSE)*I572),0)))</f>
        <v/>
      </c>
      <c r="N572" s="71" t="str">
        <f>IF($I572="","",IF($K572="","",IF($G572=1,(VLOOKUP($F572,'金額'!$B$3:$J$114,3,FALSE)),0)))</f>
        <v/>
      </c>
      <c r="O572" s="72" t="str">
        <f t="shared" si="3"/>
        <v/>
      </c>
      <c r="P572" s="73" t="str">
        <f>IF($K572="","",IF($E572="KTN",(VLOOKUP($K572,'判定表'!$B$3:$I$95,8,FALSE)),IF($I572="","",(VLOOKUP($F572,'金額'!$B$3:$J$114,9,FALSE)))))</f>
        <v/>
      </c>
      <c r="Q572" s="83"/>
      <c r="R572" s="82"/>
      <c r="S572" s="82"/>
      <c r="T572" s="82"/>
      <c r="U572" s="82"/>
      <c r="V572" s="82"/>
      <c r="W572" s="74"/>
      <c r="X572" s="74"/>
      <c r="Y572" s="74"/>
      <c r="Z572" s="74"/>
      <c r="AA572" s="74"/>
      <c r="AB572" s="74"/>
      <c r="AC572" s="74"/>
      <c r="AD572" s="74"/>
    </row>
    <row r="573" ht="13.5" customHeight="1">
      <c r="A573" s="44"/>
      <c r="B573" s="60" t="str">
        <f>IF($K573="","",(VLOOKUP($K573,'判定表'!$B$3:$G$105,6,FALSE)))</f>
        <v/>
      </c>
      <c r="C573" s="61"/>
      <c r="D573" s="62" t="str">
        <f t="shared" si="2"/>
        <v/>
      </c>
      <c r="E573" s="62" t="str">
        <f>IF(F573="","",VLOOKUP($F573,'金額'!$B$3:$K$44,10,FALSE))</f>
        <v/>
      </c>
      <c r="F573" s="63"/>
      <c r="G573" s="64" t="str">
        <f>IF($F573="","",(VLOOKUP($F573,'金額'!$B$3:$E$114,2,FALSE)))</f>
        <v/>
      </c>
      <c r="H573" s="65" t="str">
        <f>IF(F573="","",VLOOKUP($F573,'金額'!$B$3:$I$44,8,FALSE))</f>
        <v/>
      </c>
      <c r="I573" s="66" t="str">
        <f>IF(F573="","",VLOOKUP($F573,'金額'!$B$3:$I$44,7,FALSE))</f>
        <v/>
      </c>
      <c r="J573" s="67"/>
      <c r="K573" s="68"/>
      <c r="L573" s="69" t="str">
        <f>IF($I573="","",IF(AND($B573="K",$E573="KTN"),2000,IF(AND($B573="K",$E573="WHZ"),2000,IF($E573="MAHA",1500,IF($G573=0,(VLOOKUP($K573,'判定表'!$B$3:$G$96,2,FALSE)),0)))))</f>
        <v/>
      </c>
      <c r="M573" s="70" t="str">
        <f>IF($K573="","",IF($E573="ANC",(VLOOKUP($K573,'判定表'!$B$3:$G$95,3,FALSE)),IF(OR($E573="KTN",$E573="WHZ"),(VLOOKUP($K573,'判定表'!$B$3:$G$95,4,FALSE)*I573),0)))</f>
        <v/>
      </c>
      <c r="N573" s="71" t="str">
        <f>IF($I573="","",IF($K573="","",IF($G573=1,(VLOOKUP($F573,'金額'!$B$3:$J$114,3,FALSE)),0)))</f>
        <v/>
      </c>
      <c r="O573" s="72" t="str">
        <f t="shared" si="3"/>
        <v/>
      </c>
      <c r="P573" s="73" t="str">
        <f>IF($K573="","",IF($E573="KTN",(VLOOKUP($K573,'判定表'!$B$3:$I$95,8,FALSE)),IF($I573="","",(VLOOKUP($F573,'金額'!$B$3:$J$114,9,FALSE)))))</f>
        <v/>
      </c>
      <c r="Q573" s="83"/>
      <c r="R573" s="82"/>
      <c r="S573" s="82"/>
      <c r="T573" s="82"/>
      <c r="U573" s="82"/>
      <c r="V573" s="82"/>
      <c r="W573" s="74"/>
      <c r="X573" s="74"/>
      <c r="Y573" s="74"/>
      <c r="Z573" s="74"/>
      <c r="AA573" s="74"/>
      <c r="AB573" s="74"/>
      <c r="AC573" s="74"/>
      <c r="AD573" s="74"/>
    </row>
    <row r="574" ht="13.5" customHeight="1">
      <c r="A574" s="44"/>
      <c r="B574" s="60" t="str">
        <f>IF($K574="","",(VLOOKUP($K574,'判定表'!$B$3:$G$105,6,FALSE)))</f>
        <v/>
      </c>
      <c r="C574" s="61"/>
      <c r="D574" s="62" t="str">
        <f t="shared" si="2"/>
        <v/>
      </c>
      <c r="E574" s="62" t="str">
        <f>IF(F574="","",VLOOKUP($F574,'金額'!$B$3:$K$44,10,FALSE))</f>
        <v/>
      </c>
      <c r="F574" s="63"/>
      <c r="G574" s="64" t="str">
        <f>IF($F574="","",(VLOOKUP($F574,'金額'!$B$3:$E$114,2,FALSE)))</f>
        <v/>
      </c>
      <c r="H574" s="65" t="str">
        <f>IF(F574="","",VLOOKUP($F574,'金額'!$B$3:$I$44,8,FALSE))</f>
        <v/>
      </c>
      <c r="I574" s="66" t="str">
        <f>IF(F574="","",VLOOKUP($F574,'金額'!$B$3:$I$44,7,FALSE))</f>
        <v/>
      </c>
      <c r="J574" s="67"/>
      <c r="K574" s="68"/>
      <c r="L574" s="69" t="str">
        <f>IF($I574="","",IF(AND($B574="K",$E574="KTN"),2000,IF(AND($B574="K",$E574="WHZ"),2000,IF($E574="MAHA",1500,IF($G574=0,(VLOOKUP($K574,'判定表'!$B$3:$G$96,2,FALSE)),0)))))</f>
        <v/>
      </c>
      <c r="M574" s="70" t="str">
        <f>IF($K574="","",IF($E574="ANC",(VLOOKUP($K574,'判定表'!$B$3:$G$95,3,FALSE)),IF(OR($E574="KTN",$E574="WHZ"),(VLOOKUP($K574,'判定表'!$B$3:$G$95,4,FALSE)*I574),0)))</f>
        <v/>
      </c>
      <c r="N574" s="71" t="str">
        <f>IF($I574="","",IF($K574="","",IF($G574=1,(VLOOKUP($F574,'金額'!$B$3:$J$114,3,FALSE)),0)))</f>
        <v/>
      </c>
      <c r="O574" s="72" t="str">
        <f t="shared" si="3"/>
        <v/>
      </c>
      <c r="P574" s="73" t="str">
        <f>IF($K574="","",IF($E574="KTN",(VLOOKUP($K574,'判定表'!$B$3:$I$95,8,FALSE)),IF($I574="","",(VLOOKUP($F574,'金額'!$B$3:$J$114,9,FALSE)))))</f>
        <v/>
      </c>
      <c r="Q574" s="83"/>
      <c r="R574" s="82"/>
      <c r="S574" s="82"/>
      <c r="T574" s="82"/>
      <c r="U574" s="82"/>
      <c r="V574" s="82"/>
      <c r="W574" s="74"/>
      <c r="X574" s="74"/>
      <c r="Y574" s="74"/>
      <c r="Z574" s="74"/>
      <c r="AA574" s="74"/>
      <c r="AB574" s="74"/>
      <c r="AC574" s="74"/>
      <c r="AD574" s="74"/>
    </row>
    <row r="575" ht="13.5" customHeight="1">
      <c r="A575" s="76"/>
      <c r="B575" s="60" t="str">
        <f>IF($K575="","",(VLOOKUP($K575,'判定表'!$B$3:$G$105,6,FALSE)))</f>
        <v/>
      </c>
      <c r="C575" s="61"/>
      <c r="D575" s="62" t="str">
        <f t="shared" si="2"/>
        <v/>
      </c>
      <c r="E575" s="62" t="str">
        <f>IF(F575="","",VLOOKUP($F575,'金額'!$B$3:$K$44,10,FALSE))</f>
        <v/>
      </c>
      <c r="F575" s="63"/>
      <c r="G575" s="64" t="str">
        <f>IF($F575="","",(VLOOKUP($F575,'金額'!$B$3:$E$114,2,FALSE)))</f>
        <v/>
      </c>
      <c r="H575" s="65" t="str">
        <f>IF(F575="","",VLOOKUP($F575,'金額'!$B$3:$I$44,8,FALSE))</f>
        <v/>
      </c>
      <c r="I575" s="66" t="str">
        <f>IF(F575="","",VLOOKUP($F575,'金額'!$B$3:$I$44,7,FALSE))</f>
        <v/>
      </c>
      <c r="J575" s="67"/>
      <c r="K575" s="68"/>
      <c r="L575" s="69" t="str">
        <f>IF($I575="","",IF(AND($B575="K",$E575="KTN"),2000,IF(AND($B575="K",$E575="WHZ"),2000,IF($E575="MAHA",1500,IF($G575=0,(VLOOKUP($K575,'判定表'!$B$3:$G$96,2,FALSE)),0)))))</f>
        <v/>
      </c>
      <c r="M575" s="70" t="str">
        <f>IF($K575="","",IF($E575="ANC",(VLOOKUP($K575,'判定表'!$B$3:$G$95,3,FALSE)),IF(OR($E575="KTN",$E575="WHZ"),(VLOOKUP($K575,'判定表'!$B$3:$G$95,4,FALSE)*I575),0)))</f>
        <v/>
      </c>
      <c r="N575" s="71" t="str">
        <f>IF($I575="","",IF($K575="","",IF($G575=1,(VLOOKUP($F575,'金額'!$B$3:$J$114,3,FALSE)),0)))</f>
        <v/>
      </c>
      <c r="O575" s="72" t="str">
        <f t="shared" si="3"/>
        <v/>
      </c>
      <c r="P575" s="73" t="str">
        <f>IF($K575="","",IF($E575="KTN",(VLOOKUP($K575,'判定表'!$B$3:$I$95,8,FALSE)),IF($I575="","",(VLOOKUP($F575,'金額'!$B$3:$J$114,9,FALSE)))))</f>
        <v/>
      </c>
      <c r="Q575" s="85"/>
      <c r="R575" s="86"/>
      <c r="S575" s="86"/>
      <c r="T575" s="86"/>
      <c r="U575" s="86"/>
      <c r="V575" s="86"/>
      <c r="W575" s="78"/>
      <c r="X575" s="78"/>
      <c r="Y575" s="78"/>
      <c r="Z575" s="78"/>
      <c r="AA575" s="78"/>
      <c r="AB575" s="78"/>
      <c r="AC575" s="78"/>
      <c r="AD575" s="78"/>
    </row>
    <row r="576" ht="13.5" customHeight="1">
      <c r="A576" s="44"/>
      <c r="B576" s="60" t="str">
        <f>IF($K576="","",(VLOOKUP($K576,'判定表'!$B$3:$G$105,6,FALSE)))</f>
        <v/>
      </c>
      <c r="C576" s="61"/>
      <c r="D576" s="62" t="str">
        <f t="shared" si="2"/>
        <v/>
      </c>
      <c r="E576" s="62" t="str">
        <f>IF(F576="","",VLOOKUP($F576,'金額'!$B$3:$K$44,10,FALSE))</f>
        <v/>
      </c>
      <c r="F576" s="63"/>
      <c r="G576" s="64" t="str">
        <f>IF($F576="","",(VLOOKUP($F576,'金額'!$B$3:$E$114,2,FALSE)))</f>
        <v/>
      </c>
      <c r="H576" s="65" t="str">
        <f>IF(F576="","",VLOOKUP($F576,'金額'!$B$3:$I$44,8,FALSE))</f>
        <v/>
      </c>
      <c r="I576" s="66" t="str">
        <f>IF(F576="","",VLOOKUP($F576,'金額'!$B$3:$I$44,7,FALSE))</f>
        <v/>
      </c>
      <c r="J576" s="67"/>
      <c r="K576" s="68"/>
      <c r="L576" s="69" t="str">
        <f>IF($I576="","",IF(AND($B576="K",$E576="KTN"),2000,IF(AND($B576="K",$E576="WHZ"),2000,IF($E576="MAHA",1500,IF($G576=0,(VLOOKUP($K576,'判定表'!$B$3:$G$96,2,FALSE)),0)))))</f>
        <v/>
      </c>
      <c r="M576" s="70" t="str">
        <f>IF($K576="","",IF($E576="ANC",(VLOOKUP($K576,'判定表'!$B$3:$G$95,3,FALSE)),IF(OR($E576="KTN",$E576="WHZ"),(VLOOKUP($K576,'判定表'!$B$3:$G$95,4,FALSE)*I576),0)))</f>
        <v/>
      </c>
      <c r="N576" s="71" t="str">
        <f>IF($I576="","",IF($K576="","",IF($G576=1,(VLOOKUP($F576,'金額'!$B$3:$J$114,3,FALSE)),0)))</f>
        <v/>
      </c>
      <c r="O576" s="72" t="str">
        <f t="shared" si="3"/>
        <v/>
      </c>
      <c r="P576" s="73" t="str">
        <f>IF($K576="","",IF($E576="KTN",(VLOOKUP($K576,'判定表'!$B$3:$I$95,8,FALSE)),IF($I576="","",(VLOOKUP($F576,'金額'!$B$3:$J$114,9,FALSE)))))</f>
        <v/>
      </c>
      <c r="Q576" s="83"/>
      <c r="R576" s="82"/>
      <c r="S576" s="82"/>
      <c r="T576" s="82"/>
      <c r="U576" s="82"/>
      <c r="V576" s="82"/>
      <c r="W576" s="74"/>
      <c r="X576" s="74"/>
      <c r="Y576" s="74"/>
      <c r="Z576" s="74"/>
      <c r="AA576" s="74"/>
      <c r="AB576" s="74"/>
      <c r="AC576" s="74"/>
      <c r="AD576" s="74"/>
    </row>
    <row r="577" ht="13.5" customHeight="1">
      <c r="A577" s="44"/>
      <c r="B577" s="60" t="str">
        <f>IF($K577="","",(VLOOKUP($K577,'判定表'!$B$3:$G$105,6,FALSE)))</f>
        <v/>
      </c>
      <c r="C577" s="61"/>
      <c r="D577" s="62" t="str">
        <f t="shared" si="2"/>
        <v/>
      </c>
      <c r="E577" s="62" t="str">
        <f>IF(F577="","",VLOOKUP($F577,'金額'!$B$3:$K$44,10,FALSE))</f>
        <v/>
      </c>
      <c r="F577" s="63"/>
      <c r="G577" s="64" t="str">
        <f>IF($F577="","",(VLOOKUP($F577,'金額'!$B$3:$E$114,2,FALSE)))</f>
        <v/>
      </c>
      <c r="H577" s="65" t="str">
        <f>IF(F577="","",VLOOKUP($F577,'金額'!$B$3:$I$44,8,FALSE))</f>
        <v/>
      </c>
      <c r="I577" s="66" t="str">
        <f>IF(F577="","",VLOOKUP($F577,'金額'!$B$3:$I$44,7,FALSE))</f>
        <v/>
      </c>
      <c r="J577" s="67"/>
      <c r="K577" s="68"/>
      <c r="L577" s="69" t="str">
        <f>IF($I577="","",IF(AND($B577="K",$E577="KTN"),2000,IF(AND($B577="K",$E577="WHZ"),2000,IF($E577="MAHA",1500,IF($G577=0,(VLOOKUP($K577,'判定表'!$B$3:$G$96,2,FALSE)),0)))))</f>
        <v/>
      </c>
      <c r="M577" s="70" t="str">
        <f>IF($K577="","",IF($E577="ANC",(VLOOKUP($K577,'判定表'!$B$3:$G$95,3,FALSE)),IF(OR($E577="KTN",$E577="WHZ"),(VLOOKUP($K577,'判定表'!$B$3:$G$95,4,FALSE)*I577),0)))</f>
        <v/>
      </c>
      <c r="N577" s="71" t="str">
        <f>IF($I577="","",IF($K577="","",IF($G577=1,(VLOOKUP($F577,'金額'!$B$3:$J$114,3,FALSE)),0)))</f>
        <v/>
      </c>
      <c r="O577" s="72" t="str">
        <f t="shared" si="3"/>
        <v/>
      </c>
      <c r="P577" s="73" t="str">
        <f>IF($K577="","",IF($E577="KTN",(VLOOKUP($K577,'判定表'!$B$3:$I$95,8,FALSE)),IF($I577="","",(VLOOKUP($F577,'金額'!$B$3:$J$114,9,FALSE)))))</f>
        <v/>
      </c>
      <c r="Q577" s="83"/>
      <c r="R577" s="82"/>
      <c r="S577" s="82"/>
      <c r="T577" s="82"/>
      <c r="U577" s="82"/>
      <c r="V577" s="82"/>
      <c r="W577" s="74"/>
      <c r="X577" s="74"/>
      <c r="Y577" s="74"/>
      <c r="Z577" s="74"/>
      <c r="AA577" s="74"/>
      <c r="AB577" s="74"/>
      <c r="AC577" s="74"/>
      <c r="AD577" s="74"/>
    </row>
    <row r="578" ht="13.5" customHeight="1">
      <c r="A578" s="44"/>
      <c r="B578" s="60" t="str">
        <f>IF($K578="","",(VLOOKUP($K578,'判定表'!$B$3:$G$105,6,FALSE)))</f>
        <v/>
      </c>
      <c r="C578" s="61"/>
      <c r="D578" s="62" t="str">
        <f t="shared" si="2"/>
        <v/>
      </c>
      <c r="E578" s="62" t="str">
        <f>IF(F578="","",VLOOKUP($F578,'金額'!$B$3:$K$44,10,FALSE))</f>
        <v/>
      </c>
      <c r="F578" s="63"/>
      <c r="G578" s="64" t="str">
        <f>IF($F578="","",(VLOOKUP($F578,'金額'!$B$3:$E$114,2,FALSE)))</f>
        <v/>
      </c>
      <c r="H578" s="65" t="str">
        <f>IF(F578="","",VLOOKUP($F578,'金額'!$B$3:$I$44,8,FALSE))</f>
        <v/>
      </c>
      <c r="I578" s="66" t="str">
        <f>IF(F578="","",VLOOKUP($F578,'金額'!$B$3:$I$44,7,FALSE))</f>
        <v/>
      </c>
      <c r="J578" s="67"/>
      <c r="K578" s="68"/>
      <c r="L578" s="69" t="str">
        <f>IF($I578="","",IF(AND($B578="K",$E578="KTN"),2000,IF(AND($B578="K",$E578="WHZ"),2000,IF($E578="MAHA",1500,IF($G578=0,(VLOOKUP($K578,'判定表'!$B$3:$G$96,2,FALSE)),0)))))</f>
        <v/>
      </c>
      <c r="M578" s="70" t="str">
        <f>IF($K578="","",IF($E578="ANC",(VLOOKUP($K578,'判定表'!$B$3:$G$95,3,FALSE)),IF(OR($E578="KTN",$E578="WHZ"),(VLOOKUP($K578,'判定表'!$B$3:$G$95,4,FALSE)*I578),0)))</f>
        <v/>
      </c>
      <c r="N578" s="71" t="str">
        <f>IF($I578="","",IF($K578="","",IF($G578=1,(VLOOKUP($F578,'金額'!$B$3:$J$114,3,FALSE)),0)))</f>
        <v/>
      </c>
      <c r="O578" s="72" t="str">
        <f t="shared" si="3"/>
        <v/>
      </c>
      <c r="P578" s="73" t="str">
        <f>IF($K578="","",IF($E578="KTN",(VLOOKUP($K578,'判定表'!$B$3:$I$95,8,FALSE)),IF($I578="","",(VLOOKUP($F578,'金額'!$B$3:$J$114,9,FALSE)))))</f>
        <v/>
      </c>
      <c r="Q578" s="83"/>
      <c r="R578" s="82"/>
      <c r="S578" s="82"/>
      <c r="T578" s="82"/>
      <c r="U578" s="82"/>
      <c r="V578" s="82"/>
      <c r="W578" s="74"/>
      <c r="X578" s="74"/>
      <c r="Y578" s="74"/>
      <c r="Z578" s="74"/>
      <c r="AA578" s="74"/>
      <c r="AB578" s="74"/>
      <c r="AC578" s="74"/>
      <c r="AD578" s="74"/>
    </row>
    <row r="579" ht="13.5" customHeight="1">
      <c r="A579" s="44"/>
      <c r="B579" s="60" t="str">
        <f>IF($K579="","",(VLOOKUP($K579,'判定表'!$B$3:$G$105,6,FALSE)))</f>
        <v/>
      </c>
      <c r="C579" s="61"/>
      <c r="D579" s="62" t="str">
        <f t="shared" si="2"/>
        <v/>
      </c>
      <c r="E579" s="62" t="str">
        <f>IF(F579="","",VLOOKUP($F579,'金額'!$B$3:$K$44,10,FALSE))</f>
        <v/>
      </c>
      <c r="F579" s="63"/>
      <c r="G579" s="64" t="str">
        <f>IF($F579="","",(VLOOKUP($F579,'金額'!$B$3:$E$114,2,FALSE)))</f>
        <v/>
      </c>
      <c r="H579" s="65" t="str">
        <f>IF(F579="","",VLOOKUP($F579,'金額'!$B$3:$I$44,8,FALSE))</f>
        <v/>
      </c>
      <c r="I579" s="66" t="str">
        <f>IF(F579="","",VLOOKUP($F579,'金額'!$B$3:$I$44,7,FALSE))</f>
        <v/>
      </c>
      <c r="J579" s="67"/>
      <c r="K579" s="68"/>
      <c r="L579" s="69" t="str">
        <f>IF($I579="","",IF(AND($B579="K",$E579="KTN"),2000,IF(AND($B579="K",$E579="WHZ"),2000,IF($E579="MAHA",1500,IF($G579=0,(VLOOKUP($K579,'判定表'!$B$3:$G$96,2,FALSE)),0)))))</f>
        <v/>
      </c>
      <c r="M579" s="70" t="str">
        <f>IF($K579="","",IF($E579="ANC",(VLOOKUP($K579,'判定表'!$B$3:$G$95,3,FALSE)),IF(OR($E579="KTN",$E579="WHZ"),(VLOOKUP($K579,'判定表'!$B$3:$G$95,4,FALSE)*I579),0)))</f>
        <v/>
      </c>
      <c r="N579" s="71" t="str">
        <f>IF($I579="","",IF($K579="","",IF($G579=1,(VLOOKUP($F579,'金額'!$B$3:$J$114,3,FALSE)),0)))</f>
        <v/>
      </c>
      <c r="O579" s="72" t="str">
        <f t="shared" si="3"/>
        <v/>
      </c>
      <c r="P579" s="73" t="str">
        <f>IF($K579="","",IF($E579="KTN",(VLOOKUP($K579,'判定表'!$B$3:$I$95,8,FALSE)),IF($I579="","",(VLOOKUP($F579,'金額'!$B$3:$J$114,9,FALSE)))))</f>
        <v/>
      </c>
      <c r="Q579" s="83"/>
      <c r="R579" s="82"/>
      <c r="S579" s="82"/>
      <c r="T579" s="82"/>
      <c r="U579" s="82"/>
      <c r="V579" s="82"/>
      <c r="W579" s="74"/>
      <c r="X579" s="74"/>
      <c r="Y579" s="74"/>
      <c r="Z579" s="74"/>
      <c r="AA579" s="74"/>
      <c r="AB579" s="74"/>
      <c r="AC579" s="74"/>
      <c r="AD579" s="74"/>
    </row>
    <row r="580" ht="13.5" customHeight="1">
      <c r="A580" s="44"/>
      <c r="B580" s="60" t="str">
        <f>IF($K580="","",(VLOOKUP($K580,'判定表'!$B$3:$G$105,6,FALSE)))</f>
        <v/>
      </c>
      <c r="C580" s="61"/>
      <c r="D580" s="62" t="str">
        <f t="shared" si="2"/>
        <v/>
      </c>
      <c r="E580" s="62" t="str">
        <f>IF(F580="","",VLOOKUP($F580,'金額'!$B$3:$K$44,10,FALSE))</f>
        <v/>
      </c>
      <c r="F580" s="63"/>
      <c r="G580" s="64" t="str">
        <f>IF($F580="","",(VLOOKUP($F580,'金額'!$B$3:$E$114,2,FALSE)))</f>
        <v/>
      </c>
      <c r="H580" s="65" t="str">
        <f>IF(F580="","",VLOOKUP($F580,'金額'!$B$3:$I$44,8,FALSE))</f>
        <v/>
      </c>
      <c r="I580" s="66" t="str">
        <f>IF(F580="","",VLOOKUP($F580,'金額'!$B$3:$I$44,7,FALSE))</f>
        <v/>
      </c>
      <c r="J580" s="67"/>
      <c r="K580" s="68"/>
      <c r="L580" s="69" t="str">
        <f>IF($I580="","",IF(AND($B580="K",$E580="KTN"),2000,IF(AND($B580="K",$E580="WHZ"),2000,IF($E580="MAHA",1500,IF($G580=0,(VLOOKUP($K580,'判定表'!$B$3:$G$96,2,FALSE)),0)))))</f>
        <v/>
      </c>
      <c r="M580" s="70" t="str">
        <f>IF($K580="","",IF($E580="ANC",(VLOOKUP($K580,'判定表'!$B$3:$G$95,3,FALSE)),IF(OR($E580="KTN",$E580="WHZ"),(VLOOKUP($K580,'判定表'!$B$3:$G$95,4,FALSE)*I580),0)))</f>
        <v/>
      </c>
      <c r="N580" s="71" t="str">
        <f>IF($I580="","",IF($K580="","",IF($G580=1,(VLOOKUP($F580,'金額'!$B$3:$J$114,3,FALSE)),0)))</f>
        <v/>
      </c>
      <c r="O580" s="72" t="str">
        <f t="shared" si="3"/>
        <v/>
      </c>
      <c r="P580" s="73" t="str">
        <f>IF($K580="","",IF($E580="KTN",(VLOOKUP($K580,'判定表'!$B$3:$I$95,8,FALSE)),IF($I580="","",(VLOOKUP($F580,'金額'!$B$3:$J$114,9,FALSE)))))</f>
        <v/>
      </c>
      <c r="Q580" s="83"/>
      <c r="R580" s="82"/>
      <c r="S580" s="82"/>
      <c r="T580" s="82"/>
      <c r="U580" s="82"/>
      <c r="V580" s="82"/>
      <c r="W580" s="74"/>
      <c r="X580" s="74"/>
      <c r="Y580" s="74"/>
      <c r="Z580" s="74"/>
      <c r="AA580" s="74"/>
      <c r="AB580" s="74"/>
      <c r="AC580" s="74"/>
      <c r="AD580" s="74"/>
    </row>
    <row r="581" ht="13.5" customHeight="1">
      <c r="A581" s="44"/>
      <c r="B581" s="60" t="str">
        <f>IF($K581="","",(VLOOKUP($K581,'判定表'!$B$3:$G$105,6,FALSE)))</f>
        <v/>
      </c>
      <c r="C581" s="61"/>
      <c r="D581" s="62" t="str">
        <f t="shared" si="2"/>
        <v/>
      </c>
      <c r="E581" s="62" t="str">
        <f>IF(F581="","",VLOOKUP($F581,'金額'!$B$3:$K$44,10,FALSE))</f>
        <v/>
      </c>
      <c r="F581" s="63"/>
      <c r="G581" s="64" t="str">
        <f>IF($F581="","",(VLOOKUP($F581,'金額'!$B$3:$E$114,2,FALSE)))</f>
        <v/>
      </c>
      <c r="H581" s="65" t="str">
        <f>IF(F581="","",VLOOKUP($F581,'金額'!$B$3:$I$44,8,FALSE))</f>
        <v/>
      </c>
      <c r="I581" s="66" t="str">
        <f>IF(F581="","",VLOOKUP($F581,'金額'!$B$3:$I$44,7,FALSE))</f>
        <v/>
      </c>
      <c r="J581" s="67"/>
      <c r="K581" s="68"/>
      <c r="L581" s="69" t="str">
        <f>IF($I581="","",IF(AND($B581="K",$E581="KTN"),2000,IF(AND($B581="K",$E581="WHZ"),2000,IF($E581="MAHA",1500,IF($G581=0,(VLOOKUP($K581,'判定表'!$B$3:$G$96,2,FALSE)),0)))))</f>
        <v/>
      </c>
      <c r="M581" s="70" t="str">
        <f>IF($K581="","",IF($E581="ANC",(VLOOKUP($K581,'判定表'!$B$3:$G$95,3,FALSE)),IF(OR($E581="KTN",$E581="WHZ"),(VLOOKUP($K581,'判定表'!$B$3:$G$95,4,FALSE)*I581),0)))</f>
        <v/>
      </c>
      <c r="N581" s="71" t="str">
        <f>IF($I581="","",IF($K581="","",IF($G581=1,(VLOOKUP($F581,'金額'!$B$3:$J$114,3,FALSE)),0)))</f>
        <v/>
      </c>
      <c r="O581" s="72" t="str">
        <f t="shared" si="3"/>
        <v/>
      </c>
      <c r="P581" s="73" t="str">
        <f>IF($K581="","",IF($E581="KTN",(VLOOKUP($K581,'判定表'!$B$3:$I$95,8,FALSE)),IF($I581="","",(VLOOKUP($F581,'金額'!$B$3:$J$114,9,FALSE)))))</f>
        <v/>
      </c>
      <c r="Q581" s="83"/>
      <c r="R581" s="82"/>
      <c r="S581" s="82"/>
      <c r="T581" s="82"/>
      <c r="U581" s="82"/>
      <c r="V581" s="82"/>
      <c r="W581" s="74"/>
      <c r="X581" s="74"/>
      <c r="Y581" s="74"/>
      <c r="Z581" s="74"/>
      <c r="AA581" s="74"/>
      <c r="AB581" s="74"/>
      <c r="AC581" s="74"/>
      <c r="AD581" s="74"/>
    </row>
    <row r="582" ht="13.5" customHeight="1">
      <c r="A582" s="44"/>
      <c r="B582" s="60" t="str">
        <f>IF($K582="","",(VLOOKUP($K582,'判定表'!$B$3:$G$105,6,FALSE)))</f>
        <v/>
      </c>
      <c r="C582" s="61"/>
      <c r="D582" s="62" t="str">
        <f t="shared" si="2"/>
        <v/>
      </c>
      <c r="E582" s="62" t="str">
        <f>IF(F582="","",VLOOKUP($F582,'金額'!$B$3:$K$44,10,FALSE))</f>
        <v/>
      </c>
      <c r="F582" s="63"/>
      <c r="G582" s="64" t="str">
        <f>IF($F582="","",(VLOOKUP($F582,'金額'!$B$3:$E$114,2,FALSE)))</f>
        <v/>
      </c>
      <c r="H582" s="65" t="str">
        <f>IF(F582="","",VLOOKUP($F582,'金額'!$B$3:$I$44,8,FALSE))</f>
        <v/>
      </c>
      <c r="I582" s="66" t="str">
        <f>IF(F582="","",VLOOKUP($F582,'金額'!$B$3:$I$44,7,FALSE))</f>
        <v/>
      </c>
      <c r="J582" s="67"/>
      <c r="K582" s="68"/>
      <c r="L582" s="69" t="str">
        <f>IF($I582="","",IF(AND($B582="K",$E582="KTN"),2000,IF(AND($B582="K",$E582="WHZ"),2000,IF($E582="MAHA",1500,IF($G582=0,(VLOOKUP($K582,'判定表'!$B$3:$G$96,2,FALSE)),0)))))</f>
        <v/>
      </c>
      <c r="M582" s="70" t="str">
        <f>IF($K582="","",IF($E582="ANC",(VLOOKUP($K582,'判定表'!$B$3:$G$95,3,FALSE)),IF(OR($E582="KTN",$E582="WHZ"),(VLOOKUP($K582,'判定表'!$B$3:$G$95,4,FALSE)*I582),0)))</f>
        <v/>
      </c>
      <c r="N582" s="71" t="str">
        <f>IF($I582="","",IF($K582="","",IF($G582=1,(VLOOKUP($F582,'金額'!$B$3:$J$114,3,FALSE)),0)))</f>
        <v/>
      </c>
      <c r="O582" s="72" t="str">
        <f t="shared" si="3"/>
        <v/>
      </c>
      <c r="P582" s="73" t="str">
        <f>IF($K582="","",IF($E582="KTN",(VLOOKUP($K582,'判定表'!$B$3:$I$95,8,FALSE)),IF($I582="","",(VLOOKUP($F582,'金額'!$B$3:$J$114,9,FALSE)))))</f>
        <v/>
      </c>
      <c r="Q582" s="83"/>
      <c r="R582" s="82"/>
      <c r="S582" s="82"/>
      <c r="T582" s="82"/>
      <c r="U582" s="82"/>
      <c r="V582" s="82"/>
      <c r="W582" s="74"/>
      <c r="X582" s="74"/>
      <c r="Y582" s="74"/>
      <c r="Z582" s="74"/>
      <c r="AA582" s="74"/>
      <c r="AB582" s="74"/>
      <c r="AC582" s="74"/>
      <c r="AD582" s="74"/>
    </row>
    <row r="583" ht="13.5" customHeight="1">
      <c r="A583" s="44"/>
      <c r="B583" s="60" t="str">
        <f>IF($K583="","",(VLOOKUP($K583,'判定表'!$B$3:$G$105,6,FALSE)))</f>
        <v/>
      </c>
      <c r="C583" s="61"/>
      <c r="D583" s="62" t="str">
        <f t="shared" si="2"/>
        <v/>
      </c>
      <c r="E583" s="62" t="str">
        <f>IF(F583="","",VLOOKUP($F583,'金額'!$B$3:$K$44,10,FALSE))</f>
        <v/>
      </c>
      <c r="F583" s="63"/>
      <c r="G583" s="64" t="str">
        <f>IF($F583="","",(VLOOKUP($F583,'金額'!$B$3:$E$114,2,FALSE)))</f>
        <v/>
      </c>
      <c r="H583" s="65" t="str">
        <f>IF(F583="","",VLOOKUP($F583,'金額'!$B$3:$I$44,8,FALSE))</f>
        <v/>
      </c>
      <c r="I583" s="66" t="str">
        <f>IF(F583="","",VLOOKUP($F583,'金額'!$B$3:$I$44,7,FALSE))</f>
        <v/>
      </c>
      <c r="J583" s="67"/>
      <c r="K583" s="68"/>
      <c r="L583" s="69" t="str">
        <f>IF($I583="","",IF(AND($B583="K",$E583="KTN"),2000,IF(AND($B583="K",$E583="WHZ"),2000,IF($E583="MAHA",1500,IF($G583=0,(VLOOKUP($K583,'判定表'!$B$3:$G$96,2,FALSE)),0)))))</f>
        <v/>
      </c>
      <c r="M583" s="70" t="str">
        <f>IF($K583="","",IF($E583="ANC",(VLOOKUP($K583,'判定表'!$B$3:$G$95,3,FALSE)),IF(OR($E583="KTN",$E583="WHZ"),(VLOOKUP($K583,'判定表'!$B$3:$G$95,4,FALSE)*I583),0)))</f>
        <v/>
      </c>
      <c r="N583" s="71" t="str">
        <f>IF($I583="","",IF($K583="","",IF($G583=1,(VLOOKUP($F583,'金額'!$B$3:$J$114,3,FALSE)),0)))</f>
        <v/>
      </c>
      <c r="O583" s="72" t="str">
        <f t="shared" si="3"/>
        <v/>
      </c>
      <c r="P583" s="73" t="str">
        <f>IF($K583="","",IF($E583="KTN",(VLOOKUP($K583,'判定表'!$B$3:$I$95,8,FALSE)),IF($I583="","",(VLOOKUP($F583,'金額'!$B$3:$J$114,9,FALSE)))))</f>
        <v/>
      </c>
      <c r="Q583" s="83"/>
      <c r="R583" s="82"/>
      <c r="S583" s="82"/>
      <c r="T583" s="82"/>
      <c r="U583" s="82"/>
      <c r="V583" s="82"/>
      <c r="W583" s="74"/>
      <c r="X583" s="74"/>
      <c r="Y583" s="74"/>
      <c r="Z583" s="74"/>
      <c r="AA583" s="74"/>
      <c r="AB583" s="74"/>
      <c r="AC583" s="74"/>
      <c r="AD583" s="74"/>
    </row>
    <row r="584" ht="13.5" customHeight="1">
      <c r="A584" s="44"/>
      <c r="B584" s="60" t="str">
        <f>IF($K584="","",(VLOOKUP($K584,'判定表'!$B$3:$G$105,6,FALSE)))</f>
        <v/>
      </c>
      <c r="C584" s="61"/>
      <c r="D584" s="62" t="str">
        <f t="shared" si="2"/>
        <v/>
      </c>
      <c r="E584" s="62" t="str">
        <f>IF(F584="","",VLOOKUP($F584,'金額'!$B$3:$K$44,10,FALSE))</f>
        <v/>
      </c>
      <c r="F584" s="63"/>
      <c r="G584" s="64" t="str">
        <f>IF($F584="","",(VLOOKUP($F584,'金額'!$B$3:$E$114,2,FALSE)))</f>
        <v/>
      </c>
      <c r="H584" s="65" t="str">
        <f>IF(F584="","",VLOOKUP($F584,'金額'!$B$3:$I$44,8,FALSE))</f>
        <v/>
      </c>
      <c r="I584" s="66" t="str">
        <f>IF(F584="","",VLOOKUP($F584,'金額'!$B$3:$I$44,7,FALSE))</f>
        <v/>
      </c>
      <c r="J584" s="67"/>
      <c r="K584" s="68"/>
      <c r="L584" s="69" t="str">
        <f>IF($I584="","",IF(AND($B584="K",$E584="KTN"),2000,IF(AND($B584="K",$E584="WHZ"),2000,IF($E584="MAHA",1500,IF($G584=0,(VLOOKUP($K584,'判定表'!$B$3:$G$96,2,FALSE)),0)))))</f>
        <v/>
      </c>
      <c r="M584" s="70" t="str">
        <f>IF($K584="","",IF($E584="ANC",(VLOOKUP($K584,'判定表'!$B$3:$G$95,3,FALSE)),IF(OR($E584="KTN",$E584="WHZ"),(VLOOKUP($K584,'判定表'!$B$3:$G$95,4,FALSE)*I584),0)))</f>
        <v/>
      </c>
      <c r="N584" s="71" t="str">
        <f>IF($I584="","",IF($K584="","",IF($G584=1,(VLOOKUP($F584,'金額'!$B$3:$J$114,3,FALSE)),0)))</f>
        <v/>
      </c>
      <c r="O584" s="72" t="str">
        <f t="shared" si="3"/>
        <v/>
      </c>
      <c r="P584" s="73" t="str">
        <f>IF($K584="","",IF($E584="KTN",(VLOOKUP($K584,'判定表'!$B$3:$I$95,8,FALSE)),IF($I584="","",(VLOOKUP($F584,'金額'!$B$3:$J$114,9,FALSE)))))</f>
        <v/>
      </c>
      <c r="Q584" s="83"/>
      <c r="R584" s="82"/>
      <c r="S584" s="82"/>
      <c r="T584" s="82"/>
      <c r="U584" s="82"/>
      <c r="V584" s="82"/>
      <c r="W584" s="74"/>
      <c r="X584" s="74"/>
      <c r="Y584" s="74"/>
      <c r="Z584" s="74"/>
      <c r="AA584" s="74"/>
      <c r="AB584" s="74"/>
      <c r="AC584" s="74"/>
      <c r="AD584" s="74"/>
    </row>
    <row r="585" ht="13.5" customHeight="1">
      <c r="A585" s="44"/>
      <c r="B585" s="60" t="str">
        <f>IF($K585="","",(VLOOKUP($K585,'判定表'!$B$3:$G$105,6,FALSE)))</f>
        <v/>
      </c>
      <c r="C585" s="61"/>
      <c r="D585" s="62" t="str">
        <f t="shared" si="2"/>
        <v/>
      </c>
      <c r="E585" s="62" t="str">
        <f>IF(F585="","",VLOOKUP($F585,'金額'!$B$3:$K$44,10,FALSE))</f>
        <v/>
      </c>
      <c r="F585" s="63"/>
      <c r="G585" s="64" t="str">
        <f>IF($F585="","",(VLOOKUP($F585,'金額'!$B$3:$E$114,2,FALSE)))</f>
        <v/>
      </c>
      <c r="H585" s="65" t="str">
        <f>IF(F585="","",VLOOKUP($F585,'金額'!$B$3:$I$44,8,FALSE))</f>
        <v/>
      </c>
      <c r="I585" s="66" t="str">
        <f>IF(F585="","",VLOOKUP($F585,'金額'!$B$3:$I$44,7,FALSE))</f>
        <v/>
      </c>
      <c r="J585" s="67"/>
      <c r="K585" s="68"/>
      <c r="L585" s="69" t="str">
        <f>IF($I585="","",IF(AND($B585="K",$E585="KTN"),2000,IF(AND($B585="K",$E585="WHZ"),2000,IF($E585="MAHA",1500,IF($G585=0,(VLOOKUP($K585,'判定表'!$B$3:$G$96,2,FALSE)),0)))))</f>
        <v/>
      </c>
      <c r="M585" s="70" t="str">
        <f>IF($K585="","",IF($E585="ANC",(VLOOKUP($K585,'判定表'!$B$3:$G$95,3,FALSE)),IF(OR($E585="KTN",$E585="WHZ"),(VLOOKUP($K585,'判定表'!$B$3:$G$95,4,FALSE)*I585),0)))</f>
        <v/>
      </c>
      <c r="N585" s="71" t="str">
        <f>IF($I585="","",IF($K585="","",IF($G585=1,(VLOOKUP($F585,'金額'!$B$3:$J$114,3,FALSE)),0)))</f>
        <v/>
      </c>
      <c r="O585" s="72" t="str">
        <f t="shared" si="3"/>
        <v/>
      </c>
      <c r="P585" s="73" t="str">
        <f>IF($K585="","",IF($E585="KTN",(VLOOKUP($K585,'判定表'!$B$3:$I$95,8,FALSE)),IF($I585="","",(VLOOKUP($F585,'金額'!$B$3:$J$114,9,FALSE)))))</f>
        <v/>
      </c>
      <c r="Q585" s="59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</row>
    <row r="586" ht="13.5" customHeight="1">
      <c r="A586" s="44"/>
      <c r="B586" s="60" t="str">
        <f>IF($K586="","",(VLOOKUP($K586,'判定表'!$B$3:$G$105,6,FALSE)))</f>
        <v/>
      </c>
      <c r="C586" s="61"/>
      <c r="D586" s="62" t="str">
        <f t="shared" si="2"/>
        <v/>
      </c>
      <c r="E586" s="62" t="str">
        <f>IF(F586="","",VLOOKUP($F586,'金額'!$B$3:$K$44,10,FALSE))</f>
        <v/>
      </c>
      <c r="F586" s="63"/>
      <c r="G586" s="64" t="str">
        <f>IF($F586="","",(VLOOKUP($F586,'金額'!$B$3:$E$114,2,FALSE)))</f>
        <v/>
      </c>
      <c r="H586" s="65" t="str">
        <f>IF(F586="","",VLOOKUP($F586,'金額'!$B$3:$I$44,8,FALSE))</f>
        <v/>
      </c>
      <c r="I586" s="66" t="str">
        <f>IF(F586="","",VLOOKUP($F586,'金額'!$B$3:$I$44,7,FALSE))</f>
        <v/>
      </c>
      <c r="J586" s="67"/>
      <c r="K586" s="68"/>
      <c r="L586" s="69" t="str">
        <f>IF($I586="","",IF(AND($B586="K",$E586="KTN"),2000,IF(AND($B586="K",$E586="WHZ"),2000,IF($E586="MAHA",1500,IF($G586=0,(VLOOKUP($K586,'判定表'!$B$3:$G$96,2,FALSE)),0)))))</f>
        <v/>
      </c>
      <c r="M586" s="70" t="str">
        <f>IF($K586="","",IF($E586="ANC",(VLOOKUP($K586,'判定表'!$B$3:$G$95,3,FALSE)),IF(OR($E586="KTN",$E586="WHZ"),(VLOOKUP($K586,'判定表'!$B$3:$G$95,4,FALSE)*I586),0)))</f>
        <v/>
      </c>
      <c r="N586" s="71" t="str">
        <f>IF($I586="","",IF($K586="","",IF($G586=1,(VLOOKUP($F586,'金額'!$B$3:$J$114,3,FALSE)),0)))</f>
        <v/>
      </c>
      <c r="O586" s="72" t="str">
        <f t="shared" si="3"/>
        <v/>
      </c>
      <c r="P586" s="73" t="str">
        <f>IF($K586="","",IF($E586="KTN",(VLOOKUP($K586,'判定表'!$B$3:$I$95,8,FALSE)),IF($I586="","",(VLOOKUP($F586,'金額'!$B$3:$J$114,9,FALSE)))))</f>
        <v/>
      </c>
      <c r="Q586" s="59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</row>
    <row r="587" ht="13.5" customHeight="1">
      <c r="A587" s="44"/>
      <c r="B587" s="60" t="str">
        <f>IF($K587="","",(VLOOKUP($K587,'判定表'!$B$3:$G$105,6,FALSE)))</f>
        <v/>
      </c>
      <c r="C587" s="61"/>
      <c r="D587" s="62" t="str">
        <f t="shared" si="2"/>
        <v/>
      </c>
      <c r="E587" s="62" t="str">
        <f>IF(F587="","",VLOOKUP($F587,'金額'!$B$3:$K$44,10,FALSE))</f>
        <v/>
      </c>
      <c r="F587" s="63"/>
      <c r="G587" s="64" t="str">
        <f>IF($F587="","",(VLOOKUP($F587,'金額'!$B$3:$E$114,2,FALSE)))</f>
        <v/>
      </c>
      <c r="H587" s="65" t="str">
        <f>IF(F587="","",VLOOKUP($F587,'金額'!$B$3:$I$44,8,FALSE))</f>
        <v/>
      </c>
      <c r="I587" s="66" t="str">
        <f>IF(F587="","",VLOOKUP($F587,'金額'!$B$3:$I$44,7,FALSE))</f>
        <v/>
      </c>
      <c r="J587" s="67"/>
      <c r="K587" s="68"/>
      <c r="L587" s="69" t="str">
        <f>IF($I587="","",IF(AND($B587="K",$E587="KTN"),2000,IF(AND($B587="K",$E587="WHZ"),2000,IF($E587="MAHA",1500,IF($G587=0,(VLOOKUP($K587,'判定表'!$B$3:$G$96,2,FALSE)),0)))))</f>
        <v/>
      </c>
      <c r="M587" s="70" t="str">
        <f>IF($K587="","",IF($E587="ANC",(VLOOKUP($K587,'判定表'!$B$3:$G$95,3,FALSE)),IF(OR($E587="KTN",$E587="WHZ"),(VLOOKUP($K587,'判定表'!$B$3:$G$95,4,FALSE)*I587),0)))</f>
        <v/>
      </c>
      <c r="N587" s="71" t="str">
        <f>IF($I587="","",IF($K587="","",IF($G587=1,(VLOOKUP($F587,'金額'!$B$3:$J$114,3,FALSE)),0)))</f>
        <v/>
      </c>
      <c r="O587" s="72" t="str">
        <f t="shared" si="3"/>
        <v/>
      </c>
      <c r="P587" s="73" t="str">
        <f>IF($K587="","",IF($E587="KTN",(VLOOKUP($K587,'判定表'!$B$3:$I$95,8,FALSE)),IF($I587="","",(VLOOKUP($F587,'金額'!$B$3:$J$114,9,FALSE)))))</f>
        <v/>
      </c>
      <c r="Q587" s="59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</row>
    <row r="588" ht="13.5" customHeight="1">
      <c r="A588" s="44"/>
      <c r="B588" s="60" t="str">
        <f>IF($K588="","",(VLOOKUP($K588,'判定表'!$B$3:$G$105,6,FALSE)))</f>
        <v/>
      </c>
      <c r="C588" s="61"/>
      <c r="D588" s="62" t="str">
        <f t="shared" si="2"/>
        <v/>
      </c>
      <c r="E588" s="62" t="str">
        <f>IF(F588="","",VLOOKUP($F588,'金額'!$B$3:$K$44,10,FALSE))</f>
        <v/>
      </c>
      <c r="F588" s="63"/>
      <c r="G588" s="64" t="str">
        <f>IF($F588="","",(VLOOKUP($F588,'金額'!$B$3:$E$114,2,FALSE)))</f>
        <v/>
      </c>
      <c r="H588" s="65" t="str">
        <f>IF(F588="","",VLOOKUP($F588,'金額'!$B$3:$I$44,8,FALSE))</f>
        <v/>
      </c>
      <c r="I588" s="66" t="str">
        <f>IF(F588="","",VLOOKUP($F588,'金額'!$B$3:$I$44,7,FALSE))</f>
        <v/>
      </c>
      <c r="J588" s="67"/>
      <c r="K588" s="68"/>
      <c r="L588" s="69" t="str">
        <f>IF($I588="","",IF(AND($B588="K",$E588="KTN"),2000,IF(AND($B588="K",$E588="WHZ"),2000,IF($E588="MAHA",1500,IF($G588=0,(VLOOKUP($K588,'判定表'!$B$3:$G$96,2,FALSE)),0)))))</f>
        <v/>
      </c>
      <c r="M588" s="70" t="str">
        <f>IF($K588="","",IF($E588="ANC",(VLOOKUP($K588,'判定表'!$B$3:$G$95,3,FALSE)),IF(OR($E588="KTN",$E588="WHZ"),(VLOOKUP($K588,'判定表'!$B$3:$G$95,4,FALSE)*I588),0)))</f>
        <v/>
      </c>
      <c r="N588" s="71" t="str">
        <f>IF($I588="","",IF($K588="","",IF($G588=1,(VLOOKUP($F588,'金額'!$B$3:$J$114,3,FALSE)),0)))</f>
        <v/>
      </c>
      <c r="O588" s="72" t="str">
        <f t="shared" si="3"/>
        <v/>
      </c>
      <c r="P588" s="73" t="str">
        <f>IF($K588="","",IF($E588="KTN",(VLOOKUP($K588,'判定表'!$B$3:$I$95,8,FALSE)),IF($I588="","",(VLOOKUP($F588,'金額'!$B$3:$J$114,9,FALSE)))))</f>
        <v/>
      </c>
      <c r="Q588" s="59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</row>
    <row r="589" ht="13.5" customHeight="1">
      <c r="A589" s="44"/>
      <c r="B589" s="60" t="str">
        <f>IF($K589="","",(VLOOKUP($K589,'判定表'!$B$3:$G$105,6,FALSE)))</f>
        <v/>
      </c>
      <c r="C589" s="61"/>
      <c r="D589" s="62" t="str">
        <f t="shared" si="2"/>
        <v/>
      </c>
      <c r="E589" s="62" t="str">
        <f>IF(F589="","",VLOOKUP($F589,'金額'!$B$3:$K$44,10,FALSE))</f>
        <v/>
      </c>
      <c r="F589" s="63"/>
      <c r="G589" s="64" t="str">
        <f>IF($F589="","",(VLOOKUP($F589,'金額'!$B$3:$E$114,2,FALSE)))</f>
        <v/>
      </c>
      <c r="H589" s="65" t="str">
        <f>IF(F589="","",VLOOKUP($F589,'金額'!$B$3:$I$44,8,FALSE))</f>
        <v/>
      </c>
      <c r="I589" s="66" t="str">
        <f>IF(F589="","",VLOOKUP($F589,'金額'!$B$3:$I$44,7,FALSE))</f>
        <v/>
      </c>
      <c r="J589" s="67"/>
      <c r="K589" s="68"/>
      <c r="L589" s="69" t="str">
        <f>IF($I589="","",IF(AND($B589="K",$E589="KTN"),2000,IF(AND($B589="K",$E589="WHZ"),2000,IF($E589="MAHA",1500,IF($G589=0,(VLOOKUP($K589,'判定表'!$B$3:$G$96,2,FALSE)),0)))))</f>
        <v/>
      </c>
      <c r="M589" s="70" t="str">
        <f>IF($K589="","",IF($E589="ANC",(VLOOKUP($K589,'判定表'!$B$3:$G$95,3,FALSE)),IF(OR($E589="KTN",$E589="WHZ"),(VLOOKUP($K589,'判定表'!$B$3:$G$95,4,FALSE)*I589),0)))</f>
        <v/>
      </c>
      <c r="N589" s="71" t="str">
        <f>IF($I589="","",IF($K589="","",IF($G589=1,(VLOOKUP($F589,'金額'!$B$3:$J$114,3,FALSE)),0)))</f>
        <v/>
      </c>
      <c r="O589" s="72" t="str">
        <f t="shared" si="3"/>
        <v/>
      </c>
      <c r="P589" s="73" t="str">
        <f>IF($K589="","",IF($E589="KTN",(VLOOKUP($K589,'判定表'!$B$3:$I$95,8,FALSE)),IF($I589="","",(VLOOKUP($F589,'金額'!$B$3:$J$114,9,FALSE)))))</f>
        <v/>
      </c>
      <c r="Q589" s="59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</row>
    <row r="590" ht="13.5" customHeight="1">
      <c r="A590" s="44"/>
      <c r="B590" s="60" t="str">
        <f>IF($K590="","",(VLOOKUP($K590,'判定表'!$B$3:$G$105,6,FALSE)))</f>
        <v/>
      </c>
      <c r="C590" s="61"/>
      <c r="D590" s="62" t="str">
        <f t="shared" si="2"/>
        <v/>
      </c>
      <c r="E590" s="62" t="str">
        <f>IF(F590="","",VLOOKUP($F590,'金額'!$B$3:$K$44,10,FALSE))</f>
        <v/>
      </c>
      <c r="F590" s="63"/>
      <c r="G590" s="64" t="str">
        <f>IF($F590="","",(VLOOKUP($F590,'金額'!$B$3:$E$114,2,FALSE)))</f>
        <v/>
      </c>
      <c r="H590" s="65" t="str">
        <f>IF(F590="","",VLOOKUP($F590,'金額'!$B$3:$I$44,8,FALSE))</f>
        <v/>
      </c>
      <c r="I590" s="66" t="str">
        <f>IF(F590="","",VLOOKUP($F590,'金額'!$B$3:$I$44,7,FALSE))</f>
        <v/>
      </c>
      <c r="J590" s="67"/>
      <c r="K590" s="68"/>
      <c r="L590" s="69" t="str">
        <f>IF($I590="","",IF(AND($B590="K",$E590="KTN"),2000,IF(AND($B590="K",$E590="WHZ"),2000,IF($E590="MAHA",1500,IF($G590=0,(VLOOKUP($K590,'判定表'!$B$3:$G$96,2,FALSE)),0)))))</f>
        <v/>
      </c>
      <c r="M590" s="70" t="str">
        <f>IF($K590="","",IF($E590="ANC",(VLOOKUP($K590,'判定表'!$B$3:$G$95,3,FALSE)),IF(OR($E590="KTN",$E590="WHZ"),(VLOOKUP($K590,'判定表'!$B$3:$G$95,4,FALSE)*I590),0)))</f>
        <v/>
      </c>
      <c r="N590" s="71" t="str">
        <f>IF($I590="","",IF($K590="","",IF($G590=1,(VLOOKUP($F590,'金額'!$B$3:$J$114,3,FALSE)),0)))</f>
        <v/>
      </c>
      <c r="O590" s="72" t="str">
        <f t="shared" si="3"/>
        <v/>
      </c>
      <c r="P590" s="73" t="str">
        <f>IF($K590="","",IF($E590="KTN",(VLOOKUP($K590,'判定表'!$B$3:$I$95,8,FALSE)),IF($I590="","",(VLOOKUP($F590,'金額'!$B$3:$J$114,9,FALSE)))))</f>
        <v/>
      </c>
      <c r="Q590" s="79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</row>
    <row r="591" ht="13.5" customHeight="1">
      <c r="A591" s="44"/>
      <c r="B591" s="60" t="str">
        <f>IF($K591="","",(VLOOKUP($K591,'判定表'!$B$3:$G$105,6,FALSE)))</f>
        <v/>
      </c>
      <c r="C591" s="61"/>
      <c r="D591" s="62" t="str">
        <f t="shared" si="2"/>
        <v/>
      </c>
      <c r="E591" s="62" t="str">
        <f>IF(F591="","",VLOOKUP($F591,'金額'!$B$3:$K$44,10,FALSE))</f>
        <v/>
      </c>
      <c r="F591" s="63"/>
      <c r="G591" s="64" t="str">
        <f>IF($F591="","",(VLOOKUP($F591,'金額'!$B$3:$E$114,2,FALSE)))</f>
        <v/>
      </c>
      <c r="H591" s="65" t="str">
        <f>IF(F591="","",VLOOKUP($F591,'金額'!$B$3:$I$44,8,FALSE))</f>
        <v/>
      </c>
      <c r="I591" s="66" t="str">
        <f>IF(F591="","",VLOOKUP($F591,'金額'!$B$3:$I$44,7,FALSE))</f>
        <v/>
      </c>
      <c r="J591" s="67"/>
      <c r="K591" s="68"/>
      <c r="L591" s="69" t="str">
        <f>IF($I591="","",IF(AND($B591="K",$E591="KTN"),2000,IF(AND($B591="K",$E591="WHZ"),2000,IF($E591="MAHA",1500,IF($G591=0,(VLOOKUP($K591,'判定表'!$B$3:$G$96,2,FALSE)),0)))))</f>
        <v/>
      </c>
      <c r="M591" s="70" t="str">
        <f>IF($K591="","",IF($E591="ANC",(VLOOKUP($K591,'判定表'!$B$3:$G$95,3,FALSE)),IF(OR($E591="KTN",$E591="WHZ"),(VLOOKUP($K591,'判定表'!$B$3:$G$95,4,FALSE)*I591),0)))</f>
        <v/>
      </c>
      <c r="N591" s="71" t="str">
        <f>IF($I591="","",IF($K591="","",IF($G591=1,(VLOOKUP($F591,'金額'!$B$3:$J$114,3,FALSE)),0)))</f>
        <v/>
      </c>
      <c r="O591" s="72" t="str">
        <f t="shared" si="3"/>
        <v/>
      </c>
      <c r="P591" s="73" t="str">
        <f>IF($K591="","",IF($E591="KTN",(VLOOKUP($K591,'判定表'!$B$3:$I$95,8,FALSE)),IF($I591="","",(VLOOKUP($F591,'金額'!$B$3:$J$114,9,FALSE)))))</f>
        <v/>
      </c>
      <c r="Q591" s="59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</row>
    <row r="592" ht="13.5" customHeight="1">
      <c r="A592" s="44"/>
      <c r="B592" s="60" t="str">
        <f>IF($K592="","",(VLOOKUP($K592,'判定表'!$B$3:$G$105,6,FALSE)))</f>
        <v/>
      </c>
      <c r="C592" s="61"/>
      <c r="D592" s="62" t="str">
        <f t="shared" si="2"/>
        <v/>
      </c>
      <c r="E592" s="62" t="str">
        <f>IF(F592="","",VLOOKUP($F592,'金額'!$B$3:$K$44,10,FALSE))</f>
        <v/>
      </c>
      <c r="F592" s="63"/>
      <c r="G592" s="64" t="str">
        <f>IF($F592="","",(VLOOKUP($F592,'金額'!$B$3:$E$114,2,FALSE)))</f>
        <v/>
      </c>
      <c r="H592" s="65" t="str">
        <f>IF(F592="","",VLOOKUP($F592,'金額'!$B$3:$I$44,8,FALSE))</f>
        <v/>
      </c>
      <c r="I592" s="66" t="str">
        <f>IF(F592="","",VLOOKUP($F592,'金額'!$B$3:$I$44,7,FALSE))</f>
        <v/>
      </c>
      <c r="J592" s="67"/>
      <c r="K592" s="68"/>
      <c r="L592" s="69" t="str">
        <f>IF($I592="","",IF(AND($B592="K",$E592="KTN"),2000,IF(AND($B592="K",$E592="WHZ"),2000,IF($E592="MAHA",1500,IF($G592=0,(VLOOKUP($K592,'判定表'!$B$3:$G$96,2,FALSE)),0)))))</f>
        <v/>
      </c>
      <c r="M592" s="70" t="str">
        <f>IF($K592="","",IF($E592="ANC",(VLOOKUP($K592,'判定表'!$B$3:$G$95,3,FALSE)),IF(OR($E592="KTN",$E592="WHZ"),(VLOOKUP($K592,'判定表'!$B$3:$G$95,4,FALSE)*I592),0)))</f>
        <v/>
      </c>
      <c r="N592" s="71" t="str">
        <f>IF($I592="","",IF($K592="","",IF($G592=1,(VLOOKUP($F592,'金額'!$B$3:$J$114,3,FALSE)),0)))</f>
        <v/>
      </c>
      <c r="O592" s="72" t="str">
        <f t="shared" si="3"/>
        <v/>
      </c>
      <c r="P592" s="73" t="str">
        <f>IF($K592="","",IF($E592="KTN",(VLOOKUP($K592,'判定表'!$B$3:$I$95,8,FALSE)),IF($I592="","",(VLOOKUP($F592,'金額'!$B$3:$J$114,9,FALSE)))))</f>
        <v/>
      </c>
      <c r="Q592" s="59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</row>
    <row r="593" ht="13.5" customHeight="1">
      <c r="A593" s="44"/>
      <c r="B593" s="60" t="str">
        <f>IF($K593="","",(VLOOKUP($K593,'判定表'!$B$3:$G$105,6,FALSE)))</f>
        <v/>
      </c>
      <c r="C593" s="61"/>
      <c r="D593" s="62" t="str">
        <f t="shared" si="2"/>
        <v/>
      </c>
      <c r="E593" s="62" t="str">
        <f>IF(F593="","",VLOOKUP($F593,'金額'!$B$3:$K$44,10,FALSE))</f>
        <v/>
      </c>
      <c r="F593" s="63"/>
      <c r="G593" s="64" t="str">
        <f>IF($F593="","",(VLOOKUP($F593,'金額'!$B$3:$E$114,2,FALSE)))</f>
        <v/>
      </c>
      <c r="H593" s="65" t="str">
        <f>IF(F593="","",VLOOKUP($F593,'金額'!$B$3:$I$44,8,FALSE))</f>
        <v/>
      </c>
      <c r="I593" s="66" t="str">
        <f>IF(F593="","",VLOOKUP($F593,'金額'!$B$3:$I$44,7,FALSE))</f>
        <v/>
      </c>
      <c r="J593" s="67"/>
      <c r="K593" s="68"/>
      <c r="L593" s="69" t="str">
        <f>IF($I593="","",IF(AND($B593="K",$E593="KTN"),2000,IF(AND($B593="K",$E593="WHZ"),2000,IF($E593="MAHA",1500,IF($G593=0,(VLOOKUP($K593,'判定表'!$B$3:$G$96,2,FALSE)),0)))))</f>
        <v/>
      </c>
      <c r="M593" s="70" t="str">
        <f>IF($K593="","",IF($E593="ANC",(VLOOKUP($K593,'判定表'!$B$3:$G$95,3,FALSE)),IF(OR($E593="KTN",$E593="WHZ"),(VLOOKUP($K593,'判定表'!$B$3:$G$95,4,FALSE)*I593),0)))</f>
        <v/>
      </c>
      <c r="N593" s="71" t="str">
        <f>IF($I593="","",IF($K593="","",IF($G593=1,(VLOOKUP($F593,'金額'!$B$3:$J$114,3,FALSE)),0)))</f>
        <v/>
      </c>
      <c r="O593" s="72" t="str">
        <f t="shared" si="3"/>
        <v/>
      </c>
      <c r="P593" s="73" t="str">
        <f>IF($K593="","",IF($E593="KTN",(VLOOKUP($K593,'判定表'!$B$3:$I$95,8,FALSE)),IF($I593="","",(VLOOKUP($F593,'金額'!$B$3:$J$114,9,FALSE)))))</f>
        <v/>
      </c>
      <c r="Q593" s="59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</row>
    <row r="594" ht="13.5" customHeight="1">
      <c r="A594" s="44"/>
      <c r="B594" s="60" t="str">
        <f>IF($K594="","",(VLOOKUP($K594,'判定表'!$B$3:$G$105,6,FALSE)))</f>
        <v/>
      </c>
      <c r="C594" s="61"/>
      <c r="D594" s="62" t="str">
        <f t="shared" si="2"/>
        <v/>
      </c>
      <c r="E594" s="62" t="str">
        <f>IF(F594="","",VLOOKUP($F594,'金額'!$B$3:$K$44,10,FALSE))</f>
        <v/>
      </c>
      <c r="F594" s="63"/>
      <c r="G594" s="64" t="str">
        <f>IF($F594="","",(VLOOKUP($F594,'金額'!$B$3:$E$114,2,FALSE)))</f>
        <v/>
      </c>
      <c r="H594" s="65" t="str">
        <f>IF(F594="","",VLOOKUP($F594,'金額'!$B$3:$I$44,8,FALSE))</f>
        <v/>
      </c>
      <c r="I594" s="66" t="str">
        <f>IF(F594="","",VLOOKUP($F594,'金額'!$B$3:$I$44,7,FALSE))</f>
        <v/>
      </c>
      <c r="J594" s="67"/>
      <c r="K594" s="68"/>
      <c r="L594" s="69" t="str">
        <f>IF($I594="","",IF(AND($B594="K",$E594="KTN"),2000,IF(AND($B594="K",$E594="WHZ"),2000,IF($E594="MAHA",1500,IF($G594=0,(VLOOKUP($K594,'判定表'!$B$3:$G$96,2,FALSE)),0)))))</f>
        <v/>
      </c>
      <c r="M594" s="70" t="str">
        <f>IF($K594="","",IF($E594="ANC",(VLOOKUP($K594,'判定表'!$B$3:$G$95,3,FALSE)),IF(OR($E594="KTN",$E594="WHZ"),(VLOOKUP($K594,'判定表'!$B$3:$G$95,4,FALSE)*I594),0)))</f>
        <v/>
      </c>
      <c r="N594" s="71" t="str">
        <f>IF($I594="","",IF($K594="","",IF($G594=1,(VLOOKUP($F594,'金額'!$B$3:$J$114,3,FALSE)),0)))</f>
        <v/>
      </c>
      <c r="O594" s="72" t="str">
        <f t="shared" si="3"/>
        <v/>
      </c>
      <c r="P594" s="73" t="str">
        <f>IF($K594="","",IF($E594="KTN",(VLOOKUP($K594,'判定表'!$B$3:$I$95,8,FALSE)),IF($I594="","",(VLOOKUP($F594,'金額'!$B$3:$J$114,9,FALSE)))))</f>
        <v/>
      </c>
      <c r="Q594" s="59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</row>
    <row r="595" ht="13.5" customHeight="1">
      <c r="A595" s="44"/>
      <c r="B595" s="60" t="str">
        <f>IF($K595="","",(VLOOKUP($K595,'判定表'!$B$3:$G$105,6,FALSE)))</f>
        <v/>
      </c>
      <c r="C595" s="61"/>
      <c r="D595" s="62" t="str">
        <f t="shared" si="2"/>
        <v/>
      </c>
      <c r="E595" s="62" t="str">
        <f>IF(F595="","",VLOOKUP($F595,'金額'!$B$3:$K$44,10,FALSE))</f>
        <v/>
      </c>
      <c r="F595" s="63"/>
      <c r="G595" s="64" t="str">
        <f>IF($F595="","",(VLOOKUP($F595,'金額'!$B$3:$E$114,2,FALSE)))</f>
        <v/>
      </c>
      <c r="H595" s="65" t="str">
        <f>IF(F595="","",VLOOKUP($F595,'金額'!$B$3:$I$44,8,FALSE))</f>
        <v/>
      </c>
      <c r="I595" s="66" t="str">
        <f>IF(F595="","",VLOOKUP($F595,'金額'!$B$3:$I$44,7,FALSE))</f>
        <v/>
      </c>
      <c r="J595" s="67"/>
      <c r="K595" s="68"/>
      <c r="L595" s="69" t="str">
        <f>IF($I595="","",IF(AND($B595="K",$E595="KTN"),2000,IF(AND($B595="K",$E595="WHZ"),2000,IF($E595="MAHA",1500,IF($G595=0,(VLOOKUP($K595,'判定表'!$B$3:$G$96,2,FALSE)),0)))))</f>
        <v/>
      </c>
      <c r="M595" s="70" t="str">
        <f>IF($K595="","",IF($E595="ANC",(VLOOKUP($K595,'判定表'!$B$3:$G$95,3,FALSE)),IF(OR($E595="KTN",$E595="WHZ"),(VLOOKUP($K595,'判定表'!$B$3:$G$95,4,FALSE)*I595),0)))</f>
        <v/>
      </c>
      <c r="N595" s="71" t="str">
        <f>IF($I595="","",IF($K595="","",IF($G595=1,(VLOOKUP($F595,'金額'!$B$3:$J$114,3,FALSE)),0)))</f>
        <v/>
      </c>
      <c r="O595" s="72" t="str">
        <f t="shared" si="3"/>
        <v/>
      </c>
      <c r="P595" s="73" t="str">
        <f>IF($K595="","",IF($E595="KTN",(VLOOKUP($K595,'判定表'!$B$3:$I$95,8,FALSE)),IF($I595="","",(VLOOKUP($F595,'金額'!$B$3:$J$114,9,FALSE)))))</f>
        <v/>
      </c>
      <c r="Q595" s="79" t="s">
        <v>15</v>
      </c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</row>
    <row r="596" ht="13.5" customHeight="1">
      <c r="A596" s="44"/>
      <c r="B596" s="60" t="str">
        <f>IF($K596="","",(VLOOKUP($K596,'判定表'!$B$3:$G$105,6,FALSE)))</f>
        <v/>
      </c>
      <c r="C596" s="61"/>
      <c r="D596" s="62" t="str">
        <f t="shared" si="2"/>
        <v/>
      </c>
      <c r="E596" s="62" t="str">
        <f>IF(F596="","",VLOOKUP($F596,'金額'!$B$3:$K$44,10,FALSE))</f>
        <v/>
      </c>
      <c r="F596" s="63"/>
      <c r="G596" s="64" t="str">
        <f>IF($F596="","",(VLOOKUP($F596,'金額'!$B$3:$E$114,2,FALSE)))</f>
        <v/>
      </c>
      <c r="H596" s="65" t="str">
        <f>IF(F596="","",VLOOKUP($F596,'金額'!$B$3:$I$44,8,FALSE))</f>
        <v/>
      </c>
      <c r="I596" s="66" t="str">
        <f>IF(F596="","",VLOOKUP($F596,'金額'!$B$3:$I$44,7,FALSE))</f>
        <v/>
      </c>
      <c r="J596" s="67"/>
      <c r="K596" s="68"/>
      <c r="L596" s="69" t="str">
        <f>IF($I596="","",IF(AND($B596="K",$E596="KTN"),2000,IF(AND($B596="K",$E596="WHZ"),2000,IF($E596="MAHA",1500,IF($G596=0,(VLOOKUP($K596,'判定表'!$B$3:$G$96,2,FALSE)),0)))))</f>
        <v/>
      </c>
      <c r="M596" s="70" t="str">
        <f>IF($K596="","",IF($E596="ANC",(VLOOKUP($K596,'判定表'!$B$3:$G$95,3,FALSE)),IF(OR($E596="KTN",$E596="WHZ"),(VLOOKUP($K596,'判定表'!$B$3:$G$95,4,FALSE)*I596),0)))</f>
        <v/>
      </c>
      <c r="N596" s="71" t="str">
        <f>IF($I596="","",IF($K596="","",IF($G596=1,(VLOOKUP($F596,'金額'!$B$3:$J$114,3,FALSE)),0)))</f>
        <v/>
      </c>
      <c r="O596" s="72" t="str">
        <f t="shared" si="3"/>
        <v/>
      </c>
      <c r="P596" s="73" t="str">
        <f>IF($K596="","",IF($E596="KTN",(VLOOKUP($K596,'判定表'!$B$3:$I$95,8,FALSE)),IF($I596="","",(VLOOKUP($F596,'金額'!$B$3:$J$114,9,FALSE)))))</f>
        <v/>
      </c>
      <c r="Q596" s="59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</row>
    <row r="597" ht="13.5" customHeight="1">
      <c r="A597" s="44"/>
      <c r="B597" s="60" t="str">
        <f>IF($K597="","",(VLOOKUP($K597,'判定表'!$B$3:$G$105,6,FALSE)))</f>
        <v/>
      </c>
      <c r="C597" s="61"/>
      <c r="D597" s="62" t="str">
        <f t="shared" si="2"/>
        <v/>
      </c>
      <c r="E597" s="62" t="str">
        <f>IF(F597="","",VLOOKUP($F597,'金額'!$B$3:$K$44,10,FALSE))</f>
        <v/>
      </c>
      <c r="F597" s="63"/>
      <c r="G597" s="64" t="str">
        <f>IF($F597="","",(VLOOKUP($F597,'金額'!$B$3:$E$114,2,FALSE)))</f>
        <v/>
      </c>
      <c r="H597" s="65" t="str">
        <f>IF(F597="","",VLOOKUP($F597,'金額'!$B$3:$I$44,8,FALSE))</f>
        <v/>
      </c>
      <c r="I597" s="66" t="str">
        <f>IF(F597="","",VLOOKUP($F597,'金額'!$B$3:$I$44,7,FALSE))</f>
        <v/>
      </c>
      <c r="J597" s="67"/>
      <c r="K597" s="68"/>
      <c r="L597" s="69" t="str">
        <f>IF($I597="","",IF(AND($B597="K",$E597="KTN"),2000,IF(AND($B597="K",$E597="WHZ"),2000,IF($E597="MAHA",1500,IF($G597=0,(VLOOKUP($K597,'判定表'!$B$3:$G$96,2,FALSE)),0)))))</f>
        <v/>
      </c>
      <c r="M597" s="70" t="str">
        <f>IF($K597="","",IF($E597="ANC",(VLOOKUP($K597,'判定表'!$B$3:$G$95,3,FALSE)),IF(OR($E597="KTN",$E597="WHZ"),(VLOOKUP($K597,'判定表'!$B$3:$G$95,4,FALSE)*I597),0)))</f>
        <v/>
      </c>
      <c r="N597" s="71" t="str">
        <f>IF($I597="","",IF($K597="","",IF($G597=1,(VLOOKUP($F597,'金額'!$B$3:$J$114,3,FALSE)),0)))</f>
        <v/>
      </c>
      <c r="O597" s="72" t="str">
        <f t="shared" si="3"/>
        <v/>
      </c>
      <c r="P597" s="73" t="str">
        <f>IF($K597="","",IF($E597="KTN",(VLOOKUP($K597,'判定表'!$B$3:$I$95,8,FALSE)),IF($I597="","",(VLOOKUP($F597,'金額'!$B$3:$J$114,9,FALSE)))))</f>
        <v/>
      </c>
      <c r="Q597" s="59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</row>
    <row r="598" ht="13.5" customHeight="1">
      <c r="A598" s="44"/>
      <c r="B598" s="60" t="str">
        <f>IF($K598="","",(VLOOKUP($K598,'判定表'!$B$3:$G$105,6,FALSE)))</f>
        <v/>
      </c>
      <c r="C598" s="61"/>
      <c r="D598" s="62" t="str">
        <f t="shared" si="2"/>
        <v/>
      </c>
      <c r="E598" s="62" t="str">
        <f>IF(F598="","",VLOOKUP($F598,'金額'!$B$3:$K$44,10,FALSE))</f>
        <v/>
      </c>
      <c r="F598" s="63"/>
      <c r="G598" s="64" t="str">
        <f>IF($F598="","",(VLOOKUP($F598,'金額'!$B$3:$E$114,2,FALSE)))</f>
        <v/>
      </c>
      <c r="H598" s="65" t="str">
        <f>IF(F598="","",VLOOKUP($F598,'金額'!$B$3:$I$44,8,FALSE))</f>
        <v/>
      </c>
      <c r="I598" s="66" t="str">
        <f>IF(F598="","",VLOOKUP($F598,'金額'!$B$3:$I$44,7,FALSE))</f>
        <v/>
      </c>
      <c r="J598" s="67"/>
      <c r="K598" s="68"/>
      <c r="L598" s="69" t="str">
        <f>IF($I598="","",IF(AND($B598="K",$E598="KTN"),2000,IF(AND($B598="K",$E598="WHZ"),2000,IF($E598="MAHA",1500,IF($G598=0,(VLOOKUP($K598,'判定表'!$B$3:$G$96,2,FALSE)),0)))))</f>
        <v/>
      </c>
      <c r="M598" s="70" t="str">
        <f>IF($K598="","",IF($E598="ANC",(VLOOKUP($K598,'判定表'!$B$3:$G$95,3,FALSE)),IF(OR($E598="KTN",$E598="WHZ"),(VLOOKUP($K598,'判定表'!$B$3:$G$95,4,FALSE)*I598),0)))</f>
        <v/>
      </c>
      <c r="N598" s="71" t="str">
        <f>IF($I598="","",IF($K598="","",IF($G598=1,(VLOOKUP($F598,'金額'!$B$3:$J$114,3,FALSE)),0)))</f>
        <v/>
      </c>
      <c r="O598" s="72" t="str">
        <f t="shared" si="3"/>
        <v/>
      </c>
      <c r="P598" s="73" t="str">
        <f>IF($K598="","",IF($E598="KTN",(VLOOKUP($K598,'判定表'!$B$3:$I$95,8,FALSE)),IF($I598="","",(VLOOKUP($F598,'金額'!$B$3:$J$114,9,FALSE)))))</f>
        <v/>
      </c>
      <c r="Q598" s="59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</row>
    <row r="599" ht="13.5" customHeight="1">
      <c r="A599" s="44"/>
      <c r="B599" s="60" t="str">
        <f>IF($K599="","",(VLOOKUP($K599,'判定表'!$B$3:$G$105,6,FALSE)))</f>
        <v/>
      </c>
      <c r="C599" s="61"/>
      <c r="D599" s="62" t="str">
        <f t="shared" si="2"/>
        <v/>
      </c>
      <c r="E599" s="62" t="str">
        <f>IF(F599="","",VLOOKUP($F599,'金額'!$B$3:$K$44,10,FALSE))</f>
        <v/>
      </c>
      <c r="F599" s="63"/>
      <c r="G599" s="64" t="str">
        <f>IF($F599="","",(VLOOKUP($F599,'金額'!$B$3:$E$114,2,FALSE)))</f>
        <v/>
      </c>
      <c r="H599" s="65" t="str">
        <f>IF(F599="","",VLOOKUP($F599,'金額'!$B$3:$I$44,8,FALSE))</f>
        <v/>
      </c>
      <c r="I599" s="66" t="str">
        <f>IF(F599="","",VLOOKUP($F599,'金額'!$B$3:$I$44,7,FALSE))</f>
        <v/>
      </c>
      <c r="J599" s="67"/>
      <c r="K599" s="68"/>
      <c r="L599" s="69" t="str">
        <f>IF($I599="","",IF(AND($B599="K",$E599="KTN"),2000,IF(AND($B599="K",$E599="WHZ"),2000,IF($E599="MAHA",1500,IF($G599=0,(VLOOKUP($K599,'判定表'!$B$3:$G$96,2,FALSE)),0)))))</f>
        <v/>
      </c>
      <c r="M599" s="70" t="str">
        <f>IF($K599="","",IF($E599="ANC",(VLOOKUP($K599,'判定表'!$B$3:$G$95,3,FALSE)),IF(OR($E599="KTN",$E599="WHZ"),(VLOOKUP($K599,'判定表'!$B$3:$G$95,4,FALSE)*I599),0)))</f>
        <v/>
      </c>
      <c r="N599" s="71" t="str">
        <f>IF($I599="","",IF($K599="","",IF($G599=1,(VLOOKUP($F599,'金額'!$B$3:$J$114,3,FALSE)),0)))</f>
        <v/>
      </c>
      <c r="O599" s="72" t="str">
        <f t="shared" si="3"/>
        <v/>
      </c>
      <c r="P599" s="73" t="str">
        <f>IF($K599="","",IF($E599="KTN",(VLOOKUP($K599,'判定表'!$B$3:$I$95,8,FALSE)),IF($I599="","",(VLOOKUP($F599,'金額'!$B$3:$J$114,9,FALSE)))))</f>
        <v/>
      </c>
      <c r="Q599" s="59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</row>
    <row r="600" ht="13.5" customHeight="1">
      <c r="A600" s="44"/>
      <c r="B600" s="60" t="str">
        <f>IF($K600="","",(VLOOKUP($K600,'判定表'!$B$3:$G$105,6,FALSE)))</f>
        <v/>
      </c>
      <c r="C600" s="61"/>
      <c r="D600" s="62" t="str">
        <f t="shared" si="2"/>
        <v/>
      </c>
      <c r="E600" s="62" t="str">
        <f>IF(F600="","",VLOOKUP($F600,'金額'!$B$3:$K$44,10,FALSE))</f>
        <v/>
      </c>
      <c r="F600" s="63"/>
      <c r="G600" s="64" t="str">
        <f>IF($F600="","",(VLOOKUP($F600,'金額'!$B$3:$E$114,2,FALSE)))</f>
        <v/>
      </c>
      <c r="H600" s="65" t="str">
        <f>IF(F600="","",VLOOKUP($F600,'金額'!$B$3:$I$44,8,FALSE))</f>
        <v/>
      </c>
      <c r="I600" s="66" t="str">
        <f>IF(F600="","",VLOOKUP($F600,'金額'!$B$3:$I$44,7,FALSE))</f>
        <v/>
      </c>
      <c r="J600" s="67"/>
      <c r="K600" s="68"/>
      <c r="L600" s="69" t="str">
        <f>IF($I600="","",IF(AND($B600="K",$E600="KTN"),2000,IF(AND($B600="K",$E600="WHZ"),2000,IF($E600="MAHA",1500,IF($G600=0,(VLOOKUP($K600,'判定表'!$B$3:$G$96,2,FALSE)),0)))))</f>
        <v/>
      </c>
      <c r="M600" s="70" t="str">
        <f>IF($K600="","",IF($E600="ANC",(VLOOKUP($K600,'判定表'!$B$3:$G$95,3,FALSE)),IF(OR($E600="KTN",$E600="WHZ"),(VLOOKUP($K600,'判定表'!$B$3:$G$95,4,FALSE)*I600),0)))</f>
        <v/>
      </c>
      <c r="N600" s="71" t="str">
        <f>IF($I600="","",IF($K600="","",IF($G600=1,(VLOOKUP($F600,'金額'!$B$3:$J$114,3,FALSE)),0)))</f>
        <v/>
      </c>
      <c r="O600" s="72" t="str">
        <f t="shared" si="3"/>
        <v/>
      </c>
      <c r="P600" s="73" t="str">
        <f>IF($K600="","",IF($E600="KTN",(VLOOKUP($K600,'判定表'!$B$3:$I$95,8,FALSE)),IF($I600="","",(VLOOKUP($F600,'金額'!$B$3:$J$114,9,FALSE)))))</f>
        <v/>
      </c>
      <c r="Q600" s="59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</row>
    <row r="601" ht="13.5" customHeight="1">
      <c r="A601" s="44"/>
      <c r="B601" s="60" t="str">
        <f>IF($K601="","",(VLOOKUP($K601,'判定表'!$B$3:$G$105,6,FALSE)))</f>
        <v/>
      </c>
      <c r="C601" s="61"/>
      <c r="D601" s="62" t="str">
        <f t="shared" si="2"/>
        <v/>
      </c>
      <c r="E601" s="62" t="str">
        <f>IF(F601="","",VLOOKUP($F601,'金額'!$B$3:$K$44,10,FALSE))</f>
        <v/>
      </c>
      <c r="F601" s="63"/>
      <c r="G601" s="64" t="str">
        <f>IF($F601="","",(VLOOKUP($F601,'金額'!$B$3:$E$114,2,FALSE)))</f>
        <v/>
      </c>
      <c r="H601" s="65" t="str">
        <f>IF(F601="","",VLOOKUP($F601,'金額'!$B$3:$I$44,8,FALSE))</f>
        <v/>
      </c>
      <c r="I601" s="66" t="str">
        <f>IF(F601="","",VLOOKUP($F601,'金額'!$B$3:$I$44,7,FALSE))</f>
        <v/>
      </c>
      <c r="J601" s="67"/>
      <c r="K601" s="68"/>
      <c r="L601" s="69" t="str">
        <f>IF($I601="","",IF(AND($B601="K",$E601="KTN"),2000,IF(AND($B601="K",$E601="WHZ"),2000,IF($E601="MAHA",1500,IF($G601=0,(VLOOKUP($K601,'判定表'!$B$3:$G$96,2,FALSE)),0)))))</f>
        <v/>
      </c>
      <c r="M601" s="70" t="str">
        <f>IF($K601="","",IF($E601="ANC",(VLOOKUP($K601,'判定表'!$B$3:$G$95,3,FALSE)),IF(OR($E601="KTN",$E601="WHZ"),(VLOOKUP($K601,'判定表'!$B$3:$G$95,4,FALSE)*I601),0)))</f>
        <v/>
      </c>
      <c r="N601" s="71" t="str">
        <f>IF($I601="","",IF($K601="","",IF($G601=1,(VLOOKUP($F601,'金額'!$B$3:$J$114,3,FALSE)),0)))</f>
        <v/>
      </c>
      <c r="O601" s="72" t="str">
        <f t="shared" si="3"/>
        <v/>
      </c>
      <c r="P601" s="73" t="str">
        <f>IF($K601="","",IF($E601="KTN",(VLOOKUP($K601,'判定表'!$B$3:$I$95,8,FALSE)),IF($I601="","",(VLOOKUP($F601,'金額'!$B$3:$J$114,9,FALSE)))))</f>
        <v/>
      </c>
      <c r="Q601" s="59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</row>
    <row r="602" ht="13.5" customHeight="1">
      <c r="A602" s="44"/>
      <c r="B602" s="60" t="str">
        <f>IF($K602="","",(VLOOKUP($K602,'判定表'!$B$3:$G$105,6,FALSE)))</f>
        <v/>
      </c>
      <c r="C602" s="61"/>
      <c r="D602" s="62" t="str">
        <f t="shared" si="2"/>
        <v/>
      </c>
      <c r="E602" s="62" t="str">
        <f>IF(F602="","",VLOOKUP($F602,'金額'!$B$3:$K$44,10,FALSE))</f>
        <v/>
      </c>
      <c r="F602" s="63"/>
      <c r="G602" s="64" t="str">
        <f>IF($F602="","",(VLOOKUP($F602,'金額'!$B$3:$E$114,2,FALSE)))</f>
        <v/>
      </c>
      <c r="H602" s="65" t="str">
        <f>IF(F602="","",VLOOKUP($F602,'金額'!$B$3:$I$44,8,FALSE))</f>
        <v/>
      </c>
      <c r="I602" s="66" t="str">
        <f>IF(F602="","",VLOOKUP($F602,'金額'!$B$3:$I$44,7,FALSE))</f>
        <v/>
      </c>
      <c r="J602" s="67"/>
      <c r="K602" s="68"/>
      <c r="L602" s="69" t="str">
        <f>IF($I602="","",IF(AND($B602="K",$E602="KTN"),2000,IF(AND($B602="K",$E602="WHZ"),2000,IF($E602="MAHA",1500,IF($G602=0,(VLOOKUP($K602,'判定表'!$B$3:$G$96,2,FALSE)),0)))))</f>
        <v/>
      </c>
      <c r="M602" s="70" t="str">
        <f>IF($K602="","",IF($E602="ANC",(VLOOKUP($K602,'判定表'!$B$3:$G$95,3,FALSE)),IF(OR($E602="KTN",$E602="WHZ"),(VLOOKUP($K602,'判定表'!$B$3:$G$95,4,FALSE)*I602),0)))</f>
        <v/>
      </c>
      <c r="N602" s="71" t="str">
        <f>IF($I602="","",IF($K602="","",IF($G602=1,(VLOOKUP($F602,'金額'!$B$3:$J$114,3,FALSE)),0)))</f>
        <v/>
      </c>
      <c r="O602" s="72" t="str">
        <f t="shared" si="3"/>
        <v/>
      </c>
      <c r="P602" s="73" t="str">
        <f>IF($K602="","",IF($E602="KTN",(VLOOKUP($K602,'判定表'!$B$3:$I$95,8,FALSE)),IF($I602="","",(VLOOKUP($F602,'金額'!$B$3:$J$114,9,FALSE)))))</f>
        <v/>
      </c>
      <c r="Q602" s="59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</row>
    <row r="603" ht="13.5" customHeight="1">
      <c r="A603" s="44"/>
      <c r="B603" s="60" t="str">
        <f>IF($K603="","",(VLOOKUP($K603,'判定表'!$B$3:$G$105,6,FALSE)))</f>
        <v/>
      </c>
      <c r="C603" s="61"/>
      <c r="D603" s="62" t="str">
        <f t="shared" si="2"/>
        <v/>
      </c>
      <c r="E603" s="62" t="str">
        <f>IF(F603="","",VLOOKUP($F603,'金額'!$B$3:$K$44,10,FALSE))</f>
        <v/>
      </c>
      <c r="F603" s="63"/>
      <c r="G603" s="64" t="str">
        <f>IF($F603="","",(VLOOKUP($F603,'金額'!$B$3:$E$114,2,FALSE)))</f>
        <v/>
      </c>
      <c r="H603" s="65" t="str">
        <f>IF(F603="","",VLOOKUP($F603,'金額'!$B$3:$I$44,8,FALSE))</f>
        <v/>
      </c>
      <c r="I603" s="66" t="str">
        <f>IF(F603="","",VLOOKUP($F603,'金額'!$B$3:$I$44,7,FALSE))</f>
        <v/>
      </c>
      <c r="J603" s="67"/>
      <c r="K603" s="68"/>
      <c r="L603" s="69" t="str">
        <f>IF($I603="","",IF(AND($B603="K",$E603="KTN"),2000,IF(AND($B603="K",$E603="WHZ"),2000,IF($E603="MAHA",1500,IF($G603=0,(VLOOKUP($K603,'判定表'!$B$3:$G$96,2,FALSE)),0)))))</f>
        <v/>
      </c>
      <c r="M603" s="70" t="str">
        <f>IF($K603="","",IF($E603="ANC",(VLOOKUP($K603,'判定表'!$B$3:$G$95,3,FALSE)),IF(OR($E603="KTN",$E603="WHZ"),(VLOOKUP($K603,'判定表'!$B$3:$G$95,4,FALSE)*I603),0)))</f>
        <v/>
      </c>
      <c r="N603" s="71" t="str">
        <f>IF($I603="","",IF($K603="","",IF($G603=1,(VLOOKUP($F603,'金額'!$B$3:$J$114,3,FALSE)),0)))</f>
        <v/>
      </c>
      <c r="O603" s="72" t="str">
        <f t="shared" si="3"/>
        <v/>
      </c>
      <c r="P603" s="73" t="str">
        <f>IF($K603="","",IF($E603="KTN",(VLOOKUP($K603,'判定表'!$B$3:$I$95,8,FALSE)),IF($I603="","",(VLOOKUP($F603,'金額'!$B$3:$J$114,9,FALSE)))))</f>
        <v/>
      </c>
      <c r="Q603" s="59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</row>
    <row r="604" ht="13.5" customHeight="1">
      <c r="A604" s="44"/>
      <c r="B604" s="60" t="str">
        <f>IF($K604="","",(VLOOKUP($K604,'判定表'!$B$3:$G$105,6,FALSE)))</f>
        <v/>
      </c>
      <c r="C604" s="61"/>
      <c r="D604" s="62" t="str">
        <f t="shared" si="2"/>
        <v/>
      </c>
      <c r="E604" s="62" t="str">
        <f>IF(F604="","",VLOOKUP($F604,'金額'!$B$3:$K$44,10,FALSE))</f>
        <v/>
      </c>
      <c r="F604" s="63"/>
      <c r="G604" s="64" t="str">
        <f>IF($F604="","",(VLOOKUP($F604,'金額'!$B$3:$E$114,2,FALSE)))</f>
        <v/>
      </c>
      <c r="H604" s="65" t="str">
        <f>IF(F604="","",VLOOKUP($F604,'金額'!$B$3:$I$44,8,FALSE))</f>
        <v/>
      </c>
      <c r="I604" s="66" t="str">
        <f>IF(F604="","",VLOOKUP($F604,'金額'!$B$3:$I$44,7,FALSE))</f>
        <v/>
      </c>
      <c r="J604" s="67"/>
      <c r="K604" s="68"/>
      <c r="L604" s="69" t="str">
        <f>IF($I604="","",IF(AND($B604="K",$E604="KTN"),2000,IF(AND($B604="K",$E604="WHZ"),2000,IF($E604="MAHA",1500,IF($G604=0,(VLOOKUP($K604,'判定表'!$B$3:$G$96,2,FALSE)),0)))))</f>
        <v/>
      </c>
      <c r="M604" s="70" t="str">
        <f>IF($K604="","",IF($E604="ANC",(VLOOKUP($K604,'判定表'!$B$3:$G$95,3,FALSE)),IF(OR($E604="KTN",$E604="WHZ"),(VLOOKUP($K604,'判定表'!$B$3:$G$95,4,FALSE)*I604),0)))</f>
        <v/>
      </c>
      <c r="N604" s="71" t="str">
        <f>IF($I604="","",IF($K604="","",IF($G604=1,(VLOOKUP($F604,'金額'!$B$3:$J$114,3,FALSE)),0)))</f>
        <v/>
      </c>
      <c r="O604" s="72" t="str">
        <f t="shared" si="3"/>
        <v/>
      </c>
      <c r="P604" s="73" t="str">
        <f>IF($K604="","",IF($E604="KTN",(VLOOKUP($K604,'判定表'!$B$3:$I$95,8,FALSE)),IF($I604="","",(VLOOKUP($F604,'金額'!$B$3:$J$114,9,FALSE)))))</f>
        <v/>
      </c>
      <c r="Q604" s="59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</row>
    <row r="605" ht="13.5" customHeight="1">
      <c r="A605" s="44"/>
      <c r="B605" s="60" t="str">
        <f>IF($K605="","",(VLOOKUP($K605,'判定表'!$B$3:$G$105,6,FALSE)))</f>
        <v/>
      </c>
      <c r="C605" s="61"/>
      <c r="D605" s="62" t="str">
        <f t="shared" si="2"/>
        <v/>
      </c>
      <c r="E605" s="62" t="str">
        <f>IF(F605="","",VLOOKUP($F605,'金額'!$B$3:$K$44,10,FALSE))</f>
        <v/>
      </c>
      <c r="F605" s="63"/>
      <c r="G605" s="64" t="str">
        <f>IF($F605="","",(VLOOKUP($F605,'金額'!$B$3:$E$114,2,FALSE)))</f>
        <v/>
      </c>
      <c r="H605" s="65" t="str">
        <f>IF(F605="","",VLOOKUP($F605,'金額'!$B$3:$I$44,8,FALSE))</f>
        <v/>
      </c>
      <c r="I605" s="66" t="str">
        <f>IF(F605="","",VLOOKUP($F605,'金額'!$B$3:$I$44,7,FALSE))</f>
        <v/>
      </c>
      <c r="J605" s="67"/>
      <c r="K605" s="68"/>
      <c r="L605" s="69" t="str">
        <f>IF($I605="","",IF(AND($B605="K",$E605="KTN"),2000,IF(AND($B605="K",$E605="WHZ"),2000,IF($E605="MAHA",1500,IF($G605=0,(VLOOKUP($K605,'判定表'!$B$3:$G$96,2,FALSE)),0)))))</f>
        <v/>
      </c>
      <c r="M605" s="70" t="str">
        <f>IF($K605="","",IF($E605="ANC",(VLOOKUP($K605,'判定表'!$B$3:$G$95,3,FALSE)),IF(OR($E605="KTN",$E605="WHZ"),(VLOOKUP($K605,'判定表'!$B$3:$G$95,4,FALSE)*I605),0)))</f>
        <v/>
      </c>
      <c r="N605" s="71" t="str">
        <f>IF($I605="","",IF($K605="","",IF($G605=1,(VLOOKUP($F605,'金額'!$B$3:$J$114,3,FALSE)),0)))</f>
        <v/>
      </c>
      <c r="O605" s="72" t="str">
        <f t="shared" si="3"/>
        <v/>
      </c>
      <c r="P605" s="73" t="str">
        <f>IF($K605="","",IF($E605="KTN",(VLOOKUP($K605,'判定表'!$B$3:$I$95,8,FALSE)),IF($I605="","",(VLOOKUP($F605,'金額'!$B$3:$J$114,9,FALSE)))))</f>
        <v/>
      </c>
      <c r="Q605" s="59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</row>
    <row r="606" ht="13.5" customHeight="1">
      <c r="A606" s="44"/>
      <c r="B606" s="60" t="str">
        <f>IF($K606="","",(VLOOKUP($K606,'判定表'!$B$3:$G$105,6,FALSE)))</f>
        <v/>
      </c>
      <c r="C606" s="61"/>
      <c r="D606" s="62" t="str">
        <f t="shared" si="2"/>
        <v/>
      </c>
      <c r="E606" s="62" t="str">
        <f>IF(F606="","",VLOOKUP($F606,'金額'!$B$3:$K$44,10,FALSE))</f>
        <v/>
      </c>
      <c r="F606" s="63"/>
      <c r="G606" s="64" t="str">
        <f>IF($F606="","",(VLOOKUP($F606,'金額'!$B$3:$E$114,2,FALSE)))</f>
        <v/>
      </c>
      <c r="H606" s="65" t="str">
        <f>IF(F606="","",VLOOKUP($F606,'金額'!$B$3:$I$44,8,FALSE))</f>
        <v/>
      </c>
      <c r="I606" s="66" t="str">
        <f>IF(F606="","",VLOOKUP($F606,'金額'!$B$3:$I$44,7,FALSE))</f>
        <v/>
      </c>
      <c r="J606" s="67"/>
      <c r="K606" s="68"/>
      <c r="L606" s="69" t="str">
        <f>IF($I606="","",IF(AND($B606="K",$E606="KTN"),2000,IF(AND($B606="K",$E606="WHZ"),2000,IF($E606="MAHA",1500,IF($G606=0,(VLOOKUP($K606,'判定表'!$B$3:$G$96,2,FALSE)),0)))))</f>
        <v/>
      </c>
      <c r="M606" s="70" t="str">
        <f>IF($K606="","",IF($E606="ANC",(VLOOKUP($K606,'判定表'!$B$3:$G$95,3,FALSE)),IF(OR($E606="KTN",$E606="WHZ"),(VLOOKUP($K606,'判定表'!$B$3:$G$95,4,FALSE)*I606),0)))</f>
        <v/>
      </c>
      <c r="N606" s="71" t="str">
        <f>IF($I606="","",IF($K606="","",IF($G606=1,(VLOOKUP($F606,'金額'!$B$3:$J$114,3,FALSE)),0)))</f>
        <v/>
      </c>
      <c r="O606" s="72" t="str">
        <f t="shared" si="3"/>
        <v/>
      </c>
      <c r="P606" s="73" t="str">
        <f>IF($K606="","",IF($E606="KTN",(VLOOKUP($K606,'判定表'!$B$3:$I$95,8,FALSE)),IF($I606="","",(VLOOKUP($F606,'金額'!$B$3:$J$114,9,FALSE)))))</f>
        <v/>
      </c>
      <c r="Q606" s="59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</row>
    <row r="607" ht="13.5" customHeight="1">
      <c r="A607" s="44"/>
      <c r="B607" s="60" t="str">
        <f>IF($K607="","",(VLOOKUP($K607,'判定表'!$B$3:$G$105,6,FALSE)))</f>
        <v/>
      </c>
      <c r="C607" s="61"/>
      <c r="D607" s="62" t="str">
        <f t="shared" si="2"/>
        <v/>
      </c>
      <c r="E607" s="62" t="str">
        <f>IF(F607="","",VLOOKUP($F607,'金額'!$B$3:$K$44,10,FALSE))</f>
        <v/>
      </c>
      <c r="F607" s="63"/>
      <c r="G607" s="64" t="str">
        <f>IF($F607="","",(VLOOKUP($F607,'金額'!$B$3:$E$114,2,FALSE)))</f>
        <v/>
      </c>
      <c r="H607" s="65" t="str">
        <f>IF(F607="","",VLOOKUP($F607,'金額'!$B$3:$I$44,8,FALSE))</f>
        <v/>
      </c>
      <c r="I607" s="66" t="str">
        <f>IF(F607="","",VLOOKUP($F607,'金額'!$B$3:$I$44,7,FALSE))</f>
        <v/>
      </c>
      <c r="J607" s="67"/>
      <c r="K607" s="68"/>
      <c r="L607" s="69" t="str">
        <f>IF($I607="","",IF(AND($B607="K",$E607="KTN"),2000,IF(AND($B607="K",$E607="WHZ"),2000,IF($E607="MAHA",1500,IF($G607=0,(VLOOKUP($K607,'判定表'!$B$3:$G$96,2,FALSE)),0)))))</f>
        <v/>
      </c>
      <c r="M607" s="70" t="str">
        <f>IF($K607="","",IF($E607="ANC",(VLOOKUP($K607,'判定表'!$B$3:$G$95,3,FALSE)),IF(OR($E607="KTN",$E607="WHZ"),(VLOOKUP($K607,'判定表'!$B$3:$G$95,4,FALSE)*I607),0)))</f>
        <v/>
      </c>
      <c r="N607" s="71" t="str">
        <f>IF($I607="","",IF($K607="","",IF($G607=1,(VLOOKUP($F607,'金額'!$B$3:$J$114,3,FALSE)),0)))</f>
        <v/>
      </c>
      <c r="O607" s="72" t="str">
        <f t="shared" si="3"/>
        <v/>
      </c>
      <c r="P607" s="73" t="str">
        <f>IF($K607="","",IF($E607="KTN",(VLOOKUP($K607,'判定表'!$B$3:$I$95,8,FALSE)),IF($I607="","",(VLOOKUP($F607,'金額'!$B$3:$J$114,9,FALSE)))))</f>
        <v/>
      </c>
      <c r="Q607" s="59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</row>
    <row r="608" ht="13.5" customHeight="1">
      <c r="A608" s="44"/>
      <c r="B608" s="60" t="str">
        <f>IF($K608="","",(VLOOKUP($K608,'判定表'!$B$3:$G$105,6,FALSE)))</f>
        <v/>
      </c>
      <c r="C608" s="61"/>
      <c r="D608" s="62" t="str">
        <f t="shared" si="2"/>
        <v/>
      </c>
      <c r="E608" s="62" t="str">
        <f>IF(F608="","",VLOOKUP($F608,'金額'!$B$3:$K$44,10,FALSE))</f>
        <v/>
      </c>
      <c r="F608" s="63"/>
      <c r="G608" s="64" t="str">
        <f>IF($F608="","",(VLOOKUP($F608,'金額'!$B$3:$E$114,2,FALSE)))</f>
        <v/>
      </c>
      <c r="H608" s="65" t="str">
        <f>IF(F608="","",VLOOKUP($F608,'金額'!$B$3:$I$44,8,FALSE))</f>
        <v/>
      </c>
      <c r="I608" s="66" t="str">
        <f>IF(F608="","",VLOOKUP($F608,'金額'!$B$3:$I$44,7,FALSE))</f>
        <v/>
      </c>
      <c r="J608" s="67"/>
      <c r="K608" s="68"/>
      <c r="L608" s="69" t="str">
        <f>IF($I608="","",IF(AND($B608="K",$E608="KTN"),2000,IF(AND($B608="K",$E608="WHZ"),2000,IF($E608="MAHA",1500,IF($G608=0,(VLOOKUP($K608,'判定表'!$B$3:$G$96,2,FALSE)),0)))))</f>
        <v/>
      </c>
      <c r="M608" s="70" t="str">
        <f>IF($K608="","",IF($E608="ANC",(VLOOKUP($K608,'判定表'!$B$3:$G$95,3,FALSE)),IF(OR($E608="KTN",$E608="WHZ"),(VLOOKUP($K608,'判定表'!$B$3:$G$95,4,FALSE)*I608),0)))</f>
        <v/>
      </c>
      <c r="N608" s="71" t="str">
        <f>IF($I608="","",IF($K608="","",IF($G608=1,(VLOOKUP($F608,'金額'!$B$3:$J$114,3,FALSE)),0)))</f>
        <v/>
      </c>
      <c r="O608" s="72" t="str">
        <f t="shared" si="3"/>
        <v/>
      </c>
      <c r="P608" s="73" t="str">
        <f>IF($K608="","",IF($E608="KTN",(VLOOKUP($K608,'判定表'!$B$3:$I$95,8,FALSE)),IF($I608="","",(VLOOKUP($F608,'金額'!$B$3:$J$114,9,FALSE)))))</f>
        <v/>
      </c>
      <c r="Q608" s="59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</row>
    <row r="609" ht="13.5" customHeight="1">
      <c r="A609" s="44"/>
      <c r="B609" s="60" t="str">
        <f>IF($K609="","",(VLOOKUP($K609,'判定表'!$B$3:$G$105,6,FALSE)))</f>
        <v/>
      </c>
      <c r="C609" s="61"/>
      <c r="D609" s="62" t="str">
        <f t="shared" si="2"/>
        <v/>
      </c>
      <c r="E609" s="62" t="str">
        <f>IF(F609="","",VLOOKUP($F609,'金額'!$B$3:$K$44,10,FALSE))</f>
        <v/>
      </c>
      <c r="F609" s="63"/>
      <c r="G609" s="64" t="str">
        <f>IF($F609="","",(VLOOKUP($F609,'金額'!$B$3:$E$114,2,FALSE)))</f>
        <v/>
      </c>
      <c r="H609" s="65" t="str">
        <f>IF(F609="","",VLOOKUP($F609,'金額'!$B$3:$I$44,8,FALSE))</f>
        <v/>
      </c>
      <c r="I609" s="66" t="str">
        <f>IF(F609="","",VLOOKUP($F609,'金額'!$B$3:$I$44,7,FALSE))</f>
        <v/>
      </c>
      <c r="J609" s="67"/>
      <c r="K609" s="68"/>
      <c r="L609" s="69" t="str">
        <f>IF($I609="","",IF(AND($B609="K",$E609="KTN"),2000,IF(AND($B609="K",$E609="WHZ"),2000,IF($E609="MAHA",1500,IF($G609=0,(VLOOKUP($K609,'判定表'!$B$3:$G$96,2,FALSE)),0)))))</f>
        <v/>
      </c>
      <c r="M609" s="70" t="str">
        <f>IF($K609="","",IF($E609="ANC",(VLOOKUP($K609,'判定表'!$B$3:$G$95,3,FALSE)),IF(OR($E609="KTN",$E609="WHZ"),(VLOOKUP($K609,'判定表'!$B$3:$G$95,4,FALSE)*I609),0)))</f>
        <v/>
      </c>
      <c r="N609" s="71" t="str">
        <f>IF($I609="","",IF($K609="","",IF($G609=1,(VLOOKUP($F609,'金額'!$B$3:$J$114,3,FALSE)),0)))</f>
        <v/>
      </c>
      <c r="O609" s="72" t="str">
        <f t="shared" si="3"/>
        <v/>
      </c>
      <c r="P609" s="73" t="str">
        <f>IF($K609="","",IF($E609="KTN",(VLOOKUP($K609,'判定表'!$B$3:$I$95,8,FALSE)),IF($I609="","",(VLOOKUP($F609,'金額'!$B$3:$J$114,9,FALSE)))))</f>
        <v/>
      </c>
      <c r="Q609" s="59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</row>
    <row r="610" ht="13.5" customHeight="1">
      <c r="A610" s="44"/>
      <c r="B610" s="60" t="str">
        <f>IF($K610="","",(VLOOKUP($K610,'判定表'!$B$3:$G$105,6,FALSE)))</f>
        <v/>
      </c>
      <c r="C610" s="61"/>
      <c r="D610" s="62" t="str">
        <f t="shared" si="2"/>
        <v/>
      </c>
      <c r="E610" s="62" t="str">
        <f>IF(F610="","",VLOOKUP($F610,'金額'!$B$3:$K$44,10,FALSE))</f>
        <v/>
      </c>
      <c r="F610" s="63"/>
      <c r="G610" s="64" t="str">
        <f>IF($F610="","",(VLOOKUP($F610,'金額'!$B$3:$E$114,2,FALSE)))</f>
        <v/>
      </c>
      <c r="H610" s="65" t="str">
        <f>IF(F610="","",VLOOKUP($F610,'金額'!$B$3:$I$44,8,FALSE))</f>
        <v/>
      </c>
      <c r="I610" s="66" t="str">
        <f>IF(F610="","",VLOOKUP($F610,'金額'!$B$3:$I$44,7,FALSE))</f>
        <v/>
      </c>
      <c r="J610" s="67"/>
      <c r="K610" s="68"/>
      <c r="L610" s="69" t="str">
        <f>IF($I610="","",IF(AND($B610="K",$E610="KTN"),2000,IF(AND($B610="K",$E610="WHZ"),2000,IF($E610="MAHA",1500,IF($G610=0,(VLOOKUP($K610,'判定表'!$B$3:$G$96,2,FALSE)),0)))))</f>
        <v/>
      </c>
      <c r="M610" s="70" t="str">
        <f>IF($K610="","",IF($E610="ANC",(VLOOKUP($K610,'判定表'!$B$3:$G$95,3,FALSE)),IF(OR($E610="KTN",$E610="WHZ"),(VLOOKUP($K610,'判定表'!$B$3:$G$95,4,FALSE)*I610),0)))</f>
        <v/>
      </c>
      <c r="N610" s="71" t="str">
        <f>IF($I610="","",IF($K610="","",IF($G610=1,(VLOOKUP($F610,'金額'!$B$3:$J$114,3,FALSE)),0)))</f>
        <v/>
      </c>
      <c r="O610" s="72" t="str">
        <f t="shared" si="3"/>
        <v/>
      </c>
      <c r="P610" s="73" t="str">
        <f>IF($K610="","",IF($E610="KTN",(VLOOKUP($K610,'判定表'!$B$3:$I$95,8,FALSE)),IF($I610="","",(VLOOKUP($F610,'金額'!$B$3:$J$114,9,FALSE)))))</f>
        <v/>
      </c>
      <c r="Q610" s="59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</row>
    <row r="611" ht="13.5" customHeight="1">
      <c r="A611" s="44"/>
      <c r="B611" s="60" t="str">
        <f>IF($K611="","",(VLOOKUP($K611,'判定表'!$B$3:$G$105,6,FALSE)))</f>
        <v/>
      </c>
      <c r="C611" s="61"/>
      <c r="D611" s="62" t="str">
        <f t="shared" si="2"/>
        <v/>
      </c>
      <c r="E611" s="62" t="str">
        <f>IF(F611="","",VLOOKUP($F611,'金額'!$B$3:$K$44,10,FALSE))</f>
        <v/>
      </c>
      <c r="F611" s="63"/>
      <c r="G611" s="64" t="str">
        <f>IF($F611="","",(VLOOKUP($F611,'金額'!$B$3:$E$114,2,FALSE)))</f>
        <v/>
      </c>
      <c r="H611" s="65" t="str">
        <f>IF(F611="","",VLOOKUP($F611,'金額'!$B$3:$I$44,8,FALSE))</f>
        <v/>
      </c>
      <c r="I611" s="66" t="str">
        <f>IF(F611="","",VLOOKUP($F611,'金額'!$B$3:$I$44,7,FALSE))</f>
        <v/>
      </c>
      <c r="J611" s="67"/>
      <c r="K611" s="68"/>
      <c r="L611" s="69" t="str">
        <f>IF($I611="","",IF(AND($B611="K",$E611="KTN"),2000,IF(AND($B611="K",$E611="WHZ"),2000,IF($E611="MAHA",1500,IF($G611=0,(VLOOKUP($K611,'判定表'!$B$3:$G$96,2,FALSE)),0)))))</f>
        <v/>
      </c>
      <c r="M611" s="70" t="str">
        <f>IF($K611="","",IF($E611="ANC",(VLOOKUP($K611,'判定表'!$B$3:$G$95,3,FALSE)),IF(OR($E611="KTN",$E611="WHZ"),(VLOOKUP($K611,'判定表'!$B$3:$G$95,4,FALSE)*I611),0)))</f>
        <v/>
      </c>
      <c r="N611" s="71" t="str">
        <f>IF($I611="","",IF($K611="","",IF($G611=1,(VLOOKUP($F611,'金額'!$B$3:$J$114,3,FALSE)),0)))</f>
        <v/>
      </c>
      <c r="O611" s="72" t="str">
        <f t="shared" si="3"/>
        <v/>
      </c>
      <c r="P611" s="73" t="str">
        <f>IF($K611="","",IF($E611="KTN",(VLOOKUP($K611,'判定表'!$B$3:$I$95,8,FALSE)),IF($I611="","",(VLOOKUP($F611,'金額'!$B$3:$J$114,9,FALSE)))))</f>
        <v/>
      </c>
      <c r="Q611" s="59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</row>
    <row r="612" ht="13.5" customHeight="1">
      <c r="A612" s="44"/>
      <c r="B612" s="60" t="str">
        <f>IF($K612="","",(VLOOKUP($K612,'判定表'!$B$3:$G$105,6,FALSE)))</f>
        <v/>
      </c>
      <c r="C612" s="61"/>
      <c r="D612" s="62" t="str">
        <f t="shared" si="2"/>
        <v/>
      </c>
      <c r="E612" s="62" t="str">
        <f>IF(F612="","",VLOOKUP($F612,'金額'!$B$3:$K$44,10,FALSE))</f>
        <v/>
      </c>
      <c r="F612" s="63"/>
      <c r="G612" s="64" t="str">
        <f>IF($F612="","",(VLOOKUP($F612,'金額'!$B$3:$E$114,2,FALSE)))</f>
        <v/>
      </c>
      <c r="H612" s="65" t="str">
        <f>IF(F612="","",VLOOKUP($F612,'金額'!$B$3:$I$44,8,FALSE))</f>
        <v/>
      </c>
      <c r="I612" s="66" t="str">
        <f>IF(F612="","",VLOOKUP($F612,'金額'!$B$3:$I$44,7,FALSE))</f>
        <v/>
      </c>
      <c r="J612" s="67"/>
      <c r="K612" s="68"/>
      <c r="L612" s="69" t="str">
        <f>IF($I612="","",IF(AND($B612="K",$E612="KTN"),2000,IF(AND($B612="K",$E612="WHZ"),2000,IF($E612="MAHA",1500,IF($G612=0,(VLOOKUP($K612,'判定表'!$B$3:$G$96,2,FALSE)),0)))))</f>
        <v/>
      </c>
      <c r="M612" s="70" t="str">
        <f>IF($K612="","",IF($E612="ANC",(VLOOKUP($K612,'判定表'!$B$3:$G$95,3,FALSE)),IF(OR($E612="KTN",$E612="WHZ"),(VLOOKUP($K612,'判定表'!$B$3:$G$95,4,FALSE)*I612),0)))</f>
        <v/>
      </c>
      <c r="N612" s="71" t="str">
        <f>IF($I612="","",IF($K612="","",IF($G612=1,(VLOOKUP($F612,'金額'!$B$3:$J$114,3,FALSE)),0)))</f>
        <v/>
      </c>
      <c r="O612" s="72" t="str">
        <f t="shared" si="3"/>
        <v/>
      </c>
      <c r="P612" s="73" t="str">
        <f>IF($K612="","",IF($E612="KTN",(VLOOKUP($K612,'判定表'!$B$3:$I$95,8,FALSE)),IF($I612="","",(VLOOKUP($F612,'金額'!$B$3:$J$114,9,FALSE)))))</f>
        <v/>
      </c>
      <c r="Q612" s="59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</row>
    <row r="613" ht="13.5" customHeight="1">
      <c r="A613" s="44"/>
      <c r="B613" s="60" t="str">
        <f>IF($K613="","",(VLOOKUP($K613,'判定表'!$B$3:$G$105,6,FALSE)))</f>
        <v/>
      </c>
      <c r="C613" s="61"/>
      <c r="D613" s="62" t="str">
        <f t="shared" si="2"/>
        <v/>
      </c>
      <c r="E613" s="62" t="str">
        <f>IF(F613="","",VLOOKUP($F613,'金額'!$B$3:$K$44,10,FALSE))</f>
        <v/>
      </c>
      <c r="F613" s="63"/>
      <c r="G613" s="64" t="str">
        <f>IF($F613="","",(VLOOKUP($F613,'金額'!$B$3:$E$114,2,FALSE)))</f>
        <v/>
      </c>
      <c r="H613" s="65" t="str">
        <f>IF(F613="","",VLOOKUP($F613,'金額'!$B$3:$I$44,8,FALSE))</f>
        <v/>
      </c>
      <c r="I613" s="66" t="str">
        <f>IF(F613="","",VLOOKUP($F613,'金額'!$B$3:$I$44,7,FALSE))</f>
        <v/>
      </c>
      <c r="J613" s="67"/>
      <c r="K613" s="68"/>
      <c r="L613" s="69" t="str">
        <f>IF($I613="","",IF(AND($B613="K",$E613="KTN"),2000,IF(AND($B613="K",$E613="WHZ"),2000,IF($E613="MAHA",1500,IF($G613=0,(VLOOKUP($K613,'判定表'!$B$3:$G$96,2,FALSE)),0)))))</f>
        <v/>
      </c>
      <c r="M613" s="70" t="str">
        <f>IF($K613="","",IF($E613="ANC",(VLOOKUP($K613,'判定表'!$B$3:$G$95,3,FALSE)),IF(OR($E613="KTN",$E613="WHZ"),(VLOOKUP($K613,'判定表'!$B$3:$G$95,4,FALSE)*I613),0)))</f>
        <v/>
      </c>
      <c r="N613" s="71" t="str">
        <f>IF($I613="","",IF($K613="","",IF($G613=1,(VLOOKUP($F613,'金額'!$B$3:$J$114,3,FALSE)),0)))</f>
        <v/>
      </c>
      <c r="O613" s="72" t="str">
        <f t="shared" si="3"/>
        <v/>
      </c>
      <c r="P613" s="73" t="str">
        <f>IF($K613="","",IF($E613="KTN",(VLOOKUP($K613,'判定表'!$B$3:$I$95,8,FALSE)),IF($I613="","",(VLOOKUP($F613,'金額'!$B$3:$J$114,9,FALSE)))))</f>
        <v/>
      </c>
      <c r="Q613" s="59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</row>
    <row r="614" ht="13.5" customHeight="1">
      <c r="A614" s="44"/>
      <c r="B614" s="60" t="str">
        <f>IF($K614="","",(VLOOKUP($K614,'判定表'!$B$3:$G$105,6,FALSE)))</f>
        <v/>
      </c>
      <c r="C614" s="61"/>
      <c r="D614" s="62" t="str">
        <f t="shared" si="2"/>
        <v/>
      </c>
      <c r="E614" s="62" t="str">
        <f>IF(F614="","",VLOOKUP($F614,'金額'!$B$3:$K$44,10,FALSE))</f>
        <v/>
      </c>
      <c r="F614" s="63"/>
      <c r="G614" s="64" t="str">
        <f>IF($F614="","",(VLOOKUP($F614,'金額'!$B$3:$E$114,2,FALSE)))</f>
        <v/>
      </c>
      <c r="H614" s="65" t="str">
        <f>IF(F614="","",VLOOKUP($F614,'金額'!$B$3:$I$44,8,FALSE))</f>
        <v/>
      </c>
      <c r="I614" s="66" t="str">
        <f>IF(F614="","",VLOOKUP($F614,'金額'!$B$3:$I$44,7,FALSE))</f>
        <v/>
      </c>
      <c r="J614" s="67"/>
      <c r="K614" s="68"/>
      <c r="L614" s="69" t="str">
        <f>IF($I614="","",IF(AND($B614="K",$E614="KTN"),2000,IF(AND($B614="K",$E614="WHZ"),2000,IF($E614="MAHA",1500,IF($G614=0,(VLOOKUP($K614,'判定表'!$B$3:$G$96,2,FALSE)),0)))))</f>
        <v/>
      </c>
      <c r="M614" s="70" t="str">
        <f>IF($K614="","",IF($E614="ANC",(VLOOKUP($K614,'判定表'!$B$3:$G$95,3,FALSE)),IF(OR($E614="KTN",$E614="WHZ"),(VLOOKUP($K614,'判定表'!$B$3:$G$95,4,FALSE)*I614),0)))</f>
        <v/>
      </c>
      <c r="N614" s="71" t="str">
        <f>IF($I614="","",IF($K614="","",IF($G614=1,(VLOOKUP($F614,'金額'!$B$3:$J$114,3,FALSE)),0)))</f>
        <v/>
      </c>
      <c r="O614" s="72" t="str">
        <f t="shared" si="3"/>
        <v/>
      </c>
      <c r="P614" s="73" t="str">
        <f>IF($K614="","",IF($E614="KTN",(VLOOKUP($K614,'判定表'!$B$3:$I$95,8,FALSE)),IF($I614="","",(VLOOKUP($F614,'金額'!$B$3:$J$114,9,FALSE)))))</f>
        <v/>
      </c>
      <c r="Q614" s="59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</row>
    <row r="615" ht="13.5" customHeight="1">
      <c r="A615" s="44"/>
      <c r="B615" s="60" t="str">
        <f>IF($K615="","",(VLOOKUP($K615,'判定表'!$B$3:$G$105,6,FALSE)))</f>
        <v/>
      </c>
      <c r="C615" s="61"/>
      <c r="D615" s="62" t="str">
        <f t="shared" si="2"/>
        <v/>
      </c>
      <c r="E615" s="62" t="str">
        <f>IF(F615="","",VLOOKUP($F615,'金額'!$B$3:$K$44,10,FALSE))</f>
        <v/>
      </c>
      <c r="F615" s="63"/>
      <c r="G615" s="64" t="str">
        <f>IF($F615="","",(VLOOKUP($F615,'金額'!$B$3:$E$114,2,FALSE)))</f>
        <v/>
      </c>
      <c r="H615" s="65" t="str">
        <f>IF(F615="","",VLOOKUP($F615,'金額'!$B$3:$I$44,8,FALSE))</f>
        <v/>
      </c>
      <c r="I615" s="66" t="str">
        <f>IF(F615="","",VLOOKUP($F615,'金額'!$B$3:$I$44,7,FALSE))</f>
        <v/>
      </c>
      <c r="J615" s="67"/>
      <c r="K615" s="68"/>
      <c r="L615" s="69" t="str">
        <f>IF($I615="","",IF(AND($B615="K",$E615="KTN"),2000,IF(AND($B615="K",$E615="WHZ"),2000,IF($E615="MAHA",1500,IF($G615=0,(VLOOKUP($K615,'判定表'!$B$3:$G$96,2,FALSE)),0)))))</f>
        <v/>
      </c>
      <c r="M615" s="70" t="str">
        <f>IF($K615="","",IF($E615="ANC",(VLOOKUP($K615,'判定表'!$B$3:$G$95,3,FALSE)),IF(OR($E615="KTN",$E615="WHZ"),(VLOOKUP($K615,'判定表'!$B$3:$G$95,4,FALSE)*I615),0)))</f>
        <v/>
      </c>
      <c r="N615" s="71" t="str">
        <f>IF($I615="","",IF($K615="","",IF($G615=1,(VLOOKUP($F615,'金額'!$B$3:$J$114,3,FALSE)),0)))</f>
        <v/>
      </c>
      <c r="O615" s="72" t="str">
        <f t="shared" si="3"/>
        <v/>
      </c>
      <c r="P615" s="73" t="str">
        <f>IF($K615="","",IF($E615="KTN",(VLOOKUP($K615,'判定表'!$B$3:$I$95,8,FALSE)),IF($I615="","",(VLOOKUP($F615,'金額'!$B$3:$J$114,9,FALSE)))))</f>
        <v/>
      </c>
      <c r="Q615" s="59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</row>
    <row r="616" ht="13.5" customHeight="1">
      <c r="A616" s="44"/>
      <c r="B616" s="60" t="str">
        <f>IF($K616="","",(VLOOKUP($K616,'判定表'!$B$3:$G$105,6,FALSE)))</f>
        <v/>
      </c>
      <c r="C616" s="61"/>
      <c r="D616" s="62" t="str">
        <f t="shared" si="2"/>
        <v/>
      </c>
      <c r="E616" s="62" t="str">
        <f>IF(F616="","",VLOOKUP($F616,'金額'!$B$3:$K$44,10,FALSE))</f>
        <v/>
      </c>
      <c r="F616" s="63"/>
      <c r="G616" s="64" t="str">
        <f>IF($F616="","",(VLOOKUP($F616,'金額'!$B$3:$E$114,2,FALSE)))</f>
        <v/>
      </c>
      <c r="H616" s="65" t="str">
        <f>IF(F616="","",VLOOKUP($F616,'金額'!$B$3:$I$44,8,FALSE))</f>
        <v/>
      </c>
      <c r="I616" s="66" t="str">
        <f>IF(F616="","",VLOOKUP($F616,'金額'!$B$3:$I$44,7,FALSE))</f>
        <v/>
      </c>
      <c r="J616" s="67"/>
      <c r="K616" s="68"/>
      <c r="L616" s="69" t="str">
        <f>IF($I616="","",IF(AND($B616="K",$E616="KTN"),2000,IF(AND($B616="K",$E616="WHZ"),2000,IF($E616="MAHA",1500,IF($G616=0,(VLOOKUP($K616,'判定表'!$B$3:$G$96,2,FALSE)),0)))))</f>
        <v/>
      </c>
      <c r="M616" s="70" t="str">
        <f>IF($K616="","",IF($E616="ANC",(VLOOKUP($K616,'判定表'!$B$3:$G$95,3,FALSE)),IF(OR($E616="KTN",$E616="WHZ"),(VLOOKUP($K616,'判定表'!$B$3:$G$95,4,FALSE)*I616),0)))</f>
        <v/>
      </c>
      <c r="N616" s="71" t="str">
        <f>IF($I616="","",IF($K616="","",IF($G616=1,(VLOOKUP($F616,'金額'!$B$3:$J$114,3,FALSE)),0)))</f>
        <v/>
      </c>
      <c r="O616" s="72" t="str">
        <f t="shared" si="3"/>
        <v/>
      </c>
      <c r="P616" s="73" t="str">
        <f>IF($K616="","",IF($E616="KTN",(VLOOKUP($K616,'判定表'!$B$3:$I$95,8,FALSE)),IF($I616="","",(VLOOKUP($F616,'金額'!$B$3:$J$114,9,FALSE)))))</f>
        <v/>
      </c>
      <c r="Q616" s="59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</row>
    <row r="617" ht="13.5" customHeight="1">
      <c r="A617" s="44"/>
      <c r="B617" s="60" t="str">
        <f>IF($K617="","",(VLOOKUP($K617,'判定表'!$B$3:$G$105,6,FALSE)))</f>
        <v/>
      </c>
      <c r="C617" s="61"/>
      <c r="D617" s="62" t="str">
        <f t="shared" si="2"/>
        <v/>
      </c>
      <c r="E617" s="62" t="str">
        <f>IF(F617="","",VLOOKUP($F617,'金額'!$B$3:$K$44,10,FALSE))</f>
        <v/>
      </c>
      <c r="F617" s="63"/>
      <c r="G617" s="64" t="str">
        <f>IF($F617="","",(VLOOKUP($F617,'金額'!$B$3:$E$114,2,FALSE)))</f>
        <v/>
      </c>
      <c r="H617" s="65" t="str">
        <f>IF(F617="","",VLOOKUP($F617,'金額'!$B$3:$I$44,8,FALSE))</f>
        <v/>
      </c>
      <c r="I617" s="66" t="str">
        <f>IF(F617="","",VLOOKUP($F617,'金額'!$B$3:$I$44,7,FALSE))</f>
        <v/>
      </c>
      <c r="J617" s="67"/>
      <c r="K617" s="68"/>
      <c r="L617" s="69" t="str">
        <f>IF($I617="","",IF(AND($B617="K",$E617="KTN"),2000,IF(AND($B617="K",$E617="WHZ"),2000,IF($E617="MAHA",1500,IF($G617=0,(VLOOKUP($K617,'判定表'!$B$3:$G$96,2,FALSE)),0)))))</f>
        <v/>
      </c>
      <c r="M617" s="70" t="str">
        <f>IF($K617="","",IF($E617="ANC",(VLOOKUP($K617,'判定表'!$B$3:$G$95,3,FALSE)),IF(OR($E617="KTN",$E617="WHZ"),(VLOOKUP($K617,'判定表'!$B$3:$G$95,4,FALSE)*I617),0)))</f>
        <v/>
      </c>
      <c r="N617" s="71" t="str">
        <f>IF($I617="","",IF($K617="","",IF($G617=1,(VLOOKUP($F617,'金額'!$B$3:$J$114,3,FALSE)),0)))</f>
        <v/>
      </c>
      <c r="O617" s="72" t="str">
        <f t="shared" si="3"/>
        <v/>
      </c>
      <c r="P617" s="73" t="str">
        <f>IF($K617="","",IF($E617="KTN",(VLOOKUP($K617,'判定表'!$B$3:$I$95,8,FALSE)),IF($I617="","",(VLOOKUP($F617,'金額'!$B$3:$J$114,9,FALSE)))))</f>
        <v/>
      </c>
      <c r="Q617" s="59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</row>
    <row r="618" ht="13.5" customHeight="1">
      <c r="A618" s="44"/>
      <c r="B618" s="60" t="str">
        <f>IF($K618="","",(VLOOKUP($K618,'判定表'!$B$3:$G$105,6,FALSE)))</f>
        <v/>
      </c>
      <c r="C618" s="61"/>
      <c r="D618" s="62" t="str">
        <f t="shared" si="2"/>
        <v/>
      </c>
      <c r="E618" s="62" t="str">
        <f>IF(F618="","",VLOOKUP($F618,'金額'!$B$3:$K$44,10,FALSE))</f>
        <v/>
      </c>
      <c r="F618" s="63"/>
      <c r="G618" s="64" t="str">
        <f>IF($F618="","",(VLOOKUP($F618,'金額'!$B$3:$E$114,2,FALSE)))</f>
        <v/>
      </c>
      <c r="H618" s="65" t="str">
        <f>IF(F618="","",VLOOKUP($F618,'金額'!$B$3:$I$44,8,FALSE))</f>
        <v/>
      </c>
      <c r="I618" s="66" t="str">
        <f>IF(F618="","",VLOOKUP($F618,'金額'!$B$3:$I$44,7,FALSE))</f>
        <v/>
      </c>
      <c r="J618" s="67"/>
      <c r="K618" s="68"/>
      <c r="L618" s="69" t="str">
        <f>IF($I618="","",IF(AND($B618="K",$E618="KTN"),2000,IF(AND($B618="K",$E618="WHZ"),2000,IF($E618="MAHA",1500,IF($G618=0,(VLOOKUP($K618,'判定表'!$B$3:$G$96,2,FALSE)),0)))))</f>
        <v/>
      </c>
      <c r="M618" s="70" t="str">
        <f>IF($K618="","",IF($E618="ANC",(VLOOKUP($K618,'判定表'!$B$3:$G$95,3,FALSE)),IF(OR($E618="KTN",$E618="WHZ"),(VLOOKUP($K618,'判定表'!$B$3:$G$95,4,FALSE)*I618),0)))</f>
        <v/>
      </c>
      <c r="N618" s="71" t="str">
        <f>IF($I618="","",IF($K618="","",IF($G618=1,(VLOOKUP($F618,'金額'!$B$3:$J$114,3,FALSE)),0)))</f>
        <v/>
      </c>
      <c r="O618" s="72" t="str">
        <f t="shared" si="3"/>
        <v/>
      </c>
      <c r="P618" s="73" t="str">
        <f>IF($K618="","",IF($E618="KTN",(VLOOKUP($K618,'判定表'!$B$3:$I$95,8,FALSE)),IF($I618="","",(VLOOKUP($F618,'金額'!$B$3:$J$114,9,FALSE)))))</f>
        <v/>
      </c>
      <c r="Q618" s="59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</row>
    <row r="619" ht="13.5" customHeight="1">
      <c r="A619" s="44"/>
      <c r="B619" s="60" t="str">
        <f>IF($K619="","",(VLOOKUP($K619,'判定表'!$B$3:$G$105,6,FALSE)))</f>
        <v/>
      </c>
      <c r="C619" s="61"/>
      <c r="D619" s="62" t="str">
        <f t="shared" si="2"/>
        <v/>
      </c>
      <c r="E619" s="62" t="str">
        <f>IF(F619="","",VLOOKUP($F619,'金額'!$B$3:$K$44,10,FALSE))</f>
        <v/>
      </c>
      <c r="F619" s="63"/>
      <c r="G619" s="64" t="str">
        <f>IF($F619="","",(VLOOKUP($F619,'金額'!$B$3:$E$114,2,FALSE)))</f>
        <v/>
      </c>
      <c r="H619" s="65" t="str">
        <f>IF(F619="","",VLOOKUP($F619,'金額'!$B$3:$I$44,8,FALSE))</f>
        <v/>
      </c>
      <c r="I619" s="66" t="str">
        <f>IF(F619="","",VLOOKUP($F619,'金額'!$B$3:$I$44,7,FALSE))</f>
        <v/>
      </c>
      <c r="J619" s="67"/>
      <c r="K619" s="68"/>
      <c r="L619" s="69" t="str">
        <f>IF($I619="","",IF(AND($B619="K",$E619="KTN"),2000,IF(AND($B619="K",$E619="WHZ"),2000,IF($E619="MAHA",1500,IF($G619=0,(VLOOKUP($K619,'判定表'!$B$3:$G$96,2,FALSE)),0)))))</f>
        <v/>
      </c>
      <c r="M619" s="70" t="str">
        <f>IF($K619="","",IF($E619="ANC",(VLOOKUP($K619,'判定表'!$B$3:$G$95,3,FALSE)),IF(OR($E619="KTN",$E619="WHZ"),(VLOOKUP($K619,'判定表'!$B$3:$G$95,4,FALSE)*I619),0)))</f>
        <v/>
      </c>
      <c r="N619" s="71" t="str">
        <f>IF($I619="","",IF($K619="","",IF($G619=1,(VLOOKUP($F619,'金額'!$B$3:$J$114,3,FALSE)),0)))</f>
        <v/>
      </c>
      <c r="O619" s="72" t="str">
        <f t="shared" si="3"/>
        <v/>
      </c>
      <c r="P619" s="73" t="str">
        <f>IF($K619="","",IF($E619="KTN",(VLOOKUP($K619,'判定表'!$B$3:$I$95,8,FALSE)),IF($I619="","",(VLOOKUP($F619,'金額'!$B$3:$J$114,9,FALSE)))))</f>
        <v/>
      </c>
      <c r="Q619" s="59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</row>
    <row r="620" ht="13.5" customHeight="1">
      <c r="A620" s="44"/>
      <c r="B620" s="60" t="str">
        <f>IF($K620="","",(VLOOKUP($K620,'判定表'!$B$3:$G$105,6,FALSE)))</f>
        <v/>
      </c>
      <c r="C620" s="61"/>
      <c r="D620" s="62" t="str">
        <f t="shared" si="2"/>
        <v/>
      </c>
      <c r="E620" s="62" t="str">
        <f>IF(F620="","",VLOOKUP($F620,'金額'!$B$3:$K$44,10,FALSE))</f>
        <v/>
      </c>
      <c r="F620" s="63"/>
      <c r="G620" s="64" t="str">
        <f>IF($F620="","",(VLOOKUP($F620,'金額'!$B$3:$E$114,2,FALSE)))</f>
        <v/>
      </c>
      <c r="H620" s="65" t="str">
        <f>IF(F620="","",VLOOKUP($F620,'金額'!$B$3:$I$44,8,FALSE))</f>
        <v/>
      </c>
      <c r="I620" s="66" t="str">
        <f>IF(F620="","",VLOOKUP($F620,'金額'!$B$3:$I$44,7,FALSE))</f>
        <v/>
      </c>
      <c r="J620" s="67"/>
      <c r="K620" s="68"/>
      <c r="L620" s="69" t="str">
        <f>IF($I620="","",IF(AND($B620="K",$E620="KTN"),2000,IF(AND($B620="K",$E620="WHZ"),2000,IF($E620="MAHA",1500,IF($G620=0,(VLOOKUP($K620,'判定表'!$B$3:$G$96,2,FALSE)),0)))))</f>
        <v/>
      </c>
      <c r="M620" s="70" t="str">
        <f>IF($K620="","",IF($E620="ANC",(VLOOKUP($K620,'判定表'!$B$3:$G$95,3,FALSE)),IF(OR($E620="KTN",$E620="WHZ"),(VLOOKUP($K620,'判定表'!$B$3:$G$95,4,FALSE)*I620),0)))</f>
        <v/>
      </c>
      <c r="N620" s="71" t="str">
        <f>IF($I620="","",IF($K620="","",IF($G620=1,(VLOOKUP($F620,'金額'!$B$3:$J$114,3,FALSE)),0)))</f>
        <v/>
      </c>
      <c r="O620" s="72" t="str">
        <f t="shared" si="3"/>
        <v/>
      </c>
      <c r="P620" s="73" t="str">
        <f>IF($K620="","",IF($E620="KTN",(VLOOKUP($K620,'判定表'!$B$3:$I$95,8,FALSE)),IF($I620="","",(VLOOKUP($F620,'金額'!$B$3:$J$114,9,FALSE)))))</f>
        <v/>
      </c>
      <c r="Q620" s="75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</row>
    <row r="621" ht="13.5" customHeight="1">
      <c r="A621" s="44"/>
      <c r="B621" s="60" t="str">
        <f>IF($K621="","",(VLOOKUP($K621,'判定表'!$B$3:$G$105,6,FALSE)))</f>
        <v/>
      </c>
      <c r="C621" s="61"/>
      <c r="D621" s="62" t="str">
        <f t="shared" si="2"/>
        <v/>
      </c>
      <c r="E621" s="62" t="str">
        <f>IF(F621="","",VLOOKUP($F621,'金額'!$B$3:$K$44,10,FALSE))</f>
        <v/>
      </c>
      <c r="F621" s="63"/>
      <c r="G621" s="64" t="str">
        <f>IF($F621="","",(VLOOKUP($F621,'金額'!$B$3:$E$114,2,FALSE)))</f>
        <v/>
      </c>
      <c r="H621" s="65" t="str">
        <f>IF(F621="","",VLOOKUP($F621,'金額'!$B$3:$I$44,8,FALSE))</f>
        <v/>
      </c>
      <c r="I621" s="66" t="str">
        <f>IF(F621="","",VLOOKUP($F621,'金額'!$B$3:$I$44,7,FALSE))</f>
        <v/>
      </c>
      <c r="J621" s="67"/>
      <c r="K621" s="68"/>
      <c r="L621" s="69" t="str">
        <f>IF($I621="","",IF(AND($B621="K",$E621="KTN"),2000,IF(AND($B621="K",$E621="WHZ"),2000,IF($E621="MAHA",1500,IF($G621=0,(VLOOKUP($K621,'判定表'!$B$3:$G$96,2,FALSE)),0)))))</f>
        <v/>
      </c>
      <c r="M621" s="70" t="str">
        <f>IF($K621="","",IF($E621="ANC",(VLOOKUP($K621,'判定表'!$B$3:$G$95,3,FALSE)),IF(OR($E621="KTN",$E621="WHZ"),(VLOOKUP($K621,'判定表'!$B$3:$G$95,4,FALSE)*I621),0)))</f>
        <v/>
      </c>
      <c r="N621" s="71" t="str">
        <f>IF($I621="","",IF($K621="","",IF($G621=1,(VLOOKUP($F621,'金額'!$B$3:$J$114,3,FALSE)),0)))</f>
        <v/>
      </c>
      <c r="O621" s="72" t="str">
        <f t="shared" si="3"/>
        <v/>
      </c>
      <c r="P621" s="73" t="str">
        <f>IF($K621="","",IF($E621="KTN",(VLOOKUP($K621,'判定表'!$B$3:$I$95,8,FALSE)),IF($I621="","",(VLOOKUP($F621,'金額'!$B$3:$J$114,9,FALSE)))))</f>
        <v/>
      </c>
      <c r="Q621" s="59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</row>
    <row r="622" ht="13.5" customHeight="1">
      <c r="A622" s="44"/>
      <c r="B622" s="60" t="str">
        <f>IF($K622="","",(VLOOKUP($K622,'判定表'!$B$3:$G$105,6,FALSE)))</f>
        <v/>
      </c>
      <c r="C622" s="61"/>
      <c r="D622" s="62" t="str">
        <f t="shared" si="2"/>
        <v/>
      </c>
      <c r="E622" s="62" t="str">
        <f>IF(F622="","",VLOOKUP($F622,'金額'!$B$3:$K$44,10,FALSE))</f>
        <v/>
      </c>
      <c r="F622" s="63"/>
      <c r="G622" s="64" t="str">
        <f>IF($F622="","",(VLOOKUP($F622,'金額'!$B$3:$E$114,2,FALSE)))</f>
        <v/>
      </c>
      <c r="H622" s="65" t="str">
        <f>IF(F622="","",VLOOKUP($F622,'金額'!$B$3:$I$44,8,FALSE))</f>
        <v/>
      </c>
      <c r="I622" s="66" t="str">
        <f>IF(F622="","",VLOOKUP($F622,'金額'!$B$3:$I$44,7,FALSE))</f>
        <v/>
      </c>
      <c r="J622" s="67"/>
      <c r="K622" s="68"/>
      <c r="L622" s="69" t="str">
        <f>IF($I622="","",IF(AND($B622="K",$E622="KTN"),2000,IF(AND($B622="K",$E622="WHZ"),2000,IF($E622="MAHA",1500,IF($G622=0,(VLOOKUP($K622,'判定表'!$B$3:$G$96,2,FALSE)),0)))))</f>
        <v/>
      </c>
      <c r="M622" s="70" t="str">
        <f>IF($K622="","",IF($E622="ANC",(VLOOKUP($K622,'判定表'!$B$3:$G$95,3,FALSE)),IF(OR($E622="KTN",$E622="WHZ"),(VLOOKUP($K622,'判定表'!$B$3:$G$95,4,FALSE)*I622),0)))</f>
        <v/>
      </c>
      <c r="N622" s="71" t="str">
        <f>IF($I622="","",IF($K622="","",IF($G622=1,(VLOOKUP($F622,'金額'!$B$3:$J$114,3,FALSE)),0)))</f>
        <v/>
      </c>
      <c r="O622" s="72" t="str">
        <f t="shared" si="3"/>
        <v/>
      </c>
      <c r="P622" s="73" t="str">
        <f>IF($K622="","",IF($E622="KTN",(VLOOKUP($K622,'判定表'!$B$3:$I$95,8,FALSE)),IF($I622="","",(VLOOKUP($F622,'金額'!$B$3:$J$114,9,FALSE)))))</f>
        <v/>
      </c>
      <c r="Q622" s="59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</row>
    <row r="623" ht="13.5" customHeight="1">
      <c r="A623" s="44"/>
      <c r="B623" s="60" t="str">
        <f>IF($K623="","",(VLOOKUP($K623,'判定表'!$B$3:$G$105,6,FALSE)))</f>
        <v/>
      </c>
      <c r="C623" s="61"/>
      <c r="D623" s="62" t="str">
        <f t="shared" si="2"/>
        <v/>
      </c>
      <c r="E623" s="62" t="str">
        <f>IF(F623="","",VLOOKUP($F623,'金額'!$B$3:$K$44,10,FALSE))</f>
        <v/>
      </c>
      <c r="F623" s="63"/>
      <c r="G623" s="64" t="str">
        <f>IF($F623="","",(VLOOKUP($F623,'金額'!$B$3:$E$114,2,FALSE)))</f>
        <v/>
      </c>
      <c r="H623" s="65" t="str">
        <f>IF(F623="","",VLOOKUP($F623,'金額'!$B$3:$I$44,8,FALSE))</f>
        <v/>
      </c>
      <c r="I623" s="66" t="str">
        <f>IF(F623="","",VLOOKUP($F623,'金額'!$B$3:$I$44,7,FALSE))</f>
        <v/>
      </c>
      <c r="J623" s="67"/>
      <c r="K623" s="68"/>
      <c r="L623" s="69" t="str">
        <f>IF($I623="","",IF(AND($B623="K",$E623="KTN"),2000,IF(AND($B623="K",$E623="WHZ"),2000,IF($E623="MAHA",1500,IF($G623=0,(VLOOKUP($K623,'判定表'!$B$3:$G$96,2,FALSE)),0)))))</f>
        <v/>
      </c>
      <c r="M623" s="70" t="str">
        <f>IF($K623="","",IF($E623="ANC",(VLOOKUP($K623,'判定表'!$B$3:$G$95,3,FALSE)),IF(OR($E623="KTN",$E623="WHZ"),(VLOOKUP($K623,'判定表'!$B$3:$G$95,4,FALSE)*I623),0)))</f>
        <v/>
      </c>
      <c r="N623" s="71" t="str">
        <f>IF($I623="","",IF($K623="","",IF($G623=1,(VLOOKUP($F623,'金額'!$B$3:$J$114,3,FALSE)),0)))</f>
        <v/>
      </c>
      <c r="O623" s="72" t="str">
        <f t="shared" si="3"/>
        <v/>
      </c>
      <c r="P623" s="73" t="str">
        <f>IF($K623="","",IF($E623="KTN",(VLOOKUP($K623,'判定表'!$B$3:$I$95,8,FALSE)),IF($I623="","",(VLOOKUP($F623,'金額'!$B$3:$J$114,9,FALSE)))))</f>
        <v/>
      </c>
      <c r="Q623" s="59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</row>
    <row r="624" ht="13.5" customHeight="1">
      <c r="A624" s="44"/>
      <c r="B624" s="60" t="str">
        <f>IF($K624="","",(VLOOKUP($K624,'判定表'!$B$3:$G$105,6,FALSE)))</f>
        <v/>
      </c>
      <c r="C624" s="61"/>
      <c r="D624" s="62" t="str">
        <f t="shared" si="2"/>
        <v/>
      </c>
      <c r="E624" s="62" t="str">
        <f>IF(F624="","",VLOOKUP($F624,'金額'!$B$3:$K$44,10,FALSE))</f>
        <v/>
      </c>
      <c r="F624" s="63"/>
      <c r="G624" s="64" t="str">
        <f>IF($F624="","",(VLOOKUP($F624,'金額'!$B$3:$E$114,2,FALSE)))</f>
        <v/>
      </c>
      <c r="H624" s="65" t="str">
        <f>IF(F624="","",VLOOKUP($F624,'金額'!$B$3:$I$44,8,FALSE))</f>
        <v/>
      </c>
      <c r="I624" s="66" t="str">
        <f>IF(F624="","",VLOOKUP($F624,'金額'!$B$3:$I$44,7,FALSE))</f>
        <v/>
      </c>
      <c r="J624" s="67"/>
      <c r="K624" s="68"/>
      <c r="L624" s="69" t="str">
        <f>IF($I624="","",IF(AND($B624="K",$E624="KTN"),2000,IF(AND($B624="K",$E624="WHZ"),2000,IF($E624="MAHA",1500,IF($G624=0,(VLOOKUP($K624,'判定表'!$B$3:$G$96,2,FALSE)),0)))))</f>
        <v/>
      </c>
      <c r="M624" s="70" t="str">
        <f>IF($K624="","",IF($E624="ANC",(VLOOKUP($K624,'判定表'!$B$3:$G$95,3,FALSE)),IF(OR($E624="KTN",$E624="WHZ"),(VLOOKUP($K624,'判定表'!$B$3:$G$95,4,FALSE)*I624),0)))</f>
        <v/>
      </c>
      <c r="N624" s="71" t="str">
        <f>IF($I624="","",IF($K624="","",IF($G624=1,(VLOOKUP($F624,'金額'!$B$3:$J$114,3,FALSE)),0)))</f>
        <v/>
      </c>
      <c r="O624" s="72" t="str">
        <f t="shared" si="3"/>
        <v/>
      </c>
      <c r="P624" s="73" t="str">
        <f>IF($K624="","",IF($E624="KTN",(VLOOKUP($K624,'判定表'!$B$3:$I$95,8,FALSE)),IF($I624="","",(VLOOKUP($F624,'金額'!$B$3:$J$114,9,FALSE)))))</f>
        <v/>
      </c>
      <c r="Q624" s="59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</row>
    <row r="625" ht="13.5" customHeight="1">
      <c r="A625" s="44"/>
      <c r="B625" s="60" t="str">
        <f>IF($K625="","",(VLOOKUP($K625,'判定表'!$B$3:$G$105,6,FALSE)))</f>
        <v/>
      </c>
      <c r="C625" s="61"/>
      <c r="D625" s="62" t="str">
        <f t="shared" si="2"/>
        <v/>
      </c>
      <c r="E625" s="62" t="str">
        <f>IF(F625="","",VLOOKUP($F625,'金額'!$B$3:$K$44,10,FALSE))</f>
        <v/>
      </c>
      <c r="F625" s="63"/>
      <c r="G625" s="64" t="str">
        <f>IF($F625="","",(VLOOKUP($F625,'金額'!$B$3:$E$114,2,FALSE)))</f>
        <v/>
      </c>
      <c r="H625" s="65" t="str">
        <f>IF(F625="","",VLOOKUP($F625,'金額'!$B$3:$I$44,8,FALSE))</f>
        <v/>
      </c>
      <c r="I625" s="66" t="str">
        <f>IF(F625="","",VLOOKUP($F625,'金額'!$B$3:$I$44,7,FALSE))</f>
        <v/>
      </c>
      <c r="J625" s="67"/>
      <c r="K625" s="68"/>
      <c r="L625" s="69" t="str">
        <f>IF($I625="","",IF(AND($B625="K",$E625="KTN"),2000,IF(AND($B625="K",$E625="WHZ"),2000,IF($E625="MAHA",1500,IF($G625=0,(VLOOKUP($K625,'判定表'!$B$3:$G$96,2,FALSE)),0)))))</f>
        <v/>
      </c>
      <c r="M625" s="70" t="str">
        <f>IF($K625="","",IF($E625="ANC",(VLOOKUP($K625,'判定表'!$B$3:$G$95,3,FALSE)),IF(OR($E625="KTN",$E625="WHZ"),(VLOOKUP($K625,'判定表'!$B$3:$G$95,4,FALSE)*I625),0)))</f>
        <v/>
      </c>
      <c r="N625" s="71" t="str">
        <f>IF($I625="","",IF($K625="","",IF($G625=1,(VLOOKUP($F625,'金額'!$B$3:$J$114,3,FALSE)),0)))</f>
        <v/>
      </c>
      <c r="O625" s="72" t="str">
        <f t="shared" si="3"/>
        <v/>
      </c>
      <c r="P625" s="73" t="str">
        <f>IF($K625="","",IF($E625="KTN",(VLOOKUP($K625,'判定表'!$B$3:$I$95,8,FALSE)),IF($I625="","",(VLOOKUP($F625,'金額'!$B$3:$J$114,9,FALSE)))))</f>
        <v/>
      </c>
      <c r="Q625" s="59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</row>
    <row r="626" ht="13.5" customHeight="1">
      <c r="A626" s="44"/>
      <c r="B626" s="60" t="str">
        <f>IF($K626="","",(VLOOKUP($K626,'判定表'!$B$3:$G$105,6,FALSE)))</f>
        <v/>
      </c>
      <c r="C626" s="61"/>
      <c r="D626" s="62" t="str">
        <f t="shared" si="2"/>
        <v/>
      </c>
      <c r="E626" s="62" t="str">
        <f>IF(F626="","",VLOOKUP($F626,'金額'!$B$3:$K$44,10,FALSE))</f>
        <v/>
      </c>
      <c r="F626" s="63"/>
      <c r="G626" s="64" t="str">
        <f>IF($F626="","",(VLOOKUP($F626,'金額'!$B$3:$E$114,2,FALSE)))</f>
        <v/>
      </c>
      <c r="H626" s="65" t="str">
        <f>IF(F626="","",VLOOKUP($F626,'金額'!$B$3:$I$44,8,FALSE))</f>
        <v/>
      </c>
      <c r="I626" s="66" t="str">
        <f>IF(F626="","",VLOOKUP($F626,'金額'!$B$3:$I$44,7,FALSE))</f>
        <v/>
      </c>
      <c r="J626" s="67"/>
      <c r="K626" s="68"/>
      <c r="L626" s="69" t="str">
        <f>IF($I626="","",IF(AND($B626="K",$E626="KTN"),2000,IF(AND($B626="K",$E626="WHZ"),2000,IF($E626="MAHA",1500,IF($G626=0,(VLOOKUP($K626,'判定表'!$B$3:$G$96,2,FALSE)),0)))))</f>
        <v/>
      </c>
      <c r="M626" s="70" t="str">
        <f>IF($K626="","",IF($E626="ANC",(VLOOKUP($K626,'判定表'!$B$3:$G$95,3,FALSE)),IF(OR($E626="KTN",$E626="WHZ"),(VLOOKUP($K626,'判定表'!$B$3:$G$95,4,FALSE)*I626),0)))</f>
        <v/>
      </c>
      <c r="N626" s="71" t="str">
        <f>IF($I626="","",IF($K626="","",IF($G626=1,(VLOOKUP($F626,'金額'!$B$3:$J$114,3,FALSE)),0)))</f>
        <v/>
      </c>
      <c r="O626" s="72" t="str">
        <f t="shared" si="3"/>
        <v/>
      </c>
      <c r="P626" s="73" t="str">
        <f>IF($K626="","",IF($E626="KTN",(VLOOKUP($K626,'判定表'!$B$3:$I$95,8,FALSE)),IF($I626="","",(VLOOKUP($F626,'金額'!$B$3:$J$114,9,FALSE)))))</f>
        <v/>
      </c>
      <c r="Q626" s="59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</row>
    <row r="627" ht="13.5" customHeight="1">
      <c r="A627" s="44"/>
      <c r="B627" s="60" t="str">
        <f>IF($K627="","",(VLOOKUP($K627,'判定表'!$B$3:$G$105,6,FALSE)))</f>
        <v/>
      </c>
      <c r="C627" s="61"/>
      <c r="D627" s="62" t="str">
        <f t="shared" si="2"/>
        <v/>
      </c>
      <c r="E627" s="62" t="str">
        <f>IF(F627="","",VLOOKUP($F627,'金額'!$B$3:$K$44,10,FALSE))</f>
        <v/>
      </c>
      <c r="F627" s="63"/>
      <c r="G627" s="64" t="str">
        <f>IF($F627="","",(VLOOKUP($F627,'金額'!$B$3:$E$114,2,FALSE)))</f>
        <v/>
      </c>
      <c r="H627" s="65" t="str">
        <f>IF(F627="","",VLOOKUP($F627,'金額'!$B$3:$I$44,8,FALSE))</f>
        <v/>
      </c>
      <c r="I627" s="66" t="str">
        <f>IF(F627="","",VLOOKUP($F627,'金額'!$B$3:$I$44,7,FALSE))</f>
        <v/>
      </c>
      <c r="J627" s="67"/>
      <c r="K627" s="68"/>
      <c r="L627" s="69" t="str">
        <f>IF($I627="","",IF(AND($B627="K",$E627="KTN"),2000,IF(AND($B627="K",$E627="WHZ"),2000,IF($E627="MAHA",1500,IF($G627=0,(VLOOKUP($K627,'判定表'!$B$3:$G$96,2,FALSE)),0)))))</f>
        <v/>
      </c>
      <c r="M627" s="70" t="str">
        <f>IF($K627="","",IF($E627="ANC",(VLOOKUP($K627,'判定表'!$B$3:$G$95,3,FALSE)),IF(OR($E627="KTN",$E627="WHZ"),(VLOOKUP($K627,'判定表'!$B$3:$G$95,4,FALSE)*I627),0)))</f>
        <v/>
      </c>
      <c r="N627" s="71" t="str">
        <f>IF($I627="","",IF($K627="","",IF($G627=1,(VLOOKUP($F627,'金額'!$B$3:$J$114,3,FALSE)),0)))</f>
        <v/>
      </c>
      <c r="O627" s="72" t="str">
        <f t="shared" si="3"/>
        <v/>
      </c>
      <c r="P627" s="73" t="str">
        <f>IF($K627="","",IF($E627="KTN",(VLOOKUP($K627,'判定表'!$B$3:$I$95,8,FALSE)),IF($I627="","",(VLOOKUP($F627,'金額'!$B$3:$J$114,9,FALSE)))))</f>
        <v/>
      </c>
      <c r="Q627" s="59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</row>
    <row r="628" ht="13.5" customHeight="1">
      <c r="A628" s="44"/>
      <c r="B628" s="60" t="str">
        <f>IF($K628="","",(VLOOKUP($K628,'判定表'!$B$3:$G$105,6,FALSE)))</f>
        <v/>
      </c>
      <c r="C628" s="61"/>
      <c r="D628" s="62" t="str">
        <f t="shared" si="2"/>
        <v/>
      </c>
      <c r="E628" s="62" t="str">
        <f>IF(F628="","",VLOOKUP($F628,'金額'!$B$3:$K$44,10,FALSE))</f>
        <v/>
      </c>
      <c r="F628" s="63"/>
      <c r="G628" s="64" t="str">
        <f>IF($F628="","",(VLOOKUP($F628,'金額'!$B$3:$E$114,2,FALSE)))</f>
        <v/>
      </c>
      <c r="H628" s="65" t="str">
        <f>IF(F628="","",VLOOKUP($F628,'金額'!$B$3:$I$44,8,FALSE))</f>
        <v/>
      </c>
      <c r="I628" s="66" t="str">
        <f>IF(F628="","",VLOOKUP($F628,'金額'!$B$3:$I$44,7,FALSE))</f>
        <v/>
      </c>
      <c r="J628" s="67"/>
      <c r="K628" s="68"/>
      <c r="L628" s="69" t="str">
        <f>IF($I628="","",IF(AND($B628="K",$E628="KTN"),2000,IF(AND($B628="K",$E628="WHZ"),2000,IF($E628="MAHA",1500,IF($G628=0,(VLOOKUP($K628,'判定表'!$B$3:$G$96,2,FALSE)),0)))))</f>
        <v/>
      </c>
      <c r="M628" s="70" t="str">
        <f>IF($K628="","",IF($E628="ANC",(VLOOKUP($K628,'判定表'!$B$3:$G$95,3,FALSE)),IF(OR($E628="KTN",$E628="WHZ"),(VLOOKUP($K628,'判定表'!$B$3:$G$95,4,FALSE)*I628),0)))</f>
        <v/>
      </c>
      <c r="N628" s="71" t="str">
        <f>IF($I628="","",IF($K628="","",IF($G628=1,(VLOOKUP($F628,'金額'!$B$3:$J$114,3,FALSE)),0)))</f>
        <v/>
      </c>
      <c r="O628" s="72" t="str">
        <f t="shared" si="3"/>
        <v/>
      </c>
      <c r="P628" s="73" t="str">
        <f>IF($K628="","",IF($E628="KTN",(VLOOKUP($K628,'判定表'!$B$3:$I$95,8,FALSE)),IF($I628="","",(VLOOKUP($F628,'金額'!$B$3:$J$114,9,FALSE)))))</f>
        <v/>
      </c>
      <c r="Q628" s="59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</row>
    <row r="629" ht="13.5" customHeight="1">
      <c r="A629" s="44"/>
      <c r="B629" s="60" t="str">
        <f>IF($K629="","",(VLOOKUP($K629,'判定表'!$B$3:$G$105,6,FALSE)))</f>
        <v/>
      </c>
      <c r="C629" s="61"/>
      <c r="D629" s="62" t="str">
        <f t="shared" si="2"/>
        <v/>
      </c>
      <c r="E629" s="62" t="str">
        <f>IF(F629="","",VLOOKUP($F629,'金額'!$B$3:$K$44,10,FALSE))</f>
        <v/>
      </c>
      <c r="F629" s="63"/>
      <c r="G629" s="64" t="str">
        <f>IF($F629="","",(VLOOKUP($F629,'金額'!$B$3:$E$114,2,FALSE)))</f>
        <v/>
      </c>
      <c r="H629" s="65" t="str">
        <f>IF(F629="","",VLOOKUP($F629,'金額'!$B$3:$I$44,8,FALSE))</f>
        <v/>
      </c>
      <c r="I629" s="66" t="str">
        <f>IF(F629="","",VLOOKUP($F629,'金額'!$B$3:$I$44,7,FALSE))</f>
        <v/>
      </c>
      <c r="J629" s="67"/>
      <c r="K629" s="68"/>
      <c r="L629" s="69" t="str">
        <f>IF($I629="","",IF(AND($B629="K",$E629="KTN"),2000,IF(AND($B629="K",$E629="WHZ"),2000,IF($E629="MAHA",1500,IF($G629=0,(VLOOKUP($K629,'判定表'!$B$3:$G$96,2,FALSE)),0)))))</f>
        <v/>
      </c>
      <c r="M629" s="70" t="str">
        <f>IF($K629="","",IF($E629="ANC",(VLOOKUP($K629,'判定表'!$B$3:$G$95,3,FALSE)),IF(OR($E629="KTN",$E629="WHZ"),(VLOOKUP($K629,'判定表'!$B$3:$G$95,4,FALSE)*I629),0)))</f>
        <v/>
      </c>
      <c r="N629" s="71" t="str">
        <f>IF($I629="","",IF($K629="","",IF($G629=1,(VLOOKUP($F629,'金額'!$B$3:$J$114,3,FALSE)),0)))</f>
        <v/>
      </c>
      <c r="O629" s="72" t="str">
        <f t="shared" si="3"/>
        <v/>
      </c>
      <c r="P629" s="73" t="str">
        <f>IF($K629="","",IF($E629="KTN",(VLOOKUP($K629,'判定表'!$B$3:$I$95,8,FALSE)),IF($I629="","",(VLOOKUP($F629,'金額'!$B$3:$J$114,9,FALSE)))))</f>
        <v/>
      </c>
      <c r="Q629" s="59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</row>
    <row r="630" ht="13.5" customHeight="1">
      <c r="A630" s="44"/>
      <c r="B630" s="60" t="str">
        <f>IF($K630="","",(VLOOKUP($K630,'判定表'!$B$3:$G$105,6,FALSE)))</f>
        <v/>
      </c>
      <c r="C630" s="61"/>
      <c r="D630" s="62" t="str">
        <f t="shared" si="2"/>
        <v/>
      </c>
      <c r="E630" s="62" t="str">
        <f>IF(F630="","",VLOOKUP($F630,'金額'!$B$3:$K$44,10,FALSE))</f>
        <v/>
      </c>
      <c r="F630" s="63"/>
      <c r="G630" s="64" t="str">
        <f>IF($F630="","",(VLOOKUP($F630,'金額'!$B$3:$E$114,2,FALSE)))</f>
        <v/>
      </c>
      <c r="H630" s="65" t="str">
        <f>IF(F630="","",VLOOKUP($F630,'金額'!$B$3:$I$44,8,FALSE))</f>
        <v/>
      </c>
      <c r="I630" s="66" t="str">
        <f>IF(F630="","",VLOOKUP($F630,'金額'!$B$3:$I$44,7,FALSE))</f>
        <v/>
      </c>
      <c r="J630" s="67"/>
      <c r="K630" s="68"/>
      <c r="L630" s="69" t="str">
        <f>IF($I630="","",IF(AND($B630="K",$E630="KTN"),2000,IF(AND($B630="K",$E630="WHZ"),2000,IF($E630="MAHA",1500,IF($G630=0,(VLOOKUP($K630,'判定表'!$B$3:$G$96,2,FALSE)),0)))))</f>
        <v/>
      </c>
      <c r="M630" s="70" t="str">
        <f>IF($K630="","",IF($E630="ANC",(VLOOKUP($K630,'判定表'!$B$3:$G$95,3,FALSE)),IF(OR($E630="KTN",$E630="WHZ"),(VLOOKUP($K630,'判定表'!$B$3:$G$95,4,FALSE)*I630),0)))</f>
        <v/>
      </c>
      <c r="N630" s="71" t="str">
        <f>IF($I630="","",IF($K630="","",IF($G630=1,(VLOOKUP($F630,'金額'!$B$3:$J$114,3,FALSE)),0)))</f>
        <v/>
      </c>
      <c r="O630" s="72" t="str">
        <f t="shared" si="3"/>
        <v/>
      </c>
      <c r="P630" s="73" t="str">
        <f>IF($K630="","",IF($E630="KTN",(VLOOKUP($K630,'判定表'!$B$3:$I$95,8,FALSE)),IF($I630="","",(VLOOKUP($F630,'金額'!$B$3:$J$114,9,FALSE)))))</f>
        <v/>
      </c>
      <c r="Q630" s="79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</row>
    <row r="631" ht="13.5" customHeight="1">
      <c r="A631" s="44"/>
      <c r="B631" s="60" t="str">
        <f>IF($K631="","",(VLOOKUP($K631,'判定表'!$B$3:$G$105,6,FALSE)))</f>
        <v/>
      </c>
      <c r="C631" s="61"/>
      <c r="D631" s="62" t="str">
        <f t="shared" si="2"/>
        <v/>
      </c>
      <c r="E631" s="62" t="str">
        <f>IF(F631="","",VLOOKUP($F631,'金額'!$B$3:$K$44,10,FALSE))</f>
        <v/>
      </c>
      <c r="F631" s="63"/>
      <c r="G631" s="64" t="str">
        <f>IF($F631="","",(VLOOKUP($F631,'金額'!$B$3:$E$114,2,FALSE)))</f>
        <v/>
      </c>
      <c r="H631" s="65" t="str">
        <f>IF(F631="","",VLOOKUP($F631,'金額'!$B$3:$I$44,8,FALSE))</f>
        <v/>
      </c>
      <c r="I631" s="66" t="str">
        <f>IF(F631="","",VLOOKUP($F631,'金額'!$B$3:$I$44,7,FALSE))</f>
        <v/>
      </c>
      <c r="J631" s="67"/>
      <c r="K631" s="68"/>
      <c r="L631" s="69" t="str">
        <f>IF($I631="","",IF(AND($B631="K",$E631="KTN"),2000,IF(AND($B631="K",$E631="WHZ"),2000,IF($E631="MAHA",1500,IF($G631=0,(VLOOKUP($K631,'判定表'!$B$3:$G$96,2,FALSE)),0)))))</f>
        <v/>
      </c>
      <c r="M631" s="70" t="str">
        <f>IF($K631="","",IF($E631="ANC",(VLOOKUP($K631,'判定表'!$B$3:$G$95,3,FALSE)),IF(OR($E631="KTN",$E631="WHZ"),(VLOOKUP($K631,'判定表'!$B$3:$G$95,4,FALSE)*I631),0)))</f>
        <v/>
      </c>
      <c r="N631" s="71" t="str">
        <f>IF($I631="","",IF($K631="","",IF($G631=1,(VLOOKUP($F631,'金額'!$B$3:$J$114,3,FALSE)),0)))</f>
        <v/>
      </c>
      <c r="O631" s="72" t="str">
        <f t="shared" si="3"/>
        <v/>
      </c>
      <c r="P631" s="73" t="str">
        <f>IF($K631="","",IF($E631="KTN",(VLOOKUP($K631,'判定表'!$B$3:$I$95,8,FALSE)),IF($I631="","",(VLOOKUP($F631,'金額'!$B$3:$J$114,9,FALSE)))))</f>
        <v/>
      </c>
      <c r="Q631" s="59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</row>
    <row r="632" ht="13.5" customHeight="1">
      <c r="A632" s="44"/>
      <c r="B632" s="60" t="str">
        <f>IF($K632="","",(VLOOKUP($K632,'判定表'!$B$3:$G$105,6,FALSE)))</f>
        <v/>
      </c>
      <c r="C632" s="61"/>
      <c r="D632" s="62" t="str">
        <f t="shared" si="2"/>
        <v/>
      </c>
      <c r="E632" s="62" t="str">
        <f>IF(F632="","",VLOOKUP($F632,'金額'!$B$3:$K$44,10,FALSE))</f>
        <v/>
      </c>
      <c r="F632" s="63"/>
      <c r="G632" s="64" t="str">
        <f>IF($F632="","",(VLOOKUP($F632,'金額'!$B$3:$E$114,2,FALSE)))</f>
        <v/>
      </c>
      <c r="H632" s="65" t="str">
        <f>IF(F632="","",VLOOKUP($F632,'金額'!$B$3:$I$44,8,FALSE))</f>
        <v/>
      </c>
      <c r="I632" s="66" t="str">
        <f>IF(F632="","",VLOOKUP($F632,'金額'!$B$3:$I$44,7,FALSE))</f>
        <v/>
      </c>
      <c r="J632" s="67"/>
      <c r="K632" s="68"/>
      <c r="L632" s="69" t="str">
        <f>IF($I632="","",IF(AND($B632="K",$E632="KTN"),2000,IF(AND($B632="K",$E632="WHZ"),2000,IF($E632="MAHA",1500,IF($G632=0,(VLOOKUP($K632,'判定表'!$B$3:$G$96,2,FALSE)),0)))))</f>
        <v/>
      </c>
      <c r="M632" s="70" t="str">
        <f>IF($K632="","",IF($E632="ANC",(VLOOKUP($K632,'判定表'!$B$3:$G$95,3,FALSE)),IF(OR($E632="KTN",$E632="WHZ"),(VLOOKUP($K632,'判定表'!$B$3:$G$95,4,FALSE)*I632),0)))</f>
        <v/>
      </c>
      <c r="N632" s="71" t="str">
        <f>IF($I632="","",IF($K632="","",IF($G632=1,(VLOOKUP($F632,'金額'!$B$3:$J$114,3,FALSE)),0)))</f>
        <v/>
      </c>
      <c r="O632" s="72" t="str">
        <f t="shared" si="3"/>
        <v/>
      </c>
      <c r="P632" s="73" t="str">
        <f>IF($K632="","",IF($E632="KTN",(VLOOKUP($K632,'判定表'!$B$3:$I$95,8,FALSE)),IF($I632="","",(VLOOKUP($F632,'金額'!$B$3:$J$114,9,FALSE)))))</f>
        <v/>
      </c>
      <c r="Q632" s="59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</row>
    <row r="633" ht="13.5" customHeight="1">
      <c r="A633" s="44"/>
      <c r="B633" s="60" t="str">
        <f>IF($K633="","",(VLOOKUP($K633,'判定表'!$B$3:$G$105,6,FALSE)))</f>
        <v/>
      </c>
      <c r="C633" s="61"/>
      <c r="D633" s="62" t="str">
        <f t="shared" si="2"/>
        <v/>
      </c>
      <c r="E633" s="62" t="str">
        <f>IF(F633="","",VLOOKUP($F633,'金額'!$B$3:$K$44,10,FALSE))</f>
        <v/>
      </c>
      <c r="F633" s="63"/>
      <c r="G633" s="64" t="str">
        <f>IF($F633="","",(VLOOKUP($F633,'金額'!$B$3:$E$114,2,FALSE)))</f>
        <v/>
      </c>
      <c r="H633" s="65" t="str">
        <f>IF(F633="","",VLOOKUP($F633,'金額'!$B$3:$I$44,8,FALSE))</f>
        <v/>
      </c>
      <c r="I633" s="66" t="str">
        <f>IF(F633="","",VLOOKUP($F633,'金額'!$B$3:$I$44,7,FALSE))</f>
        <v/>
      </c>
      <c r="J633" s="67"/>
      <c r="K633" s="68"/>
      <c r="L633" s="69" t="str">
        <f>IF($I633="","",IF(AND($B633="K",$E633="KTN"),2000,IF(AND($B633="K",$E633="WHZ"),2000,IF($E633="MAHA",1500,IF($G633=0,(VLOOKUP($K633,'判定表'!$B$3:$G$96,2,FALSE)),0)))))</f>
        <v/>
      </c>
      <c r="M633" s="70" t="str">
        <f>IF($K633="","",IF($E633="ANC",(VLOOKUP($K633,'判定表'!$B$3:$G$95,3,FALSE)),IF(OR($E633="KTN",$E633="WHZ"),(VLOOKUP($K633,'判定表'!$B$3:$G$95,4,FALSE)*I633),0)))</f>
        <v/>
      </c>
      <c r="N633" s="71" t="str">
        <f>IF($I633="","",IF($K633="","",IF($G633=1,(VLOOKUP($F633,'金額'!$B$3:$J$114,3,FALSE)),0)))</f>
        <v/>
      </c>
      <c r="O633" s="72" t="str">
        <f t="shared" si="3"/>
        <v/>
      </c>
      <c r="P633" s="73" t="str">
        <f>IF($K633="","",IF($E633="KTN",(VLOOKUP($K633,'判定表'!$B$3:$I$95,8,FALSE)),IF($I633="","",(VLOOKUP($F633,'金額'!$B$3:$J$114,9,FALSE)))))</f>
        <v/>
      </c>
      <c r="Q633" s="59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</row>
    <row r="634" ht="13.5" customHeight="1">
      <c r="A634" s="44"/>
      <c r="B634" s="60" t="str">
        <f>IF($K634="","",(VLOOKUP($K634,'判定表'!$B$3:$G$105,6,FALSE)))</f>
        <v/>
      </c>
      <c r="C634" s="61"/>
      <c r="D634" s="62" t="str">
        <f t="shared" si="2"/>
        <v/>
      </c>
      <c r="E634" s="62" t="str">
        <f>IF(F634="","",VLOOKUP($F634,'金額'!$B$3:$K$44,10,FALSE))</f>
        <v/>
      </c>
      <c r="F634" s="63"/>
      <c r="G634" s="64" t="str">
        <f>IF($F634="","",(VLOOKUP($F634,'金額'!$B$3:$E$114,2,FALSE)))</f>
        <v/>
      </c>
      <c r="H634" s="65" t="str">
        <f>IF(F634="","",VLOOKUP($F634,'金額'!$B$3:$I$44,8,FALSE))</f>
        <v/>
      </c>
      <c r="I634" s="66" t="str">
        <f>IF(F634="","",VLOOKUP($F634,'金額'!$B$3:$I$44,7,FALSE))</f>
        <v/>
      </c>
      <c r="J634" s="67"/>
      <c r="K634" s="68"/>
      <c r="L634" s="69" t="str">
        <f>IF($I634="","",IF(AND($B634="K",$E634="KTN"),2000,IF(AND($B634="K",$E634="WHZ"),2000,IF($E634="MAHA",1500,IF($G634=0,(VLOOKUP($K634,'判定表'!$B$3:$G$96,2,FALSE)),0)))))</f>
        <v/>
      </c>
      <c r="M634" s="70" t="str">
        <f>IF($K634="","",IF($E634="ANC",(VLOOKUP($K634,'判定表'!$B$3:$G$95,3,FALSE)),IF(OR($E634="KTN",$E634="WHZ"),(VLOOKUP($K634,'判定表'!$B$3:$G$95,4,FALSE)*I634),0)))</f>
        <v/>
      </c>
      <c r="N634" s="71" t="str">
        <f>IF($I634="","",IF($K634="","",IF($G634=1,(VLOOKUP($F634,'金額'!$B$3:$J$114,3,FALSE)),0)))</f>
        <v/>
      </c>
      <c r="O634" s="72" t="str">
        <f t="shared" si="3"/>
        <v/>
      </c>
      <c r="P634" s="73" t="str">
        <f>IF($K634="","",IF($E634="KTN",(VLOOKUP($K634,'判定表'!$B$3:$I$95,8,FALSE)),IF($I634="","",(VLOOKUP($F634,'金額'!$B$3:$J$114,9,FALSE)))))</f>
        <v/>
      </c>
      <c r="Q634" s="59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</row>
    <row r="635" ht="13.5" customHeight="1">
      <c r="A635" s="44"/>
      <c r="B635" s="60" t="str">
        <f>IF($K635="","",(VLOOKUP($K635,'判定表'!$B$3:$G$105,6,FALSE)))</f>
        <v/>
      </c>
      <c r="C635" s="61"/>
      <c r="D635" s="62" t="str">
        <f t="shared" si="2"/>
        <v/>
      </c>
      <c r="E635" s="62" t="str">
        <f>IF(F635="","",VLOOKUP($F635,'金額'!$B$3:$K$44,10,FALSE))</f>
        <v/>
      </c>
      <c r="F635" s="63"/>
      <c r="G635" s="64" t="str">
        <f>IF($F635="","",(VLOOKUP($F635,'金額'!$B$3:$E$114,2,FALSE)))</f>
        <v/>
      </c>
      <c r="H635" s="65" t="str">
        <f>IF(F635="","",VLOOKUP($F635,'金額'!$B$3:$I$44,8,FALSE))</f>
        <v/>
      </c>
      <c r="I635" s="66" t="str">
        <f>IF(F635="","",VLOOKUP($F635,'金額'!$B$3:$I$44,7,FALSE))</f>
        <v/>
      </c>
      <c r="J635" s="67"/>
      <c r="K635" s="68"/>
      <c r="L635" s="69" t="str">
        <f>IF($I635="","",IF(AND($B635="K",$E635="KTN"),2000,IF(AND($B635="K",$E635="WHZ"),2000,IF($E635="MAHA",1500,IF($G635=0,(VLOOKUP($K635,'判定表'!$B$3:$G$96,2,FALSE)),0)))))</f>
        <v/>
      </c>
      <c r="M635" s="70" t="str">
        <f>IF($K635="","",IF($E635="ANC",(VLOOKUP($K635,'判定表'!$B$3:$G$95,3,FALSE)),IF(OR($E635="KTN",$E635="WHZ"),(VLOOKUP($K635,'判定表'!$B$3:$G$95,4,FALSE)*I635),0)))</f>
        <v/>
      </c>
      <c r="N635" s="71" t="str">
        <f>IF($I635="","",IF($K635="","",IF($G635=1,(VLOOKUP($F635,'金額'!$B$3:$J$114,3,FALSE)),0)))</f>
        <v/>
      </c>
      <c r="O635" s="72" t="str">
        <f t="shared" si="3"/>
        <v/>
      </c>
      <c r="P635" s="73" t="str">
        <f>IF($K635="","",IF($E635="KTN",(VLOOKUP($K635,'判定表'!$B$3:$I$95,8,FALSE)),IF($I635="","",(VLOOKUP($F635,'金額'!$B$3:$J$114,9,FALSE)))))</f>
        <v/>
      </c>
      <c r="Q635" s="59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</row>
    <row r="636" ht="13.5" customHeight="1">
      <c r="A636" s="44"/>
      <c r="B636" s="60" t="str">
        <f>IF($K636="","",(VLOOKUP($K636,'判定表'!$B$3:$G$105,6,FALSE)))</f>
        <v/>
      </c>
      <c r="C636" s="61"/>
      <c r="D636" s="62" t="str">
        <f t="shared" si="2"/>
        <v/>
      </c>
      <c r="E636" s="62" t="str">
        <f>IF(F636="","",VLOOKUP($F636,'金額'!$B$3:$K$44,10,FALSE))</f>
        <v/>
      </c>
      <c r="F636" s="63"/>
      <c r="G636" s="64" t="str">
        <f>IF($F636="","",(VLOOKUP($F636,'金額'!$B$3:$E$114,2,FALSE)))</f>
        <v/>
      </c>
      <c r="H636" s="65" t="str">
        <f>IF(F636="","",VLOOKUP($F636,'金額'!$B$3:$I$44,8,FALSE))</f>
        <v/>
      </c>
      <c r="I636" s="66" t="str">
        <f>IF(F636="","",VLOOKUP($F636,'金額'!$B$3:$I$44,7,FALSE))</f>
        <v/>
      </c>
      <c r="J636" s="67"/>
      <c r="K636" s="68"/>
      <c r="L636" s="69" t="str">
        <f>IF($I636="","",IF(AND($B636="K",$E636="KTN"),2000,IF(AND($B636="K",$E636="WHZ"),2000,IF($E636="MAHA",1500,IF($G636=0,(VLOOKUP($K636,'判定表'!$B$3:$G$96,2,FALSE)),0)))))</f>
        <v/>
      </c>
      <c r="M636" s="70" t="str">
        <f>IF($K636="","",IF($E636="ANC",(VLOOKUP($K636,'判定表'!$B$3:$G$95,3,FALSE)),IF(OR($E636="KTN",$E636="WHZ"),(VLOOKUP($K636,'判定表'!$B$3:$G$95,4,FALSE)*I636),0)))</f>
        <v/>
      </c>
      <c r="N636" s="71" t="str">
        <f>IF($I636="","",IF($K636="","",IF($G636=1,(VLOOKUP($F636,'金額'!$B$3:$J$114,3,FALSE)),0)))</f>
        <v/>
      </c>
      <c r="O636" s="72" t="str">
        <f t="shared" si="3"/>
        <v/>
      </c>
      <c r="P636" s="73" t="str">
        <f>IF($K636="","",IF($E636="KTN",(VLOOKUP($K636,'判定表'!$B$3:$I$95,8,FALSE)),IF($I636="","",(VLOOKUP($F636,'金額'!$B$3:$J$114,9,FALSE)))))</f>
        <v/>
      </c>
      <c r="Q636" s="59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</row>
    <row r="637" ht="13.5" customHeight="1">
      <c r="A637" s="44"/>
      <c r="B637" s="60" t="str">
        <f>IF($K637="","",(VLOOKUP($K637,'判定表'!$B$3:$G$105,6,FALSE)))</f>
        <v/>
      </c>
      <c r="C637" s="61"/>
      <c r="D637" s="62" t="str">
        <f t="shared" si="2"/>
        <v/>
      </c>
      <c r="E637" s="62" t="str">
        <f>IF(F637="","",VLOOKUP($F637,'金額'!$B$3:$K$44,10,FALSE))</f>
        <v/>
      </c>
      <c r="F637" s="63"/>
      <c r="G637" s="64" t="str">
        <f>IF($F637="","",(VLOOKUP($F637,'金額'!$B$3:$E$114,2,FALSE)))</f>
        <v/>
      </c>
      <c r="H637" s="65" t="str">
        <f>IF(F637="","",VLOOKUP($F637,'金額'!$B$3:$I$44,8,FALSE))</f>
        <v/>
      </c>
      <c r="I637" s="66" t="str">
        <f>IF(F637="","",VLOOKUP($F637,'金額'!$B$3:$I$44,7,FALSE))</f>
        <v/>
      </c>
      <c r="J637" s="67"/>
      <c r="K637" s="68"/>
      <c r="L637" s="69" t="str">
        <f>IF($I637="","",IF(AND($B637="K",$E637="KTN"),2000,IF(AND($B637="K",$E637="WHZ"),2000,IF($E637="MAHA",1500,IF($G637=0,(VLOOKUP($K637,'判定表'!$B$3:$G$96,2,FALSE)),0)))))</f>
        <v/>
      </c>
      <c r="M637" s="70" t="str">
        <f>IF($K637="","",IF($E637="ANC",(VLOOKUP($K637,'判定表'!$B$3:$G$95,3,FALSE)),IF(OR($E637="KTN",$E637="WHZ"),(VLOOKUP($K637,'判定表'!$B$3:$G$95,4,FALSE)*I637),0)))</f>
        <v/>
      </c>
      <c r="N637" s="71" t="str">
        <f>IF($I637="","",IF($K637="","",IF($G637=1,(VLOOKUP($F637,'金額'!$B$3:$J$114,3,FALSE)),0)))</f>
        <v/>
      </c>
      <c r="O637" s="72" t="str">
        <f t="shared" si="3"/>
        <v/>
      </c>
      <c r="P637" s="73" t="str">
        <f>IF($K637="","",IF($E637="KTN",(VLOOKUP($K637,'判定表'!$B$3:$I$95,8,FALSE)),IF($I637="","",(VLOOKUP($F637,'金額'!$B$3:$J$114,9,FALSE)))))</f>
        <v/>
      </c>
      <c r="Q637" s="59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</row>
    <row r="638" ht="13.5" customHeight="1">
      <c r="A638" s="44"/>
      <c r="B638" s="60" t="str">
        <f>IF($K638="","",(VLOOKUP($K638,'判定表'!$B$3:$G$105,6,FALSE)))</f>
        <v/>
      </c>
      <c r="C638" s="61"/>
      <c r="D638" s="62" t="str">
        <f t="shared" si="2"/>
        <v/>
      </c>
      <c r="E638" s="62" t="str">
        <f>IF(F638="","",VLOOKUP($F638,'金額'!$B$3:$K$44,10,FALSE))</f>
        <v/>
      </c>
      <c r="F638" s="63"/>
      <c r="G638" s="64" t="str">
        <f>IF($F638="","",(VLOOKUP($F638,'金額'!$B$3:$E$114,2,FALSE)))</f>
        <v/>
      </c>
      <c r="H638" s="65" t="str">
        <f>IF(F638="","",VLOOKUP($F638,'金額'!$B$3:$I$44,8,FALSE))</f>
        <v/>
      </c>
      <c r="I638" s="66" t="str">
        <f>IF(F638="","",VLOOKUP($F638,'金額'!$B$3:$I$44,7,FALSE))</f>
        <v/>
      </c>
      <c r="J638" s="67"/>
      <c r="K638" s="68"/>
      <c r="L638" s="69" t="str">
        <f>IF($I638="","",IF(AND($B638="K",$E638="KTN"),2000,IF(AND($B638="K",$E638="WHZ"),2000,IF($E638="MAHA",1500,IF($G638=0,(VLOOKUP($K638,'判定表'!$B$3:$G$96,2,FALSE)),0)))))</f>
        <v/>
      </c>
      <c r="M638" s="70" t="str">
        <f>IF($K638="","",IF($E638="ANC",(VLOOKUP($K638,'判定表'!$B$3:$G$95,3,FALSE)),IF(OR($E638="KTN",$E638="WHZ"),(VLOOKUP($K638,'判定表'!$B$3:$G$95,4,FALSE)*I638),0)))</f>
        <v/>
      </c>
      <c r="N638" s="71" t="str">
        <f>IF($I638="","",IF($K638="","",IF($G638=1,(VLOOKUP($F638,'金額'!$B$3:$J$114,3,FALSE)),0)))</f>
        <v/>
      </c>
      <c r="O638" s="72" t="str">
        <f t="shared" si="3"/>
        <v/>
      </c>
      <c r="P638" s="73" t="str">
        <f>IF($K638="","",IF($E638="KTN",(VLOOKUP($K638,'判定表'!$B$3:$I$95,8,FALSE)),IF($I638="","",(VLOOKUP($F638,'金額'!$B$3:$J$114,9,FALSE)))))</f>
        <v/>
      </c>
      <c r="Q638" s="59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</row>
    <row r="639" ht="13.5" customHeight="1">
      <c r="A639" s="44"/>
      <c r="B639" s="60" t="str">
        <f>IF($K639="","",(VLOOKUP($K639,'判定表'!$B$3:$G$105,6,FALSE)))</f>
        <v/>
      </c>
      <c r="C639" s="61"/>
      <c r="D639" s="62" t="str">
        <f t="shared" si="2"/>
        <v/>
      </c>
      <c r="E639" s="62" t="str">
        <f>IF(F639="","",VLOOKUP($F639,'金額'!$B$3:$K$44,10,FALSE))</f>
        <v/>
      </c>
      <c r="F639" s="63"/>
      <c r="G639" s="64" t="str">
        <f>IF($F639="","",(VLOOKUP($F639,'金額'!$B$3:$E$114,2,FALSE)))</f>
        <v/>
      </c>
      <c r="H639" s="65" t="str">
        <f>IF(F639="","",VLOOKUP($F639,'金額'!$B$3:$I$44,8,FALSE))</f>
        <v/>
      </c>
      <c r="I639" s="66" t="str">
        <f>IF(F639="","",VLOOKUP($F639,'金額'!$B$3:$I$44,7,FALSE))</f>
        <v/>
      </c>
      <c r="J639" s="67"/>
      <c r="K639" s="68"/>
      <c r="L639" s="69" t="str">
        <f>IF($I639="","",IF(AND($B639="K",$E639="KTN"),2000,IF(AND($B639="K",$E639="WHZ"),2000,IF($E639="MAHA",1500,IF($G639=0,(VLOOKUP($K639,'判定表'!$B$3:$G$96,2,FALSE)),0)))))</f>
        <v/>
      </c>
      <c r="M639" s="70" t="str">
        <f>IF($K639="","",IF($E639="ANC",(VLOOKUP($K639,'判定表'!$B$3:$G$95,3,FALSE)),IF(OR($E639="KTN",$E639="WHZ"),(VLOOKUP($K639,'判定表'!$B$3:$G$95,4,FALSE)*I639),0)))</f>
        <v/>
      </c>
      <c r="N639" s="71" t="str">
        <f>IF($I639="","",IF($K639="","",IF($G639=1,(VLOOKUP($F639,'金額'!$B$3:$J$114,3,FALSE)),0)))</f>
        <v/>
      </c>
      <c r="O639" s="72" t="str">
        <f t="shared" si="3"/>
        <v/>
      </c>
      <c r="P639" s="73" t="str">
        <f>IF($K639="","",IF($E639="KTN",(VLOOKUP($K639,'判定表'!$B$3:$I$95,8,FALSE)),IF($I639="","",(VLOOKUP($F639,'金額'!$B$3:$J$114,9,FALSE)))))</f>
        <v/>
      </c>
      <c r="Q639" s="59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</row>
    <row r="640" ht="13.5" customHeight="1">
      <c r="A640" s="44"/>
      <c r="B640" s="60" t="str">
        <f>IF($K640="","",(VLOOKUP($K640,'判定表'!$B$3:$G$105,6,FALSE)))</f>
        <v/>
      </c>
      <c r="C640" s="61"/>
      <c r="D640" s="62" t="str">
        <f t="shared" si="2"/>
        <v/>
      </c>
      <c r="E640" s="62" t="str">
        <f>IF(F640="","",VLOOKUP($F640,'金額'!$B$3:$K$44,10,FALSE))</f>
        <v/>
      </c>
      <c r="F640" s="63"/>
      <c r="G640" s="64" t="str">
        <f>IF($F640="","",(VLOOKUP($F640,'金額'!$B$3:$E$114,2,FALSE)))</f>
        <v/>
      </c>
      <c r="H640" s="65" t="str">
        <f>IF(F640="","",VLOOKUP($F640,'金額'!$B$3:$I$44,8,FALSE))</f>
        <v/>
      </c>
      <c r="I640" s="66" t="str">
        <f>IF(F640="","",VLOOKUP($F640,'金額'!$B$3:$I$44,7,FALSE))</f>
        <v/>
      </c>
      <c r="J640" s="67"/>
      <c r="K640" s="68"/>
      <c r="L640" s="69" t="str">
        <f>IF($I640="","",IF(AND($B640="K",$E640="KTN"),2000,IF(AND($B640="K",$E640="WHZ"),2000,IF($E640="MAHA",1500,IF($G640=0,(VLOOKUP($K640,'判定表'!$B$3:$G$96,2,FALSE)),0)))))</f>
        <v/>
      </c>
      <c r="M640" s="70" t="str">
        <f>IF($K640="","",IF($E640="ANC",(VLOOKUP($K640,'判定表'!$B$3:$G$95,3,FALSE)),IF(OR($E640="KTN",$E640="WHZ"),(VLOOKUP($K640,'判定表'!$B$3:$G$95,4,FALSE)*I640),0)))</f>
        <v/>
      </c>
      <c r="N640" s="71" t="str">
        <f>IF($I640="","",IF($K640="","",IF($G640=1,(VLOOKUP($F640,'金額'!$B$3:$J$114,3,FALSE)),0)))</f>
        <v/>
      </c>
      <c r="O640" s="72" t="str">
        <f t="shared" si="3"/>
        <v/>
      </c>
      <c r="P640" s="73" t="str">
        <f>IF($K640="","",IF($E640="KTN",(VLOOKUP($K640,'判定表'!$B$3:$I$95,8,FALSE)),IF($I640="","",(VLOOKUP($F640,'金額'!$B$3:$J$114,9,FALSE)))))</f>
        <v/>
      </c>
      <c r="Q640" s="75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</row>
    <row r="641" ht="13.5" customHeight="1">
      <c r="A641" s="44"/>
      <c r="B641" s="60" t="str">
        <f>IF($K641="","",(VLOOKUP($K641,'判定表'!$B$3:$G$105,6,FALSE)))</f>
        <v/>
      </c>
      <c r="C641" s="61"/>
      <c r="D641" s="62" t="str">
        <f t="shared" si="2"/>
        <v/>
      </c>
      <c r="E641" s="62" t="str">
        <f>IF(F641="","",VLOOKUP($F641,'金額'!$B$3:$K$44,10,FALSE))</f>
        <v/>
      </c>
      <c r="F641" s="63"/>
      <c r="G641" s="64" t="str">
        <f>IF($F641="","",(VLOOKUP($F641,'金額'!$B$3:$E$114,2,FALSE)))</f>
        <v/>
      </c>
      <c r="H641" s="65" t="str">
        <f>IF(F641="","",VLOOKUP($F641,'金額'!$B$3:$I$44,8,FALSE))</f>
        <v/>
      </c>
      <c r="I641" s="66" t="str">
        <f>IF(F641="","",VLOOKUP($F641,'金額'!$B$3:$I$44,7,FALSE))</f>
        <v/>
      </c>
      <c r="J641" s="67"/>
      <c r="K641" s="68"/>
      <c r="L641" s="69" t="str">
        <f>IF($I641="","",IF(AND($B641="K",$E641="KTN"),2000,IF(AND($B641="K",$E641="WHZ"),2000,IF($E641="MAHA",1500,IF($G641=0,(VLOOKUP($K641,'判定表'!$B$3:$G$96,2,FALSE)),0)))))</f>
        <v/>
      </c>
      <c r="M641" s="70" t="str">
        <f>IF($K641="","",IF($E641="ANC",(VLOOKUP($K641,'判定表'!$B$3:$G$95,3,FALSE)),IF(OR($E641="KTN",$E641="WHZ"),(VLOOKUP($K641,'判定表'!$B$3:$G$95,4,FALSE)*I641),0)))</f>
        <v/>
      </c>
      <c r="N641" s="71" t="str">
        <f>IF($I641="","",IF($K641="","",IF($G641=1,(VLOOKUP($F641,'金額'!$B$3:$J$114,3,FALSE)),0)))</f>
        <v/>
      </c>
      <c r="O641" s="72" t="str">
        <f t="shared" si="3"/>
        <v/>
      </c>
      <c r="P641" s="73" t="str">
        <f>IF($K641="","",IF($E641="KTN",(VLOOKUP($K641,'判定表'!$B$3:$I$95,8,FALSE)),IF($I641="","",(VLOOKUP($F641,'金額'!$B$3:$J$114,9,FALSE)))))</f>
        <v/>
      </c>
      <c r="Q641" s="59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</row>
    <row r="642" ht="13.5" customHeight="1">
      <c r="A642" s="44"/>
      <c r="B642" s="60" t="str">
        <f>IF($K642="","",(VLOOKUP($K642,'判定表'!$B$3:$G$105,6,FALSE)))</f>
        <v/>
      </c>
      <c r="C642" s="61"/>
      <c r="D642" s="62" t="str">
        <f t="shared" si="2"/>
        <v/>
      </c>
      <c r="E642" s="62" t="str">
        <f>IF(F642="","",VLOOKUP($F642,'金額'!$B$3:$K$44,10,FALSE))</f>
        <v/>
      </c>
      <c r="F642" s="63"/>
      <c r="G642" s="64" t="str">
        <f>IF($F642="","",(VLOOKUP($F642,'金額'!$B$3:$E$114,2,FALSE)))</f>
        <v/>
      </c>
      <c r="H642" s="65" t="str">
        <f>IF(F642="","",VLOOKUP($F642,'金額'!$B$3:$I$44,8,FALSE))</f>
        <v/>
      </c>
      <c r="I642" s="66" t="str">
        <f>IF(F642="","",VLOOKUP($F642,'金額'!$B$3:$I$44,7,FALSE))</f>
        <v/>
      </c>
      <c r="J642" s="67"/>
      <c r="K642" s="68"/>
      <c r="L642" s="69" t="str">
        <f>IF($I642="","",IF(AND($B642="K",$E642="KTN"),2000,IF(AND($B642="K",$E642="WHZ"),2000,IF($E642="MAHA",1500,IF($G642=0,(VLOOKUP($K642,'判定表'!$B$3:$G$96,2,FALSE)),0)))))</f>
        <v/>
      </c>
      <c r="M642" s="70" t="str">
        <f>IF($K642="","",IF($E642="ANC",(VLOOKUP($K642,'判定表'!$B$3:$G$95,3,FALSE)),IF(OR($E642="KTN",$E642="WHZ"),(VLOOKUP($K642,'判定表'!$B$3:$G$95,4,FALSE)*I642),0)))</f>
        <v/>
      </c>
      <c r="N642" s="71" t="str">
        <f>IF($I642="","",IF($K642="","",IF($G642=1,(VLOOKUP($F642,'金額'!$B$3:$J$114,3,FALSE)),0)))</f>
        <v/>
      </c>
      <c r="O642" s="72" t="str">
        <f t="shared" si="3"/>
        <v/>
      </c>
      <c r="P642" s="73" t="str">
        <f>IF($K642="","",IF($E642="KTN",(VLOOKUP($K642,'判定表'!$B$3:$I$95,8,FALSE)),IF($I642="","",(VLOOKUP($F642,'金額'!$B$3:$J$114,9,FALSE)))))</f>
        <v/>
      </c>
      <c r="Q642" s="59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</row>
    <row r="643" ht="13.5" customHeight="1">
      <c r="A643" s="44"/>
      <c r="B643" s="60" t="str">
        <f>IF($K643="","",(VLOOKUP($K643,'判定表'!$B$3:$G$105,6,FALSE)))</f>
        <v/>
      </c>
      <c r="C643" s="61"/>
      <c r="D643" s="62" t="str">
        <f t="shared" si="2"/>
        <v/>
      </c>
      <c r="E643" s="62" t="str">
        <f>IF(F643="","",VLOOKUP($F643,'金額'!$B$3:$K$44,10,FALSE))</f>
        <v/>
      </c>
      <c r="F643" s="63"/>
      <c r="G643" s="64" t="str">
        <f>IF($F643="","",(VLOOKUP($F643,'金額'!$B$3:$E$114,2,FALSE)))</f>
        <v/>
      </c>
      <c r="H643" s="65" t="str">
        <f>IF(F643="","",VLOOKUP($F643,'金額'!$B$3:$I$44,8,FALSE))</f>
        <v/>
      </c>
      <c r="I643" s="66" t="str">
        <f>IF(F643="","",VLOOKUP($F643,'金額'!$B$3:$I$44,7,FALSE))</f>
        <v/>
      </c>
      <c r="J643" s="67"/>
      <c r="K643" s="68"/>
      <c r="L643" s="69" t="str">
        <f>IF($I643="","",IF(AND($B643="K",$E643="KTN"),2000,IF(AND($B643="K",$E643="WHZ"),2000,IF($E643="MAHA",1500,IF($G643=0,(VLOOKUP($K643,'判定表'!$B$3:$G$96,2,FALSE)),0)))))</f>
        <v/>
      </c>
      <c r="M643" s="70" t="str">
        <f>IF($K643="","",IF($E643="ANC",(VLOOKUP($K643,'判定表'!$B$3:$G$95,3,FALSE)),IF(OR($E643="KTN",$E643="WHZ"),(VLOOKUP($K643,'判定表'!$B$3:$G$95,4,FALSE)*I643),0)))</f>
        <v/>
      </c>
      <c r="N643" s="71" t="str">
        <f>IF($I643="","",IF($K643="","",IF($G643=1,(VLOOKUP($F643,'金額'!$B$3:$J$114,3,FALSE)),0)))</f>
        <v/>
      </c>
      <c r="O643" s="72" t="str">
        <f t="shared" si="3"/>
        <v/>
      </c>
      <c r="P643" s="73" t="str">
        <f>IF($K643="","",IF($E643="KTN",(VLOOKUP($K643,'判定表'!$B$3:$I$95,8,FALSE)),IF($I643="","",(VLOOKUP($F643,'金額'!$B$3:$J$114,9,FALSE)))))</f>
        <v/>
      </c>
      <c r="Q643" s="59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</row>
    <row r="644" ht="13.5" customHeight="1">
      <c r="A644" s="44"/>
      <c r="B644" s="60" t="str">
        <f>IF($K644="","",(VLOOKUP($K644,'判定表'!$B$3:$G$105,6,FALSE)))</f>
        <v/>
      </c>
      <c r="C644" s="61"/>
      <c r="D644" s="62" t="str">
        <f t="shared" si="2"/>
        <v/>
      </c>
      <c r="E644" s="62" t="str">
        <f>IF(F644="","",VLOOKUP($F644,'金額'!$B$3:$K$44,10,FALSE))</f>
        <v/>
      </c>
      <c r="F644" s="63"/>
      <c r="G644" s="64" t="str">
        <f>IF($F644="","",(VLOOKUP($F644,'金額'!$B$3:$E$114,2,FALSE)))</f>
        <v/>
      </c>
      <c r="H644" s="65" t="str">
        <f>IF(F644="","",VLOOKUP($F644,'金額'!$B$3:$I$44,8,FALSE))</f>
        <v/>
      </c>
      <c r="I644" s="66" t="str">
        <f>IF(F644="","",VLOOKUP($F644,'金額'!$B$3:$I$44,7,FALSE))</f>
        <v/>
      </c>
      <c r="J644" s="67"/>
      <c r="K644" s="68"/>
      <c r="L644" s="69" t="str">
        <f>IF($I644="","",IF(AND($B644="K",$E644="KTN"),2000,IF(AND($B644="K",$E644="WHZ"),2000,IF($E644="MAHA",1500,IF($G644=0,(VLOOKUP($K644,'判定表'!$B$3:$G$96,2,FALSE)),0)))))</f>
        <v/>
      </c>
      <c r="M644" s="70" t="str">
        <f>IF($K644="","",IF($E644="ANC",(VLOOKUP($K644,'判定表'!$B$3:$G$95,3,FALSE)),IF(OR($E644="KTN",$E644="WHZ"),(VLOOKUP($K644,'判定表'!$B$3:$G$95,4,FALSE)*I644),0)))</f>
        <v/>
      </c>
      <c r="N644" s="71" t="str">
        <f>IF($I644="","",IF($K644="","",IF($G644=1,(VLOOKUP($F644,'金額'!$B$3:$J$114,3,FALSE)),0)))</f>
        <v/>
      </c>
      <c r="O644" s="72" t="str">
        <f t="shared" si="3"/>
        <v/>
      </c>
      <c r="P644" s="73" t="str">
        <f>IF($K644="","",IF($E644="KTN",(VLOOKUP($K644,'判定表'!$B$3:$I$95,8,FALSE)),IF($I644="","",(VLOOKUP($F644,'金額'!$B$3:$J$114,9,FALSE)))))</f>
        <v/>
      </c>
      <c r="Q644" s="59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</row>
    <row r="645" ht="13.5" customHeight="1">
      <c r="A645" s="44"/>
      <c r="B645" s="60" t="str">
        <f>IF($K645="","",(VLOOKUP($K645,'判定表'!$B$3:$G$105,6,FALSE)))</f>
        <v/>
      </c>
      <c r="C645" s="61"/>
      <c r="D645" s="62" t="str">
        <f t="shared" si="2"/>
        <v/>
      </c>
      <c r="E645" s="62" t="str">
        <f>IF(F645="","",VLOOKUP($F645,'金額'!$B$3:$K$44,10,FALSE))</f>
        <v/>
      </c>
      <c r="F645" s="63"/>
      <c r="G645" s="64" t="str">
        <f>IF($F645="","",(VLOOKUP($F645,'金額'!$B$3:$E$114,2,FALSE)))</f>
        <v/>
      </c>
      <c r="H645" s="65" t="str">
        <f>IF(F645="","",VLOOKUP($F645,'金額'!$B$3:$I$44,8,FALSE))</f>
        <v/>
      </c>
      <c r="I645" s="66" t="str">
        <f>IF(F645="","",VLOOKUP($F645,'金額'!$B$3:$I$44,7,FALSE))</f>
        <v/>
      </c>
      <c r="J645" s="67"/>
      <c r="K645" s="68"/>
      <c r="L645" s="69" t="str">
        <f>IF($I645="","",IF(AND($B645="K",$E645="KTN"),2000,IF(AND($B645="K",$E645="WHZ"),2000,IF($E645="MAHA",1500,IF($G645=0,(VLOOKUP($K645,'判定表'!$B$3:$G$96,2,FALSE)),0)))))</f>
        <v/>
      </c>
      <c r="M645" s="70" t="str">
        <f>IF($K645="","",IF($E645="ANC",(VLOOKUP($K645,'判定表'!$B$3:$G$95,3,FALSE)),IF(OR($E645="KTN",$E645="WHZ"),(VLOOKUP($K645,'判定表'!$B$3:$G$95,4,FALSE)*I645),0)))</f>
        <v/>
      </c>
      <c r="N645" s="71" t="str">
        <f>IF($I645="","",IF($K645="","",IF($G645=1,(VLOOKUP($F645,'金額'!$B$3:$J$114,3,FALSE)),0)))</f>
        <v/>
      </c>
      <c r="O645" s="72" t="str">
        <f t="shared" si="3"/>
        <v/>
      </c>
      <c r="P645" s="73" t="str">
        <f>IF($K645="","",IF($E645="KTN",(VLOOKUP($K645,'判定表'!$B$3:$I$95,8,FALSE)),IF($I645="","",(VLOOKUP($F645,'金額'!$B$3:$J$114,9,FALSE)))))</f>
        <v/>
      </c>
      <c r="Q645" s="59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</row>
    <row r="646" ht="13.5" customHeight="1">
      <c r="A646" s="44"/>
      <c r="B646" s="60" t="str">
        <f>IF($K646="","",(VLOOKUP($K646,'判定表'!$B$3:$G$105,6,FALSE)))</f>
        <v/>
      </c>
      <c r="C646" s="61"/>
      <c r="D646" s="62" t="str">
        <f t="shared" si="2"/>
        <v/>
      </c>
      <c r="E646" s="62" t="str">
        <f>IF(F646="","",VLOOKUP($F646,'金額'!$B$3:$K$44,10,FALSE))</f>
        <v/>
      </c>
      <c r="F646" s="63"/>
      <c r="G646" s="64" t="str">
        <f>IF($F646="","",(VLOOKUP($F646,'金額'!$B$3:$E$114,2,FALSE)))</f>
        <v/>
      </c>
      <c r="H646" s="65" t="str">
        <f>IF(F646="","",VLOOKUP($F646,'金額'!$B$3:$I$44,8,FALSE))</f>
        <v/>
      </c>
      <c r="I646" s="66" t="str">
        <f>IF(F646="","",VLOOKUP($F646,'金額'!$B$3:$I$44,7,FALSE))</f>
        <v/>
      </c>
      <c r="J646" s="67"/>
      <c r="K646" s="68"/>
      <c r="L646" s="69" t="str">
        <f>IF($I646="","",IF(AND($B646="K",$E646="KTN"),2000,IF(AND($B646="K",$E646="WHZ"),2000,IF($E646="MAHA",1500,IF($G646=0,(VLOOKUP($K646,'判定表'!$B$3:$G$96,2,FALSE)),0)))))</f>
        <v/>
      </c>
      <c r="M646" s="70" t="str">
        <f>IF($K646="","",IF($E646="ANC",(VLOOKUP($K646,'判定表'!$B$3:$G$95,3,FALSE)),IF(OR($E646="KTN",$E646="WHZ"),(VLOOKUP($K646,'判定表'!$B$3:$G$95,4,FALSE)*I646),0)))</f>
        <v/>
      </c>
      <c r="N646" s="71" t="str">
        <f>IF($I646="","",IF($K646="","",IF($G646=1,(VLOOKUP($F646,'金額'!$B$3:$J$114,3,FALSE)),0)))</f>
        <v/>
      </c>
      <c r="O646" s="72" t="str">
        <f t="shared" si="3"/>
        <v/>
      </c>
      <c r="P646" s="73" t="str">
        <f>IF($K646="","",IF($E646="KTN",(VLOOKUP($K646,'判定表'!$B$3:$I$95,8,FALSE)),IF($I646="","",(VLOOKUP($F646,'金額'!$B$3:$J$114,9,FALSE)))))</f>
        <v/>
      </c>
      <c r="Q646" s="59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</row>
    <row r="647" ht="13.5" customHeight="1">
      <c r="A647" s="44"/>
      <c r="B647" s="60" t="str">
        <f>IF($K647="","",(VLOOKUP($K647,'判定表'!$B$3:$G$105,6,FALSE)))</f>
        <v/>
      </c>
      <c r="C647" s="61"/>
      <c r="D647" s="62" t="str">
        <f t="shared" si="2"/>
        <v/>
      </c>
      <c r="E647" s="62" t="str">
        <f>IF(F647="","",VLOOKUP($F647,'金額'!$B$3:$K$44,10,FALSE))</f>
        <v/>
      </c>
      <c r="F647" s="63"/>
      <c r="G647" s="64" t="str">
        <f>IF($F647="","",(VLOOKUP($F647,'金額'!$B$3:$E$114,2,FALSE)))</f>
        <v/>
      </c>
      <c r="H647" s="65" t="str">
        <f>IF(F647="","",VLOOKUP($F647,'金額'!$B$3:$I$44,8,FALSE))</f>
        <v/>
      </c>
      <c r="I647" s="66" t="str">
        <f>IF(F647="","",VLOOKUP($F647,'金額'!$B$3:$I$44,7,FALSE))</f>
        <v/>
      </c>
      <c r="J647" s="67"/>
      <c r="K647" s="68"/>
      <c r="L647" s="69" t="str">
        <f>IF($I647="","",IF(AND($B647="K",$E647="KTN"),2000,IF(AND($B647="K",$E647="WHZ"),2000,IF($E647="MAHA",1500,IF($G647=0,(VLOOKUP($K647,'判定表'!$B$3:$G$96,2,FALSE)),0)))))</f>
        <v/>
      </c>
      <c r="M647" s="70" t="str">
        <f>IF($K647="","",IF($E647="ANC",(VLOOKUP($K647,'判定表'!$B$3:$G$95,3,FALSE)),IF(OR($E647="KTN",$E647="WHZ"),(VLOOKUP($K647,'判定表'!$B$3:$G$95,4,FALSE)*I647),0)))</f>
        <v/>
      </c>
      <c r="N647" s="71" t="str">
        <f>IF($I647="","",IF($K647="","",IF($G647=1,(VLOOKUP($F647,'金額'!$B$3:$J$114,3,FALSE)),0)))</f>
        <v/>
      </c>
      <c r="O647" s="72" t="str">
        <f t="shared" si="3"/>
        <v/>
      </c>
      <c r="P647" s="73" t="str">
        <f>IF($K647="","",IF($E647="KTN",(VLOOKUP($K647,'判定表'!$B$3:$I$95,8,FALSE)),IF($I647="","",(VLOOKUP($F647,'金額'!$B$3:$J$114,9,FALSE)))))</f>
        <v/>
      </c>
      <c r="Q647" s="59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</row>
    <row r="648" ht="13.5" customHeight="1">
      <c r="A648" s="44"/>
      <c r="B648" s="60" t="str">
        <f>IF($K648="","",(VLOOKUP($K648,'判定表'!$B$3:$G$105,6,FALSE)))</f>
        <v/>
      </c>
      <c r="C648" s="61"/>
      <c r="D648" s="62" t="str">
        <f t="shared" si="2"/>
        <v/>
      </c>
      <c r="E648" s="62" t="str">
        <f>IF(F648="","",VLOOKUP($F648,'金額'!$B$3:$K$44,10,FALSE))</f>
        <v/>
      </c>
      <c r="F648" s="63"/>
      <c r="G648" s="64" t="str">
        <f>IF($F648="","",(VLOOKUP($F648,'金額'!$B$3:$E$114,2,FALSE)))</f>
        <v/>
      </c>
      <c r="H648" s="65" t="str">
        <f>IF(F648="","",VLOOKUP($F648,'金額'!$B$3:$I$44,8,FALSE))</f>
        <v/>
      </c>
      <c r="I648" s="66" t="str">
        <f>IF(F648="","",VLOOKUP($F648,'金額'!$B$3:$I$44,7,FALSE))</f>
        <v/>
      </c>
      <c r="J648" s="67"/>
      <c r="K648" s="68"/>
      <c r="L648" s="69" t="str">
        <f>IF($I648="","",IF(AND($B648="K",$E648="KTN"),2000,IF(AND($B648="K",$E648="WHZ"),2000,IF($E648="MAHA",1500,IF($G648=0,(VLOOKUP($K648,'判定表'!$B$3:$G$96,2,FALSE)),0)))))</f>
        <v/>
      </c>
      <c r="M648" s="70" t="str">
        <f>IF($K648="","",IF($E648="ANC",(VLOOKUP($K648,'判定表'!$B$3:$G$95,3,FALSE)),IF(OR($E648="KTN",$E648="WHZ"),(VLOOKUP($K648,'判定表'!$B$3:$G$95,4,FALSE)*I648),0)))</f>
        <v/>
      </c>
      <c r="N648" s="71" t="str">
        <f>IF($I648="","",IF($K648="","",IF($G648=1,(VLOOKUP($F648,'金額'!$B$3:$J$114,3,FALSE)),0)))</f>
        <v/>
      </c>
      <c r="O648" s="72" t="str">
        <f t="shared" si="3"/>
        <v/>
      </c>
      <c r="P648" s="73" t="str">
        <f>IF($K648="","",IF($E648="KTN",(VLOOKUP($K648,'判定表'!$B$3:$I$95,8,FALSE)),IF($I648="","",(VLOOKUP($F648,'金額'!$B$3:$J$114,9,FALSE)))))</f>
        <v/>
      </c>
      <c r="Q648" s="59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</row>
    <row r="649" ht="13.5" customHeight="1">
      <c r="A649" s="44"/>
      <c r="B649" s="60" t="str">
        <f>IF($K649="","",(VLOOKUP($K649,'判定表'!$B$3:$G$105,6,FALSE)))</f>
        <v/>
      </c>
      <c r="C649" s="61"/>
      <c r="D649" s="62" t="str">
        <f t="shared" si="2"/>
        <v/>
      </c>
      <c r="E649" s="62" t="str">
        <f>IF(F649="","",VLOOKUP($F649,'金額'!$B$3:$K$44,10,FALSE))</f>
        <v/>
      </c>
      <c r="F649" s="63"/>
      <c r="G649" s="64" t="str">
        <f>IF($F649="","",(VLOOKUP($F649,'金額'!$B$3:$E$114,2,FALSE)))</f>
        <v/>
      </c>
      <c r="H649" s="65" t="str">
        <f>IF(F649="","",VLOOKUP($F649,'金額'!$B$3:$I$44,8,FALSE))</f>
        <v/>
      </c>
      <c r="I649" s="66" t="str">
        <f>IF(F649="","",VLOOKUP($F649,'金額'!$B$3:$I$44,7,FALSE))</f>
        <v/>
      </c>
      <c r="J649" s="67"/>
      <c r="K649" s="68"/>
      <c r="L649" s="69" t="str">
        <f>IF($I649="","",IF(AND($B649="K",$E649="KTN"),2000,IF(AND($B649="K",$E649="WHZ"),2000,IF($E649="MAHA",1500,IF($G649=0,(VLOOKUP($K649,'判定表'!$B$3:$G$96,2,FALSE)),0)))))</f>
        <v/>
      </c>
      <c r="M649" s="70" t="str">
        <f>IF($K649="","",IF($E649="ANC",(VLOOKUP($K649,'判定表'!$B$3:$G$95,3,FALSE)),IF(OR($E649="KTN",$E649="WHZ"),(VLOOKUP($K649,'判定表'!$B$3:$G$95,4,FALSE)*I649),0)))</f>
        <v/>
      </c>
      <c r="N649" s="71" t="str">
        <f>IF($I649="","",IF($K649="","",IF($G649=1,(VLOOKUP($F649,'金額'!$B$3:$J$114,3,FALSE)),0)))</f>
        <v/>
      </c>
      <c r="O649" s="72" t="str">
        <f t="shared" si="3"/>
        <v/>
      </c>
      <c r="P649" s="73" t="str">
        <f>IF($K649="","",IF($E649="KTN",(VLOOKUP($K649,'判定表'!$B$3:$I$95,8,FALSE)),IF($I649="","",(VLOOKUP($F649,'金額'!$B$3:$J$114,9,FALSE)))))</f>
        <v/>
      </c>
      <c r="Q649" s="59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</row>
    <row r="650" ht="13.5" customHeight="1">
      <c r="A650" s="44"/>
      <c r="B650" s="60" t="str">
        <f>IF($K650="","",(VLOOKUP($K650,'判定表'!$B$3:$G$105,6,FALSE)))</f>
        <v/>
      </c>
      <c r="C650" s="61"/>
      <c r="D650" s="62" t="str">
        <f t="shared" si="2"/>
        <v/>
      </c>
      <c r="E650" s="62" t="str">
        <f>IF(F650="","",VLOOKUP($F650,'金額'!$B$3:$K$44,10,FALSE))</f>
        <v/>
      </c>
      <c r="F650" s="63"/>
      <c r="G650" s="64" t="str">
        <f>IF($F650="","",(VLOOKUP($F650,'金額'!$B$3:$E$114,2,FALSE)))</f>
        <v/>
      </c>
      <c r="H650" s="65" t="str">
        <f>IF(F650="","",VLOOKUP($F650,'金額'!$B$3:$I$44,8,FALSE))</f>
        <v/>
      </c>
      <c r="I650" s="66" t="str">
        <f>IF(F650="","",VLOOKUP($F650,'金額'!$B$3:$I$44,7,FALSE))</f>
        <v/>
      </c>
      <c r="J650" s="67"/>
      <c r="K650" s="68"/>
      <c r="L650" s="69" t="str">
        <f>IF($I650="","",IF(AND($B650="K",$E650="KTN"),2000,IF(AND($B650="K",$E650="WHZ"),2000,IF($E650="MAHA",1500,IF($G650=0,(VLOOKUP($K650,'判定表'!$B$3:$G$96,2,FALSE)),0)))))</f>
        <v/>
      </c>
      <c r="M650" s="70" t="str">
        <f>IF($K650="","",IF($E650="ANC",(VLOOKUP($K650,'判定表'!$B$3:$G$95,3,FALSE)),IF(OR($E650="KTN",$E650="WHZ"),(VLOOKUP($K650,'判定表'!$B$3:$G$95,4,FALSE)*I650),0)))</f>
        <v/>
      </c>
      <c r="N650" s="71" t="str">
        <f>IF($I650="","",IF($K650="","",IF($G650=1,(VLOOKUP($F650,'金額'!$B$3:$J$114,3,FALSE)),0)))</f>
        <v/>
      </c>
      <c r="O650" s="72" t="str">
        <f t="shared" si="3"/>
        <v/>
      </c>
      <c r="P650" s="73" t="str">
        <f>IF($K650="","",IF($E650="KTN",(VLOOKUP($K650,'判定表'!$B$3:$I$95,8,FALSE)),IF($I650="","",(VLOOKUP($F650,'金額'!$B$3:$J$114,9,FALSE)))))</f>
        <v/>
      </c>
      <c r="Q650" s="59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</row>
    <row r="651" ht="13.5" customHeight="1">
      <c r="A651" s="44"/>
      <c r="B651" s="60" t="str">
        <f>IF($K651="","",(VLOOKUP($K651,'判定表'!$B$3:$G$105,6,FALSE)))</f>
        <v/>
      </c>
      <c r="C651" s="61"/>
      <c r="D651" s="62" t="str">
        <f t="shared" si="2"/>
        <v/>
      </c>
      <c r="E651" s="62" t="str">
        <f>IF(F651="","",VLOOKUP($F651,'金額'!$B$3:$K$44,10,FALSE))</f>
        <v/>
      </c>
      <c r="F651" s="63"/>
      <c r="G651" s="64" t="str">
        <f>IF($F651="","",(VLOOKUP($F651,'金額'!$B$3:$E$114,2,FALSE)))</f>
        <v/>
      </c>
      <c r="H651" s="65" t="str">
        <f>IF(F651="","",VLOOKUP($F651,'金額'!$B$3:$I$44,8,FALSE))</f>
        <v/>
      </c>
      <c r="I651" s="66" t="str">
        <f>IF(F651="","",VLOOKUP($F651,'金額'!$B$3:$I$44,7,FALSE))</f>
        <v/>
      </c>
      <c r="J651" s="67"/>
      <c r="K651" s="68"/>
      <c r="L651" s="69" t="str">
        <f>IF($I651="","",IF(AND($B651="K",$E651="KTN"),2000,IF(AND($B651="K",$E651="WHZ"),2000,IF($E651="MAHA",1500,IF($G651=0,(VLOOKUP($K651,'判定表'!$B$3:$G$96,2,FALSE)),0)))))</f>
        <v/>
      </c>
      <c r="M651" s="70" t="str">
        <f>IF($K651="","",IF($E651="ANC",(VLOOKUP($K651,'判定表'!$B$3:$G$95,3,FALSE)),IF(OR($E651="KTN",$E651="WHZ"),(VLOOKUP($K651,'判定表'!$B$3:$G$95,4,FALSE)*I651),0)))</f>
        <v/>
      </c>
      <c r="N651" s="71" t="str">
        <f>IF($I651="","",IF($K651="","",IF($G651=1,(VLOOKUP($F651,'金額'!$B$3:$J$114,3,FALSE)),0)))</f>
        <v/>
      </c>
      <c r="O651" s="72" t="str">
        <f t="shared" si="3"/>
        <v/>
      </c>
      <c r="P651" s="73" t="str">
        <f>IF($K651="","",IF($E651="KTN",(VLOOKUP($K651,'判定表'!$B$3:$I$95,8,FALSE)),IF($I651="","",(VLOOKUP($F651,'金額'!$B$3:$J$114,9,FALSE)))))</f>
        <v/>
      </c>
      <c r="Q651" s="59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</row>
    <row r="652" ht="13.5" customHeight="1">
      <c r="A652" s="44"/>
      <c r="B652" s="60" t="str">
        <f>IF($K652="","",(VLOOKUP($K652,'判定表'!$B$3:$G$105,6,FALSE)))</f>
        <v/>
      </c>
      <c r="C652" s="61"/>
      <c r="D652" s="62" t="str">
        <f t="shared" si="2"/>
        <v/>
      </c>
      <c r="E652" s="62" t="str">
        <f>IF(F652="","",VLOOKUP($F652,'金額'!$B$3:$K$44,10,FALSE))</f>
        <v/>
      </c>
      <c r="F652" s="63"/>
      <c r="G652" s="64" t="str">
        <f>IF($F652="","",(VLOOKUP($F652,'金額'!$B$3:$E$114,2,FALSE)))</f>
        <v/>
      </c>
      <c r="H652" s="65" t="str">
        <f>IF(F652="","",VLOOKUP($F652,'金額'!$B$3:$I$44,8,FALSE))</f>
        <v/>
      </c>
      <c r="I652" s="66" t="str">
        <f>IF(F652="","",VLOOKUP($F652,'金額'!$B$3:$I$44,7,FALSE))</f>
        <v/>
      </c>
      <c r="J652" s="67"/>
      <c r="K652" s="68"/>
      <c r="L652" s="69" t="str">
        <f>IF($I652="","",IF(AND($B652="K",$E652="KTN"),2000,IF(AND($B652="K",$E652="WHZ"),2000,IF($E652="MAHA",1500,IF($G652=0,(VLOOKUP($K652,'判定表'!$B$3:$G$96,2,FALSE)),0)))))</f>
        <v/>
      </c>
      <c r="M652" s="70" t="str">
        <f>IF($K652="","",IF($E652="ANC",(VLOOKUP($K652,'判定表'!$B$3:$G$95,3,FALSE)),IF(OR($E652="KTN",$E652="WHZ"),(VLOOKUP($K652,'判定表'!$B$3:$G$95,4,FALSE)*I652),0)))</f>
        <v/>
      </c>
      <c r="N652" s="71" t="str">
        <f>IF($I652="","",IF($K652="","",IF($G652=1,(VLOOKUP($F652,'金額'!$B$3:$J$114,3,FALSE)),0)))</f>
        <v/>
      </c>
      <c r="O652" s="72" t="str">
        <f t="shared" si="3"/>
        <v/>
      </c>
      <c r="P652" s="73" t="str">
        <f>IF($K652="","",IF($E652="KTN",(VLOOKUP($K652,'判定表'!$B$3:$I$95,8,FALSE)),IF($I652="","",(VLOOKUP($F652,'金額'!$B$3:$J$114,9,FALSE)))))</f>
        <v/>
      </c>
      <c r="Q652" s="59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</row>
    <row r="653" ht="13.5" customHeight="1">
      <c r="A653" s="44"/>
      <c r="B653" s="60" t="str">
        <f>IF($K653="","",(VLOOKUP($K653,'判定表'!$B$3:$G$105,6,FALSE)))</f>
        <v/>
      </c>
      <c r="C653" s="61"/>
      <c r="D653" s="62" t="str">
        <f t="shared" si="2"/>
        <v/>
      </c>
      <c r="E653" s="62" t="str">
        <f>IF(F653="","",VLOOKUP($F653,'金額'!$B$3:$K$44,10,FALSE))</f>
        <v/>
      </c>
      <c r="F653" s="63"/>
      <c r="G653" s="64" t="str">
        <f>IF($F653="","",(VLOOKUP($F653,'金額'!$B$3:$E$114,2,FALSE)))</f>
        <v/>
      </c>
      <c r="H653" s="65" t="str">
        <f>IF(F653="","",VLOOKUP($F653,'金額'!$B$3:$I$44,8,FALSE))</f>
        <v/>
      </c>
      <c r="I653" s="66" t="str">
        <f>IF(F653="","",VLOOKUP($F653,'金額'!$B$3:$I$44,7,FALSE))</f>
        <v/>
      </c>
      <c r="J653" s="67"/>
      <c r="K653" s="68"/>
      <c r="L653" s="69" t="str">
        <f>IF($I653="","",IF(AND($B653="K",$E653="KTN"),2000,IF(AND($B653="K",$E653="WHZ"),2000,IF($E653="MAHA",1500,IF($G653=0,(VLOOKUP($K653,'判定表'!$B$3:$G$96,2,FALSE)),0)))))</f>
        <v/>
      </c>
      <c r="M653" s="70" t="str">
        <f>IF($K653="","",IF($E653="ANC",(VLOOKUP($K653,'判定表'!$B$3:$G$95,3,FALSE)),IF(OR($E653="KTN",$E653="WHZ"),(VLOOKUP($K653,'判定表'!$B$3:$G$95,4,FALSE)*I653),0)))</f>
        <v/>
      </c>
      <c r="N653" s="71" t="str">
        <f>IF($I653="","",IF($K653="","",IF($G653=1,(VLOOKUP($F653,'金額'!$B$3:$J$114,3,FALSE)),0)))</f>
        <v/>
      </c>
      <c r="O653" s="72" t="str">
        <f t="shared" si="3"/>
        <v/>
      </c>
      <c r="P653" s="73" t="str">
        <f>IF($K653="","",IF($E653="KTN",(VLOOKUP($K653,'判定表'!$B$3:$I$95,8,FALSE)),IF($I653="","",(VLOOKUP($F653,'金額'!$B$3:$J$114,9,FALSE)))))</f>
        <v/>
      </c>
      <c r="Q653" s="59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</row>
    <row r="654" ht="13.5" customHeight="1">
      <c r="A654" s="44"/>
      <c r="B654" s="60" t="str">
        <f>IF($K654="","",(VLOOKUP($K654,'判定表'!$B$3:$G$105,6,FALSE)))</f>
        <v/>
      </c>
      <c r="C654" s="61"/>
      <c r="D654" s="62" t="str">
        <f t="shared" si="2"/>
        <v/>
      </c>
      <c r="E654" s="62" t="str">
        <f>IF(F654="","",VLOOKUP($F654,'金額'!$B$3:$K$44,10,FALSE))</f>
        <v/>
      </c>
      <c r="F654" s="63"/>
      <c r="G654" s="64" t="str">
        <f>IF($F654="","",(VLOOKUP($F654,'金額'!$B$3:$E$114,2,FALSE)))</f>
        <v/>
      </c>
      <c r="H654" s="65" t="str">
        <f>IF(F654="","",VLOOKUP($F654,'金額'!$B$3:$I$44,8,FALSE))</f>
        <v/>
      </c>
      <c r="I654" s="66" t="str">
        <f>IF(F654="","",VLOOKUP($F654,'金額'!$B$3:$I$44,7,FALSE))</f>
        <v/>
      </c>
      <c r="J654" s="67"/>
      <c r="K654" s="68"/>
      <c r="L654" s="69" t="str">
        <f>IF($I654="","",IF(AND($B654="K",$E654="KTN"),2000,IF(AND($B654="K",$E654="WHZ"),2000,IF($E654="MAHA",1500,IF($G654=0,(VLOOKUP($K654,'判定表'!$B$3:$G$96,2,FALSE)),0)))))</f>
        <v/>
      </c>
      <c r="M654" s="70" t="str">
        <f>IF($K654="","",IF($E654="ANC",(VLOOKUP($K654,'判定表'!$B$3:$G$95,3,FALSE)),IF(OR($E654="KTN",$E654="WHZ"),(VLOOKUP($K654,'判定表'!$B$3:$G$95,4,FALSE)*I654),0)))</f>
        <v/>
      </c>
      <c r="N654" s="71" t="str">
        <f>IF($I654="","",IF($K654="","",IF($G654=1,(VLOOKUP($F654,'金額'!$B$3:$J$114,3,FALSE)),0)))</f>
        <v/>
      </c>
      <c r="O654" s="72" t="str">
        <f t="shared" si="3"/>
        <v/>
      </c>
      <c r="P654" s="73" t="str">
        <f>IF($K654="","",IF($E654="KTN",(VLOOKUP($K654,'判定表'!$B$3:$I$95,8,FALSE)),IF($I654="","",(VLOOKUP($F654,'金額'!$B$3:$J$114,9,FALSE)))))</f>
        <v/>
      </c>
      <c r="Q654" s="59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</row>
    <row r="655" ht="13.5" customHeight="1">
      <c r="A655" s="44"/>
      <c r="B655" s="60" t="str">
        <f>IF($K655="","",(VLOOKUP($K655,'判定表'!$B$3:$G$105,6,FALSE)))</f>
        <v/>
      </c>
      <c r="C655" s="61"/>
      <c r="D655" s="62" t="str">
        <f t="shared" si="2"/>
        <v/>
      </c>
      <c r="E655" s="62" t="str">
        <f>IF(F655="","",VLOOKUP($F655,'金額'!$B$3:$K$44,10,FALSE))</f>
        <v/>
      </c>
      <c r="F655" s="63"/>
      <c r="G655" s="64" t="str">
        <f>IF($F655="","",(VLOOKUP($F655,'金額'!$B$3:$E$114,2,FALSE)))</f>
        <v/>
      </c>
      <c r="H655" s="65" t="str">
        <f>IF(F655="","",VLOOKUP($F655,'金額'!$B$3:$I$44,8,FALSE))</f>
        <v/>
      </c>
      <c r="I655" s="66" t="str">
        <f>IF(F655="","",VLOOKUP($F655,'金額'!$B$3:$I$44,7,FALSE))</f>
        <v/>
      </c>
      <c r="J655" s="67"/>
      <c r="K655" s="68"/>
      <c r="L655" s="69" t="str">
        <f>IF($I655="","",IF(AND($B655="K",$E655="KTN"),2000,IF(AND($B655="K",$E655="WHZ"),2000,IF($E655="MAHA",1500,IF($G655=0,(VLOOKUP($K655,'判定表'!$B$3:$G$96,2,FALSE)),0)))))</f>
        <v/>
      </c>
      <c r="M655" s="70" t="str">
        <f>IF($K655="","",IF($E655="ANC",(VLOOKUP($K655,'判定表'!$B$3:$G$95,3,FALSE)),IF(OR($E655="KTN",$E655="WHZ"),(VLOOKUP($K655,'判定表'!$B$3:$G$95,4,FALSE)*I655),0)))</f>
        <v/>
      </c>
      <c r="N655" s="71" t="str">
        <f>IF($I655="","",IF($K655="","",IF($G655=1,(VLOOKUP($F655,'金額'!$B$3:$J$114,3,FALSE)),0)))</f>
        <v/>
      </c>
      <c r="O655" s="72" t="str">
        <f t="shared" si="3"/>
        <v/>
      </c>
      <c r="P655" s="73" t="str">
        <f>IF($K655="","",IF($E655="KTN",(VLOOKUP($K655,'判定表'!$B$3:$I$95,8,FALSE)),IF($I655="","",(VLOOKUP($F655,'金額'!$B$3:$J$114,9,FALSE)))))</f>
        <v/>
      </c>
      <c r="Q655" s="59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</row>
    <row r="656" ht="13.5" customHeight="1">
      <c r="A656" s="44"/>
      <c r="B656" s="60" t="str">
        <f>IF($K656="","",(VLOOKUP($K656,'判定表'!$B$3:$G$105,6,FALSE)))</f>
        <v/>
      </c>
      <c r="C656" s="61"/>
      <c r="D656" s="62" t="str">
        <f t="shared" si="2"/>
        <v/>
      </c>
      <c r="E656" s="62" t="str">
        <f>IF(F656="","",VLOOKUP($F656,'金額'!$B$3:$K$44,10,FALSE))</f>
        <v/>
      </c>
      <c r="F656" s="63"/>
      <c r="G656" s="64" t="str">
        <f>IF($F656="","",(VLOOKUP($F656,'金額'!$B$3:$E$114,2,FALSE)))</f>
        <v/>
      </c>
      <c r="H656" s="65" t="str">
        <f>IF(F656="","",VLOOKUP($F656,'金額'!$B$3:$I$44,8,FALSE))</f>
        <v/>
      </c>
      <c r="I656" s="66" t="str">
        <f>IF(F656="","",VLOOKUP($F656,'金額'!$B$3:$I$44,7,FALSE))</f>
        <v/>
      </c>
      <c r="J656" s="67"/>
      <c r="K656" s="68"/>
      <c r="L656" s="69" t="str">
        <f>IF($I656="","",IF(AND($B656="K",$E656="KTN"),2000,IF(AND($B656="K",$E656="WHZ"),2000,IF($E656="MAHA",1500,IF($G656=0,(VLOOKUP($K656,'判定表'!$B$3:$G$96,2,FALSE)),0)))))</f>
        <v/>
      </c>
      <c r="M656" s="70" t="str">
        <f>IF($K656="","",IF($E656="ANC",(VLOOKUP($K656,'判定表'!$B$3:$G$95,3,FALSE)),IF(OR($E656="KTN",$E656="WHZ"),(VLOOKUP($K656,'判定表'!$B$3:$G$95,4,FALSE)*I656),0)))</f>
        <v/>
      </c>
      <c r="N656" s="71" t="str">
        <f>IF($I656="","",IF($K656="","",IF($G656=1,(VLOOKUP($F656,'金額'!$B$3:$J$114,3,FALSE)),0)))</f>
        <v/>
      </c>
      <c r="O656" s="72" t="str">
        <f t="shared" si="3"/>
        <v/>
      </c>
      <c r="P656" s="73" t="str">
        <f>IF($K656="","",IF($E656="KTN",(VLOOKUP($K656,'判定表'!$B$3:$I$95,8,FALSE)),IF($I656="","",(VLOOKUP($F656,'金額'!$B$3:$J$114,9,FALSE)))))</f>
        <v/>
      </c>
      <c r="Q656" s="59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</row>
    <row r="657" ht="13.5" customHeight="1">
      <c r="A657" s="44"/>
      <c r="B657" s="60" t="str">
        <f>IF($K657="","",(VLOOKUP($K657,'判定表'!$B$3:$G$105,6,FALSE)))</f>
        <v/>
      </c>
      <c r="C657" s="61"/>
      <c r="D657" s="62" t="str">
        <f t="shared" si="2"/>
        <v/>
      </c>
      <c r="E657" s="62" t="str">
        <f>IF(F657="","",VLOOKUP($F657,'金額'!$B$3:$K$44,10,FALSE))</f>
        <v/>
      </c>
      <c r="F657" s="63"/>
      <c r="G657" s="64" t="str">
        <f>IF($F657="","",(VLOOKUP($F657,'金額'!$B$3:$E$114,2,FALSE)))</f>
        <v/>
      </c>
      <c r="H657" s="65" t="str">
        <f>IF(F657="","",VLOOKUP($F657,'金額'!$B$3:$I$44,8,FALSE))</f>
        <v/>
      </c>
      <c r="I657" s="66" t="str">
        <f>IF(F657="","",VLOOKUP($F657,'金額'!$B$3:$I$44,7,FALSE))</f>
        <v/>
      </c>
      <c r="J657" s="67"/>
      <c r="K657" s="68"/>
      <c r="L657" s="69" t="str">
        <f>IF($I657="","",IF(AND($B657="K",$E657="KTN"),2000,IF(AND($B657="K",$E657="WHZ"),2000,IF($E657="MAHA",1500,IF($G657=0,(VLOOKUP($K657,'判定表'!$B$3:$G$96,2,FALSE)),0)))))</f>
        <v/>
      </c>
      <c r="M657" s="70" t="str">
        <f>IF($K657="","",IF($E657="ANC",(VLOOKUP($K657,'判定表'!$B$3:$G$95,3,FALSE)),IF(OR($E657="KTN",$E657="WHZ"),(VLOOKUP($K657,'判定表'!$B$3:$G$95,4,FALSE)*I657),0)))</f>
        <v/>
      </c>
      <c r="N657" s="71" t="str">
        <f>IF($I657="","",IF($K657="","",IF($G657=1,(VLOOKUP($F657,'金額'!$B$3:$J$114,3,FALSE)),0)))</f>
        <v/>
      </c>
      <c r="O657" s="72" t="str">
        <f t="shared" si="3"/>
        <v/>
      </c>
      <c r="P657" s="73" t="str">
        <f>IF($K657="","",IF($E657="KTN",(VLOOKUP($K657,'判定表'!$B$3:$I$95,8,FALSE)),IF($I657="","",(VLOOKUP($F657,'金額'!$B$3:$J$114,9,FALSE)))))</f>
        <v/>
      </c>
      <c r="Q657" s="59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</row>
    <row r="658" ht="13.5" customHeight="1">
      <c r="A658" s="44"/>
      <c r="B658" s="60" t="str">
        <f>IF($K658="","",(VLOOKUP($K658,'判定表'!$B$3:$G$105,6,FALSE)))</f>
        <v/>
      </c>
      <c r="C658" s="61"/>
      <c r="D658" s="62" t="str">
        <f t="shared" si="2"/>
        <v/>
      </c>
      <c r="E658" s="62" t="str">
        <f>IF(F658="","",VLOOKUP($F658,'金額'!$B$3:$K$44,10,FALSE))</f>
        <v/>
      </c>
      <c r="F658" s="63"/>
      <c r="G658" s="64" t="str">
        <f>IF($F658="","",(VLOOKUP($F658,'金額'!$B$3:$E$114,2,FALSE)))</f>
        <v/>
      </c>
      <c r="H658" s="65" t="str">
        <f>IF(F658="","",VLOOKUP($F658,'金額'!$B$3:$I$44,8,FALSE))</f>
        <v/>
      </c>
      <c r="I658" s="66" t="str">
        <f>IF(F658="","",VLOOKUP($F658,'金額'!$B$3:$I$44,7,FALSE))</f>
        <v/>
      </c>
      <c r="J658" s="67"/>
      <c r="K658" s="68"/>
      <c r="L658" s="69" t="str">
        <f>IF($I658="","",IF(AND($B658="K",$E658="KTN"),2000,IF(AND($B658="K",$E658="WHZ"),2000,IF($E658="MAHA",1500,IF($G658=0,(VLOOKUP($K658,'判定表'!$B$3:$G$96,2,FALSE)),0)))))</f>
        <v/>
      </c>
      <c r="M658" s="70" t="str">
        <f>IF($K658="","",IF($E658="ANC",(VLOOKUP($K658,'判定表'!$B$3:$G$95,3,FALSE)),IF(OR($E658="KTN",$E658="WHZ"),(VLOOKUP($K658,'判定表'!$B$3:$G$95,4,FALSE)*I658),0)))</f>
        <v/>
      </c>
      <c r="N658" s="71" t="str">
        <f>IF($I658="","",IF($K658="","",IF($G658=1,(VLOOKUP($F658,'金額'!$B$3:$J$114,3,FALSE)),0)))</f>
        <v/>
      </c>
      <c r="O658" s="72" t="str">
        <f t="shared" si="3"/>
        <v/>
      </c>
      <c r="P658" s="73" t="str">
        <f>IF($K658="","",IF($E658="KTN",(VLOOKUP($K658,'判定表'!$B$3:$I$95,8,FALSE)),IF($I658="","",(VLOOKUP($F658,'金額'!$B$3:$J$114,9,FALSE)))))</f>
        <v/>
      </c>
      <c r="Q658" s="59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</row>
    <row r="659" ht="13.5" customHeight="1">
      <c r="A659" s="44"/>
      <c r="B659" s="60" t="str">
        <f>IF($K659="","",(VLOOKUP($K659,'判定表'!$B$3:$G$105,6,FALSE)))</f>
        <v/>
      </c>
      <c r="C659" s="61"/>
      <c r="D659" s="62" t="str">
        <f t="shared" si="2"/>
        <v/>
      </c>
      <c r="E659" s="62" t="str">
        <f>IF(F659="","",VLOOKUP($F659,'金額'!$B$3:$K$44,10,FALSE))</f>
        <v/>
      </c>
      <c r="F659" s="63"/>
      <c r="G659" s="64" t="str">
        <f>IF($F659="","",(VLOOKUP($F659,'金額'!$B$3:$E$114,2,FALSE)))</f>
        <v/>
      </c>
      <c r="H659" s="65" t="str">
        <f>IF(F659="","",VLOOKUP($F659,'金額'!$B$3:$I$44,8,FALSE))</f>
        <v/>
      </c>
      <c r="I659" s="66" t="str">
        <f>IF(F659="","",VLOOKUP($F659,'金額'!$B$3:$I$44,7,FALSE))</f>
        <v/>
      </c>
      <c r="J659" s="67"/>
      <c r="K659" s="68"/>
      <c r="L659" s="69" t="str">
        <f>IF($I659="","",IF(AND($B659="K",$E659="KTN"),2000,IF(AND($B659="K",$E659="WHZ"),2000,IF($E659="MAHA",1500,IF($G659=0,(VLOOKUP($K659,'判定表'!$B$3:$G$96,2,FALSE)),0)))))</f>
        <v/>
      </c>
      <c r="M659" s="70" t="str">
        <f>IF($K659="","",IF($E659="ANC",(VLOOKUP($K659,'判定表'!$B$3:$G$95,3,FALSE)),IF(OR($E659="KTN",$E659="WHZ"),(VLOOKUP($K659,'判定表'!$B$3:$G$95,4,FALSE)*I659),0)))</f>
        <v/>
      </c>
      <c r="N659" s="71" t="str">
        <f>IF($I659="","",IF($K659="","",IF($G659=1,(VLOOKUP($F659,'金額'!$B$3:$J$114,3,FALSE)),0)))</f>
        <v/>
      </c>
      <c r="O659" s="72" t="str">
        <f t="shared" si="3"/>
        <v/>
      </c>
      <c r="P659" s="73" t="str">
        <f>IF($K659="","",IF($E659="KTN",(VLOOKUP($K659,'判定表'!$B$3:$I$95,8,FALSE)),IF($I659="","",(VLOOKUP($F659,'金額'!$B$3:$J$114,9,FALSE)))))</f>
        <v/>
      </c>
      <c r="Q659" s="59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</row>
    <row r="660" ht="13.5" customHeight="1">
      <c r="A660" s="44"/>
      <c r="B660" s="60" t="str">
        <f>IF($K660="","",(VLOOKUP($K660,'判定表'!$B$3:$G$105,6,FALSE)))</f>
        <v/>
      </c>
      <c r="C660" s="61"/>
      <c r="D660" s="62" t="str">
        <f t="shared" si="2"/>
        <v/>
      </c>
      <c r="E660" s="62" t="str">
        <f>IF(F660="","",VLOOKUP($F660,'金額'!$B$3:$K$44,10,FALSE))</f>
        <v/>
      </c>
      <c r="F660" s="63"/>
      <c r="G660" s="64" t="str">
        <f>IF($F660="","",(VLOOKUP($F660,'金額'!$B$3:$E$114,2,FALSE)))</f>
        <v/>
      </c>
      <c r="H660" s="65" t="str">
        <f>IF(F660="","",VLOOKUP($F660,'金額'!$B$3:$I$44,8,FALSE))</f>
        <v/>
      </c>
      <c r="I660" s="66" t="str">
        <f>IF(F660="","",VLOOKUP($F660,'金額'!$B$3:$I$44,7,FALSE))</f>
        <v/>
      </c>
      <c r="J660" s="67"/>
      <c r="K660" s="68"/>
      <c r="L660" s="69" t="str">
        <f>IF($I660="","",IF(AND($B660="K",$E660="KTN"),2000,IF(AND($B660="K",$E660="WHZ"),2000,IF($E660="MAHA",1500,IF($G660=0,(VLOOKUP($K660,'判定表'!$B$3:$G$96,2,FALSE)),0)))))</f>
        <v/>
      </c>
      <c r="M660" s="70" t="str">
        <f>IF($K660="","",IF($E660="ANC",(VLOOKUP($K660,'判定表'!$B$3:$G$95,3,FALSE)),IF(OR($E660="KTN",$E660="WHZ"),(VLOOKUP($K660,'判定表'!$B$3:$G$95,4,FALSE)*I660),0)))</f>
        <v/>
      </c>
      <c r="N660" s="71" t="str">
        <f>IF($I660="","",IF($K660="","",IF($G660=1,(VLOOKUP($F660,'金額'!$B$3:$J$114,3,FALSE)),0)))</f>
        <v/>
      </c>
      <c r="O660" s="72" t="str">
        <f t="shared" si="3"/>
        <v/>
      </c>
      <c r="P660" s="73" t="str">
        <f>IF($K660="","",IF($E660="KTN",(VLOOKUP($K660,'判定表'!$B$3:$I$95,8,FALSE)),IF($I660="","",(VLOOKUP($F660,'金額'!$B$3:$J$114,9,FALSE)))))</f>
        <v/>
      </c>
      <c r="Q660" s="59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</row>
    <row r="661" ht="13.5" customHeight="1">
      <c r="A661" s="44"/>
      <c r="B661" s="60" t="str">
        <f>IF($K661="","",(VLOOKUP($K661,'判定表'!$B$3:$G$105,6,FALSE)))</f>
        <v/>
      </c>
      <c r="C661" s="61"/>
      <c r="D661" s="62" t="str">
        <f t="shared" si="2"/>
        <v/>
      </c>
      <c r="E661" s="62" t="str">
        <f>IF(F661="","",VLOOKUP($F661,'金額'!$B$3:$K$44,10,FALSE))</f>
        <v/>
      </c>
      <c r="F661" s="63"/>
      <c r="G661" s="64" t="str">
        <f>IF($F661="","",(VLOOKUP($F661,'金額'!$B$3:$E$114,2,FALSE)))</f>
        <v/>
      </c>
      <c r="H661" s="65" t="str">
        <f>IF(F661="","",VLOOKUP($F661,'金額'!$B$3:$I$44,8,FALSE))</f>
        <v/>
      </c>
      <c r="I661" s="66" t="str">
        <f>IF(F661="","",VLOOKUP($F661,'金額'!$B$3:$I$44,7,FALSE))</f>
        <v/>
      </c>
      <c r="J661" s="67"/>
      <c r="K661" s="68"/>
      <c r="L661" s="69" t="str">
        <f>IF($I661="","",IF(AND($B661="K",$E661="KTN"),2000,IF(AND($B661="K",$E661="WHZ"),2000,IF($E661="MAHA",1500,IF($G661=0,(VLOOKUP($K661,'判定表'!$B$3:$G$96,2,FALSE)),0)))))</f>
        <v/>
      </c>
      <c r="M661" s="70" t="str">
        <f>IF($K661="","",IF($E661="ANC",(VLOOKUP($K661,'判定表'!$B$3:$G$95,3,FALSE)),IF(OR($E661="KTN",$E661="WHZ"),(VLOOKUP($K661,'判定表'!$B$3:$G$95,4,FALSE)*I661),0)))</f>
        <v/>
      </c>
      <c r="N661" s="71" t="str">
        <f>IF($I661="","",IF($K661="","",IF($G661=1,(VLOOKUP($F661,'金額'!$B$3:$J$114,3,FALSE)),0)))</f>
        <v/>
      </c>
      <c r="O661" s="72" t="str">
        <f t="shared" si="3"/>
        <v/>
      </c>
      <c r="P661" s="73" t="str">
        <f>IF($K661="","",IF($E661="KTN",(VLOOKUP($K661,'判定表'!$B$3:$I$95,8,FALSE)),IF($I661="","",(VLOOKUP($F661,'金額'!$B$3:$J$114,9,FALSE)))))</f>
        <v/>
      </c>
      <c r="Q661" s="59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</row>
    <row r="662" ht="13.5" customHeight="1">
      <c r="A662" s="44"/>
      <c r="B662" s="60" t="str">
        <f>IF($K662="","",(VLOOKUP($K662,'判定表'!$B$3:$G$105,6,FALSE)))</f>
        <v/>
      </c>
      <c r="C662" s="61"/>
      <c r="D662" s="62" t="str">
        <f t="shared" si="2"/>
        <v/>
      </c>
      <c r="E662" s="62" t="str">
        <f>IF(F662="","",VLOOKUP($F662,'金額'!$B$3:$K$44,10,FALSE))</f>
        <v/>
      </c>
      <c r="F662" s="63"/>
      <c r="G662" s="64" t="str">
        <f>IF($F662="","",(VLOOKUP($F662,'金額'!$B$3:$E$114,2,FALSE)))</f>
        <v/>
      </c>
      <c r="H662" s="65" t="str">
        <f>IF(F662="","",VLOOKUP($F662,'金額'!$B$3:$I$44,8,FALSE))</f>
        <v/>
      </c>
      <c r="I662" s="66" t="str">
        <f>IF(F662="","",VLOOKUP($F662,'金額'!$B$3:$I$44,7,FALSE))</f>
        <v/>
      </c>
      <c r="J662" s="67"/>
      <c r="K662" s="68"/>
      <c r="L662" s="69" t="str">
        <f>IF($I662="","",IF(AND($B662="K",$E662="KTN"),2000,IF(AND($B662="K",$E662="WHZ"),2000,IF($E662="MAHA",1500,IF($G662=0,(VLOOKUP($K662,'判定表'!$B$3:$G$96,2,FALSE)),0)))))</f>
        <v/>
      </c>
      <c r="M662" s="70" t="str">
        <f>IF($K662="","",IF($E662="ANC",(VLOOKUP($K662,'判定表'!$B$3:$G$95,3,FALSE)),IF(OR($E662="KTN",$E662="WHZ"),(VLOOKUP($K662,'判定表'!$B$3:$G$95,4,FALSE)*I662),0)))</f>
        <v/>
      </c>
      <c r="N662" s="71" t="str">
        <f>IF($I662="","",IF($K662="","",IF($G662=1,(VLOOKUP($F662,'金額'!$B$3:$J$114,3,FALSE)),0)))</f>
        <v/>
      </c>
      <c r="O662" s="72" t="str">
        <f t="shared" si="3"/>
        <v/>
      </c>
      <c r="P662" s="73" t="str">
        <f>IF($K662="","",IF($E662="KTN",(VLOOKUP($K662,'判定表'!$B$3:$I$95,8,FALSE)),IF($I662="","",(VLOOKUP($F662,'金額'!$B$3:$J$114,9,FALSE)))))</f>
        <v/>
      </c>
      <c r="Q662" s="59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</row>
    <row r="663" ht="13.5" customHeight="1">
      <c r="A663" s="44"/>
      <c r="B663" s="60" t="str">
        <f>IF($K663="","",(VLOOKUP($K663,'判定表'!$B$3:$G$105,6,FALSE)))</f>
        <v/>
      </c>
      <c r="C663" s="61"/>
      <c r="D663" s="62" t="str">
        <f t="shared" si="2"/>
        <v/>
      </c>
      <c r="E663" s="62" t="str">
        <f>IF(F663="","",VLOOKUP($F663,'金額'!$B$3:$K$44,10,FALSE))</f>
        <v/>
      </c>
      <c r="F663" s="63"/>
      <c r="G663" s="64" t="str">
        <f>IF($F663="","",(VLOOKUP($F663,'金額'!$B$3:$E$114,2,FALSE)))</f>
        <v/>
      </c>
      <c r="H663" s="65" t="str">
        <f>IF(F663="","",VLOOKUP($F663,'金額'!$B$3:$I$44,8,FALSE))</f>
        <v/>
      </c>
      <c r="I663" s="66" t="str">
        <f>IF(F663="","",VLOOKUP($F663,'金額'!$B$3:$I$44,7,FALSE))</f>
        <v/>
      </c>
      <c r="J663" s="67"/>
      <c r="K663" s="68"/>
      <c r="L663" s="69" t="str">
        <f>IF($I663="","",IF(AND($B663="K",$E663="KTN"),2000,IF(AND($B663="K",$E663="WHZ"),2000,IF($E663="MAHA",1500,IF($G663=0,(VLOOKUP($K663,'判定表'!$B$3:$G$96,2,FALSE)),0)))))</f>
        <v/>
      </c>
      <c r="M663" s="70" t="str">
        <f>IF($K663="","",IF($E663="ANC",(VLOOKUP($K663,'判定表'!$B$3:$G$95,3,FALSE)),IF(OR($E663="KTN",$E663="WHZ"),(VLOOKUP($K663,'判定表'!$B$3:$G$95,4,FALSE)*I663),0)))</f>
        <v/>
      </c>
      <c r="N663" s="71" t="str">
        <f>IF($I663="","",IF($K663="","",IF($G663=1,(VLOOKUP($F663,'金額'!$B$3:$J$114,3,FALSE)),0)))</f>
        <v/>
      </c>
      <c r="O663" s="72" t="str">
        <f t="shared" si="3"/>
        <v/>
      </c>
      <c r="P663" s="73" t="str">
        <f>IF($K663="","",IF($E663="KTN",(VLOOKUP($K663,'判定表'!$B$3:$I$95,8,FALSE)),IF($I663="","",(VLOOKUP($F663,'金額'!$B$3:$J$114,9,FALSE)))))</f>
        <v/>
      </c>
      <c r="Q663" s="59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</row>
    <row r="664" ht="13.5" customHeight="1">
      <c r="A664" s="44"/>
      <c r="B664" s="60" t="str">
        <f>IF($K664="","",(VLOOKUP($K664,'判定表'!$B$3:$G$105,6,FALSE)))</f>
        <v/>
      </c>
      <c r="C664" s="61"/>
      <c r="D664" s="62" t="str">
        <f t="shared" si="2"/>
        <v/>
      </c>
      <c r="E664" s="62" t="str">
        <f>IF(F664="","",VLOOKUP($F664,'金額'!$B$3:$K$44,10,FALSE))</f>
        <v/>
      </c>
      <c r="F664" s="63"/>
      <c r="G664" s="64" t="str">
        <f>IF($F664="","",(VLOOKUP($F664,'金額'!$B$3:$E$114,2,FALSE)))</f>
        <v/>
      </c>
      <c r="H664" s="65" t="str">
        <f>IF(F664="","",VLOOKUP($F664,'金額'!$B$3:$I$44,8,FALSE))</f>
        <v/>
      </c>
      <c r="I664" s="66" t="str">
        <f>IF(F664="","",VLOOKUP($F664,'金額'!$B$3:$I$44,7,FALSE))</f>
        <v/>
      </c>
      <c r="J664" s="67"/>
      <c r="K664" s="68"/>
      <c r="L664" s="69" t="str">
        <f>IF($I664="","",IF(AND($B664="K",$E664="KTN"),2000,IF(AND($B664="K",$E664="WHZ"),2000,IF($E664="MAHA",1500,IF($G664=0,(VLOOKUP($K664,'判定表'!$B$3:$G$96,2,FALSE)),0)))))</f>
        <v/>
      </c>
      <c r="M664" s="70" t="str">
        <f>IF($K664="","",IF($E664="ANC",(VLOOKUP($K664,'判定表'!$B$3:$G$95,3,FALSE)),IF(OR($E664="KTN",$E664="WHZ"),(VLOOKUP($K664,'判定表'!$B$3:$G$95,4,FALSE)*I664),0)))</f>
        <v/>
      </c>
      <c r="N664" s="71" t="str">
        <f>IF($I664="","",IF($K664="","",IF($G664=1,(VLOOKUP($F664,'金額'!$B$3:$J$114,3,FALSE)),0)))</f>
        <v/>
      </c>
      <c r="O664" s="72" t="str">
        <f t="shared" si="3"/>
        <v/>
      </c>
      <c r="P664" s="73" t="str">
        <f>IF($K664="","",IF($E664="KTN",(VLOOKUP($K664,'判定表'!$B$3:$I$95,8,FALSE)),IF($I664="","",(VLOOKUP($F664,'金額'!$B$3:$J$114,9,FALSE)))))</f>
        <v/>
      </c>
      <c r="Q664" s="59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</row>
    <row r="665" ht="13.5" customHeight="1">
      <c r="A665" s="44"/>
      <c r="B665" s="60" t="str">
        <f>IF($K665="","",(VLOOKUP($K665,'判定表'!$B$3:$G$105,6,FALSE)))</f>
        <v/>
      </c>
      <c r="C665" s="61"/>
      <c r="D665" s="62" t="str">
        <f t="shared" si="2"/>
        <v/>
      </c>
      <c r="E665" s="62" t="str">
        <f>IF(F665="","",VLOOKUP($F665,'金額'!$B$3:$K$44,10,FALSE))</f>
        <v/>
      </c>
      <c r="F665" s="63"/>
      <c r="G665" s="64" t="str">
        <f>IF($F665="","",(VLOOKUP($F665,'金額'!$B$3:$E$114,2,FALSE)))</f>
        <v/>
      </c>
      <c r="H665" s="65" t="str">
        <f>IF(F665="","",VLOOKUP($F665,'金額'!$B$3:$I$44,8,FALSE))</f>
        <v/>
      </c>
      <c r="I665" s="66" t="str">
        <f>IF(F665="","",VLOOKUP($F665,'金額'!$B$3:$I$44,7,FALSE))</f>
        <v/>
      </c>
      <c r="J665" s="67"/>
      <c r="K665" s="68"/>
      <c r="L665" s="69" t="str">
        <f>IF($I665="","",IF(AND($B665="K",$E665="KTN"),2000,IF(AND($B665="K",$E665="WHZ"),2000,IF($E665="MAHA",1500,IF($G665=0,(VLOOKUP($K665,'判定表'!$B$3:$G$96,2,FALSE)),0)))))</f>
        <v/>
      </c>
      <c r="M665" s="70" t="str">
        <f>IF($K665="","",IF($E665="ANC",(VLOOKUP($K665,'判定表'!$B$3:$G$95,3,FALSE)),IF(OR($E665="KTN",$E665="WHZ"),(VLOOKUP($K665,'判定表'!$B$3:$G$95,4,FALSE)*I665),0)))</f>
        <v/>
      </c>
      <c r="N665" s="71" t="str">
        <f>IF($I665="","",IF($K665="","",IF($G665=1,(VLOOKUP($F665,'金額'!$B$3:$J$114,3,FALSE)),0)))</f>
        <v/>
      </c>
      <c r="O665" s="72" t="str">
        <f t="shared" si="3"/>
        <v/>
      </c>
      <c r="P665" s="73" t="str">
        <f>IF($K665="","",IF($E665="KTN",(VLOOKUP($K665,'判定表'!$B$3:$I$95,8,FALSE)),IF($I665="","",(VLOOKUP($F665,'金額'!$B$3:$J$114,9,FALSE)))))</f>
        <v/>
      </c>
      <c r="Q665" s="59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</row>
    <row r="666" ht="13.5" customHeight="1">
      <c r="A666" s="44"/>
      <c r="B666" s="60" t="str">
        <f>IF($K666="","",(VLOOKUP($K666,'判定表'!$B$3:$G$105,6,FALSE)))</f>
        <v/>
      </c>
      <c r="C666" s="61"/>
      <c r="D666" s="62" t="str">
        <f t="shared" si="2"/>
        <v/>
      </c>
      <c r="E666" s="62" t="str">
        <f>IF(F666="","",VLOOKUP($F666,'金額'!$B$3:$K$44,10,FALSE))</f>
        <v/>
      </c>
      <c r="F666" s="63"/>
      <c r="G666" s="64" t="str">
        <f>IF($F666="","",(VLOOKUP($F666,'金額'!$B$3:$E$114,2,FALSE)))</f>
        <v/>
      </c>
      <c r="H666" s="65" t="str">
        <f>IF(F666="","",VLOOKUP($F666,'金額'!$B$3:$I$44,8,FALSE))</f>
        <v/>
      </c>
      <c r="I666" s="66" t="str">
        <f>IF(F666="","",VLOOKUP($F666,'金額'!$B$3:$I$44,7,FALSE))</f>
        <v/>
      </c>
      <c r="J666" s="67"/>
      <c r="K666" s="68"/>
      <c r="L666" s="69" t="str">
        <f>IF($I666="","",IF(AND($B666="K",$E666="KTN"),2000,IF(AND($B666="K",$E666="WHZ"),2000,IF($E666="MAHA",1500,IF($G666=0,(VLOOKUP($K666,'判定表'!$B$3:$G$96,2,FALSE)),0)))))</f>
        <v/>
      </c>
      <c r="M666" s="70" t="str">
        <f>IF($K666="","",IF($E666="ANC",(VLOOKUP($K666,'判定表'!$B$3:$G$95,3,FALSE)),IF(OR($E666="KTN",$E666="WHZ"),(VLOOKUP($K666,'判定表'!$B$3:$G$95,4,FALSE)*I666),0)))</f>
        <v/>
      </c>
      <c r="N666" s="71" t="str">
        <f>IF($I666="","",IF($K666="","",IF($G666=1,(VLOOKUP($F666,'金額'!$B$3:$J$114,3,FALSE)),0)))</f>
        <v/>
      </c>
      <c r="O666" s="72" t="str">
        <f t="shared" si="3"/>
        <v/>
      </c>
      <c r="P666" s="73" t="str">
        <f>IF($K666="","",IF($E666="KTN",(VLOOKUP($K666,'判定表'!$B$3:$I$95,8,FALSE)),IF($I666="","",(VLOOKUP($F666,'金額'!$B$3:$J$114,9,FALSE)))))</f>
        <v/>
      </c>
      <c r="Q666" s="59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</row>
    <row r="667" ht="13.5" customHeight="1">
      <c r="A667" s="44"/>
      <c r="B667" s="60" t="str">
        <f>IF($K667="","",(VLOOKUP($K667,'判定表'!$B$3:$G$105,6,FALSE)))</f>
        <v/>
      </c>
      <c r="C667" s="61"/>
      <c r="D667" s="62" t="str">
        <f t="shared" si="2"/>
        <v/>
      </c>
      <c r="E667" s="62" t="str">
        <f>IF(F667="","",VLOOKUP($F667,'金額'!$B$3:$K$44,10,FALSE))</f>
        <v/>
      </c>
      <c r="F667" s="63"/>
      <c r="G667" s="64" t="str">
        <f>IF($F667="","",(VLOOKUP($F667,'金額'!$B$3:$E$114,2,FALSE)))</f>
        <v/>
      </c>
      <c r="H667" s="65" t="str">
        <f>IF(F667="","",VLOOKUP($F667,'金額'!$B$3:$I$44,8,FALSE))</f>
        <v/>
      </c>
      <c r="I667" s="66" t="str">
        <f>IF(F667="","",VLOOKUP($F667,'金額'!$B$3:$I$44,7,FALSE))</f>
        <v/>
      </c>
      <c r="J667" s="67"/>
      <c r="K667" s="68"/>
      <c r="L667" s="69" t="str">
        <f>IF($I667="","",IF(AND($B667="K",$E667="KTN"),2000,IF(AND($B667="K",$E667="WHZ"),2000,IF($E667="MAHA",1500,IF($G667=0,(VLOOKUP($K667,'判定表'!$B$3:$G$96,2,FALSE)),0)))))</f>
        <v/>
      </c>
      <c r="M667" s="70" t="str">
        <f>IF($K667="","",IF($E667="ANC",(VLOOKUP($K667,'判定表'!$B$3:$G$95,3,FALSE)),IF(OR($E667="KTN",$E667="WHZ"),(VLOOKUP($K667,'判定表'!$B$3:$G$95,4,FALSE)*I667),0)))</f>
        <v/>
      </c>
      <c r="N667" s="71" t="str">
        <f>IF($I667="","",IF($K667="","",IF($G667=1,(VLOOKUP($F667,'金額'!$B$3:$J$114,3,FALSE)),0)))</f>
        <v/>
      </c>
      <c r="O667" s="72" t="str">
        <f t="shared" si="3"/>
        <v/>
      </c>
      <c r="P667" s="73" t="str">
        <f>IF($K667="","",IF($E667="KTN",(VLOOKUP($K667,'判定表'!$B$3:$I$95,8,FALSE)),IF($I667="","",(VLOOKUP($F667,'金額'!$B$3:$J$114,9,FALSE)))))</f>
        <v/>
      </c>
      <c r="Q667" s="59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</row>
    <row r="668" ht="13.5" customHeight="1">
      <c r="A668" s="44"/>
      <c r="B668" s="60" t="str">
        <f>IF($K668="","",(VLOOKUP($K668,'判定表'!$B$3:$G$105,6,FALSE)))</f>
        <v/>
      </c>
      <c r="C668" s="61"/>
      <c r="D668" s="62" t="str">
        <f t="shared" si="2"/>
        <v/>
      </c>
      <c r="E668" s="62" t="str">
        <f>IF(F668="","",VLOOKUP($F668,'金額'!$B$3:$K$44,10,FALSE))</f>
        <v/>
      </c>
      <c r="F668" s="63"/>
      <c r="G668" s="64" t="str">
        <f>IF($F668="","",(VLOOKUP($F668,'金額'!$B$3:$E$114,2,FALSE)))</f>
        <v/>
      </c>
      <c r="H668" s="65" t="str">
        <f>IF(F668="","",VLOOKUP($F668,'金額'!$B$3:$I$44,8,FALSE))</f>
        <v/>
      </c>
      <c r="I668" s="66" t="str">
        <f>IF(F668="","",VLOOKUP($F668,'金額'!$B$3:$I$44,7,FALSE))</f>
        <v/>
      </c>
      <c r="J668" s="67"/>
      <c r="K668" s="68"/>
      <c r="L668" s="69" t="str">
        <f>IF($I668="","",IF(AND($B668="K",$E668="KTN"),2000,IF(AND($B668="K",$E668="WHZ"),2000,IF($E668="MAHA",1500,IF($G668=0,(VLOOKUP($K668,'判定表'!$B$3:$G$96,2,FALSE)),0)))))</f>
        <v/>
      </c>
      <c r="M668" s="70" t="str">
        <f>IF($K668="","",IF($E668="ANC",(VLOOKUP($K668,'判定表'!$B$3:$G$95,3,FALSE)),IF(OR($E668="KTN",$E668="WHZ"),(VLOOKUP($K668,'判定表'!$B$3:$G$95,4,FALSE)*I668),0)))</f>
        <v/>
      </c>
      <c r="N668" s="71" t="str">
        <f>IF($I668="","",IF($K668="","",IF($G668=1,(VLOOKUP($F668,'金額'!$B$3:$J$114,3,FALSE)),0)))</f>
        <v/>
      </c>
      <c r="O668" s="72" t="str">
        <f t="shared" si="3"/>
        <v/>
      </c>
      <c r="P668" s="73" t="str">
        <f>IF($K668="","",IF($E668="KTN",(VLOOKUP($K668,'判定表'!$B$3:$I$95,8,FALSE)),IF($I668="","",(VLOOKUP($F668,'金額'!$B$3:$J$114,9,FALSE)))))</f>
        <v/>
      </c>
      <c r="Q668" s="75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</row>
    <row r="669" ht="13.5" customHeight="1">
      <c r="A669" s="44"/>
      <c r="B669" s="60" t="str">
        <f>IF($K669="","",(VLOOKUP($K669,'判定表'!$B$3:$G$105,6,FALSE)))</f>
        <v/>
      </c>
      <c r="C669" s="61"/>
      <c r="D669" s="62" t="str">
        <f t="shared" si="2"/>
        <v/>
      </c>
      <c r="E669" s="62" t="str">
        <f>IF(F669="","",VLOOKUP($F669,'金額'!$B$3:$K$44,10,FALSE))</f>
        <v/>
      </c>
      <c r="F669" s="63"/>
      <c r="G669" s="64" t="str">
        <f>IF($F669="","",(VLOOKUP($F669,'金額'!$B$3:$E$114,2,FALSE)))</f>
        <v/>
      </c>
      <c r="H669" s="65" t="str">
        <f>IF(F669="","",VLOOKUP($F669,'金額'!$B$3:$I$44,8,FALSE))</f>
        <v/>
      </c>
      <c r="I669" s="66" t="str">
        <f>IF(F669="","",VLOOKUP($F669,'金額'!$B$3:$I$44,7,FALSE))</f>
        <v/>
      </c>
      <c r="J669" s="67"/>
      <c r="K669" s="68"/>
      <c r="L669" s="69" t="str">
        <f>IF($I669="","",IF(AND($B669="K",$E669="KTN"),2000,IF(AND($B669="K",$E669="WHZ"),2000,IF($E669="MAHA",1500,IF($G669=0,(VLOOKUP($K669,'判定表'!$B$3:$G$96,2,FALSE)),0)))))</f>
        <v/>
      </c>
      <c r="M669" s="70" t="str">
        <f>IF($K669="","",IF($E669="ANC",(VLOOKUP($K669,'判定表'!$B$3:$G$95,3,FALSE)),IF(OR($E669="KTN",$E669="WHZ"),(VLOOKUP($K669,'判定表'!$B$3:$G$95,4,FALSE)*I669),0)))</f>
        <v/>
      </c>
      <c r="N669" s="71" t="str">
        <f>IF($I669="","",IF($K669="","",IF($G669=1,(VLOOKUP($F669,'金額'!$B$3:$J$114,3,FALSE)),0)))</f>
        <v/>
      </c>
      <c r="O669" s="72" t="str">
        <f t="shared" si="3"/>
        <v/>
      </c>
      <c r="P669" s="73" t="str">
        <f>IF($K669="","",IF($E669="KTN",(VLOOKUP($K669,'判定表'!$B$3:$I$95,8,FALSE)),IF($I669="","",(VLOOKUP($F669,'金額'!$B$3:$J$114,9,FALSE)))))</f>
        <v/>
      </c>
      <c r="Q669" s="59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</row>
    <row r="670" ht="13.5" customHeight="1">
      <c r="A670" s="44"/>
      <c r="B670" s="60" t="str">
        <f>IF($K670="","",(VLOOKUP($K670,'判定表'!$B$3:$G$105,6,FALSE)))</f>
        <v/>
      </c>
      <c r="C670" s="61"/>
      <c r="D670" s="62" t="str">
        <f t="shared" si="2"/>
        <v/>
      </c>
      <c r="E670" s="62" t="str">
        <f>IF(F670="","",VLOOKUP($F670,'金額'!$B$3:$K$44,10,FALSE))</f>
        <v/>
      </c>
      <c r="F670" s="63"/>
      <c r="G670" s="64" t="str">
        <f>IF($F670="","",(VLOOKUP($F670,'金額'!$B$3:$E$114,2,FALSE)))</f>
        <v/>
      </c>
      <c r="H670" s="65" t="str">
        <f>IF(F670="","",VLOOKUP($F670,'金額'!$B$3:$I$44,8,FALSE))</f>
        <v/>
      </c>
      <c r="I670" s="66" t="str">
        <f>IF(F670="","",VLOOKUP($F670,'金額'!$B$3:$I$44,7,FALSE))</f>
        <v/>
      </c>
      <c r="J670" s="67"/>
      <c r="K670" s="68"/>
      <c r="L670" s="69" t="str">
        <f>IF($I670="","",IF(AND($B670="K",$E670="KTN"),2000,IF(AND($B670="K",$E670="WHZ"),2000,IF($E670="MAHA",1500,IF($G670=0,(VLOOKUP($K670,'判定表'!$B$3:$G$96,2,FALSE)),0)))))</f>
        <v/>
      </c>
      <c r="M670" s="70" t="str">
        <f>IF($K670="","",IF($E670="ANC",(VLOOKUP($K670,'判定表'!$B$3:$G$95,3,FALSE)),IF(OR($E670="KTN",$E670="WHZ"),(VLOOKUP($K670,'判定表'!$B$3:$G$95,4,FALSE)*I670),0)))</f>
        <v/>
      </c>
      <c r="N670" s="71" t="str">
        <f>IF($I670="","",IF($K670="","",IF($G670=1,(VLOOKUP($F670,'金額'!$B$3:$J$114,3,FALSE)),0)))</f>
        <v/>
      </c>
      <c r="O670" s="72" t="str">
        <f t="shared" si="3"/>
        <v/>
      </c>
      <c r="P670" s="73" t="str">
        <f>IF($K670="","",IF($E670="KTN",(VLOOKUP($K670,'判定表'!$B$3:$I$95,8,FALSE)),IF($I670="","",(VLOOKUP($F670,'金額'!$B$3:$J$114,9,FALSE)))))</f>
        <v/>
      </c>
      <c r="Q670" s="59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</row>
    <row r="671" ht="13.5" customHeight="1">
      <c r="A671" s="44"/>
      <c r="B671" s="60" t="str">
        <f>IF($K671="","",(VLOOKUP($K671,'判定表'!$B$3:$G$105,6,FALSE)))</f>
        <v/>
      </c>
      <c r="C671" s="61"/>
      <c r="D671" s="62" t="str">
        <f t="shared" si="2"/>
        <v/>
      </c>
      <c r="E671" s="62" t="str">
        <f>IF(F671="","",VLOOKUP($F671,'金額'!$B$3:$K$44,10,FALSE))</f>
        <v/>
      </c>
      <c r="F671" s="63"/>
      <c r="G671" s="64" t="str">
        <f>IF($F671="","",(VLOOKUP($F671,'金額'!$B$3:$E$114,2,FALSE)))</f>
        <v/>
      </c>
      <c r="H671" s="65" t="str">
        <f>IF(F671="","",VLOOKUP($F671,'金額'!$B$3:$I$44,8,FALSE))</f>
        <v/>
      </c>
      <c r="I671" s="66" t="str">
        <f>IF(F671="","",VLOOKUP($F671,'金額'!$B$3:$I$44,7,FALSE))</f>
        <v/>
      </c>
      <c r="J671" s="67"/>
      <c r="K671" s="68"/>
      <c r="L671" s="69" t="str">
        <f>IF($I671="","",IF(AND($B671="K",$E671="KTN"),2000,IF(AND($B671="K",$E671="WHZ"),2000,IF($E671="MAHA",1500,IF($G671=0,(VLOOKUP($K671,'判定表'!$B$3:$G$96,2,FALSE)),0)))))</f>
        <v/>
      </c>
      <c r="M671" s="70" t="str">
        <f>IF($K671="","",IF($E671="ANC",(VLOOKUP($K671,'判定表'!$B$3:$G$95,3,FALSE)),IF(OR($E671="KTN",$E671="WHZ"),(VLOOKUP($K671,'判定表'!$B$3:$G$95,4,FALSE)*I671),0)))</f>
        <v/>
      </c>
      <c r="N671" s="71" t="str">
        <f>IF($I671="","",IF($K671="","",IF($G671=1,(VLOOKUP($F671,'金額'!$B$3:$J$114,3,FALSE)),0)))</f>
        <v/>
      </c>
      <c r="O671" s="72" t="str">
        <f t="shared" si="3"/>
        <v/>
      </c>
      <c r="P671" s="73" t="str">
        <f>IF($K671="","",IF($E671="KTN",(VLOOKUP($K671,'判定表'!$B$3:$I$95,8,FALSE)),IF($I671="","",(VLOOKUP($F671,'金額'!$B$3:$J$114,9,FALSE)))))</f>
        <v/>
      </c>
      <c r="Q671" s="59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</row>
    <row r="672" ht="13.5" customHeight="1">
      <c r="A672" s="44"/>
      <c r="B672" s="60" t="str">
        <f>IF($K672="","",(VLOOKUP($K672,'判定表'!$B$3:$G$105,6,FALSE)))</f>
        <v/>
      </c>
      <c r="C672" s="61"/>
      <c r="D672" s="62" t="str">
        <f t="shared" si="2"/>
        <v/>
      </c>
      <c r="E672" s="62" t="str">
        <f>IF(F672="","",VLOOKUP($F672,'金額'!$B$3:$K$44,10,FALSE))</f>
        <v/>
      </c>
      <c r="F672" s="63"/>
      <c r="G672" s="64" t="str">
        <f>IF($F672="","",(VLOOKUP($F672,'金額'!$B$3:$E$114,2,FALSE)))</f>
        <v/>
      </c>
      <c r="H672" s="65" t="str">
        <f>IF(F672="","",VLOOKUP($F672,'金額'!$B$3:$I$44,8,FALSE))</f>
        <v/>
      </c>
      <c r="I672" s="66" t="str">
        <f>IF(F672="","",VLOOKUP($F672,'金額'!$B$3:$I$44,7,FALSE))</f>
        <v/>
      </c>
      <c r="J672" s="67"/>
      <c r="K672" s="68"/>
      <c r="L672" s="69" t="str">
        <f>IF($I672="","",IF(AND($B672="K",$E672="KTN"),2000,IF(AND($B672="K",$E672="WHZ"),2000,IF($E672="MAHA",1500,IF($G672=0,(VLOOKUP($K672,'判定表'!$B$3:$G$96,2,FALSE)),0)))))</f>
        <v/>
      </c>
      <c r="M672" s="70" t="str">
        <f>IF($K672="","",IF($E672="ANC",(VLOOKUP($K672,'判定表'!$B$3:$G$95,3,FALSE)),IF(OR($E672="KTN",$E672="WHZ"),(VLOOKUP($K672,'判定表'!$B$3:$G$95,4,FALSE)*I672),0)))</f>
        <v/>
      </c>
      <c r="N672" s="71" t="str">
        <f>IF($I672="","",IF($K672="","",IF($G672=1,(VLOOKUP($F672,'金額'!$B$3:$J$114,3,FALSE)),0)))</f>
        <v/>
      </c>
      <c r="O672" s="72" t="str">
        <f t="shared" si="3"/>
        <v/>
      </c>
      <c r="P672" s="73" t="str">
        <f>IF($K672="","",IF($E672="KTN",(VLOOKUP($K672,'判定表'!$B$3:$I$95,8,FALSE)),IF($I672="","",(VLOOKUP($F672,'金額'!$B$3:$J$114,9,FALSE)))))</f>
        <v/>
      </c>
      <c r="Q672" s="59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</row>
    <row r="673" ht="13.5" customHeight="1">
      <c r="A673" s="44"/>
      <c r="B673" s="60" t="str">
        <f>IF($K673="","",(VLOOKUP($K673,'判定表'!$B$3:$G$105,6,FALSE)))</f>
        <v/>
      </c>
      <c r="C673" s="61"/>
      <c r="D673" s="62" t="str">
        <f t="shared" si="2"/>
        <v/>
      </c>
      <c r="E673" s="62" t="str">
        <f>IF(F673="","",VLOOKUP($F673,'金額'!$B$3:$K$44,10,FALSE))</f>
        <v/>
      </c>
      <c r="F673" s="63"/>
      <c r="G673" s="64" t="str">
        <f>IF($F673="","",(VLOOKUP($F673,'金額'!$B$3:$E$114,2,FALSE)))</f>
        <v/>
      </c>
      <c r="H673" s="65" t="str">
        <f>IF(F673="","",VLOOKUP($F673,'金額'!$B$3:$I$44,8,FALSE))</f>
        <v/>
      </c>
      <c r="I673" s="66" t="str">
        <f>IF(F673="","",VLOOKUP($F673,'金額'!$B$3:$I$44,7,FALSE))</f>
        <v/>
      </c>
      <c r="J673" s="67"/>
      <c r="K673" s="68"/>
      <c r="L673" s="69" t="str">
        <f>IF($I673="","",IF(AND($B673="K",$E673="KTN"),2000,IF(AND($B673="K",$E673="WHZ"),2000,IF($E673="MAHA",1500,IF($G673=0,(VLOOKUP($K673,'判定表'!$B$3:$G$96,2,FALSE)),0)))))</f>
        <v/>
      </c>
      <c r="M673" s="70" t="str">
        <f>IF($K673="","",IF($E673="ANC",(VLOOKUP($K673,'判定表'!$B$3:$G$95,3,FALSE)),IF(OR($E673="KTN",$E673="WHZ"),(VLOOKUP($K673,'判定表'!$B$3:$G$95,4,FALSE)*I673),0)))</f>
        <v/>
      </c>
      <c r="N673" s="71" t="str">
        <f>IF($I673="","",IF($K673="","",IF($G673=1,(VLOOKUP($F673,'金額'!$B$3:$J$114,3,FALSE)),0)))</f>
        <v/>
      </c>
      <c r="O673" s="72" t="str">
        <f t="shared" si="3"/>
        <v/>
      </c>
      <c r="P673" s="73" t="str">
        <f>IF($K673="","",IF($E673="KTN",(VLOOKUP($K673,'判定表'!$B$3:$I$95,8,FALSE)),IF($I673="","",(VLOOKUP($F673,'金額'!$B$3:$J$114,9,FALSE)))))</f>
        <v/>
      </c>
      <c r="Q673" s="75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</row>
    <row r="674" ht="13.5" customHeight="1">
      <c r="A674" s="44"/>
      <c r="B674" s="60" t="str">
        <f>IF($K674="","",(VLOOKUP($K674,'判定表'!$B$3:$G$105,6,FALSE)))</f>
        <v/>
      </c>
      <c r="C674" s="61"/>
      <c r="D674" s="62" t="str">
        <f t="shared" si="2"/>
        <v/>
      </c>
      <c r="E674" s="62" t="str">
        <f>IF(F674="","",VLOOKUP($F674,'金額'!$B$3:$K$44,10,FALSE))</f>
        <v/>
      </c>
      <c r="F674" s="63"/>
      <c r="G674" s="64" t="str">
        <f>IF($F674="","",(VLOOKUP($F674,'金額'!$B$3:$E$114,2,FALSE)))</f>
        <v/>
      </c>
      <c r="H674" s="65" t="str">
        <f>IF(F674="","",VLOOKUP($F674,'金額'!$B$3:$I$44,8,FALSE))</f>
        <v/>
      </c>
      <c r="I674" s="66" t="str">
        <f>IF(F674="","",VLOOKUP($F674,'金額'!$B$3:$I$44,7,FALSE))</f>
        <v/>
      </c>
      <c r="J674" s="67"/>
      <c r="K674" s="68"/>
      <c r="L674" s="69" t="str">
        <f>IF($I674="","",IF(AND($B674="K",$E674="KTN"),2000,IF(AND($B674="K",$E674="WHZ"),2000,IF($E674="MAHA",1500,IF($G674=0,(VLOOKUP($K674,'判定表'!$B$3:$G$96,2,FALSE)),0)))))</f>
        <v/>
      </c>
      <c r="M674" s="70" t="str">
        <f>IF($K674="","",IF($E674="ANC",(VLOOKUP($K674,'判定表'!$B$3:$G$95,3,FALSE)),IF(OR($E674="KTN",$E674="WHZ"),(VLOOKUP($K674,'判定表'!$B$3:$G$95,4,FALSE)*I674),0)))</f>
        <v/>
      </c>
      <c r="N674" s="71" t="str">
        <f>IF($I674="","",IF($K674="","",IF($G674=1,(VLOOKUP($F674,'金額'!$B$3:$J$114,3,FALSE)),0)))</f>
        <v/>
      </c>
      <c r="O674" s="72" t="str">
        <f t="shared" si="3"/>
        <v/>
      </c>
      <c r="P674" s="73" t="str">
        <f>IF($K674="","",IF($E674="KTN",(VLOOKUP($K674,'判定表'!$B$3:$I$95,8,FALSE)),IF($I674="","",(VLOOKUP($F674,'金額'!$B$3:$J$114,9,FALSE)))))</f>
        <v/>
      </c>
      <c r="Q674" s="59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</row>
    <row r="675" ht="13.5" customHeight="1">
      <c r="A675" s="44"/>
      <c r="B675" s="60" t="str">
        <f>IF($K675="","",(VLOOKUP($K675,'判定表'!$B$3:$G$105,6,FALSE)))</f>
        <v/>
      </c>
      <c r="C675" s="61"/>
      <c r="D675" s="62" t="str">
        <f t="shared" si="2"/>
        <v/>
      </c>
      <c r="E675" s="62" t="str">
        <f>IF(F675="","",VLOOKUP($F675,'金額'!$B$3:$K$44,10,FALSE))</f>
        <v/>
      </c>
      <c r="F675" s="63"/>
      <c r="G675" s="64" t="str">
        <f>IF($F675="","",(VLOOKUP($F675,'金額'!$B$3:$E$114,2,FALSE)))</f>
        <v/>
      </c>
      <c r="H675" s="65" t="str">
        <f>IF(F675="","",VLOOKUP($F675,'金額'!$B$3:$I$44,8,FALSE))</f>
        <v/>
      </c>
      <c r="I675" s="66" t="str">
        <f>IF(F675="","",VLOOKUP($F675,'金額'!$B$3:$I$44,7,FALSE))</f>
        <v/>
      </c>
      <c r="J675" s="67"/>
      <c r="K675" s="68"/>
      <c r="L675" s="69" t="str">
        <f>IF($I675="","",IF(AND($B675="K",$E675="KTN"),2000,IF(AND($B675="K",$E675="WHZ"),2000,IF($E675="MAHA",1500,IF($G675=0,(VLOOKUP($K675,'判定表'!$B$3:$G$96,2,FALSE)),0)))))</f>
        <v/>
      </c>
      <c r="M675" s="70" t="str">
        <f>IF($K675="","",IF($E675="ANC",(VLOOKUP($K675,'判定表'!$B$3:$G$95,3,FALSE)),IF(OR($E675="KTN",$E675="WHZ"),(VLOOKUP($K675,'判定表'!$B$3:$G$95,4,FALSE)*I675),0)))</f>
        <v/>
      </c>
      <c r="N675" s="71" t="str">
        <f>IF($I675="","",IF($K675="","",IF($G675=1,(VLOOKUP($F675,'金額'!$B$3:$J$114,3,FALSE)),0)))</f>
        <v/>
      </c>
      <c r="O675" s="72" t="str">
        <f t="shared" si="3"/>
        <v/>
      </c>
      <c r="P675" s="73" t="str">
        <f>IF($K675="","",IF($E675="KTN",(VLOOKUP($K675,'判定表'!$B$3:$I$95,8,FALSE)),IF($I675="","",(VLOOKUP($F675,'金額'!$B$3:$J$114,9,FALSE)))))</f>
        <v/>
      </c>
      <c r="Q675" s="75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</row>
    <row r="676" ht="13.5" customHeight="1">
      <c r="A676" s="44"/>
      <c r="B676" s="60" t="str">
        <f>IF($K676="","",(VLOOKUP($K676,'判定表'!$B$3:$G$105,6,FALSE)))</f>
        <v/>
      </c>
      <c r="C676" s="61"/>
      <c r="D676" s="62" t="str">
        <f t="shared" si="2"/>
        <v/>
      </c>
      <c r="E676" s="62" t="str">
        <f>IF(F676="","",VLOOKUP($F676,'金額'!$B$3:$K$44,10,FALSE))</f>
        <v/>
      </c>
      <c r="F676" s="63"/>
      <c r="G676" s="64" t="str">
        <f>IF($F676="","",(VLOOKUP($F676,'金額'!$B$3:$E$114,2,FALSE)))</f>
        <v/>
      </c>
      <c r="H676" s="65" t="str">
        <f>IF(F676="","",VLOOKUP($F676,'金額'!$B$3:$I$44,8,FALSE))</f>
        <v/>
      </c>
      <c r="I676" s="66" t="str">
        <f>IF(F676="","",VLOOKUP($F676,'金額'!$B$3:$I$44,7,FALSE))</f>
        <v/>
      </c>
      <c r="J676" s="67"/>
      <c r="K676" s="68"/>
      <c r="L676" s="69" t="str">
        <f>IF($I676="","",IF(AND($B676="K",$E676="KTN"),2000,IF(AND($B676="K",$E676="WHZ"),2000,IF($E676="MAHA",1500,IF($G676=0,(VLOOKUP($K676,'判定表'!$B$3:$G$96,2,FALSE)),0)))))</f>
        <v/>
      </c>
      <c r="M676" s="70" t="str">
        <f>IF($K676="","",IF($E676="ANC",(VLOOKUP($K676,'判定表'!$B$3:$G$95,3,FALSE)),IF(OR($E676="KTN",$E676="WHZ"),(VLOOKUP($K676,'判定表'!$B$3:$G$95,4,FALSE)*I676),0)))</f>
        <v/>
      </c>
      <c r="N676" s="71" t="str">
        <f>IF($I676="","",IF($K676="","",IF($G676=1,(VLOOKUP($F676,'金額'!$B$3:$J$114,3,FALSE)),0)))</f>
        <v/>
      </c>
      <c r="O676" s="72" t="str">
        <f t="shared" si="3"/>
        <v/>
      </c>
      <c r="P676" s="73" t="str">
        <f>IF($K676="","",IF($E676="KTN",(VLOOKUP($K676,'判定表'!$B$3:$I$95,8,FALSE)),IF($I676="","",(VLOOKUP($F676,'金額'!$B$3:$J$114,9,FALSE)))))</f>
        <v/>
      </c>
      <c r="Q676" s="59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</row>
    <row r="677" ht="13.5" customHeight="1">
      <c r="A677" s="44"/>
      <c r="B677" s="60" t="str">
        <f>IF($K677="","",(VLOOKUP($K677,'判定表'!$B$3:$G$105,6,FALSE)))</f>
        <v/>
      </c>
      <c r="C677" s="61"/>
      <c r="D677" s="62" t="str">
        <f t="shared" si="2"/>
        <v/>
      </c>
      <c r="E677" s="62" t="str">
        <f>IF(F677="","",VLOOKUP($F677,'金額'!$B$3:$K$44,10,FALSE))</f>
        <v/>
      </c>
      <c r="F677" s="63"/>
      <c r="G677" s="64" t="str">
        <f>IF($F677="","",(VLOOKUP($F677,'金額'!$B$3:$E$114,2,FALSE)))</f>
        <v/>
      </c>
      <c r="H677" s="65" t="str">
        <f>IF(F677="","",VLOOKUP($F677,'金額'!$B$3:$I$44,8,FALSE))</f>
        <v/>
      </c>
      <c r="I677" s="66" t="str">
        <f>IF(F677="","",VLOOKUP($F677,'金額'!$B$3:$I$44,7,FALSE))</f>
        <v/>
      </c>
      <c r="J677" s="67"/>
      <c r="K677" s="68"/>
      <c r="L677" s="69" t="str">
        <f>IF($I677="","",IF(AND($B677="K",$E677="KTN"),2000,IF(AND($B677="K",$E677="WHZ"),2000,IF($E677="MAHA",1500,IF($G677=0,(VLOOKUP($K677,'判定表'!$B$3:$G$96,2,FALSE)),0)))))</f>
        <v/>
      </c>
      <c r="M677" s="70" t="str">
        <f>IF($K677="","",IF($E677="ANC",(VLOOKUP($K677,'判定表'!$B$3:$G$95,3,FALSE)),IF(OR($E677="KTN",$E677="WHZ"),(VLOOKUP($K677,'判定表'!$B$3:$G$95,4,FALSE)*I677),0)))</f>
        <v/>
      </c>
      <c r="N677" s="71" t="str">
        <f>IF($I677="","",IF($K677="","",IF($G677=1,(VLOOKUP($F677,'金額'!$B$3:$J$114,3,FALSE)),0)))</f>
        <v/>
      </c>
      <c r="O677" s="72" t="str">
        <f t="shared" si="3"/>
        <v/>
      </c>
      <c r="P677" s="73" t="str">
        <f>IF($K677="","",IF($E677="KTN",(VLOOKUP($K677,'判定表'!$B$3:$I$95,8,FALSE)),IF($I677="","",(VLOOKUP($F677,'金額'!$B$3:$J$114,9,FALSE)))))</f>
        <v/>
      </c>
      <c r="Q677" s="75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</row>
    <row r="678" ht="13.5" customHeight="1">
      <c r="A678" s="44"/>
      <c r="B678" s="60" t="str">
        <f>IF($K678="","",(VLOOKUP($K678,'判定表'!$B$3:$G$105,6,FALSE)))</f>
        <v/>
      </c>
      <c r="C678" s="61"/>
      <c r="D678" s="62" t="str">
        <f t="shared" si="2"/>
        <v/>
      </c>
      <c r="E678" s="62" t="str">
        <f>IF(F678="","",VLOOKUP($F678,'金額'!$B$3:$K$44,10,FALSE))</f>
        <v/>
      </c>
      <c r="F678" s="63"/>
      <c r="G678" s="64" t="str">
        <f>IF($F678="","",(VLOOKUP($F678,'金額'!$B$3:$E$114,2,FALSE)))</f>
        <v/>
      </c>
      <c r="H678" s="65" t="str">
        <f>IF(F678="","",VLOOKUP($F678,'金額'!$B$3:$I$44,8,FALSE))</f>
        <v/>
      </c>
      <c r="I678" s="66" t="str">
        <f>IF(F678="","",VLOOKUP($F678,'金額'!$B$3:$I$44,7,FALSE))</f>
        <v/>
      </c>
      <c r="J678" s="67"/>
      <c r="K678" s="68"/>
      <c r="L678" s="69" t="str">
        <f>IF($I678="","",IF(AND($B678="K",$E678="KTN"),2000,IF(AND($B678="K",$E678="WHZ"),2000,IF($E678="MAHA",1500,IF($G678=0,(VLOOKUP($K678,'判定表'!$B$3:$G$96,2,FALSE)),0)))))</f>
        <v/>
      </c>
      <c r="M678" s="70" t="str">
        <f>IF($K678="","",IF($E678="ANC",(VLOOKUP($K678,'判定表'!$B$3:$G$95,3,FALSE)),IF(OR($E678="KTN",$E678="WHZ"),(VLOOKUP($K678,'判定表'!$B$3:$G$95,4,FALSE)*I678),0)))</f>
        <v/>
      </c>
      <c r="N678" s="71" t="str">
        <f>IF($I678="","",IF($K678="","",IF($G678=1,(VLOOKUP($F678,'金額'!$B$3:$J$114,3,FALSE)),0)))</f>
        <v/>
      </c>
      <c r="O678" s="72" t="str">
        <f t="shared" si="3"/>
        <v/>
      </c>
      <c r="P678" s="73" t="str">
        <f>IF($K678="","",IF($E678="KTN",(VLOOKUP($K678,'判定表'!$B$3:$I$95,8,FALSE)),IF($I678="","",(VLOOKUP($F678,'金額'!$B$3:$J$114,9,FALSE)))))</f>
        <v/>
      </c>
      <c r="Q678" s="59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</row>
    <row r="679" ht="13.5" customHeight="1">
      <c r="A679" s="44"/>
      <c r="B679" s="60" t="str">
        <f>IF($K679="","",(VLOOKUP($K679,'判定表'!$B$3:$G$105,6,FALSE)))</f>
        <v/>
      </c>
      <c r="C679" s="61"/>
      <c r="D679" s="62" t="str">
        <f t="shared" si="2"/>
        <v/>
      </c>
      <c r="E679" s="62" t="str">
        <f>IF(F679="","",VLOOKUP($F679,'金額'!$B$3:$K$44,10,FALSE))</f>
        <v/>
      </c>
      <c r="F679" s="63"/>
      <c r="G679" s="64" t="str">
        <f>IF($F679="","",(VLOOKUP($F679,'金額'!$B$3:$E$114,2,FALSE)))</f>
        <v/>
      </c>
      <c r="H679" s="65" t="str">
        <f>IF(F679="","",VLOOKUP($F679,'金額'!$B$3:$I$44,8,FALSE))</f>
        <v/>
      </c>
      <c r="I679" s="66" t="str">
        <f>IF(F679="","",VLOOKUP($F679,'金額'!$B$3:$I$44,7,FALSE))</f>
        <v/>
      </c>
      <c r="J679" s="67"/>
      <c r="K679" s="68"/>
      <c r="L679" s="69" t="str">
        <f>IF($I679="","",IF(AND($B679="K",$E679="KTN"),2000,IF(AND($B679="K",$E679="WHZ"),2000,IF($E679="MAHA",1500,IF($G679=0,(VLOOKUP($K679,'判定表'!$B$3:$G$96,2,FALSE)),0)))))</f>
        <v/>
      </c>
      <c r="M679" s="70" t="str">
        <f>IF($K679="","",IF($E679="ANC",(VLOOKUP($K679,'判定表'!$B$3:$G$95,3,FALSE)),IF(OR($E679="KTN",$E679="WHZ"),(VLOOKUP($K679,'判定表'!$B$3:$G$95,4,FALSE)*I679),0)))</f>
        <v/>
      </c>
      <c r="N679" s="71" t="str">
        <f>IF($I679="","",IF($K679="","",IF($G679=1,(VLOOKUP($F679,'金額'!$B$3:$J$114,3,FALSE)),0)))</f>
        <v/>
      </c>
      <c r="O679" s="72" t="str">
        <f t="shared" si="3"/>
        <v/>
      </c>
      <c r="P679" s="73" t="str">
        <f>IF($K679="","",IF($E679="KTN",(VLOOKUP($K679,'判定表'!$B$3:$I$95,8,FALSE)),IF($I679="","",(VLOOKUP($F679,'金額'!$B$3:$J$114,9,FALSE)))))</f>
        <v/>
      </c>
      <c r="Q679" s="59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</row>
    <row r="680" ht="13.5" customHeight="1">
      <c r="A680" s="44"/>
      <c r="B680" s="60" t="str">
        <f>IF($K680="","",(VLOOKUP($K680,'判定表'!$B$3:$G$105,6,FALSE)))</f>
        <v/>
      </c>
      <c r="C680" s="61"/>
      <c r="D680" s="62" t="str">
        <f t="shared" si="2"/>
        <v/>
      </c>
      <c r="E680" s="62" t="str">
        <f>IF(F680="","",VLOOKUP($F680,'金額'!$B$3:$K$44,10,FALSE))</f>
        <v/>
      </c>
      <c r="F680" s="63"/>
      <c r="G680" s="64" t="str">
        <f>IF($F680="","",(VLOOKUP($F680,'金額'!$B$3:$E$114,2,FALSE)))</f>
        <v/>
      </c>
      <c r="H680" s="65" t="str">
        <f>IF(F680="","",VLOOKUP($F680,'金額'!$B$3:$I$44,8,FALSE))</f>
        <v/>
      </c>
      <c r="I680" s="66" t="str">
        <f>IF(F680="","",VLOOKUP($F680,'金額'!$B$3:$I$44,7,FALSE))</f>
        <v/>
      </c>
      <c r="J680" s="67"/>
      <c r="K680" s="68"/>
      <c r="L680" s="69" t="str">
        <f>IF($I680="","",IF(AND($B680="K",$E680="KTN"),2000,IF(AND($B680="K",$E680="WHZ"),2000,IF($E680="MAHA",1500,IF($G680=0,(VLOOKUP($K680,'判定表'!$B$3:$G$96,2,FALSE)),0)))))</f>
        <v/>
      </c>
      <c r="M680" s="70" t="str">
        <f>IF($K680="","",IF($E680="ANC",(VLOOKUP($K680,'判定表'!$B$3:$G$95,3,FALSE)),IF(OR($E680="KTN",$E680="WHZ"),(VLOOKUP($K680,'判定表'!$B$3:$G$95,4,FALSE)*I680),0)))</f>
        <v/>
      </c>
      <c r="N680" s="71" t="str">
        <f>IF($I680="","",IF($K680="","",IF($G680=1,(VLOOKUP($F680,'金額'!$B$3:$J$114,3,FALSE)),0)))</f>
        <v/>
      </c>
      <c r="O680" s="72" t="str">
        <f t="shared" si="3"/>
        <v/>
      </c>
      <c r="P680" s="73" t="str">
        <f>IF($K680="","",IF($E680="KTN",(VLOOKUP($K680,'判定表'!$B$3:$I$95,8,FALSE)),IF($I680="","",(VLOOKUP($F680,'金額'!$B$3:$J$114,9,FALSE)))))</f>
        <v/>
      </c>
      <c r="Q680" s="59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</row>
    <row r="681" ht="13.5" customHeight="1">
      <c r="A681" s="44"/>
      <c r="B681" s="60" t="str">
        <f>IF($K681="","",(VLOOKUP($K681,'判定表'!$B$3:$G$105,6,FALSE)))</f>
        <v/>
      </c>
      <c r="C681" s="61"/>
      <c r="D681" s="62" t="str">
        <f t="shared" si="2"/>
        <v/>
      </c>
      <c r="E681" s="62" t="str">
        <f>IF(F681="","",VLOOKUP($F681,'金額'!$B$3:$K$44,10,FALSE))</f>
        <v/>
      </c>
      <c r="F681" s="63"/>
      <c r="G681" s="64" t="str">
        <f>IF($F681="","",(VLOOKUP($F681,'金額'!$B$3:$E$114,2,FALSE)))</f>
        <v/>
      </c>
      <c r="H681" s="65" t="str">
        <f>IF(F681="","",VLOOKUP($F681,'金額'!$B$3:$I$44,8,FALSE))</f>
        <v/>
      </c>
      <c r="I681" s="66" t="str">
        <f>IF(F681="","",VLOOKUP($F681,'金額'!$B$3:$I$44,7,FALSE))</f>
        <v/>
      </c>
      <c r="J681" s="67"/>
      <c r="K681" s="68"/>
      <c r="L681" s="69" t="str">
        <f>IF($I681="","",IF(AND($B681="K",$E681="KTN"),2000,IF(AND($B681="K",$E681="WHZ"),2000,IF($E681="MAHA",1500,IF($G681=0,(VLOOKUP($K681,'判定表'!$B$3:$G$96,2,FALSE)),0)))))</f>
        <v/>
      </c>
      <c r="M681" s="70" t="str">
        <f>IF($K681="","",IF($E681="ANC",(VLOOKUP($K681,'判定表'!$B$3:$G$95,3,FALSE)),IF(OR($E681="KTN",$E681="WHZ"),(VLOOKUP($K681,'判定表'!$B$3:$G$95,4,FALSE)*I681),0)))</f>
        <v/>
      </c>
      <c r="N681" s="71" t="str">
        <f>IF($I681="","",IF($K681="","",IF($G681=1,(VLOOKUP($F681,'金額'!$B$3:$J$114,3,FALSE)),0)))</f>
        <v/>
      </c>
      <c r="O681" s="72" t="str">
        <f t="shared" si="3"/>
        <v/>
      </c>
      <c r="P681" s="73" t="str">
        <f>IF($K681="","",IF($E681="KTN",(VLOOKUP($K681,'判定表'!$B$3:$I$95,8,FALSE)),IF($I681="","",(VLOOKUP($F681,'金額'!$B$3:$J$114,9,FALSE)))))</f>
        <v/>
      </c>
      <c r="Q681" s="59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</row>
    <row r="682" ht="13.5" customHeight="1">
      <c r="A682" s="44"/>
      <c r="B682" s="60" t="str">
        <f>IF($K682="","",(VLOOKUP($K682,'判定表'!$B$3:$G$105,6,FALSE)))</f>
        <v/>
      </c>
      <c r="C682" s="61"/>
      <c r="D682" s="62" t="str">
        <f t="shared" si="2"/>
        <v/>
      </c>
      <c r="E682" s="62" t="str">
        <f>IF(F682="","",VLOOKUP($F682,'金額'!$B$3:$K$44,10,FALSE))</f>
        <v/>
      </c>
      <c r="F682" s="63"/>
      <c r="G682" s="64" t="str">
        <f>IF($F682="","",(VLOOKUP($F682,'金額'!$B$3:$E$114,2,FALSE)))</f>
        <v/>
      </c>
      <c r="H682" s="65" t="str">
        <f>IF(F682="","",VLOOKUP($F682,'金額'!$B$3:$I$44,8,FALSE))</f>
        <v/>
      </c>
      <c r="I682" s="66" t="str">
        <f>IF(F682="","",VLOOKUP($F682,'金額'!$B$3:$I$44,7,FALSE))</f>
        <v/>
      </c>
      <c r="J682" s="67"/>
      <c r="K682" s="68"/>
      <c r="L682" s="69" t="str">
        <f>IF($I682="","",IF(AND($B682="K",$E682="KTN"),2000,IF(AND($B682="K",$E682="WHZ"),2000,IF($E682="MAHA",1500,IF($G682=0,(VLOOKUP($K682,'判定表'!$B$3:$G$96,2,FALSE)),0)))))</f>
        <v/>
      </c>
      <c r="M682" s="70" t="str">
        <f>IF($K682="","",IF($E682="ANC",(VLOOKUP($K682,'判定表'!$B$3:$G$95,3,FALSE)),IF(OR($E682="KTN",$E682="WHZ"),(VLOOKUP($K682,'判定表'!$B$3:$G$95,4,FALSE)*I682),0)))</f>
        <v/>
      </c>
      <c r="N682" s="71" t="str">
        <f>IF($I682="","",IF($K682="","",IF($G682=1,(VLOOKUP($F682,'金額'!$B$3:$J$114,3,FALSE)),0)))</f>
        <v/>
      </c>
      <c r="O682" s="72" t="str">
        <f t="shared" si="3"/>
        <v/>
      </c>
      <c r="P682" s="73" t="str">
        <f>IF($K682="","",IF($E682="KTN",(VLOOKUP($K682,'判定表'!$B$3:$I$95,8,FALSE)),IF($I682="","",(VLOOKUP($F682,'金額'!$B$3:$J$114,9,FALSE)))))</f>
        <v/>
      </c>
      <c r="Q682" s="59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</row>
    <row r="683" ht="13.5" customHeight="1">
      <c r="A683" s="44"/>
      <c r="B683" s="60" t="str">
        <f>IF($K683="","",(VLOOKUP($K683,'判定表'!$B$3:$G$105,6,FALSE)))</f>
        <v/>
      </c>
      <c r="C683" s="61"/>
      <c r="D683" s="62" t="str">
        <f t="shared" si="2"/>
        <v/>
      </c>
      <c r="E683" s="62" t="str">
        <f>IF(F683="","",VLOOKUP($F683,'金額'!$B$3:$K$44,10,FALSE))</f>
        <v/>
      </c>
      <c r="F683" s="63"/>
      <c r="G683" s="64" t="str">
        <f>IF($F683="","",(VLOOKUP($F683,'金額'!$B$3:$E$114,2,FALSE)))</f>
        <v/>
      </c>
      <c r="H683" s="65" t="str">
        <f>IF(F683="","",VLOOKUP($F683,'金額'!$B$3:$I$44,8,FALSE))</f>
        <v/>
      </c>
      <c r="I683" s="66" t="str">
        <f>IF(F683="","",VLOOKUP($F683,'金額'!$B$3:$I$44,7,FALSE))</f>
        <v/>
      </c>
      <c r="J683" s="67"/>
      <c r="K683" s="68"/>
      <c r="L683" s="69" t="str">
        <f>IF($I683="","",IF(AND($B683="K",$E683="KTN"),2000,IF(AND($B683="K",$E683="WHZ"),2000,IF($E683="MAHA",1500,IF($G683=0,(VLOOKUP($K683,'判定表'!$B$3:$G$96,2,FALSE)),0)))))</f>
        <v/>
      </c>
      <c r="M683" s="70" t="str">
        <f>IF($K683="","",IF($E683="ANC",(VLOOKUP($K683,'判定表'!$B$3:$G$95,3,FALSE)),IF(OR($E683="KTN",$E683="WHZ"),(VLOOKUP($K683,'判定表'!$B$3:$G$95,4,FALSE)*I683),0)))</f>
        <v/>
      </c>
      <c r="N683" s="71" t="str">
        <f>IF($I683="","",IF($K683="","",IF($G683=1,(VLOOKUP($F683,'金額'!$B$3:$J$114,3,FALSE)),0)))</f>
        <v/>
      </c>
      <c r="O683" s="72" t="str">
        <f t="shared" si="3"/>
        <v/>
      </c>
      <c r="P683" s="73" t="str">
        <f>IF($K683="","",IF($E683="KTN",(VLOOKUP($K683,'判定表'!$B$3:$I$95,8,FALSE)),IF($I683="","",(VLOOKUP($F683,'金額'!$B$3:$J$114,9,FALSE)))))</f>
        <v/>
      </c>
      <c r="Q683" s="59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</row>
    <row r="684" ht="13.5" customHeight="1">
      <c r="A684" s="44"/>
      <c r="B684" s="60" t="str">
        <f>IF($K684="","",(VLOOKUP($K684,'判定表'!$B$3:$G$105,6,FALSE)))</f>
        <v/>
      </c>
      <c r="C684" s="61"/>
      <c r="D684" s="62" t="str">
        <f t="shared" si="2"/>
        <v/>
      </c>
      <c r="E684" s="62" t="str">
        <f>IF(F684="","",VLOOKUP($F684,'金額'!$B$3:$K$44,10,FALSE))</f>
        <v/>
      </c>
      <c r="F684" s="63"/>
      <c r="G684" s="64" t="str">
        <f>IF($F684="","",(VLOOKUP($F684,'金額'!$B$3:$E$114,2,FALSE)))</f>
        <v/>
      </c>
      <c r="H684" s="65" t="str">
        <f>IF(F684="","",VLOOKUP($F684,'金額'!$B$3:$I$44,8,FALSE))</f>
        <v/>
      </c>
      <c r="I684" s="66" t="str">
        <f>IF(F684="","",VLOOKUP($F684,'金額'!$B$3:$I$44,7,FALSE))</f>
        <v/>
      </c>
      <c r="J684" s="67"/>
      <c r="K684" s="68"/>
      <c r="L684" s="69" t="str">
        <f>IF($I684="","",IF(AND($B684="K",$E684="KTN"),2000,IF(AND($B684="K",$E684="WHZ"),2000,IF($E684="MAHA",1500,IF($G684=0,(VLOOKUP($K684,'判定表'!$B$3:$G$96,2,FALSE)),0)))))</f>
        <v/>
      </c>
      <c r="M684" s="70" t="str">
        <f>IF($K684="","",IF($E684="ANC",(VLOOKUP($K684,'判定表'!$B$3:$G$95,3,FALSE)),IF(OR($E684="KTN",$E684="WHZ"),(VLOOKUP($K684,'判定表'!$B$3:$G$95,4,FALSE)*I684),0)))</f>
        <v/>
      </c>
      <c r="N684" s="71" t="str">
        <f>IF($I684="","",IF($K684="","",IF($G684=1,(VLOOKUP($F684,'金額'!$B$3:$J$114,3,FALSE)),0)))</f>
        <v/>
      </c>
      <c r="O684" s="72" t="str">
        <f t="shared" si="3"/>
        <v/>
      </c>
      <c r="P684" s="73" t="str">
        <f>IF($K684="","",IF($E684="KTN",(VLOOKUP($K684,'判定表'!$B$3:$I$95,8,FALSE)),IF($I684="","",(VLOOKUP($F684,'金額'!$B$3:$J$114,9,FALSE)))))</f>
        <v/>
      </c>
      <c r="Q684" s="59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</row>
    <row r="685" ht="13.5" customHeight="1">
      <c r="A685" s="44"/>
      <c r="B685" s="60" t="str">
        <f>IF($K685="","",(VLOOKUP($K685,'判定表'!$B$3:$G$105,6,FALSE)))</f>
        <v/>
      </c>
      <c r="C685" s="61"/>
      <c r="D685" s="62" t="str">
        <f t="shared" si="2"/>
        <v/>
      </c>
      <c r="E685" s="62" t="str">
        <f>IF(F685="","",VLOOKUP($F685,'金額'!$B$3:$K$44,10,FALSE))</f>
        <v/>
      </c>
      <c r="F685" s="63"/>
      <c r="G685" s="64" t="str">
        <f>IF($F685="","",(VLOOKUP($F685,'金額'!$B$3:$E$114,2,FALSE)))</f>
        <v/>
      </c>
      <c r="H685" s="65" t="str">
        <f>IF(F685="","",VLOOKUP($F685,'金額'!$B$3:$I$44,8,FALSE))</f>
        <v/>
      </c>
      <c r="I685" s="66" t="str">
        <f>IF(F685="","",VLOOKUP($F685,'金額'!$B$3:$I$44,7,FALSE))</f>
        <v/>
      </c>
      <c r="J685" s="67"/>
      <c r="K685" s="68"/>
      <c r="L685" s="69" t="str">
        <f>IF($I685="","",IF(AND($B685="K",$E685="KTN"),2000,IF(AND($B685="K",$E685="WHZ"),2000,IF($E685="MAHA",1500,IF($G685=0,(VLOOKUP($K685,'判定表'!$B$3:$G$96,2,FALSE)),0)))))</f>
        <v/>
      </c>
      <c r="M685" s="70" t="str">
        <f>IF($K685="","",IF($E685="ANC",(VLOOKUP($K685,'判定表'!$B$3:$G$95,3,FALSE)),IF(OR($E685="KTN",$E685="WHZ"),(VLOOKUP($K685,'判定表'!$B$3:$G$95,4,FALSE)*I685),0)))</f>
        <v/>
      </c>
      <c r="N685" s="71" t="str">
        <f>IF($I685="","",IF($K685="","",IF($G685=1,(VLOOKUP($F685,'金額'!$B$3:$J$114,3,FALSE)),0)))</f>
        <v/>
      </c>
      <c r="O685" s="72" t="str">
        <f t="shared" si="3"/>
        <v/>
      </c>
      <c r="P685" s="73" t="str">
        <f>IF($K685="","",IF($E685="KTN",(VLOOKUP($K685,'判定表'!$B$3:$I$95,8,FALSE)),IF($I685="","",(VLOOKUP($F685,'金額'!$B$3:$J$114,9,FALSE)))))</f>
        <v/>
      </c>
      <c r="Q685" s="59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</row>
    <row r="686" ht="13.5" customHeight="1">
      <c r="A686" s="44"/>
      <c r="B686" s="60" t="str">
        <f>IF($K686="","",(VLOOKUP($K686,'判定表'!$B$3:$G$105,6,FALSE)))</f>
        <v/>
      </c>
      <c r="C686" s="61"/>
      <c r="D686" s="62" t="str">
        <f t="shared" si="2"/>
        <v/>
      </c>
      <c r="E686" s="62" t="str">
        <f>IF(F686="","",VLOOKUP($F686,'金額'!$B$3:$K$44,10,FALSE))</f>
        <v/>
      </c>
      <c r="F686" s="63"/>
      <c r="G686" s="64" t="str">
        <f>IF($F686="","",(VLOOKUP($F686,'金額'!$B$3:$E$114,2,FALSE)))</f>
        <v/>
      </c>
      <c r="H686" s="65" t="str">
        <f>IF(F686="","",VLOOKUP($F686,'金額'!$B$3:$I$44,8,FALSE))</f>
        <v/>
      </c>
      <c r="I686" s="66" t="str">
        <f>IF(F686="","",VLOOKUP($F686,'金額'!$B$3:$I$44,7,FALSE))</f>
        <v/>
      </c>
      <c r="J686" s="67"/>
      <c r="K686" s="68"/>
      <c r="L686" s="69" t="str">
        <f>IF($I686="","",IF(AND($B686="K",$E686="KTN"),2000,IF(AND($B686="K",$E686="WHZ"),2000,IF($E686="MAHA",1500,IF($G686=0,(VLOOKUP($K686,'判定表'!$B$3:$G$96,2,FALSE)),0)))))</f>
        <v/>
      </c>
      <c r="M686" s="70" t="str">
        <f>IF($K686="","",IF($E686="ANC",(VLOOKUP($K686,'判定表'!$B$3:$G$95,3,FALSE)),IF(OR($E686="KTN",$E686="WHZ"),(VLOOKUP($K686,'判定表'!$B$3:$G$95,4,FALSE)*I686),0)))</f>
        <v/>
      </c>
      <c r="N686" s="71" t="str">
        <f>IF($I686="","",IF($K686="","",IF($G686=1,(VLOOKUP($F686,'金額'!$B$3:$J$114,3,FALSE)),0)))</f>
        <v/>
      </c>
      <c r="O686" s="72" t="str">
        <f t="shared" si="3"/>
        <v/>
      </c>
      <c r="P686" s="73" t="str">
        <f>IF($K686="","",IF($E686="KTN",(VLOOKUP($K686,'判定表'!$B$3:$I$95,8,FALSE)),IF($I686="","",(VLOOKUP($F686,'金額'!$B$3:$J$114,9,FALSE)))))</f>
        <v/>
      </c>
      <c r="Q686" s="59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</row>
    <row r="687" ht="13.5" customHeight="1">
      <c r="A687" s="44"/>
      <c r="B687" s="60" t="str">
        <f>IF($K687="","",(VLOOKUP($K687,'判定表'!$B$3:$G$105,6,FALSE)))</f>
        <v/>
      </c>
      <c r="C687" s="61"/>
      <c r="D687" s="62" t="str">
        <f t="shared" si="2"/>
        <v/>
      </c>
      <c r="E687" s="62" t="str">
        <f>IF(F687="","",VLOOKUP($F687,'金額'!$B$3:$K$44,10,FALSE))</f>
        <v/>
      </c>
      <c r="F687" s="63"/>
      <c r="G687" s="64" t="str">
        <f>IF($F687="","",(VLOOKUP($F687,'金額'!$B$3:$E$114,2,FALSE)))</f>
        <v/>
      </c>
      <c r="H687" s="65" t="str">
        <f>IF(F687="","",VLOOKUP($F687,'金額'!$B$3:$I$44,8,FALSE))</f>
        <v/>
      </c>
      <c r="I687" s="66" t="str">
        <f>IF(F687="","",VLOOKUP($F687,'金額'!$B$3:$I$44,7,FALSE))</f>
        <v/>
      </c>
      <c r="J687" s="67"/>
      <c r="K687" s="68"/>
      <c r="L687" s="69" t="str">
        <f>IF($I687="","",IF(AND($B687="K",$E687="KTN"),2000,IF(AND($B687="K",$E687="WHZ"),2000,IF($E687="MAHA",1500,IF($G687=0,(VLOOKUP($K687,'判定表'!$B$3:$G$96,2,FALSE)),0)))))</f>
        <v/>
      </c>
      <c r="M687" s="70" t="str">
        <f>IF($K687="","",IF($E687="ANC",(VLOOKUP($K687,'判定表'!$B$3:$G$95,3,FALSE)),IF(OR($E687="KTN",$E687="WHZ"),(VLOOKUP($K687,'判定表'!$B$3:$G$95,4,FALSE)*I687),0)))</f>
        <v/>
      </c>
      <c r="N687" s="71" t="str">
        <f>IF($I687="","",IF($K687="","",IF($G687=1,(VLOOKUP($F687,'金額'!$B$3:$J$114,3,FALSE)),0)))</f>
        <v/>
      </c>
      <c r="O687" s="72" t="str">
        <f t="shared" si="3"/>
        <v/>
      </c>
      <c r="P687" s="73" t="str">
        <f>IF($K687="","",IF($E687="KTN",(VLOOKUP($K687,'判定表'!$B$3:$I$95,8,FALSE)),IF($I687="","",(VLOOKUP($F687,'金額'!$B$3:$J$114,9,FALSE)))))</f>
        <v/>
      </c>
      <c r="Q687" s="59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</row>
    <row r="688" ht="13.5" customHeight="1">
      <c r="A688" s="44"/>
      <c r="B688" s="60" t="str">
        <f>IF($K688="","",(VLOOKUP($K688,'判定表'!$B$3:$G$105,6,FALSE)))</f>
        <v/>
      </c>
      <c r="C688" s="61"/>
      <c r="D688" s="62" t="str">
        <f t="shared" si="2"/>
        <v/>
      </c>
      <c r="E688" s="62" t="str">
        <f>IF(F688="","",VLOOKUP($F688,'金額'!$B$3:$K$44,10,FALSE))</f>
        <v/>
      </c>
      <c r="F688" s="63"/>
      <c r="G688" s="64" t="str">
        <f>IF($F688="","",(VLOOKUP($F688,'金額'!$B$3:$E$114,2,FALSE)))</f>
        <v/>
      </c>
      <c r="H688" s="65" t="str">
        <f>IF(F688="","",VLOOKUP($F688,'金額'!$B$3:$I$44,8,FALSE))</f>
        <v/>
      </c>
      <c r="I688" s="66" t="str">
        <f>IF(F688="","",VLOOKUP($F688,'金額'!$B$3:$I$44,7,FALSE))</f>
        <v/>
      </c>
      <c r="J688" s="67"/>
      <c r="K688" s="68"/>
      <c r="L688" s="69" t="str">
        <f>IF($I688="","",IF(AND($B688="K",$E688="KTN"),2000,IF(AND($B688="K",$E688="WHZ"),2000,IF($E688="MAHA",1500,IF($G688=0,(VLOOKUP($K688,'判定表'!$B$3:$G$96,2,FALSE)),0)))))</f>
        <v/>
      </c>
      <c r="M688" s="70" t="str">
        <f>IF($K688="","",IF($E688="ANC",(VLOOKUP($K688,'判定表'!$B$3:$G$95,3,FALSE)),IF(OR($E688="KTN",$E688="WHZ"),(VLOOKUP($K688,'判定表'!$B$3:$G$95,4,FALSE)*I688),0)))</f>
        <v/>
      </c>
      <c r="N688" s="71" t="str">
        <f>IF($I688="","",IF($K688="","",IF($G688=1,(VLOOKUP($F688,'金額'!$B$3:$J$114,3,FALSE)),0)))</f>
        <v/>
      </c>
      <c r="O688" s="72" t="str">
        <f t="shared" si="3"/>
        <v/>
      </c>
      <c r="P688" s="73" t="str">
        <f>IF($K688="","",IF($E688="KTN",(VLOOKUP($K688,'判定表'!$B$3:$I$95,8,FALSE)),IF($I688="","",(VLOOKUP($F688,'金額'!$B$3:$J$114,9,FALSE)))))</f>
        <v/>
      </c>
      <c r="Q688" s="75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</row>
    <row r="689" ht="13.5" customHeight="1">
      <c r="A689" s="44"/>
      <c r="B689" s="60" t="str">
        <f>IF($K689="","",(VLOOKUP($K689,'判定表'!$B$3:$G$105,6,FALSE)))</f>
        <v/>
      </c>
      <c r="C689" s="61"/>
      <c r="D689" s="62" t="str">
        <f t="shared" si="2"/>
        <v/>
      </c>
      <c r="E689" s="62" t="str">
        <f>IF(F689="","",VLOOKUP($F689,'金額'!$B$3:$K$44,10,FALSE))</f>
        <v/>
      </c>
      <c r="F689" s="63"/>
      <c r="G689" s="64" t="str">
        <f>IF($F689="","",(VLOOKUP($F689,'金額'!$B$3:$E$114,2,FALSE)))</f>
        <v/>
      </c>
      <c r="H689" s="65" t="str">
        <f>IF(F689="","",VLOOKUP($F689,'金額'!$B$3:$I$44,8,FALSE))</f>
        <v/>
      </c>
      <c r="I689" s="66" t="str">
        <f>IF(F689="","",VLOOKUP($F689,'金額'!$B$3:$I$44,7,FALSE))</f>
        <v/>
      </c>
      <c r="J689" s="67"/>
      <c r="K689" s="68"/>
      <c r="L689" s="69" t="str">
        <f>IF($I689="","",IF(AND($B689="K",$E689="KTN"),2000,IF(AND($B689="K",$E689="WHZ"),2000,IF($E689="MAHA",1500,IF($G689=0,(VLOOKUP($K689,'判定表'!$B$3:$G$96,2,FALSE)),0)))))</f>
        <v/>
      </c>
      <c r="M689" s="70" t="str">
        <f>IF($K689="","",IF($E689="ANC",(VLOOKUP($K689,'判定表'!$B$3:$G$95,3,FALSE)),IF(OR($E689="KTN",$E689="WHZ"),(VLOOKUP($K689,'判定表'!$B$3:$G$95,4,FALSE)*I689),0)))</f>
        <v/>
      </c>
      <c r="N689" s="71" t="str">
        <f>IF($I689="","",IF($K689="","",IF($G689=1,(VLOOKUP($F689,'金額'!$B$3:$J$114,3,FALSE)),0)))</f>
        <v/>
      </c>
      <c r="O689" s="72" t="str">
        <f t="shared" si="3"/>
        <v/>
      </c>
      <c r="P689" s="73" t="str">
        <f>IF($K689="","",IF($E689="KTN",(VLOOKUP($K689,'判定表'!$B$3:$I$95,8,FALSE)),IF($I689="","",(VLOOKUP($F689,'金額'!$B$3:$J$114,9,FALSE)))))</f>
        <v/>
      </c>
      <c r="Q689" s="59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</row>
    <row r="690" ht="13.5" customHeight="1">
      <c r="A690" s="44"/>
      <c r="B690" s="60" t="str">
        <f>IF($K690="","",(VLOOKUP($K690,'判定表'!$B$3:$G$105,6,FALSE)))</f>
        <v/>
      </c>
      <c r="C690" s="61"/>
      <c r="D690" s="62" t="str">
        <f t="shared" si="2"/>
        <v/>
      </c>
      <c r="E690" s="62" t="str">
        <f>IF(F690="","",VLOOKUP($F690,'金額'!$B$3:$K$44,10,FALSE))</f>
        <v/>
      </c>
      <c r="F690" s="63"/>
      <c r="G690" s="64" t="str">
        <f>IF($F690="","",(VLOOKUP($F690,'金額'!$B$3:$E$114,2,FALSE)))</f>
        <v/>
      </c>
      <c r="H690" s="65" t="str">
        <f>IF(F690="","",VLOOKUP($F690,'金額'!$B$3:$I$44,8,FALSE))</f>
        <v/>
      </c>
      <c r="I690" s="66" t="str">
        <f>IF(F690="","",VLOOKUP($F690,'金額'!$B$3:$I$44,7,FALSE))</f>
        <v/>
      </c>
      <c r="J690" s="67"/>
      <c r="K690" s="68"/>
      <c r="L690" s="69" t="str">
        <f>IF($I690="","",IF(AND($B690="K",$E690="KTN"),2000,IF(AND($B690="K",$E690="WHZ"),2000,IF($E690="MAHA",1500,IF($G690=0,(VLOOKUP($K690,'判定表'!$B$3:$G$96,2,FALSE)),0)))))</f>
        <v/>
      </c>
      <c r="M690" s="70" t="str">
        <f>IF($K690="","",IF($E690="ANC",(VLOOKUP($K690,'判定表'!$B$3:$G$95,3,FALSE)),IF(OR($E690="KTN",$E690="WHZ"),(VLOOKUP($K690,'判定表'!$B$3:$G$95,4,FALSE)*I690),0)))</f>
        <v/>
      </c>
      <c r="N690" s="71" t="str">
        <f>IF($I690="","",IF($K690="","",IF($G690=1,(VLOOKUP($F690,'金額'!$B$3:$J$114,3,FALSE)),0)))</f>
        <v/>
      </c>
      <c r="O690" s="72" t="str">
        <f t="shared" si="3"/>
        <v/>
      </c>
      <c r="P690" s="73" t="str">
        <f>IF($K690="","",IF($E690="KTN",(VLOOKUP($K690,'判定表'!$B$3:$I$95,8,FALSE)),IF($I690="","",(VLOOKUP($F690,'金額'!$B$3:$J$114,9,FALSE)))))</f>
        <v/>
      </c>
      <c r="Q690" s="59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</row>
    <row r="691" ht="13.5" customHeight="1">
      <c r="A691" s="44"/>
      <c r="B691" s="60" t="str">
        <f>IF($K691="","",(VLOOKUP($K691,'判定表'!$B$3:$G$105,6,FALSE)))</f>
        <v/>
      </c>
      <c r="C691" s="61"/>
      <c r="D691" s="62" t="str">
        <f t="shared" si="2"/>
        <v/>
      </c>
      <c r="E691" s="62" t="str">
        <f>IF(F691="","",VLOOKUP($F691,'金額'!$B$3:$K$44,10,FALSE))</f>
        <v/>
      </c>
      <c r="F691" s="63"/>
      <c r="G691" s="64" t="str">
        <f>IF($F691="","",(VLOOKUP($F691,'金額'!$B$3:$E$114,2,FALSE)))</f>
        <v/>
      </c>
      <c r="H691" s="65" t="str">
        <f>IF(F691="","",VLOOKUP($F691,'金額'!$B$3:$I$44,8,FALSE))</f>
        <v/>
      </c>
      <c r="I691" s="66" t="str">
        <f>IF(F691="","",VLOOKUP($F691,'金額'!$B$3:$I$44,7,FALSE))</f>
        <v/>
      </c>
      <c r="J691" s="67"/>
      <c r="K691" s="68"/>
      <c r="L691" s="69" t="str">
        <f>IF($I691="","",IF(AND($B691="K",$E691="KTN"),2000,IF(AND($B691="K",$E691="WHZ"),2000,IF($E691="MAHA",1500,IF($G691=0,(VLOOKUP($K691,'判定表'!$B$3:$G$96,2,FALSE)),0)))))</f>
        <v/>
      </c>
      <c r="M691" s="70" t="str">
        <f>IF($K691="","",IF($E691="ANC",(VLOOKUP($K691,'判定表'!$B$3:$G$95,3,FALSE)),IF(OR($E691="KTN",$E691="WHZ"),(VLOOKUP($K691,'判定表'!$B$3:$G$95,4,FALSE)*I691),0)))</f>
        <v/>
      </c>
      <c r="N691" s="71" t="str">
        <f>IF($I691="","",IF($K691="","",IF($G691=1,(VLOOKUP($F691,'金額'!$B$3:$J$114,3,FALSE)),0)))</f>
        <v/>
      </c>
      <c r="O691" s="72" t="str">
        <f t="shared" si="3"/>
        <v/>
      </c>
      <c r="P691" s="73" t="str">
        <f>IF($K691="","",IF($E691="KTN",(VLOOKUP($K691,'判定表'!$B$3:$I$95,8,FALSE)),IF($I691="","",(VLOOKUP($F691,'金額'!$B$3:$J$114,9,FALSE)))))</f>
        <v/>
      </c>
      <c r="Q691" s="59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</row>
    <row r="692" ht="13.5" customHeight="1">
      <c r="A692" s="44"/>
      <c r="B692" s="60" t="str">
        <f>IF($K692="","",(VLOOKUP($K692,'判定表'!$B$3:$G$105,6,FALSE)))</f>
        <v/>
      </c>
      <c r="C692" s="61"/>
      <c r="D692" s="62" t="str">
        <f t="shared" si="2"/>
        <v/>
      </c>
      <c r="E692" s="62" t="str">
        <f>IF(F692="","",VLOOKUP($F692,'金額'!$B$3:$K$44,10,FALSE))</f>
        <v/>
      </c>
      <c r="F692" s="63"/>
      <c r="G692" s="64" t="str">
        <f>IF($F692="","",(VLOOKUP($F692,'金額'!$B$3:$E$114,2,FALSE)))</f>
        <v/>
      </c>
      <c r="H692" s="65" t="str">
        <f>IF(F692="","",VLOOKUP($F692,'金額'!$B$3:$I$44,8,FALSE))</f>
        <v/>
      </c>
      <c r="I692" s="66" t="str">
        <f>IF(F692="","",VLOOKUP($F692,'金額'!$B$3:$I$44,7,FALSE))</f>
        <v/>
      </c>
      <c r="J692" s="67"/>
      <c r="K692" s="68"/>
      <c r="L692" s="69" t="str">
        <f>IF($I692="","",IF(AND($B692="K",$E692="KTN"),2000,IF(AND($B692="K",$E692="WHZ"),2000,IF($E692="MAHA",1500,IF($G692=0,(VLOOKUP($K692,'判定表'!$B$3:$G$96,2,FALSE)),0)))))</f>
        <v/>
      </c>
      <c r="M692" s="70" t="str">
        <f>IF($K692="","",IF($E692="ANC",(VLOOKUP($K692,'判定表'!$B$3:$G$95,3,FALSE)),IF(OR($E692="KTN",$E692="WHZ"),(VLOOKUP($K692,'判定表'!$B$3:$G$95,4,FALSE)*I692),0)))</f>
        <v/>
      </c>
      <c r="N692" s="71" t="str">
        <f>IF($I692="","",IF($K692="","",IF($G692=1,(VLOOKUP($F692,'金額'!$B$3:$J$114,3,FALSE)),0)))</f>
        <v/>
      </c>
      <c r="O692" s="72" t="str">
        <f t="shared" si="3"/>
        <v/>
      </c>
      <c r="P692" s="73" t="str">
        <f>IF($K692="","",IF($E692="KTN",(VLOOKUP($K692,'判定表'!$B$3:$I$95,8,FALSE)),IF($I692="","",(VLOOKUP($F692,'金額'!$B$3:$J$114,9,FALSE)))))</f>
        <v/>
      </c>
      <c r="Q692" s="59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</row>
    <row r="693" ht="13.5" customHeight="1">
      <c r="A693" s="44"/>
      <c r="B693" s="60" t="str">
        <f>IF($K693="","",(VLOOKUP($K693,'判定表'!$B$3:$G$105,6,FALSE)))</f>
        <v/>
      </c>
      <c r="C693" s="61"/>
      <c r="D693" s="62" t="str">
        <f t="shared" si="2"/>
        <v/>
      </c>
      <c r="E693" s="62" t="str">
        <f>IF(F693="","",VLOOKUP($F693,'金額'!$B$3:$K$44,10,FALSE))</f>
        <v/>
      </c>
      <c r="F693" s="63"/>
      <c r="G693" s="64" t="str">
        <f>IF($F693="","",(VLOOKUP($F693,'金額'!$B$3:$E$114,2,FALSE)))</f>
        <v/>
      </c>
      <c r="H693" s="65" t="str">
        <f>IF(F693="","",VLOOKUP($F693,'金額'!$B$3:$I$44,8,FALSE))</f>
        <v/>
      </c>
      <c r="I693" s="66" t="str">
        <f>IF(F693="","",VLOOKUP($F693,'金額'!$B$3:$I$44,7,FALSE))</f>
        <v/>
      </c>
      <c r="J693" s="67"/>
      <c r="K693" s="68"/>
      <c r="L693" s="69" t="str">
        <f>IF($I693="","",IF(AND($B693="K",$E693="KTN"),2000,IF(AND($B693="K",$E693="WHZ"),2000,IF($E693="MAHA",1500,IF($G693=0,(VLOOKUP($K693,'判定表'!$B$3:$G$96,2,FALSE)),0)))))</f>
        <v/>
      </c>
      <c r="M693" s="70" t="str">
        <f>IF($K693="","",IF($E693="ANC",(VLOOKUP($K693,'判定表'!$B$3:$G$95,3,FALSE)),IF(OR($E693="KTN",$E693="WHZ"),(VLOOKUP($K693,'判定表'!$B$3:$G$95,4,FALSE)*I693),0)))</f>
        <v/>
      </c>
      <c r="N693" s="71" t="str">
        <f>IF($I693="","",IF($K693="","",IF($G693=1,(VLOOKUP($F693,'金額'!$B$3:$J$114,3,FALSE)),0)))</f>
        <v/>
      </c>
      <c r="O693" s="72" t="str">
        <f t="shared" si="3"/>
        <v/>
      </c>
      <c r="P693" s="73" t="str">
        <f>IF($K693="","",IF($E693="KTN",(VLOOKUP($K693,'判定表'!$B$3:$I$95,8,FALSE)),IF($I693="","",(VLOOKUP($F693,'金額'!$B$3:$J$114,9,FALSE)))))</f>
        <v/>
      </c>
      <c r="Q693" s="59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</row>
    <row r="694" ht="13.5" customHeight="1">
      <c r="A694" s="44"/>
      <c r="B694" s="60" t="str">
        <f>IF($K694="","",(VLOOKUP($K694,'判定表'!$B$3:$G$105,6,FALSE)))</f>
        <v/>
      </c>
      <c r="C694" s="61"/>
      <c r="D694" s="62" t="str">
        <f t="shared" si="2"/>
        <v/>
      </c>
      <c r="E694" s="62" t="str">
        <f>IF(F694="","",VLOOKUP($F694,'金額'!$B$3:$K$44,10,FALSE))</f>
        <v/>
      </c>
      <c r="F694" s="63"/>
      <c r="G694" s="64" t="str">
        <f>IF($F694="","",(VLOOKUP($F694,'金額'!$B$3:$E$114,2,FALSE)))</f>
        <v/>
      </c>
      <c r="H694" s="65" t="str">
        <f>IF(F694="","",VLOOKUP($F694,'金額'!$B$3:$I$44,8,FALSE))</f>
        <v/>
      </c>
      <c r="I694" s="66" t="str">
        <f>IF(F694="","",VLOOKUP($F694,'金額'!$B$3:$I$44,7,FALSE))</f>
        <v/>
      </c>
      <c r="J694" s="67"/>
      <c r="K694" s="68"/>
      <c r="L694" s="69" t="str">
        <f>IF($I694="","",IF(AND($B694="K",$E694="KTN"),2000,IF(AND($B694="K",$E694="WHZ"),2000,IF($E694="MAHA",1500,IF($G694=0,(VLOOKUP($K694,'判定表'!$B$3:$G$96,2,FALSE)),0)))))</f>
        <v/>
      </c>
      <c r="M694" s="70" t="str">
        <f>IF($K694="","",IF($E694="ANC",(VLOOKUP($K694,'判定表'!$B$3:$G$95,3,FALSE)),IF(OR($E694="KTN",$E694="WHZ"),(VLOOKUP($K694,'判定表'!$B$3:$G$95,4,FALSE)*I694),0)))</f>
        <v/>
      </c>
      <c r="N694" s="71" t="str">
        <f>IF($I694="","",IF($K694="","",IF($G694=1,(VLOOKUP($F694,'金額'!$B$3:$J$114,3,FALSE)),0)))</f>
        <v/>
      </c>
      <c r="O694" s="72" t="str">
        <f t="shared" si="3"/>
        <v/>
      </c>
      <c r="P694" s="73" t="str">
        <f>IF($K694="","",IF($E694="KTN",(VLOOKUP($K694,'判定表'!$B$3:$I$95,8,FALSE)),IF($I694="","",(VLOOKUP($F694,'金額'!$B$3:$J$114,9,FALSE)))))</f>
        <v/>
      </c>
      <c r="Q694" s="59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</row>
    <row r="695" ht="13.5" customHeight="1">
      <c r="A695" s="44"/>
      <c r="B695" s="60" t="str">
        <f>IF($K695="","",(VLOOKUP($K695,'判定表'!$B$3:$G$105,6,FALSE)))</f>
        <v/>
      </c>
      <c r="C695" s="61"/>
      <c r="D695" s="62" t="str">
        <f t="shared" si="2"/>
        <v/>
      </c>
      <c r="E695" s="62" t="str">
        <f>IF(F695="","",VLOOKUP($F695,'金額'!$B$3:$K$44,10,FALSE))</f>
        <v/>
      </c>
      <c r="F695" s="63"/>
      <c r="G695" s="64" t="str">
        <f>IF($F695="","",(VLOOKUP($F695,'金額'!$B$3:$E$114,2,FALSE)))</f>
        <v/>
      </c>
      <c r="H695" s="65" t="str">
        <f>IF(F695="","",VLOOKUP($F695,'金額'!$B$3:$I$44,8,FALSE))</f>
        <v/>
      </c>
      <c r="I695" s="66" t="str">
        <f>IF(F695="","",VLOOKUP($F695,'金額'!$B$3:$I$44,7,FALSE))</f>
        <v/>
      </c>
      <c r="J695" s="67"/>
      <c r="K695" s="68"/>
      <c r="L695" s="69" t="str">
        <f>IF($I695="","",IF(AND($B695="K",$E695="KTN"),2000,IF(AND($B695="K",$E695="WHZ"),2000,IF($E695="MAHA",1500,IF($G695=0,(VLOOKUP($K695,'判定表'!$B$3:$G$96,2,FALSE)),0)))))</f>
        <v/>
      </c>
      <c r="M695" s="70" t="str">
        <f>IF($K695="","",IF($E695="ANC",(VLOOKUP($K695,'判定表'!$B$3:$G$95,3,FALSE)),IF(OR($E695="KTN",$E695="WHZ"),(VLOOKUP($K695,'判定表'!$B$3:$G$95,4,FALSE)*I695),0)))</f>
        <v/>
      </c>
      <c r="N695" s="71" t="str">
        <f>IF($I695="","",IF($K695="","",IF($G695=1,(VLOOKUP($F695,'金額'!$B$3:$J$114,3,FALSE)),0)))</f>
        <v/>
      </c>
      <c r="O695" s="72" t="str">
        <f t="shared" si="3"/>
        <v/>
      </c>
      <c r="P695" s="73" t="str">
        <f>IF($K695="","",IF($E695="KTN",(VLOOKUP($K695,'判定表'!$B$3:$I$95,8,FALSE)),IF($I695="","",(VLOOKUP($F695,'金額'!$B$3:$J$114,9,FALSE)))))</f>
        <v/>
      </c>
      <c r="Q695" s="75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</row>
    <row r="696" ht="13.5" customHeight="1">
      <c r="A696" s="44"/>
      <c r="B696" s="60" t="str">
        <f>IF($K696="","",(VLOOKUP($K696,'判定表'!$B$3:$G$105,6,FALSE)))</f>
        <v/>
      </c>
      <c r="C696" s="61"/>
      <c r="D696" s="62" t="str">
        <f t="shared" si="2"/>
        <v/>
      </c>
      <c r="E696" s="62" t="str">
        <f>IF(F696="","",VLOOKUP($F696,'金額'!$B$3:$K$44,10,FALSE))</f>
        <v/>
      </c>
      <c r="F696" s="63"/>
      <c r="G696" s="64" t="str">
        <f>IF($F696="","",(VLOOKUP($F696,'金額'!$B$3:$E$114,2,FALSE)))</f>
        <v/>
      </c>
      <c r="H696" s="65" t="str">
        <f>IF(F696="","",VLOOKUP($F696,'金額'!$B$3:$I$44,8,FALSE))</f>
        <v/>
      </c>
      <c r="I696" s="66" t="str">
        <f>IF(F696="","",VLOOKUP($F696,'金額'!$B$3:$I$44,7,FALSE))</f>
        <v/>
      </c>
      <c r="J696" s="67"/>
      <c r="K696" s="68"/>
      <c r="L696" s="69" t="str">
        <f>IF($I696="","",IF(AND($B696="K",$E696="KTN"),2000,IF(AND($B696="K",$E696="WHZ"),2000,IF($E696="MAHA",1500,IF($G696=0,(VLOOKUP($K696,'判定表'!$B$3:$G$96,2,FALSE)),0)))))</f>
        <v/>
      </c>
      <c r="M696" s="70" t="str">
        <f>IF($K696="","",IF($E696="ANC",(VLOOKUP($K696,'判定表'!$B$3:$G$95,3,FALSE)),IF(OR($E696="KTN",$E696="WHZ"),(VLOOKUP($K696,'判定表'!$B$3:$G$95,4,FALSE)*I696),0)))</f>
        <v/>
      </c>
      <c r="N696" s="71" t="str">
        <f>IF($I696="","",IF($K696="","",IF($G696=1,(VLOOKUP($F696,'金額'!$B$3:$J$114,3,FALSE)),0)))</f>
        <v/>
      </c>
      <c r="O696" s="72" t="str">
        <f t="shared" si="3"/>
        <v/>
      </c>
      <c r="P696" s="73" t="str">
        <f>IF($K696="","",IF($E696="KTN",(VLOOKUP($K696,'判定表'!$B$3:$I$95,8,FALSE)),IF($I696="","",(VLOOKUP($F696,'金額'!$B$3:$J$114,9,FALSE)))))</f>
        <v/>
      </c>
      <c r="Q696" s="59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</row>
    <row r="697" ht="13.5" customHeight="1">
      <c r="A697" s="44"/>
      <c r="B697" s="60" t="str">
        <f>IF($K697="","",(VLOOKUP($K697,'判定表'!$B$3:$G$105,6,FALSE)))</f>
        <v/>
      </c>
      <c r="C697" s="61"/>
      <c r="D697" s="62" t="str">
        <f t="shared" si="2"/>
        <v/>
      </c>
      <c r="E697" s="62" t="str">
        <f>IF(F697="","",VLOOKUP($F697,'金額'!$B$3:$K$44,10,FALSE))</f>
        <v/>
      </c>
      <c r="F697" s="63"/>
      <c r="G697" s="64" t="str">
        <f>IF($F697="","",(VLOOKUP($F697,'金額'!$B$3:$E$114,2,FALSE)))</f>
        <v/>
      </c>
      <c r="H697" s="65" t="str">
        <f>IF(F697="","",VLOOKUP($F697,'金額'!$B$3:$I$44,8,FALSE))</f>
        <v/>
      </c>
      <c r="I697" s="66" t="str">
        <f>IF(F697="","",VLOOKUP($F697,'金額'!$B$3:$I$44,7,FALSE))</f>
        <v/>
      </c>
      <c r="J697" s="67"/>
      <c r="K697" s="68"/>
      <c r="L697" s="69" t="str">
        <f>IF($I697="","",IF(AND($B697="K",$E697="KTN"),2000,IF(AND($B697="K",$E697="WHZ"),2000,IF($E697="MAHA",1500,IF($G697=0,(VLOOKUP($K697,'判定表'!$B$3:$G$96,2,FALSE)),0)))))</f>
        <v/>
      </c>
      <c r="M697" s="70" t="str">
        <f>IF($K697="","",IF($E697="ANC",(VLOOKUP($K697,'判定表'!$B$3:$G$95,3,FALSE)),IF(OR($E697="KTN",$E697="WHZ"),(VLOOKUP($K697,'判定表'!$B$3:$G$95,4,FALSE)*I697),0)))</f>
        <v/>
      </c>
      <c r="N697" s="71" t="str">
        <f>IF($I697="","",IF($K697="","",IF($G697=1,(VLOOKUP($F697,'金額'!$B$3:$J$114,3,FALSE)),0)))</f>
        <v/>
      </c>
      <c r="O697" s="72" t="str">
        <f t="shared" si="3"/>
        <v/>
      </c>
      <c r="P697" s="73" t="str">
        <f>IF($K697="","",IF($E697="KTN",(VLOOKUP($K697,'判定表'!$B$3:$I$95,8,FALSE)),IF($I697="","",(VLOOKUP($F697,'金額'!$B$3:$J$114,9,FALSE)))))</f>
        <v/>
      </c>
      <c r="Q697" s="59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</row>
    <row r="698" ht="13.5" customHeight="1">
      <c r="A698" s="44"/>
      <c r="B698" s="60" t="str">
        <f>IF($K698="","",(VLOOKUP($K698,'判定表'!$B$3:$G$105,6,FALSE)))</f>
        <v/>
      </c>
      <c r="C698" s="61"/>
      <c r="D698" s="62" t="str">
        <f t="shared" si="2"/>
        <v/>
      </c>
      <c r="E698" s="62" t="str">
        <f>IF(F698="","",VLOOKUP($F698,'金額'!$B$3:$K$44,10,FALSE))</f>
        <v/>
      </c>
      <c r="F698" s="63"/>
      <c r="G698" s="64" t="str">
        <f>IF($F698="","",(VLOOKUP($F698,'金額'!$B$3:$E$114,2,FALSE)))</f>
        <v/>
      </c>
      <c r="H698" s="65" t="str">
        <f>IF(F698="","",VLOOKUP($F698,'金額'!$B$3:$I$44,8,FALSE))</f>
        <v/>
      </c>
      <c r="I698" s="66" t="str">
        <f>IF(F698="","",VLOOKUP($F698,'金額'!$B$3:$I$44,7,FALSE))</f>
        <v/>
      </c>
      <c r="J698" s="67"/>
      <c r="K698" s="68"/>
      <c r="L698" s="69" t="str">
        <f>IF($I698="","",IF(AND($B698="K",$E698="KTN"),2000,IF(AND($B698="K",$E698="WHZ"),2000,IF($E698="MAHA",1500,IF($G698=0,(VLOOKUP($K698,'判定表'!$B$3:$G$96,2,FALSE)),0)))))</f>
        <v/>
      </c>
      <c r="M698" s="70" t="str">
        <f>IF($K698="","",IF($E698="ANC",(VLOOKUP($K698,'判定表'!$B$3:$G$95,3,FALSE)),IF(OR($E698="KTN",$E698="WHZ"),(VLOOKUP($K698,'判定表'!$B$3:$G$95,4,FALSE)*I698),0)))</f>
        <v/>
      </c>
      <c r="N698" s="71" t="str">
        <f>IF($I698="","",IF($K698="","",IF($G698=1,(VLOOKUP($F698,'金額'!$B$3:$J$114,3,FALSE)),0)))</f>
        <v/>
      </c>
      <c r="O698" s="72" t="str">
        <f t="shared" si="3"/>
        <v/>
      </c>
      <c r="P698" s="73" t="str">
        <f>IF($K698="","",IF($E698="KTN",(VLOOKUP($K698,'判定表'!$B$3:$I$95,8,FALSE)),IF($I698="","",(VLOOKUP($F698,'金額'!$B$3:$J$114,9,FALSE)))))</f>
        <v/>
      </c>
      <c r="Q698" s="59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</row>
    <row r="699" ht="13.5" customHeight="1">
      <c r="A699" s="44"/>
      <c r="B699" s="60" t="str">
        <f>IF($K699="","",(VLOOKUP($K699,'判定表'!$B$3:$G$105,6,FALSE)))</f>
        <v/>
      </c>
      <c r="C699" s="61"/>
      <c r="D699" s="62" t="str">
        <f t="shared" si="2"/>
        <v/>
      </c>
      <c r="E699" s="62" t="str">
        <f>IF(F699="","",VLOOKUP($F699,'金額'!$B$3:$K$44,10,FALSE))</f>
        <v/>
      </c>
      <c r="F699" s="63"/>
      <c r="G699" s="64" t="str">
        <f>IF($F699="","",(VLOOKUP($F699,'金額'!$B$3:$E$114,2,FALSE)))</f>
        <v/>
      </c>
      <c r="H699" s="65" t="str">
        <f>IF(F699="","",VLOOKUP($F699,'金額'!$B$3:$I$44,8,FALSE))</f>
        <v/>
      </c>
      <c r="I699" s="66" t="str">
        <f>IF(F699="","",VLOOKUP($F699,'金額'!$B$3:$I$44,7,FALSE))</f>
        <v/>
      </c>
      <c r="J699" s="67"/>
      <c r="K699" s="68"/>
      <c r="L699" s="69" t="str">
        <f>IF($I699="","",IF(AND($B699="K",$E699="KTN"),2000,IF(AND($B699="K",$E699="WHZ"),2000,IF($E699="MAHA",1500,IF($G699=0,(VLOOKUP($K699,'判定表'!$B$3:$G$96,2,FALSE)),0)))))</f>
        <v/>
      </c>
      <c r="M699" s="70" t="str">
        <f>IF($K699="","",IF($E699="ANC",(VLOOKUP($K699,'判定表'!$B$3:$G$95,3,FALSE)),IF(OR($E699="KTN",$E699="WHZ"),(VLOOKUP($K699,'判定表'!$B$3:$G$95,4,FALSE)*I699),0)))</f>
        <v/>
      </c>
      <c r="N699" s="71" t="str">
        <f>IF($I699="","",IF($K699="","",IF($G699=1,(VLOOKUP($F699,'金額'!$B$3:$J$114,3,FALSE)),0)))</f>
        <v/>
      </c>
      <c r="O699" s="72" t="str">
        <f t="shared" si="3"/>
        <v/>
      </c>
      <c r="P699" s="73" t="str">
        <f>IF($K699="","",IF($E699="KTN",(VLOOKUP($K699,'判定表'!$B$3:$I$95,8,FALSE)),IF($I699="","",(VLOOKUP($F699,'金額'!$B$3:$J$114,9,FALSE)))))</f>
        <v/>
      </c>
      <c r="Q699" s="59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</row>
    <row r="700" ht="13.5" customHeight="1">
      <c r="A700" s="44"/>
      <c r="B700" s="60" t="str">
        <f>IF($K700="","",(VLOOKUP($K700,'判定表'!$B$3:$G$105,6,FALSE)))</f>
        <v/>
      </c>
      <c r="C700" s="61"/>
      <c r="D700" s="62" t="str">
        <f t="shared" si="2"/>
        <v/>
      </c>
      <c r="E700" s="62" t="str">
        <f>IF(F700="","",VLOOKUP($F700,'金額'!$B$3:$K$44,10,FALSE))</f>
        <v/>
      </c>
      <c r="F700" s="63"/>
      <c r="G700" s="64" t="str">
        <f>IF($F700="","",(VLOOKUP($F700,'金額'!$B$3:$E$114,2,FALSE)))</f>
        <v/>
      </c>
      <c r="H700" s="65" t="str">
        <f>IF(F700="","",VLOOKUP($F700,'金額'!$B$3:$I$44,8,FALSE))</f>
        <v/>
      </c>
      <c r="I700" s="66" t="str">
        <f>IF(F700="","",VLOOKUP($F700,'金額'!$B$3:$I$44,7,FALSE))</f>
        <v/>
      </c>
      <c r="J700" s="67"/>
      <c r="K700" s="68"/>
      <c r="L700" s="69" t="str">
        <f>IF($I700="","",IF(AND($B700="K",$E700="KTN"),2000,IF(AND($B700="K",$E700="WHZ"),2000,IF($E700="MAHA",1500,IF($G700=0,(VLOOKUP($K700,'判定表'!$B$3:$G$96,2,FALSE)),0)))))</f>
        <v/>
      </c>
      <c r="M700" s="70" t="str">
        <f>IF($K700="","",IF($E700="ANC",(VLOOKUP($K700,'判定表'!$B$3:$G$95,3,FALSE)),IF(OR($E700="KTN",$E700="WHZ"),(VLOOKUP($K700,'判定表'!$B$3:$G$95,4,FALSE)*I700),0)))</f>
        <v/>
      </c>
      <c r="N700" s="71" t="str">
        <f>IF($I700="","",IF($K700="","",IF($G700=1,(VLOOKUP($F700,'金額'!$B$3:$J$114,3,FALSE)),0)))</f>
        <v/>
      </c>
      <c r="O700" s="72" t="str">
        <f t="shared" si="3"/>
        <v/>
      </c>
      <c r="P700" s="73" t="str">
        <f>IF($K700="","",IF($E700="KTN",(VLOOKUP($K700,'判定表'!$B$3:$I$95,8,FALSE)),IF($I700="","",(VLOOKUP($F700,'金額'!$B$3:$J$114,9,FALSE)))))</f>
        <v/>
      </c>
      <c r="Q700" s="59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</row>
    <row r="701" ht="13.5" customHeight="1">
      <c r="A701" s="44"/>
      <c r="B701" s="60" t="str">
        <f>IF($K701="","",(VLOOKUP($K701,'判定表'!$B$3:$G$105,6,FALSE)))</f>
        <v/>
      </c>
      <c r="C701" s="61"/>
      <c r="D701" s="62" t="str">
        <f t="shared" si="2"/>
        <v/>
      </c>
      <c r="E701" s="62" t="str">
        <f>IF(F701="","",VLOOKUP($F701,'金額'!$B$3:$K$44,10,FALSE))</f>
        <v/>
      </c>
      <c r="F701" s="63"/>
      <c r="G701" s="64" t="str">
        <f>IF($F701="","",(VLOOKUP($F701,'金額'!$B$3:$E$114,2,FALSE)))</f>
        <v/>
      </c>
      <c r="H701" s="65" t="str">
        <f>IF(F701="","",VLOOKUP($F701,'金額'!$B$3:$I$44,8,FALSE))</f>
        <v/>
      </c>
      <c r="I701" s="66" t="str">
        <f>IF(F701="","",VLOOKUP($F701,'金額'!$B$3:$I$44,7,FALSE))</f>
        <v/>
      </c>
      <c r="J701" s="67"/>
      <c r="K701" s="68"/>
      <c r="L701" s="69" t="str">
        <f>IF($I701="","",IF(AND($B701="K",$E701="KTN"),2000,IF(AND($B701="K",$E701="WHZ"),2000,IF($E701="MAHA",1500,IF($G701=0,(VLOOKUP($K701,'判定表'!$B$3:$G$96,2,FALSE)),0)))))</f>
        <v/>
      </c>
      <c r="M701" s="70" t="str">
        <f>IF($K701="","",IF($E701="ANC",(VLOOKUP($K701,'判定表'!$B$3:$G$95,3,FALSE)),IF(OR($E701="KTN",$E701="WHZ"),(VLOOKUP($K701,'判定表'!$B$3:$G$95,4,FALSE)*I701),0)))</f>
        <v/>
      </c>
      <c r="N701" s="71" t="str">
        <f>IF($I701="","",IF($K701="","",IF($G701=1,(VLOOKUP($F701,'金額'!$B$3:$J$114,3,FALSE)),0)))</f>
        <v/>
      </c>
      <c r="O701" s="72" t="str">
        <f t="shared" si="3"/>
        <v/>
      </c>
      <c r="P701" s="73" t="str">
        <f>IF($K701="","",IF($E701="KTN",(VLOOKUP($K701,'判定表'!$B$3:$I$95,8,FALSE)),IF($I701="","",(VLOOKUP($F701,'金額'!$B$3:$J$114,9,FALSE)))))</f>
        <v/>
      </c>
      <c r="Q701" s="59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</row>
    <row r="702" ht="13.5" customHeight="1">
      <c r="A702" s="44"/>
      <c r="B702" s="60" t="str">
        <f>IF($K702="","",(VLOOKUP($K702,'判定表'!$B$3:$G$105,6,FALSE)))</f>
        <v/>
      </c>
      <c r="C702" s="61"/>
      <c r="D702" s="62" t="str">
        <f t="shared" si="2"/>
        <v/>
      </c>
      <c r="E702" s="62" t="str">
        <f>IF(F702="","",VLOOKUP($F702,'金額'!$B$3:$K$44,10,FALSE))</f>
        <v/>
      </c>
      <c r="F702" s="63"/>
      <c r="G702" s="64" t="str">
        <f>IF($F702="","",(VLOOKUP($F702,'金額'!$B$3:$E$114,2,FALSE)))</f>
        <v/>
      </c>
      <c r="H702" s="65" t="str">
        <f>IF(F702="","",VLOOKUP($F702,'金額'!$B$3:$I$44,8,FALSE))</f>
        <v/>
      </c>
      <c r="I702" s="66" t="str">
        <f>IF(F702="","",VLOOKUP($F702,'金額'!$B$3:$I$44,7,FALSE))</f>
        <v/>
      </c>
      <c r="J702" s="67"/>
      <c r="K702" s="68"/>
      <c r="L702" s="69" t="str">
        <f>IF($I702="","",IF(AND($B702="K",$E702="KTN"),2000,IF(AND($B702="K",$E702="WHZ"),2000,IF($E702="MAHA",1500,IF($G702=0,(VLOOKUP($K702,'判定表'!$B$3:$G$96,2,FALSE)),0)))))</f>
        <v/>
      </c>
      <c r="M702" s="70" t="str">
        <f>IF($K702="","",IF($E702="ANC",(VLOOKUP($K702,'判定表'!$B$3:$G$95,3,FALSE)),IF(OR($E702="KTN",$E702="WHZ"),(VLOOKUP($K702,'判定表'!$B$3:$G$95,4,FALSE)*I702),0)))</f>
        <v/>
      </c>
      <c r="N702" s="71" t="str">
        <f>IF($I702="","",IF($K702="","",IF($G702=1,(VLOOKUP($F702,'金額'!$B$3:$J$114,3,FALSE)),0)))</f>
        <v/>
      </c>
      <c r="O702" s="72" t="str">
        <f t="shared" si="3"/>
        <v/>
      </c>
      <c r="P702" s="73" t="str">
        <f>IF($K702="","",IF($E702="KTN",(VLOOKUP($K702,'判定表'!$B$3:$I$95,8,FALSE)),IF($I702="","",(VLOOKUP($F702,'金額'!$B$3:$J$114,9,FALSE)))))</f>
        <v/>
      </c>
      <c r="Q702" s="59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</row>
    <row r="703" ht="13.5" customHeight="1">
      <c r="A703" s="44"/>
      <c r="B703" s="60" t="str">
        <f>IF($K703="","",(VLOOKUP($K703,'判定表'!$B$3:$G$105,6,FALSE)))</f>
        <v/>
      </c>
      <c r="C703" s="61"/>
      <c r="D703" s="62" t="str">
        <f t="shared" si="2"/>
        <v/>
      </c>
      <c r="E703" s="62" t="str">
        <f>IF(F703="","",VLOOKUP($F703,'金額'!$B$3:$K$44,10,FALSE))</f>
        <v/>
      </c>
      <c r="F703" s="63"/>
      <c r="G703" s="64" t="str">
        <f>IF($F703="","",(VLOOKUP($F703,'金額'!$B$3:$E$114,2,FALSE)))</f>
        <v/>
      </c>
      <c r="H703" s="65" t="str">
        <f>IF(F703="","",VLOOKUP($F703,'金額'!$B$3:$I$44,8,FALSE))</f>
        <v/>
      </c>
      <c r="I703" s="66" t="str">
        <f>IF(F703="","",VLOOKUP($F703,'金額'!$B$3:$I$44,7,FALSE))</f>
        <v/>
      </c>
      <c r="J703" s="67"/>
      <c r="K703" s="68"/>
      <c r="L703" s="69" t="str">
        <f>IF($I703="","",IF(AND($B703="K",$E703="KTN"),2000,IF(AND($B703="K",$E703="WHZ"),2000,IF($E703="MAHA",1500,IF($G703=0,(VLOOKUP($K703,'判定表'!$B$3:$G$96,2,FALSE)),0)))))</f>
        <v/>
      </c>
      <c r="M703" s="70" t="str">
        <f>IF($K703="","",IF($E703="ANC",(VLOOKUP($K703,'判定表'!$B$3:$G$95,3,FALSE)),IF(OR($E703="KTN",$E703="WHZ"),(VLOOKUP($K703,'判定表'!$B$3:$G$95,4,FALSE)*I703),0)))</f>
        <v/>
      </c>
      <c r="N703" s="71" t="str">
        <f>IF($I703="","",IF($K703="","",IF($G703=1,(VLOOKUP($F703,'金額'!$B$3:$J$114,3,FALSE)),0)))</f>
        <v/>
      </c>
      <c r="O703" s="72" t="str">
        <f t="shared" si="3"/>
        <v/>
      </c>
      <c r="P703" s="73" t="str">
        <f>IF($K703="","",IF($E703="KTN",(VLOOKUP($K703,'判定表'!$B$3:$I$95,8,FALSE)),IF($I703="","",(VLOOKUP($F703,'金額'!$B$3:$J$114,9,FALSE)))))</f>
        <v/>
      </c>
      <c r="Q703" s="59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</row>
    <row r="704" ht="13.5" customHeight="1">
      <c r="A704" s="44"/>
      <c r="B704" s="60" t="str">
        <f>IF($K704="","",(VLOOKUP($K704,'判定表'!$B$3:$G$105,6,FALSE)))</f>
        <v/>
      </c>
      <c r="C704" s="61"/>
      <c r="D704" s="62" t="str">
        <f t="shared" si="2"/>
        <v/>
      </c>
      <c r="E704" s="62" t="str">
        <f>IF(F704="","",VLOOKUP($F704,'金額'!$B$3:$K$44,10,FALSE))</f>
        <v/>
      </c>
      <c r="F704" s="63"/>
      <c r="G704" s="64" t="str">
        <f>IF($F704="","",(VLOOKUP($F704,'金額'!$B$3:$E$114,2,FALSE)))</f>
        <v/>
      </c>
      <c r="H704" s="65" t="str">
        <f>IF(F704="","",VLOOKUP($F704,'金額'!$B$3:$I$44,8,FALSE))</f>
        <v/>
      </c>
      <c r="I704" s="66" t="str">
        <f>IF(F704="","",VLOOKUP($F704,'金額'!$B$3:$I$44,7,FALSE))</f>
        <v/>
      </c>
      <c r="J704" s="67"/>
      <c r="K704" s="68"/>
      <c r="L704" s="69" t="str">
        <f>IF($I704="","",IF(AND($B704="K",$E704="KTN"),2000,IF(AND($B704="K",$E704="WHZ"),2000,IF($E704="MAHA",1500,IF($G704=0,(VLOOKUP($K704,'判定表'!$B$3:$G$96,2,FALSE)),0)))))</f>
        <v/>
      </c>
      <c r="M704" s="70" t="str">
        <f>IF($K704="","",IF($E704="ANC",(VLOOKUP($K704,'判定表'!$B$3:$G$95,3,FALSE)),IF(OR($E704="KTN",$E704="WHZ"),(VLOOKUP($K704,'判定表'!$B$3:$G$95,4,FALSE)*I704),0)))</f>
        <v/>
      </c>
      <c r="N704" s="71" t="str">
        <f>IF($I704="","",IF($K704="","",IF($G704=1,(VLOOKUP($F704,'金額'!$B$3:$J$114,3,FALSE)),0)))</f>
        <v/>
      </c>
      <c r="O704" s="72" t="str">
        <f t="shared" si="3"/>
        <v/>
      </c>
      <c r="P704" s="73" t="str">
        <f>IF($K704="","",IF($E704="KTN",(VLOOKUP($K704,'判定表'!$B$3:$I$95,8,FALSE)),IF($I704="","",(VLOOKUP($F704,'金額'!$B$3:$J$114,9,FALSE)))))</f>
        <v/>
      </c>
      <c r="Q704" s="59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</row>
    <row r="705" ht="13.5" customHeight="1">
      <c r="A705" s="44"/>
      <c r="B705" s="60" t="str">
        <f>IF($K705="","",(VLOOKUP($K705,'判定表'!$B$3:$G$105,6,FALSE)))</f>
        <v/>
      </c>
      <c r="C705" s="61"/>
      <c r="D705" s="62" t="str">
        <f t="shared" si="2"/>
        <v/>
      </c>
      <c r="E705" s="62" t="str">
        <f>IF(F705="","",VLOOKUP($F705,'金額'!$B$3:$K$44,10,FALSE))</f>
        <v/>
      </c>
      <c r="F705" s="63"/>
      <c r="G705" s="64" t="str">
        <f>IF($F705="","",(VLOOKUP($F705,'金額'!$B$3:$E$114,2,FALSE)))</f>
        <v/>
      </c>
      <c r="H705" s="65" t="str">
        <f>IF(F705="","",VLOOKUP($F705,'金額'!$B$3:$I$44,8,FALSE))</f>
        <v/>
      </c>
      <c r="I705" s="66" t="str">
        <f>IF(F705="","",VLOOKUP($F705,'金額'!$B$3:$I$44,7,FALSE))</f>
        <v/>
      </c>
      <c r="J705" s="67"/>
      <c r="K705" s="68"/>
      <c r="L705" s="69" t="str">
        <f>IF($I705="","",IF(AND($B705="K",$E705="KTN"),2000,IF(AND($B705="K",$E705="WHZ"),2000,IF($E705="MAHA",1500,IF($G705=0,(VLOOKUP($K705,'判定表'!$B$3:$G$96,2,FALSE)),0)))))</f>
        <v/>
      </c>
      <c r="M705" s="70" t="str">
        <f>IF($K705="","",IF($E705="ANC",(VLOOKUP($K705,'判定表'!$B$3:$G$95,3,FALSE)),IF(OR($E705="KTN",$E705="WHZ"),(VLOOKUP($K705,'判定表'!$B$3:$G$95,4,FALSE)*I705),0)))</f>
        <v/>
      </c>
      <c r="N705" s="71" t="str">
        <f>IF($I705="","",IF($K705="","",IF($G705=1,(VLOOKUP($F705,'金額'!$B$3:$J$114,3,FALSE)),0)))</f>
        <v/>
      </c>
      <c r="O705" s="72" t="str">
        <f t="shared" si="3"/>
        <v/>
      </c>
      <c r="P705" s="73" t="str">
        <f>IF($K705="","",IF($E705="KTN",(VLOOKUP($K705,'判定表'!$B$3:$I$95,8,FALSE)),IF($I705="","",(VLOOKUP($F705,'金額'!$B$3:$J$114,9,FALSE)))))</f>
        <v/>
      </c>
      <c r="Q705" s="59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</row>
    <row r="706" ht="13.5" customHeight="1">
      <c r="A706" s="44"/>
      <c r="B706" s="60" t="str">
        <f>IF($K706="","",(VLOOKUP($K706,'判定表'!$B$3:$G$105,6,FALSE)))</f>
        <v/>
      </c>
      <c r="C706" s="61"/>
      <c r="D706" s="62" t="str">
        <f t="shared" si="2"/>
        <v/>
      </c>
      <c r="E706" s="62" t="str">
        <f>IF(F706="","",VLOOKUP($F706,'金額'!$B$3:$K$44,10,FALSE))</f>
        <v/>
      </c>
      <c r="F706" s="63"/>
      <c r="G706" s="64" t="str">
        <f>IF($F706="","",(VLOOKUP($F706,'金額'!$B$3:$E$114,2,FALSE)))</f>
        <v/>
      </c>
      <c r="H706" s="65" t="str">
        <f>IF(F706="","",VLOOKUP($F706,'金額'!$B$3:$I$44,8,FALSE))</f>
        <v/>
      </c>
      <c r="I706" s="66" t="str">
        <f>IF(F706="","",VLOOKUP($F706,'金額'!$B$3:$I$44,7,FALSE))</f>
        <v/>
      </c>
      <c r="J706" s="67"/>
      <c r="K706" s="68"/>
      <c r="L706" s="69" t="str">
        <f>IF($I706="","",IF(AND($B706="K",$E706="KTN"),2000,IF(AND($B706="K",$E706="WHZ"),2000,IF($E706="MAHA",1500,IF($G706=0,(VLOOKUP($K706,'判定表'!$B$3:$G$96,2,FALSE)),0)))))</f>
        <v/>
      </c>
      <c r="M706" s="70" t="str">
        <f>IF($K706="","",IF($E706="ANC",(VLOOKUP($K706,'判定表'!$B$3:$G$95,3,FALSE)),IF(OR($E706="KTN",$E706="WHZ"),(VLOOKUP($K706,'判定表'!$B$3:$G$95,4,FALSE)*I706),0)))</f>
        <v/>
      </c>
      <c r="N706" s="71" t="str">
        <f>IF($I706="","",IF($K706="","",IF($G706=1,(VLOOKUP($F706,'金額'!$B$3:$J$114,3,FALSE)),0)))</f>
        <v/>
      </c>
      <c r="O706" s="72" t="str">
        <f t="shared" si="3"/>
        <v/>
      </c>
      <c r="P706" s="73" t="str">
        <f>IF($K706="","",IF($E706="KTN",(VLOOKUP($K706,'判定表'!$B$3:$I$95,8,FALSE)),IF($I706="","",(VLOOKUP($F706,'金額'!$B$3:$J$114,9,FALSE)))))</f>
        <v/>
      </c>
      <c r="Q706" s="75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</row>
    <row r="707" ht="13.5" customHeight="1">
      <c r="A707" s="44"/>
      <c r="B707" s="60" t="str">
        <f>IF($K707="","",(VLOOKUP($K707,'判定表'!$B$3:$G$105,6,FALSE)))</f>
        <v/>
      </c>
      <c r="C707" s="61"/>
      <c r="D707" s="62" t="str">
        <f t="shared" si="2"/>
        <v/>
      </c>
      <c r="E707" s="62" t="str">
        <f>IF(F707="","",VLOOKUP($F707,'金額'!$B$3:$K$44,10,FALSE))</f>
        <v/>
      </c>
      <c r="F707" s="63"/>
      <c r="G707" s="64" t="str">
        <f>IF($F707="","",(VLOOKUP($F707,'金額'!$B$3:$E$114,2,FALSE)))</f>
        <v/>
      </c>
      <c r="H707" s="65" t="str">
        <f>IF(F707="","",VLOOKUP($F707,'金額'!$B$3:$I$44,8,FALSE))</f>
        <v/>
      </c>
      <c r="I707" s="66" t="str">
        <f>IF(F707="","",VLOOKUP($F707,'金額'!$B$3:$I$44,7,FALSE))</f>
        <v/>
      </c>
      <c r="J707" s="67"/>
      <c r="K707" s="68"/>
      <c r="L707" s="69" t="str">
        <f>IF($I707="","",IF(AND($B707="K",$E707="KTN"),2000,IF(AND($B707="K",$E707="WHZ"),2000,IF($E707="MAHA",1500,IF($G707=0,(VLOOKUP($K707,'判定表'!$B$3:$G$96,2,FALSE)),0)))))</f>
        <v/>
      </c>
      <c r="M707" s="70" t="str">
        <f>IF($K707="","",IF($E707="ANC",(VLOOKUP($K707,'判定表'!$B$3:$G$95,3,FALSE)),IF(OR($E707="KTN",$E707="WHZ"),(VLOOKUP($K707,'判定表'!$B$3:$G$95,4,FALSE)*I707),0)))</f>
        <v/>
      </c>
      <c r="N707" s="71" t="str">
        <f>IF($I707="","",IF($K707="","",IF($G707=1,(VLOOKUP($F707,'金額'!$B$3:$J$114,3,FALSE)),0)))</f>
        <v/>
      </c>
      <c r="O707" s="72" t="str">
        <f t="shared" si="3"/>
        <v/>
      </c>
      <c r="P707" s="73" t="str">
        <f>IF($K707="","",IF($E707="KTN",(VLOOKUP($K707,'判定表'!$B$3:$I$95,8,FALSE)),IF($I707="","",(VLOOKUP($F707,'金額'!$B$3:$J$114,9,FALSE)))))</f>
        <v/>
      </c>
      <c r="Q707" s="59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</row>
    <row r="708" ht="13.5" customHeight="1">
      <c r="A708" s="44"/>
      <c r="B708" s="60" t="str">
        <f>IF($K708="","",(VLOOKUP($K708,'判定表'!$B$3:$G$105,6,FALSE)))</f>
        <v/>
      </c>
      <c r="C708" s="61"/>
      <c r="D708" s="62" t="str">
        <f t="shared" si="2"/>
        <v/>
      </c>
      <c r="E708" s="62" t="str">
        <f>IF(F708="","",VLOOKUP($F708,'金額'!$B$3:$K$44,10,FALSE))</f>
        <v/>
      </c>
      <c r="F708" s="63"/>
      <c r="G708" s="64" t="str">
        <f>IF($F708="","",(VLOOKUP($F708,'金額'!$B$3:$E$114,2,FALSE)))</f>
        <v/>
      </c>
      <c r="H708" s="65" t="str">
        <f>IF(F708="","",VLOOKUP($F708,'金額'!$B$3:$I$44,8,FALSE))</f>
        <v/>
      </c>
      <c r="I708" s="66" t="str">
        <f>IF(F708="","",VLOOKUP($F708,'金額'!$B$3:$I$44,7,FALSE))</f>
        <v/>
      </c>
      <c r="J708" s="67"/>
      <c r="K708" s="68"/>
      <c r="L708" s="69" t="str">
        <f>IF($I708="","",IF(AND($B708="K",$E708="KTN"),2000,IF(AND($B708="K",$E708="WHZ"),2000,IF($E708="MAHA",1500,IF($G708=0,(VLOOKUP($K708,'判定表'!$B$3:$G$96,2,FALSE)),0)))))</f>
        <v/>
      </c>
      <c r="M708" s="70" t="str">
        <f>IF($K708="","",IF($E708="ANC",(VLOOKUP($K708,'判定表'!$B$3:$G$95,3,FALSE)),IF(OR($E708="KTN",$E708="WHZ"),(VLOOKUP($K708,'判定表'!$B$3:$G$95,4,FALSE)*I708),0)))</f>
        <v/>
      </c>
      <c r="N708" s="71" t="str">
        <f>IF($I708="","",IF($K708="","",IF($G708=1,(VLOOKUP($F708,'金額'!$B$3:$J$114,3,FALSE)),0)))</f>
        <v/>
      </c>
      <c r="O708" s="72" t="str">
        <f t="shared" si="3"/>
        <v/>
      </c>
      <c r="P708" s="73" t="str">
        <f>IF($K708="","",IF($E708="KTN",(VLOOKUP($K708,'判定表'!$B$3:$I$95,8,FALSE)),IF($I708="","",(VLOOKUP($F708,'金額'!$B$3:$J$114,9,FALSE)))))</f>
        <v/>
      </c>
      <c r="Q708" s="59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</row>
    <row r="709" ht="13.5" customHeight="1">
      <c r="A709" s="44"/>
      <c r="B709" s="60" t="str">
        <f>IF($K709="","",(VLOOKUP($K709,'判定表'!$B$3:$G$105,6,FALSE)))</f>
        <v/>
      </c>
      <c r="C709" s="61"/>
      <c r="D709" s="62" t="str">
        <f t="shared" si="2"/>
        <v/>
      </c>
      <c r="E709" s="62" t="str">
        <f>IF(F709="","",VLOOKUP($F709,'金額'!$B$3:$K$44,10,FALSE))</f>
        <v/>
      </c>
      <c r="F709" s="63"/>
      <c r="G709" s="64" t="str">
        <f>IF($F709="","",(VLOOKUP($F709,'金額'!$B$3:$E$114,2,FALSE)))</f>
        <v/>
      </c>
      <c r="H709" s="65" t="str">
        <f>IF(F709="","",VLOOKUP($F709,'金額'!$B$3:$I$44,8,FALSE))</f>
        <v/>
      </c>
      <c r="I709" s="66" t="str">
        <f>IF(F709="","",VLOOKUP($F709,'金額'!$B$3:$I$44,7,FALSE))</f>
        <v/>
      </c>
      <c r="J709" s="67"/>
      <c r="K709" s="68"/>
      <c r="L709" s="69" t="str">
        <f>IF($I709="","",IF(AND($B709="K",$E709="KTN"),2000,IF(AND($B709="K",$E709="WHZ"),2000,IF($E709="MAHA",1500,IF($G709=0,(VLOOKUP($K709,'判定表'!$B$3:$G$96,2,FALSE)),0)))))</f>
        <v/>
      </c>
      <c r="M709" s="70" t="str">
        <f>IF($K709="","",IF($E709="ANC",(VLOOKUP($K709,'判定表'!$B$3:$G$95,3,FALSE)),IF(OR($E709="KTN",$E709="WHZ"),(VLOOKUP($K709,'判定表'!$B$3:$G$95,4,FALSE)*I709),0)))</f>
        <v/>
      </c>
      <c r="N709" s="71" t="str">
        <f>IF($I709="","",IF($K709="","",IF($G709=1,(VLOOKUP($F709,'金額'!$B$3:$J$114,3,FALSE)),0)))</f>
        <v/>
      </c>
      <c r="O709" s="72" t="str">
        <f t="shared" si="3"/>
        <v/>
      </c>
      <c r="P709" s="73" t="str">
        <f>IF($K709="","",IF($E709="KTN",(VLOOKUP($K709,'判定表'!$B$3:$I$95,8,FALSE)),IF($I709="","",(VLOOKUP($F709,'金額'!$B$3:$J$114,9,FALSE)))))</f>
        <v/>
      </c>
      <c r="Q709" s="59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</row>
    <row r="710" ht="13.5" customHeight="1">
      <c r="A710" s="44"/>
      <c r="B710" s="60" t="str">
        <f>IF($K710="","",(VLOOKUP($K710,'判定表'!$B$3:$G$105,6,FALSE)))</f>
        <v/>
      </c>
      <c r="C710" s="61"/>
      <c r="D710" s="62" t="str">
        <f t="shared" si="2"/>
        <v/>
      </c>
      <c r="E710" s="62" t="str">
        <f>IF(F710="","",VLOOKUP($F710,'金額'!$B$3:$K$44,10,FALSE))</f>
        <v/>
      </c>
      <c r="F710" s="63"/>
      <c r="G710" s="64" t="str">
        <f>IF($F710="","",(VLOOKUP($F710,'金額'!$B$3:$E$114,2,FALSE)))</f>
        <v/>
      </c>
      <c r="H710" s="65" t="str">
        <f>IF(F710="","",VLOOKUP($F710,'金額'!$B$3:$I$44,8,FALSE))</f>
        <v/>
      </c>
      <c r="I710" s="66" t="str">
        <f>IF(F710="","",VLOOKUP($F710,'金額'!$B$3:$I$44,7,FALSE))</f>
        <v/>
      </c>
      <c r="J710" s="67"/>
      <c r="K710" s="68"/>
      <c r="L710" s="69" t="str">
        <f>IF($I710="","",IF(AND($B710="K",$E710="KTN"),2000,IF(AND($B710="K",$E710="WHZ"),2000,IF($E710="MAHA",1500,IF($G710=0,(VLOOKUP($K710,'判定表'!$B$3:$G$96,2,FALSE)),0)))))</f>
        <v/>
      </c>
      <c r="M710" s="70" t="str">
        <f>IF($K710="","",IF($E710="ANC",(VLOOKUP($K710,'判定表'!$B$3:$G$95,3,FALSE)),IF(OR($E710="KTN",$E710="WHZ"),(VLOOKUP($K710,'判定表'!$B$3:$G$95,4,FALSE)*I710),0)))</f>
        <v/>
      </c>
      <c r="N710" s="71" t="str">
        <f>IF($I710="","",IF($K710="","",IF($G710=1,(VLOOKUP($F710,'金額'!$B$3:$J$114,3,FALSE)),0)))</f>
        <v/>
      </c>
      <c r="O710" s="72" t="str">
        <f t="shared" si="3"/>
        <v/>
      </c>
      <c r="P710" s="73" t="str">
        <f>IF($K710="","",IF($E710="KTN",(VLOOKUP($K710,'判定表'!$B$3:$I$95,8,FALSE)),IF($I710="","",(VLOOKUP($F710,'金額'!$B$3:$J$114,9,FALSE)))))</f>
        <v/>
      </c>
      <c r="Q710" s="75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</row>
    <row r="711" ht="13.5" customHeight="1">
      <c r="A711" s="44"/>
      <c r="B711" s="60" t="str">
        <f>IF($K711="","",(VLOOKUP($K711,'判定表'!$B$3:$G$105,6,FALSE)))</f>
        <v/>
      </c>
      <c r="C711" s="61"/>
      <c r="D711" s="62" t="str">
        <f t="shared" si="2"/>
        <v/>
      </c>
      <c r="E711" s="62" t="str">
        <f>IF(F711="","",VLOOKUP($F711,'金額'!$B$3:$K$44,10,FALSE))</f>
        <v/>
      </c>
      <c r="F711" s="63"/>
      <c r="G711" s="64" t="str">
        <f>IF($F711="","",(VLOOKUP($F711,'金額'!$B$3:$E$114,2,FALSE)))</f>
        <v/>
      </c>
      <c r="H711" s="65" t="str">
        <f>IF(F711="","",VLOOKUP($F711,'金額'!$B$3:$I$44,8,FALSE))</f>
        <v/>
      </c>
      <c r="I711" s="66" t="str">
        <f>IF(F711="","",VLOOKUP($F711,'金額'!$B$3:$I$44,7,FALSE))</f>
        <v/>
      </c>
      <c r="J711" s="67"/>
      <c r="K711" s="68"/>
      <c r="L711" s="69" t="str">
        <f>IF($I711="","",IF(AND($B711="K",$E711="KTN"),2000,IF(AND($B711="K",$E711="WHZ"),2000,IF($E711="MAHA",1500,IF($G711=0,(VLOOKUP($K711,'判定表'!$B$3:$G$96,2,FALSE)),0)))))</f>
        <v/>
      </c>
      <c r="M711" s="70" t="str">
        <f>IF($K711="","",IF($E711="ANC",(VLOOKUP($K711,'判定表'!$B$3:$G$95,3,FALSE)),IF(OR($E711="KTN",$E711="WHZ"),(VLOOKUP($K711,'判定表'!$B$3:$G$95,4,FALSE)*I711),0)))</f>
        <v/>
      </c>
      <c r="N711" s="71" t="str">
        <f>IF($I711="","",IF($K711="","",IF($G711=1,(VLOOKUP($F711,'金額'!$B$3:$J$114,3,FALSE)),0)))</f>
        <v/>
      </c>
      <c r="O711" s="72" t="str">
        <f t="shared" si="3"/>
        <v/>
      </c>
      <c r="P711" s="73" t="str">
        <f>IF($K711="","",IF($E711="KTN",(VLOOKUP($K711,'判定表'!$B$3:$I$95,8,FALSE)),IF($I711="","",(VLOOKUP($F711,'金額'!$B$3:$J$114,9,FALSE)))))</f>
        <v/>
      </c>
      <c r="Q711" s="75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</row>
    <row r="712" ht="13.5" customHeight="1">
      <c r="A712" s="44"/>
      <c r="B712" s="60" t="str">
        <f>IF($K712="","",(VLOOKUP($K712,'判定表'!$B$3:$G$105,6,FALSE)))</f>
        <v/>
      </c>
      <c r="C712" s="61"/>
      <c r="D712" s="62" t="str">
        <f t="shared" si="2"/>
        <v/>
      </c>
      <c r="E712" s="62" t="str">
        <f>IF(F712="","",VLOOKUP($F712,'金額'!$B$3:$K$44,10,FALSE))</f>
        <v/>
      </c>
      <c r="F712" s="63"/>
      <c r="G712" s="64" t="str">
        <f>IF($F712="","",(VLOOKUP($F712,'金額'!$B$3:$E$114,2,FALSE)))</f>
        <v/>
      </c>
      <c r="H712" s="65" t="str">
        <f>IF(F712="","",VLOOKUP($F712,'金額'!$B$3:$I$44,8,FALSE))</f>
        <v/>
      </c>
      <c r="I712" s="66" t="str">
        <f>IF(F712="","",VLOOKUP($F712,'金額'!$B$3:$I$44,7,FALSE))</f>
        <v/>
      </c>
      <c r="J712" s="67"/>
      <c r="K712" s="68"/>
      <c r="L712" s="69" t="str">
        <f>IF($I712="","",IF(AND($B712="K",$E712="KTN"),2000,IF(AND($B712="K",$E712="WHZ"),2000,IF($E712="MAHA",1500,IF($G712=0,(VLOOKUP($K712,'判定表'!$B$3:$G$96,2,FALSE)),0)))))</f>
        <v/>
      </c>
      <c r="M712" s="70" t="str">
        <f>IF($K712="","",IF($E712="ANC",(VLOOKUP($K712,'判定表'!$B$3:$G$95,3,FALSE)),IF(OR($E712="KTN",$E712="WHZ"),(VLOOKUP($K712,'判定表'!$B$3:$G$95,4,FALSE)*I712),0)))</f>
        <v/>
      </c>
      <c r="N712" s="71" t="str">
        <f>IF($I712="","",IF($K712="","",IF($G712=1,(VLOOKUP($F712,'金額'!$B$3:$J$114,3,FALSE)),0)))</f>
        <v/>
      </c>
      <c r="O712" s="72" t="str">
        <f t="shared" si="3"/>
        <v/>
      </c>
      <c r="P712" s="73" t="str">
        <f>IF($K712="","",IF($E712="KTN",(VLOOKUP($K712,'判定表'!$B$3:$I$95,8,FALSE)),IF($I712="","",(VLOOKUP($F712,'金額'!$B$3:$J$114,9,FALSE)))))</f>
        <v/>
      </c>
      <c r="Q712" s="75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</row>
    <row r="713" ht="13.5" customHeight="1">
      <c r="A713" s="44"/>
      <c r="B713" s="60" t="str">
        <f>IF($K713="","",(VLOOKUP($K713,'判定表'!$B$3:$G$105,6,FALSE)))</f>
        <v/>
      </c>
      <c r="C713" s="61"/>
      <c r="D713" s="62" t="str">
        <f t="shared" si="2"/>
        <v/>
      </c>
      <c r="E713" s="62" t="str">
        <f>IF(F713="","",VLOOKUP($F713,'金額'!$B$3:$K$44,10,FALSE))</f>
        <v/>
      </c>
      <c r="F713" s="63"/>
      <c r="G713" s="64" t="str">
        <f>IF($F713="","",(VLOOKUP($F713,'金額'!$B$3:$E$114,2,FALSE)))</f>
        <v/>
      </c>
      <c r="H713" s="65" t="str">
        <f>IF(F713="","",VLOOKUP($F713,'金額'!$B$3:$I$44,8,FALSE))</f>
        <v/>
      </c>
      <c r="I713" s="66" t="str">
        <f>IF(F713="","",VLOOKUP($F713,'金額'!$B$3:$I$44,7,FALSE))</f>
        <v/>
      </c>
      <c r="J713" s="67"/>
      <c r="K713" s="68"/>
      <c r="L713" s="69" t="str">
        <f>IF($I713="","",IF(AND($B713="K",$E713="KTN"),2000,IF(AND($B713="K",$E713="WHZ"),2000,IF($E713="MAHA",1500,IF($G713=0,(VLOOKUP($K713,'判定表'!$B$3:$G$96,2,FALSE)),0)))))</f>
        <v/>
      </c>
      <c r="M713" s="70" t="str">
        <f>IF($K713="","",IF($E713="ANC",(VLOOKUP($K713,'判定表'!$B$3:$G$95,3,FALSE)),IF(OR($E713="KTN",$E713="WHZ"),(VLOOKUP($K713,'判定表'!$B$3:$G$95,4,FALSE)*I713),0)))</f>
        <v/>
      </c>
      <c r="N713" s="71" t="str">
        <f>IF($I713="","",IF($K713="","",IF($G713=1,(VLOOKUP($F713,'金額'!$B$3:$J$114,3,FALSE)),0)))</f>
        <v/>
      </c>
      <c r="O713" s="72" t="str">
        <f t="shared" si="3"/>
        <v/>
      </c>
      <c r="P713" s="73" t="str">
        <f>IF($K713="","",IF($E713="KTN",(VLOOKUP($K713,'判定表'!$B$3:$I$95,8,FALSE)),IF($I713="","",(VLOOKUP($F713,'金額'!$B$3:$J$114,9,FALSE)))))</f>
        <v/>
      </c>
      <c r="Q713" s="59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</row>
    <row r="714" ht="13.5" customHeight="1">
      <c r="A714" s="44"/>
      <c r="B714" s="60" t="str">
        <f>IF($K714="","",(VLOOKUP($K714,'判定表'!$B$3:$G$105,6,FALSE)))</f>
        <v/>
      </c>
      <c r="C714" s="61"/>
      <c r="D714" s="62" t="str">
        <f t="shared" si="2"/>
        <v/>
      </c>
      <c r="E714" s="62" t="str">
        <f>IF(F714="","",VLOOKUP($F714,'金額'!$B$3:$K$44,10,FALSE))</f>
        <v/>
      </c>
      <c r="F714" s="63"/>
      <c r="G714" s="64" t="str">
        <f>IF($F714="","",(VLOOKUP($F714,'金額'!$B$3:$E$114,2,FALSE)))</f>
        <v/>
      </c>
      <c r="H714" s="65" t="str">
        <f>IF(F714="","",VLOOKUP($F714,'金額'!$B$3:$I$44,8,FALSE))</f>
        <v/>
      </c>
      <c r="I714" s="66" t="str">
        <f>IF(F714="","",VLOOKUP($F714,'金額'!$B$3:$I$44,7,FALSE))</f>
        <v/>
      </c>
      <c r="J714" s="67"/>
      <c r="K714" s="68"/>
      <c r="L714" s="69" t="str">
        <f>IF($I714="","",IF(AND($B714="K",$E714="KTN"),2000,IF(AND($B714="K",$E714="WHZ"),2000,IF($E714="MAHA",1500,IF($G714=0,(VLOOKUP($K714,'判定表'!$B$3:$G$96,2,FALSE)),0)))))</f>
        <v/>
      </c>
      <c r="M714" s="70" t="str">
        <f>IF($K714="","",IF($E714="ANC",(VLOOKUP($K714,'判定表'!$B$3:$G$95,3,FALSE)),IF(OR($E714="KTN",$E714="WHZ"),(VLOOKUP($K714,'判定表'!$B$3:$G$95,4,FALSE)*I714),0)))</f>
        <v/>
      </c>
      <c r="N714" s="71" t="str">
        <f>IF($I714="","",IF($K714="","",IF($G714=1,(VLOOKUP($F714,'金額'!$B$3:$J$114,3,FALSE)),0)))</f>
        <v/>
      </c>
      <c r="O714" s="72" t="str">
        <f t="shared" si="3"/>
        <v/>
      </c>
      <c r="P714" s="73" t="str">
        <f>IF($K714="","",IF($E714="KTN",(VLOOKUP($K714,'判定表'!$B$3:$I$95,8,FALSE)),IF($I714="","",(VLOOKUP($F714,'金額'!$B$3:$J$114,9,FALSE)))))</f>
        <v/>
      </c>
      <c r="Q714" s="59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</row>
    <row r="715" ht="13.5" customHeight="1">
      <c r="A715" s="44"/>
      <c r="B715" s="60" t="str">
        <f>IF($K715="","",(VLOOKUP($K715,'判定表'!$B$3:$G$105,6,FALSE)))</f>
        <v/>
      </c>
      <c r="C715" s="61"/>
      <c r="D715" s="62" t="str">
        <f t="shared" si="2"/>
        <v/>
      </c>
      <c r="E715" s="62" t="str">
        <f>IF(F715="","",VLOOKUP($F715,'金額'!$B$3:$K$44,10,FALSE))</f>
        <v/>
      </c>
      <c r="F715" s="63"/>
      <c r="G715" s="64" t="str">
        <f>IF($F715="","",(VLOOKUP($F715,'金額'!$B$3:$E$114,2,FALSE)))</f>
        <v/>
      </c>
      <c r="H715" s="65" t="str">
        <f>IF(F715="","",VLOOKUP($F715,'金額'!$B$3:$I$44,8,FALSE))</f>
        <v/>
      </c>
      <c r="I715" s="66" t="str">
        <f>IF(F715="","",VLOOKUP($F715,'金額'!$B$3:$I$44,7,FALSE))</f>
        <v/>
      </c>
      <c r="J715" s="67"/>
      <c r="K715" s="68"/>
      <c r="L715" s="69" t="str">
        <f>IF($I715="","",IF(AND($B715="K",$E715="KTN"),2000,IF(AND($B715="K",$E715="WHZ"),2000,IF($E715="MAHA",1500,IF($G715=0,(VLOOKUP($K715,'判定表'!$B$3:$G$96,2,FALSE)),0)))))</f>
        <v/>
      </c>
      <c r="M715" s="70" t="str">
        <f>IF($K715="","",IF($E715="ANC",(VLOOKUP($K715,'判定表'!$B$3:$G$95,3,FALSE)),IF(OR($E715="KTN",$E715="WHZ"),(VLOOKUP($K715,'判定表'!$B$3:$G$95,4,FALSE)*I715),0)))</f>
        <v/>
      </c>
      <c r="N715" s="71" t="str">
        <f>IF($I715="","",IF($K715="","",IF($G715=1,(VLOOKUP($F715,'金額'!$B$3:$J$114,3,FALSE)),0)))</f>
        <v/>
      </c>
      <c r="O715" s="72" t="str">
        <f t="shared" si="3"/>
        <v/>
      </c>
      <c r="P715" s="73" t="str">
        <f>IF($K715="","",IF($E715="KTN",(VLOOKUP($K715,'判定表'!$B$3:$I$95,8,FALSE)),IF($I715="","",(VLOOKUP($F715,'金額'!$B$3:$J$114,9,FALSE)))))</f>
        <v/>
      </c>
      <c r="Q715" s="59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</row>
    <row r="716" ht="13.5" customHeight="1">
      <c r="A716" s="44"/>
      <c r="B716" s="60" t="str">
        <f>IF($K716="","",(VLOOKUP($K716,'判定表'!$B$3:$G$105,6,FALSE)))</f>
        <v/>
      </c>
      <c r="C716" s="61"/>
      <c r="D716" s="62" t="str">
        <f t="shared" si="2"/>
        <v/>
      </c>
      <c r="E716" s="62" t="str">
        <f>IF(F716="","",VLOOKUP($F716,'金額'!$B$3:$K$44,10,FALSE))</f>
        <v/>
      </c>
      <c r="F716" s="63"/>
      <c r="G716" s="64" t="str">
        <f>IF($F716="","",(VLOOKUP($F716,'金額'!$B$3:$E$114,2,FALSE)))</f>
        <v/>
      </c>
      <c r="H716" s="65" t="str">
        <f>IF(F716="","",VLOOKUP($F716,'金額'!$B$3:$I$44,8,FALSE))</f>
        <v/>
      </c>
      <c r="I716" s="66" t="str">
        <f>IF(F716="","",VLOOKUP($F716,'金額'!$B$3:$I$44,7,FALSE))</f>
        <v/>
      </c>
      <c r="J716" s="67"/>
      <c r="K716" s="68"/>
      <c r="L716" s="69" t="str">
        <f>IF($I716="","",IF(AND($B716="K",$E716="KTN"),2000,IF(AND($B716="K",$E716="WHZ"),2000,IF($E716="MAHA",1500,IF($G716=0,(VLOOKUP($K716,'判定表'!$B$3:$G$96,2,FALSE)),0)))))</f>
        <v/>
      </c>
      <c r="M716" s="70" t="str">
        <f>IF($K716="","",IF($E716="ANC",(VLOOKUP($K716,'判定表'!$B$3:$G$95,3,FALSE)),IF(OR($E716="KTN",$E716="WHZ"),(VLOOKUP($K716,'判定表'!$B$3:$G$95,4,FALSE)*I716),0)))</f>
        <v/>
      </c>
      <c r="N716" s="71" t="str">
        <f>IF($I716="","",IF($K716="","",IF($G716=1,(VLOOKUP($F716,'金額'!$B$3:$J$114,3,FALSE)),0)))</f>
        <v/>
      </c>
      <c r="O716" s="72" t="str">
        <f t="shared" si="3"/>
        <v/>
      </c>
      <c r="P716" s="73" t="str">
        <f>IF($K716="","",IF($E716="KTN",(VLOOKUP($K716,'判定表'!$B$3:$I$95,8,FALSE)),IF($I716="","",(VLOOKUP($F716,'金額'!$B$3:$J$114,9,FALSE)))))</f>
        <v/>
      </c>
      <c r="Q716" s="59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</row>
    <row r="717" ht="13.5" customHeight="1">
      <c r="A717" s="44"/>
      <c r="B717" s="60" t="str">
        <f>IF($K717="","",(VLOOKUP($K717,'判定表'!$B$3:$G$105,6,FALSE)))</f>
        <v/>
      </c>
      <c r="C717" s="61"/>
      <c r="D717" s="62" t="str">
        <f t="shared" si="2"/>
        <v/>
      </c>
      <c r="E717" s="62" t="str">
        <f>IF(F717="","",VLOOKUP($F717,'金額'!$B$3:$K$44,10,FALSE))</f>
        <v/>
      </c>
      <c r="F717" s="63"/>
      <c r="G717" s="64" t="str">
        <f>IF($F717="","",(VLOOKUP($F717,'金額'!$B$3:$E$114,2,FALSE)))</f>
        <v/>
      </c>
      <c r="H717" s="65" t="str">
        <f>IF(F717="","",VLOOKUP($F717,'金額'!$B$3:$I$44,8,FALSE))</f>
        <v/>
      </c>
      <c r="I717" s="66" t="str">
        <f>IF(F717="","",VLOOKUP($F717,'金額'!$B$3:$I$44,7,FALSE))</f>
        <v/>
      </c>
      <c r="J717" s="67"/>
      <c r="K717" s="68"/>
      <c r="L717" s="69" t="str">
        <f>IF($I717="","",IF(AND($B717="K",$E717="KTN"),2000,IF(AND($B717="K",$E717="WHZ"),2000,IF($E717="MAHA",1500,IF($G717=0,(VLOOKUP($K717,'判定表'!$B$3:$G$96,2,FALSE)),0)))))</f>
        <v/>
      </c>
      <c r="M717" s="70" t="str">
        <f>IF($K717="","",IF($E717="ANC",(VLOOKUP($K717,'判定表'!$B$3:$G$95,3,FALSE)),IF(OR($E717="KTN",$E717="WHZ"),(VLOOKUP($K717,'判定表'!$B$3:$G$95,4,FALSE)*I717),0)))</f>
        <v/>
      </c>
      <c r="N717" s="71" t="str">
        <f>IF($I717="","",IF($K717="","",IF($G717=1,(VLOOKUP($F717,'金額'!$B$3:$J$114,3,FALSE)),0)))</f>
        <v/>
      </c>
      <c r="O717" s="72" t="str">
        <f t="shared" si="3"/>
        <v/>
      </c>
      <c r="P717" s="73" t="str">
        <f>IF($K717="","",IF($E717="KTN",(VLOOKUP($K717,'判定表'!$B$3:$I$95,8,FALSE)),IF($I717="","",(VLOOKUP($F717,'金額'!$B$3:$J$114,9,FALSE)))))</f>
        <v/>
      </c>
      <c r="Q717" s="59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</row>
    <row r="718" ht="13.5" customHeight="1">
      <c r="A718" s="44"/>
      <c r="B718" s="60" t="str">
        <f>IF($K718="","",(VLOOKUP($K718,'判定表'!$B$3:$G$105,6,FALSE)))</f>
        <v/>
      </c>
      <c r="C718" s="61"/>
      <c r="D718" s="62" t="str">
        <f t="shared" si="2"/>
        <v/>
      </c>
      <c r="E718" s="62" t="str">
        <f>IF(F718="","",VLOOKUP($F718,'金額'!$B$3:$K$44,10,FALSE))</f>
        <v/>
      </c>
      <c r="F718" s="63"/>
      <c r="G718" s="64" t="str">
        <f>IF($F718="","",(VLOOKUP($F718,'金額'!$B$3:$E$114,2,FALSE)))</f>
        <v/>
      </c>
      <c r="H718" s="65" t="str">
        <f>IF(F718="","",VLOOKUP($F718,'金額'!$B$3:$I$44,8,FALSE))</f>
        <v/>
      </c>
      <c r="I718" s="66" t="str">
        <f>IF(F718="","",VLOOKUP($F718,'金額'!$B$3:$I$44,7,FALSE))</f>
        <v/>
      </c>
      <c r="J718" s="67"/>
      <c r="K718" s="68"/>
      <c r="L718" s="69" t="str">
        <f>IF($I718="","",IF(AND($B718="K",$E718="KTN"),2000,IF(AND($B718="K",$E718="WHZ"),2000,IF($E718="MAHA",1500,IF($G718=0,(VLOOKUP($K718,'判定表'!$B$3:$G$96,2,FALSE)),0)))))</f>
        <v/>
      </c>
      <c r="M718" s="70" t="str">
        <f>IF($K718="","",IF($E718="ANC",(VLOOKUP($K718,'判定表'!$B$3:$G$95,3,FALSE)),IF(OR($E718="KTN",$E718="WHZ"),(VLOOKUP($K718,'判定表'!$B$3:$G$95,4,FALSE)*I718),0)))</f>
        <v/>
      </c>
      <c r="N718" s="71" t="str">
        <f>IF($I718="","",IF($K718="","",IF($G718=1,(VLOOKUP($F718,'金額'!$B$3:$J$114,3,FALSE)),0)))</f>
        <v/>
      </c>
      <c r="O718" s="72" t="str">
        <f t="shared" si="3"/>
        <v/>
      </c>
      <c r="P718" s="73" t="str">
        <f>IF($K718="","",IF($E718="KTN",(VLOOKUP($K718,'判定表'!$B$3:$I$95,8,FALSE)),IF($I718="","",(VLOOKUP($F718,'金額'!$B$3:$J$114,9,FALSE)))))</f>
        <v/>
      </c>
      <c r="Q718" s="59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</row>
    <row r="719" ht="13.5" customHeight="1">
      <c r="A719" s="44"/>
      <c r="B719" s="60" t="str">
        <f>IF($K719="","",(VLOOKUP($K719,'判定表'!$B$3:$G$105,6,FALSE)))</f>
        <v/>
      </c>
      <c r="C719" s="61"/>
      <c r="D719" s="62" t="str">
        <f t="shared" si="2"/>
        <v/>
      </c>
      <c r="E719" s="62" t="str">
        <f>IF(F719="","",VLOOKUP($F719,'金額'!$B$3:$K$44,10,FALSE))</f>
        <v/>
      </c>
      <c r="F719" s="63"/>
      <c r="G719" s="64" t="str">
        <f>IF($F719="","",(VLOOKUP($F719,'金額'!$B$3:$E$114,2,FALSE)))</f>
        <v/>
      </c>
      <c r="H719" s="65" t="str">
        <f>IF(F719="","",VLOOKUP($F719,'金額'!$B$3:$I$44,8,FALSE))</f>
        <v/>
      </c>
      <c r="I719" s="66" t="str">
        <f>IF(F719="","",VLOOKUP($F719,'金額'!$B$3:$I$44,7,FALSE))</f>
        <v/>
      </c>
      <c r="J719" s="67"/>
      <c r="K719" s="68"/>
      <c r="L719" s="69" t="str">
        <f>IF($I719="","",IF(AND($B719="K",$E719="KTN"),2000,IF(AND($B719="K",$E719="WHZ"),2000,IF($E719="MAHA",1500,IF($G719=0,(VLOOKUP($K719,'判定表'!$B$3:$G$96,2,FALSE)),0)))))</f>
        <v/>
      </c>
      <c r="M719" s="70" t="str">
        <f>IF($K719="","",IF($E719="ANC",(VLOOKUP($K719,'判定表'!$B$3:$G$95,3,FALSE)),IF(OR($E719="KTN",$E719="WHZ"),(VLOOKUP($K719,'判定表'!$B$3:$G$95,4,FALSE)*I719),0)))</f>
        <v/>
      </c>
      <c r="N719" s="71" t="str">
        <f>IF($I719="","",IF($K719="","",IF($G719=1,(VLOOKUP($F719,'金額'!$B$3:$J$114,3,FALSE)),0)))</f>
        <v/>
      </c>
      <c r="O719" s="72" t="str">
        <f t="shared" si="3"/>
        <v/>
      </c>
      <c r="P719" s="73" t="str">
        <f>IF($K719="","",IF($E719="KTN",(VLOOKUP($K719,'判定表'!$B$3:$I$95,8,FALSE)),IF($I719="","",(VLOOKUP($F719,'金額'!$B$3:$J$114,9,FALSE)))))</f>
        <v/>
      </c>
      <c r="Q719" s="59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</row>
    <row r="720" ht="13.5" customHeight="1">
      <c r="A720" s="44"/>
      <c r="B720" s="60" t="str">
        <f>IF($K720="","",(VLOOKUP($K720,'判定表'!$B$3:$G$105,6,FALSE)))</f>
        <v/>
      </c>
      <c r="C720" s="61"/>
      <c r="D720" s="62" t="str">
        <f t="shared" si="2"/>
        <v/>
      </c>
      <c r="E720" s="62" t="str">
        <f>IF(F720="","",VLOOKUP($F720,'金額'!$B$3:$K$44,10,FALSE))</f>
        <v/>
      </c>
      <c r="F720" s="63"/>
      <c r="G720" s="64" t="str">
        <f>IF($F720="","",(VLOOKUP($F720,'金額'!$B$3:$E$114,2,FALSE)))</f>
        <v/>
      </c>
      <c r="H720" s="65" t="str">
        <f>IF(F720="","",VLOOKUP($F720,'金額'!$B$3:$I$44,8,FALSE))</f>
        <v/>
      </c>
      <c r="I720" s="66" t="str">
        <f>IF(F720="","",VLOOKUP($F720,'金額'!$B$3:$I$44,7,FALSE))</f>
        <v/>
      </c>
      <c r="J720" s="67"/>
      <c r="K720" s="68"/>
      <c r="L720" s="69" t="str">
        <f>IF($I720="","",IF(AND($B720="K",$E720="KTN"),2000,IF(AND($B720="K",$E720="WHZ"),2000,IF($E720="MAHA",1500,IF($G720=0,(VLOOKUP($K720,'判定表'!$B$3:$G$96,2,FALSE)),0)))))</f>
        <v/>
      </c>
      <c r="M720" s="70" t="str">
        <f>IF($K720="","",IF($E720="ANC",(VLOOKUP($K720,'判定表'!$B$3:$G$95,3,FALSE)),IF(OR($E720="KTN",$E720="WHZ"),(VLOOKUP($K720,'判定表'!$B$3:$G$95,4,FALSE)*I720),0)))</f>
        <v/>
      </c>
      <c r="N720" s="71" t="str">
        <f>IF($I720="","",IF($K720="","",IF($G720=1,(VLOOKUP($F720,'金額'!$B$3:$J$114,3,FALSE)),0)))</f>
        <v/>
      </c>
      <c r="O720" s="72" t="str">
        <f t="shared" si="3"/>
        <v/>
      </c>
      <c r="P720" s="73" t="str">
        <f>IF($K720="","",IF($E720="KTN",(VLOOKUP($K720,'判定表'!$B$3:$I$95,8,FALSE)),IF($I720="","",(VLOOKUP($F720,'金額'!$B$3:$J$114,9,FALSE)))))</f>
        <v/>
      </c>
      <c r="Q720" s="59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</row>
    <row r="721" ht="13.5" customHeight="1">
      <c r="A721" s="44"/>
      <c r="B721" s="60" t="str">
        <f>IF($K721="","",(VLOOKUP($K721,'判定表'!$B$3:$G$105,6,FALSE)))</f>
        <v/>
      </c>
      <c r="C721" s="61"/>
      <c r="D721" s="62" t="str">
        <f t="shared" si="2"/>
        <v/>
      </c>
      <c r="E721" s="62" t="str">
        <f>IF(F721="","",VLOOKUP($F721,'金額'!$B$3:$K$44,10,FALSE))</f>
        <v/>
      </c>
      <c r="F721" s="63"/>
      <c r="G721" s="64" t="str">
        <f>IF($F721="","",(VLOOKUP($F721,'金額'!$B$3:$E$114,2,FALSE)))</f>
        <v/>
      </c>
      <c r="H721" s="65" t="str">
        <f>IF(F721="","",VLOOKUP($F721,'金額'!$B$3:$I$44,8,FALSE))</f>
        <v/>
      </c>
      <c r="I721" s="66" t="str">
        <f>IF(F721="","",VLOOKUP($F721,'金額'!$B$3:$I$44,7,FALSE))</f>
        <v/>
      </c>
      <c r="J721" s="67"/>
      <c r="K721" s="68"/>
      <c r="L721" s="69" t="str">
        <f>IF($I721="","",IF(AND($B721="K",$E721="KTN"),2000,IF(AND($B721="K",$E721="WHZ"),2000,IF($E721="MAHA",1500,IF($G721=0,(VLOOKUP($K721,'判定表'!$B$3:$G$96,2,FALSE)),0)))))</f>
        <v/>
      </c>
      <c r="M721" s="70" t="str">
        <f>IF($K721="","",IF($E721="ANC",(VLOOKUP($K721,'判定表'!$B$3:$G$95,3,FALSE)),IF(OR($E721="KTN",$E721="WHZ"),(VLOOKUP($K721,'判定表'!$B$3:$G$95,4,FALSE)*I721),0)))</f>
        <v/>
      </c>
      <c r="N721" s="71" t="str">
        <f>IF($I721="","",IF($K721="","",IF($G721=1,(VLOOKUP($F721,'金額'!$B$3:$J$114,3,FALSE)),0)))</f>
        <v/>
      </c>
      <c r="O721" s="72" t="str">
        <f t="shared" si="3"/>
        <v/>
      </c>
      <c r="P721" s="73" t="str">
        <f>IF($K721="","",IF($E721="KTN",(VLOOKUP($K721,'判定表'!$B$3:$I$95,8,FALSE)),IF($I721="","",(VLOOKUP($F721,'金額'!$B$3:$J$114,9,FALSE)))))</f>
        <v/>
      </c>
      <c r="Q721" s="59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</row>
    <row r="722" ht="13.5" customHeight="1">
      <c r="A722" s="44"/>
      <c r="B722" s="60" t="str">
        <f>IF($K722="","",(VLOOKUP($K722,'判定表'!$B$3:$G$105,6,FALSE)))</f>
        <v/>
      </c>
      <c r="C722" s="61"/>
      <c r="D722" s="62" t="str">
        <f t="shared" si="2"/>
        <v/>
      </c>
      <c r="E722" s="62" t="str">
        <f>IF(F722="","",VLOOKUP($F722,'金額'!$B$3:$K$44,10,FALSE))</f>
        <v/>
      </c>
      <c r="F722" s="63"/>
      <c r="G722" s="64" t="str">
        <f>IF($F722="","",(VLOOKUP($F722,'金額'!$B$3:$E$114,2,FALSE)))</f>
        <v/>
      </c>
      <c r="H722" s="65" t="str">
        <f>IF(F722="","",VLOOKUP($F722,'金額'!$B$3:$I$44,8,FALSE))</f>
        <v/>
      </c>
      <c r="I722" s="66" t="str">
        <f>IF(F722="","",VLOOKUP($F722,'金額'!$B$3:$I$44,7,FALSE))</f>
        <v/>
      </c>
      <c r="J722" s="67"/>
      <c r="K722" s="68"/>
      <c r="L722" s="69" t="str">
        <f>IF($I722="","",IF(AND($B722="K",$E722="KTN"),2000,IF(AND($B722="K",$E722="WHZ"),2000,IF($E722="MAHA",1500,IF($G722=0,(VLOOKUP($K722,'判定表'!$B$3:$G$96,2,FALSE)),0)))))</f>
        <v/>
      </c>
      <c r="M722" s="70" t="str">
        <f>IF($K722="","",IF($E722="ANC",(VLOOKUP($K722,'判定表'!$B$3:$G$95,3,FALSE)),IF(OR($E722="KTN",$E722="WHZ"),(VLOOKUP($K722,'判定表'!$B$3:$G$95,4,FALSE)*I722),0)))</f>
        <v/>
      </c>
      <c r="N722" s="71" t="str">
        <f>IF($I722="","",IF($K722="","",IF($G722=1,(VLOOKUP($F722,'金額'!$B$3:$J$114,3,FALSE)),0)))</f>
        <v/>
      </c>
      <c r="O722" s="72" t="str">
        <f t="shared" si="3"/>
        <v/>
      </c>
      <c r="P722" s="73" t="str">
        <f>IF($K722="","",IF($E722="KTN",(VLOOKUP($K722,'判定表'!$B$3:$I$95,8,FALSE)),IF($I722="","",(VLOOKUP($F722,'金額'!$B$3:$J$114,9,FALSE)))))</f>
        <v/>
      </c>
      <c r="Q722" s="59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</row>
    <row r="723" ht="13.5" customHeight="1">
      <c r="A723" s="44"/>
      <c r="B723" s="60" t="str">
        <f>IF($K723="","",(VLOOKUP($K723,'判定表'!$B$3:$G$105,6,FALSE)))</f>
        <v/>
      </c>
      <c r="C723" s="61"/>
      <c r="D723" s="62" t="str">
        <f t="shared" si="2"/>
        <v/>
      </c>
      <c r="E723" s="62" t="str">
        <f>IF(F723="","",VLOOKUP($F723,'金額'!$B$3:$K$44,10,FALSE))</f>
        <v/>
      </c>
      <c r="F723" s="63"/>
      <c r="G723" s="64" t="str">
        <f>IF($F723="","",(VLOOKUP($F723,'金額'!$B$3:$E$114,2,FALSE)))</f>
        <v/>
      </c>
      <c r="H723" s="65" t="str">
        <f>IF(F723="","",VLOOKUP($F723,'金額'!$B$3:$I$44,8,FALSE))</f>
        <v/>
      </c>
      <c r="I723" s="66" t="str">
        <f>IF(F723="","",VLOOKUP($F723,'金額'!$B$3:$I$44,7,FALSE))</f>
        <v/>
      </c>
      <c r="J723" s="67"/>
      <c r="K723" s="68"/>
      <c r="L723" s="69" t="str">
        <f>IF($I723="","",IF(AND($B723="K",$E723="KTN"),2000,IF(AND($B723="K",$E723="WHZ"),2000,IF($E723="MAHA",1500,IF($G723=0,(VLOOKUP($K723,'判定表'!$B$3:$G$96,2,FALSE)),0)))))</f>
        <v/>
      </c>
      <c r="M723" s="70" t="str">
        <f>IF($K723="","",IF($E723="ANC",(VLOOKUP($K723,'判定表'!$B$3:$G$95,3,FALSE)),IF(OR($E723="KTN",$E723="WHZ"),(VLOOKUP($K723,'判定表'!$B$3:$G$95,4,FALSE)*I723),0)))</f>
        <v/>
      </c>
      <c r="N723" s="71" t="str">
        <f>IF($I723="","",IF($K723="","",IF($G723=1,(VLOOKUP($F723,'金額'!$B$3:$J$114,3,FALSE)),0)))</f>
        <v/>
      </c>
      <c r="O723" s="72" t="str">
        <f t="shared" si="3"/>
        <v/>
      </c>
      <c r="P723" s="73" t="str">
        <f>IF($K723="","",IF($E723="KTN",(VLOOKUP($K723,'判定表'!$B$3:$I$95,8,FALSE)),IF($I723="","",(VLOOKUP($F723,'金額'!$B$3:$J$114,9,FALSE)))))</f>
        <v/>
      </c>
      <c r="Q723" s="59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</row>
    <row r="724" ht="13.5" customHeight="1">
      <c r="A724" s="44"/>
      <c r="B724" s="60" t="str">
        <f>IF($K724="","",(VLOOKUP($K724,'判定表'!$B$3:$G$105,6,FALSE)))</f>
        <v/>
      </c>
      <c r="C724" s="61"/>
      <c r="D724" s="62" t="str">
        <f t="shared" si="2"/>
        <v/>
      </c>
      <c r="E724" s="62" t="str">
        <f>IF(F724="","",VLOOKUP($F724,'金額'!$B$3:$K$44,10,FALSE))</f>
        <v/>
      </c>
      <c r="F724" s="63"/>
      <c r="G724" s="64" t="str">
        <f>IF($F724="","",(VLOOKUP($F724,'金額'!$B$3:$E$114,2,FALSE)))</f>
        <v/>
      </c>
      <c r="H724" s="65" t="str">
        <f>IF(F724="","",VLOOKUP($F724,'金額'!$B$3:$I$44,8,FALSE))</f>
        <v/>
      </c>
      <c r="I724" s="66" t="str">
        <f>IF(F724="","",VLOOKUP($F724,'金額'!$B$3:$I$44,7,FALSE))</f>
        <v/>
      </c>
      <c r="J724" s="67"/>
      <c r="K724" s="68"/>
      <c r="L724" s="69" t="str">
        <f>IF($I724="","",IF(AND($B724="K",$E724="KTN"),2000,IF(AND($B724="K",$E724="WHZ"),2000,IF($E724="MAHA",1500,IF($G724=0,(VLOOKUP($K724,'判定表'!$B$3:$G$96,2,FALSE)),0)))))</f>
        <v/>
      </c>
      <c r="M724" s="70" t="str">
        <f>IF($K724="","",IF($E724="ANC",(VLOOKUP($K724,'判定表'!$B$3:$G$95,3,FALSE)),IF(OR($E724="KTN",$E724="WHZ"),(VLOOKUP($K724,'判定表'!$B$3:$G$95,4,FALSE)*I724),0)))</f>
        <v/>
      </c>
      <c r="N724" s="71" t="str">
        <f>IF($I724="","",IF($K724="","",IF($G724=1,(VLOOKUP($F724,'金額'!$B$3:$J$114,3,FALSE)),0)))</f>
        <v/>
      </c>
      <c r="O724" s="72" t="str">
        <f t="shared" si="3"/>
        <v/>
      </c>
      <c r="P724" s="73" t="str">
        <f>IF($K724="","",IF($E724="KTN",(VLOOKUP($K724,'判定表'!$B$3:$I$95,8,FALSE)),IF($I724="","",(VLOOKUP($F724,'金額'!$B$3:$J$114,9,FALSE)))))</f>
        <v/>
      </c>
      <c r="Q724" s="59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</row>
    <row r="725" ht="13.5" customHeight="1">
      <c r="A725" s="44"/>
      <c r="B725" s="60" t="str">
        <f>IF($K725="","",(VLOOKUP($K725,'判定表'!$B$3:$G$105,6,FALSE)))</f>
        <v/>
      </c>
      <c r="C725" s="61"/>
      <c r="D725" s="62" t="str">
        <f t="shared" si="2"/>
        <v/>
      </c>
      <c r="E725" s="62" t="str">
        <f>IF(F725="","",VLOOKUP($F725,'金額'!$B$3:$K$44,10,FALSE))</f>
        <v/>
      </c>
      <c r="F725" s="63"/>
      <c r="G725" s="64" t="str">
        <f>IF($F725="","",(VLOOKUP($F725,'金額'!$B$3:$E$114,2,FALSE)))</f>
        <v/>
      </c>
      <c r="H725" s="65" t="str">
        <f>IF(F725="","",VLOOKUP($F725,'金額'!$B$3:$I$44,8,FALSE))</f>
        <v/>
      </c>
      <c r="I725" s="66" t="str">
        <f>IF(F725="","",VLOOKUP($F725,'金額'!$B$3:$I$44,7,FALSE))</f>
        <v/>
      </c>
      <c r="J725" s="67"/>
      <c r="K725" s="68"/>
      <c r="L725" s="69" t="str">
        <f>IF($I725="","",IF(AND($B725="K",$E725="KTN"),2000,IF(AND($B725="K",$E725="WHZ"),2000,IF($E725="MAHA",1500,IF($G725=0,(VLOOKUP($K725,'判定表'!$B$3:$G$96,2,FALSE)),0)))))</f>
        <v/>
      </c>
      <c r="M725" s="70" t="str">
        <f>IF($K725="","",IF($E725="ANC",(VLOOKUP($K725,'判定表'!$B$3:$G$95,3,FALSE)),IF(OR($E725="KTN",$E725="WHZ"),(VLOOKUP($K725,'判定表'!$B$3:$G$95,4,FALSE)*I725),0)))</f>
        <v/>
      </c>
      <c r="N725" s="71" t="str">
        <f>IF($I725="","",IF($K725="","",IF($G725=1,(VLOOKUP($F725,'金額'!$B$3:$J$114,3,FALSE)),0)))</f>
        <v/>
      </c>
      <c r="O725" s="72" t="str">
        <f t="shared" si="3"/>
        <v/>
      </c>
      <c r="P725" s="73" t="str">
        <f>IF($K725="","",IF($E725="KTN",(VLOOKUP($K725,'判定表'!$B$3:$I$95,8,FALSE)),IF($I725="","",(VLOOKUP($F725,'金額'!$B$3:$J$114,9,FALSE)))))</f>
        <v/>
      </c>
      <c r="Q725" s="59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</row>
    <row r="726" ht="13.5" customHeight="1">
      <c r="A726" s="44"/>
      <c r="B726" s="60" t="str">
        <f>IF($K726="","",(VLOOKUP($K726,'判定表'!$B$3:$G$105,6,FALSE)))</f>
        <v/>
      </c>
      <c r="C726" s="61"/>
      <c r="D726" s="62" t="str">
        <f t="shared" si="2"/>
        <v/>
      </c>
      <c r="E726" s="62" t="str">
        <f>IF(F726="","",VLOOKUP($F726,'金額'!$B$3:$K$44,10,FALSE))</f>
        <v/>
      </c>
      <c r="F726" s="63"/>
      <c r="G726" s="64" t="str">
        <f>IF($F726="","",(VLOOKUP($F726,'金額'!$B$3:$E$114,2,FALSE)))</f>
        <v/>
      </c>
      <c r="H726" s="65" t="str">
        <f>IF(F726="","",VLOOKUP($F726,'金額'!$B$3:$I$44,8,FALSE))</f>
        <v/>
      </c>
      <c r="I726" s="66" t="str">
        <f>IF(F726="","",VLOOKUP($F726,'金額'!$B$3:$I$44,7,FALSE))</f>
        <v/>
      </c>
      <c r="J726" s="67"/>
      <c r="K726" s="68"/>
      <c r="L726" s="69" t="str">
        <f>IF($I726="","",IF(AND($B726="K",$E726="KTN"),2000,IF(AND($B726="K",$E726="WHZ"),2000,IF($E726="MAHA",1500,IF($G726=0,(VLOOKUP($K726,'判定表'!$B$3:$G$96,2,FALSE)),0)))))</f>
        <v/>
      </c>
      <c r="M726" s="70" t="str">
        <f>IF($K726="","",IF($E726="ANC",(VLOOKUP($K726,'判定表'!$B$3:$G$95,3,FALSE)),IF(OR($E726="KTN",$E726="WHZ"),(VLOOKUP($K726,'判定表'!$B$3:$G$95,4,FALSE)*I726),0)))</f>
        <v/>
      </c>
      <c r="N726" s="71" t="str">
        <f>IF($I726="","",IF($K726="","",IF($G726=1,(VLOOKUP($F726,'金額'!$B$3:$J$114,3,FALSE)),0)))</f>
        <v/>
      </c>
      <c r="O726" s="72" t="str">
        <f t="shared" si="3"/>
        <v/>
      </c>
      <c r="P726" s="73" t="str">
        <f>IF($K726="","",IF($E726="KTN",(VLOOKUP($K726,'判定表'!$B$3:$I$95,8,FALSE)),IF($I726="","",(VLOOKUP($F726,'金額'!$B$3:$J$114,9,FALSE)))))</f>
        <v/>
      </c>
      <c r="Q726" s="59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</row>
    <row r="727" ht="13.5" customHeight="1">
      <c r="A727" s="44"/>
      <c r="B727" s="60" t="str">
        <f>IF($K727="","",(VLOOKUP($K727,'判定表'!$B$3:$G$105,6,FALSE)))</f>
        <v/>
      </c>
      <c r="C727" s="61"/>
      <c r="D727" s="62" t="str">
        <f t="shared" si="2"/>
        <v/>
      </c>
      <c r="E727" s="62" t="str">
        <f>IF(F727="","",VLOOKUP($F727,'金額'!$B$3:$K$44,10,FALSE))</f>
        <v/>
      </c>
      <c r="F727" s="63"/>
      <c r="G727" s="64" t="str">
        <f>IF($F727="","",(VLOOKUP($F727,'金額'!$B$3:$E$114,2,FALSE)))</f>
        <v/>
      </c>
      <c r="H727" s="65" t="str">
        <f>IF(F727="","",VLOOKUP($F727,'金額'!$B$3:$I$44,8,FALSE))</f>
        <v/>
      </c>
      <c r="I727" s="66" t="str">
        <f>IF(F727="","",VLOOKUP($F727,'金額'!$B$3:$I$44,7,FALSE))</f>
        <v/>
      </c>
      <c r="J727" s="67"/>
      <c r="K727" s="68"/>
      <c r="L727" s="69" t="str">
        <f>IF($I727="","",IF(AND($B727="K",$E727="KTN"),2000,IF(AND($B727="K",$E727="WHZ"),2000,IF($E727="MAHA",1500,IF($G727=0,(VLOOKUP($K727,'判定表'!$B$3:$G$96,2,FALSE)),0)))))</f>
        <v/>
      </c>
      <c r="M727" s="70" t="str">
        <f>IF($K727="","",IF($E727="ANC",(VLOOKUP($K727,'判定表'!$B$3:$G$95,3,FALSE)),IF(OR($E727="KTN",$E727="WHZ"),(VLOOKUP($K727,'判定表'!$B$3:$G$95,4,FALSE)*I727),0)))</f>
        <v/>
      </c>
      <c r="N727" s="71" t="str">
        <f>IF($I727="","",IF($K727="","",IF($G727=1,(VLOOKUP($F727,'金額'!$B$3:$J$114,3,FALSE)),0)))</f>
        <v/>
      </c>
      <c r="O727" s="72" t="str">
        <f t="shared" si="3"/>
        <v/>
      </c>
      <c r="P727" s="73" t="str">
        <f>IF($K727="","",IF($E727="KTN",(VLOOKUP($K727,'判定表'!$B$3:$I$95,8,FALSE)),IF($I727="","",(VLOOKUP($F727,'金額'!$B$3:$J$114,9,FALSE)))))</f>
        <v/>
      </c>
      <c r="Q727" s="59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</row>
    <row r="728" ht="13.5" customHeight="1">
      <c r="A728" s="44"/>
      <c r="B728" s="60" t="str">
        <f>IF($K728="","",(VLOOKUP($K728,'判定表'!$B$3:$G$105,6,FALSE)))</f>
        <v/>
      </c>
      <c r="C728" s="61"/>
      <c r="D728" s="62" t="str">
        <f t="shared" si="2"/>
        <v/>
      </c>
      <c r="E728" s="62" t="str">
        <f>IF(F728="","",VLOOKUP($F728,'金額'!$B$3:$K$44,10,FALSE))</f>
        <v/>
      </c>
      <c r="F728" s="63"/>
      <c r="G728" s="64" t="str">
        <f>IF($F728="","",(VLOOKUP($F728,'金額'!$B$3:$E$114,2,FALSE)))</f>
        <v/>
      </c>
      <c r="H728" s="65" t="str">
        <f>IF(F728="","",VLOOKUP($F728,'金額'!$B$3:$I$44,8,FALSE))</f>
        <v/>
      </c>
      <c r="I728" s="66" t="str">
        <f>IF(F728="","",VLOOKUP($F728,'金額'!$B$3:$I$44,7,FALSE))</f>
        <v/>
      </c>
      <c r="J728" s="67"/>
      <c r="K728" s="68"/>
      <c r="L728" s="69" t="str">
        <f>IF($I728="","",IF(AND($B728="K",$E728="KTN"),2000,IF(AND($B728="K",$E728="WHZ"),2000,IF($E728="MAHA",1500,IF($G728=0,(VLOOKUP($K728,'判定表'!$B$3:$G$96,2,FALSE)),0)))))</f>
        <v/>
      </c>
      <c r="M728" s="70" t="str">
        <f>IF($K728="","",IF($E728="ANC",(VLOOKUP($K728,'判定表'!$B$3:$G$95,3,FALSE)),IF(OR($E728="KTN",$E728="WHZ"),(VLOOKUP($K728,'判定表'!$B$3:$G$95,4,FALSE)*I728),0)))</f>
        <v/>
      </c>
      <c r="N728" s="71" t="str">
        <f>IF($I728="","",IF($K728="","",IF($G728=1,(VLOOKUP($F728,'金額'!$B$3:$J$114,3,FALSE)),0)))</f>
        <v/>
      </c>
      <c r="O728" s="72" t="str">
        <f t="shared" si="3"/>
        <v/>
      </c>
      <c r="P728" s="73" t="str">
        <f>IF($K728="","",IF($E728="KTN",(VLOOKUP($K728,'判定表'!$B$3:$I$95,8,FALSE)),IF($I728="","",(VLOOKUP($F728,'金額'!$B$3:$J$114,9,FALSE)))))</f>
        <v/>
      </c>
      <c r="Q728" s="59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</row>
    <row r="729" ht="13.5" customHeight="1">
      <c r="A729" s="44"/>
      <c r="B729" s="60" t="str">
        <f>IF($K729="","",(VLOOKUP($K729,'判定表'!$B$3:$G$105,6,FALSE)))</f>
        <v/>
      </c>
      <c r="C729" s="61"/>
      <c r="D729" s="62" t="str">
        <f t="shared" si="2"/>
        <v/>
      </c>
      <c r="E729" s="62" t="str">
        <f>IF(F729="","",VLOOKUP($F729,'金額'!$B$3:$K$44,10,FALSE))</f>
        <v/>
      </c>
      <c r="F729" s="63"/>
      <c r="G729" s="64" t="str">
        <f>IF($F729="","",(VLOOKUP($F729,'金額'!$B$3:$E$114,2,FALSE)))</f>
        <v/>
      </c>
      <c r="H729" s="65" t="str">
        <f>IF(F729="","",VLOOKUP($F729,'金額'!$B$3:$I$44,8,FALSE))</f>
        <v/>
      </c>
      <c r="I729" s="66" t="str">
        <f>IF(F729="","",VLOOKUP($F729,'金額'!$B$3:$I$44,7,FALSE))</f>
        <v/>
      </c>
      <c r="J729" s="67"/>
      <c r="K729" s="68"/>
      <c r="L729" s="69" t="str">
        <f>IF($I729="","",IF(AND($B729="K",$E729="KTN"),2000,IF(AND($B729="K",$E729="WHZ"),2000,IF($E729="MAHA",1500,IF($G729=0,(VLOOKUP($K729,'判定表'!$B$3:$G$96,2,FALSE)),0)))))</f>
        <v/>
      </c>
      <c r="M729" s="70" t="str">
        <f>IF($K729="","",IF($E729="ANC",(VLOOKUP($K729,'判定表'!$B$3:$G$95,3,FALSE)),IF(OR($E729="KTN",$E729="WHZ"),(VLOOKUP($K729,'判定表'!$B$3:$G$95,4,FALSE)*I729),0)))</f>
        <v/>
      </c>
      <c r="N729" s="71" t="str">
        <f>IF($I729="","",IF($K729="","",IF($G729=1,(VLOOKUP($F729,'金額'!$B$3:$J$114,3,FALSE)),0)))</f>
        <v/>
      </c>
      <c r="O729" s="72" t="str">
        <f t="shared" si="3"/>
        <v/>
      </c>
      <c r="P729" s="73" t="str">
        <f>IF($K729="","",IF($E729="KTN",(VLOOKUP($K729,'判定表'!$B$3:$I$95,8,FALSE)),IF($I729="","",(VLOOKUP($F729,'金額'!$B$3:$J$114,9,FALSE)))))</f>
        <v/>
      </c>
      <c r="Q729" s="59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</row>
    <row r="730" ht="13.5" customHeight="1">
      <c r="A730" s="44"/>
      <c r="B730" s="60" t="str">
        <f>IF($K730="","",(VLOOKUP($K730,'判定表'!$B$3:$G$105,6,FALSE)))</f>
        <v/>
      </c>
      <c r="C730" s="61"/>
      <c r="D730" s="62" t="str">
        <f t="shared" si="2"/>
        <v/>
      </c>
      <c r="E730" s="62" t="str">
        <f>IF(F730="","",VLOOKUP($F730,'金額'!$B$3:$K$44,10,FALSE))</f>
        <v/>
      </c>
      <c r="F730" s="63"/>
      <c r="G730" s="64" t="str">
        <f>IF($F730="","",(VLOOKUP($F730,'金額'!$B$3:$E$114,2,FALSE)))</f>
        <v/>
      </c>
      <c r="H730" s="65" t="str">
        <f>IF(F730="","",VLOOKUP($F730,'金額'!$B$3:$I$44,8,FALSE))</f>
        <v/>
      </c>
      <c r="I730" s="66" t="str">
        <f>IF(F730="","",VLOOKUP($F730,'金額'!$B$3:$I$44,7,FALSE))</f>
        <v/>
      </c>
      <c r="J730" s="67"/>
      <c r="K730" s="68"/>
      <c r="L730" s="69" t="str">
        <f>IF($I730="","",IF(AND($B730="K",$E730="KTN"),2000,IF(AND($B730="K",$E730="WHZ"),2000,IF($E730="MAHA",1500,IF($G730=0,(VLOOKUP($K730,'判定表'!$B$3:$G$96,2,FALSE)),0)))))</f>
        <v/>
      </c>
      <c r="M730" s="70" t="str">
        <f>IF($K730="","",IF($E730="ANC",(VLOOKUP($K730,'判定表'!$B$3:$G$95,3,FALSE)),IF(OR($E730="KTN",$E730="WHZ"),(VLOOKUP($K730,'判定表'!$B$3:$G$95,4,FALSE)*I730),0)))</f>
        <v/>
      </c>
      <c r="N730" s="71" t="str">
        <f>IF($I730="","",IF($K730="","",IF($G730=1,(VLOOKUP($F730,'金額'!$B$3:$J$114,3,FALSE)),0)))</f>
        <v/>
      </c>
      <c r="O730" s="72" t="str">
        <f t="shared" si="3"/>
        <v/>
      </c>
      <c r="P730" s="73" t="str">
        <f>IF($K730="","",IF($E730="KTN",(VLOOKUP($K730,'判定表'!$B$3:$I$95,8,FALSE)),IF($I730="","",(VLOOKUP($F730,'金額'!$B$3:$J$114,9,FALSE)))))</f>
        <v/>
      </c>
      <c r="Q730" s="59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</row>
    <row r="731" ht="13.5" customHeight="1">
      <c r="A731" s="44"/>
      <c r="B731" s="60" t="str">
        <f>IF($K731="","",(VLOOKUP($K731,'判定表'!$B$3:$G$105,6,FALSE)))</f>
        <v/>
      </c>
      <c r="C731" s="61"/>
      <c r="D731" s="62" t="str">
        <f t="shared" si="2"/>
        <v/>
      </c>
      <c r="E731" s="62" t="str">
        <f>IF(F731="","",VLOOKUP($F731,'金額'!$B$3:$K$44,10,FALSE))</f>
        <v/>
      </c>
      <c r="F731" s="63"/>
      <c r="G731" s="64" t="str">
        <f>IF($F731="","",(VLOOKUP($F731,'金額'!$B$3:$E$114,2,FALSE)))</f>
        <v/>
      </c>
      <c r="H731" s="65" t="str">
        <f>IF(F731="","",VLOOKUP($F731,'金額'!$B$3:$I$44,8,FALSE))</f>
        <v/>
      </c>
      <c r="I731" s="66" t="str">
        <f>IF(F731="","",VLOOKUP($F731,'金額'!$B$3:$I$44,7,FALSE))</f>
        <v/>
      </c>
      <c r="J731" s="67"/>
      <c r="K731" s="68"/>
      <c r="L731" s="69" t="str">
        <f>IF($I731="","",IF(AND($B731="K",$E731="KTN"),2000,IF(AND($B731="K",$E731="WHZ"),2000,IF($E731="MAHA",1500,IF($G731=0,(VLOOKUP($K731,'判定表'!$B$3:$G$96,2,FALSE)),0)))))</f>
        <v/>
      </c>
      <c r="M731" s="70" t="str">
        <f>IF($K731="","",IF($E731="ANC",(VLOOKUP($K731,'判定表'!$B$3:$G$95,3,FALSE)),IF(OR($E731="KTN",$E731="WHZ"),(VLOOKUP($K731,'判定表'!$B$3:$G$95,4,FALSE)*I731),0)))</f>
        <v/>
      </c>
      <c r="N731" s="71" t="str">
        <f>IF($I731="","",IF($K731="","",IF($G731=1,(VLOOKUP($F731,'金額'!$B$3:$J$114,3,FALSE)),0)))</f>
        <v/>
      </c>
      <c r="O731" s="72" t="str">
        <f t="shared" si="3"/>
        <v/>
      </c>
      <c r="P731" s="73" t="str">
        <f>IF($K731="","",IF($E731="KTN",(VLOOKUP($K731,'判定表'!$B$3:$I$95,8,FALSE)),IF($I731="","",(VLOOKUP($F731,'金額'!$B$3:$J$114,9,FALSE)))))</f>
        <v/>
      </c>
      <c r="Q731" s="59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</row>
    <row r="732" ht="13.5" customHeight="1">
      <c r="A732" s="44"/>
      <c r="B732" s="60" t="str">
        <f>IF($K732="","",(VLOOKUP($K732,'判定表'!$B$3:$G$105,6,FALSE)))</f>
        <v/>
      </c>
      <c r="C732" s="61"/>
      <c r="D732" s="62" t="str">
        <f t="shared" si="2"/>
        <v/>
      </c>
      <c r="E732" s="62" t="str">
        <f>IF(F732="","",VLOOKUP($F732,'金額'!$B$3:$K$44,10,FALSE))</f>
        <v/>
      </c>
      <c r="F732" s="63"/>
      <c r="G732" s="64" t="str">
        <f>IF($F732="","",(VLOOKUP($F732,'金額'!$B$3:$E$114,2,FALSE)))</f>
        <v/>
      </c>
      <c r="H732" s="65" t="str">
        <f>IF(F732="","",VLOOKUP($F732,'金額'!$B$3:$I$44,8,FALSE))</f>
        <v/>
      </c>
      <c r="I732" s="66" t="str">
        <f>IF(F732="","",VLOOKUP($F732,'金額'!$B$3:$I$44,7,FALSE))</f>
        <v/>
      </c>
      <c r="J732" s="67"/>
      <c r="K732" s="68"/>
      <c r="L732" s="69" t="str">
        <f>IF($I732="","",IF(AND($B732="K",$E732="KTN"),2000,IF(AND($B732="K",$E732="WHZ"),2000,IF($E732="MAHA",1500,IF($G732=0,(VLOOKUP($K732,'判定表'!$B$3:$G$96,2,FALSE)),0)))))</f>
        <v/>
      </c>
      <c r="M732" s="70" t="str">
        <f>IF($K732="","",IF($E732="ANC",(VLOOKUP($K732,'判定表'!$B$3:$G$95,3,FALSE)),IF(OR($E732="KTN",$E732="WHZ"),(VLOOKUP($K732,'判定表'!$B$3:$G$95,4,FALSE)*I732),0)))</f>
        <v/>
      </c>
      <c r="N732" s="71" t="str">
        <f>IF($I732="","",IF($K732="","",IF($G732=1,(VLOOKUP($F732,'金額'!$B$3:$J$114,3,FALSE)),0)))</f>
        <v/>
      </c>
      <c r="O732" s="72" t="str">
        <f t="shared" si="3"/>
        <v/>
      </c>
      <c r="P732" s="73" t="str">
        <f>IF($K732="","",IF($E732="KTN",(VLOOKUP($K732,'判定表'!$B$3:$I$95,8,FALSE)),IF($I732="","",(VLOOKUP($F732,'金額'!$B$3:$J$114,9,FALSE)))))</f>
        <v/>
      </c>
      <c r="Q732" s="59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</row>
    <row r="733" ht="13.5" customHeight="1">
      <c r="A733" s="44"/>
      <c r="B733" s="60" t="str">
        <f>IF($K733="","",(VLOOKUP($K733,'判定表'!$B$3:$G$105,6,FALSE)))</f>
        <v/>
      </c>
      <c r="C733" s="61"/>
      <c r="D733" s="62" t="str">
        <f t="shared" si="2"/>
        <v/>
      </c>
      <c r="E733" s="62" t="str">
        <f>IF(F733="","",VLOOKUP($F733,'金額'!$B$3:$K$44,10,FALSE))</f>
        <v/>
      </c>
      <c r="F733" s="63"/>
      <c r="G733" s="64" t="str">
        <f>IF($F733="","",(VLOOKUP($F733,'金額'!$B$3:$E$114,2,FALSE)))</f>
        <v/>
      </c>
      <c r="H733" s="65" t="str">
        <f>IF(F733="","",VLOOKUP($F733,'金額'!$B$3:$I$44,8,FALSE))</f>
        <v/>
      </c>
      <c r="I733" s="66" t="str">
        <f>IF(F733="","",VLOOKUP($F733,'金額'!$B$3:$I$44,7,FALSE))</f>
        <v/>
      </c>
      <c r="J733" s="67"/>
      <c r="K733" s="68"/>
      <c r="L733" s="69" t="str">
        <f>IF($I733="","",IF(AND($B733="K",$E733="KTN"),2000,IF(AND($B733="K",$E733="WHZ"),2000,IF($E733="MAHA",1500,IF($G733=0,(VLOOKUP($K733,'判定表'!$B$3:$G$96,2,FALSE)),0)))))</f>
        <v/>
      </c>
      <c r="M733" s="70" t="str">
        <f>IF($K733="","",IF($E733="ANC",(VLOOKUP($K733,'判定表'!$B$3:$G$95,3,FALSE)),IF(OR($E733="KTN",$E733="WHZ"),(VLOOKUP($K733,'判定表'!$B$3:$G$95,4,FALSE)*I733),0)))</f>
        <v/>
      </c>
      <c r="N733" s="71" t="str">
        <f>IF($I733="","",IF($K733="","",IF($G733=1,(VLOOKUP($F733,'金額'!$B$3:$J$114,3,FALSE)),0)))</f>
        <v/>
      </c>
      <c r="O733" s="72" t="str">
        <f t="shared" si="3"/>
        <v/>
      </c>
      <c r="P733" s="73" t="str">
        <f>IF($K733="","",IF($E733="KTN",(VLOOKUP($K733,'判定表'!$B$3:$I$95,8,FALSE)),IF($I733="","",(VLOOKUP($F733,'金額'!$B$3:$J$114,9,FALSE)))))</f>
        <v/>
      </c>
      <c r="Q733" s="59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</row>
    <row r="734" ht="13.5" customHeight="1">
      <c r="A734" s="44"/>
      <c r="B734" s="60" t="str">
        <f>IF($K734="","",(VLOOKUP($K734,'判定表'!$B$3:$G$105,6,FALSE)))</f>
        <v/>
      </c>
      <c r="C734" s="61"/>
      <c r="D734" s="62" t="str">
        <f t="shared" si="2"/>
        <v/>
      </c>
      <c r="E734" s="62" t="str">
        <f>IF(F734="","",VLOOKUP($F734,'金額'!$B$3:$K$44,10,FALSE))</f>
        <v/>
      </c>
      <c r="F734" s="63"/>
      <c r="G734" s="64" t="str">
        <f>IF($F734="","",(VLOOKUP($F734,'金額'!$B$3:$E$114,2,FALSE)))</f>
        <v/>
      </c>
      <c r="H734" s="65" t="str">
        <f>IF(F734="","",VLOOKUP($F734,'金額'!$B$3:$I$44,8,FALSE))</f>
        <v/>
      </c>
      <c r="I734" s="66" t="str">
        <f>IF(F734="","",VLOOKUP($F734,'金額'!$B$3:$I$44,7,FALSE))</f>
        <v/>
      </c>
      <c r="J734" s="67"/>
      <c r="K734" s="68"/>
      <c r="L734" s="69" t="str">
        <f>IF($I734="","",IF(AND($B734="K",$E734="KTN"),2000,IF(AND($B734="K",$E734="WHZ"),2000,IF($E734="MAHA",1500,IF($G734=0,(VLOOKUP($K734,'判定表'!$B$3:$G$96,2,FALSE)),0)))))</f>
        <v/>
      </c>
      <c r="M734" s="70" t="str">
        <f>IF($K734="","",IF($E734="ANC",(VLOOKUP($K734,'判定表'!$B$3:$G$95,3,FALSE)),IF(OR($E734="KTN",$E734="WHZ"),(VLOOKUP($K734,'判定表'!$B$3:$G$95,4,FALSE)*I734),0)))</f>
        <v/>
      </c>
      <c r="N734" s="71" t="str">
        <f>IF($I734="","",IF($K734="","",IF($G734=1,(VLOOKUP($F734,'金額'!$B$3:$J$114,3,FALSE)),0)))</f>
        <v/>
      </c>
      <c r="O734" s="72" t="str">
        <f t="shared" si="3"/>
        <v/>
      </c>
      <c r="P734" s="73" t="str">
        <f>IF($K734="","",IF($E734="KTN",(VLOOKUP($K734,'判定表'!$B$3:$I$95,8,FALSE)),IF($I734="","",(VLOOKUP($F734,'金額'!$B$3:$J$114,9,FALSE)))))</f>
        <v/>
      </c>
      <c r="Q734" s="59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</row>
    <row r="735" ht="13.5" customHeight="1">
      <c r="A735" s="44"/>
      <c r="B735" s="60" t="str">
        <f>IF($K735="","",(VLOOKUP($K735,'判定表'!$B$3:$G$105,6,FALSE)))</f>
        <v/>
      </c>
      <c r="C735" s="61"/>
      <c r="D735" s="62" t="str">
        <f t="shared" si="2"/>
        <v/>
      </c>
      <c r="E735" s="62" t="str">
        <f>IF(F735="","",VLOOKUP($F735,'金額'!$B$3:$K$44,10,FALSE))</f>
        <v/>
      </c>
      <c r="F735" s="63"/>
      <c r="G735" s="64" t="str">
        <f>IF($F735="","",(VLOOKUP($F735,'金額'!$B$3:$E$114,2,FALSE)))</f>
        <v/>
      </c>
      <c r="H735" s="65" t="str">
        <f>IF(F735="","",VLOOKUP($F735,'金額'!$B$3:$I$44,8,FALSE))</f>
        <v/>
      </c>
      <c r="I735" s="66" t="str">
        <f>IF(F735="","",VLOOKUP($F735,'金額'!$B$3:$I$44,7,FALSE))</f>
        <v/>
      </c>
      <c r="J735" s="67"/>
      <c r="K735" s="68"/>
      <c r="L735" s="69" t="str">
        <f>IF($I735="","",IF(AND($B735="K",$E735="KTN"),2000,IF(AND($B735="K",$E735="WHZ"),2000,IF($E735="MAHA",1500,IF($G735=0,(VLOOKUP($K735,'判定表'!$B$3:$G$96,2,FALSE)),0)))))</f>
        <v/>
      </c>
      <c r="M735" s="70" t="str">
        <f>IF($K735="","",IF($E735="ANC",(VLOOKUP($K735,'判定表'!$B$3:$G$95,3,FALSE)),IF(OR($E735="KTN",$E735="WHZ"),(VLOOKUP($K735,'判定表'!$B$3:$G$95,4,FALSE)*I735),0)))</f>
        <v/>
      </c>
      <c r="N735" s="71" t="str">
        <f>IF($I735="","",IF($K735="","",IF($G735=1,(VLOOKUP($F735,'金額'!$B$3:$J$114,3,FALSE)),0)))</f>
        <v/>
      </c>
      <c r="O735" s="72" t="str">
        <f t="shared" si="3"/>
        <v/>
      </c>
      <c r="P735" s="73" t="str">
        <f>IF($K735="","",IF($E735="KTN",(VLOOKUP($K735,'判定表'!$B$3:$I$95,8,FALSE)),IF($I735="","",(VLOOKUP($F735,'金額'!$B$3:$J$114,9,FALSE)))))</f>
        <v/>
      </c>
      <c r="Q735" s="59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</row>
    <row r="736" ht="13.5" customHeight="1">
      <c r="A736" s="44"/>
      <c r="B736" s="60" t="str">
        <f>IF($K736="","",(VLOOKUP($K736,'判定表'!$B$3:$G$105,6,FALSE)))</f>
        <v/>
      </c>
      <c r="C736" s="61"/>
      <c r="D736" s="62" t="str">
        <f t="shared" si="2"/>
        <v/>
      </c>
      <c r="E736" s="62" t="str">
        <f>IF(F736="","",VLOOKUP($F736,'金額'!$B$3:$K$44,10,FALSE))</f>
        <v/>
      </c>
      <c r="F736" s="63"/>
      <c r="G736" s="64" t="str">
        <f>IF($F736="","",(VLOOKUP($F736,'金額'!$B$3:$E$114,2,FALSE)))</f>
        <v/>
      </c>
      <c r="H736" s="65" t="str">
        <f>IF(F736="","",VLOOKUP($F736,'金額'!$B$3:$I$44,8,FALSE))</f>
        <v/>
      </c>
      <c r="I736" s="66" t="str">
        <f>IF(F736="","",VLOOKUP($F736,'金額'!$B$3:$I$44,7,FALSE))</f>
        <v/>
      </c>
      <c r="J736" s="67"/>
      <c r="K736" s="68"/>
      <c r="L736" s="69" t="str">
        <f>IF($I736="","",IF(AND($B736="K",$E736="KTN"),2000,IF(AND($B736="K",$E736="WHZ"),2000,IF($E736="MAHA",1500,IF($G736=0,(VLOOKUP($K736,'判定表'!$B$3:$G$96,2,FALSE)),0)))))</f>
        <v/>
      </c>
      <c r="M736" s="70" t="str">
        <f>IF($K736="","",IF($E736="ANC",(VLOOKUP($K736,'判定表'!$B$3:$G$95,3,FALSE)),IF(OR($E736="KTN",$E736="WHZ"),(VLOOKUP($K736,'判定表'!$B$3:$G$95,4,FALSE)*I736),0)))</f>
        <v/>
      </c>
      <c r="N736" s="71" t="str">
        <f>IF($I736="","",IF($K736="","",IF($G736=1,(VLOOKUP($F736,'金額'!$B$3:$J$114,3,FALSE)),0)))</f>
        <v/>
      </c>
      <c r="O736" s="72" t="str">
        <f t="shared" si="3"/>
        <v/>
      </c>
      <c r="P736" s="73" t="str">
        <f>IF($K736="","",IF($E736="KTN",(VLOOKUP($K736,'判定表'!$B$3:$I$95,8,FALSE)),IF($I736="","",(VLOOKUP($F736,'金額'!$B$3:$J$114,9,FALSE)))))</f>
        <v/>
      </c>
      <c r="Q736" s="59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</row>
    <row r="737" ht="13.5" customHeight="1">
      <c r="A737" s="44"/>
      <c r="B737" s="60" t="str">
        <f>IF($K737="","",(VLOOKUP($K737,'判定表'!$B$3:$G$105,6,FALSE)))</f>
        <v/>
      </c>
      <c r="C737" s="61"/>
      <c r="D737" s="62" t="str">
        <f t="shared" si="2"/>
        <v/>
      </c>
      <c r="E737" s="62" t="str">
        <f>IF(F737="","",VLOOKUP($F737,'金額'!$B$3:$K$44,10,FALSE))</f>
        <v/>
      </c>
      <c r="F737" s="63"/>
      <c r="G737" s="64" t="str">
        <f>IF($F737="","",(VLOOKUP($F737,'金額'!$B$3:$E$114,2,FALSE)))</f>
        <v/>
      </c>
      <c r="H737" s="65" t="str">
        <f>IF(F737="","",VLOOKUP($F737,'金額'!$B$3:$I$44,8,FALSE))</f>
        <v/>
      </c>
      <c r="I737" s="66" t="str">
        <f>IF(F737="","",VLOOKUP($F737,'金額'!$B$3:$I$44,7,FALSE))</f>
        <v/>
      </c>
      <c r="J737" s="67"/>
      <c r="K737" s="68"/>
      <c r="L737" s="69" t="str">
        <f>IF($I737="","",IF(AND($B737="K",$E737="KTN"),2000,IF(AND($B737="K",$E737="WHZ"),2000,IF($E737="MAHA",1500,IF($G737=0,(VLOOKUP($K737,'判定表'!$B$3:$G$96,2,FALSE)),0)))))</f>
        <v/>
      </c>
      <c r="M737" s="70" t="str">
        <f>IF($K737="","",IF($E737="ANC",(VLOOKUP($K737,'判定表'!$B$3:$G$95,3,FALSE)),IF(OR($E737="KTN",$E737="WHZ"),(VLOOKUP($K737,'判定表'!$B$3:$G$95,4,FALSE)*I737),0)))</f>
        <v/>
      </c>
      <c r="N737" s="71" t="str">
        <f>IF($I737="","",IF($K737="","",IF($G737=1,(VLOOKUP($F737,'金額'!$B$3:$J$114,3,FALSE)),0)))</f>
        <v/>
      </c>
      <c r="O737" s="72" t="str">
        <f t="shared" si="3"/>
        <v/>
      </c>
      <c r="P737" s="73" t="str">
        <f>IF($K737="","",IF($E737="KTN",(VLOOKUP($K737,'判定表'!$B$3:$I$95,8,FALSE)),IF($I737="","",(VLOOKUP($F737,'金額'!$B$3:$J$114,9,FALSE)))))</f>
        <v/>
      </c>
      <c r="Q737" s="59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</row>
    <row r="738" ht="13.5" customHeight="1">
      <c r="A738" s="44"/>
      <c r="B738" s="60" t="str">
        <f>IF($K738="","",(VLOOKUP($K738,'判定表'!$B$3:$G$105,6,FALSE)))</f>
        <v/>
      </c>
      <c r="C738" s="61"/>
      <c r="D738" s="62" t="str">
        <f t="shared" si="2"/>
        <v/>
      </c>
      <c r="E738" s="62" t="str">
        <f>IF(F738="","",VLOOKUP($F738,'金額'!$B$3:$K$44,10,FALSE))</f>
        <v/>
      </c>
      <c r="F738" s="63"/>
      <c r="G738" s="64" t="str">
        <f>IF($F738="","",(VLOOKUP($F738,'金額'!$B$3:$E$114,2,FALSE)))</f>
        <v/>
      </c>
      <c r="H738" s="65" t="str">
        <f>IF(F738="","",VLOOKUP($F738,'金額'!$B$3:$I$44,8,FALSE))</f>
        <v/>
      </c>
      <c r="I738" s="66" t="str">
        <f>IF(F738="","",VLOOKUP($F738,'金額'!$B$3:$I$44,7,FALSE))</f>
        <v/>
      </c>
      <c r="J738" s="67"/>
      <c r="K738" s="68"/>
      <c r="L738" s="69" t="str">
        <f>IF($I738="","",IF(AND($B738="K",$E738="KTN"),2000,IF(AND($B738="K",$E738="WHZ"),2000,IF($E738="MAHA",1500,IF($G738=0,(VLOOKUP($K738,'判定表'!$B$3:$G$96,2,FALSE)),0)))))</f>
        <v/>
      </c>
      <c r="M738" s="70" t="str">
        <f>IF($K738="","",IF($E738="ANC",(VLOOKUP($K738,'判定表'!$B$3:$G$95,3,FALSE)),IF(OR($E738="KTN",$E738="WHZ"),(VLOOKUP($K738,'判定表'!$B$3:$G$95,4,FALSE)*I738),0)))</f>
        <v/>
      </c>
      <c r="N738" s="71" t="str">
        <f>IF($I738="","",IF($K738="","",IF($G738=1,(VLOOKUP($F738,'金額'!$B$3:$J$114,3,FALSE)),0)))</f>
        <v/>
      </c>
      <c r="O738" s="72" t="str">
        <f t="shared" si="3"/>
        <v/>
      </c>
      <c r="P738" s="73" t="str">
        <f>IF($K738="","",IF($E738="KTN",(VLOOKUP($K738,'判定表'!$B$3:$I$95,8,FALSE)),IF($I738="","",(VLOOKUP($F738,'金額'!$B$3:$J$114,9,FALSE)))))</f>
        <v/>
      </c>
      <c r="Q738" s="59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</row>
    <row r="739" ht="13.5" customHeight="1">
      <c r="A739" s="44"/>
      <c r="B739" s="60" t="str">
        <f>IF($K739="","",(VLOOKUP($K739,'判定表'!$B$3:$G$105,6,FALSE)))</f>
        <v/>
      </c>
      <c r="C739" s="61"/>
      <c r="D739" s="62" t="str">
        <f t="shared" si="2"/>
        <v/>
      </c>
      <c r="E739" s="62" t="str">
        <f>IF(F739="","",VLOOKUP($F739,'金額'!$B$3:$K$44,10,FALSE))</f>
        <v/>
      </c>
      <c r="F739" s="63"/>
      <c r="G739" s="64" t="str">
        <f>IF($F739="","",(VLOOKUP($F739,'金額'!$B$3:$E$114,2,FALSE)))</f>
        <v/>
      </c>
      <c r="H739" s="65" t="str">
        <f>IF(F739="","",VLOOKUP($F739,'金額'!$B$3:$I$44,8,FALSE))</f>
        <v/>
      </c>
      <c r="I739" s="66" t="str">
        <f>IF(F739="","",VLOOKUP($F739,'金額'!$B$3:$I$44,7,FALSE))</f>
        <v/>
      </c>
      <c r="J739" s="67"/>
      <c r="K739" s="68"/>
      <c r="L739" s="69" t="str">
        <f>IF($I739="","",IF(AND($B739="K",$E739="KTN"),2000,IF(AND($B739="K",$E739="WHZ"),2000,IF($E739="MAHA",1500,IF($G739=0,(VLOOKUP($K739,'判定表'!$B$3:$G$96,2,FALSE)),0)))))</f>
        <v/>
      </c>
      <c r="M739" s="70" t="str">
        <f>IF($K739="","",IF($E739="ANC",(VLOOKUP($K739,'判定表'!$B$3:$G$95,3,FALSE)),IF(OR($E739="KTN",$E739="WHZ"),(VLOOKUP($K739,'判定表'!$B$3:$G$95,4,FALSE)*I739),0)))</f>
        <v/>
      </c>
      <c r="N739" s="71" t="str">
        <f>IF($I739="","",IF($K739="","",IF($G739=1,(VLOOKUP($F739,'金額'!$B$3:$J$114,3,FALSE)),0)))</f>
        <v/>
      </c>
      <c r="O739" s="72" t="str">
        <f t="shared" si="3"/>
        <v/>
      </c>
      <c r="P739" s="73" t="str">
        <f>IF($K739="","",IF($E739="KTN",(VLOOKUP($K739,'判定表'!$B$3:$I$95,8,FALSE)),IF($I739="","",(VLOOKUP($F739,'金額'!$B$3:$J$114,9,FALSE)))))</f>
        <v/>
      </c>
      <c r="Q739" s="59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</row>
    <row r="740" ht="13.5" customHeight="1">
      <c r="A740" s="44"/>
      <c r="B740" s="60" t="str">
        <f>IF($K740="","",(VLOOKUP($K740,'判定表'!$B$3:$G$105,6,FALSE)))</f>
        <v/>
      </c>
      <c r="C740" s="61"/>
      <c r="D740" s="62" t="str">
        <f t="shared" si="2"/>
        <v/>
      </c>
      <c r="E740" s="62" t="str">
        <f>IF(F740="","",VLOOKUP($F740,'金額'!$B$3:$K$44,10,FALSE))</f>
        <v/>
      </c>
      <c r="F740" s="63"/>
      <c r="G740" s="64" t="str">
        <f>IF($F740="","",(VLOOKUP($F740,'金額'!$B$3:$E$114,2,FALSE)))</f>
        <v/>
      </c>
      <c r="H740" s="65" t="str">
        <f>IF(F740="","",VLOOKUP($F740,'金額'!$B$3:$I$44,8,FALSE))</f>
        <v/>
      </c>
      <c r="I740" s="66" t="str">
        <f>IF(F740="","",VLOOKUP($F740,'金額'!$B$3:$I$44,7,FALSE))</f>
        <v/>
      </c>
      <c r="J740" s="67"/>
      <c r="K740" s="68"/>
      <c r="L740" s="69" t="str">
        <f>IF($I740="","",IF(AND($B740="K",$E740="KTN"),2000,IF(AND($B740="K",$E740="WHZ"),2000,IF($E740="MAHA",1500,IF($G740=0,(VLOOKUP($K740,'判定表'!$B$3:$G$96,2,FALSE)),0)))))</f>
        <v/>
      </c>
      <c r="M740" s="70" t="str">
        <f>IF($K740="","",IF($E740="ANC",(VLOOKUP($K740,'判定表'!$B$3:$G$95,3,FALSE)),IF(OR($E740="KTN",$E740="WHZ"),(VLOOKUP($K740,'判定表'!$B$3:$G$95,4,FALSE)*I740),0)))</f>
        <v/>
      </c>
      <c r="N740" s="71" t="str">
        <f>IF($I740="","",IF($K740="","",IF($G740=1,(VLOOKUP($F740,'金額'!$B$3:$J$114,3,FALSE)),0)))</f>
        <v/>
      </c>
      <c r="O740" s="72" t="str">
        <f t="shared" si="3"/>
        <v/>
      </c>
      <c r="P740" s="73" t="str">
        <f>IF($K740="","",IF($E740="KTN",(VLOOKUP($K740,'判定表'!$B$3:$I$95,8,FALSE)),IF($I740="","",(VLOOKUP($F740,'金額'!$B$3:$J$114,9,FALSE)))))</f>
        <v/>
      </c>
      <c r="Q740" s="59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</row>
    <row r="741" ht="13.5" customHeight="1">
      <c r="A741" s="44"/>
      <c r="B741" s="60" t="str">
        <f>IF($K741="","",(VLOOKUP($K741,'判定表'!$B$3:$G$105,6,FALSE)))</f>
        <v/>
      </c>
      <c r="C741" s="61"/>
      <c r="D741" s="62" t="str">
        <f t="shared" si="2"/>
        <v/>
      </c>
      <c r="E741" s="62" t="str">
        <f>IF(F741="","",VLOOKUP($F741,'金額'!$B$3:$K$44,10,FALSE))</f>
        <v/>
      </c>
      <c r="F741" s="63"/>
      <c r="G741" s="64" t="str">
        <f>IF($F741="","",(VLOOKUP($F741,'金額'!$B$3:$E$114,2,FALSE)))</f>
        <v/>
      </c>
      <c r="H741" s="65" t="str">
        <f>IF(F741="","",VLOOKUP($F741,'金額'!$B$3:$I$44,8,FALSE))</f>
        <v/>
      </c>
      <c r="I741" s="66" t="str">
        <f>IF(F741="","",VLOOKUP($F741,'金額'!$B$3:$I$44,7,FALSE))</f>
        <v/>
      </c>
      <c r="J741" s="67"/>
      <c r="K741" s="68"/>
      <c r="L741" s="69" t="str">
        <f>IF($I741="","",IF(AND($B741="K",$E741="KTN"),2000,IF(AND($B741="K",$E741="WHZ"),2000,IF($E741="MAHA",1500,IF($G741=0,(VLOOKUP($K741,'判定表'!$B$3:$G$96,2,FALSE)),0)))))</f>
        <v/>
      </c>
      <c r="M741" s="70" t="str">
        <f>IF($K741="","",IF($E741="ANC",(VLOOKUP($K741,'判定表'!$B$3:$G$95,3,FALSE)),IF(OR($E741="KTN",$E741="WHZ"),(VLOOKUP($K741,'判定表'!$B$3:$G$95,4,FALSE)*I741),0)))</f>
        <v/>
      </c>
      <c r="N741" s="71" t="str">
        <f>IF($I741="","",IF($K741="","",IF($G741=1,(VLOOKUP($F741,'金額'!$B$3:$J$114,3,FALSE)),0)))</f>
        <v/>
      </c>
      <c r="O741" s="72" t="str">
        <f t="shared" si="3"/>
        <v/>
      </c>
      <c r="P741" s="73" t="str">
        <f>IF($K741="","",IF($E741="KTN",(VLOOKUP($K741,'判定表'!$B$3:$I$95,8,FALSE)),IF($I741="","",(VLOOKUP($F741,'金額'!$B$3:$J$114,9,FALSE)))))</f>
        <v/>
      </c>
      <c r="Q741" s="59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</row>
    <row r="742" ht="13.5" customHeight="1">
      <c r="A742" s="44"/>
      <c r="B742" s="60" t="str">
        <f>IF($K742="","",(VLOOKUP($K742,'判定表'!$B$3:$G$105,6,FALSE)))</f>
        <v/>
      </c>
      <c r="C742" s="61"/>
      <c r="D742" s="62" t="str">
        <f t="shared" si="2"/>
        <v/>
      </c>
      <c r="E742" s="62" t="str">
        <f>IF(F742="","",VLOOKUP($F742,'金額'!$B$3:$K$44,10,FALSE))</f>
        <v/>
      </c>
      <c r="F742" s="63"/>
      <c r="G742" s="64" t="str">
        <f>IF($F742="","",(VLOOKUP($F742,'金額'!$B$3:$E$114,2,FALSE)))</f>
        <v/>
      </c>
      <c r="H742" s="65" t="str">
        <f>IF(F742="","",VLOOKUP($F742,'金額'!$B$3:$I$44,8,FALSE))</f>
        <v/>
      </c>
      <c r="I742" s="66" t="str">
        <f>IF(F742="","",VLOOKUP($F742,'金額'!$B$3:$I$44,7,FALSE))</f>
        <v/>
      </c>
      <c r="J742" s="67"/>
      <c r="K742" s="68"/>
      <c r="L742" s="69" t="str">
        <f>IF($I742="","",IF(AND($B742="K",$E742="KTN"),2000,IF(AND($B742="K",$E742="WHZ"),2000,IF($E742="MAHA",1500,IF($G742=0,(VLOOKUP($K742,'判定表'!$B$3:$G$96,2,FALSE)),0)))))</f>
        <v/>
      </c>
      <c r="M742" s="70" t="str">
        <f>IF($K742="","",IF($E742="ANC",(VLOOKUP($K742,'判定表'!$B$3:$G$95,3,FALSE)),IF(OR($E742="KTN",$E742="WHZ"),(VLOOKUP($K742,'判定表'!$B$3:$G$95,4,FALSE)*I742),0)))</f>
        <v/>
      </c>
      <c r="N742" s="71" t="str">
        <f>IF($I742="","",IF($K742="","",IF($G742=1,(VLOOKUP($F742,'金額'!$B$3:$J$114,3,FALSE)),0)))</f>
        <v/>
      </c>
      <c r="O742" s="72" t="str">
        <f t="shared" si="3"/>
        <v/>
      </c>
      <c r="P742" s="73" t="str">
        <f>IF($K742="","",IF($E742="KTN",(VLOOKUP($K742,'判定表'!$B$3:$I$95,8,FALSE)),IF($I742="","",(VLOOKUP($F742,'金額'!$B$3:$J$114,9,FALSE)))))</f>
        <v/>
      </c>
      <c r="Q742" s="59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</row>
    <row r="743" ht="13.5" customHeight="1">
      <c r="A743" s="44"/>
      <c r="B743" s="60" t="str">
        <f>IF($K743="","",(VLOOKUP($K743,'判定表'!$B$3:$G$105,6,FALSE)))</f>
        <v/>
      </c>
      <c r="C743" s="61"/>
      <c r="D743" s="62" t="str">
        <f t="shared" si="2"/>
        <v/>
      </c>
      <c r="E743" s="62" t="str">
        <f>IF(F743="","",VLOOKUP($F743,'金額'!$B$3:$K$44,10,FALSE))</f>
        <v/>
      </c>
      <c r="F743" s="63"/>
      <c r="G743" s="64" t="str">
        <f>IF($F743="","",(VLOOKUP($F743,'金額'!$B$3:$E$114,2,FALSE)))</f>
        <v/>
      </c>
      <c r="H743" s="65" t="str">
        <f>IF(F743="","",VLOOKUP($F743,'金額'!$B$3:$I$44,8,FALSE))</f>
        <v/>
      </c>
      <c r="I743" s="66" t="str">
        <f>IF(F743="","",VLOOKUP($F743,'金額'!$B$3:$I$44,7,FALSE))</f>
        <v/>
      </c>
      <c r="J743" s="67"/>
      <c r="K743" s="68"/>
      <c r="L743" s="69" t="str">
        <f>IF($I743="","",IF(AND($B743="K",$E743="KTN"),2000,IF(AND($B743="K",$E743="WHZ"),2000,IF($E743="MAHA",1500,IF($G743=0,(VLOOKUP($K743,'判定表'!$B$3:$G$96,2,FALSE)),0)))))</f>
        <v/>
      </c>
      <c r="M743" s="70" t="str">
        <f>IF($K743="","",IF($E743="ANC",(VLOOKUP($K743,'判定表'!$B$3:$G$95,3,FALSE)),IF(OR($E743="KTN",$E743="WHZ"),(VLOOKUP($K743,'判定表'!$B$3:$G$95,4,FALSE)*I743),0)))</f>
        <v/>
      </c>
      <c r="N743" s="71" t="str">
        <f>IF($I743="","",IF($K743="","",IF($G743=1,(VLOOKUP($F743,'金額'!$B$3:$J$114,3,FALSE)),0)))</f>
        <v/>
      </c>
      <c r="O743" s="72" t="str">
        <f t="shared" si="3"/>
        <v/>
      </c>
      <c r="P743" s="73" t="str">
        <f>IF($K743="","",IF($E743="KTN",(VLOOKUP($K743,'判定表'!$B$3:$I$95,8,FALSE)),IF($I743="","",(VLOOKUP($F743,'金額'!$B$3:$J$114,9,FALSE)))))</f>
        <v/>
      </c>
      <c r="Q743" s="59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</row>
    <row r="744" ht="13.5" customHeight="1">
      <c r="A744" s="44"/>
      <c r="B744" s="60" t="str">
        <f>IF($K744="","",(VLOOKUP($K744,'判定表'!$B$3:$G$105,6,FALSE)))</f>
        <v/>
      </c>
      <c r="C744" s="61"/>
      <c r="D744" s="62" t="str">
        <f t="shared" si="2"/>
        <v/>
      </c>
      <c r="E744" s="62" t="str">
        <f>IF(F744="","",VLOOKUP($F744,'金額'!$B$3:$K$44,10,FALSE))</f>
        <v/>
      </c>
      <c r="F744" s="63"/>
      <c r="G744" s="64" t="str">
        <f>IF($F744="","",(VLOOKUP($F744,'金額'!$B$3:$E$114,2,FALSE)))</f>
        <v/>
      </c>
      <c r="H744" s="65" t="str">
        <f>IF(F744="","",VLOOKUP($F744,'金額'!$B$3:$I$44,8,FALSE))</f>
        <v/>
      </c>
      <c r="I744" s="66" t="str">
        <f>IF(F744="","",VLOOKUP($F744,'金額'!$B$3:$I$44,7,FALSE))</f>
        <v/>
      </c>
      <c r="J744" s="67"/>
      <c r="K744" s="68"/>
      <c r="L744" s="69" t="str">
        <f>IF($I744="","",IF(AND($B744="K",$E744="KTN"),2000,IF(AND($B744="K",$E744="WHZ"),2000,IF($E744="MAHA",1500,IF($G744=0,(VLOOKUP($K744,'判定表'!$B$3:$G$96,2,FALSE)),0)))))</f>
        <v/>
      </c>
      <c r="M744" s="70" t="str">
        <f>IF($K744="","",IF($E744="ANC",(VLOOKUP($K744,'判定表'!$B$3:$G$95,3,FALSE)),IF(OR($E744="KTN",$E744="WHZ"),(VLOOKUP($K744,'判定表'!$B$3:$G$95,4,FALSE)*I744),0)))</f>
        <v/>
      </c>
      <c r="N744" s="71" t="str">
        <f>IF($I744="","",IF($K744="","",IF($G744=1,(VLOOKUP($F744,'金額'!$B$3:$J$114,3,FALSE)),0)))</f>
        <v/>
      </c>
      <c r="O744" s="72" t="str">
        <f t="shared" si="3"/>
        <v/>
      </c>
      <c r="P744" s="73" t="str">
        <f>IF($K744="","",IF($E744="KTN",(VLOOKUP($K744,'判定表'!$B$3:$I$95,8,FALSE)),IF($I744="","",(VLOOKUP($F744,'金額'!$B$3:$J$114,9,FALSE)))))</f>
        <v/>
      </c>
      <c r="Q744" s="59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</row>
    <row r="745" ht="13.5" customHeight="1">
      <c r="A745" s="44"/>
      <c r="B745" s="60" t="str">
        <f>IF($K745="","",(VLOOKUP($K745,'判定表'!$B$3:$G$105,6,FALSE)))</f>
        <v/>
      </c>
      <c r="C745" s="61"/>
      <c r="D745" s="62" t="str">
        <f t="shared" si="2"/>
        <v/>
      </c>
      <c r="E745" s="62" t="str">
        <f>IF(F745="","",VLOOKUP($F745,'金額'!$B$3:$K$44,10,FALSE))</f>
        <v/>
      </c>
      <c r="F745" s="63"/>
      <c r="G745" s="64" t="str">
        <f>IF($F745="","",(VLOOKUP($F745,'金額'!$B$3:$E$114,2,FALSE)))</f>
        <v/>
      </c>
      <c r="H745" s="65" t="str">
        <f>IF(F745="","",VLOOKUP($F745,'金額'!$B$3:$I$44,8,FALSE))</f>
        <v/>
      </c>
      <c r="I745" s="66" t="str">
        <f>IF(F745="","",VLOOKUP($F745,'金額'!$B$3:$I$44,7,FALSE))</f>
        <v/>
      </c>
      <c r="J745" s="67"/>
      <c r="K745" s="68"/>
      <c r="L745" s="69" t="str">
        <f>IF($I745="","",IF(AND($B745="K",$E745="KTN"),2000,IF(AND($B745="K",$E745="WHZ"),2000,IF($E745="MAHA",1500,IF($G745=0,(VLOOKUP($K745,'判定表'!$B$3:$G$96,2,FALSE)),0)))))</f>
        <v/>
      </c>
      <c r="M745" s="70" t="str">
        <f>IF($K745="","",IF($E745="ANC",(VLOOKUP($K745,'判定表'!$B$3:$G$95,3,FALSE)),IF(OR($E745="KTN",$E745="WHZ"),(VLOOKUP($K745,'判定表'!$B$3:$G$95,4,FALSE)*I745),0)))</f>
        <v/>
      </c>
      <c r="N745" s="71" t="str">
        <f>IF($I745="","",IF($K745="","",IF($G745=1,(VLOOKUP($F745,'金額'!$B$3:$J$114,3,FALSE)),0)))</f>
        <v/>
      </c>
      <c r="O745" s="72" t="str">
        <f t="shared" si="3"/>
        <v/>
      </c>
      <c r="P745" s="73" t="str">
        <f>IF($K745="","",IF($E745="KTN",(VLOOKUP($K745,'判定表'!$B$3:$I$95,8,FALSE)),IF($I745="","",(VLOOKUP($F745,'金額'!$B$3:$J$114,9,FALSE)))))</f>
        <v/>
      </c>
      <c r="Q745" s="75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</row>
    <row r="746" ht="13.5" customHeight="1">
      <c r="A746" s="44"/>
      <c r="B746" s="60" t="str">
        <f>IF($K746="","",(VLOOKUP($K746,'判定表'!$B$3:$G$105,6,FALSE)))</f>
        <v/>
      </c>
      <c r="C746" s="61"/>
      <c r="D746" s="62" t="str">
        <f t="shared" si="2"/>
        <v/>
      </c>
      <c r="E746" s="62" t="str">
        <f>IF(F746="","",VLOOKUP($F746,'金額'!$B$3:$K$44,10,FALSE))</f>
        <v/>
      </c>
      <c r="F746" s="63"/>
      <c r="G746" s="64" t="str">
        <f>IF($F746="","",(VLOOKUP($F746,'金額'!$B$3:$E$114,2,FALSE)))</f>
        <v/>
      </c>
      <c r="H746" s="65" t="str">
        <f>IF(F746="","",VLOOKUP($F746,'金額'!$B$3:$I$44,8,FALSE))</f>
        <v/>
      </c>
      <c r="I746" s="66" t="str">
        <f>IF(F746="","",VLOOKUP($F746,'金額'!$B$3:$I$44,7,FALSE))</f>
        <v/>
      </c>
      <c r="J746" s="67"/>
      <c r="K746" s="68"/>
      <c r="L746" s="69" t="str">
        <f>IF($I746="","",IF(AND($B746="K",$E746="KTN"),2000,IF(AND($B746="K",$E746="WHZ"),2000,IF($E746="MAHA",1500,IF($G746=0,(VLOOKUP($K746,'判定表'!$B$3:$G$96,2,FALSE)),0)))))</f>
        <v/>
      </c>
      <c r="M746" s="70" t="str">
        <f>IF($K746="","",IF($E746="ANC",(VLOOKUP($K746,'判定表'!$B$3:$G$95,3,FALSE)),IF(OR($E746="KTN",$E746="WHZ"),(VLOOKUP($K746,'判定表'!$B$3:$G$95,4,FALSE)*I746),0)))</f>
        <v/>
      </c>
      <c r="N746" s="71" t="str">
        <f>IF($I746="","",IF($K746="","",IF($G746=1,(VLOOKUP($F746,'金額'!$B$3:$J$114,3,FALSE)),0)))</f>
        <v/>
      </c>
      <c r="O746" s="72" t="str">
        <f t="shared" si="3"/>
        <v/>
      </c>
      <c r="P746" s="73" t="str">
        <f>IF($K746="","",IF($E746="KTN",(VLOOKUP($K746,'判定表'!$B$3:$I$95,8,FALSE)),IF($I746="","",(VLOOKUP($F746,'金額'!$B$3:$J$114,9,FALSE)))))</f>
        <v/>
      </c>
      <c r="Q746" s="75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</row>
    <row r="747" ht="13.5" customHeight="1">
      <c r="A747" s="44"/>
      <c r="B747" s="60" t="str">
        <f>IF($K747="","",(VLOOKUP($K747,'判定表'!$B$3:$G$105,6,FALSE)))</f>
        <v/>
      </c>
      <c r="C747" s="61"/>
      <c r="D747" s="62" t="str">
        <f t="shared" si="2"/>
        <v/>
      </c>
      <c r="E747" s="62" t="str">
        <f>IF(F747="","",VLOOKUP($F747,'金額'!$B$3:$K$44,10,FALSE))</f>
        <v/>
      </c>
      <c r="F747" s="63"/>
      <c r="G747" s="64" t="str">
        <f>IF($F747="","",(VLOOKUP($F747,'金額'!$B$3:$E$114,2,FALSE)))</f>
        <v/>
      </c>
      <c r="H747" s="65" t="str">
        <f>IF(F747="","",VLOOKUP($F747,'金額'!$B$3:$I$44,8,FALSE))</f>
        <v/>
      </c>
      <c r="I747" s="66" t="str">
        <f>IF(F747="","",VLOOKUP($F747,'金額'!$B$3:$I$44,7,FALSE))</f>
        <v/>
      </c>
      <c r="J747" s="67"/>
      <c r="K747" s="68"/>
      <c r="L747" s="69" t="str">
        <f>IF($I747="","",IF(AND($B747="K",$E747="KTN"),2000,IF(AND($B747="K",$E747="WHZ"),2000,IF($E747="MAHA",1500,IF($G747=0,(VLOOKUP($K747,'判定表'!$B$3:$G$96,2,FALSE)),0)))))</f>
        <v/>
      </c>
      <c r="M747" s="70" t="str">
        <f>IF($K747="","",IF($E747="ANC",(VLOOKUP($K747,'判定表'!$B$3:$G$95,3,FALSE)),IF(OR($E747="KTN",$E747="WHZ"),(VLOOKUP($K747,'判定表'!$B$3:$G$95,4,FALSE)*I747),0)))</f>
        <v/>
      </c>
      <c r="N747" s="71" t="str">
        <f>IF($I747="","",IF($K747="","",IF($G747=1,(VLOOKUP($F747,'金額'!$B$3:$J$114,3,FALSE)),0)))</f>
        <v/>
      </c>
      <c r="O747" s="72" t="str">
        <f t="shared" si="3"/>
        <v/>
      </c>
      <c r="P747" s="73" t="str">
        <f>IF($K747="","",IF($E747="KTN",(VLOOKUP($K747,'判定表'!$B$3:$I$95,8,FALSE)),IF($I747="","",(VLOOKUP($F747,'金額'!$B$3:$J$114,9,FALSE)))))</f>
        <v/>
      </c>
      <c r="Q747" s="59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</row>
    <row r="748" ht="13.5" customHeight="1">
      <c r="A748" s="44"/>
      <c r="B748" s="60" t="str">
        <f>IF($K748="","",(VLOOKUP($K748,'判定表'!$B$3:$G$105,6,FALSE)))</f>
        <v/>
      </c>
      <c r="C748" s="61"/>
      <c r="D748" s="62" t="str">
        <f t="shared" si="2"/>
        <v/>
      </c>
      <c r="E748" s="62" t="str">
        <f>IF(F748="","",VLOOKUP($F748,'金額'!$B$3:$K$44,10,FALSE))</f>
        <v/>
      </c>
      <c r="F748" s="63"/>
      <c r="G748" s="64" t="str">
        <f>IF($F748="","",(VLOOKUP($F748,'金額'!$B$3:$E$114,2,FALSE)))</f>
        <v/>
      </c>
      <c r="H748" s="65" t="str">
        <f>IF(F748="","",VLOOKUP($F748,'金額'!$B$3:$I$44,8,FALSE))</f>
        <v/>
      </c>
      <c r="I748" s="66" t="str">
        <f>IF(F748="","",VLOOKUP($F748,'金額'!$B$3:$I$44,7,FALSE))</f>
        <v/>
      </c>
      <c r="J748" s="67"/>
      <c r="K748" s="68"/>
      <c r="L748" s="69" t="str">
        <f>IF($I748="","",IF(AND($B748="K",$E748="KTN"),2000,IF(AND($B748="K",$E748="WHZ"),2000,IF($E748="MAHA",1500,IF($G748=0,(VLOOKUP($K748,'判定表'!$B$3:$G$96,2,FALSE)),0)))))</f>
        <v/>
      </c>
      <c r="M748" s="70" t="str">
        <f>IF($K748="","",IF($E748="ANC",(VLOOKUP($K748,'判定表'!$B$3:$G$95,3,FALSE)),IF(OR($E748="KTN",$E748="WHZ"),(VLOOKUP($K748,'判定表'!$B$3:$G$95,4,FALSE)*I748),0)))</f>
        <v/>
      </c>
      <c r="N748" s="71" t="str">
        <f>IF($I748="","",IF($K748="","",IF($G748=1,(VLOOKUP($F748,'金額'!$B$3:$J$114,3,FALSE)),0)))</f>
        <v/>
      </c>
      <c r="O748" s="72" t="str">
        <f t="shared" si="3"/>
        <v/>
      </c>
      <c r="P748" s="73" t="str">
        <f>IF($K748="","",IF($E748="KTN",(VLOOKUP($K748,'判定表'!$B$3:$I$95,8,FALSE)),IF($I748="","",(VLOOKUP($F748,'金額'!$B$3:$J$114,9,FALSE)))))</f>
        <v/>
      </c>
      <c r="Q748" s="59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</row>
    <row r="749" ht="13.5" customHeight="1">
      <c r="A749" s="44"/>
      <c r="B749" s="60" t="str">
        <f>IF($K749="","",(VLOOKUP($K749,'判定表'!$B$3:$G$105,6,FALSE)))</f>
        <v/>
      </c>
      <c r="C749" s="61"/>
      <c r="D749" s="62" t="str">
        <f t="shared" si="2"/>
        <v/>
      </c>
      <c r="E749" s="62" t="str">
        <f>IF(F749="","",VLOOKUP($F749,'金額'!$B$3:$K$44,10,FALSE))</f>
        <v/>
      </c>
      <c r="F749" s="63"/>
      <c r="G749" s="64" t="str">
        <f>IF($F749="","",(VLOOKUP($F749,'金額'!$B$3:$E$114,2,FALSE)))</f>
        <v/>
      </c>
      <c r="H749" s="65" t="str">
        <f>IF(F749="","",VLOOKUP($F749,'金額'!$B$3:$I$44,8,FALSE))</f>
        <v/>
      </c>
      <c r="I749" s="66" t="str">
        <f>IF(F749="","",VLOOKUP($F749,'金額'!$B$3:$I$44,7,FALSE))</f>
        <v/>
      </c>
      <c r="J749" s="67"/>
      <c r="K749" s="68"/>
      <c r="L749" s="69" t="str">
        <f>IF($I749="","",IF(AND($B749="K",$E749="KTN"),2000,IF(AND($B749="K",$E749="WHZ"),2000,IF($E749="MAHA",1500,IF($G749=0,(VLOOKUP($K749,'判定表'!$B$3:$G$96,2,FALSE)),0)))))</f>
        <v/>
      </c>
      <c r="M749" s="70" t="str">
        <f>IF($K749="","",IF($E749="ANC",(VLOOKUP($K749,'判定表'!$B$3:$G$95,3,FALSE)),IF(OR($E749="KTN",$E749="WHZ"),(VLOOKUP($K749,'判定表'!$B$3:$G$95,4,FALSE)*I749),0)))</f>
        <v/>
      </c>
      <c r="N749" s="71" t="str">
        <f>IF($I749="","",IF($K749="","",IF($G749=1,(VLOOKUP($F749,'金額'!$B$3:$J$114,3,FALSE)),0)))</f>
        <v/>
      </c>
      <c r="O749" s="72" t="str">
        <f t="shared" si="3"/>
        <v/>
      </c>
      <c r="P749" s="73" t="str">
        <f>IF($K749="","",IF($E749="KTN",(VLOOKUP($K749,'判定表'!$B$3:$I$95,8,FALSE)),IF($I749="","",(VLOOKUP($F749,'金額'!$B$3:$J$114,9,FALSE)))))</f>
        <v/>
      </c>
      <c r="Q749" s="59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</row>
    <row r="750" ht="13.5" customHeight="1">
      <c r="A750" s="44"/>
      <c r="B750" s="60" t="str">
        <f>IF($K750="","",(VLOOKUP($K750,'判定表'!$B$3:$G$105,6,FALSE)))</f>
        <v/>
      </c>
      <c r="C750" s="61"/>
      <c r="D750" s="62" t="str">
        <f t="shared" si="2"/>
        <v/>
      </c>
      <c r="E750" s="62" t="str">
        <f>IF(F750="","",VLOOKUP($F750,'金額'!$B$3:$K$44,10,FALSE))</f>
        <v/>
      </c>
      <c r="F750" s="63"/>
      <c r="G750" s="64" t="str">
        <f>IF($F750="","",(VLOOKUP($F750,'金額'!$B$3:$E$114,2,FALSE)))</f>
        <v/>
      </c>
      <c r="H750" s="65" t="str">
        <f>IF(F750="","",VLOOKUP($F750,'金額'!$B$3:$I$44,8,FALSE))</f>
        <v/>
      </c>
      <c r="I750" s="66" t="str">
        <f>IF(F750="","",VLOOKUP($F750,'金額'!$B$3:$I$44,7,FALSE))</f>
        <v/>
      </c>
      <c r="J750" s="67"/>
      <c r="K750" s="68"/>
      <c r="L750" s="69" t="str">
        <f>IF($I750="","",IF(AND($B750="K",$E750="KTN"),2000,IF(AND($B750="K",$E750="WHZ"),2000,IF($E750="MAHA",1500,IF($G750=0,(VLOOKUP($K750,'判定表'!$B$3:$G$96,2,FALSE)),0)))))</f>
        <v/>
      </c>
      <c r="M750" s="70" t="str">
        <f>IF($K750="","",IF($E750="ANC",(VLOOKUP($K750,'判定表'!$B$3:$G$95,3,FALSE)),IF(OR($E750="KTN",$E750="WHZ"),(VLOOKUP($K750,'判定表'!$B$3:$G$95,4,FALSE)*I750),0)))</f>
        <v/>
      </c>
      <c r="N750" s="71" t="str">
        <f>IF($I750="","",IF($K750="","",IF($G750=1,(VLOOKUP($F750,'金額'!$B$3:$J$114,3,FALSE)),0)))</f>
        <v/>
      </c>
      <c r="O750" s="72" t="str">
        <f t="shared" si="3"/>
        <v/>
      </c>
      <c r="P750" s="73" t="str">
        <f>IF($K750="","",IF($E750="KTN",(VLOOKUP($K750,'判定表'!$B$3:$I$95,8,FALSE)),IF($I750="","",(VLOOKUP($F750,'金額'!$B$3:$J$114,9,FALSE)))))</f>
        <v/>
      </c>
      <c r="Q750" s="59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</row>
    <row r="751" ht="13.5" customHeight="1">
      <c r="A751" s="44"/>
      <c r="B751" s="60" t="str">
        <f>IF($K751="","",(VLOOKUP($K751,'判定表'!$B$3:$G$105,6,FALSE)))</f>
        <v/>
      </c>
      <c r="C751" s="61"/>
      <c r="D751" s="62" t="str">
        <f t="shared" si="2"/>
        <v/>
      </c>
      <c r="E751" s="62" t="str">
        <f>IF(F751="","",VLOOKUP($F751,'金額'!$B$3:$K$44,10,FALSE))</f>
        <v/>
      </c>
      <c r="F751" s="63"/>
      <c r="G751" s="64" t="str">
        <f>IF($F751="","",(VLOOKUP($F751,'金額'!$B$3:$E$114,2,FALSE)))</f>
        <v/>
      </c>
      <c r="H751" s="65" t="str">
        <f>IF(F751="","",VLOOKUP($F751,'金額'!$B$3:$I$44,8,FALSE))</f>
        <v/>
      </c>
      <c r="I751" s="66" t="str">
        <f>IF(F751="","",VLOOKUP($F751,'金額'!$B$3:$I$44,7,FALSE))</f>
        <v/>
      </c>
      <c r="J751" s="67"/>
      <c r="K751" s="68"/>
      <c r="L751" s="69" t="str">
        <f>IF($I751="","",IF(AND($B751="K",$E751="KTN"),2000,IF(AND($B751="K",$E751="WHZ"),2000,IF($E751="MAHA",1500,IF($G751=0,(VLOOKUP($K751,'判定表'!$B$3:$G$96,2,FALSE)),0)))))</f>
        <v/>
      </c>
      <c r="M751" s="70" t="str">
        <f>IF($K751="","",IF($E751="ANC",(VLOOKUP($K751,'判定表'!$B$3:$G$95,3,FALSE)),IF(OR($E751="KTN",$E751="WHZ"),(VLOOKUP($K751,'判定表'!$B$3:$G$95,4,FALSE)*I751),0)))</f>
        <v/>
      </c>
      <c r="N751" s="71" t="str">
        <f>IF($I751="","",IF($K751="","",IF($G751=1,(VLOOKUP($F751,'金額'!$B$3:$J$114,3,FALSE)),0)))</f>
        <v/>
      </c>
      <c r="O751" s="72" t="str">
        <f t="shared" si="3"/>
        <v/>
      </c>
      <c r="P751" s="73" t="str">
        <f>IF($K751="","",IF($E751="KTN",(VLOOKUP($K751,'判定表'!$B$3:$I$95,8,FALSE)),IF($I751="","",(VLOOKUP($F751,'金額'!$B$3:$J$114,9,FALSE)))))</f>
        <v/>
      </c>
      <c r="Q751" s="59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</row>
    <row r="752" ht="13.5" customHeight="1">
      <c r="A752" s="44"/>
      <c r="B752" s="60" t="str">
        <f>IF($K752="","",(VLOOKUP($K752,'判定表'!$B$3:$G$105,6,FALSE)))</f>
        <v/>
      </c>
      <c r="C752" s="61"/>
      <c r="D752" s="62" t="str">
        <f t="shared" si="2"/>
        <v/>
      </c>
      <c r="E752" s="62" t="str">
        <f>IF(F752="","",VLOOKUP($F752,'金額'!$B$3:$K$44,10,FALSE))</f>
        <v/>
      </c>
      <c r="F752" s="63"/>
      <c r="G752" s="64" t="str">
        <f>IF($F752="","",(VLOOKUP($F752,'金額'!$B$3:$E$114,2,FALSE)))</f>
        <v/>
      </c>
      <c r="H752" s="65" t="str">
        <f>IF(F752="","",VLOOKUP($F752,'金額'!$B$3:$I$44,8,FALSE))</f>
        <v/>
      </c>
      <c r="I752" s="66" t="str">
        <f>IF(F752="","",VLOOKUP($F752,'金額'!$B$3:$I$44,7,FALSE))</f>
        <v/>
      </c>
      <c r="J752" s="67"/>
      <c r="K752" s="68"/>
      <c r="L752" s="69" t="str">
        <f>IF($I752="","",IF(AND($B752="K",$E752="KTN"),2000,IF(AND($B752="K",$E752="WHZ"),2000,IF($E752="MAHA",1500,IF($G752=0,(VLOOKUP($K752,'判定表'!$B$3:$G$96,2,FALSE)),0)))))</f>
        <v/>
      </c>
      <c r="M752" s="70" t="str">
        <f>IF($K752="","",IF($E752="ANC",(VLOOKUP($K752,'判定表'!$B$3:$G$95,3,FALSE)),IF(OR($E752="KTN",$E752="WHZ"),(VLOOKUP($K752,'判定表'!$B$3:$G$95,4,FALSE)*I752),0)))</f>
        <v/>
      </c>
      <c r="N752" s="71" t="str">
        <f>IF($I752="","",IF($K752="","",IF($G752=1,(VLOOKUP($F752,'金額'!$B$3:$J$114,3,FALSE)),0)))</f>
        <v/>
      </c>
      <c r="O752" s="72" t="str">
        <f t="shared" si="3"/>
        <v/>
      </c>
      <c r="P752" s="73" t="str">
        <f>IF($K752="","",IF($E752="KTN",(VLOOKUP($K752,'判定表'!$B$3:$I$95,8,FALSE)),IF($I752="","",(VLOOKUP($F752,'金額'!$B$3:$J$114,9,FALSE)))))</f>
        <v/>
      </c>
      <c r="Q752" s="59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</row>
    <row r="753" ht="13.5" customHeight="1">
      <c r="A753" s="44"/>
      <c r="B753" s="60" t="str">
        <f>IF($K753="","",(VLOOKUP($K753,'判定表'!$B$3:$G$105,6,FALSE)))</f>
        <v/>
      </c>
      <c r="C753" s="61"/>
      <c r="D753" s="62" t="str">
        <f t="shared" si="2"/>
        <v/>
      </c>
      <c r="E753" s="62" t="str">
        <f>IF(F753="","",VLOOKUP($F753,'金額'!$B$3:$K$44,10,FALSE))</f>
        <v/>
      </c>
      <c r="F753" s="63"/>
      <c r="G753" s="64" t="str">
        <f>IF($F753="","",(VLOOKUP($F753,'金額'!$B$3:$E$114,2,FALSE)))</f>
        <v/>
      </c>
      <c r="H753" s="65" t="str">
        <f>IF(F753="","",VLOOKUP($F753,'金額'!$B$3:$I$44,8,FALSE))</f>
        <v/>
      </c>
      <c r="I753" s="66" t="str">
        <f>IF(F753="","",VLOOKUP($F753,'金額'!$B$3:$I$44,7,FALSE))</f>
        <v/>
      </c>
      <c r="J753" s="67"/>
      <c r="K753" s="68"/>
      <c r="L753" s="69" t="str">
        <f>IF($I753="","",IF(AND($B753="K",$E753="KTN"),2000,IF(AND($B753="K",$E753="WHZ"),2000,IF($E753="MAHA",1500,IF($G753=0,(VLOOKUP($K753,'判定表'!$B$3:$G$96,2,FALSE)),0)))))</f>
        <v/>
      </c>
      <c r="M753" s="70" t="str">
        <f>IF($K753="","",IF($E753="ANC",(VLOOKUP($K753,'判定表'!$B$3:$G$95,3,FALSE)),IF(OR($E753="KTN",$E753="WHZ"),(VLOOKUP($K753,'判定表'!$B$3:$G$95,4,FALSE)*I753),0)))</f>
        <v/>
      </c>
      <c r="N753" s="71" t="str">
        <f>IF($I753="","",IF($K753="","",IF($G753=1,(VLOOKUP($F753,'金額'!$B$3:$J$114,3,FALSE)),0)))</f>
        <v/>
      </c>
      <c r="O753" s="72" t="str">
        <f t="shared" si="3"/>
        <v/>
      </c>
      <c r="P753" s="73" t="str">
        <f>IF($K753="","",IF($E753="KTN",(VLOOKUP($K753,'判定表'!$B$3:$I$95,8,FALSE)),IF($I753="","",(VLOOKUP($F753,'金額'!$B$3:$J$114,9,FALSE)))))</f>
        <v/>
      </c>
      <c r="Q753" s="59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</row>
    <row r="754" ht="13.5" customHeight="1">
      <c r="A754" s="44"/>
      <c r="B754" s="60" t="str">
        <f>IF($K754="","",(VLOOKUP($K754,'判定表'!$B$3:$G$105,6,FALSE)))</f>
        <v/>
      </c>
      <c r="C754" s="61"/>
      <c r="D754" s="62" t="str">
        <f t="shared" si="2"/>
        <v/>
      </c>
      <c r="E754" s="62" t="str">
        <f>IF(F754="","",VLOOKUP($F754,'金額'!$B$3:$K$44,10,FALSE))</f>
        <v/>
      </c>
      <c r="F754" s="63"/>
      <c r="G754" s="64" t="str">
        <f>IF($F754="","",(VLOOKUP($F754,'金額'!$B$3:$E$114,2,FALSE)))</f>
        <v/>
      </c>
      <c r="H754" s="65" t="str">
        <f>IF(F754="","",VLOOKUP($F754,'金額'!$B$3:$I$44,8,FALSE))</f>
        <v/>
      </c>
      <c r="I754" s="66" t="str">
        <f>IF(F754="","",VLOOKUP($F754,'金額'!$B$3:$I$44,7,FALSE))</f>
        <v/>
      </c>
      <c r="J754" s="67"/>
      <c r="K754" s="68"/>
      <c r="L754" s="69" t="str">
        <f>IF($I754="","",IF(AND($B754="K",$E754="KTN"),2000,IF(AND($B754="K",$E754="WHZ"),2000,IF($E754="MAHA",1500,IF($G754=0,(VLOOKUP($K754,'判定表'!$B$3:$G$96,2,FALSE)),0)))))</f>
        <v/>
      </c>
      <c r="M754" s="70" t="str">
        <f>IF($K754="","",IF($E754="ANC",(VLOOKUP($K754,'判定表'!$B$3:$G$95,3,FALSE)),IF(OR($E754="KTN",$E754="WHZ"),(VLOOKUP($K754,'判定表'!$B$3:$G$95,4,FALSE)*I754),0)))</f>
        <v/>
      </c>
      <c r="N754" s="71" t="str">
        <f>IF($I754="","",IF($K754="","",IF($G754=1,(VLOOKUP($F754,'金額'!$B$3:$J$114,3,FALSE)),0)))</f>
        <v/>
      </c>
      <c r="O754" s="72" t="str">
        <f t="shared" si="3"/>
        <v/>
      </c>
      <c r="P754" s="73" t="str">
        <f>IF($K754="","",IF($E754="KTN",(VLOOKUP($K754,'判定表'!$B$3:$I$95,8,FALSE)),IF($I754="","",(VLOOKUP($F754,'金額'!$B$3:$J$114,9,FALSE)))))</f>
        <v/>
      </c>
      <c r="Q754" s="59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</row>
    <row r="755" ht="13.5" customHeight="1">
      <c r="A755" s="44"/>
      <c r="B755" s="60" t="str">
        <f>IF($K755="","",(VLOOKUP($K755,'判定表'!$B$3:$G$105,6,FALSE)))</f>
        <v/>
      </c>
      <c r="C755" s="61"/>
      <c r="D755" s="62" t="str">
        <f t="shared" si="2"/>
        <v/>
      </c>
      <c r="E755" s="62" t="str">
        <f>IF(F755="","",VLOOKUP($F755,'金額'!$B$3:$K$44,10,FALSE))</f>
        <v/>
      </c>
      <c r="F755" s="63"/>
      <c r="G755" s="64" t="str">
        <f>IF($F755="","",(VLOOKUP($F755,'金額'!$B$3:$E$114,2,FALSE)))</f>
        <v/>
      </c>
      <c r="H755" s="65" t="str">
        <f>IF(F755="","",VLOOKUP($F755,'金額'!$B$3:$I$44,8,FALSE))</f>
        <v/>
      </c>
      <c r="I755" s="66" t="str">
        <f>IF(F755="","",VLOOKUP($F755,'金額'!$B$3:$I$44,7,FALSE))</f>
        <v/>
      </c>
      <c r="J755" s="67"/>
      <c r="K755" s="68"/>
      <c r="L755" s="69" t="str">
        <f>IF($I755="","",IF(AND($B755="K",$E755="KTN"),2000,IF(AND($B755="K",$E755="WHZ"),2000,IF($E755="MAHA",1500,IF($G755=0,(VLOOKUP($K755,'判定表'!$B$3:$G$96,2,FALSE)),0)))))</f>
        <v/>
      </c>
      <c r="M755" s="70" t="str">
        <f>IF($K755="","",IF($E755="ANC",(VLOOKUP($K755,'判定表'!$B$3:$G$95,3,FALSE)),IF(OR($E755="KTN",$E755="WHZ"),(VLOOKUP($K755,'判定表'!$B$3:$G$95,4,FALSE)*I755),0)))</f>
        <v/>
      </c>
      <c r="N755" s="71" t="str">
        <f>IF($I755="","",IF($K755="","",IF($G755=1,(VLOOKUP($F755,'金額'!$B$3:$J$114,3,FALSE)),0)))</f>
        <v/>
      </c>
      <c r="O755" s="72" t="str">
        <f t="shared" si="3"/>
        <v/>
      </c>
      <c r="P755" s="73" t="str">
        <f>IF($K755="","",IF($E755="KTN",(VLOOKUP($K755,'判定表'!$B$3:$I$95,8,FALSE)),IF($I755="","",(VLOOKUP($F755,'金額'!$B$3:$J$114,9,FALSE)))))</f>
        <v/>
      </c>
      <c r="Q755" s="75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</row>
    <row r="756" ht="13.5" customHeight="1">
      <c r="A756" s="44"/>
      <c r="B756" s="60" t="str">
        <f>IF($K756="","",(VLOOKUP($K756,'判定表'!$B$3:$G$105,6,FALSE)))</f>
        <v/>
      </c>
      <c r="C756" s="61"/>
      <c r="D756" s="62" t="str">
        <f t="shared" si="2"/>
        <v/>
      </c>
      <c r="E756" s="62" t="str">
        <f>IF(F756="","",VLOOKUP($F756,'金額'!$B$3:$K$44,10,FALSE))</f>
        <v/>
      </c>
      <c r="F756" s="63"/>
      <c r="G756" s="64" t="str">
        <f>IF($F756="","",(VLOOKUP($F756,'金額'!$B$3:$E$114,2,FALSE)))</f>
        <v/>
      </c>
      <c r="H756" s="65" t="str">
        <f>IF(F756="","",VLOOKUP($F756,'金額'!$B$3:$I$44,8,FALSE))</f>
        <v/>
      </c>
      <c r="I756" s="66" t="str">
        <f>IF(F756="","",VLOOKUP($F756,'金額'!$B$3:$I$44,7,FALSE))</f>
        <v/>
      </c>
      <c r="J756" s="67"/>
      <c r="K756" s="68"/>
      <c r="L756" s="69" t="str">
        <f>IF($I756="","",IF(AND($B756="K",$E756="KTN"),2000,IF(AND($B756="K",$E756="WHZ"),2000,IF($E756="MAHA",1500,IF($G756=0,(VLOOKUP($K756,'判定表'!$B$3:$G$96,2,FALSE)),0)))))</f>
        <v/>
      </c>
      <c r="M756" s="70" t="str">
        <f>IF($K756="","",IF($E756="ANC",(VLOOKUP($K756,'判定表'!$B$3:$G$95,3,FALSE)),IF(OR($E756="KTN",$E756="WHZ"),(VLOOKUP($K756,'判定表'!$B$3:$G$95,4,FALSE)*I756),0)))</f>
        <v/>
      </c>
      <c r="N756" s="71" t="str">
        <f>IF($I756="","",IF($K756="","",IF($G756=1,(VLOOKUP($F756,'金額'!$B$3:$J$114,3,FALSE)),0)))</f>
        <v/>
      </c>
      <c r="O756" s="72" t="str">
        <f t="shared" si="3"/>
        <v/>
      </c>
      <c r="P756" s="73" t="str">
        <f>IF($K756="","",IF($E756="KTN",(VLOOKUP($K756,'判定表'!$B$3:$I$95,8,FALSE)),IF($I756="","",(VLOOKUP($F756,'金額'!$B$3:$J$114,9,FALSE)))))</f>
        <v/>
      </c>
      <c r="Q756" s="59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</row>
    <row r="757" ht="13.5" customHeight="1">
      <c r="A757" s="44"/>
      <c r="B757" s="60" t="str">
        <f>IF($K757="","",(VLOOKUP($K757,'判定表'!$B$3:$G$105,6,FALSE)))</f>
        <v/>
      </c>
      <c r="C757" s="61"/>
      <c r="D757" s="62" t="str">
        <f t="shared" si="2"/>
        <v/>
      </c>
      <c r="E757" s="62" t="str">
        <f>IF(F757="","",VLOOKUP($F757,'金額'!$B$3:$K$44,10,FALSE))</f>
        <v/>
      </c>
      <c r="F757" s="63"/>
      <c r="G757" s="64" t="str">
        <f>IF($F757="","",(VLOOKUP($F757,'金額'!$B$3:$E$114,2,FALSE)))</f>
        <v/>
      </c>
      <c r="H757" s="65" t="str">
        <f>IF(F757="","",VLOOKUP($F757,'金額'!$B$3:$I$44,8,FALSE))</f>
        <v/>
      </c>
      <c r="I757" s="66" t="str">
        <f>IF(F757="","",VLOOKUP($F757,'金額'!$B$3:$I$44,7,FALSE))</f>
        <v/>
      </c>
      <c r="J757" s="67"/>
      <c r="K757" s="68"/>
      <c r="L757" s="69" t="str">
        <f>IF($I757="","",IF(AND($B757="K",$E757="KTN"),2000,IF(AND($B757="K",$E757="WHZ"),2000,IF($E757="MAHA",1500,IF($G757=0,(VLOOKUP($K757,'判定表'!$B$3:$G$96,2,FALSE)),0)))))</f>
        <v/>
      </c>
      <c r="M757" s="70" t="str">
        <f>IF($K757="","",IF($E757="ANC",(VLOOKUP($K757,'判定表'!$B$3:$G$95,3,FALSE)),IF(OR($E757="KTN",$E757="WHZ"),(VLOOKUP($K757,'判定表'!$B$3:$G$95,4,FALSE)*I757),0)))</f>
        <v/>
      </c>
      <c r="N757" s="71" t="str">
        <f>IF($I757="","",IF($K757="","",IF($G757=1,(VLOOKUP($F757,'金額'!$B$3:$J$114,3,FALSE)),0)))</f>
        <v/>
      </c>
      <c r="O757" s="72" t="str">
        <f t="shared" si="3"/>
        <v/>
      </c>
      <c r="P757" s="73" t="str">
        <f>IF($K757="","",IF($E757="KTN",(VLOOKUP($K757,'判定表'!$B$3:$I$95,8,FALSE)),IF($I757="","",(VLOOKUP($F757,'金額'!$B$3:$J$114,9,FALSE)))))</f>
        <v/>
      </c>
      <c r="Q757" s="59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</row>
    <row r="758" ht="13.5" customHeight="1">
      <c r="A758" s="44"/>
      <c r="B758" s="60" t="str">
        <f>IF($K758="","",(VLOOKUP($K758,'判定表'!$B$3:$G$105,6,FALSE)))</f>
        <v/>
      </c>
      <c r="C758" s="61"/>
      <c r="D758" s="62" t="str">
        <f t="shared" si="2"/>
        <v/>
      </c>
      <c r="E758" s="62" t="str">
        <f>IF(F758="","",VLOOKUP($F758,'金額'!$B$3:$K$44,10,FALSE))</f>
        <v/>
      </c>
      <c r="F758" s="63"/>
      <c r="G758" s="64" t="str">
        <f>IF($F758="","",(VLOOKUP($F758,'金額'!$B$3:$E$114,2,FALSE)))</f>
        <v/>
      </c>
      <c r="H758" s="65" t="str">
        <f>IF(F758="","",VLOOKUP($F758,'金額'!$B$3:$I$44,8,FALSE))</f>
        <v/>
      </c>
      <c r="I758" s="66" t="str">
        <f>IF(F758="","",VLOOKUP($F758,'金額'!$B$3:$I$44,7,FALSE))</f>
        <v/>
      </c>
      <c r="J758" s="67"/>
      <c r="K758" s="68"/>
      <c r="L758" s="69" t="str">
        <f>IF($I758="","",IF(AND($B758="K",$E758="KTN"),2000,IF(AND($B758="K",$E758="WHZ"),2000,IF($E758="MAHA",1500,IF($G758=0,(VLOOKUP($K758,'判定表'!$B$3:$G$96,2,FALSE)),0)))))</f>
        <v/>
      </c>
      <c r="M758" s="70" t="str">
        <f>IF($K758="","",IF($E758="ANC",(VLOOKUP($K758,'判定表'!$B$3:$G$95,3,FALSE)),IF(OR($E758="KTN",$E758="WHZ"),(VLOOKUP($K758,'判定表'!$B$3:$G$95,4,FALSE)*I758),0)))</f>
        <v/>
      </c>
      <c r="N758" s="71" t="str">
        <f>IF($I758="","",IF($K758="","",IF($G758=1,(VLOOKUP($F758,'金額'!$B$3:$J$114,3,FALSE)),0)))</f>
        <v/>
      </c>
      <c r="O758" s="72" t="str">
        <f t="shared" si="3"/>
        <v/>
      </c>
      <c r="P758" s="73" t="str">
        <f>IF($K758="","",IF($E758="KTN",(VLOOKUP($K758,'判定表'!$B$3:$I$95,8,FALSE)),IF($I758="","",(VLOOKUP($F758,'金額'!$B$3:$J$114,9,FALSE)))))</f>
        <v/>
      </c>
      <c r="Q758" s="59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</row>
    <row r="759" ht="13.5" customHeight="1">
      <c r="A759" s="44"/>
      <c r="B759" s="60" t="str">
        <f>IF($K759="","",(VLOOKUP($K759,'判定表'!$B$3:$G$105,6,FALSE)))</f>
        <v/>
      </c>
      <c r="C759" s="61"/>
      <c r="D759" s="62" t="str">
        <f t="shared" si="2"/>
        <v/>
      </c>
      <c r="E759" s="62" t="str">
        <f>IF(F759="","",VLOOKUP($F759,'金額'!$B$3:$K$44,10,FALSE))</f>
        <v/>
      </c>
      <c r="F759" s="63"/>
      <c r="G759" s="64" t="str">
        <f>IF($F759="","",(VLOOKUP($F759,'金額'!$B$3:$E$114,2,FALSE)))</f>
        <v/>
      </c>
      <c r="H759" s="65" t="str">
        <f>IF(F759="","",VLOOKUP($F759,'金額'!$B$3:$I$44,8,FALSE))</f>
        <v/>
      </c>
      <c r="I759" s="66" t="str">
        <f>IF(F759="","",VLOOKUP($F759,'金額'!$B$3:$I$44,7,FALSE))</f>
        <v/>
      </c>
      <c r="J759" s="67"/>
      <c r="K759" s="68"/>
      <c r="L759" s="69" t="str">
        <f>IF($I759="","",IF(AND($B759="K",$E759="KTN"),2000,IF(AND($B759="K",$E759="WHZ"),2000,IF($E759="MAHA",1500,IF($G759=0,(VLOOKUP($K759,'判定表'!$B$3:$G$96,2,FALSE)),0)))))</f>
        <v/>
      </c>
      <c r="M759" s="70" t="str">
        <f>IF($K759="","",IF($E759="ANC",(VLOOKUP($K759,'判定表'!$B$3:$G$95,3,FALSE)),IF(OR($E759="KTN",$E759="WHZ"),(VLOOKUP($K759,'判定表'!$B$3:$G$95,4,FALSE)*I759),0)))</f>
        <v/>
      </c>
      <c r="N759" s="71" t="str">
        <f>IF($I759="","",IF($K759="","",IF($G759=1,(VLOOKUP($F759,'金額'!$B$3:$J$114,3,FALSE)),0)))</f>
        <v/>
      </c>
      <c r="O759" s="72" t="str">
        <f t="shared" si="3"/>
        <v/>
      </c>
      <c r="P759" s="73" t="str">
        <f>IF($K759="","",IF($E759="KTN",(VLOOKUP($K759,'判定表'!$B$3:$I$95,8,FALSE)),IF($I759="","",(VLOOKUP($F759,'金額'!$B$3:$J$114,9,FALSE)))))</f>
        <v/>
      </c>
      <c r="Q759" s="59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</row>
    <row r="760" ht="13.5" customHeight="1">
      <c r="A760" s="44"/>
      <c r="B760" s="60" t="str">
        <f>IF($K760="","",(VLOOKUP($K760,'判定表'!$B$3:$G$105,6,FALSE)))</f>
        <v/>
      </c>
      <c r="C760" s="61"/>
      <c r="D760" s="62" t="str">
        <f t="shared" si="2"/>
        <v/>
      </c>
      <c r="E760" s="62" t="str">
        <f>IF(F760="","",VLOOKUP($F760,'金額'!$B$3:$K$44,10,FALSE))</f>
        <v/>
      </c>
      <c r="F760" s="63"/>
      <c r="G760" s="64" t="str">
        <f>IF($F760="","",(VLOOKUP($F760,'金額'!$B$3:$E$114,2,FALSE)))</f>
        <v/>
      </c>
      <c r="H760" s="65" t="str">
        <f>IF(F760="","",VLOOKUP($F760,'金額'!$B$3:$I$44,8,FALSE))</f>
        <v/>
      </c>
      <c r="I760" s="66" t="str">
        <f>IF(F760="","",VLOOKUP($F760,'金額'!$B$3:$I$44,7,FALSE))</f>
        <v/>
      </c>
      <c r="J760" s="67"/>
      <c r="K760" s="68"/>
      <c r="L760" s="69" t="str">
        <f>IF($I760="","",IF(AND($B760="K",$E760="KTN"),2000,IF(AND($B760="K",$E760="WHZ"),2000,IF($E760="MAHA",1500,IF($G760=0,(VLOOKUP($K760,'判定表'!$B$3:$G$96,2,FALSE)),0)))))</f>
        <v/>
      </c>
      <c r="M760" s="70" t="str">
        <f>IF($K760="","",IF($E760="ANC",(VLOOKUP($K760,'判定表'!$B$3:$G$95,3,FALSE)),IF(OR($E760="KTN",$E760="WHZ"),(VLOOKUP($K760,'判定表'!$B$3:$G$95,4,FALSE)*I760),0)))</f>
        <v/>
      </c>
      <c r="N760" s="71" t="str">
        <f>IF($I760="","",IF($K760="","",IF($G760=1,(VLOOKUP($F760,'金額'!$B$3:$J$114,3,FALSE)),0)))</f>
        <v/>
      </c>
      <c r="O760" s="72" t="str">
        <f t="shared" si="3"/>
        <v/>
      </c>
      <c r="P760" s="73" t="str">
        <f>IF($K760="","",IF($E760="KTN",(VLOOKUP($K760,'判定表'!$B$3:$I$95,8,FALSE)),IF($I760="","",(VLOOKUP($F760,'金額'!$B$3:$J$114,9,FALSE)))))</f>
        <v/>
      </c>
      <c r="Q760" s="59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</row>
    <row r="761" ht="13.5" customHeight="1">
      <c r="A761" s="44"/>
      <c r="B761" s="60" t="str">
        <f>IF($K761="","",(VLOOKUP($K761,'判定表'!$B$3:$G$105,6,FALSE)))</f>
        <v/>
      </c>
      <c r="C761" s="61"/>
      <c r="D761" s="62" t="str">
        <f t="shared" si="2"/>
        <v/>
      </c>
      <c r="E761" s="62" t="str">
        <f>IF(F761="","",VLOOKUP($F761,'金額'!$B$3:$K$44,10,FALSE))</f>
        <v/>
      </c>
      <c r="F761" s="63"/>
      <c r="G761" s="64" t="str">
        <f>IF($F761="","",(VLOOKUP($F761,'金額'!$B$3:$E$114,2,FALSE)))</f>
        <v/>
      </c>
      <c r="H761" s="65" t="str">
        <f>IF(F761="","",VLOOKUP($F761,'金額'!$B$3:$I$44,8,FALSE))</f>
        <v/>
      </c>
      <c r="I761" s="66" t="str">
        <f>IF(F761="","",VLOOKUP($F761,'金額'!$B$3:$I$44,7,FALSE))</f>
        <v/>
      </c>
      <c r="J761" s="67"/>
      <c r="K761" s="68"/>
      <c r="L761" s="69" t="str">
        <f>IF($I761="","",IF(AND($B761="K",$E761="KTN"),2000,IF(AND($B761="K",$E761="WHZ"),2000,IF($E761="MAHA",1500,IF($G761=0,(VLOOKUP($K761,'判定表'!$B$3:$G$96,2,FALSE)),0)))))</f>
        <v/>
      </c>
      <c r="M761" s="70" t="str">
        <f>IF($K761="","",IF($E761="ANC",(VLOOKUP($K761,'判定表'!$B$3:$G$95,3,FALSE)),IF(OR($E761="KTN",$E761="WHZ"),(VLOOKUP($K761,'判定表'!$B$3:$G$95,4,FALSE)*I761),0)))</f>
        <v/>
      </c>
      <c r="N761" s="71" t="str">
        <f>IF($I761="","",IF($K761="","",IF($G761=1,(VLOOKUP($F761,'金額'!$B$3:$J$114,3,FALSE)),0)))</f>
        <v/>
      </c>
      <c r="O761" s="72" t="str">
        <f t="shared" si="3"/>
        <v/>
      </c>
      <c r="P761" s="73" t="str">
        <f>IF($K761="","",IF($E761="KTN",(VLOOKUP($K761,'判定表'!$B$3:$I$95,8,FALSE)),IF($I761="","",(VLOOKUP($F761,'金額'!$B$3:$J$114,9,FALSE)))))</f>
        <v/>
      </c>
      <c r="Q761" s="59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</row>
    <row r="762" ht="13.5" customHeight="1">
      <c r="A762" s="44"/>
      <c r="B762" s="60" t="str">
        <f>IF($K762="","",(VLOOKUP($K762,'判定表'!$B$3:$G$105,6,FALSE)))</f>
        <v/>
      </c>
      <c r="C762" s="61"/>
      <c r="D762" s="62" t="str">
        <f t="shared" si="2"/>
        <v/>
      </c>
      <c r="E762" s="62" t="str">
        <f>IF(F762="","",VLOOKUP($F762,'金額'!$B$3:$K$44,10,FALSE))</f>
        <v/>
      </c>
      <c r="F762" s="63"/>
      <c r="G762" s="64" t="str">
        <f>IF($F762="","",(VLOOKUP($F762,'金額'!$B$3:$E$114,2,FALSE)))</f>
        <v/>
      </c>
      <c r="H762" s="65" t="str">
        <f>IF(F762="","",VLOOKUP($F762,'金額'!$B$3:$I$44,8,FALSE))</f>
        <v/>
      </c>
      <c r="I762" s="66" t="str">
        <f>IF(F762="","",VLOOKUP($F762,'金額'!$B$3:$I$44,7,FALSE))</f>
        <v/>
      </c>
      <c r="J762" s="67"/>
      <c r="K762" s="68"/>
      <c r="L762" s="69" t="str">
        <f>IF($I762="","",IF(AND($B762="K",$E762="KTN"),2000,IF(AND($B762="K",$E762="WHZ"),2000,IF($E762="MAHA",1500,IF($G762=0,(VLOOKUP($K762,'判定表'!$B$3:$G$96,2,FALSE)),0)))))</f>
        <v/>
      </c>
      <c r="M762" s="70" t="str">
        <f>IF($K762="","",IF($E762="ANC",(VLOOKUP($K762,'判定表'!$B$3:$G$95,3,FALSE)),IF(OR($E762="KTN",$E762="WHZ"),(VLOOKUP($K762,'判定表'!$B$3:$G$95,4,FALSE)*I762),0)))</f>
        <v/>
      </c>
      <c r="N762" s="71" t="str">
        <f>IF($I762="","",IF($K762="","",IF($G762=1,(VLOOKUP($F762,'金額'!$B$3:$J$114,3,FALSE)),0)))</f>
        <v/>
      </c>
      <c r="O762" s="72" t="str">
        <f t="shared" si="3"/>
        <v/>
      </c>
      <c r="P762" s="73" t="str">
        <f>IF($K762="","",IF($E762="KTN",(VLOOKUP($K762,'判定表'!$B$3:$I$95,8,FALSE)),IF($I762="","",(VLOOKUP($F762,'金額'!$B$3:$J$114,9,FALSE)))))</f>
        <v/>
      </c>
      <c r="Q762" s="59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</row>
    <row r="763" ht="13.5" customHeight="1">
      <c r="A763" s="44"/>
      <c r="B763" s="60" t="str">
        <f>IF($K763="","",(VLOOKUP($K763,'判定表'!$B$3:$G$105,6,FALSE)))</f>
        <v/>
      </c>
      <c r="C763" s="61"/>
      <c r="D763" s="62" t="str">
        <f t="shared" si="2"/>
        <v/>
      </c>
      <c r="E763" s="62" t="str">
        <f>IF(F763="","",VLOOKUP($F763,'金額'!$B$3:$K$44,10,FALSE))</f>
        <v/>
      </c>
      <c r="F763" s="63"/>
      <c r="G763" s="64" t="str">
        <f>IF($F763="","",(VLOOKUP($F763,'金額'!$B$3:$E$114,2,FALSE)))</f>
        <v/>
      </c>
      <c r="H763" s="65" t="str">
        <f>IF(F763="","",VLOOKUP($F763,'金額'!$B$3:$I$44,8,FALSE))</f>
        <v/>
      </c>
      <c r="I763" s="66" t="str">
        <f>IF(F763="","",VLOOKUP($F763,'金額'!$B$3:$I$44,7,FALSE))</f>
        <v/>
      </c>
      <c r="J763" s="67"/>
      <c r="K763" s="68"/>
      <c r="L763" s="69" t="str">
        <f>IF($I763="","",IF(AND($B763="K",$E763="KTN"),2000,IF(AND($B763="K",$E763="WHZ"),2000,IF($E763="MAHA",1500,IF($G763=0,(VLOOKUP($K763,'判定表'!$B$3:$G$96,2,FALSE)),0)))))</f>
        <v/>
      </c>
      <c r="M763" s="70" t="str">
        <f>IF($K763="","",IF($E763="ANC",(VLOOKUP($K763,'判定表'!$B$3:$G$95,3,FALSE)),IF(OR($E763="KTN",$E763="WHZ"),(VLOOKUP($K763,'判定表'!$B$3:$G$95,4,FALSE)*I763),0)))</f>
        <v/>
      </c>
      <c r="N763" s="71" t="str">
        <f>IF($I763="","",IF($K763="","",IF($G763=1,(VLOOKUP($F763,'金額'!$B$3:$J$114,3,FALSE)),0)))</f>
        <v/>
      </c>
      <c r="O763" s="72" t="str">
        <f t="shared" si="3"/>
        <v/>
      </c>
      <c r="P763" s="73" t="str">
        <f>IF($K763="","",IF($E763="KTN",(VLOOKUP($K763,'判定表'!$B$3:$I$95,8,FALSE)),IF($I763="","",(VLOOKUP($F763,'金額'!$B$3:$J$114,9,FALSE)))))</f>
        <v/>
      </c>
      <c r="Q763" s="59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</row>
    <row r="764" ht="13.5" customHeight="1">
      <c r="A764" s="44"/>
      <c r="B764" s="60" t="str">
        <f>IF($K764="","",(VLOOKUP($K764,'判定表'!$B$3:$G$105,6,FALSE)))</f>
        <v/>
      </c>
      <c r="C764" s="61"/>
      <c r="D764" s="62" t="str">
        <f t="shared" si="2"/>
        <v/>
      </c>
      <c r="E764" s="62" t="str">
        <f>IF(F764="","",VLOOKUP($F764,'金額'!$B$3:$K$44,10,FALSE))</f>
        <v/>
      </c>
      <c r="F764" s="63"/>
      <c r="G764" s="64" t="str">
        <f>IF($F764="","",(VLOOKUP($F764,'金額'!$B$3:$E$114,2,FALSE)))</f>
        <v/>
      </c>
      <c r="H764" s="65" t="str">
        <f>IF(F764="","",VLOOKUP($F764,'金額'!$B$3:$I$44,8,FALSE))</f>
        <v/>
      </c>
      <c r="I764" s="66" t="str">
        <f>IF(F764="","",VLOOKUP($F764,'金額'!$B$3:$I$44,7,FALSE))</f>
        <v/>
      </c>
      <c r="J764" s="67"/>
      <c r="K764" s="68"/>
      <c r="L764" s="69" t="str">
        <f>IF($I764="","",IF(AND($B764="K",$E764="KTN"),2000,IF(AND($B764="K",$E764="WHZ"),2000,IF($E764="MAHA",1500,IF($G764=0,(VLOOKUP($K764,'判定表'!$B$3:$G$96,2,FALSE)),0)))))</f>
        <v/>
      </c>
      <c r="M764" s="70" t="str">
        <f>IF($K764="","",IF($E764="ANC",(VLOOKUP($K764,'判定表'!$B$3:$G$95,3,FALSE)),IF(OR($E764="KTN",$E764="WHZ"),(VLOOKUP($K764,'判定表'!$B$3:$G$95,4,FALSE)*I764),0)))</f>
        <v/>
      </c>
      <c r="N764" s="71" t="str">
        <f>IF($I764="","",IF($K764="","",IF($G764=1,(VLOOKUP($F764,'金額'!$B$3:$J$114,3,FALSE)),0)))</f>
        <v/>
      </c>
      <c r="O764" s="72" t="str">
        <f t="shared" si="3"/>
        <v/>
      </c>
      <c r="P764" s="73" t="str">
        <f>IF($K764="","",IF($E764="KTN",(VLOOKUP($K764,'判定表'!$B$3:$I$95,8,FALSE)),IF($I764="","",(VLOOKUP($F764,'金額'!$B$3:$J$114,9,FALSE)))))</f>
        <v/>
      </c>
      <c r="Q764" s="59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</row>
    <row r="765" ht="13.5" customHeight="1">
      <c r="A765" s="44"/>
      <c r="B765" s="60" t="str">
        <f>IF($K765="","",(VLOOKUP($K765,'判定表'!$B$3:$G$105,6,FALSE)))</f>
        <v/>
      </c>
      <c r="C765" s="61"/>
      <c r="D765" s="62" t="str">
        <f t="shared" si="2"/>
        <v/>
      </c>
      <c r="E765" s="62" t="str">
        <f>IF(F765="","",VLOOKUP($F765,'金額'!$B$3:$K$44,10,FALSE))</f>
        <v/>
      </c>
      <c r="F765" s="63"/>
      <c r="G765" s="64" t="str">
        <f>IF($F765="","",(VLOOKUP($F765,'金額'!$B$3:$E$114,2,FALSE)))</f>
        <v/>
      </c>
      <c r="H765" s="65" t="str">
        <f>IF(F765="","",VLOOKUP($F765,'金額'!$B$3:$I$44,8,FALSE))</f>
        <v/>
      </c>
      <c r="I765" s="66" t="str">
        <f>IF(F765="","",VLOOKUP($F765,'金額'!$B$3:$I$44,7,FALSE))</f>
        <v/>
      </c>
      <c r="J765" s="67"/>
      <c r="K765" s="68"/>
      <c r="L765" s="69" t="str">
        <f>IF($I765="","",IF(AND($B765="K",$E765="KTN"),2000,IF(AND($B765="K",$E765="WHZ"),2000,IF($E765="MAHA",1500,IF($G765=0,(VLOOKUP($K765,'判定表'!$B$3:$G$96,2,FALSE)),0)))))</f>
        <v/>
      </c>
      <c r="M765" s="70" t="str">
        <f>IF($K765="","",IF($E765="ANC",(VLOOKUP($K765,'判定表'!$B$3:$G$95,3,FALSE)),IF(OR($E765="KTN",$E765="WHZ"),(VLOOKUP($K765,'判定表'!$B$3:$G$95,4,FALSE)*I765),0)))</f>
        <v/>
      </c>
      <c r="N765" s="71" t="str">
        <f>IF($I765="","",IF($K765="","",IF($G765=1,(VLOOKUP($F765,'金額'!$B$3:$J$114,3,FALSE)),0)))</f>
        <v/>
      </c>
      <c r="O765" s="72" t="str">
        <f t="shared" si="3"/>
        <v/>
      </c>
      <c r="P765" s="73" t="str">
        <f>IF($K765="","",IF($E765="KTN",(VLOOKUP($K765,'判定表'!$B$3:$I$95,8,FALSE)),IF($I765="","",(VLOOKUP($F765,'金額'!$B$3:$J$114,9,FALSE)))))</f>
        <v/>
      </c>
      <c r="Q765" s="59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</row>
    <row r="766" ht="13.5" customHeight="1">
      <c r="A766" s="44"/>
      <c r="B766" s="60" t="str">
        <f>IF($K766="","",(VLOOKUP($K766,'判定表'!$B$3:$G$105,6,FALSE)))</f>
        <v/>
      </c>
      <c r="C766" s="61"/>
      <c r="D766" s="62" t="str">
        <f t="shared" si="2"/>
        <v/>
      </c>
      <c r="E766" s="62" t="str">
        <f>IF(F766="","",VLOOKUP($F766,'金額'!$B$3:$K$44,10,FALSE))</f>
        <v/>
      </c>
      <c r="F766" s="63"/>
      <c r="G766" s="64" t="str">
        <f>IF($F766="","",(VLOOKUP($F766,'金額'!$B$3:$E$114,2,FALSE)))</f>
        <v/>
      </c>
      <c r="H766" s="65" t="str">
        <f>IF(F766="","",VLOOKUP($F766,'金額'!$B$3:$I$44,8,FALSE))</f>
        <v/>
      </c>
      <c r="I766" s="66" t="str">
        <f>IF(F766="","",VLOOKUP($F766,'金額'!$B$3:$I$44,7,FALSE))</f>
        <v/>
      </c>
      <c r="J766" s="67"/>
      <c r="K766" s="68"/>
      <c r="L766" s="69" t="str">
        <f>IF($I766="","",IF(AND($B766="K",$E766="KTN"),2000,IF(AND($B766="K",$E766="WHZ"),2000,IF($E766="MAHA",1500,IF($G766=0,(VLOOKUP($K766,'判定表'!$B$3:$G$96,2,FALSE)),0)))))</f>
        <v/>
      </c>
      <c r="M766" s="70" t="str">
        <f>IF($K766="","",IF($E766="ANC",(VLOOKUP($K766,'判定表'!$B$3:$G$95,3,FALSE)),IF(OR($E766="KTN",$E766="WHZ"),(VLOOKUP($K766,'判定表'!$B$3:$G$95,4,FALSE)*I766),0)))</f>
        <v/>
      </c>
      <c r="N766" s="71" t="str">
        <f>IF($I766="","",IF($K766="","",IF($G766=1,(VLOOKUP($F766,'金額'!$B$3:$J$114,3,FALSE)),0)))</f>
        <v/>
      </c>
      <c r="O766" s="72" t="str">
        <f t="shared" si="3"/>
        <v/>
      </c>
      <c r="P766" s="73" t="str">
        <f>IF($K766="","",IF($E766="KTN",(VLOOKUP($K766,'判定表'!$B$3:$I$95,8,FALSE)),IF($I766="","",(VLOOKUP($F766,'金額'!$B$3:$J$114,9,FALSE)))))</f>
        <v/>
      </c>
      <c r="Q766" s="59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</row>
    <row r="767" ht="13.5" customHeight="1">
      <c r="A767" s="44"/>
      <c r="B767" s="60" t="str">
        <f>IF($K767="","",(VLOOKUP($K767,'判定表'!$B$3:$G$105,6,FALSE)))</f>
        <v/>
      </c>
      <c r="C767" s="61"/>
      <c r="D767" s="62" t="str">
        <f t="shared" si="2"/>
        <v/>
      </c>
      <c r="E767" s="62" t="str">
        <f>IF(F767="","",VLOOKUP($F767,'金額'!$B$3:$K$44,10,FALSE))</f>
        <v/>
      </c>
      <c r="F767" s="63"/>
      <c r="G767" s="64" t="str">
        <f>IF($F767="","",(VLOOKUP($F767,'金額'!$B$3:$E$114,2,FALSE)))</f>
        <v/>
      </c>
      <c r="H767" s="65" t="str">
        <f>IF(F767="","",VLOOKUP($F767,'金額'!$B$3:$I$44,8,FALSE))</f>
        <v/>
      </c>
      <c r="I767" s="66" t="str">
        <f>IF(F767="","",VLOOKUP($F767,'金額'!$B$3:$I$44,7,FALSE))</f>
        <v/>
      </c>
      <c r="J767" s="67"/>
      <c r="K767" s="68"/>
      <c r="L767" s="69" t="str">
        <f>IF($I767="","",IF(AND($B767="K",$E767="KTN"),2000,IF(AND($B767="K",$E767="WHZ"),2000,IF($E767="MAHA",1500,IF($G767=0,(VLOOKUP($K767,'判定表'!$B$3:$G$96,2,FALSE)),0)))))</f>
        <v/>
      </c>
      <c r="M767" s="70" t="str">
        <f>IF($K767="","",IF($E767="ANC",(VLOOKUP($K767,'判定表'!$B$3:$G$95,3,FALSE)),IF(OR($E767="KTN",$E767="WHZ"),(VLOOKUP($K767,'判定表'!$B$3:$G$95,4,FALSE)*I767),0)))</f>
        <v/>
      </c>
      <c r="N767" s="71" t="str">
        <f>IF($I767="","",IF($K767="","",IF($G767=1,(VLOOKUP($F767,'金額'!$B$3:$J$114,3,FALSE)),0)))</f>
        <v/>
      </c>
      <c r="O767" s="72" t="str">
        <f t="shared" si="3"/>
        <v/>
      </c>
      <c r="P767" s="73" t="str">
        <f>IF($K767="","",IF($E767="KTN",(VLOOKUP($K767,'判定表'!$B$3:$I$95,8,FALSE)),IF($I767="","",(VLOOKUP($F767,'金額'!$B$3:$J$114,9,FALSE)))))</f>
        <v/>
      </c>
      <c r="Q767" s="59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</row>
    <row r="768" ht="13.5" customHeight="1">
      <c r="A768" s="44"/>
      <c r="B768" s="60" t="str">
        <f>IF($K768="","",(VLOOKUP($K768,'判定表'!$B$3:$G$105,6,FALSE)))</f>
        <v/>
      </c>
      <c r="C768" s="61"/>
      <c r="D768" s="62" t="str">
        <f t="shared" si="2"/>
        <v/>
      </c>
      <c r="E768" s="62" t="str">
        <f>IF(F768="","",VLOOKUP($F768,'金額'!$B$3:$K$44,10,FALSE))</f>
        <v/>
      </c>
      <c r="F768" s="63"/>
      <c r="G768" s="64" t="str">
        <f>IF($F768="","",(VLOOKUP($F768,'金額'!$B$3:$E$114,2,FALSE)))</f>
        <v/>
      </c>
      <c r="H768" s="65" t="str">
        <f>IF(F768="","",VLOOKUP($F768,'金額'!$B$3:$I$44,8,FALSE))</f>
        <v/>
      </c>
      <c r="I768" s="66" t="str">
        <f>IF(F768="","",VLOOKUP($F768,'金額'!$B$3:$I$44,7,FALSE))</f>
        <v/>
      </c>
      <c r="J768" s="67"/>
      <c r="K768" s="68"/>
      <c r="L768" s="69" t="str">
        <f>IF($I768="","",IF(AND($B768="K",$E768="KTN"),2000,IF(AND($B768="K",$E768="WHZ"),2000,IF($E768="MAHA",1500,IF($G768=0,(VLOOKUP($K768,'判定表'!$B$3:$G$96,2,FALSE)),0)))))</f>
        <v/>
      </c>
      <c r="M768" s="70" t="str">
        <f>IF($K768="","",IF($E768="ANC",(VLOOKUP($K768,'判定表'!$B$3:$G$95,3,FALSE)),IF(OR($E768="KTN",$E768="WHZ"),(VLOOKUP($K768,'判定表'!$B$3:$G$95,4,FALSE)*I768),0)))</f>
        <v/>
      </c>
      <c r="N768" s="71" t="str">
        <f>IF($I768="","",IF($K768="","",IF($G768=1,(VLOOKUP($F768,'金額'!$B$3:$J$114,3,FALSE)),0)))</f>
        <v/>
      </c>
      <c r="O768" s="72" t="str">
        <f t="shared" si="3"/>
        <v/>
      </c>
      <c r="P768" s="73" t="str">
        <f>IF($K768="","",IF($E768="KTN",(VLOOKUP($K768,'判定表'!$B$3:$I$95,8,FALSE)),IF($I768="","",(VLOOKUP($F768,'金額'!$B$3:$J$114,9,FALSE)))))</f>
        <v/>
      </c>
      <c r="Q768" s="59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</row>
    <row r="769" ht="13.5" customHeight="1">
      <c r="A769" s="44"/>
      <c r="B769" s="60" t="str">
        <f>IF($K769="","",(VLOOKUP($K769,'判定表'!$B$3:$G$105,6,FALSE)))</f>
        <v/>
      </c>
      <c r="C769" s="61"/>
      <c r="D769" s="62" t="str">
        <f t="shared" si="2"/>
        <v/>
      </c>
      <c r="E769" s="62" t="str">
        <f>IF(F769="","",VLOOKUP($F769,'金額'!$B$3:$K$44,10,FALSE))</f>
        <v/>
      </c>
      <c r="F769" s="63"/>
      <c r="G769" s="64" t="str">
        <f>IF($F769="","",(VLOOKUP($F769,'金額'!$B$3:$E$114,2,FALSE)))</f>
        <v/>
      </c>
      <c r="H769" s="65" t="str">
        <f>IF(F769="","",VLOOKUP($F769,'金額'!$B$3:$I$44,8,FALSE))</f>
        <v/>
      </c>
      <c r="I769" s="66" t="str">
        <f>IF(F769="","",VLOOKUP($F769,'金額'!$B$3:$I$44,7,FALSE))</f>
        <v/>
      </c>
      <c r="J769" s="67"/>
      <c r="K769" s="68"/>
      <c r="L769" s="69" t="str">
        <f>IF($I769="","",IF(AND($B769="K",$E769="KTN"),2000,IF(AND($B769="K",$E769="WHZ"),2000,IF($E769="MAHA",1500,IF($G769=0,(VLOOKUP($K769,'判定表'!$B$3:$G$96,2,FALSE)),0)))))</f>
        <v/>
      </c>
      <c r="M769" s="70" t="str">
        <f>IF($K769="","",IF($E769="ANC",(VLOOKUP($K769,'判定表'!$B$3:$G$95,3,FALSE)),IF(OR($E769="KTN",$E769="WHZ"),(VLOOKUP($K769,'判定表'!$B$3:$G$95,4,FALSE)*I769),0)))</f>
        <v/>
      </c>
      <c r="N769" s="71" t="str">
        <f>IF($I769="","",IF($K769="","",IF($G769=1,(VLOOKUP($F769,'金額'!$B$3:$J$114,3,FALSE)),0)))</f>
        <v/>
      </c>
      <c r="O769" s="72" t="str">
        <f t="shared" si="3"/>
        <v/>
      </c>
      <c r="P769" s="73" t="str">
        <f>IF($K769="","",IF($E769="KTN",(VLOOKUP($K769,'判定表'!$B$3:$I$95,8,FALSE)),IF($I769="","",(VLOOKUP($F769,'金額'!$B$3:$J$114,9,FALSE)))))</f>
        <v/>
      </c>
      <c r="Q769" s="59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</row>
    <row r="770" ht="13.5" customHeight="1">
      <c r="A770" s="44"/>
      <c r="B770" s="60" t="str">
        <f>IF($K770="","",(VLOOKUP($K770,'判定表'!$B$3:$G$105,6,FALSE)))</f>
        <v/>
      </c>
      <c r="C770" s="61"/>
      <c r="D770" s="62" t="str">
        <f t="shared" si="2"/>
        <v/>
      </c>
      <c r="E770" s="62" t="str">
        <f>IF(F770="","",VLOOKUP($F770,'金額'!$B$3:$K$44,10,FALSE))</f>
        <v/>
      </c>
      <c r="F770" s="63"/>
      <c r="G770" s="64" t="str">
        <f>IF($F770="","",(VLOOKUP($F770,'金額'!$B$3:$E$114,2,FALSE)))</f>
        <v/>
      </c>
      <c r="H770" s="65" t="str">
        <f>IF(F770="","",VLOOKUP($F770,'金額'!$B$3:$I$44,8,FALSE))</f>
        <v/>
      </c>
      <c r="I770" s="66" t="str">
        <f>IF(F770="","",VLOOKUP($F770,'金額'!$B$3:$I$44,7,FALSE))</f>
        <v/>
      </c>
      <c r="J770" s="67"/>
      <c r="K770" s="68"/>
      <c r="L770" s="69" t="str">
        <f>IF($I770="","",IF(AND($B770="K",$E770="KTN"),2000,IF(AND($B770="K",$E770="WHZ"),2000,IF($E770="MAHA",1500,IF($G770=0,(VLOOKUP($K770,'判定表'!$B$3:$G$96,2,FALSE)),0)))))</f>
        <v/>
      </c>
      <c r="M770" s="70" t="str">
        <f>IF($K770="","",IF($E770="ANC",(VLOOKUP($K770,'判定表'!$B$3:$G$95,3,FALSE)),IF(OR($E770="KTN",$E770="WHZ"),(VLOOKUP($K770,'判定表'!$B$3:$G$95,4,FALSE)*I770),0)))</f>
        <v/>
      </c>
      <c r="N770" s="71" t="str">
        <f>IF($I770="","",IF($K770="","",IF($G770=1,(VLOOKUP($F770,'金額'!$B$3:$J$114,3,FALSE)),0)))</f>
        <v/>
      </c>
      <c r="O770" s="72" t="str">
        <f t="shared" si="3"/>
        <v/>
      </c>
      <c r="P770" s="73" t="str">
        <f>IF($K770="","",IF($E770="KTN",(VLOOKUP($K770,'判定表'!$B$3:$I$95,8,FALSE)),IF($I770="","",(VLOOKUP($F770,'金額'!$B$3:$J$114,9,FALSE)))))</f>
        <v/>
      </c>
      <c r="Q770" s="59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</row>
    <row r="771" ht="13.5" customHeight="1">
      <c r="A771" s="44"/>
      <c r="B771" s="60" t="str">
        <f>IF($K771="","",(VLOOKUP($K771,'判定表'!$B$3:$G$105,6,FALSE)))</f>
        <v/>
      </c>
      <c r="C771" s="61"/>
      <c r="D771" s="62" t="str">
        <f t="shared" si="2"/>
        <v/>
      </c>
      <c r="E771" s="62" t="str">
        <f>IF(F771="","",VLOOKUP($F771,'金額'!$B$3:$K$44,10,FALSE))</f>
        <v/>
      </c>
      <c r="F771" s="63"/>
      <c r="G771" s="64" t="str">
        <f>IF($F771="","",(VLOOKUP($F771,'金額'!$B$3:$E$114,2,FALSE)))</f>
        <v/>
      </c>
      <c r="H771" s="65" t="str">
        <f>IF(F771="","",VLOOKUP($F771,'金額'!$B$3:$I$44,8,FALSE))</f>
        <v/>
      </c>
      <c r="I771" s="66" t="str">
        <f>IF(F771="","",VLOOKUP($F771,'金額'!$B$3:$I$44,7,FALSE))</f>
        <v/>
      </c>
      <c r="J771" s="67"/>
      <c r="K771" s="68"/>
      <c r="L771" s="69" t="str">
        <f>IF($I771="","",IF(AND($B771="K",$E771="KTN"),2000,IF(AND($B771="K",$E771="WHZ"),2000,IF($E771="MAHA",1500,IF($G771=0,(VLOOKUP($K771,'判定表'!$B$3:$G$96,2,FALSE)),0)))))</f>
        <v/>
      </c>
      <c r="M771" s="70" t="str">
        <f>IF($K771="","",IF($E771="ANC",(VLOOKUP($K771,'判定表'!$B$3:$G$95,3,FALSE)),IF(OR($E771="KTN",$E771="WHZ"),(VLOOKUP($K771,'判定表'!$B$3:$G$95,4,FALSE)*I771),0)))</f>
        <v/>
      </c>
      <c r="N771" s="71" t="str">
        <f>IF($I771="","",IF($K771="","",IF($G771=1,(VLOOKUP($F771,'金額'!$B$3:$J$114,3,FALSE)),0)))</f>
        <v/>
      </c>
      <c r="O771" s="72" t="str">
        <f t="shared" si="3"/>
        <v/>
      </c>
      <c r="P771" s="73" t="str">
        <f>IF($K771="","",IF($E771="KTN",(VLOOKUP($K771,'判定表'!$B$3:$I$95,8,FALSE)),IF($I771="","",(VLOOKUP($F771,'金額'!$B$3:$J$114,9,FALSE)))))</f>
        <v/>
      </c>
      <c r="Q771" s="59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</row>
    <row r="772" ht="13.5" customHeight="1">
      <c r="A772" s="44"/>
      <c r="B772" s="60" t="str">
        <f>IF($K772="","",(VLOOKUP($K772,'判定表'!$B$3:$G$105,6,FALSE)))</f>
        <v/>
      </c>
      <c r="C772" s="61"/>
      <c r="D772" s="62" t="str">
        <f t="shared" si="2"/>
        <v/>
      </c>
      <c r="E772" s="62" t="str">
        <f>IF(F772="","",VLOOKUP($F772,'金額'!$B$3:$K$44,10,FALSE))</f>
        <v/>
      </c>
      <c r="F772" s="63"/>
      <c r="G772" s="64" t="str">
        <f>IF($F772="","",(VLOOKUP($F772,'金額'!$B$3:$E$114,2,FALSE)))</f>
        <v/>
      </c>
      <c r="H772" s="65" t="str">
        <f>IF(F772="","",VLOOKUP($F772,'金額'!$B$3:$I$44,8,FALSE))</f>
        <v/>
      </c>
      <c r="I772" s="66" t="str">
        <f>IF(F772="","",VLOOKUP($F772,'金額'!$B$3:$I$44,7,FALSE))</f>
        <v/>
      </c>
      <c r="J772" s="67"/>
      <c r="K772" s="68"/>
      <c r="L772" s="69" t="str">
        <f>IF($I772="","",IF(AND($B772="K",$E772="KTN"),2000,IF(AND($B772="K",$E772="WHZ"),2000,IF($E772="MAHA",1500,IF($G772=0,(VLOOKUP($K772,'判定表'!$B$3:$G$96,2,FALSE)),0)))))</f>
        <v/>
      </c>
      <c r="M772" s="70" t="str">
        <f>IF($K772="","",IF($E772="ANC",(VLOOKUP($K772,'判定表'!$B$3:$G$95,3,FALSE)),IF(OR($E772="KTN",$E772="WHZ"),(VLOOKUP($K772,'判定表'!$B$3:$G$95,4,FALSE)*I772),0)))</f>
        <v/>
      </c>
      <c r="N772" s="71" t="str">
        <f>IF($I772="","",IF($K772="","",IF($G772=1,(VLOOKUP($F772,'金額'!$B$3:$J$114,3,FALSE)),0)))</f>
        <v/>
      </c>
      <c r="O772" s="72" t="str">
        <f t="shared" si="3"/>
        <v/>
      </c>
      <c r="P772" s="73" t="str">
        <f>IF($K772="","",IF($E772="KTN",(VLOOKUP($K772,'判定表'!$B$3:$I$95,8,FALSE)),IF($I772="","",(VLOOKUP($F772,'金額'!$B$3:$J$114,9,FALSE)))))</f>
        <v/>
      </c>
      <c r="Q772" s="59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</row>
    <row r="773" ht="13.5" customHeight="1">
      <c r="A773" s="44"/>
      <c r="B773" s="60" t="str">
        <f>IF($K773="","",(VLOOKUP($K773,'判定表'!$B$3:$G$105,6,FALSE)))</f>
        <v/>
      </c>
      <c r="C773" s="61"/>
      <c r="D773" s="62" t="str">
        <f t="shared" si="2"/>
        <v/>
      </c>
      <c r="E773" s="62" t="str">
        <f>IF(F773="","",VLOOKUP($F773,'金額'!$B$3:$K$44,10,FALSE))</f>
        <v/>
      </c>
      <c r="F773" s="63"/>
      <c r="G773" s="64" t="str">
        <f>IF($F773="","",(VLOOKUP($F773,'金額'!$B$3:$E$114,2,FALSE)))</f>
        <v/>
      </c>
      <c r="H773" s="65" t="str">
        <f>IF(F773="","",VLOOKUP($F773,'金額'!$B$3:$I$44,8,FALSE))</f>
        <v/>
      </c>
      <c r="I773" s="66" t="str">
        <f>IF(F773="","",VLOOKUP($F773,'金額'!$B$3:$I$44,7,FALSE))</f>
        <v/>
      </c>
      <c r="J773" s="67"/>
      <c r="K773" s="68"/>
      <c r="L773" s="69" t="str">
        <f>IF($I773="","",IF(AND($B773="K",$E773="KTN"),2000,IF(AND($B773="K",$E773="WHZ"),2000,IF($E773="MAHA",1500,IF($G773=0,(VLOOKUP($K773,'判定表'!$B$3:$G$96,2,FALSE)),0)))))</f>
        <v/>
      </c>
      <c r="M773" s="70" t="str">
        <f>IF($K773="","",IF($E773="ANC",(VLOOKUP($K773,'判定表'!$B$3:$G$95,3,FALSE)),IF(OR($E773="KTN",$E773="WHZ"),(VLOOKUP($K773,'判定表'!$B$3:$G$95,4,FALSE)*I773),0)))</f>
        <v/>
      </c>
      <c r="N773" s="71" t="str">
        <f>IF($I773="","",IF($K773="","",IF($G773=1,(VLOOKUP($F773,'金額'!$B$3:$J$114,3,FALSE)),0)))</f>
        <v/>
      </c>
      <c r="O773" s="72" t="str">
        <f t="shared" si="3"/>
        <v/>
      </c>
      <c r="P773" s="73" t="str">
        <f>IF($K773="","",IF($E773="KTN",(VLOOKUP($K773,'判定表'!$B$3:$I$95,8,FALSE)),IF($I773="","",(VLOOKUP($F773,'金額'!$B$3:$J$114,9,FALSE)))))</f>
        <v/>
      </c>
      <c r="Q773" s="59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</row>
    <row r="774" ht="13.5" customHeight="1">
      <c r="A774" s="44"/>
      <c r="B774" s="60" t="str">
        <f>IF($K774="","",(VLOOKUP($K774,'判定表'!$B$3:$G$105,6,FALSE)))</f>
        <v/>
      </c>
      <c r="C774" s="61"/>
      <c r="D774" s="62" t="str">
        <f t="shared" si="2"/>
        <v/>
      </c>
      <c r="E774" s="62" t="str">
        <f>IF(F774="","",VLOOKUP($F774,'金額'!$B$3:$K$44,10,FALSE))</f>
        <v/>
      </c>
      <c r="F774" s="63"/>
      <c r="G774" s="64" t="str">
        <f>IF($F774="","",(VLOOKUP($F774,'金額'!$B$3:$E$114,2,FALSE)))</f>
        <v/>
      </c>
      <c r="H774" s="65" t="str">
        <f>IF(F774="","",VLOOKUP($F774,'金額'!$B$3:$I$44,8,FALSE))</f>
        <v/>
      </c>
      <c r="I774" s="66" t="str">
        <f>IF(F774="","",VLOOKUP($F774,'金額'!$B$3:$I$44,7,FALSE))</f>
        <v/>
      </c>
      <c r="J774" s="67"/>
      <c r="K774" s="68"/>
      <c r="L774" s="69" t="str">
        <f>IF($I774="","",IF(AND($B774="K",$E774="KTN"),2000,IF(AND($B774="K",$E774="WHZ"),2000,IF($E774="MAHA",1500,IF($G774=0,(VLOOKUP($K774,'判定表'!$B$3:$G$96,2,FALSE)),0)))))</f>
        <v/>
      </c>
      <c r="M774" s="70" t="str">
        <f>IF($K774="","",IF($E774="ANC",(VLOOKUP($K774,'判定表'!$B$3:$G$95,3,FALSE)),IF(OR($E774="KTN",$E774="WHZ"),(VLOOKUP($K774,'判定表'!$B$3:$G$95,4,FALSE)*I774),0)))</f>
        <v/>
      </c>
      <c r="N774" s="71" t="str">
        <f>IF($I774="","",IF($K774="","",IF($G774=1,(VLOOKUP($F774,'金額'!$B$3:$J$114,3,FALSE)),0)))</f>
        <v/>
      </c>
      <c r="O774" s="72" t="str">
        <f t="shared" si="3"/>
        <v/>
      </c>
      <c r="P774" s="73" t="str">
        <f>IF($K774="","",IF($E774="KTN",(VLOOKUP($K774,'判定表'!$B$3:$I$95,8,FALSE)),IF($I774="","",(VLOOKUP($F774,'金額'!$B$3:$J$114,9,FALSE)))))</f>
        <v/>
      </c>
      <c r="Q774" s="59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</row>
    <row r="775" ht="13.5" customHeight="1">
      <c r="A775" s="44"/>
      <c r="B775" s="60" t="str">
        <f>IF($K775="","",(VLOOKUP($K775,'判定表'!$B$3:$G$105,6,FALSE)))</f>
        <v/>
      </c>
      <c r="C775" s="61"/>
      <c r="D775" s="62" t="str">
        <f t="shared" si="2"/>
        <v/>
      </c>
      <c r="E775" s="62" t="str">
        <f>IF(F775="","",VLOOKUP($F775,'金額'!$B$3:$K$44,10,FALSE))</f>
        <v/>
      </c>
      <c r="F775" s="63"/>
      <c r="G775" s="64" t="str">
        <f>IF($F775="","",(VLOOKUP($F775,'金額'!$B$3:$E$114,2,FALSE)))</f>
        <v/>
      </c>
      <c r="H775" s="65" t="str">
        <f>IF(F775="","",VLOOKUP($F775,'金額'!$B$3:$I$44,8,FALSE))</f>
        <v/>
      </c>
      <c r="I775" s="66" t="str">
        <f>IF(F775="","",VLOOKUP($F775,'金額'!$B$3:$I$44,7,FALSE))</f>
        <v/>
      </c>
      <c r="J775" s="67"/>
      <c r="K775" s="68"/>
      <c r="L775" s="69" t="str">
        <f>IF($I775="","",IF(AND($B775="K",$E775="KTN"),2000,IF(AND($B775="K",$E775="WHZ"),2000,IF($E775="MAHA",1500,IF($G775=0,(VLOOKUP($K775,'判定表'!$B$3:$G$96,2,FALSE)),0)))))</f>
        <v/>
      </c>
      <c r="M775" s="70" t="str">
        <f>IF($K775="","",IF($E775="ANC",(VLOOKUP($K775,'判定表'!$B$3:$G$95,3,FALSE)),IF(OR($E775="KTN",$E775="WHZ"),(VLOOKUP($K775,'判定表'!$B$3:$G$95,4,FALSE)*I775),0)))</f>
        <v/>
      </c>
      <c r="N775" s="71" t="str">
        <f>IF($I775="","",IF($K775="","",IF($G775=1,(VLOOKUP($F775,'金額'!$B$3:$J$114,3,FALSE)),0)))</f>
        <v/>
      </c>
      <c r="O775" s="72" t="str">
        <f t="shared" si="3"/>
        <v/>
      </c>
      <c r="P775" s="73" t="str">
        <f>IF($K775="","",IF($E775="KTN",(VLOOKUP($K775,'判定表'!$B$3:$I$95,8,FALSE)),IF($I775="","",(VLOOKUP($F775,'金額'!$B$3:$J$114,9,FALSE)))))</f>
        <v/>
      </c>
      <c r="Q775" s="59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</row>
    <row r="776" ht="13.5" customHeight="1">
      <c r="A776" s="44"/>
      <c r="B776" s="60" t="str">
        <f>IF($K776="","",(VLOOKUP($K776,'判定表'!$B$3:$G$105,6,FALSE)))</f>
        <v/>
      </c>
      <c r="C776" s="61"/>
      <c r="D776" s="62" t="str">
        <f t="shared" si="2"/>
        <v/>
      </c>
      <c r="E776" s="62" t="str">
        <f>IF(F776="","",VLOOKUP($F776,'金額'!$B$3:$K$44,10,FALSE))</f>
        <v/>
      </c>
      <c r="F776" s="63"/>
      <c r="G776" s="64" t="str">
        <f>IF($F776="","",(VLOOKUP($F776,'金額'!$B$3:$E$114,2,FALSE)))</f>
        <v/>
      </c>
      <c r="H776" s="65" t="str">
        <f>IF(F776="","",VLOOKUP($F776,'金額'!$B$3:$I$44,8,FALSE))</f>
        <v/>
      </c>
      <c r="I776" s="66" t="str">
        <f>IF(F776="","",VLOOKUP($F776,'金額'!$B$3:$I$44,7,FALSE))</f>
        <v/>
      </c>
      <c r="J776" s="67"/>
      <c r="K776" s="68"/>
      <c r="L776" s="69" t="str">
        <f>IF($I776="","",IF(AND($B776="K",$E776="KTN"),2000,IF(AND($B776="K",$E776="WHZ"),2000,IF($E776="MAHA",1500,IF($G776=0,(VLOOKUP($K776,'判定表'!$B$3:$G$96,2,FALSE)),0)))))</f>
        <v/>
      </c>
      <c r="M776" s="70" t="str">
        <f>IF($K776="","",IF($E776="ANC",(VLOOKUP($K776,'判定表'!$B$3:$G$95,3,FALSE)),IF(OR($E776="KTN",$E776="WHZ"),(VLOOKUP($K776,'判定表'!$B$3:$G$95,4,FALSE)*I776),0)))</f>
        <v/>
      </c>
      <c r="N776" s="71" t="str">
        <f>IF($I776="","",IF($K776="","",IF($G776=1,(VLOOKUP($F776,'金額'!$B$3:$J$114,3,FALSE)),0)))</f>
        <v/>
      </c>
      <c r="O776" s="72" t="str">
        <f t="shared" si="3"/>
        <v/>
      </c>
      <c r="P776" s="73" t="str">
        <f>IF($K776="","",IF($E776="KTN",(VLOOKUP($K776,'判定表'!$B$3:$I$95,8,FALSE)),IF($I776="","",(VLOOKUP($F776,'金額'!$B$3:$J$114,9,FALSE)))))</f>
        <v/>
      </c>
      <c r="Q776" s="75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</row>
    <row r="777" ht="13.5" customHeight="1">
      <c r="A777" s="44"/>
      <c r="B777" s="60" t="str">
        <f>IF($K777="","",(VLOOKUP($K777,'判定表'!$B$3:$G$105,6,FALSE)))</f>
        <v/>
      </c>
      <c r="C777" s="61"/>
      <c r="D777" s="62" t="str">
        <f t="shared" si="2"/>
        <v/>
      </c>
      <c r="E777" s="62" t="str">
        <f>IF(F777="","",VLOOKUP($F777,'金額'!$B$3:$K$44,10,FALSE))</f>
        <v/>
      </c>
      <c r="F777" s="63"/>
      <c r="G777" s="64" t="str">
        <f>IF($F777="","",(VLOOKUP($F777,'金額'!$B$3:$E$114,2,FALSE)))</f>
        <v/>
      </c>
      <c r="H777" s="65" t="str">
        <f>IF(F777="","",VLOOKUP($F777,'金額'!$B$3:$I$44,8,FALSE))</f>
        <v/>
      </c>
      <c r="I777" s="66" t="str">
        <f>IF(F777="","",VLOOKUP($F777,'金額'!$B$3:$I$44,7,FALSE))</f>
        <v/>
      </c>
      <c r="J777" s="67"/>
      <c r="K777" s="68"/>
      <c r="L777" s="69" t="str">
        <f>IF($I777="","",IF(AND($B777="K",$E777="KTN"),2000,IF(AND($B777="K",$E777="WHZ"),2000,IF($E777="MAHA",1500,IF($G777=0,(VLOOKUP($K777,'判定表'!$B$3:$G$96,2,FALSE)),0)))))</f>
        <v/>
      </c>
      <c r="M777" s="70" t="str">
        <f>IF($K777="","",IF($E777="ANC",(VLOOKUP($K777,'判定表'!$B$3:$G$95,3,FALSE)),IF(OR($E777="KTN",$E777="WHZ"),(VLOOKUP($K777,'判定表'!$B$3:$G$95,4,FALSE)*I777),0)))</f>
        <v/>
      </c>
      <c r="N777" s="71" t="str">
        <f>IF($I777="","",IF($K777="","",IF($G777=1,(VLOOKUP($F777,'金額'!$B$3:$J$114,3,FALSE)),0)))</f>
        <v/>
      </c>
      <c r="O777" s="72" t="str">
        <f t="shared" si="3"/>
        <v/>
      </c>
      <c r="P777" s="73" t="str">
        <f>IF($K777="","",IF($E777="KTN",(VLOOKUP($K777,'判定表'!$B$3:$I$95,8,FALSE)),IF($I777="","",(VLOOKUP($F777,'金額'!$B$3:$J$114,9,FALSE)))))</f>
        <v/>
      </c>
      <c r="Q777" s="59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</row>
    <row r="778" ht="13.5" customHeight="1">
      <c r="A778" s="44"/>
      <c r="B778" s="60" t="str">
        <f>IF($K778="","",(VLOOKUP($K778,'判定表'!$B$3:$G$105,6,FALSE)))</f>
        <v/>
      </c>
      <c r="C778" s="61"/>
      <c r="D778" s="62" t="str">
        <f t="shared" si="2"/>
        <v/>
      </c>
      <c r="E778" s="62" t="str">
        <f>IF(F778="","",VLOOKUP($F778,'金額'!$B$3:$K$44,10,FALSE))</f>
        <v/>
      </c>
      <c r="F778" s="63"/>
      <c r="G778" s="64" t="str">
        <f>IF($F778="","",(VLOOKUP($F778,'金額'!$B$3:$E$114,2,FALSE)))</f>
        <v/>
      </c>
      <c r="H778" s="65" t="str">
        <f>IF(F778="","",VLOOKUP($F778,'金額'!$B$3:$I$44,8,FALSE))</f>
        <v/>
      </c>
      <c r="I778" s="66" t="str">
        <f>IF(F778="","",VLOOKUP($F778,'金額'!$B$3:$I$44,7,FALSE))</f>
        <v/>
      </c>
      <c r="J778" s="67"/>
      <c r="K778" s="68"/>
      <c r="L778" s="69" t="str">
        <f>IF($I778="","",IF(AND($B778="K",$E778="KTN"),2000,IF(AND($B778="K",$E778="WHZ"),2000,IF($E778="MAHA",1500,IF($G778=0,(VLOOKUP($K778,'判定表'!$B$3:$G$96,2,FALSE)),0)))))</f>
        <v/>
      </c>
      <c r="M778" s="70" t="str">
        <f>IF($K778="","",IF($E778="ANC",(VLOOKUP($K778,'判定表'!$B$3:$G$95,3,FALSE)),IF(OR($E778="KTN",$E778="WHZ"),(VLOOKUP($K778,'判定表'!$B$3:$G$95,4,FALSE)*I778),0)))</f>
        <v/>
      </c>
      <c r="N778" s="71" t="str">
        <f>IF($I778="","",IF($K778="","",IF($G778=1,(VLOOKUP($F778,'金額'!$B$3:$J$114,3,FALSE)),0)))</f>
        <v/>
      </c>
      <c r="O778" s="72" t="str">
        <f t="shared" si="3"/>
        <v/>
      </c>
      <c r="P778" s="73" t="str">
        <f>IF($K778="","",IF($E778="KTN",(VLOOKUP($K778,'判定表'!$B$3:$I$95,8,FALSE)),IF($I778="","",(VLOOKUP($F778,'金額'!$B$3:$J$114,9,FALSE)))))</f>
        <v/>
      </c>
      <c r="Q778" s="59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</row>
    <row r="779" ht="13.5" customHeight="1">
      <c r="A779" s="44"/>
      <c r="B779" s="60" t="str">
        <f>IF($K779="","",(VLOOKUP($K779,'判定表'!$B$3:$G$105,6,FALSE)))</f>
        <v/>
      </c>
      <c r="C779" s="61"/>
      <c r="D779" s="62" t="str">
        <f t="shared" si="2"/>
        <v/>
      </c>
      <c r="E779" s="62" t="str">
        <f>IF(F779="","",VLOOKUP($F779,'金額'!$B$3:$K$44,10,FALSE))</f>
        <v/>
      </c>
      <c r="F779" s="63"/>
      <c r="G779" s="64" t="str">
        <f>IF($F779="","",(VLOOKUP($F779,'金額'!$B$3:$E$114,2,FALSE)))</f>
        <v/>
      </c>
      <c r="H779" s="65" t="str">
        <f>IF(F779="","",VLOOKUP($F779,'金額'!$B$3:$I$44,8,FALSE))</f>
        <v/>
      </c>
      <c r="I779" s="66" t="str">
        <f>IF(F779="","",VLOOKUP($F779,'金額'!$B$3:$I$44,7,FALSE))</f>
        <v/>
      </c>
      <c r="J779" s="67"/>
      <c r="K779" s="68"/>
      <c r="L779" s="69" t="str">
        <f>IF($I779="","",IF(AND($B779="K",$E779="KTN"),2000,IF(AND($B779="K",$E779="WHZ"),2000,IF($E779="MAHA",1500,IF($G779=0,(VLOOKUP($K779,'判定表'!$B$3:$G$96,2,FALSE)),0)))))</f>
        <v/>
      </c>
      <c r="M779" s="70" t="str">
        <f>IF($K779="","",IF($E779="ANC",(VLOOKUP($K779,'判定表'!$B$3:$G$95,3,FALSE)),IF(OR($E779="KTN",$E779="WHZ"),(VLOOKUP($K779,'判定表'!$B$3:$G$95,4,FALSE)*I779),0)))</f>
        <v/>
      </c>
      <c r="N779" s="71" t="str">
        <f>IF($I779="","",IF($K779="","",IF($G779=1,(VLOOKUP($F779,'金額'!$B$3:$J$114,3,FALSE)),0)))</f>
        <v/>
      </c>
      <c r="O779" s="72" t="str">
        <f t="shared" si="3"/>
        <v/>
      </c>
      <c r="P779" s="73" t="str">
        <f>IF($K779="","",IF($E779="KTN",(VLOOKUP($K779,'判定表'!$B$3:$I$95,8,FALSE)),IF($I779="","",(VLOOKUP($F779,'金額'!$B$3:$J$114,9,FALSE)))))</f>
        <v/>
      </c>
      <c r="Q779" s="59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</row>
    <row r="780" ht="13.5" customHeight="1">
      <c r="A780" s="44"/>
      <c r="B780" s="60" t="str">
        <f>IF($K780="","",(VLOOKUP($K780,'判定表'!$B$3:$G$105,6,FALSE)))</f>
        <v/>
      </c>
      <c r="C780" s="61"/>
      <c r="D780" s="62" t="str">
        <f t="shared" si="2"/>
        <v/>
      </c>
      <c r="E780" s="62" t="str">
        <f>IF(F780="","",VLOOKUP($F780,'金額'!$B$3:$K$44,10,FALSE))</f>
        <v/>
      </c>
      <c r="F780" s="63"/>
      <c r="G780" s="64" t="str">
        <f>IF($F780="","",(VLOOKUP($F780,'金額'!$B$3:$E$114,2,FALSE)))</f>
        <v/>
      </c>
      <c r="H780" s="65" t="str">
        <f>IF(F780="","",VLOOKUP($F780,'金額'!$B$3:$I$44,8,FALSE))</f>
        <v/>
      </c>
      <c r="I780" s="66" t="str">
        <f>IF(F780="","",VLOOKUP($F780,'金額'!$B$3:$I$44,7,FALSE))</f>
        <v/>
      </c>
      <c r="J780" s="67"/>
      <c r="K780" s="68"/>
      <c r="L780" s="69" t="str">
        <f>IF($I780="","",IF(AND($B780="K",$E780="KTN"),2000,IF(AND($B780="K",$E780="WHZ"),2000,IF($E780="MAHA",1500,IF($G780=0,(VLOOKUP($K780,'判定表'!$B$3:$G$96,2,FALSE)),0)))))</f>
        <v/>
      </c>
      <c r="M780" s="70" t="str">
        <f>IF($K780="","",IF($E780="ANC",(VLOOKUP($K780,'判定表'!$B$3:$G$95,3,FALSE)),IF(OR($E780="KTN",$E780="WHZ"),(VLOOKUP($K780,'判定表'!$B$3:$G$95,4,FALSE)*I780),0)))</f>
        <v/>
      </c>
      <c r="N780" s="71" t="str">
        <f>IF($I780="","",IF($K780="","",IF($G780=1,(VLOOKUP($F780,'金額'!$B$3:$J$114,3,FALSE)),0)))</f>
        <v/>
      </c>
      <c r="O780" s="72" t="str">
        <f t="shared" si="3"/>
        <v/>
      </c>
      <c r="P780" s="73" t="str">
        <f>IF($K780="","",IF($E780="KTN",(VLOOKUP($K780,'判定表'!$B$3:$I$95,8,FALSE)),IF($I780="","",(VLOOKUP($F780,'金額'!$B$3:$J$114,9,FALSE)))))</f>
        <v/>
      </c>
      <c r="Q780" s="59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</row>
    <row r="781" ht="13.5" customHeight="1">
      <c r="A781" s="44"/>
      <c r="B781" s="60" t="str">
        <f>IF($K781="","",(VLOOKUP($K781,'判定表'!$B$3:$G$105,6,FALSE)))</f>
        <v/>
      </c>
      <c r="C781" s="61"/>
      <c r="D781" s="62" t="str">
        <f t="shared" si="2"/>
        <v/>
      </c>
      <c r="E781" s="62" t="str">
        <f>IF(F781="","",VLOOKUP($F781,'金額'!$B$3:$K$44,10,FALSE))</f>
        <v/>
      </c>
      <c r="F781" s="63"/>
      <c r="G781" s="64" t="str">
        <f>IF($F781="","",(VLOOKUP($F781,'金額'!$B$3:$E$114,2,FALSE)))</f>
        <v/>
      </c>
      <c r="H781" s="65" t="str">
        <f>IF(F781="","",VLOOKUP($F781,'金額'!$B$3:$I$44,8,FALSE))</f>
        <v/>
      </c>
      <c r="I781" s="66" t="str">
        <f>IF(F781="","",VLOOKUP($F781,'金額'!$B$3:$I$44,7,FALSE))</f>
        <v/>
      </c>
      <c r="J781" s="67"/>
      <c r="K781" s="68"/>
      <c r="L781" s="69" t="str">
        <f>IF($I781="","",IF(AND($B781="K",$E781="KTN"),2000,IF(AND($B781="K",$E781="WHZ"),2000,IF($E781="MAHA",1500,IF($G781=0,(VLOOKUP($K781,'判定表'!$B$3:$G$96,2,FALSE)),0)))))</f>
        <v/>
      </c>
      <c r="M781" s="70" t="str">
        <f>IF($K781="","",IF($E781="ANC",(VLOOKUP($K781,'判定表'!$B$3:$G$95,3,FALSE)),IF(OR($E781="KTN",$E781="WHZ"),(VLOOKUP($K781,'判定表'!$B$3:$G$95,4,FALSE)*I781),0)))</f>
        <v/>
      </c>
      <c r="N781" s="71" t="str">
        <f>IF($I781="","",IF($K781="","",IF($G781=1,(VLOOKUP($F781,'金額'!$B$3:$J$114,3,FALSE)),0)))</f>
        <v/>
      </c>
      <c r="O781" s="72" t="str">
        <f t="shared" si="3"/>
        <v/>
      </c>
      <c r="P781" s="73" t="str">
        <f>IF($K781="","",IF($E781="KTN",(VLOOKUP($K781,'判定表'!$B$3:$I$95,8,FALSE)),IF($I781="","",(VLOOKUP($F781,'金額'!$B$3:$J$114,9,FALSE)))))</f>
        <v/>
      </c>
      <c r="Q781" s="59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</row>
    <row r="782" ht="13.5" customHeight="1">
      <c r="A782" s="44"/>
      <c r="B782" s="60" t="str">
        <f>IF($K782="","",(VLOOKUP($K782,'判定表'!$B$3:$G$105,6,FALSE)))</f>
        <v/>
      </c>
      <c r="C782" s="61"/>
      <c r="D782" s="62" t="str">
        <f t="shared" si="2"/>
        <v/>
      </c>
      <c r="E782" s="62" t="str">
        <f>IF(F782="","",VLOOKUP($F782,'金額'!$B$3:$K$44,10,FALSE))</f>
        <v/>
      </c>
      <c r="F782" s="63"/>
      <c r="G782" s="64" t="str">
        <f>IF($F782="","",(VLOOKUP($F782,'金額'!$B$3:$E$114,2,FALSE)))</f>
        <v/>
      </c>
      <c r="H782" s="65" t="str">
        <f>IF(F782="","",VLOOKUP($F782,'金額'!$B$3:$I$44,8,FALSE))</f>
        <v/>
      </c>
      <c r="I782" s="66" t="str">
        <f>IF(F782="","",VLOOKUP($F782,'金額'!$B$3:$I$44,7,FALSE))</f>
        <v/>
      </c>
      <c r="J782" s="67"/>
      <c r="K782" s="68"/>
      <c r="L782" s="69" t="str">
        <f>IF($I782="","",IF(AND($B782="K",$E782="KTN"),2000,IF(AND($B782="K",$E782="WHZ"),2000,IF($E782="MAHA",1500,IF($G782=0,(VLOOKUP($K782,'判定表'!$B$3:$G$96,2,FALSE)),0)))))</f>
        <v/>
      </c>
      <c r="M782" s="70" t="str">
        <f>IF($K782="","",IF($E782="ANC",(VLOOKUP($K782,'判定表'!$B$3:$G$95,3,FALSE)),IF(OR($E782="KTN",$E782="WHZ"),(VLOOKUP($K782,'判定表'!$B$3:$G$95,4,FALSE)*I782),0)))</f>
        <v/>
      </c>
      <c r="N782" s="71" t="str">
        <f>IF($I782="","",IF($K782="","",IF($G782=1,(VLOOKUP($F782,'金額'!$B$3:$J$114,3,FALSE)),0)))</f>
        <v/>
      </c>
      <c r="O782" s="72" t="str">
        <f t="shared" si="3"/>
        <v/>
      </c>
      <c r="P782" s="73" t="str">
        <f>IF($K782="","",IF($E782="KTN",(VLOOKUP($K782,'判定表'!$B$3:$I$95,8,FALSE)),IF($I782="","",(VLOOKUP($F782,'金額'!$B$3:$J$114,9,FALSE)))))</f>
        <v/>
      </c>
      <c r="Q782" s="59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</row>
    <row r="783" ht="13.5" customHeight="1">
      <c r="A783" s="44"/>
      <c r="B783" s="60" t="str">
        <f>IF($K783="","",(VLOOKUP($K783,'判定表'!$B$3:$G$105,6,FALSE)))</f>
        <v/>
      </c>
      <c r="C783" s="61"/>
      <c r="D783" s="62" t="str">
        <f t="shared" si="2"/>
        <v/>
      </c>
      <c r="E783" s="62" t="str">
        <f>IF(F783="","",VLOOKUP($F783,'金額'!$B$3:$K$44,10,FALSE))</f>
        <v/>
      </c>
      <c r="F783" s="63"/>
      <c r="G783" s="64" t="str">
        <f>IF($F783="","",(VLOOKUP($F783,'金額'!$B$3:$E$114,2,FALSE)))</f>
        <v/>
      </c>
      <c r="H783" s="65" t="str">
        <f>IF(F783="","",VLOOKUP($F783,'金額'!$B$3:$I$44,8,FALSE))</f>
        <v/>
      </c>
      <c r="I783" s="66" t="str">
        <f>IF(F783="","",VLOOKUP($F783,'金額'!$B$3:$I$44,7,FALSE))</f>
        <v/>
      </c>
      <c r="J783" s="67"/>
      <c r="K783" s="68"/>
      <c r="L783" s="69" t="str">
        <f>IF($I783="","",IF(AND($B783="K",$E783="KTN"),2000,IF(AND($B783="K",$E783="WHZ"),2000,IF($E783="MAHA",1500,IF($G783=0,(VLOOKUP($K783,'判定表'!$B$3:$G$96,2,FALSE)),0)))))</f>
        <v/>
      </c>
      <c r="M783" s="70" t="str">
        <f>IF($K783="","",IF($E783="ANC",(VLOOKUP($K783,'判定表'!$B$3:$G$95,3,FALSE)),IF(OR($E783="KTN",$E783="WHZ"),(VLOOKUP($K783,'判定表'!$B$3:$G$95,4,FALSE)*I783),0)))</f>
        <v/>
      </c>
      <c r="N783" s="71" t="str">
        <f>IF($I783="","",IF($K783="","",IF($G783=1,(VLOOKUP($F783,'金額'!$B$3:$J$114,3,FALSE)),0)))</f>
        <v/>
      </c>
      <c r="O783" s="72" t="str">
        <f t="shared" si="3"/>
        <v/>
      </c>
      <c r="P783" s="73" t="str">
        <f>IF($K783="","",IF($E783="KTN",(VLOOKUP($K783,'判定表'!$B$3:$I$95,8,FALSE)),IF($I783="","",(VLOOKUP($F783,'金額'!$B$3:$J$114,9,FALSE)))))</f>
        <v/>
      </c>
      <c r="Q783" s="59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</row>
    <row r="784" ht="13.5" customHeight="1">
      <c r="A784" s="44"/>
      <c r="B784" s="60" t="str">
        <f>IF($K784="","",(VLOOKUP($K784,'判定表'!$B$3:$G$105,6,FALSE)))</f>
        <v/>
      </c>
      <c r="C784" s="61"/>
      <c r="D784" s="62" t="str">
        <f t="shared" si="2"/>
        <v/>
      </c>
      <c r="E784" s="62" t="str">
        <f>IF(F784="","",VLOOKUP($F784,'金額'!$B$3:$K$44,10,FALSE))</f>
        <v/>
      </c>
      <c r="F784" s="63"/>
      <c r="G784" s="64" t="str">
        <f>IF($F784="","",(VLOOKUP($F784,'金額'!$B$3:$E$114,2,FALSE)))</f>
        <v/>
      </c>
      <c r="H784" s="65" t="str">
        <f>IF(F784="","",VLOOKUP($F784,'金額'!$B$3:$I$44,8,FALSE))</f>
        <v/>
      </c>
      <c r="I784" s="66" t="str">
        <f>IF(F784="","",VLOOKUP($F784,'金額'!$B$3:$I$44,7,FALSE))</f>
        <v/>
      </c>
      <c r="J784" s="67"/>
      <c r="K784" s="68"/>
      <c r="L784" s="69" t="str">
        <f>IF($I784="","",IF(AND($B784="K",$E784="KTN"),2000,IF(AND($B784="K",$E784="WHZ"),2000,IF($E784="MAHA",1500,IF($G784=0,(VLOOKUP($K784,'判定表'!$B$3:$G$96,2,FALSE)),0)))))</f>
        <v/>
      </c>
      <c r="M784" s="70" t="str">
        <f>IF($K784="","",IF($E784="ANC",(VLOOKUP($K784,'判定表'!$B$3:$G$95,3,FALSE)),IF(OR($E784="KTN",$E784="WHZ"),(VLOOKUP($K784,'判定表'!$B$3:$G$95,4,FALSE)*I784),0)))</f>
        <v/>
      </c>
      <c r="N784" s="71" t="str">
        <f>IF($I784="","",IF($K784="","",IF($G784=1,(VLOOKUP($F784,'金額'!$B$3:$J$114,3,FALSE)),0)))</f>
        <v/>
      </c>
      <c r="O784" s="72" t="str">
        <f t="shared" si="3"/>
        <v/>
      </c>
      <c r="P784" s="73" t="str">
        <f>IF($K784="","",IF($E784="KTN",(VLOOKUP($K784,'判定表'!$B$3:$I$95,8,FALSE)),IF($I784="","",(VLOOKUP($F784,'金額'!$B$3:$J$114,9,FALSE)))))</f>
        <v/>
      </c>
      <c r="Q784" s="59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</row>
    <row r="785" ht="13.5" customHeight="1">
      <c r="A785" s="44"/>
      <c r="B785" s="60" t="str">
        <f>IF($K785="","",(VLOOKUP($K785,'判定表'!$B$3:$G$105,6,FALSE)))</f>
        <v/>
      </c>
      <c r="C785" s="61"/>
      <c r="D785" s="62" t="str">
        <f t="shared" si="2"/>
        <v/>
      </c>
      <c r="E785" s="62" t="str">
        <f>IF(F785="","",VLOOKUP($F785,'金額'!$B$3:$K$44,10,FALSE))</f>
        <v/>
      </c>
      <c r="F785" s="63"/>
      <c r="G785" s="64" t="str">
        <f>IF($F785="","",(VLOOKUP($F785,'金額'!$B$3:$E$114,2,FALSE)))</f>
        <v/>
      </c>
      <c r="H785" s="65" t="str">
        <f>IF(F785="","",VLOOKUP($F785,'金額'!$B$3:$I$44,8,FALSE))</f>
        <v/>
      </c>
      <c r="I785" s="66" t="str">
        <f>IF(F785="","",VLOOKUP($F785,'金額'!$B$3:$I$44,7,FALSE))</f>
        <v/>
      </c>
      <c r="J785" s="67"/>
      <c r="K785" s="68"/>
      <c r="L785" s="69" t="str">
        <f>IF($I785="","",IF(AND($B785="K",$E785="KTN"),2000,IF(AND($B785="K",$E785="WHZ"),2000,IF($E785="MAHA",1500,IF($G785=0,(VLOOKUP($K785,'判定表'!$B$3:$G$96,2,FALSE)),0)))))</f>
        <v/>
      </c>
      <c r="M785" s="70" t="str">
        <f>IF($K785="","",IF($E785="ANC",(VLOOKUP($K785,'判定表'!$B$3:$G$95,3,FALSE)),IF(OR($E785="KTN",$E785="WHZ"),(VLOOKUP($K785,'判定表'!$B$3:$G$95,4,FALSE)*I785),0)))</f>
        <v/>
      </c>
      <c r="N785" s="71" t="str">
        <f>IF($I785="","",IF($K785="","",IF($G785=1,(VLOOKUP($F785,'金額'!$B$3:$J$114,3,FALSE)),0)))</f>
        <v/>
      </c>
      <c r="O785" s="72" t="str">
        <f t="shared" si="3"/>
        <v/>
      </c>
      <c r="P785" s="73" t="str">
        <f>IF($K785="","",IF($E785="KTN",(VLOOKUP($K785,'判定表'!$B$3:$I$95,8,FALSE)),IF($I785="","",(VLOOKUP($F785,'金額'!$B$3:$J$114,9,FALSE)))))</f>
        <v/>
      </c>
      <c r="Q785" s="59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</row>
    <row r="786" ht="13.5" customHeight="1">
      <c r="A786" s="44"/>
      <c r="B786" s="60" t="str">
        <f>IF($K786="","",(VLOOKUP($K786,'判定表'!$B$3:$G$105,6,FALSE)))</f>
        <v/>
      </c>
      <c r="C786" s="61"/>
      <c r="D786" s="62" t="str">
        <f t="shared" si="2"/>
        <v/>
      </c>
      <c r="E786" s="62" t="str">
        <f>IF(F786="","",VLOOKUP($F786,'金額'!$B$3:$K$44,10,FALSE))</f>
        <v/>
      </c>
      <c r="F786" s="63"/>
      <c r="G786" s="64" t="str">
        <f>IF($F786="","",(VLOOKUP($F786,'金額'!$B$3:$E$114,2,FALSE)))</f>
        <v/>
      </c>
      <c r="H786" s="65" t="str">
        <f>IF(F786="","",VLOOKUP($F786,'金額'!$B$3:$I$44,8,FALSE))</f>
        <v/>
      </c>
      <c r="I786" s="66" t="str">
        <f>IF(F786="","",VLOOKUP($F786,'金額'!$B$3:$I$44,7,FALSE))</f>
        <v/>
      </c>
      <c r="J786" s="67"/>
      <c r="K786" s="68"/>
      <c r="L786" s="69" t="str">
        <f>IF($I786="","",IF(AND($B786="K",$E786="KTN"),2000,IF(AND($B786="K",$E786="WHZ"),2000,IF($E786="MAHA",1500,IF($G786=0,(VLOOKUP($K786,'判定表'!$B$3:$G$96,2,FALSE)),0)))))</f>
        <v/>
      </c>
      <c r="M786" s="70" t="str">
        <f>IF($K786="","",IF($E786="ANC",(VLOOKUP($K786,'判定表'!$B$3:$G$95,3,FALSE)),IF(OR($E786="KTN",$E786="WHZ"),(VLOOKUP($K786,'判定表'!$B$3:$G$95,4,FALSE)*I786),0)))</f>
        <v/>
      </c>
      <c r="N786" s="71" t="str">
        <f>IF($I786="","",IF($K786="","",IF($G786=1,(VLOOKUP($F786,'金額'!$B$3:$J$114,3,FALSE)),0)))</f>
        <v/>
      </c>
      <c r="O786" s="72" t="str">
        <f t="shared" si="3"/>
        <v/>
      </c>
      <c r="P786" s="73" t="str">
        <f>IF($K786="","",IF($E786="KTN",(VLOOKUP($K786,'判定表'!$B$3:$I$95,8,FALSE)),IF($I786="","",(VLOOKUP($F786,'金額'!$B$3:$J$114,9,FALSE)))))</f>
        <v/>
      </c>
      <c r="Q786" s="59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</row>
    <row r="787" ht="13.5" customHeight="1">
      <c r="A787" s="44"/>
      <c r="B787" s="60" t="str">
        <f>IF($K787="","",(VLOOKUP($K787,'判定表'!$B$3:$G$105,6,FALSE)))</f>
        <v/>
      </c>
      <c r="C787" s="61"/>
      <c r="D787" s="62" t="str">
        <f t="shared" si="2"/>
        <v/>
      </c>
      <c r="E787" s="62" t="str">
        <f>IF(F787="","",VLOOKUP($F787,'金額'!$B$3:$K$44,10,FALSE))</f>
        <v/>
      </c>
      <c r="F787" s="63"/>
      <c r="G787" s="64" t="str">
        <f>IF($F787="","",(VLOOKUP($F787,'金額'!$B$3:$E$114,2,FALSE)))</f>
        <v/>
      </c>
      <c r="H787" s="65" t="str">
        <f>IF(F787="","",VLOOKUP($F787,'金額'!$B$3:$I$44,8,FALSE))</f>
        <v/>
      </c>
      <c r="I787" s="66" t="str">
        <f>IF(F787="","",VLOOKUP($F787,'金額'!$B$3:$I$44,7,FALSE))</f>
        <v/>
      </c>
      <c r="J787" s="67"/>
      <c r="K787" s="68"/>
      <c r="L787" s="69" t="str">
        <f>IF($I787="","",IF(AND($B787="K",$E787="KTN"),2000,IF(AND($B787="K",$E787="WHZ"),2000,IF($E787="MAHA",1500,IF($G787=0,(VLOOKUP($K787,'判定表'!$B$3:$G$96,2,FALSE)),0)))))</f>
        <v/>
      </c>
      <c r="M787" s="70" t="str">
        <f>IF($K787="","",IF($E787="ANC",(VLOOKUP($K787,'判定表'!$B$3:$G$95,3,FALSE)),IF(OR($E787="KTN",$E787="WHZ"),(VLOOKUP($K787,'判定表'!$B$3:$G$95,4,FALSE)*I787),0)))</f>
        <v/>
      </c>
      <c r="N787" s="71" t="str">
        <f>IF($I787="","",IF($K787="","",IF($G787=1,(VLOOKUP($F787,'金額'!$B$3:$J$114,3,FALSE)),0)))</f>
        <v/>
      </c>
      <c r="O787" s="72" t="str">
        <f t="shared" si="3"/>
        <v/>
      </c>
      <c r="P787" s="73" t="str">
        <f>IF($K787="","",IF($E787="KTN",(VLOOKUP($K787,'判定表'!$B$3:$I$95,8,FALSE)),IF($I787="","",(VLOOKUP($F787,'金額'!$B$3:$J$114,9,FALSE)))))</f>
        <v/>
      </c>
      <c r="Q787" s="59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</row>
    <row r="788" ht="13.5" customHeight="1">
      <c r="A788" s="44"/>
      <c r="B788" s="60" t="str">
        <f>IF($K788="","",(VLOOKUP($K788,'判定表'!$B$3:$G$105,6,FALSE)))</f>
        <v/>
      </c>
      <c r="C788" s="61"/>
      <c r="D788" s="62" t="str">
        <f t="shared" si="2"/>
        <v/>
      </c>
      <c r="E788" s="62" t="str">
        <f>IF(F788="","",VLOOKUP($F788,'金額'!$B$3:$K$44,10,FALSE))</f>
        <v/>
      </c>
      <c r="F788" s="63"/>
      <c r="G788" s="64" t="str">
        <f>IF($F788="","",(VLOOKUP($F788,'金額'!$B$3:$E$114,2,FALSE)))</f>
        <v/>
      </c>
      <c r="H788" s="65" t="str">
        <f>IF(F788="","",VLOOKUP($F788,'金額'!$B$3:$I$44,8,FALSE))</f>
        <v/>
      </c>
      <c r="I788" s="66" t="str">
        <f>IF(F788="","",VLOOKUP($F788,'金額'!$B$3:$I$44,7,FALSE))</f>
        <v/>
      </c>
      <c r="J788" s="67"/>
      <c r="K788" s="68"/>
      <c r="L788" s="69" t="str">
        <f>IF($I788="","",IF(AND($B788="K",$E788="KTN"),2000,IF(AND($B788="K",$E788="WHZ"),2000,IF($E788="MAHA",1500,IF($G788=0,(VLOOKUP($K788,'判定表'!$B$3:$G$96,2,FALSE)),0)))))</f>
        <v/>
      </c>
      <c r="M788" s="70" t="str">
        <f>IF($K788="","",IF($E788="ANC",(VLOOKUP($K788,'判定表'!$B$3:$G$95,3,FALSE)),IF(OR($E788="KTN",$E788="WHZ"),(VLOOKUP($K788,'判定表'!$B$3:$G$95,4,FALSE)*I788),0)))</f>
        <v/>
      </c>
      <c r="N788" s="71" t="str">
        <f>IF($I788="","",IF($K788="","",IF($G788=1,(VLOOKUP($F788,'金額'!$B$3:$J$114,3,FALSE)),0)))</f>
        <v/>
      </c>
      <c r="O788" s="72" t="str">
        <f t="shared" si="3"/>
        <v/>
      </c>
      <c r="P788" s="73" t="str">
        <f>IF($K788="","",IF($E788="KTN",(VLOOKUP($K788,'判定表'!$B$3:$I$95,8,FALSE)),IF($I788="","",(VLOOKUP($F788,'金額'!$B$3:$J$114,9,FALSE)))))</f>
        <v/>
      </c>
      <c r="Q788" s="59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</row>
    <row r="789" ht="13.5" customHeight="1">
      <c r="A789" s="44"/>
      <c r="B789" s="60" t="str">
        <f>IF($K789="","",(VLOOKUP($K789,'判定表'!$B$3:$G$105,6,FALSE)))</f>
        <v/>
      </c>
      <c r="C789" s="61"/>
      <c r="D789" s="62" t="str">
        <f t="shared" si="2"/>
        <v/>
      </c>
      <c r="E789" s="62" t="str">
        <f>IF(F789="","",VLOOKUP($F789,'金額'!$B$3:$K$44,10,FALSE))</f>
        <v/>
      </c>
      <c r="F789" s="63"/>
      <c r="G789" s="64" t="str">
        <f>IF($F789="","",(VLOOKUP($F789,'金額'!$B$3:$E$114,2,FALSE)))</f>
        <v/>
      </c>
      <c r="H789" s="65" t="str">
        <f>IF(F789="","",VLOOKUP($F789,'金額'!$B$3:$I$44,8,FALSE))</f>
        <v/>
      </c>
      <c r="I789" s="66" t="str">
        <f>IF(F789="","",VLOOKUP($F789,'金額'!$B$3:$I$44,7,FALSE))</f>
        <v/>
      </c>
      <c r="J789" s="67"/>
      <c r="K789" s="68"/>
      <c r="L789" s="69" t="str">
        <f>IF($I789="","",IF(AND($B789="K",$E789="KTN"),2000,IF(AND($B789="K",$E789="WHZ"),2000,IF($E789="MAHA",1500,IF($G789=0,(VLOOKUP($K789,'判定表'!$B$3:$G$96,2,FALSE)),0)))))</f>
        <v/>
      </c>
      <c r="M789" s="70" t="str">
        <f>IF($K789="","",IF($E789="ANC",(VLOOKUP($K789,'判定表'!$B$3:$G$95,3,FALSE)),IF(OR($E789="KTN",$E789="WHZ"),(VLOOKUP($K789,'判定表'!$B$3:$G$95,4,FALSE)*I789),0)))</f>
        <v/>
      </c>
      <c r="N789" s="71" t="str">
        <f>IF($I789="","",IF($K789="","",IF($G789=1,(VLOOKUP($F789,'金額'!$B$3:$J$114,3,FALSE)),0)))</f>
        <v/>
      </c>
      <c r="O789" s="72" t="str">
        <f t="shared" si="3"/>
        <v/>
      </c>
      <c r="P789" s="73" t="str">
        <f>IF($K789="","",IF($E789="KTN",(VLOOKUP($K789,'判定表'!$B$3:$I$95,8,FALSE)),IF($I789="","",(VLOOKUP($F789,'金額'!$B$3:$J$114,9,FALSE)))))</f>
        <v/>
      </c>
      <c r="Q789" s="59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</row>
    <row r="790" ht="13.5" customHeight="1">
      <c r="A790" s="44"/>
      <c r="B790" s="60" t="str">
        <f>IF($K790="","",(VLOOKUP($K790,'判定表'!$B$3:$G$105,6,FALSE)))</f>
        <v/>
      </c>
      <c r="C790" s="61"/>
      <c r="D790" s="62" t="str">
        <f t="shared" si="2"/>
        <v/>
      </c>
      <c r="E790" s="62" t="str">
        <f>IF(F790="","",VLOOKUP($F790,'金額'!$B$3:$K$44,10,FALSE))</f>
        <v/>
      </c>
      <c r="F790" s="63"/>
      <c r="G790" s="64" t="str">
        <f>IF($F790="","",(VLOOKUP($F790,'金額'!$B$3:$E$114,2,FALSE)))</f>
        <v/>
      </c>
      <c r="H790" s="65" t="str">
        <f>IF(F790="","",VLOOKUP($F790,'金額'!$B$3:$I$44,8,FALSE))</f>
        <v/>
      </c>
      <c r="I790" s="66" t="str">
        <f>IF(F790="","",VLOOKUP($F790,'金額'!$B$3:$I$44,7,FALSE))</f>
        <v/>
      </c>
      <c r="J790" s="67"/>
      <c r="K790" s="68"/>
      <c r="L790" s="69" t="str">
        <f>IF($I790="","",IF(AND($B790="K",$E790="KTN"),2000,IF(AND($B790="K",$E790="WHZ"),2000,IF($E790="MAHA",1500,IF($G790=0,(VLOOKUP($K790,'判定表'!$B$3:$G$96,2,FALSE)),0)))))</f>
        <v/>
      </c>
      <c r="M790" s="70" t="str">
        <f>IF($K790="","",IF($E790="ANC",(VLOOKUP($K790,'判定表'!$B$3:$G$95,3,FALSE)),IF(OR($E790="KTN",$E790="WHZ"),(VLOOKUP($K790,'判定表'!$B$3:$G$95,4,FALSE)*I790),0)))</f>
        <v/>
      </c>
      <c r="N790" s="71" t="str">
        <f>IF($I790="","",IF($K790="","",IF($G790=1,(VLOOKUP($F790,'金額'!$B$3:$J$114,3,FALSE)),0)))</f>
        <v/>
      </c>
      <c r="O790" s="72" t="str">
        <f t="shared" si="3"/>
        <v/>
      </c>
      <c r="P790" s="73" t="str">
        <f>IF($K790="","",IF($E790="KTN",(VLOOKUP($K790,'判定表'!$B$3:$I$95,8,FALSE)),IF($I790="","",(VLOOKUP($F790,'金額'!$B$3:$J$114,9,FALSE)))))</f>
        <v/>
      </c>
      <c r="Q790" s="59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</row>
    <row r="791" ht="13.5" customHeight="1">
      <c r="A791" s="44"/>
      <c r="B791" s="60" t="str">
        <f>IF($K791="","",(VLOOKUP($K791,'判定表'!$B$3:$G$105,6,FALSE)))</f>
        <v/>
      </c>
      <c r="C791" s="61"/>
      <c r="D791" s="62" t="str">
        <f t="shared" si="2"/>
        <v/>
      </c>
      <c r="E791" s="62" t="str">
        <f>IF(F791="","",VLOOKUP($F791,'金額'!$B$3:$K$44,10,FALSE))</f>
        <v/>
      </c>
      <c r="F791" s="63"/>
      <c r="G791" s="64" t="str">
        <f>IF($F791="","",(VLOOKUP($F791,'金額'!$B$3:$E$114,2,FALSE)))</f>
        <v/>
      </c>
      <c r="H791" s="65" t="str">
        <f>IF(F791="","",VLOOKUP($F791,'金額'!$B$3:$I$44,8,FALSE))</f>
        <v/>
      </c>
      <c r="I791" s="66" t="str">
        <f>IF(F791="","",VLOOKUP($F791,'金額'!$B$3:$I$44,7,FALSE))</f>
        <v/>
      </c>
      <c r="J791" s="67"/>
      <c r="K791" s="68"/>
      <c r="L791" s="69" t="str">
        <f>IF($I791="","",IF(AND($B791="K",$E791="KTN"),2000,IF(AND($B791="K",$E791="WHZ"),2000,IF($E791="MAHA",1500,IF($G791=0,(VLOOKUP($K791,'判定表'!$B$3:$G$96,2,FALSE)),0)))))</f>
        <v/>
      </c>
      <c r="M791" s="70" t="str">
        <f>IF($K791="","",IF($E791="ANC",(VLOOKUP($K791,'判定表'!$B$3:$G$95,3,FALSE)),IF(OR($E791="KTN",$E791="WHZ"),(VLOOKUP($K791,'判定表'!$B$3:$G$95,4,FALSE)*I791),0)))</f>
        <v/>
      </c>
      <c r="N791" s="71" t="str">
        <f>IF($I791="","",IF($K791="","",IF($G791=1,(VLOOKUP($F791,'金額'!$B$3:$J$114,3,FALSE)),0)))</f>
        <v/>
      </c>
      <c r="O791" s="72" t="str">
        <f t="shared" si="3"/>
        <v/>
      </c>
      <c r="P791" s="73" t="str">
        <f>IF($K791="","",IF($E791="KTN",(VLOOKUP($K791,'判定表'!$B$3:$I$95,8,FALSE)),IF($I791="","",(VLOOKUP($F791,'金額'!$B$3:$J$114,9,FALSE)))))</f>
        <v/>
      </c>
      <c r="Q791" s="59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</row>
    <row r="792" ht="13.5" customHeight="1">
      <c r="A792" s="44"/>
      <c r="B792" s="60" t="str">
        <f>IF($K792="","",(VLOOKUP($K792,'判定表'!$B$3:$G$105,6,FALSE)))</f>
        <v/>
      </c>
      <c r="C792" s="61"/>
      <c r="D792" s="62" t="str">
        <f t="shared" si="2"/>
        <v/>
      </c>
      <c r="E792" s="62" t="str">
        <f>IF(F792="","",VLOOKUP($F792,'金額'!$B$3:$K$44,10,FALSE))</f>
        <v/>
      </c>
      <c r="F792" s="63"/>
      <c r="G792" s="64" t="str">
        <f>IF($F792="","",(VLOOKUP($F792,'金額'!$B$3:$E$114,2,FALSE)))</f>
        <v/>
      </c>
      <c r="H792" s="65" t="str">
        <f>IF(F792="","",VLOOKUP($F792,'金額'!$B$3:$I$44,8,FALSE))</f>
        <v/>
      </c>
      <c r="I792" s="66" t="str">
        <f>IF(F792="","",VLOOKUP($F792,'金額'!$B$3:$I$44,7,FALSE))</f>
        <v/>
      </c>
      <c r="J792" s="67"/>
      <c r="K792" s="68"/>
      <c r="L792" s="69" t="str">
        <f>IF($I792="","",IF(AND($B792="K",$E792="KTN"),2000,IF(AND($B792="K",$E792="WHZ"),2000,IF($E792="MAHA",1500,IF($G792=0,(VLOOKUP($K792,'判定表'!$B$3:$G$96,2,FALSE)),0)))))</f>
        <v/>
      </c>
      <c r="M792" s="70" t="str">
        <f>IF($K792="","",IF($E792="ANC",(VLOOKUP($K792,'判定表'!$B$3:$G$95,3,FALSE)),IF(OR($E792="KTN",$E792="WHZ"),(VLOOKUP($K792,'判定表'!$B$3:$G$95,4,FALSE)*I792),0)))</f>
        <v/>
      </c>
      <c r="N792" s="71" t="str">
        <f>IF($I792="","",IF($K792="","",IF($G792=1,(VLOOKUP($F792,'金額'!$B$3:$J$114,3,FALSE)),0)))</f>
        <v/>
      </c>
      <c r="O792" s="72" t="str">
        <f t="shared" si="3"/>
        <v/>
      </c>
      <c r="P792" s="73" t="str">
        <f>IF($K792="","",IF($E792="KTN",(VLOOKUP($K792,'判定表'!$B$3:$I$95,8,FALSE)),IF($I792="","",(VLOOKUP($F792,'金額'!$B$3:$J$114,9,FALSE)))))</f>
        <v/>
      </c>
      <c r="Q792" s="59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</row>
    <row r="793" ht="13.5" customHeight="1">
      <c r="A793" s="44"/>
      <c r="B793" s="60" t="str">
        <f>IF($K793="","",(VLOOKUP($K793,'判定表'!$B$3:$G$105,6,FALSE)))</f>
        <v/>
      </c>
      <c r="C793" s="61"/>
      <c r="D793" s="62" t="str">
        <f t="shared" si="2"/>
        <v/>
      </c>
      <c r="E793" s="62" t="str">
        <f>IF(F793="","",VLOOKUP($F793,'金額'!$B$3:$K$44,10,FALSE))</f>
        <v/>
      </c>
      <c r="F793" s="63"/>
      <c r="G793" s="64" t="str">
        <f>IF($F793="","",(VLOOKUP($F793,'金額'!$B$3:$E$114,2,FALSE)))</f>
        <v/>
      </c>
      <c r="H793" s="65" t="str">
        <f>IF(F793="","",VLOOKUP($F793,'金額'!$B$3:$I$44,8,FALSE))</f>
        <v/>
      </c>
      <c r="I793" s="66" t="str">
        <f>IF(F793="","",VLOOKUP($F793,'金額'!$B$3:$I$44,7,FALSE))</f>
        <v/>
      </c>
      <c r="J793" s="67"/>
      <c r="K793" s="68"/>
      <c r="L793" s="69" t="str">
        <f>IF($I793="","",IF(AND($B793="K",$E793="KTN"),2000,IF(AND($B793="K",$E793="WHZ"),2000,IF($E793="MAHA",1500,IF($G793=0,(VLOOKUP($K793,'判定表'!$B$3:$G$96,2,FALSE)),0)))))</f>
        <v/>
      </c>
      <c r="M793" s="70" t="str">
        <f>IF($K793="","",IF($E793="ANC",(VLOOKUP($K793,'判定表'!$B$3:$G$95,3,FALSE)),IF(OR($E793="KTN",$E793="WHZ"),(VLOOKUP($K793,'判定表'!$B$3:$G$95,4,FALSE)*I793),0)))</f>
        <v/>
      </c>
      <c r="N793" s="71" t="str">
        <f>IF($I793="","",IF($K793="","",IF($G793=1,(VLOOKUP($F793,'金額'!$B$3:$J$114,3,FALSE)),0)))</f>
        <v/>
      </c>
      <c r="O793" s="72" t="str">
        <f t="shared" si="3"/>
        <v/>
      </c>
      <c r="P793" s="73" t="str">
        <f>IF($K793="","",IF($E793="KTN",(VLOOKUP($K793,'判定表'!$B$3:$I$95,8,FALSE)),IF($I793="","",(VLOOKUP($F793,'金額'!$B$3:$J$114,9,FALSE)))))</f>
        <v/>
      </c>
      <c r="Q793" s="59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</row>
    <row r="794" ht="13.5" customHeight="1">
      <c r="A794" s="44"/>
      <c r="B794" s="60" t="str">
        <f>IF($K794="","",(VLOOKUP($K794,'判定表'!$B$3:$G$105,6,FALSE)))</f>
        <v/>
      </c>
      <c r="C794" s="61"/>
      <c r="D794" s="62" t="str">
        <f t="shared" si="2"/>
        <v/>
      </c>
      <c r="E794" s="62" t="str">
        <f>IF(F794="","",VLOOKUP($F794,'金額'!$B$3:$K$44,10,FALSE))</f>
        <v/>
      </c>
      <c r="F794" s="63"/>
      <c r="G794" s="64" t="str">
        <f>IF($F794="","",(VLOOKUP($F794,'金額'!$B$3:$E$114,2,FALSE)))</f>
        <v/>
      </c>
      <c r="H794" s="65" t="str">
        <f>IF(F794="","",VLOOKUP($F794,'金額'!$B$3:$I$44,8,FALSE))</f>
        <v/>
      </c>
      <c r="I794" s="66" t="str">
        <f>IF(F794="","",VLOOKUP($F794,'金額'!$B$3:$I$44,7,FALSE))</f>
        <v/>
      </c>
      <c r="J794" s="67"/>
      <c r="K794" s="68"/>
      <c r="L794" s="69" t="str">
        <f>IF($I794="","",IF(AND($B794="K",$E794="KTN"),2000,IF(AND($B794="K",$E794="WHZ"),2000,IF($E794="MAHA",1500,IF($G794=0,(VLOOKUP($K794,'判定表'!$B$3:$G$96,2,FALSE)),0)))))</f>
        <v/>
      </c>
      <c r="M794" s="70" t="str">
        <f>IF($K794="","",IF($E794="ANC",(VLOOKUP($K794,'判定表'!$B$3:$G$95,3,FALSE)),IF(OR($E794="KTN",$E794="WHZ"),(VLOOKUP($K794,'判定表'!$B$3:$G$95,4,FALSE)*I794),0)))</f>
        <v/>
      </c>
      <c r="N794" s="71" t="str">
        <f>IF($I794="","",IF($K794="","",IF($G794=1,(VLOOKUP($F794,'金額'!$B$3:$J$114,3,FALSE)),0)))</f>
        <v/>
      </c>
      <c r="O794" s="72" t="str">
        <f t="shared" si="3"/>
        <v/>
      </c>
      <c r="P794" s="73" t="str">
        <f>IF($K794="","",IF($E794="KTN",(VLOOKUP($K794,'判定表'!$B$3:$I$95,8,FALSE)),IF($I794="","",(VLOOKUP($F794,'金額'!$B$3:$J$114,9,FALSE)))))</f>
        <v/>
      </c>
      <c r="Q794" s="59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</row>
    <row r="795" ht="13.5" customHeight="1">
      <c r="A795" s="44"/>
      <c r="B795" s="60" t="str">
        <f>IF($K795="","",(VLOOKUP($K795,'判定表'!$B$3:$G$105,6,FALSE)))</f>
        <v/>
      </c>
      <c r="C795" s="61"/>
      <c r="D795" s="62" t="str">
        <f t="shared" si="2"/>
        <v/>
      </c>
      <c r="E795" s="62" t="str">
        <f>IF(F795="","",VLOOKUP($F795,'金額'!$B$3:$K$44,10,FALSE))</f>
        <v/>
      </c>
      <c r="F795" s="63"/>
      <c r="G795" s="64" t="str">
        <f>IF($F795="","",(VLOOKUP($F795,'金額'!$B$3:$E$114,2,FALSE)))</f>
        <v/>
      </c>
      <c r="H795" s="65" t="str">
        <f>IF(F795="","",VLOOKUP($F795,'金額'!$B$3:$I$44,8,FALSE))</f>
        <v/>
      </c>
      <c r="I795" s="66" t="str">
        <f>IF(F795="","",VLOOKUP($F795,'金額'!$B$3:$I$44,7,FALSE))</f>
        <v/>
      </c>
      <c r="J795" s="67"/>
      <c r="K795" s="68"/>
      <c r="L795" s="69" t="str">
        <f>IF($I795="","",IF(AND($B795="K",$E795="KTN"),2000,IF(AND($B795="K",$E795="WHZ"),2000,IF($E795="MAHA",1500,IF($G795=0,(VLOOKUP($K795,'判定表'!$B$3:$G$96,2,FALSE)),0)))))</f>
        <v/>
      </c>
      <c r="M795" s="70" t="str">
        <f>IF($K795="","",IF($E795="ANC",(VLOOKUP($K795,'判定表'!$B$3:$G$95,3,FALSE)),IF(OR($E795="KTN",$E795="WHZ"),(VLOOKUP($K795,'判定表'!$B$3:$G$95,4,FALSE)*I795),0)))</f>
        <v/>
      </c>
      <c r="N795" s="71" t="str">
        <f>IF($I795="","",IF($K795="","",IF($G795=1,(VLOOKUP($F795,'金額'!$B$3:$J$114,3,FALSE)),0)))</f>
        <v/>
      </c>
      <c r="O795" s="72" t="str">
        <f t="shared" si="3"/>
        <v/>
      </c>
      <c r="P795" s="73" t="str">
        <f>IF($K795="","",IF($E795="KTN",(VLOOKUP($K795,'判定表'!$B$3:$I$95,8,FALSE)),IF($I795="","",(VLOOKUP($F795,'金額'!$B$3:$J$114,9,FALSE)))))</f>
        <v/>
      </c>
      <c r="Q795" s="75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</row>
    <row r="796" ht="13.5" customHeight="1">
      <c r="A796" s="44"/>
      <c r="B796" s="60" t="str">
        <f>IF($K796="","",(VLOOKUP($K796,'判定表'!$B$3:$G$105,6,FALSE)))</f>
        <v/>
      </c>
      <c r="C796" s="61"/>
      <c r="D796" s="62" t="str">
        <f t="shared" si="2"/>
        <v/>
      </c>
      <c r="E796" s="62" t="str">
        <f>IF(F796="","",VLOOKUP($F796,'金額'!$B$3:$K$44,10,FALSE))</f>
        <v/>
      </c>
      <c r="F796" s="63"/>
      <c r="G796" s="64" t="str">
        <f>IF($F796="","",(VLOOKUP($F796,'金額'!$B$3:$E$114,2,FALSE)))</f>
        <v/>
      </c>
      <c r="H796" s="65" t="str">
        <f>IF(F796="","",VLOOKUP($F796,'金額'!$B$3:$I$44,8,FALSE))</f>
        <v/>
      </c>
      <c r="I796" s="66" t="str">
        <f>IF(F796="","",VLOOKUP($F796,'金額'!$B$3:$I$44,7,FALSE))</f>
        <v/>
      </c>
      <c r="J796" s="67"/>
      <c r="K796" s="68"/>
      <c r="L796" s="69" t="str">
        <f>IF($I796="","",IF(AND($B796="K",$E796="KTN"),2000,IF(AND($B796="K",$E796="WHZ"),2000,IF($E796="MAHA",1500,IF($G796=0,(VLOOKUP($K796,'判定表'!$B$3:$G$96,2,FALSE)),0)))))</f>
        <v/>
      </c>
      <c r="M796" s="70" t="str">
        <f>IF($K796="","",IF($E796="ANC",(VLOOKUP($K796,'判定表'!$B$3:$G$95,3,FALSE)),IF(OR($E796="KTN",$E796="WHZ"),(VLOOKUP($K796,'判定表'!$B$3:$G$95,4,FALSE)*I796),0)))</f>
        <v/>
      </c>
      <c r="N796" s="71" t="str">
        <f>IF($I796="","",IF($K796="","",IF($G796=1,(VLOOKUP($F796,'金額'!$B$3:$J$114,3,FALSE)),0)))</f>
        <v/>
      </c>
      <c r="O796" s="72" t="str">
        <f t="shared" si="3"/>
        <v/>
      </c>
      <c r="P796" s="73" t="str">
        <f>IF($K796="","",IF($E796="KTN",(VLOOKUP($K796,'判定表'!$B$3:$I$95,8,FALSE)),IF($I796="","",(VLOOKUP($F796,'金額'!$B$3:$J$114,9,FALSE)))))</f>
        <v/>
      </c>
      <c r="Q796" s="59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</row>
    <row r="797" ht="13.5" customHeight="1">
      <c r="A797" s="44"/>
      <c r="B797" s="60" t="str">
        <f>IF($K797="","",(VLOOKUP($K797,'判定表'!$B$3:$G$105,6,FALSE)))</f>
        <v/>
      </c>
      <c r="C797" s="61"/>
      <c r="D797" s="62" t="str">
        <f t="shared" si="2"/>
        <v/>
      </c>
      <c r="E797" s="62" t="str">
        <f>IF(F797="","",VLOOKUP($F797,'金額'!$B$3:$K$44,10,FALSE))</f>
        <v/>
      </c>
      <c r="F797" s="63"/>
      <c r="G797" s="64" t="str">
        <f>IF($F797="","",(VLOOKUP($F797,'金額'!$B$3:$E$114,2,FALSE)))</f>
        <v/>
      </c>
      <c r="H797" s="65" t="str">
        <f>IF(F797="","",VLOOKUP($F797,'金額'!$B$3:$I$44,8,FALSE))</f>
        <v/>
      </c>
      <c r="I797" s="66" t="str">
        <f>IF(F797="","",VLOOKUP($F797,'金額'!$B$3:$I$44,7,FALSE))</f>
        <v/>
      </c>
      <c r="J797" s="67"/>
      <c r="K797" s="68"/>
      <c r="L797" s="69" t="str">
        <f>IF($I797="","",IF(AND($B797="K",$E797="KTN"),2000,IF(AND($B797="K",$E797="WHZ"),2000,IF($E797="MAHA",1500,IF($G797=0,(VLOOKUP($K797,'判定表'!$B$3:$G$96,2,FALSE)),0)))))</f>
        <v/>
      </c>
      <c r="M797" s="70" t="str">
        <f>IF($K797="","",IF($E797="ANC",(VLOOKUP($K797,'判定表'!$B$3:$G$95,3,FALSE)),IF(OR($E797="KTN",$E797="WHZ"),(VLOOKUP($K797,'判定表'!$B$3:$G$95,4,FALSE)*I797),0)))</f>
        <v/>
      </c>
      <c r="N797" s="71" t="str">
        <f>IF($I797="","",IF($K797="","",IF($G797=1,(VLOOKUP($F797,'金額'!$B$3:$J$114,3,FALSE)),0)))</f>
        <v/>
      </c>
      <c r="O797" s="72" t="str">
        <f t="shared" si="3"/>
        <v/>
      </c>
      <c r="P797" s="73" t="str">
        <f>IF($K797="","",IF($E797="KTN",(VLOOKUP($K797,'判定表'!$B$3:$I$95,8,FALSE)),IF($I797="","",(VLOOKUP($F797,'金額'!$B$3:$J$114,9,FALSE)))))</f>
        <v/>
      </c>
      <c r="Q797" s="59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</row>
    <row r="798" ht="13.5" customHeight="1">
      <c r="A798" s="44"/>
      <c r="B798" s="60" t="str">
        <f>IF($K798="","",(VLOOKUP($K798,'判定表'!$B$3:$G$105,6,FALSE)))</f>
        <v/>
      </c>
      <c r="C798" s="61"/>
      <c r="D798" s="62" t="str">
        <f t="shared" si="2"/>
        <v/>
      </c>
      <c r="E798" s="62" t="str">
        <f>IF(F798="","",VLOOKUP($F798,'金額'!$B$3:$K$44,10,FALSE))</f>
        <v/>
      </c>
      <c r="F798" s="63"/>
      <c r="G798" s="64" t="str">
        <f>IF($F798="","",(VLOOKUP($F798,'金額'!$B$3:$E$114,2,FALSE)))</f>
        <v/>
      </c>
      <c r="H798" s="65" t="str">
        <f>IF(F798="","",VLOOKUP($F798,'金額'!$B$3:$I$44,8,FALSE))</f>
        <v/>
      </c>
      <c r="I798" s="66" t="str">
        <f>IF(F798="","",VLOOKUP($F798,'金額'!$B$3:$I$44,7,FALSE))</f>
        <v/>
      </c>
      <c r="J798" s="67"/>
      <c r="K798" s="68"/>
      <c r="L798" s="69" t="str">
        <f>IF($I798="","",IF(AND($B798="K",$E798="KTN"),2000,IF(AND($B798="K",$E798="WHZ"),2000,IF($E798="MAHA",1500,IF($G798=0,(VLOOKUP($K798,'判定表'!$B$3:$G$96,2,FALSE)),0)))))</f>
        <v/>
      </c>
      <c r="M798" s="70" t="str">
        <f>IF($K798="","",IF($E798="ANC",(VLOOKUP($K798,'判定表'!$B$3:$G$95,3,FALSE)),IF(OR($E798="KTN",$E798="WHZ"),(VLOOKUP($K798,'判定表'!$B$3:$G$95,4,FALSE)*I798),0)))</f>
        <v/>
      </c>
      <c r="N798" s="71" t="str">
        <f>IF($I798="","",IF($K798="","",IF($G798=1,(VLOOKUP($F798,'金額'!$B$3:$J$114,3,FALSE)),0)))</f>
        <v/>
      </c>
      <c r="O798" s="72" t="str">
        <f t="shared" si="3"/>
        <v/>
      </c>
      <c r="P798" s="73" t="str">
        <f>IF($K798="","",IF($E798="KTN",(VLOOKUP($K798,'判定表'!$B$3:$I$95,8,FALSE)),IF($I798="","",(VLOOKUP($F798,'金額'!$B$3:$J$114,9,FALSE)))))</f>
        <v/>
      </c>
      <c r="Q798" s="59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</row>
    <row r="799" ht="13.5" customHeight="1">
      <c r="A799" s="44"/>
      <c r="B799" s="60" t="str">
        <f>IF($K799="","",(VLOOKUP($K799,'判定表'!$B$3:$G$105,6,FALSE)))</f>
        <v/>
      </c>
      <c r="C799" s="61"/>
      <c r="D799" s="62" t="str">
        <f t="shared" si="2"/>
        <v/>
      </c>
      <c r="E799" s="62" t="str">
        <f>IF(F799="","",VLOOKUP($F799,'金額'!$B$3:$K$44,10,FALSE))</f>
        <v/>
      </c>
      <c r="F799" s="63"/>
      <c r="G799" s="64" t="str">
        <f>IF($F799="","",(VLOOKUP($F799,'金額'!$B$3:$E$114,2,FALSE)))</f>
        <v/>
      </c>
      <c r="H799" s="65" t="str">
        <f>IF(F799="","",VLOOKUP($F799,'金額'!$B$3:$I$44,8,FALSE))</f>
        <v/>
      </c>
      <c r="I799" s="66" t="str">
        <f>IF(F799="","",VLOOKUP($F799,'金額'!$B$3:$I$44,7,FALSE))</f>
        <v/>
      </c>
      <c r="J799" s="67"/>
      <c r="K799" s="68"/>
      <c r="L799" s="69" t="str">
        <f>IF($I799="","",IF(AND($B799="K",$E799="KTN"),2000,IF(AND($B799="K",$E799="WHZ"),2000,IF($E799="MAHA",1500,IF($G799=0,(VLOOKUP($K799,'判定表'!$B$3:$G$96,2,FALSE)),0)))))</f>
        <v/>
      </c>
      <c r="M799" s="70" t="str">
        <f>IF($K799="","",IF($E799="ANC",(VLOOKUP($K799,'判定表'!$B$3:$G$95,3,FALSE)),IF(OR($E799="KTN",$E799="WHZ"),(VLOOKUP($K799,'判定表'!$B$3:$G$95,4,FALSE)*I799),0)))</f>
        <v/>
      </c>
      <c r="N799" s="71" t="str">
        <f>IF($I799="","",IF($K799="","",IF($G799=1,(VLOOKUP($F799,'金額'!$B$3:$J$114,3,FALSE)),0)))</f>
        <v/>
      </c>
      <c r="O799" s="72" t="str">
        <f t="shared" si="3"/>
        <v/>
      </c>
      <c r="P799" s="73" t="str">
        <f>IF($K799="","",IF($E799="KTN",(VLOOKUP($K799,'判定表'!$B$3:$I$95,8,FALSE)),IF($I799="","",(VLOOKUP($F799,'金額'!$B$3:$J$114,9,FALSE)))))</f>
        <v/>
      </c>
      <c r="Q799" s="59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</row>
    <row r="800" ht="13.5" customHeight="1">
      <c r="A800" s="44"/>
      <c r="B800" s="60" t="str">
        <f>IF($K800="","",(VLOOKUP($K800,'判定表'!$B$3:$G$105,6,FALSE)))</f>
        <v/>
      </c>
      <c r="C800" s="61"/>
      <c r="D800" s="62" t="str">
        <f t="shared" si="2"/>
        <v/>
      </c>
      <c r="E800" s="62" t="str">
        <f>IF(F800="","",VLOOKUP($F800,'金額'!$B$3:$K$44,10,FALSE))</f>
        <v/>
      </c>
      <c r="F800" s="63"/>
      <c r="G800" s="64" t="str">
        <f>IF($F800="","",(VLOOKUP($F800,'金額'!$B$3:$E$114,2,FALSE)))</f>
        <v/>
      </c>
      <c r="H800" s="65" t="str">
        <f>IF(F800="","",VLOOKUP($F800,'金額'!$B$3:$I$44,8,FALSE))</f>
        <v/>
      </c>
      <c r="I800" s="66" t="str">
        <f>IF(F800="","",VLOOKUP($F800,'金額'!$B$3:$I$44,7,FALSE))</f>
        <v/>
      </c>
      <c r="J800" s="67"/>
      <c r="K800" s="68"/>
      <c r="L800" s="69" t="str">
        <f>IF($I800="","",IF(AND($B800="K",$E800="KTN"),2000,IF(AND($B800="K",$E800="WHZ"),2000,IF($E800="MAHA",1500,IF($G800=0,(VLOOKUP($K800,'判定表'!$B$3:$G$96,2,FALSE)),0)))))</f>
        <v/>
      </c>
      <c r="M800" s="70" t="str">
        <f>IF($K800="","",IF($E800="ANC",(VLOOKUP($K800,'判定表'!$B$3:$G$95,3,FALSE)),IF(OR($E800="KTN",$E800="WHZ"),(VLOOKUP($K800,'判定表'!$B$3:$G$95,4,FALSE)*I800),0)))</f>
        <v/>
      </c>
      <c r="N800" s="71" t="str">
        <f>IF($I800="","",IF($K800="","",IF($G800=1,(VLOOKUP($F800,'金額'!$B$3:$J$114,3,FALSE)),0)))</f>
        <v/>
      </c>
      <c r="O800" s="72" t="str">
        <f t="shared" si="3"/>
        <v/>
      </c>
      <c r="P800" s="73" t="str">
        <f>IF($K800="","",IF($E800="KTN",(VLOOKUP($K800,'判定表'!$B$3:$I$95,8,FALSE)),IF($I800="","",(VLOOKUP($F800,'金額'!$B$3:$J$114,9,FALSE)))))</f>
        <v/>
      </c>
      <c r="Q800" s="59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</row>
    <row r="801" ht="13.5" customHeight="1">
      <c r="A801" s="44"/>
      <c r="B801" s="60" t="str">
        <f>IF($K801="","",(VLOOKUP($K801,'判定表'!$B$3:$G$105,6,FALSE)))</f>
        <v/>
      </c>
      <c r="C801" s="61"/>
      <c r="D801" s="62" t="str">
        <f t="shared" si="2"/>
        <v/>
      </c>
      <c r="E801" s="62" t="str">
        <f>IF(F801="","",VLOOKUP($F801,'金額'!$B$3:$K$44,10,FALSE))</f>
        <v/>
      </c>
      <c r="F801" s="63"/>
      <c r="G801" s="64" t="str">
        <f>IF($F801="","",(VLOOKUP($F801,'金額'!$B$3:$E$114,2,FALSE)))</f>
        <v/>
      </c>
      <c r="H801" s="65" t="str">
        <f>IF(F801="","",VLOOKUP($F801,'金額'!$B$3:$I$44,8,FALSE))</f>
        <v/>
      </c>
      <c r="I801" s="66" t="str">
        <f>IF(F801="","",VLOOKUP($F801,'金額'!$B$3:$I$44,7,FALSE))</f>
        <v/>
      </c>
      <c r="J801" s="67"/>
      <c r="K801" s="68"/>
      <c r="L801" s="69" t="str">
        <f>IF($I801="","",IF(AND($B801="K",$E801="KTN"),2000,IF(AND($B801="K",$E801="WHZ"),2000,IF($E801="MAHA",1500,IF($G801=0,(VLOOKUP($K801,'判定表'!$B$3:$G$96,2,FALSE)),0)))))</f>
        <v/>
      </c>
      <c r="M801" s="70" t="str">
        <f>IF($K801="","",IF($E801="ANC",(VLOOKUP($K801,'判定表'!$B$3:$G$95,3,FALSE)),IF(OR($E801="KTN",$E801="WHZ"),(VLOOKUP($K801,'判定表'!$B$3:$G$95,4,FALSE)*I801),0)))</f>
        <v/>
      </c>
      <c r="N801" s="71" t="str">
        <f>IF($I801="","",IF($K801="","",IF($G801=1,(VLOOKUP($F801,'金額'!$B$3:$J$114,3,FALSE)),0)))</f>
        <v/>
      </c>
      <c r="O801" s="72" t="str">
        <f t="shared" si="3"/>
        <v/>
      </c>
      <c r="P801" s="73" t="str">
        <f>IF($K801="","",IF($E801="KTN",(VLOOKUP($K801,'判定表'!$B$3:$I$95,8,FALSE)),IF($I801="","",(VLOOKUP($F801,'金額'!$B$3:$J$114,9,FALSE)))))</f>
        <v/>
      </c>
      <c r="Q801" s="59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</row>
    <row r="802" ht="13.5" customHeight="1">
      <c r="A802" s="44"/>
      <c r="B802" s="60" t="str">
        <f>IF($K802="","",(VLOOKUP($K802,'判定表'!$B$3:$G$105,6,FALSE)))</f>
        <v/>
      </c>
      <c r="C802" s="61"/>
      <c r="D802" s="62" t="str">
        <f t="shared" si="2"/>
        <v/>
      </c>
      <c r="E802" s="62" t="str">
        <f>IF(F802="","",VLOOKUP($F802,'金額'!$B$3:$K$44,10,FALSE))</f>
        <v/>
      </c>
      <c r="F802" s="63"/>
      <c r="G802" s="64" t="str">
        <f>IF($F802="","",(VLOOKUP($F802,'金額'!$B$3:$E$114,2,FALSE)))</f>
        <v/>
      </c>
      <c r="H802" s="65" t="str">
        <f>IF(F802="","",VLOOKUP($F802,'金額'!$B$3:$I$44,8,FALSE))</f>
        <v/>
      </c>
      <c r="I802" s="66" t="str">
        <f>IF(F802="","",VLOOKUP($F802,'金額'!$B$3:$I$44,7,FALSE))</f>
        <v/>
      </c>
      <c r="J802" s="67"/>
      <c r="K802" s="68"/>
      <c r="L802" s="69" t="str">
        <f>IF($I802="","",IF(AND($B802="K",$E802="KTN"),2000,IF(AND($B802="K",$E802="WHZ"),2000,IF($E802="MAHA",1500,IF($G802=0,(VLOOKUP($K802,'判定表'!$B$3:$G$96,2,FALSE)),0)))))</f>
        <v/>
      </c>
      <c r="M802" s="70" t="str">
        <f>IF($K802="","",IF($E802="ANC",(VLOOKUP($K802,'判定表'!$B$3:$G$95,3,FALSE)),IF(OR($E802="KTN",$E802="WHZ"),(VLOOKUP($K802,'判定表'!$B$3:$G$95,4,FALSE)*I802),0)))</f>
        <v/>
      </c>
      <c r="N802" s="71" t="str">
        <f>IF($I802="","",IF($K802="","",IF($G802=1,(VLOOKUP($F802,'金額'!$B$3:$J$114,3,FALSE)),0)))</f>
        <v/>
      </c>
      <c r="O802" s="72" t="str">
        <f t="shared" si="3"/>
        <v/>
      </c>
      <c r="P802" s="73" t="str">
        <f>IF($K802="","",IF($E802="KTN",(VLOOKUP($K802,'判定表'!$B$3:$I$95,8,FALSE)),IF($I802="","",(VLOOKUP($F802,'金額'!$B$3:$J$114,9,FALSE)))))</f>
        <v/>
      </c>
      <c r="Q802" s="59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</row>
    <row r="803" ht="13.5" customHeight="1">
      <c r="A803" s="44"/>
      <c r="B803" s="60" t="str">
        <f>IF($K803="","",(VLOOKUP($K803,'判定表'!$B$3:$G$105,6,FALSE)))</f>
        <v/>
      </c>
      <c r="C803" s="61"/>
      <c r="D803" s="62" t="str">
        <f t="shared" si="2"/>
        <v/>
      </c>
      <c r="E803" s="62" t="str">
        <f>IF(F803="","",VLOOKUP($F803,'金額'!$B$3:$K$44,10,FALSE))</f>
        <v/>
      </c>
      <c r="F803" s="63"/>
      <c r="G803" s="64" t="str">
        <f>IF($F803="","",(VLOOKUP($F803,'金額'!$B$3:$E$114,2,FALSE)))</f>
        <v/>
      </c>
      <c r="H803" s="65" t="str">
        <f>IF(F803="","",VLOOKUP($F803,'金額'!$B$3:$I$44,8,FALSE))</f>
        <v/>
      </c>
      <c r="I803" s="66" t="str">
        <f>IF(F803="","",VLOOKUP($F803,'金額'!$B$3:$I$44,7,FALSE))</f>
        <v/>
      </c>
      <c r="J803" s="67"/>
      <c r="K803" s="68"/>
      <c r="L803" s="69" t="str">
        <f>IF($I803="","",IF(AND($B803="K",$E803="KTN"),2000,IF(AND($B803="K",$E803="WHZ"),2000,IF($E803="MAHA",1500,IF($G803=0,(VLOOKUP($K803,'判定表'!$B$3:$G$96,2,FALSE)),0)))))</f>
        <v/>
      </c>
      <c r="M803" s="70" t="str">
        <f>IF($K803="","",IF($E803="ANC",(VLOOKUP($K803,'判定表'!$B$3:$G$95,3,FALSE)),IF(OR($E803="KTN",$E803="WHZ"),(VLOOKUP($K803,'判定表'!$B$3:$G$95,4,FALSE)*I803),0)))</f>
        <v/>
      </c>
      <c r="N803" s="71" t="str">
        <f>IF($I803="","",IF($K803="","",IF($G803=1,(VLOOKUP($F803,'金額'!$B$3:$J$114,3,FALSE)),0)))</f>
        <v/>
      </c>
      <c r="O803" s="72" t="str">
        <f t="shared" si="3"/>
        <v/>
      </c>
      <c r="P803" s="73" t="str">
        <f>IF($K803="","",IF($E803="KTN",(VLOOKUP($K803,'判定表'!$B$3:$I$95,8,FALSE)),IF($I803="","",(VLOOKUP($F803,'金額'!$B$3:$J$114,9,FALSE)))))</f>
        <v/>
      </c>
      <c r="Q803" s="59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</row>
    <row r="804" ht="13.5" customHeight="1">
      <c r="A804" s="44"/>
      <c r="B804" s="60" t="str">
        <f>IF($K804="","",(VLOOKUP($K804,'判定表'!$B$3:$G$105,6,FALSE)))</f>
        <v/>
      </c>
      <c r="C804" s="61"/>
      <c r="D804" s="62" t="str">
        <f t="shared" si="2"/>
        <v/>
      </c>
      <c r="E804" s="62" t="str">
        <f>IF(F804="","",VLOOKUP($F804,'金額'!$B$3:$K$44,10,FALSE))</f>
        <v/>
      </c>
      <c r="F804" s="63"/>
      <c r="G804" s="64" t="str">
        <f>IF($F804="","",(VLOOKUP($F804,'金額'!$B$3:$E$114,2,FALSE)))</f>
        <v/>
      </c>
      <c r="H804" s="65" t="str">
        <f>IF(F804="","",VLOOKUP($F804,'金額'!$B$3:$I$44,8,FALSE))</f>
        <v/>
      </c>
      <c r="I804" s="66" t="str">
        <f>IF(F804="","",VLOOKUP($F804,'金額'!$B$3:$I$44,7,FALSE))</f>
        <v/>
      </c>
      <c r="J804" s="67"/>
      <c r="K804" s="68"/>
      <c r="L804" s="69" t="str">
        <f>IF($I804="","",IF(AND($B804="K",$E804="KTN"),2000,IF(AND($B804="K",$E804="WHZ"),2000,IF($E804="MAHA",1500,IF($G804=0,(VLOOKUP($K804,'判定表'!$B$3:$G$96,2,FALSE)),0)))))</f>
        <v/>
      </c>
      <c r="M804" s="70" t="str">
        <f>IF($K804="","",IF($E804="ANC",(VLOOKUP($K804,'判定表'!$B$3:$G$95,3,FALSE)),IF(OR($E804="KTN",$E804="WHZ"),(VLOOKUP($K804,'判定表'!$B$3:$G$95,4,FALSE)*I804),0)))</f>
        <v/>
      </c>
      <c r="N804" s="71" t="str">
        <f>IF($I804="","",IF($K804="","",IF($G804=1,(VLOOKUP($F804,'金額'!$B$3:$J$114,3,FALSE)),0)))</f>
        <v/>
      </c>
      <c r="O804" s="72" t="str">
        <f t="shared" si="3"/>
        <v/>
      </c>
      <c r="P804" s="73" t="str">
        <f>IF($K804="","",IF($E804="KTN",(VLOOKUP($K804,'判定表'!$B$3:$I$95,8,FALSE)),IF($I804="","",(VLOOKUP($F804,'金額'!$B$3:$J$114,9,FALSE)))))</f>
        <v/>
      </c>
      <c r="Q804" s="59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</row>
    <row r="805" ht="13.5" customHeight="1">
      <c r="A805" s="44"/>
      <c r="B805" s="60" t="str">
        <f>IF($K805="","",(VLOOKUP($K805,'判定表'!$B$3:$G$105,6,FALSE)))</f>
        <v/>
      </c>
      <c r="C805" s="61"/>
      <c r="D805" s="62" t="str">
        <f t="shared" si="2"/>
        <v/>
      </c>
      <c r="E805" s="62" t="str">
        <f>IF(F805="","",VLOOKUP($F805,'金額'!$B$3:$K$44,10,FALSE))</f>
        <v/>
      </c>
      <c r="F805" s="63"/>
      <c r="G805" s="64" t="str">
        <f>IF($F805="","",(VLOOKUP($F805,'金額'!$B$3:$E$114,2,FALSE)))</f>
        <v/>
      </c>
      <c r="H805" s="65" t="str">
        <f>IF(F805="","",VLOOKUP($F805,'金額'!$B$3:$I$44,8,FALSE))</f>
        <v/>
      </c>
      <c r="I805" s="66" t="str">
        <f>IF(F805="","",VLOOKUP($F805,'金額'!$B$3:$I$44,7,FALSE))</f>
        <v/>
      </c>
      <c r="J805" s="67"/>
      <c r="K805" s="68"/>
      <c r="L805" s="69" t="str">
        <f>IF($I805="","",IF(AND($B805="K",$E805="KTN"),2000,IF(AND($B805="K",$E805="WHZ"),2000,IF($E805="MAHA",1500,IF($G805=0,(VLOOKUP($K805,'判定表'!$B$3:$G$96,2,FALSE)),0)))))</f>
        <v/>
      </c>
      <c r="M805" s="70" t="str">
        <f>IF($K805="","",IF($E805="ANC",(VLOOKUP($K805,'判定表'!$B$3:$G$95,3,FALSE)),IF(OR($E805="KTN",$E805="WHZ"),(VLOOKUP($K805,'判定表'!$B$3:$G$95,4,FALSE)*I805),0)))</f>
        <v/>
      </c>
      <c r="N805" s="71" t="str">
        <f>IF($I805="","",IF($K805="","",IF($G805=1,(VLOOKUP($F805,'金額'!$B$3:$J$114,3,FALSE)),0)))</f>
        <v/>
      </c>
      <c r="O805" s="72" t="str">
        <f t="shared" si="3"/>
        <v/>
      </c>
      <c r="P805" s="73" t="str">
        <f>IF($K805="","",IF($E805="KTN",(VLOOKUP($K805,'判定表'!$B$3:$I$95,8,FALSE)),IF($I805="","",(VLOOKUP($F805,'金額'!$B$3:$J$114,9,FALSE)))))</f>
        <v/>
      </c>
      <c r="Q805" s="75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</row>
    <row r="806" ht="13.5" customHeight="1">
      <c r="A806" s="44"/>
      <c r="B806" s="60" t="str">
        <f>IF($K806="","",(VLOOKUP($K806,'判定表'!$B$3:$G$105,6,FALSE)))</f>
        <v/>
      </c>
      <c r="C806" s="61"/>
      <c r="D806" s="62" t="str">
        <f t="shared" si="2"/>
        <v/>
      </c>
      <c r="E806" s="62" t="str">
        <f>IF(F806="","",VLOOKUP($F806,'金額'!$B$3:$K$44,10,FALSE))</f>
        <v/>
      </c>
      <c r="F806" s="63"/>
      <c r="G806" s="64" t="str">
        <f>IF($F806="","",(VLOOKUP($F806,'金額'!$B$3:$E$114,2,FALSE)))</f>
        <v/>
      </c>
      <c r="H806" s="65" t="str">
        <f>IF(F806="","",VLOOKUP($F806,'金額'!$B$3:$I$44,8,FALSE))</f>
        <v/>
      </c>
      <c r="I806" s="66" t="str">
        <f>IF(F806="","",VLOOKUP($F806,'金額'!$B$3:$I$44,7,FALSE))</f>
        <v/>
      </c>
      <c r="J806" s="67"/>
      <c r="K806" s="68"/>
      <c r="L806" s="69" t="str">
        <f>IF($I806="","",IF(AND($B806="K",$E806="KTN"),2000,IF(AND($B806="K",$E806="WHZ"),2000,IF($E806="MAHA",1500,IF($G806=0,(VLOOKUP($K806,'判定表'!$B$3:$G$96,2,FALSE)),0)))))</f>
        <v/>
      </c>
      <c r="M806" s="70" t="str">
        <f>IF($K806="","",IF($E806="ANC",(VLOOKUP($K806,'判定表'!$B$3:$G$95,3,FALSE)),IF(OR($E806="KTN",$E806="WHZ"),(VLOOKUP($K806,'判定表'!$B$3:$G$95,4,FALSE)*I806),0)))</f>
        <v/>
      </c>
      <c r="N806" s="71" t="str">
        <f>IF($I806="","",IF($K806="","",IF($G806=1,(VLOOKUP($F806,'金額'!$B$3:$J$114,3,FALSE)),0)))</f>
        <v/>
      </c>
      <c r="O806" s="72" t="str">
        <f t="shared" si="3"/>
        <v/>
      </c>
      <c r="P806" s="73" t="str">
        <f>IF($K806="","",IF($E806="KTN",(VLOOKUP($K806,'判定表'!$B$3:$I$95,8,FALSE)),IF($I806="","",(VLOOKUP($F806,'金額'!$B$3:$J$114,9,FALSE)))))</f>
        <v/>
      </c>
      <c r="Q806" s="59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</row>
    <row r="807" ht="13.5" customHeight="1">
      <c r="A807" s="44"/>
      <c r="B807" s="60" t="str">
        <f>IF($K807="","",(VLOOKUP($K807,'判定表'!$B$3:$G$105,6,FALSE)))</f>
        <v/>
      </c>
      <c r="C807" s="61"/>
      <c r="D807" s="62" t="str">
        <f t="shared" si="2"/>
        <v/>
      </c>
      <c r="E807" s="62" t="str">
        <f>IF(F807="","",VLOOKUP($F807,'金額'!$B$3:$K$44,10,FALSE))</f>
        <v/>
      </c>
      <c r="F807" s="63"/>
      <c r="G807" s="64" t="str">
        <f>IF($F807="","",(VLOOKUP($F807,'金額'!$B$3:$E$114,2,FALSE)))</f>
        <v/>
      </c>
      <c r="H807" s="65" t="str">
        <f>IF(F807="","",VLOOKUP($F807,'金額'!$B$3:$I$44,8,FALSE))</f>
        <v/>
      </c>
      <c r="I807" s="66" t="str">
        <f>IF(F807="","",VLOOKUP($F807,'金額'!$B$3:$I$44,7,FALSE))</f>
        <v/>
      </c>
      <c r="J807" s="67"/>
      <c r="K807" s="68"/>
      <c r="L807" s="69" t="str">
        <f>IF($I807="","",IF(AND($B807="K",$E807="KTN"),2000,IF(AND($B807="K",$E807="WHZ"),2000,IF($E807="MAHA",1500,IF($G807=0,(VLOOKUP($K807,'判定表'!$B$3:$G$96,2,FALSE)),0)))))</f>
        <v/>
      </c>
      <c r="M807" s="70" t="str">
        <f>IF($K807="","",IF($E807="ANC",(VLOOKUP($K807,'判定表'!$B$3:$G$95,3,FALSE)),IF(OR($E807="KTN",$E807="WHZ"),(VLOOKUP($K807,'判定表'!$B$3:$G$95,4,FALSE)*I807),0)))</f>
        <v/>
      </c>
      <c r="N807" s="71" t="str">
        <f>IF($I807="","",IF($K807="","",IF($G807=1,(VLOOKUP($F807,'金額'!$B$3:$J$114,3,FALSE)),0)))</f>
        <v/>
      </c>
      <c r="O807" s="72" t="str">
        <f t="shared" si="3"/>
        <v/>
      </c>
      <c r="P807" s="73" t="str">
        <f>IF($K807="","",IF($E807="KTN",(VLOOKUP($K807,'判定表'!$B$3:$I$95,8,FALSE)),IF($I807="","",(VLOOKUP($F807,'金額'!$B$3:$J$114,9,FALSE)))))</f>
        <v/>
      </c>
      <c r="Q807" s="59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</row>
    <row r="808" ht="13.5" customHeight="1">
      <c r="A808" s="44"/>
      <c r="B808" s="60" t="str">
        <f>IF($K808="","",(VLOOKUP($K808,'判定表'!$B$3:$G$105,6,FALSE)))</f>
        <v/>
      </c>
      <c r="C808" s="61"/>
      <c r="D808" s="62" t="str">
        <f t="shared" si="2"/>
        <v/>
      </c>
      <c r="E808" s="62" t="str">
        <f>IF(F808="","",VLOOKUP($F808,'金額'!$B$3:$K$44,10,FALSE))</f>
        <v/>
      </c>
      <c r="F808" s="63"/>
      <c r="G808" s="64" t="str">
        <f>IF($F808="","",(VLOOKUP($F808,'金額'!$B$3:$E$114,2,FALSE)))</f>
        <v/>
      </c>
      <c r="H808" s="65" t="str">
        <f>IF(F808="","",VLOOKUP($F808,'金額'!$B$3:$I$44,8,FALSE))</f>
        <v/>
      </c>
      <c r="I808" s="66" t="str">
        <f>IF(F808="","",VLOOKUP($F808,'金額'!$B$3:$I$44,7,FALSE))</f>
        <v/>
      </c>
      <c r="J808" s="67"/>
      <c r="K808" s="68"/>
      <c r="L808" s="69" t="str">
        <f>IF($I808="","",IF(AND($B808="K",$E808="KTN"),2000,IF(AND($B808="K",$E808="WHZ"),2000,IF($E808="MAHA",1500,IF($G808=0,(VLOOKUP($K808,'判定表'!$B$3:$G$96,2,FALSE)),0)))))</f>
        <v/>
      </c>
      <c r="M808" s="70" t="str">
        <f>IF($K808="","",IF($E808="ANC",(VLOOKUP($K808,'判定表'!$B$3:$G$95,3,FALSE)),IF(OR($E808="KTN",$E808="WHZ"),(VLOOKUP($K808,'判定表'!$B$3:$G$95,4,FALSE)*I808),0)))</f>
        <v/>
      </c>
      <c r="N808" s="71" t="str">
        <f>IF($I808="","",IF($K808="","",IF($G808=1,(VLOOKUP($F808,'金額'!$B$3:$J$114,3,FALSE)),0)))</f>
        <v/>
      </c>
      <c r="O808" s="72" t="str">
        <f t="shared" si="3"/>
        <v/>
      </c>
      <c r="P808" s="73" t="str">
        <f>IF($K808="","",IF($E808="KTN",(VLOOKUP($K808,'判定表'!$B$3:$I$95,8,FALSE)),IF($I808="","",(VLOOKUP($F808,'金額'!$B$3:$J$114,9,FALSE)))))</f>
        <v/>
      </c>
      <c r="Q808" s="59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</row>
    <row r="809" ht="13.5" customHeight="1">
      <c r="A809" s="44"/>
      <c r="B809" s="60" t="str">
        <f>IF($K809="","",(VLOOKUP($K809,'判定表'!$B$3:$G$105,6,FALSE)))</f>
        <v/>
      </c>
      <c r="C809" s="61"/>
      <c r="D809" s="62" t="str">
        <f t="shared" si="2"/>
        <v/>
      </c>
      <c r="E809" s="62" t="str">
        <f>IF(F809="","",VLOOKUP($F809,'金額'!$B$3:$K$44,10,FALSE))</f>
        <v/>
      </c>
      <c r="F809" s="63"/>
      <c r="G809" s="64" t="str">
        <f>IF($F809="","",(VLOOKUP($F809,'金額'!$B$3:$E$114,2,FALSE)))</f>
        <v/>
      </c>
      <c r="H809" s="65" t="str">
        <f>IF(F809="","",VLOOKUP($F809,'金額'!$B$3:$I$44,8,FALSE))</f>
        <v/>
      </c>
      <c r="I809" s="66" t="str">
        <f>IF(F809="","",VLOOKUP($F809,'金額'!$B$3:$I$44,7,FALSE))</f>
        <v/>
      </c>
      <c r="J809" s="67"/>
      <c r="K809" s="68"/>
      <c r="L809" s="69" t="str">
        <f>IF($I809="","",IF(AND($B809="K",$E809="KTN"),2000,IF(AND($B809="K",$E809="WHZ"),2000,IF($E809="MAHA",1500,IF($G809=0,(VLOOKUP($K809,'判定表'!$B$3:$G$96,2,FALSE)),0)))))</f>
        <v/>
      </c>
      <c r="M809" s="70" t="str">
        <f>IF($K809="","",IF($E809="ANC",(VLOOKUP($K809,'判定表'!$B$3:$G$95,3,FALSE)),IF(OR($E809="KTN",$E809="WHZ"),(VLOOKUP($K809,'判定表'!$B$3:$G$95,4,FALSE)*I809),0)))</f>
        <v/>
      </c>
      <c r="N809" s="71" t="str">
        <f>IF($I809="","",IF($K809="","",IF($G809=1,(VLOOKUP($F809,'金額'!$B$3:$J$114,3,FALSE)),0)))</f>
        <v/>
      </c>
      <c r="O809" s="72" t="str">
        <f t="shared" si="3"/>
        <v/>
      </c>
      <c r="P809" s="73" t="str">
        <f>IF($K809="","",IF($E809="KTN",(VLOOKUP($K809,'判定表'!$B$3:$I$95,8,FALSE)),IF($I809="","",(VLOOKUP($F809,'金額'!$B$3:$J$114,9,FALSE)))))</f>
        <v/>
      </c>
      <c r="Q809" s="59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</row>
    <row r="810" ht="13.5" customHeight="1">
      <c r="A810" s="44"/>
      <c r="B810" s="60" t="str">
        <f>IF($K810="","",(VLOOKUP($K810,'判定表'!$B$3:$G$105,6,FALSE)))</f>
        <v/>
      </c>
      <c r="C810" s="61"/>
      <c r="D810" s="62" t="str">
        <f t="shared" si="2"/>
        <v/>
      </c>
      <c r="E810" s="62" t="str">
        <f>IF(F810="","",VLOOKUP($F810,'金額'!$B$3:$K$44,10,FALSE))</f>
        <v/>
      </c>
      <c r="F810" s="63"/>
      <c r="G810" s="64" t="str">
        <f>IF($F810="","",(VLOOKUP($F810,'金額'!$B$3:$E$114,2,FALSE)))</f>
        <v/>
      </c>
      <c r="H810" s="65" t="str">
        <f>IF(F810="","",VLOOKUP($F810,'金額'!$B$3:$I$44,8,FALSE))</f>
        <v/>
      </c>
      <c r="I810" s="66" t="str">
        <f>IF(F810="","",VLOOKUP($F810,'金額'!$B$3:$I$44,7,FALSE))</f>
        <v/>
      </c>
      <c r="J810" s="67"/>
      <c r="K810" s="68"/>
      <c r="L810" s="69" t="str">
        <f>IF($I810="","",IF(AND($B810="K",$E810="KTN"),2000,IF(AND($B810="K",$E810="WHZ"),2000,IF($E810="MAHA",1500,IF($G810=0,(VLOOKUP($K810,'判定表'!$B$3:$G$96,2,FALSE)),0)))))</f>
        <v/>
      </c>
      <c r="M810" s="70" t="str">
        <f>IF($K810="","",IF($E810="ANC",(VLOOKUP($K810,'判定表'!$B$3:$G$95,3,FALSE)),IF(OR($E810="KTN",$E810="WHZ"),(VLOOKUP($K810,'判定表'!$B$3:$G$95,4,FALSE)*I810),0)))</f>
        <v/>
      </c>
      <c r="N810" s="71" t="str">
        <f>IF($I810="","",IF($K810="","",IF($G810=1,(VLOOKUP($F810,'金額'!$B$3:$J$114,3,FALSE)),0)))</f>
        <v/>
      </c>
      <c r="O810" s="72" t="str">
        <f t="shared" si="3"/>
        <v/>
      </c>
      <c r="P810" s="73" t="str">
        <f>IF($K810="","",IF($E810="KTN",(VLOOKUP($K810,'判定表'!$B$3:$I$95,8,FALSE)),IF($I810="","",(VLOOKUP($F810,'金額'!$B$3:$J$114,9,FALSE)))))</f>
        <v/>
      </c>
      <c r="Q810" s="75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</row>
    <row r="811" ht="13.5" customHeight="1">
      <c r="A811" s="44"/>
      <c r="B811" s="60" t="str">
        <f>IF($K811="","",(VLOOKUP($K811,'判定表'!$B$3:$G$105,6,FALSE)))</f>
        <v/>
      </c>
      <c r="C811" s="61"/>
      <c r="D811" s="62" t="str">
        <f t="shared" si="2"/>
        <v/>
      </c>
      <c r="E811" s="62" t="str">
        <f>IF(F811="","",VLOOKUP($F811,'金額'!$B$3:$K$44,10,FALSE))</f>
        <v/>
      </c>
      <c r="F811" s="63"/>
      <c r="G811" s="64" t="str">
        <f>IF($F811="","",(VLOOKUP($F811,'金額'!$B$3:$E$114,2,FALSE)))</f>
        <v/>
      </c>
      <c r="H811" s="65" t="str">
        <f>IF(F811="","",VLOOKUP($F811,'金額'!$B$3:$I$44,8,FALSE))</f>
        <v/>
      </c>
      <c r="I811" s="66" t="str">
        <f>IF(F811="","",VLOOKUP($F811,'金額'!$B$3:$I$44,7,FALSE))</f>
        <v/>
      </c>
      <c r="J811" s="67"/>
      <c r="K811" s="68"/>
      <c r="L811" s="69" t="str">
        <f>IF($I811="","",IF(AND($B811="K",$E811="KTN"),2000,IF(AND($B811="K",$E811="WHZ"),2000,IF($E811="MAHA",1500,IF($G811=0,(VLOOKUP($K811,'判定表'!$B$3:$G$96,2,FALSE)),0)))))</f>
        <v/>
      </c>
      <c r="M811" s="70" t="str">
        <f>IF($K811="","",IF($E811="ANC",(VLOOKUP($K811,'判定表'!$B$3:$G$95,3,FALSE)),IF(OR($E811="KTN",$E811="WHZ"),(VLOOKUP($K811,'判定表'!$B$3:$G$95,4,FALSE)*I811),0)))</f>
        <v/>
      </c>
      <c r="N811" s="71" t="str">
        <f>IF($I811="","",IF($K811="","",IF($G811=1,(VLOOKUP($F811,'金額'!$B$3:$J$114,3,FALSE)),0)))</f>
        <v/>
      </c>
      <c r="O811" s="72" t="str">
        <f t="shared" si="3"/>
        <v/>
      </c>
      <c r="P811" s="73" t="str">
        <f>IF($K811="","",IF($E811="KTN",(VLOOKUP($K811,'判定表'!$B$3:$I$95,8,FALSE)),IF($I811="","",(VLOOKUP($F811,'金額'!$B$3:$J$114,9,FALSE)))))</f>
        <v/>
      </c>
      <c r="Q811" s="59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</row>
    <row r="812" ht="13.5" customHeight="1">
      <c r="A812" s="44"/>
      <c r="B812" s="60" t="str">
        <f>IF($K812="","",(VLOOKUP($K812,'判定表'!$B$3:$G$105,6,FALSE)))</f>
        <v/>
      </c>
      <c r="C812" s="61"/>
      <c r="D812" s="62" t="str">
        <f t="shared" si="2"/>
        <v/>
      </c>
      <c r="E812" s="62" t="str">
        <f>IF(F812="","",VLOOKUP($F812,'金額'!$B$3:$K$44,10,FALSE))</f>
        <v/>
      </c>
      <c r="F812" s="63"/>
      <c r="G812" s="64" t="str">
        <f>IF($F812="","",(VLOOKUP($F812,'金額'!$B$3:$E$114,2,FALSE)))</f>
        <v/>
      </c>
      <c r="H812" s="65" t="str">
        <f>IF(F812="","",VLOOKUP($F812,'金額'!$B$3:$I$44,8,FALSE))</f>
        <v/>
      </c>
      <c r="I812" s="66" t="str">
        <f>IF(F812="","",VLOOKUP($F812,'金額'!$B$3:$I$44,7,FALSE))</f>
        <v/>
      </c>
      <c r="J812" s="67"/>
      <c r="K812" s="68"/>
      <c r="L812" s="69" t="str">
        <f>IF($I812="","",IF(AND($B812="K",$E812="KTN"),2000,IF(AND($B812="K",$E812="WHZ"),2000,IF($E812="MAHA",1500,IF($G812=0,(VLOOKUP($K812,'判定表'!$B$3:$G$96,2,FALSE)),0)))))</f>
        <v/>
      </c>
      <c r="M812" s="70" t="str">
        <f>IF($K812="","",IF($E812="ANC",(VLOOKUP($K812,'判定表'!$B$3:$G$95,3,FALSE)),IF(OR($E812="KTN",$E812="WHZ"),(VLOOKUP($K812,'判定表'!$B$3:$G$95,4,FALSE)*I812),0)))</f>
        <v/>
      </c>
      <c r="N812" s="71" t="str">
        <f>IF($I812="","",IF($K812="","",IF($G812=1,(VLOOKUP($F812,'金額'!$B$3:$J$114,3,FALSE)),0)))</f>
        <v/>
      </c>
      <c r="O812" s="72" t="str">
        <f t="shared" si="3"/>
        <v/>
      </c>
      <c r="P812" s="73" t="str">
        <f>IF($K812="","",IF($E812="KTN",(VLOOKUP($K812,'判定表'!$B$3:$I$95,8,FALSE)),IF($I812="","",(VLOOKUP($F812,'金額'!$B$3:$J$114,9,FALSE)))))</f>
        <v/>
      </c>
      <c r="Q812" s="59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</row>
    <row r="813" ht="13.5" customHeight="1">
      <c r="A813" s="44"/>
      <c r="B813" s="60" t="str">
        <f>IF($K813="","",(VLOOKUP($K813,'判定表'!$B$3:$G$105,6,FALSE)))</f>
        <v/>
      </c>
      <c r="C813" s="61"/>
      <c r="D813" s="62" t="str">
        <f t="shared" si="2"/>
        <v/>
      </c>
      <c r="E813" s="62" t="str">
        <f>IF(F813="","",VLOOKUP($F813,'金額'!$B$3:$K$44,10,FALSE))</f>
        <v/>
      </c>
      <c r="F813" s="63"/>
      <c r="G813" s="64" t="str">
        <f>IF($F813="","",(VLOOKUP($F813,'金額'!$B$3:$E$114,2,FALSE)))</f>
        <v/>
      </c>
      <c r="H813" s="65" t="str">
        <f>IF(F813="","",VLOOKUP($F813,'金額'!$B$3:$I$44,8,FALSE))</f>
        <v/>
      </c>
      <c r="I813" s="66" t="str">
        <f>IF(F813="","",VLOOKUP($F813,'金額'!$B$3:$I$44,7,FALSE))</f>
        <v/>
      </c>
      <c r="J813" s="67"/>
      <c r="K813" s="68"/>
      <c r="L813" s="69" t="str">
        <f>IF($I813="","",IF(AND($B813="K",$E813="KTN"),2000,IF(AND($B813="K",$E813="WHZ"),2000,IF($E813="MAHA",1500,IF($G813=0,(VLOOKUP($K813,'判定表'!$B$3:$G$96,2,FALSE)),0)))))</f>
        <v/>
      </c>
      <c r="M813" s="70" t="str">
        <f>IF($K813="","",IF($E813="ANC",(VLOOKUP($K813,'判定表'!$B$3:$G$95,3,FALSE)),IF(OR($E813="KTN",$E813="WHZ"),(VLOOKUP($K813,'判定表'!$B$3:$G$95,4,FALSE)*I813),0)))</f>
        <v/>
      </c>
      <c r="N813" s="71" t="str">
        <f>IF($I813="","",IF($K813="","",IF($G813=1,(VLOOKUP($F813,'金額'!$B$3:$J$114,3,FALSE)),0)))</f>
        <v/>
      </c>
      <c r="O813" s="72" t="str">
        <f t="shared" si="3"/>
        <v/>
      </c>
      <c r="P813" s="73" t="str">
        <f>IF($K813="","",IF($E813="KTN",(VLOOKUP($K813,'判定表'!$B$3:$I$95,8,FALSE)),IF($I813="","",(VLOOKUP($F813,'金額'!$B$3:$J$114,9,FALSE)))))</f>
        <v/>
      </c>
      <c r="Q813" s="59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</row>
    <row r="814" ht="13.5" customHeight="1">
      <c r="A814" s="44"/>
      <c r="B814" s="60" t="str">
        <f>IF($K814="","",(VLOOKUP($K814,'判定表'!$B$3:$G$105,6,FALSE)))</f>
        <v/>
      </c>
      <c r="C814" s="61"/>
      <c r="D814" s="62" t="str">
        <f t="shared" si="2"/>
        <v/>
      </c>
      <c r="E814" s="62" t="str">
        <f>IF(F814="","",VLOOKUP($F814,'金額'!$B$3:$K$44,10,FALSE))</f>
        <v/>
      </c>
      <c r="F814" s="63"/>
      <c r="G814" s="64" t="str">
        <f>IF($F814="","",(VLOOKUP($F814,'金額'!$B$3:$E$114,2,FALSE)))</f>
        <v/>
      </c>
      <c r="H814" s="65" t="str">
        <f>IF(F814="","",VLOOKUP($F814,'金額'!$B$3:$I$44,8,FALSE))</f>
        <v/>
      </c>
      <c r="I814" s="66" t="str">
        <f>IF(F814="","",VLOOKUP($F814,'金額'!$B$3:$I$44,7,FALSE))</f>
        <v/>
      </c>
      <c r="J814" s="67"/>
      <c r="K814" s="68"/>
      <c r="L814" s="69" t="str">
        <f>IF($I814="","",IF(AND($B814="K",$E814="KTN"),2000,IF(AND($B814="K",$E814="WHZ"),2000,IF($E814="MAHA",1500,IF($G814=0,(VLOOKUP($K814,'判定表'!$B$3:$G$96,2,FALSE)),0)))))</f>
        <v/>
      </c>
      <c r="M814" s="70" t="str">
        <f>IF($K814="","",IF($E814="ANC",(VLOOKUP($K814,'判定表'!$B$3:$G$95,3,FALSE)),IF(OR($E814="KTN",$E814="WHZ"),(VLOOKUP($K814,'判定表'!$B$3:$G$95,4,FALSE)*I814),0)))</f>
        <v/>
      </c>
      <c r="N814" s="71" t="str">
        <f>IF($I814="","",IF($K814="","",IF($G814=1,(VLOOKUP($F814,'金額'!$B$3:$J$114,3,FALSE)),0)))</f>
        <v/>
      </c>
      <c r="O814" s="72" t="str">
        <f t="shared" si="3"/>
        <v/>
      </c>
      <c r="P814" s="73" t="str">
        <f>IF($K814="","",IF($E814="KTN",(VLOOKUP($K814,'判定表'!$B$3:$I$95,8,FALSE)),IF($I814="","",(VLOOKUP($F814,'金額'!$B$3:$J$114,9,FALSE)))))</f>
        <v/>
      </c>
      <c r="Q814" s="59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</row>
    <row r="815" ht="13.5" customHeight="1">
      <c r="A815" s="44"/>
      <c r="B815" s="60" t="str">
        <f>IF($K815="","",(VLOOKUP($K815,'判定表'!$B$3:$G$105,6,FALSE)))</f>
        <v/>
      </c>
      <c r="C815" s="61"/>
      <c r="D815" s="62" t="str">
        <f t="shared" si="2"/>
        <v/>
      </c>
      <c r="E815" s="62" t="str">
        <f>IF(F815="","",VLOOKUP($F815,'金額'!$B$3:$K$44,10,FALSE))</f>
        <v/>
      </c>
      <c r="F815" s="63"/>
      <c r="G815" s="64" t="str">
        <f>IF($F815="","",(VLOOKUP($F815,'金額'!$B$3:$E$114,2,FALSE)))</f>
        <v/>
      </c>
      <c r="H815" s="65" t="str">
        <f>IF(F815="","",VLOOKUP($F815,'金額'!$B$3:$I$44,8,FALSE))</f>
        <v/>
      </c>
      <c r="I815" s="66" t="str">
        <f>IF(F815="","",VLOOKUP($F815,'金額'!$B$3:$I$44,7,FALSE))</f>
        <v/>
      </c>
      <c r="J815" s="67"/>
      <c r="K815" s="68"/>
      <c r="L815" s="69" t="str">
        <f>IF($I815="","",IF(AND($B815="K",$E815="KTN"),2000,IF(AND($B815="K",$E815="WHZ"),2000,IF($E815="MAHA",1500,IF($G815=0,(VLOOKUP($K815,'判定表'!$B$3:$G$96,2,FALSE)),0)))))</f>
        <v/>
      </c>
      <c r="M815" s="70" t="str">
        <f>IF($K815="","",IF($E815="ANC",(VLOOKUP($K815,'判定表'!$B$3:$G$95,3,FALSE)),IF(OR($E815="KTN",$E815="WHZ"),(VLOOKUP($K815,'判定表'!$B$3:$G$95,4,FALSE)*I815),0)))</f>
        <v/>
      </c>
      <c r="N815" s="71" t="str">
        <f>IF($I815="","",IF($K815="","",IF($G815=1,(VLOOKUP($F815,'金額'!$B$3:$J$114,3,FALSE)),0)))</f>
        <v/>
      </c>
      <c r="O815" s="72" t="str">
        <f t="shared" si="3"/>
        <v/>
      </c>
      <c r="P815" s="73" t="str">
        <f>IF($K815="","",IF($E815="KTN",(VLOOKUP($K815,'判定表'!$B$3:$I$95,8,FALSE)),IF($I815="","",(VLOOKUP($F815,'金額'!$B$3:$J$114,9,FALSE)))))</f>
        <v/>
      </c>
      <c r="Q815" s="59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</row>
    <row r="816" ht="13.5" customHeight="1">
      <c r="A816" s="44"/>
      <c r="B816" s="60" t="str">
        <f>IF($K816="","",(VLOOKUP($K816,'判定表'!$B$3:$G$105,6,FALSE)))</f>
        <v/>
      </c>
      <c r="C816" s="61"/>
      <c r="D816" s="62" t="str">
        <f t="shared" si="2"/>
        <v/>
      </c>
      <c r="E816" s="62" t="str">
        <f>IF(F816="","",VLOOKUP($F816,'金額'!$B$3:$K$44,10,FALSE))</f>
        <v/>
      </c>
      <c r="F816" s="63"/>
      <c r="G816" s="64" t="str">
        <f>IF($F816="","",(VLOOKUP($F816,'金額'!$B$3:$E$114,2,FALSE)))</f>
        <v/>
      </c>
      <c r="H816" s="65" t="str">
        <f>IF(F816="","",VLOOKUP($F816,'金額'!$B$3:$I$44,8,FALSE))</f>
        <v/>
      </c>
      <c r="I816" s="66" t="str">
        <f>IF(F816="","",VLOOKUP($F816,'金額'!$B$3:$I$44,7,FALSE))</f>
        <v/>
      </c>
      <c r="J816" s="67"/>
      <c r="K816" s="68"/>
      <c r="L816" s="69" t="str">
        <f>IF($I816="","",IF(AND($B816="K",$E816="KTN"),2000,IF(AND($B816="K",$E816="WHZ"),2000,IF($E816="MAHA",1500,IF($G816=0,(VLOOKUP($K816,'判定表'!$B$3:$G$96,2,FALSE)),0)))))</f>
        <v/>
      </c>
      <c r="M816" s="70" t="str">
        <f>IF($K816="","",IF($E816="ANC",(VLOOKUP($K816,'判定表'!$B$3:$G$95,3,FALSE)),IF(OR($E816="KTN",$E816="WHZ"),(VLOOKUP($K816,'判定表'!$B$3:$G$95,4,FALSE)*I816),0)))</f>
        <v/>
      </c>
      <c r="N816" s="71" t="str">
        <f>IF($I816="","",IF($K816="","",IF($G816=1,(VLOOKUP($F816,'金額'!$B$3:$J$114,3,FALSE)),0)))</f>
        <v/>
      </c>
      <c r="O816" s="72" t="str">
        <f t="shared" si="3"/>
        <v/>
      </c>
      <c r="P816" s="73" t="str">
        <f>IF($K816="","",IF($E816="KTN",(VLOOKUP($K816,'判定表'!$B$3:$I$95,8,FALSE)),IF($I816="","",(VLOOKUP($F816,'金額'!$B$3:$J$114,9,FALSE)))))</f>
        <v/>
      </c>
      <c r="Q816" s="59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</row>
    <row r="817" ht="13.5" customHeight="1">
      <c r="A817" s="44"/>
      <c r="B817" s="60" t="str">
        <f>IF($K817="","",(VLOOKUP($K817,'判定表'!$B$3:$G$105,6,FALSE)))</f>
        <v/>
      </c>
      <c r="C817" s="61"/>
      <c r="D817" s="62" t="str">
        <f t="shared" si="2"/>
        <v/>
      </c>
      <c r="E817" s="62" t="str">
        <f>IF(F817="","",VLOOKUP($F817,'金額'!$B$3:$K$44,10,FALSE))</f>
        <v/>
      </c>
      <c r="F817" s="63"/>
      <c r="G817" s="64" t="str">
        <f>IF($F817="","",(VLOOKUP($F817,'金額'!$B$3:$E$114,2,FALSE)))</f>
        <v/>
      </c>
      <c r="H817" s="65" t="str">
        <f>IF(F817="","",VLOOKUP($F817,'金額'!$B$3:$I$44,8,FALSE))</f>
        <v/>
      </c>
      <c r="I817" s="66" t="str">
        <f>IF(F817="","",VLOOKUP($F817,'金額'!$B$3:$I$44,7,FALSE))</f>
        <v/>
      </c>
      <c r="J817" s="67"/>
      <c r="K817" s="68"/>
      <c r="L817" s="69" t="str">
        <f>IF($I817="","",IF(AND($B817="K",$E817="KTN"),2000,IF(AND($B817="K",$E817="WHZ"),2000,IF($E817="MAHA",1500,IF($G817=0,(VLOOKUP($K817,'判定表'!$B$3:$G$96,2,FALSE)),0)))))</f>
        <v/>
      </c>
      <c r="M817" s="70" t="str">
        <f>IF($K817="","",IF($E817="ANC",(VLOOKUP($K817,'判定表'!$B$3:$G$95,3,FALSE)),IF(OR($E817="KTN",$E817="WHZ"),(VLOOKUP($K817,'判定表'!$B$3:$G$95,4,FALSE)*I817),0)))</f>
        <v/>
      </c>
      <c r="N817" s="71" t="str">
        <f>IF($I817="","",IF($K817="","",IF($G817=1,(VLOOKUP($F817,'金額'!$B$3:$J$114,3,FALSE)),0)))</f>
        <v/>
      </c>
      <c r="O817" s="72" t="str">
        <f t="shared" si="3"/>
        <v/>
      </c>
      <c r="P817" s="73" t="str">
        <f>IF($K817="","",IF($E817="KTN",(VLOOKUP($K817,'判定表'!$B$3:$I$95,8,FALSE)),IF($I817="","",(VLOOKUP($F817,'金額'!$B$3:$J$114,9,FALSE)))))</f>
        <v/>
      </c>
      <c r="Q817" s="59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</row>
    <row r="818" ht="13.5" customHeight="1">
      <c r="A818" s="44"/>
      <c r="B818" s="60" t="str">
        <f>IF($K818="","",(VLOOKUP($K818,'判定表'!$B$3:$G$105,6,FALSE)))</f>
        <v/>
      </c>
      <c r="C818" s="61"/>
      <c r="D818" s="62" t="str">
        <f t="shared" si="2"/>
        <v/>
      </c>
      <c r="E818" s="62" t="str">
        <f>IF(F818="","",VLOOKUP($F818,'金額'!$B$3:$K$44,10,FALSE))</f>
        <v/>
      </c>
      <c r="F818" s="63"/>
      <c r="G818" s="64" t="str">
        <f>IF($F818="","",(VLOOKUP($F818,'金額'!$B$3:$E$114,2,FALSE)))</f>
        <v/>
      </c>
      <c r="H818" s="65" t="str">
        <f>IF(F818="","",VLOOKUP($F818,'金額'!$B$3:$I$44,8,FALSE))</f>
        <v/>
      </c>
      <c r="I818" s="66" t="str">
        <f>IF(F818="","",VLOOKUP($F818,'金額'!$B$3:$I$44,7,FALSE))</f>
        <v/>
      </c>
      <c r="J818" s="67"/>
      <c r="K818" s="68"/>
      <c r="L818" s="69" t="str">
        <f>IF($I818="","",IF(AND($B818="K",$E818="KTN"),2000,IF(AND($B818="K",$E818="WHZ"),2000,IF($E818="MAHA",1500,IF($G818=0,(VLOOKUP($K818,'判定表'!$B$3:$G$96,2,FALSE)),0)))))</f>
        <v/>
      </c>
      <c r="M818" s="70" t="str">
        <f>IF($K818="","",IF($E818="ANC",(VLOOKUP($K818,'判定表'!$B$3:$G$95,3,FALSE)),IF(OR($E818="KTN",$E818="WHZ"),(VLOOKUP($K818,'判定表'!$B$3:$G$95,4,FALSE)*I818),0)))</f>
        <v/>
      </c>
      <c r="N818" s="71" t="str">
        <f>IF($I818="","",IF($K818="","",IF($G818=1,(VLOOKUP($F818,'金額'!$B$3:$J$114,3,FALSE)),0)))</f>
        <v/>
      </c>
      <c r="O818" s="72" t="str">
        <f t="shared" si="3"/>
        <v/>
      </c>
      <c r="P818" s="73" t="str">
        <f>IF($K818="","",IF($E818="KTN",(VLOOKUP($K818,'判定表'!$B$3:$I$95,8,FALSE)),IF($I818="","",(VLOOKUP($F818,'金額'!$B$3:$J$114,9,FALSE)))))</f>
        <v/>
      </c>
      <c r="Q818" s="59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</row>
    <row r="819" ht="13.5" customHeight="1">
      <c r="A819" s="44"/>
      <c r="B819" s="60" t="str">
        <f>IF($K819="","",(VLOOKUP($K819,'判定表'!$B$3:$G$105,6,FALSE)))</f>
        <v/>
      </c>
      <c r="C819" s="61"/>
      <c r="D819" s="62" t="str">
        <f t="shared" si="2"/>
        <v/>
      </c>
      <c r="E819" s="62" t="str">
        <f>IF(F819="","",VLOOKUP($F819,'金額'!$B$3:$K$44,10,FALSE))</f>
        <v/>
      </c>
      <c r="F819" s="63"/>
      <c r="G819" s="64" t="str">
        <f>IF($F819="","",(VLOOKUP($F819,'金額'!$B$3:$E$114,2,FALSE)))</f>
        <v/>
      </c>
      <c r="H819" s="65" t="str">
        <f>IF(F819="","",VLOOKUP($F819,'金額'!$B$3:$I$44,8,FALSE))</f>
        <v/>
      </c>
      <c r="I819" s="66" t="str">
        <f>IF(F819="","",VLOOKUP($F819,'金額'!$B$3:$I$44,7,FALSE))</f>
        <v/>
      </c>
      <c r="J819" s="67"/>
      <c r="K819" s="68"/>
      <c r="L819" s="69" t="str">
        <f>IF($I819="","",IF(AND($B819="K",$E819="KTN"),2000,IF(AND($B819="K",$E819="WHZ"),2000,IF($E819="MAHA",1500,IF($G819=0,(VLOOKUP($K819,'判定表'!$B$3:$G$96,2,FALSE)),0)))))</f>
        <v/>
      </c>
      <c r="M819" s="70" t="str">
        <f>IF($K819="","",IF($E819="ANC",(VLOOKUP($K819,'判定表'!$B$3:$G$95,3,FALSE)),IF(OR($E819="KTN",$E819="WHZ"),(VLOOKUP($K819,'判定表'!$B$3:$G$95,4,FALSE)*I819),0)))</f>
        <v/>
      </c>
      <c r="N819" s="71" t="str">
        <f>IF($I819="","",IF($K819="","",IF($G819=1,(VLOOKUP($F819,'金額'!$B$3:$J$114,3,FALSE)),0)))</f>
        <v/>
      </c>
      <c r="O819" s="72" t="str">
        <f t="shared" si="3"/>
        <v/>
      </c>
      <c r="P819" s="73" t="str">
        <f>IF($K819="","",IF($E819="KTN",(VLOOKUP($K819,'判定表'!$B$3:$I$95,8,FALSE)),IF($I819="","",(VLOOKUP($F819,'金額'!$B$3:$J$114,9,FALSE)))))</f>
        <v/>
      </c>
      <c r="Q819" s="59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</row>
    <row r="820" ht="13.5" customHeight="1">
      <c r="A820" s="44"/>
      <c r="B820" s="60" t="str">
        <f>IF($K820="","",(VLOOKUP($K820,'判定表'!$B$3:$G$105,6,FALSE)))</f>
        <v/>
      </c>
      <c r="C820" s="61"/>
      <c r="D820" s="62" t="str">
        <f t="shared" si="2"/>
        <v/>
      </c>
      <c r="E820" s="62" t="str">
        <f>IF(F820="","",VLOOKUP($F820,'金額'!$B$3:$K$44,10,FALSE))</f>
        <v/>
      </c>
      <c r="F820" s="63"/>
      <c r="G820" s="64" t="str">
        <f>IF($F820="","",(VLOOKUP($F820,'金額'!$B$3:$E$114,2,FALSE)))</f>
        <v/>
      </c>
      <c r="H820" s="65" t="str">
        <f>IF(F820="","",VLOOKUP($F820,'金額'!$B$3:$I$44,8,FALSE))</f>
        <v/>
      </c>
      <c r="I820" s="66" t="str">
        <f>IF(F820="","",VLOOKUP($F820,'金額'!$B$3:$I$44,7,FALSE))</f>
        <v/>
      </c>
      <c r="J820" s="67"/>
      <c r="K820" s="68"/>
      <c r="L820" s="69" t="str">
        <f>IF($I820="","",IF(AND($B820="K",$E820="KTN"),2000,IF(AND($B820="K",$E820="WHZ"),2000,IF($E820="MAHA",1500,IF($G820=0,(VLOOKUP($K820,'判定表'!$B$3:$G$96,2,FALSE)),0)))))</f>
        <v/>
      </c>
      <c r="M820" s="70" t="str">
        <f>IF($K820="","",IF($E820="ANC",(VLOOKUP($K820,'判定表'!$B$3:$G$95,3,FALSE)),IF(OR($E820="KTN",$E820="WHZ"),(VLOOKUP($K820,'判定表'!$B$3:$G$95,4,FALSE)*I820),0)))</f>
        <v/>
      </c>
      <c r="N820" s="71" t="str">
        <f>IF($I820="","",IF($K820="","",IF($G820=1,(VLOOKUP($F820,'金額'!$B$3:$J$114,3,FALSE)),0)))</f>
        <v/>
      </c>
      <c r="O820" s="72" t="str">
        <f t="shared" si="3"/>
        <v/>
      </c>
      <c r="P820" s="73" t="str">
        <f>IF($K820="","",IF($E820="KTN",(VLOOKUP($K820,'判定表'!$B$3:$I$95,8,FALSE)),IF($I820="","",(VLOOKUP($F820,'金額'!$B$3:$J$114,9,FALSE)))))</f>
        <v/>
      </c>
      <c r="Q820" s="59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</row>
    <row r="821" ht="13.5" customHeight="1">
      <c r="A821" s="44"/>
      <c r="B821" s="60" t="str">
        <f>IF($K821="","",(VLOOKUP($K821,'判定表'!$B$3:$G$105,6,FALSE)))</f>
        <v/>
      </c>
      <c r="C821" s="61"/>
      <c r="D821" s="62" t="str">
        <f t="shared" si="2"/>
        <v/>
      </c>
      <c r="E821" s="62" t="str">
        <f>IF(F821="","",VLOOKUP($F821,'金額'!$B$3:$K$44,10,FALSE))</f>
        <v/>
      </c>
      <c r="F821" s="63"/>
      <c r="G821" s="64" t="str">
        <f>IF($F821="","",(VLOOKUP($F821,'金額'!$B$3:$E$114,2,FALSE)))</f>
        <v/>
      </c>
      <c r="H821" s="65" t="str">
        <f>IF(F821="","",VLOOKUP($F821,'金額'!$B$3:$I$44,8,FALSE))</f>
        <v/>
      </c>
      <c r="I821" s="66" t="str">
        <f>IF(F821="","",VLOOKUP($F821,'金額'!$B$3:$I$44,7,FALSE))</f>
        <v/>
      </c>
      <c r="J821" s="67"/>
      <c r="K821" s="68"/>
      <c r="L821" s="69" t="str">
        <f>IF($I821="","",IF(AND($B821="K",$E821="KTN"),2000,IF(AND($B821="K",$E821="WHZ"),2000,IF($E821="MAHA",1500,IF($G821=0,(VLOOKUP($K821,'判定表'!$B$3:$G$96,2,FALSE)),0)))))</f>
        <v/>
      </c>
      <c r="M821" s="70" t="str">
        <f>IF($K821="","",IF($E821="ANC",(VLOOKUP($K821,'判定表'!$B$3:$G$95,3,FALSE)),IF(OR($E821="KTN",$E821="WHZ"),(VLOOKUP($K821,'判定表'!$B$3:$G$95,4,FALSE)*I821),0)))</f>
        <v/>
      </c>
      <c r="N821" s="71" t="str">
        <f>IF($I821="","",IF($K821="","",IF($G821=1,(VLOOKUP($F821,'金額'!$B$3:$J$114,3,FALSE)),0)))</f>
        <v/>
      </c>
      <c r="O821" s="72" t="str">
        <f t="shared" si="3"/>
        <v/>
      </c>
      <c r="P821" s="73" t="str">
        <f>IF($K821="","",IF($E821="KTN",(VLOOKUP($K821,'判定表'!$B$3:$I$95,8,FALSE)),IF($I821="","",(VLOOKUP($F821,'金額'!$B$3:$J$114,9,FALSE)))))</f>
        <v/>
      </c>
      <c r="Q821" s="59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</row>
    <row r="822" ht="13.5" customHeight="1">
      <c r="A822" s="44"/>
      <c r="B822" s="60" t="str">
        <f>IF($K822="","",(VLOOKUP($K822,'判定表'!$B$3:$G$105,6,FALSE)))</f>
        <v/>
      </c>
      <c r="C822" s="61"/>
      <c r="D822" s="62" t="str">
        <f t="shared" si="2"/>
        <v/>
      </c>
      <c r="E822" s="62" t="str">
        <f>IF(F822="","",VLOOKUP($F822,'金額'!$B$3:$K$44,10,FALSE))</f>
        <v/>
      </c>
      <c r="F822" s="63"/>
      <c r="G822" s="64" t="str">
        <f>IF($F822="","",(VLOOKUP($F822,'金額'!$B$3:$E$114,2,FALSE)))</f>
        <v/>
      </c>
      <c r="H822" s="65" t="str">
        <f>IF(F822="","",VLOOKUP($F822,'金額'!$B$3:$I$44,8,FALSE))</f>
        <v/>
      </c>
      <c r="I822" s="66" t="str">
        <f>IF(F822="","",VLOOKUP($F822,'金額'!$B$3:$I$44,7,FALSE))</f>
        <v/>
      </c>
      <c r="J822" s="67"/>
      <c r="K822" s="68"/>
      <c r="L822" s="69" t="str">
        <f>IF($I822="","",IF(AND($B822="K",$E822="KTN"),2000,IF(AND($B822="K",$E822="WHZ"),2000,IF($E822="MAHA",1500,IF($G822=0,(VLOOKUP($K822,'判定表'!$B$3:$G$96,2,FALSE)),0)))))</f>
        <v/>
      </c>
      <c r="M822" s="70" t="str">
        <f>IF($K822="","",IF($E822="ANC",(VLOOKUP($K822,'判定表'!$B$3:$G$95,3,FALSE)),IF(OR($E822="KTN",$E822="WHZ"),(VLOOKUP($K822,'判定表'!$B$3:$G$95,4,FALSE)*I822),0)))</f>
        <v/>
      </c>
      <c r="N822" s="71" t="str">
        <f>IF($I822="","",IF($K822="","",IF($G822=1,(VLOOKUP($F822,'金額'!$B$3:$J$114,3,FALSE)),0)))</f>
        <v/>
      </c>
      <c r="O822" s="72" t="str">
        <f t="shared" si="3"/>
        <v/>
      </c>
      <c r="P822" s="73" t="str">
        <f>IF($K822="","",IF($E822="KTN",(VLOOKUP($K822,'判定表'!$B$3:$I$95,8,FALSE)),IF($I822="","",(VLOOKUP($F822,'金額'!$B$3:$J$114,9,FALSE)))))</f>
        <v/>
      </c>
      <c r="Q822" s="59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</row>
    <row r="823" ht="13.5" customHeight="1">
      <c r="A823" s="44"/>
      <c r="B823" s="60" t="str">
        <f>IF($K823="","",(VLOOKUP($K823,'判定表'!$B$3:$G$105,6,FALSE)))</f>
        <v/>
      </c>
      <c r="C823" s="61"/>
      <c r="D823" s="62" t="str">
        <f t="shared" si="2"/>
        <v/>
      </c>
      <c r="E823" s="62" t="str">
        <f>IF(F823="","",VLOOKUP($F823,'金額'!$B$3:$K$44,10,FALSE))</f>
        <v/>
      </c>
      <c r="F823" s="63"/>
      <c r="G823" s="64" t="str">
        <f>IF($F823="","",(VLOOKUP($F823,'金額'!$B$3:$E$114,2,FALSE)))</f>
        <v/>
      </c>
      <c r="H823" s="65" t="str">
        <f>IF(F823="","",VLOOKUP($F823,'金額'!$B$3:$I$44,8,FALSE))</f>
        <v/>
      </c>
      <c r="I823" s="66" t="str">
        <f>IF(F823="","",VLOOKUP($F823,'金額'!$B$3:$I$44,7,FALSE))</f>
        <v/>
      </c>
      <c r="J823" s="67"/>
      <c r="K823" s="68"/>
      <c r="L823" s="69" t="str">
        <f>IF($I823="","",IF(AND($B823="K",$E823="KTN"),2000,IF(AND($B823="K",$E823="WHZ"),2000,IF($E823="MAHA",1500,IF($G823=0,(VLOOKUP($K823,'判定表'!$B$3:$G$96,2,FALSE)),0)))))</f>
        <v/>
      </c>
      <c r="M823" s="70" t="str">
        <f>IF($K823="","",IF($E823="ANC",(VLOOKUP($K823,'判定表'!$B$3:$G$95,3,FALSE)),IF(OR($E823="KTN",$E823="WHZ"),(VLOOKUP($K823,'判定表'!$B$3:$G$95,4,FALSE)*I823),0)))</f>
        <v/>
      </c>
      <c r="N823" s="71" t="str">
        <f>IF($I823="","",IF($K823="","",IF($G823=1,(VLOOKUP($F823,'金額'!$B$3:$J$114,3,FALSE)),0)))</f>
        <v/>
      </c>
      <c r="O823" s="72" t="str">
        <f t="shared" si="3"/>
        <v/>
      </c>
      <c r="P823" s="73" t="str">
        <f>IF($K823="","",IF($E823="KTN",(VLOOKUP($K823,'判定表'!$B$3:$I$95,8,FALSE)),IF($I823="","",(VLOOKUP($F823,'金額'!$B$3:$J$114,9,FALSE)))))</f>
        <v/>
      </c>
      <c r="Q823" s="59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</row>
    <row r="824" ht="13.5" customHeight="1">
      <c r="A824" s="44"/>
      <c r="B824" s="60" t="str">
        <f>IF($K824="","",(VLOOKUP($K824,'判定表'!$B$3:$G$105,6,FALSE)))</f>
        <v/>
      </c>
      <c r="C824" s="61"/>
      <c r="D824" s="62" t="str">
        <f t="shared" si="2"/>
        <v/>
      </c>
      <c r="E824" s="62" t="str">
        <f>IF(F824="","",VLOOKUP($F824,'金額'!$B$3:$K$44,10,FALSE))</f>
        <v/>
      </c>
      <c r="F824" s="63"/>
      <c r="G824" s="64" t="str">
        <f>IF($F824="","",(VLOOKUP($F824,'金額'!$B$3:$E$114,2,FALSE)))</f>
        <v/>
      </c>
      <c r="H824" s="65" t="str">
        <f>IF(F824="","",VLOOKUP($F824,'金額'!$B$3:$I$44,8,FALSE))</f>
        <v/>
      </c>
      <c r="I824" s="66" t="str">
        <f>IF(F824="","",VLOOKUP($F824,'金額'!$B$3:$I$44,7,FALSE))</f>
        <v/>
      </c>
      <c r="J824" s="67"/>
      <c r="K824" s="68"/>
      <c r="L824" s="69" t="str">
        <f>IF($I824="","",IF(AND($B824="K",$E824="KTN"),2000,IF(AND($B824="K",$E824="WHZ"),2000,IF($E824="MAHA",1500,IF($G824=0,(VLOOKUP($K824,'判定表'!$B$3:$G$96,2,FALSE)),0)))))</f>
        <v/>
      </c>
      <c r="M824" s="70" t="str">
        <f>IF($K824="","",IF($E824="ANC",(VLOOKUP($K824,'判定表'!$B$3:$G$95,3,FALSE)),IF(OR($E824="KTN",$E824="WHZ"),(VLOOKUP($K824,'判定表'!$B$3:$G$95,4,FALSE)*I824),0)))</f>
        <v/>
      </c>
      <c r="N824" s="71" t="str">
        <f>IF($I824="","",IF($K824="","",IF($G824=1,(VLOOKUP($F824,'金額'!$B$3:$J$114,3,FALSE)),0)))</f>
        <v/>
      </c>
      <c r="O824" s="72" t="str">
        <f t="shared" si="3"/>
        <v/>
      </c>
      <c r="P824" s="73" t="str">
        <f>IF($K824="","",IF($E824="KTN",(VLOOKUP($K824,'判定表'!$B$3:$I$95,8,FALSE)),IF($I824="","",(VLOOKUP($F824,'金額'!$B$3:$J$114,9,FALSE)))))</f>
        <v/>
      </c>
      <c r="Q824" s="59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</row>
    <row r="825" ht="13.5" customHeight="1">
      <c r="A825" s="44"/>
      <c r="B825" s="60" t="str">
        <f>IF($K825="","",(VLOOKUP($K825,'判定表'!$B$3:$G$105,6,FALSE)))</f>
        <v/>
      </c>
      <c r="C825" s="61"/>
      <c r="D825" s="62" t="str">
        <f t="shared" si="2"/>
        <v/>
      </c>
      <c r="E825" s="62" t="str">
        <f>IF(F825="","",VLOOKUP($F825,'金額'!$B$3:$K$44,10,FALSE))</f>
        <v/>
      </c>
      <c r="F825" s="63"/>
      <c r="G825" s="64" t="str">
        <f>IF($F825="","",(VLOOKUP($F825,'金額'!$B$3:$E$114,2,FALSE)))</f>
        <v/>
      </c>
      <c r="H825" s="65" t="str">
        <f>IF(F825="","",VLOOKUP($F825,'金額'!$B$3:$I$44,8,FALSE))</f>
        <v/>
      </c>
      <c r="I825" s="66" t="str">
        <f>IF(F825="","",VLOOKUP($F825,'金額'!$B$3:$I$44,7,FALSE))</f>
        <v/>
      </c>
      <c r="J825" s="67"/>
      <c r="K825" s="68"/>
      <c r="L825" s="69" t="str">
        <f>IF($I825="","",IF(AND($B825="K",$E825="KTN"),2000,IF(AND($B825="K",$E825="WHZ"),2000,IF($E825="MAHA",1500,IF($G825=0,(VLOOKUP($K825,'判定表'!$B$3:$G$96,2,FALSE)),0)))))</f>
        <v/>
      </c>
      <c r="M825" s="70" t="str">
        <f>IF($K825="","",IF($E825="ANC",(VLOOKUP($K825,'判定表'!$B$3:$G$95,3,FALSE)),IF(OR($E825="KTN",$E825="WHZ"),(VLOOKUP($K825,'判定表'!$B$3:$G$95,4,FALSE)*I825),0)))</f>
        <v/>
      </c>
      <c r="N825" s="71" t="str">
        <f>IF($I825="","",IF($K825="","",IF($G825=1,(VLOOKUP($F825,'金額'!$B$3:$J$114,3,FALSE)),0)))</f>
        <v/>
      </c>
      <c r="O825" s="72" t="str">
        <f t="shared" si="3"/>
        <v/>
      </c>
      <c r="P825" s="73" t="str">
        <f>IF($K825="","",IF($E825="KTN",(VLOOKUP($K825,'判定表'!$B$3:$I$95,8,FALSE)),IF($I825="","",(VLOOKUP($F825,'金額'!$B$3:$J$114,9,FALSE)))))</f>
        <v/>
      </c>
      <c r="Q825" s="59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</row>
    <row r="826" ht="13.5" customHeight="1">
      <c r="A826" s="44"/>
      <c r="B826" s="60" t="str">
        <f>IF($K826="","",(VLOOKUP($K826,'判定表'!$B$3:$G$105,6,FALSE)))</f>
        <v/>
      </c>
      <c r="C826" s="61"/>
      <c r="D826" s="62" t="str">
        <f t="shared" si="2"/>
        <v/>
      </c>
      <c r="E826" s="62" t="str">
        <f>IF(F826="","",VLOOKUP($F826,'金額'!$B$3:$K$44,10,FALSE))</f>
        <v/>
      </c>
      <c r="F826" s="63"/>
      <c r="G826" s="64" t="str">
        <f>IF($F826="","",(VLOOKUP($F826,'金額'!$B$3:$E$114,2,FALSE)))</f>
        <v/>
      </c>
      <c r="H826" s="65" t="str">
        <f>IF(F826="","",VLOOKUP($F826,'金額'!$B$3:$I$44,8,FALSE))</f>
        <v/>
      </c>
      <c r="I826" s="66" t="str">
        <f>IF(F826="","",VLOOKUP($F826,'金額'!$B$3:$I$44,7,FALSE))</f>
        <v/>
      </c>
      <c r="J826" s="67"/>
      <c r="K826" s="68"/>
      <c r="L826" s="69" t="str">
        <f>IF($I826="","",IF(AND($B826="K",$E826="KTN"),2000,IF(AND($B826="K",$E826="WHZ"),2000,IF($E826="MAHA",1500,IF($G826=0,(VLOOKUP($K826,'判定表'!$B$3:$G$96,2,FALSE)),0)))))</f>
        <v/>
      </c>
      <c r="M826" s="70" t="str">
        <f>IF($K826="","",IF($E826="ANC",(VLOOKUP($K826,'判定表'!$B$3:$G$95,3,FALSE)),IF(OR($E826="KTN",$E826="WHZ"),(VLOOKUP($K826,'判定表'!$B$3:$G$95,4,FALSE)*I826),0)))</f>
        <v/>
      </c>
      <c r="N826" s="71" t="str">
        <f>IF($I826="","",IF($K826="","",IF($G826=1,(VLOOKUP($F826,'金額'!$B$3:$J$114,3,FALSE)),0)))</f>
        <v/>
      </c>
      <c r="O826" s="72" t="str">
        <f t="shared" si="3"/>
        <v/>
      </c>
      <c r="P826" s="73" t="str">
        <f>IF($K826="","",IF($E826="KTN",(VLOOKUP($K826,'判定表'!$B$3:$I$95,8,FALSE)),IF($I826="","",(VLOOKUP($F826,'金額'!$B$3:$J$114,9,FALSE)))))</f>
        <v/>
      </c>
      <c r="Q826" s="59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</row>
    <row r="827" ht="13.5" customHeight="1">
      <c r="A827" s="44"/>
      <c r="B827" s="60" t="str">
        <f>IF($K827="","",(VLOOKUP($K827,'判定表'!$B$3:$G$105,6,FALSE)))</f>
        <v/>
      </c>
      <c r="C827" s="61"/>
      <c r="D827" s="62" t="str">
        <f t="shared" si="2"/>
        <v/>
      </c>
      <c r="E827" s="62" t="str">
        <f>IF(F827="","",VLOOKUP($F827,'金額'!$B$3:$K$44,10,FALSE))</f>
        <v/>
      </c>
      <c r="F827" s="63"/>
      <c r="G827" s="64" t="str">
        <f>IF($F827="","",(VLOOKUP($F827,'金額'!$B$3:$E$114,2,FALSE)))</f>
        <v/>
      </c>
      <c r="H827" s="65" t="str">
        <f>IF(F827="","",VLOOKUP($F827,'金額'!$B$3:$I$44,8,FALSE))</f>
        <v/>
      </c>
      <c r="I827" s="66" t="str">
        <f>IF(F827="","",VLOOKUP($F827,'金額'!$B$3:$I$44,7,FALSE))</f>
        <v/>
      </c>
      <c r="J827" s="67"/>
      <c r="K827" s="68"/>
      <c r="L827" s="69" t="str">
        <f>IF($I827="","",IF(AND($B827="K",$E827="KTN"),2000,IF(AND($B827="K",$E827="WHZ"),2000,IF($E827="MAHA",1500,IF($G827=0,(VLOOKUP($K827,'判定表'!$B$3:$G$96,2,FALSE)),0)))))</f>
        <v/>
      </c>
      <c r="M827" s="70" t="str">
        <f>IF($K827="","",IF($E827="ANC",(VLOOKUP($K827,'判定表'!$B$3:$G$95,3,FALSE)),IF(OR($E827="KTN",$E827="WHZ"),(VLOOKUP($K827,'判定表'!$B$3:$G$95,4,FALSE)*I827),0)))</f>
        <v/>
      </c>
      <c r="N827" s="71" t="str">
        <f>IF($I827="","",IF($K827="","",IF($G827=1,(VLOOKUP($F827,'金額'!$B$3:$J$114,3,FALSE)),0)))</f>
        <v/>
      </c>
      <c r="O827" s="72" t="str">
        <f t="shared" si="3"/>
        <v/>
      </c>
      <c r="P827" s="73" t="str">
        <f>IF($K827="","",IF($E827="KTN",(VLOOKUP($K827,'判定表'!$B$3:$I$95,8,FALSE)),IF($I827="","",(VLOOKUP($F827,'金額'!$B$3:$J$114,9,FALSE)))))</f>
        <v/>
      </c>
      <c r="Q827" s="59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</row>
    <row r="828" ht="13.5" customHeight="1">
      <c r="A828" s="44"/>
      <c r="B828" s="60" t="str">
        <f>IF($K828="","",(VLOOKUP($K828,'判定表'!$B$3:$G$105,6,FALSE)))</f>
        <v/>
      </c>
      <c r="C828" s="61"/>
      <c r="D828" s="62" t="str">
        <f t="shared" si="2"/>
        <v/>
      </c>
      <c r="E828" s="62" t="str">
        <f>IF(F828="","",VLOOKUP($F828,'金額'!$B$3:$K$44,10,FALSE))</f>
        <v/>
      </c>
      <c r="F828" s="63"/>
      <c r="G828" s="64" t="str">
        <f>IF($F828="","",(VLOOKUP($F828,'金額'!$B$3:$E$114,2,FALSE)))</f>
        <v/>
      </c>
      <c r="H828" s="65" t="str">
        <f>IF(F828="","",VLOOKUP($F828,'金額'!$B$3:$I$44,8,FALSE))</f>
        <v/>
      </c>
      <c r="I828" s="66" t="str">
        <f>IF(F828="","",VLOOKUP($F828,'金額'!$B$3:$I$44,7,FALSE))</f>
        <v/>
      </c>
      <c r="J828" s="67"/>
      <c r="K828" s="68"/>
      <c r="L828" s="69" t="str">
        <f>IF($I828="","",IF(AND($B828="K",$E828="KTN"),2000,IF(AND($B828="K",$E828="WHZ"),2000,IF($E828="MAHA",1500,IF($G828=0,(VLOOKUP($K828,'判定表'!$B$3:$G$96,2,FALSE)),0)))))</f>
        <v/>
      </c>
      <c r="M828" s="70" t="str">
        <f>IF($K828="","",IF($E828="ANC",(VLOOKUP($K828,'判定表'!$B$3:$G$95,3,FALSE)),IF(OR($E828="KTN",$E828="WHZ"),(VLOOKUP($K828,'判定表'!$B$3:$G$95,4,FALSE)*I828),0)))</f>
        <v/>
      </c>
      <c r="N828" s="71" t="str">
        <f>IF($I828="","",IF($K828="","",IF($G828=1,(VLOOKUP($F828,'金額'!$B$3:$J$114,3,FALSE)),0)))</f>
        <v/>
      </c>
      <c r="O828" s="72" t="str">
        <f t="shared" si="3"/>
        <v/>
      </c>
      <c r="P828" s="73" t="str">
        <f>IF($K828="","",IF($E828="KTN",(VLOOKUP($K828,'判定表'!$B$3:$I$95,8,FALSE)),IF($I828="","",(VLOOKUP($F828,'金額'!$B$3:$J$114,9,FALSE)))))</f>
        <v/>
      </c>
      <c r="Q828" s="59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</row>
    <row r="829" ht="13.5" customHeight="1">
      <c r="A829" s="44"/>
      <c r="B829" s="60" t="str">
        <f>IF($K829="","",(VLOOKUP($K829,'判定表'!$B$3:$G$105,6,FALSE)))</f>
        <v/>
      </c>
      <c r="C829" s="61"/>
      <c r="D829" s="62" t="str">
        <f t="shared" si="2"/>
        <v/>
      </c>
      <c r="E829" s="62" t="str">
        <f>IF(F829="","",VLOOKUP($F829,'金額'!$B$3:$K$44,10,FALSE))</f>
        <v/>
      </c>
      <c r="F829" s="63"/>
      <c r="G829" s="64" t="str">
        <f>IF($F829="","",(VLOOKUP($F829,'金額'!$B$3:$E$114,2,FALSE)))</f>
        <v/>
      </c>
      <c r="H829" s="65" t="str">
        <f>IF(F829="","",VLOOKUP($F829,'金額'!$B$3:$I$44,8,FALSE))</f>
        <v/>
      </c>
      <c r="I829" s="66" t="str">
        <f>IF(F829="","",VLOOKUP($F829,'金額'!$B$3:$I$44,7,FALSE))</f>
        <v/>
      </c>
      <c r="J829" s="67"/>
      <c r="K829" s="68"/>
      <c r="L829" s="69" t="str">
        <f>IF($I829="","",IF(AND($B829="K",$E829="KTN"),2000,IF(AND($B829="K",$E829="WHZ"),2000,IF($E829="MAHA",1500,IF($G829=0,(VLOOKUP($K829,'判定表'!$B$3:$G$96,2,FALSE)),0)))))</f>
        <v/>
      </c>
      <c r="M829" s="70" t="str">
        <f>IF($K829="","",IF($E829="ANC",(VLOOKUP($K829,'判定表'!$B$3:$G$95,3,FALSE)),IF(OR($E829="KTN",$E829="WHZ"),(VLOOKUP($K829,'判定表'!$B$3:$G$95,4,FALSE)*I829),0)))</f>
        <v/>
      </c>
      <c r="N829" s="71" t="str">
        <f>IF($I829="","",IF($K829="","",IF($G829=1,(VLOOKUP($F829,'金額'!$B$3:$J$114,3,FALSE)),0)))</f>
        <v/>
      </c>
      <c r="O829" s="72" t="str">
        <f t="shared" si="3"/>
        <v/>
      </c>
      <c r="P829" s="73" t="str">
        <f>IF($K829="","",IF($E829="KTN",(VLOOKUP($K829,'判定表'!$B$3:$I$95,8,FALSE)),IF($I829="","",(VLOOKUP($F829,'金額'!$B$3:$J$114,9,FALSE)))))</f>
        <v/>
      </c>
      <c r="Q829" s="59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</row>
    <row r="830" ht="13.5" customHeight="1">
      <c r="A830" s="44"/>
      <c r="B830" s="60" t="str">
        <f>IF($K830="","",(VLOOKUP($K830,'判定表'!$B$3:$G$105,6,FALSE)))</f>
        <v/>
      </c>
      <c r="C830" s="61"/>
      <c r="D830" s="62" t="str">
        <f t="shared" si="2"/>
        <v/>
      </c>
      <c r="E830" s="62" t="str">
        <f>IF(F830="","",VLOOKUP($F830,'金額'!$B$3:$K$44,10,FALSE))</f>
        <v/>
      </c>
      <c r="F830" s="63"/>
      <c r="G830" s="64" t="str">
        <f>IF($F830="","",(VLOOKUP($F830,'金額'!$B$3:$E$114,2,FALSE)))</f>
        <v/>
      </c>
      <c r="H830" s="65" t="str">
        <f>IF(F830="","",VLOOKUP($F830,'金額'!$B$3:$I$44,8,FALSE))</f>
        <v/>
      </c>
      <c r="I830" s="66" t="str">
        <f>IF(F830="","",VLOOKUP($F830,'金額'!$B$3:$I$44,7,FALSE))</f>
        <v/>
      </c>
      <c r="J830" s="67"/>
      <c r="K830" s="68"/>
      <c r="L830" s="69" t="str">
        <f>IF($I830="","",IF(AND($B830="K",$E830="KTN"),2000,IF(AND($B830="K",$E830="WHZ"),2000,IF($E830="MAHA",1500,IF($G830=0,(VLOOKUP($K830,'判定表'!$B$3:$G$96,2,FALSE)),0)))))</f>
        <v/>
      </c>
      <c r="M830" s="70" t="str">
        <f>IF($K830="","",IF($E830="ANC",(VLOOKUP($K830,'判定表'!$B$3:$G$95,3,FALSE)),IF(OR($E830="KTN",$E830="WHZ"),(VLOOKUP($K830,'判定表'!$B$3:$G$95,4,FALSE)*I830),0)))</f>
        <v/>
      </c>
      <c r="N830" s="71" t="str">
        <f>IF($I830="","",IF($K830="","",IF($G830=1,(VLOOKUP($F830,'金額'!$B$3:$J$114,3,FALSE)),0)))</f>
        <v/>
      </c>
      <c r="O830" s="72" t="str">
        <f t="shared" si="3"/>
        <v/>
      </c>
      <c r="P830" s="73" t="str">
        <f>IF($K830="","",IF($E830="KTN",(VLOOKUP($K830,'判定表'!$B$3:$I$95,8,FALSE)),IF($I830="","",(VLOOKUP($F830,'金額'!$B$3:$J$114,9,FALSE)))))</f>
        <v/>
      </c>
      <c r="Q830" s="59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</row>
    <row r="831" ht="13.5" customHeight="1">
      <c r="A831" s="44"/>
      <c r="B831" s="60" t="str">
        <f>IF($K831="","",(VLOOKUP($K831,'判定表'!$B$3:$G$105,6,FALSE)))</f>
        <v/>
      </c>
      <c r="C831" s="61"/>
      <c r="D831" s="62" t="str">
        <f t="shared" si="2"/>
        <v/>
      </c>
      <c r="E831" s="62" t="str">
        <f>IF(F831="","",VLOOKUP($F831,'金額'!$B$3:$K$44,10,FALSE))</f>
        <v/>
      </c>
      <c r="F831" s="63"/>
      <c r="G831" s="64" t="str">
        <f>IF($F831="","",(VLOOKUP($F831,'金額'!$B$3:$E$114,2,FALSE)))</f>
        <v/>
      </c>
      <c r="H831" s="65" t="str">
        <f>IF(F831="","",VLOOKUP($F831,'金額'!$B$3:$I$44,8,FALSE))</f>
        <v/>
      </c>
      <c r="I831" s="66" t="str">
        <f>IF(F831="","",VLOOKUP($F831,'金額'!$B$3:$I$44,7,FALSE))</f>
        <v/>
      </c>
      <c r="J831" s="67"/>
      <c r="K831" s="68"/>
      <c r="L831" s="69" t="str">
        <f>IF($I831="","",IF(AND($B831="K",$E831="KTN"),2000,IF(AND($B831="K",$E831="WHZ"),2000,IF($E831="MAHA",1500,IF($G831=0,(VLOOKUP($K831,'判定表'!$B$3:$G$96,2,FALSE)),0)))))</f>
        <v/>
      </c>
      <c r="M831" s="70" t="str">
        <f>IF($K831="","",IF($E831="ANC",(VLOOKUP($K831,'判定表'!$B$3:$G$95,3,FALSE)),IF(OR($E831="KTN",$E831="WHZ"),(VLOOKUP($K831,'判定表'!$B$3:$G$95,4,FALSE)*I831),0)))</f>
        <v/>
      </c>
      <c r="N831" s="71" t="str">
        <f>IF($I831="","",IF($K831="","",IF($G831=1,(VLOOKUP($F831,'金額'!$B$3:$J$114,3,FALSE)),0)))</f>
        <v/>
      </c>
      <c r="O831" s="72" t="str">
        <f t="shared" si="3"/>
        <v/>
      </c>
      <c r="P831" s="73" t="str">
        <f>IF($K831="","",IF($E831="KTN",(VLOOKUP($K831,'判定表'!$B$3:$I$95,8,FALSE)),IF($I831="","",(VLOOKUP($F831,'金額'!$B$3:$J$114,9,FALSE)))))</f>
        <v/>
      </c>
      <c r="Q831" s="59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</row>
    <row r="832" ht="13.5" customHeight="1">
      <c r="A832" s="44"/>
      <c r="B832" s="60" t="str">
        <f>IF($K832="","",(VLOOKUP($K832,'判定表'!$B$3:$G$105,6,FALSE)))</f>
        <v/>
      </c>
      <c r="C832" s="61"/>
      <c r="D832" s="62" t="str">
        <f t="shared" si="2"/>
        <v/>
      </c>
      <c r="E832" s="62" t="str">
        <f>IF(F832="","",VLOOKUP($F832,'金額'!$B$3:$K$44,10,FALSE))</f>
        <v/>
      </c>
      <c r="F832" s="63"/>
      <c r="G832" s="64" t="str">
        <f>IF($F832="","",(VLOOKUP($F832,'金額'!$B$3:$E$114,2,FALSE)))</f>
        <v/>
      </c>
      <c r="H832" s="65" t="str">
        <f>IF(F832="","",VLOOKUP($F832,'金額'!$B$3:$I$44,8,FALSE))</f>
        <v/>
      </c>
      <c r="I832" s="66" t="str">
        <f>IF(F832="","",VLOOKUP($F832,'金額'!$B$3:$I$44,7,FALSE))</f>
        <v/>
      </c>
      <c r="J832" s="67"/>
      <c r="K832" s="68"/>
      <c r="L832" s="69" t="str">
        <f>IF($I832="","",IF(AND($B832="K",$E832="KTN"),2000,IF(AND($B832="K",$E832="WHZ"),2000,IF($E832="MAHA",1500,IF($G832=0,(VLOOKUP($K832,'判定表'!$B$3:$G$96,2,FALSE)),0)))))</f>
        <v/>
      </c>
      <c r="M832" s="70" t="str">
        <f>IF($K832="","",IF($E832="ANC",(VLOOKUP($K832,'判定表'!$B$3:$G$95,3,FALSE)),IF(OR($E832="KTN",$E832="WHZ"),(VLOOKUP($K832,'判定表'!$B$3:$G$95,4,FALSE)*I832),0)))</f>
        <v/>
      </c>
      <c r="N832" s="71" t="str">
        <f>IF($I832="","",IF($K832="","",IF($G832=1,(VLOOKUP($F832,'金額'!$B$3:$J$114,3,FALSE)),0)))</f>
        <v/>
      </c>
      <c r="O832" s="72" t="str">
        <f t="shared" si="3"/>
        <v/>
      </c>
      <c r="P832" s="73" t="str">
        <f>IF($K832="","",IF($E832="KTN",(VLOOKUP($K832,'判定表'!$B$3:$I$95,8,FALSE)),IF($I832="","",(VLOOKUP($F832,'金額'!$B$3:$J$114,9,FALSE)))))</f>
        <v/>
      </c>
      <c r="Q832" s="59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</row>
    <row r="833" ht="13.5" customHeight="1">
      <c r="A833" s="44"/>
      <c r="B833" s="60" t="str">
        <f>IF($K833="","",(VLOOKUP($K833,'判定表'!$B$3:$G$105,6,FALSE)))</f>
        <v/>
      </c>
      <c r="C833" s="61"/>
      <c r="D833" s="62" t="str">
        <f t="shared" si="2"/>
        <v/>
      </c>
      <c r="E833" s="62" t="str">
        <f>IF(F833="","",VLOOKUP($F833,'金額'!$B$3:$K$44,10,FALSE))</f>
        <v/>
      </c>
      <c r="F833" s="63"/>
      <c r="G833" s="64" t="str">
        <f>IF($F833="","",(VLOOKUP($F833,'金額'!$B$3:$E$114,2,FALSE)))</f>
        <v/>
      </c>
      <c r="H833" s="65" t="str">
        <f>IF(F833="","",VLOOKUP($F833,'金額'!$B$3:$I$44,8,FALSE))</f>
        <v/>
      </c>
      <c r="I833" s="66" t="str">
        <f>IF(F833="","",VLOOKUP($F833,'金額'!$B$3:$I$44,7,FALSE))</f>
        <v/>
      </c>
      <c r="J833" s="67"/>
      <c r="K833" s="68"/>
      <c r="L833" s="69" t="str">
        <f>IF($I833="","",IF(AND($B833="K",$E833="KTN"),2000,IF(AND($B833="K",$E833="WHZ"),2000,IF($E833="MAHA",1500,IF($G833=0,(VLOOKUP($K833,'判定表'!$B$3:$G$96,2,FALSE)),0)))))</f>
        <v/>
      </c>
      <c r="M833" s="70" t="str">
        <f>IF($K833="","",IF($E833="ANC",(VLOOKUP($K833,'判定表'!$B$3:$G$95,3,FALSE)),IF(OR($E833="KTN",$E833="WHZ"),(VLOOKUP($K833,'判定表'!$B$3:$G$95,4,FALSE)*I833),0)))</f>
        <v/>
      </c>
      <c r="N833" s="71" t="str">
        <f>IF($I833="","",IF($K833="","",IF($G833=1,(VLOOKUP($F833,'金額'!$B$3:$J$114,3,FALSE)),0)))</f>
        <v/>
      </c>
      <c r="O833" s="72" t="str">
        <f t="shared" si="3"/>
        <v/>
      </c>
      <c r="P833" s="73" t="str">
        <f>IF($K833="","",IF($E833="KTN",(VLOOKUP($K833,'判定表'!$B$3:$I$95,8,FALSE)),IF($I833="","",(VLOOKUP($F833,'金額'!$B$3:$J$114,9,FALSE)))))</f>
        <v/>
      </c>
      <c r="Q833" s="59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</row>
    <row r="834" ht="13.5" customHeight="1">
      <c r="A834" s="44"/>
      <c r="B834" s="60" t="str">
        <f>IF($K834="","",(VLOOKUP($K834,'判定表'!$B$3:$G$105,6,FALSE)))</f>
        <v/>
      </c>
      <c r="C834" s="61"/>
      <c r="D834" s="62" t="str">
        <f t="shared" si="2"/>
        <v/>
      </c>
      <c r="E834" s="62" t="str">
        <f>IF(F834="","",VLOOKUP($F834,'金額'!$B$3:$K$44,10,FALSE))</f>
        <v/>
      </c>
      <c r="F834" s="63"/>
      <c r="G834" s="64" t="str">
        <f>IF($F834="","",(VLOOKUP($F834,'金額'!$B$3:$E$114,2,FALSE)))</f>
        <v/>
      </c>
      <c r="H834" s="65" t="str">
        <f>IF(F834="","",VLOOKUP($F834,'金額'!$B$3:$I$44,8,FALSE))</f>
        <v/>
      </c>
      <c r="I834" s="66" t="str">
        <f>IF(F834="","",VLOOKUP($F834,'金額'!$B$3:$I$44,7,FALSE))</f>
        <v/>
      </c>
      <c r="J834" s="67"/>
      <c r="K834" s="68"/>
      <c r="L834" s="69" t="str">
        <f>IF($I834="","",IF(AND($B834="K",$E834="KTN"),2000,IF(AND($B834="K",$E834="WHZ"),2000,IF($E834="MAHA",1500,IF($G834=0,(VLOOKUP($K834,'判定表'!$B$3:$G$96,2,FALSE)),0)))))</f>
        <v/>
      </c>
      <c r="M834" s="70" t="str">
        <f>IF($K834="","",IF($E834="ANC",(VLOOKUP($K834,'判定表'!$B$3:$G$95,3,FALSE)),IF(OR($E834="KTN",$E834="WHZ"),(VLOOKUP($K834,'判定表'!$B$3:$G$95,4,FALSE)*I834),0)))</f>
        <v/>
      </c>
      <c r="N834" s="71" t="str">
        <f>IF($I834="","",IF($K834="","",IF($G834=1,(VLOOKUP($F834,'金額'!$B$3:$J$114,3,FALSE)),0)))</f>
        <v/>
      </c>
      <c r="O834" s="72" t="str">
        <f t="shared" si="3"/>
        <v/>
      </c>
      <c r="P834" s="73" t="str">
        <f>IF($K834="","",IF($E834="KTN",(VLOOKUP($K834,'判定表'!$B$3:$I$95,8,FALSE)),IF($I834="","",(VLOOKUP($F834,'金額'!$B$3:$J$114,9,FALSE)))))</f>
        <v/>
      </c>
      <c r="Q834" s="59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</row>
    <row r="835" ht="13.5" customHeight="1">
      <c r="A835" s="44"/>
      <c r="B835" s="60" t="str">
        <f>IF($K835="","",(VLOOKUP($K835,'判定表'!$B$3:$G$105,6,FALSE)))</f>
        <v/>
      </c>
      <c r="C835" s="61"/>
      <c r="D835" s="62" t="str">
        <f t="shared" si="2"/>
        <v/>
      </c>
      <c r="E835" s="62" t="str">
        <f>IF(F835="","",VLOOKUP($F835,'金額'!$B$3:$K$44,10,FALSE))</f>
        <v/>
      </c>
      <c r="F835" s="63"/>
      <c r="G835" s="64" t="str">
        <f>IF($F835="","",(VLOOKUP($F835,'金額'!$B$3:$E$114,2,FALSE)))</f>
        <v/>
      </c>
      <c r="H835" s="65" t="str">
        <f>IF(F835="","",VLOOKUP($F835,'金額'!$B$3:$I$44,8,FALSE))</f>
        <v/>
      </c>
      <c r="I835" s="66" t="str">
        <f>IF(F835="","",VLOOKUP($F835,'金額'!$B$3:$I$44,7,FALSE))</f>
        <v/>
      </c>
      <c r="J835" s="67"/>
      <c r="K835" s="68"/>
      <c r="L835" s="69" t="str">
        <f>IF($I835="","",IF(AND($B835="K",$E835="KTN"),2000,IF(AND($B835="K",$E835="WHZ"),2000,IF($E835="MAHA",1500,IF($G835=0,(VLOOKUP($K835,'判定表'!$B$3:$G$96,2,FALSE)),0)))))</f>
        <v/>
      </c>
      <c r="M835" s="70" t="str">
        <f>IF($K835="","",IF($E835="ANC",(VLOOKUP($K835,'判定表'!$B$3:$G$95,3,FALSE)),IF(OR($E835="KTN",$E835="WHZ"),(VLOOKUP($K835,'判定表'!$B$3:$G$95,4,FALSE)*I835),0)))</f>
        <v/>
      </c>
      <c r="N835" s="71" t="str">
        <f>IF($I835="","",IF($K835="","",IF($G835=1,(VLOOKUP($F835,'金額'!$B$3:$J$114,3,FALSE)),0)))</f>
        <v/>
      </c>
      <c r="O835" s="72" t="str">
        <f t="shared" si="3"/>
        <v/>
      </c>
      <c r="P835" s="73" t="str">
        <f>IF($K835="","",IF($E835="KTN",(VLOOKUP($K835,'判定表'!$B$3:$I$95,8,FALSE)),IF($I835="","",(VLOOKUP($F835,'金額'!$B$3:$J$114,9,FALSE)))))</f>
        <v/>
      </c>
      <c r="Q835" s="59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</row>
    <row r="836" ht="13.5" customHeight="1">
      <c r="A836" s="44"/>
      <c r="B836" s="60" t="str">
        <f>IF($K836="","",(VLOOKUP($K836,'判定表'!$B$3:$G$105,6,FALSE)))</f>
        <v/>
      </c>
      <c r="C836" s="61"/>
      <c r="D836" s="62" t="str">
        <f t="shared" si="2"/>
        <v/>
      </c>
      <c r="E836" s="62" t="str">
        <f>IF(F836="","",VLOOKUP($F836,'金額'!$B$3:$K$44,10,FALSE))</f>
        <v/>
      </c>
      <c r="F836" s="63"/>
      <c r="G836" s="64" t="str">
        <f>IF($F836="","",(VLOOKUP($F836,'金額'!$B$3:$E$114,2,FALSE)))</f>
        <v/>
      </c>
      <c r="H836" s="65" t="str">
        <f>IF(F836="","",VLOOKUP($F836,'金額'!$B$3:$I$44,8,FALSE))</f>
        <v/>
      </c>
      <c r="I836" s="66" t="str">
        <f>IF(F836="","",VLOOKUP($F836,'金額'!$B$3:$I$44,7,FALSE))</f>
        <v/>
      </c>
      <c r="J836" s="67"/>
      <c r="K836" s="68"/>
      <c r="L836" s="69" t="str">
        <f>IF($I836="","",IF(AND($B836="K",$E836="KTN"),2000,IF(AND($B836="K",$E836="WHZ"),2000,IF($E836="MAHA",1500,IF($G836=0,(VLOOKUP($K836,'判定表'!$B$3:$G$96,2,FALSE)),0)))))</f>
        <v/>
      </c>
      <c r="M836" s="70" t="str">
        <f>IF($K836="","",IF($E836="ANC",(VLOOKUP($K836,'判定表'!$B$3:$G$95,3,FALSE)),IF(OR($E836="KTN",$E836="WHZ"),(VLOOKUP($K836,'判定表'!$B$3:$G$95,4,FALSE)*I836),0)))</f>
        <v/>
      </c>
      <c r="N836" s="71" t="str">
        <f>IF($I836="","",IF($K836="","",IF($G836=1,(VLOOKUP($F836,'金額'!$B$3:$J$114,3,FALSE)),0)))</f>
        <v/>
      </c>
      <c r="O836" s="72" t="str">
        <f t="shared" si="3"/>
        <v/>
      </c>
      <c r="P836" s="73" t="str">
        <f>IF($K836="","",IF($E836="KTN",(VLOOKUP($K836,'判定表'!$B$3:$I$95,8,FALSE)),IF($I836="","",(VLOOKUP($F836,'金額'!$B$3:$J$114,9,FALSE)))))</f>
        <v/>
      </c>
      <c r="Q836" s="59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</row>
    <row r="837" ht="13.5" customHeight="1">
      <c r="A837" s="44"/>
      <c r="B837" s="60" t="str">
        <f>IF($K837="","",(VLOOKUP($K837,'判定表'!$B$3:$G$105,6,FALSE)))</f>
        <v/>
      </c>
      <c r="C837" s="61"/>
      <c r="D837" s="62" t="str">
        <f t="shared" si="2"/>
        <v/>
      </c>
      <c r="E837" s="62" t="str">
        <f>IF(F837="","",VLOOKUP($F837,'金額'!$B$3:$K$44,10,FALSE))</f>
        <v/>
      </c>
      <c r="F837" s="63"/>
      <c r="G837" s="64" t="str">
        <f>IF($F837="","",(VLOOKUP($F837,'金額'!$B$3:$E$114,2,FALSE)))</f>
        <v/>
      </c>
      <c r="H837" s="65" t="str">
        <f>IF(F837="","",VLOOKUP($F837,'金額'!$B$3:$I$44,8,FALSE))</f>
        <v/>
      </c>
      <c r="I837" s="66" t="str">
        <f>IF(F837="","",VLOOKUP($F837,'金額'!$B$3:$I$44,7,FALSE))</f>
        <v/>
      </c>
      <c r="J837" s="67"/>
      <c r="K837" s="68"/>
      <c r="L837" s="69" t="str">
        <f>IF($I837="","",IF(AND($B837="K",$E837="KTN"),2000,IF(AND($B837="K",$E837="WHZ"),2000,IF($E837="MAHA",1500,IF($G837=0,(VLOOKUP($K837,'判定表'!$B$3:$G$96,2,FALSE)),0)))))</f>
        <v/>
      </c>
      <c r="M837" s="70" t="str">
        <f>IF($K837="","",IF($E837="ANC",(VLOOKUP($K837,'判定表'!$B$3:$G$95,3,FALSE)),IF(OR($E837="KTN",$E837="WHZ"),(VLOOKUP($K837,'判定表'!$B$3:$G$95,4,FALSE)*I837),0)))</f>
        <v/>
      </c>
      <c r="N837" s="71" t="str">
        <f>IF($I837="","",IF($K837="","",IF($G837=1,(VLOOKUP($F837,'金額'!$B$3:$J$114,3,FALSE)),0)))</f>
        <v/>
      </c>
      <c r="O837" s="72" t="str">
        <f t="shared" si="3"/>
        <v/>
      </c>
      <c r="P837" s="73" t="str">
        <f>IF($K837="","",IF($E837="KTN",(VLOOKUP($K837,'判定表'!$B$3:$I$95,8,FALSE)),IF($I837="","",(VLOOKUP($F837,'金額'!$B$3:$J$114,9,FALSE)))))</f>
        <v/>
      </c>
      <c r="Q837" s="59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</row>
    <row r="838" ht="13.5" customHeight="1">
      <c r="A838" s="44"/>
      <c r="B838" s="60" t="str">
        <f>IF($K838="","",(VLOOKUP($K838,'判定表'!$B$3:$G$105,6,FALSE)))</f>
        <v/>
      </c>
      <c r="C838" s="61"/>
      <c r="D838" s="62" t="str">
        <f t="shared" si="2"/>
        <v/>
      </c>
      <c r="E838" s="62" t="str">
        <f>IF(F838="","",VLOOKUP($F838,'金額'!$B$3:$K$44,10,FALSE))</f>
        <v/>
      </c>
      <c r="F838" s="63"/>
      <c r="G838" s="64" t="str">
        <f>IF($F838="","",(VLOOKUP($F838,'金額'!$B$3:$E$114,2,FALSE)))</f>
        <v/>
      </c>
      <c r="H838" s="65" t="str">
        <f>IF(F838="","",VLOOKUP($F838,'金額'!$B$3:$I$44,8,FALSE))</f>
        <v/>
      </c>
      <c r="I838" s="66" t="str">
        <f>IF(F838="","",VLOOKUP($F838,'金額'!$B$3:$I$44,7,FALSE))</f>
        <v/>
      </c>
      <c r="J838" s="67"/>
      <c r="K838" s="68"/>
      <c r="L838" s="69" t="str">
        <f>IF($I838="","",IF(AND($B838="K",$E838="KTN"),2000,IF(AND($B838="K",$E838="WHZ"),2000,IF($E838="MAHA",1500,IF($G838=0,(VLOOKUP($K838,'判定表'!$B$3:$G$96,2,FALSE)),0)))))</f>
        <v/>
      </c>
      <c r="M838" s="70" t="str">
        <f>IF($K838="","",IF($E838="ANC",(VLOOKUP($K838,'判定表'!$B$3:$G$95,3,FALSE)),IF(OR($E838="KTN",$E838="WHZ"),(VLOOKUP($K838,'判定表'!$B$3:$G$95,4,FALSE)*I838),0)))</f>
        <v/>
      </c>
      <c r="N838" s="71" t="str">
        <f>IF($I838="","",IF($K838="","",IF($G838=1,(VLOOKUP($F838,'金額'!$B$3:$J$114,3,FALSE)),0)))</f>
        <v/>
      </c>
      <c r="O838" s="72" t="str">
        <f t="shared" si="3"/>
        <v/>
      </c>
      <c r="P838" s="73" t="str">
        <f>IF($K838="","",IF($E838="KTN",(VLOOKUP($K838,'判定表'!$B$3:$I$95,8,FALSE)),IF($I838="","",(VLOOKUP($F838,'金額'!$B$3:$J$114,9,FALSE)))))</f>
        <v/>
      </c>
      <c r="Q838" s="59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</row>
    <row r="839" ht="13.5" customHeight="1">
      <c r="A839" s="44"/>
      <c r="B839" s="60" t="str">
        <f>IF($K839="","",(VLOOKUP($K839,'判定表'!$B$3:$G$105,6,FALSE)))</f>
        <v/>
      </c>
      <c r="C839" s="61"/>
      <c r="D839" s="62" t="str">
        <f t="shared" si="2"/>
        <v/>
      </c>
      <c r="E839" s="62" t="str">
        <f>IF(F839="","",VLOOKUP($F839,'金額'!$B$3:$K$44,10,FALSE))</f>
        <v/>
      </c>
      <c r="F839" s="63"/>
      <c r="G839" s="64" t="str">
        <f>IF($F839="","",(VLOOKUP($F839,'金額'!$B$3:$E$114,2,FALSE)))</f>
        <v/>
      </c>
      <c r="H839" s="65" t="str">
        <f>IF(F839="","",VLOOKUP($F839,'金額'!$B$3:$I$44,8,FALSE))</f>
        <v/>
      </c>
      <c r="I839" s="66" t="str">
        <f>IF(F839="","",VLOOKUP($F839,'金額'!$B$3:$I$44,7,FALSE))</f>
        <v/>
      </c>
      <c r="J839" s="67"/>
      <c r="K839" s="68"/>
      <c r="L839" s="69" t="str">
        <f>IF($I839="","",IF(AND($B839="K",$E839="KTN"),2000,IF(AND($B839="K",$E839="WHZ"),2000,IF($E839="MAHA",1500,IF($G839=0,(VLOOKUP($K839,'判定表'!$B$3:$G$96,2,FALSE)),0)))))</f>
        <v/>
      </c>
      <c r="M839" s="70" t="str">
        <f>IF($K839="","",IF($E839="ANC",(VLOOKUP($K839,'判定表'!$B$3:$G$95,3,FALSE)),IF(OR($E839="KTN",$E839="WHZ"),(VLOOKUP($K839,'判定表'!$B$3:$G$95,4,FALSE)*I839),0)))</f>
        <v/>
      </c>
      <c r="N839" s="71" t="str">
        <f>IF($I839="","",IF($K839="","",IF($G839=1,(VLOOKUP($F839,'金額'!$B$3:$J$114,3,FALSE)),0)))</f>
        <v/>
      </c>
      <c r="O839" s="72" t="str">
        <f t="shared" si="3"/>
        <v/>
      </c>
      <c r="P839" s="73" t="str">
        <f>IF($K839="","",IF($E839="KTN",(VLOOKUP($K839,'判定表'!$B$3:$I$95,8,FALSE)),IF($I839="","",(VLOOKUP($F839,'金額'!$B$3:$J$114,9,FALSE)))))</f>
        <v/>
      </c>
      <c r="Q839" s="59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</row>
    <row r="840" ht="13.5" customHeight="1">
      <c r="A840" s="44"/>
      <c r="B840" s="60" t="str">
        <f>IF($K840="","",(VLOOKUP($K840,'判定表'!$B$3:$G$105,6,FALSE)))</f>
        <v/>
      </c>
      <c r="C840" s="61"/>
      <c r="D840" s="62" t="str">
        <f t="shared" si="2"/>
        <v/>
      </c>
      <c r="E840" s="62" t="str">
        <f>IF(F840="","",VLOOKUP($F840,'金額'!$B$3:$K$44,10,FALSE))</f>
        <v/>
      </c>
      <c r="F840" s="63"/>
      <c r="G840" s="64" t="str">
        <f>IF($F840="","",(VLOOKUP($F840,'金額'!$B$3:$E$114,2,FALSE)))</f>
        <v/>
      </c>
      <c r="H840" s="65" t="str">
        <f>IF(F840="","",VLOOKUP($F840,'金額'!$B$3:$I$44,8,FALSE))</f>
        <v/>
      </c>
      <c r="I840" s="66" t="str">
        <f>IF(F840="","",VLOOKUP($F840,'金額'!$B$3:$I$44,7,FALSE))</f>
        <v/>
      </c>
      <c r="J840" s="67"/>
      <c r="K840" s="68"/>
      <c r="L840" s="69" t="str">
        <f>IF($I840="","",IF(AND($B840="K",$E840="KTN"),2000,IF(AND($B840="K",$E840="WHZ"),2000,IF($E840="MAHA",1500,IF($G840=0,(VLOOKUP($K840,'判定表'!$B$3:$G$96,2,FALSE)),0)))))</f>
        <v/>
      </c>
      <c r="M840" s="70" t="str">
        <f>IF($K840="","",IF($E840="ANC",(VLOOKUP($K840,'判定表'!$B$3:$G$95,3,FALSE)),IF(OR($E840="KTN",$E840="WHZ"),(VLOOKUP($K840,'判定表'!$B$3:$G$95,4,FALSE)*I840),0)))</f>
        <v/>
      </c>
      <c r="N840" s="71" t="str">
        <f>IF($I840="","",IF($K840="","",IF($G840=1,(VLOOKUP($F840,'金額'!$B$3:$J$114,3,FALSE)),0)))</f>
        <v/>
      </c>
      <c r="O840" s="72" t="str">
        <f t="shared" si="3"/>
        <v/>
      </c>
      <c r="P840" s="73" t="str">
        <f>IF($K840="","",IF($E840="KTN",(VLOOKUP($K840,'判定表'!$B$3:$I$95,8,FALSE)),IF($I840="","",(VLOOKUP($F840,'金額'!$B$3:$J$114,9,FALSE)))))</f>
        <v/>
      </c>
      <c r="Q840" s="59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</row>
    <row r="841" ht="13.5" customHeight="1">
      <c r="A841" s="44"/>
      <c r="B841" s="60" t="str">
        <f>IF($K841="","",(VLOOKUP($K841,'判定表'!$B$3:$G$105,6,FALSE)))</f>
        <v/>
      </c>
      <c r="C841" s="61"/>
      <c r="D841" s="62" t="str">
        <f t="shared" si="2"/>
        <v/>
      </c>
      <c r="E841" s="62" t="str">
        <f>IF(F841="","",VLOOKUP($F841,'金額'!$B$3:$K$44,10,FALSE))</f>
        <v/>
      </c>
      <c r="F841" s="63"/>
      <c r="G841" s="64" t="str">
        <f>IF($F841="","",(VLOOKUP($F841,'金額'!$B$3:$E$114,2,FALSE)))</f>
        <v/>
      </c>
      <c r="H841" s="65" t="str">
        <f>IF(F841="","",VLOOKUP($F841,'金額'!$B$3:$I$44,8,FALSE))</f>
        <v/>
      </c>
      <c r="I841" s="66" t="str">
        <f>IF(F841="","",VLOOKUP($F841,'金額'!$B$3:$I$44,7,FALSE))</f>
        <v/>
      </c>
      <c r="J841" s="67"/>
      <c r="K841" s="68"/>
      <c r="L841" s="69" t="str">
        <f>IF($I841="","",IF(AND($B841="K",$E841="KTN"),2000,IF(AND($B841="K",$E841="WHZ"),2000,IF($E841="MAHA",1500,IF($G841=0,(VLOOKUP($K841,'判定表'!$B$3:$G$96,2,FALSE)),0)))))</f>
        <v/>
      </c>
      <c r="M841" s="70" t="str">
        <f>IF($K841="","",IF($E841="ANC",(VLOOKUP($K841,'判定表'!$B$3:$G$95,3,FALSE)),IF(OR($E841="KTN",$E841="WHZ"),(VLOOKUP($K841,'判定表'!$B$3:$G$95,4,FALSE)*I841),0)))</f>
        <v/>
      </c>
      <c r="N841" s="71" t="str">
        <f>IF($I841="","",IF($K841="","",IF($G841=1,(VLOOKUP($F841,'金額'!$B$3:$J$114,3,FALSE)),0)))</f>
        <v/>
      </c>
      <c r="O841" s="72" t="str">
        <f t="shared" si="3"/>
        <v/>
      </c>
      <c r="P841" s="73" t="str">
        <f>IF($K841="","",IF($E841="KTN",(VLOOKUP($K841,'判定表'!$B$3:$I$95,8,FALSE)),IF($I841="","",(VLOOKUP($F841,'金額'!$B$3:$J$114,9,FALSE)))))</f>
        <v/>
      </c>
      <c r="Q841" s="59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</row>
    <row r="842" ht="13.5" customHeight="1">
      <c r="A842" s="44"/>
      <c r="B842" s="60" t="str">
        <f>IF($K842="","",(VLOOKUP($K842,'判定表'!$B$3:$G$105,6,FALSE)))</f>
        <v/>
      </c>
      <c r="C842" s="61"/>
      <c r="D842" s="62" t="str">
        <f t="shared" si="2"/>
        <v/>
      </c>
      <c r="E842" s="62" t="str">
        <f>IF(F842="","",VLOOKUP($F842,'金額'!$B$3:$K$44,10,FALSE))</f>
        <v/>
      </c>
      <c r="F842" s="63"/>
      <c r="G842" s="64" t="str">
        <f>IF($F842="","",(VLOOKUP($F842,'金額'!$B$3:$E$114,2,FALSE)))</f>
        <v/>
      </c>
      <c r="H842" s="65" t="str">
        <f>IF(F842="","",VLOOKUP($F842,'金額'!$B$3:$I$44,8,FALSE))</f>
        <v/>
      </c>
      <c r="I842" s="66" t="str">
        <f>IF(F842="","",VLOOKUP($F842,'金額'!$B$3:$I$44,7,FALSE))</f>
        <v/>
      </c>
      <c r="J842" s="67"/>
      <c r="K842" s="68"/>
      <c r="L842" s="69" t="str">
        <f>IF($I842="","",IF(AND($B842="K",$E842="KTN"),2000,IF(AND($B842="K",$E842="WHZ"),2000,IF($E842="MAHA",1500,IF($G842=0,(VLOOKUP($K842,'判定表'!$B$3:$G$96,2,FALSE)),0)))))</f>
        <v/>
      </c>
      <c r="M842" s="70" t="str">
        <f>IF($K842="","",IF($E842="ANC",(VLOOKUP($K842,'判定表'!$B$3:$G$95,3,FALSE)),IF(OR($E842="KTN",$E842="WHZ"),(VLOOKUP($K842,'判定表'!$B$3:$G$95,4,FALSE)*I842),0)))</f>
        <v/>
      </c>
      <c r="N842" s="71" t="str">
        <f>IF($I842="","",IF($K842="","",IF($G842=1,(VLOOKUP($F842,'金額'!$B$3:$J$114,3,FALSE)),0)))</f>
        <v/>
      </c>
      <c r="O842" s="72" t="str">
        <f t="shared" si="3"/>
        <v/>
      </c>
      <c r="P842" s="73" t="str">
        <f>IF($K842="","",IF($E842="KTN",(VLOOKUP($K842,'判定表'!$B$3:$I$95,8,FALSE)),IF($I842="","",(VLOOKUP($F842,'金額'!$B$3:$J$114,9,FALSE)))))</f>
        <v/>
      </c>
      <c r="Q842" s="59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</row>
    <row r="843" ht="13.5" customHeight="1">
      <c r="A843" s="44"/>
      <c r="B843" s="60" t="str">
        <f>IF($K843="","",(VLOOKUP($K843,'判定表'!$B$3:$G$105,6,FALSE)))</f>
        <v/>
      </c>
      <c r="C843" s="61"/>
      <c r="D843" s="62" t="str">
        <f t="shared" si="2"/>
        <v/>
      </c>
      <c r="E843" s="62" t="str">
        <f>IF(F843="","",VLOOKUP($F843,'金額'!$B$3:$K$44,10,FALSE))</f>
        <v/>
      </c>
      <c r="F843" s="63"/>
      <c r="G843" s="64" t="str">
        <f>IF($F843="","",(VLOOKUP($F843,'金額'!$B$3:$E$114,2,FALSE)))</f>
        <v/>
      </c>
      <c r="H843" s="65" t="str">
        <f>IF(F843="","",VLOOKUP($F843,'金額'!$B$3:$I$44,8,FALSE))</f>
        <v/>
      </c>
      <c r="I843" s="66" t="str">
        <f>IF(F843="","",VLOOKUP($F843,'金額'!$B$3:$I$44,7,FALSE))</f>
        <v/>
      </c>
      <c r="J843" s="67"/>
      <c r="K843" s="68"/>
      <c r="L843" s="69" t="str">
        <f>IF($I843="","",IF(AND($B843="K",$E843="KTN"),2000,IF(AND($B843="K",$E843="WHZ"),2000,IF($E843="MAHA",1500,IF($G843=0,(VLOOKUP($K843,'判定表'!$B$3:$G$96,2,FALSE)),0)))))</f>
        <v/>
      </c>
      <c r="M843" s="70" t="str">
        <f>IF($K843="","",IF($E843="ANC",(VLOOKUP($K843,'判定表'!$B$3:$G$95,3,FALSE)),IF(OR($E843="KTN",$E843="WHZ"),(VLOOKUP($K843,'判定表'!$B$3:$G$95,4,FALSE)*I843),0)))</f>
        <v/>
      </c>
      <c r="N843" s="71" t="str">
        <f>IF($I843="","",IF($K843="","",IF($G843=1,(VLOOKUP($F843,'金額'!$B$3:$J$114,3,FALSE)),0)))</f>
        <v/>
      </c>
      <c r="O843" s="72" t="str">
        <f t="shared" si="3"/>
        <v/>
      </c>
      <c r="P843" s="73" t="str">
        <f>IF($K843="","",IF($E843="KTN",(VLOOKUP($K843,'判定表'!$B$3:$I$95,8,FALSE)),IF($I843="","",(VLOOKUP($F843,'金額'!$B$3:$J$114,9,FALSE)))))</f>
        <v/>
      </c>
      <c r="Q843" s="59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</row>
    <row r="844" ht="13.5" customHeight="1">
      <c r="A844" s="44"/>
      <c r="B844" s="60" t="str">
        <f>IF($K844="","",(VLOOKUP($K844,'判定表'!$B$3:$G$105,6,FALSE)))</f>
        <v/>
      </c>
      <c r="C844" s="61"/>
      <c r="D844" s="62" t="str">
        <f t="shared" si="2"/>
        <v/>
      </c>
      <c r="E844" s="62" t="str">
        <f>IF(F844="","",VLOOKUP($F844,'金額'!$B$3:$K$44,10,FALSE))</f>
        <v/>
      </c>
      <c r="F844" s="63"/>
      <c r="G844" s="64" t="str">
        <f>IF($F844="","",(VLOOKUP($F844,'金額'!$B$3:$E$114,2,FALSE)))</f>
        <v/>
      </c>
      <c r="H844" s="65" t="str">
        <f>IF(F844="","",VLOOKUP($F844,'金額'!$B$3:$I$44,8,FALSE))</f>
        <v/>
      </c>
      <c r="I844" s="66" t="str">
        <f>IF(F844="","",VLOOKUP($F844,'金額'!$B$3:$I$44,7,FALSE))</f>
        <v/>
      </c>
      <c r="J844" s="67"/>
      <c r="K844" s="68"/>
      <c r="L844" s="69" t="str">
        <f>IF($I844="","",IF(AND($B844="K",$E844="KTN"),2000,IF(AND($B844="K",$E844="WHZ"),2000,IF($E844="MAHA",1500,IF($G844=0,(VLOOKUP($K844,'判定表'!$B$3:$G$96,2,FALSE)),0)))))</f>
        <v/>
      </c>
      <c r="M844" s="70" t="str">
        <f>IF($K844="","",IF($E844="ANC",(VLOOKUP($K844,'判定表'!$B$3:$G$95,3,FALSE)),IF(OR($E844="KTN",$E844="WHZ"),(VLOOKUP($K844,'判定表'!$B$3:$G$95,4,FALSE)*I844),0)))</f>
        <v/>
      </c>
      <c r="N844" s="71" t="str">
        <f>IF($I844="","",IF($K844="","",IF($G844=1,(VLOOKUP($F844,'金額'!$B$3:$J$114,3,FALSE)),0)))</f>
        <v/>
      </c>
      <c r="O844" s="72" t="str">
        <f t="shared" si="3"/>
        <v/>
      </c>
      <c r="P844" s="73" t="str">
        <f>IF($K844="","",IF($E844="KTN",(VLOOKUP($K844,'判定表'!$B$3:$I$95,8,FALSE)),IF($I844="","",(VLOOKUP($F844,'金額'!$B$3:$J$114,9,FALSE)))))</f>
        <v/>
      </c>
      <c r="Q844" s="59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</row>
    <row r="845" ht="13.5" customHeight="1">
      <c r="A845" s="44"/>
      <c r="B845" s="60" t="str">
        <f>IF($K845="","",(VLOOKUP($K845,'判定表'!$B$3:$G$105,6,FALSE)))</f>
        <v/>
      </c>
      <c r="C845" s="61"/>
      <c r="D845" s="62" t="str">
        <f t="shared" si="2"/>
        <v/>
      </c>
      <c r="E845" s="62" t="str">
        <f>IF(F845="","",VLOOKUP($F845,'金額'!$B$3:$K$44,10,FALSE))</f>
        <v/>
      </c>
      <c r="F845" s="63"/>
      <c r="G845" s="64" t="str">
        <f>IF($F845="","",(VLOOKUP($F845,'金額'!$B$3:$E$114,2,FALSE)))</f>
        <v/>
      </c>
      <c r="H845" s="65" t="str">
        <f>IF(F845="","",VLOOKUP($F845,'金額'!$B$3:$I$44,8,FALSE))</f>
        <v/>
      </c>
      <c r="I845" s="66" t="str">
        <f>IF(F845="","",VLOOKUP($F845,'金額'!$B$3:$I$44,7,FALSE))</f>
        <v/>
      </c>
      <c r="J845" s="67"/>
      <c r="K845" s="68"/>
      <c r="L845" s="69" t="str">
        <f>IF($I845="","",IF(AND($B845="K",$E845="KTN"),2000,IF(AND($B845="K",$E845="WHZ"),2000,IF($E845="MAHA",1500,IF($G845=0,(VLOOKUP($K845,'判定表'!$B$3:$G$96,2,FALSE)),0)))))</f>
        <v/>
      </c>
      <c r="M845" s="70" t="str">
        <f>IF($K845="","",IF($E845="ANC",(VLOOKUP($K845,'判定表'!$B$3:$G$95,3,FALSE)),IF(OR($E845="KTN",$E845="WHZ"),(VLOOKUP($K845,'判定表'!$B$3:$G$95,4,FALSE)*I845),0)))</f>
        <v/>
      </c>
      <c r="N845" s="71" t="str">
        <f>IF($I845="","",IF($K845="","",IF($G845=1,(VLOOKUP($F845,'金額'!$B$3:$J$114,3,FALSE)),0)))</f>
        <v/>
      </c>
      <c r="O845" s="72" t="str">
        <f t="shared" si="3"/>
        <v/>
      </c>
      <c r="P845" s="73" t="str">
        <f>IF($K845="","",IF($E845="KTN",(VLOOKUP($K845,'判定表'!$B$3:$I$95,8,FALSE)),IF($I845="","",(VLOOKUP($F845,'金額'!$B$3:$J$114,9,FALSE)))))</f>
        <v/>
      </c>
      <c r="Q845" s="59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</row>
    <row r="846" ht="13.5" customHeight="1">
      <c r="A846" s="44"/>
      <c r="B846" s="60" t="str">
        <f>IF($K846="","",(VLOOKUP($K846,'判定表'!$B$3:$G$105,6,FALSE)))</f>
        <v/>
      </c>
      <c r="C846" s="61"/>
      <c r="D846" s="62" t="str">
        <f t="shared" si="2"/>
        <v/>
      </c>
      <c r="E846" s="62" t="str">
        <f>IF(F846="","",VLOOKUP($F846,'金額'!$B$3:$K$44,10,FALSE))</f>
        <v/>
      </c>
      <c r="F846" s="63"/>
      <c r="G846" s="64" t="str">
        <f>IF($F846="","",(VLOOKUP($F846,'金額'!$B$3:$E$114,2,FALSE)))</f>
        <v/>
      </c>
      <c r="H846" s="65" t="str">
        <f>IF(F846="","",VLOOKUP($F846,'金額'!$B$3:$I$44,8,FALSE))</f>
        <v/>
      </c>
      <c r="I846" s="66" t="str">
        <f>IF(F846="","",VLOOKUP($F846,'金額'!$B$3:$I$44,7,FALSE))</f>
        <v/>
      </c>
      <c r="J846" s="67"/>
      <c r="K846" s="68"/>
      <c r="L846" s="69" t="str">
        <f>IF($I846="","",IF(AND($B846="K",$E846="KTN"),2000,IF(AND($B846="K",$E846="WHZ"),2000,IF($E846="MAHA",1500,IF($G846=0,(VLOOKUP($K846,'判定表'!$B$3:$G$96,2,FALSE)),0)))))</f>
        <v/>
      </c>
      <c r="M846" s="70" t="str">
        <f>IF($K846="","",IF($E846="ANC",(VLOOKUP($K846,'判定表'!$B$3:$G$95,3,FALSE)),IF(OR($E846="KTN",$E846="WHZ"),(VLOOKUP($K846,'判定表'!$B$3:$G$95,4,FALSE)*I846),0)))</f>
        <v/>
      </c>
      <c r="N846" s="71" t="str">
        <f>IF($I846="","",IF($K846="","",IF($G846=1,(VLOOKUP($F846,'金額'!$B$3:$J$114,3,FALSE)),0)))</f>
        <v/>
      </c>
      <c r="O846" s="72" t="str">
        <f t="shared" si="3"/>
        <v/>
      </c>
      <c r="P846" s="73" t="str">
        <f>IF($K846="","",IF($E846="KTN",(VLOOKUP($K846,'判定表'!$B$3:$I$95,8,FALSE)),IF($I846="","",(VLOOKUP($F846,'金額'!$B$3:$J$114,9,FALSE)))))</f>
        <v/>
      </c>
      <c r="Q846" s="59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</row>
    <row r="847" ht="13.5" customHeight="1">
      <c r="A847" s="44"/>
      <c r="B847" s="60" t="str">
        <f>IF($K847="","",(VLOOKUP($K847,'判定表'!$B$3:$G$105,6,FALSE)))</f>
        <v/>
      </c>
      <c r="C847" s="61"/>
      <c r="D847" s="62" t="str">
        <f t="shared" si="2"/>
        <v/>
      </c>
      <c r="E847" s="62" t="str">
        <f>IF(F847="","",VLOOKUP($F847,'金額'!$B$3:$K$44,10,FALSE))</f>
        <v/>
      </c>
      <c r="F847" s="63"/>
      <c r="G847" s="64" t="str">
        <f>IF($F847="","",(VLOOKUP($F847,'金額'!$B$3:$E$114,2,FALSE)))</f>
        <v/>
      </c>
      <c r="H847" s="65" t="str">
        <f>IF(F847="","",VLOOKUP($F847,'金額'!$B$3:$I$44,8,FALSE))</f>
        <v/>
      </c>
      <c r="I847" s="66" t="str">
        <f>IF(F847="","",VLOOKUP($F847,'金額'!$B$3:$I$44,7,FALSE))</f>
        <v/>
      </c>
      <c r="J847" s="67"/>
      <c r="K847" s="68"/>
      <c r="L847" s="69" t="str">
        <f>IF($I847="","",IF(AND($B847="K",$E847="KTN"),2000,IF(AND($B847="K",$E847="WHZ"),2000,IF($E847="MAHA",1500,IF($G847=0,(VLOOKUP($K847,'判定表'!$B$3:$G$96,2,FALSE)),0)))))</f>
        <v/>
      </c>
      <c r="M847" s="70" t="str">
        <f>IF($K847="","",IF($E847="ANC",(VLOOKUP($K847,'判定表'!$B$3:$G$95,3,FALSE)),IF(OR($E847="KTN",$E847="WHZ"),(VLOOKUP($K847,'判定表'!$B$3:$G$95,4,FALSE)*I847),0)))</f>
        <v/>
      </c>
      <c r="N847" s="71" t="str">
        <f>IF($I847="","",IF($K847="","",IF($G847=1,(VLOOKUP($F847,'金額'!$B$3:$J$114,3,FALSE)),0)))</f>
        <v/>
      </c>
      <c r="O847" s="72" t="str">
        <f t="shared" si="3"/>
        <v/>
      </c>
      <c r="P847" s="73" t="str">
        <f>IF($K847="","",IF($E847="KTN",(VLOOKUP($K847,'判定表'!$B$3:$I$95,8,FALSE)),IF($I847="","",(VLOOKUP($F847,'金額'!$B$3:$J$114,9,FALSE)))))</f>
        <v/>
      </c>
      <c r="Q847" s="59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</row>
    <row r="848" ht="13.5" customHeight="1">
      <c r="A848" s="44"/>
      <c r="B848" s="60" t="str">
        <f>IF($K848="","",(VLOOKUP($K848,'判定表'!$B$3:$G$105,6,FALSE)))</f>
        <v/>
      </c>
      <c r="C848" s="61"/>
      <c r="D848" s="62" t="str">
        <f t="shared" si="2"/>
        <v/>
      </c>
      <c r="E848" s="62" t="str">
        <f>IF(F848="","",VLOOKUP($F848,'金額'!$B$3:$K$44,10,FALSE))</f>
        <v/>
      </c>
      <c r="F848" s="63"/>
      <c r="G848" s="64" t="str">
        <f>IF($F848="","",(VLOOKUP($F848,'金額'!$B$3:$E$114,2,FALSE)))</f>
        <v/>
      </c>
      <c r="H848" s="65" t="str">
        <f>IF(F848="","",VLOOKUP($F848,'金額'!$B$3:$I$44,8,FALSE))</f>
        <v/>
      </c>
      <c r="I848" s="66" t="str">
        <f>IF(F848="","",VLOOKUP($F848,'金額'!$B$3:$I$44,7,FALSE))</f>
        <v/>
      </c>
      <c r="J848" s="67"/>
      <c r="K848" s="68"/>
      <c r="L848" s="69" t="str">
        <f>IF($I848="","",IF(AND($B848="K",$E848="KTN"),2000,IF(AND($B848="K",$E848="WHZ"),2000,IF($E848="MAHA",1500,IF($G848=0,(VLOOKUP($K848,'判定表'!$B$3:$G$96,2,FALSE)),0)))))</f>
        <v/>
      </c>
      <c r="M848" s="70" t="str">
        <f>IF($K848="","",IF($E848="ANC",(VLOOKUP($K848,'判定表'!$B$3:$G$95,3,FALSE)),IF(OR($E848="KTN",$E848="WHZ"),(VLOOKUP($K848,'判定表'!$B$3:$G$95,4,FALSE)*I848),0)))</f>
        <v/>
      </c>
      <c r="N848" s="71" t="str">
        <f>IF($I848="","",IF($K848="","",IF($G848=1,(VLOOKUP($F848,'金額'!$B$3:$J$114,3,FALSE)),0)))</f>
        <v/>
      </c>
      <c r="O848" s="72" t="str">
        <f t="shared" si="3"/>
        <v/>
      </c>
      <c r="P848" s="73" t="str">
        <f>IF($K848="","",IF($E848="KTN",(VLOOKUP($K848,'判定表'!$B$3:$I$95,8,FALSE)),IF($I848="","",(VLOOKUP($F848,'金額'!$B$3:$J$114,9,FALSE)))))</f>
        <v/>
      </c>
      <c r="Q848" s="79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</row>
    <row r="849" ht="13.5" customHeight="1">
      <c r="A849" s="44"/>
      <c r="B849" s="60" t="str">
        <f>IF($K849="","",(VLOOKUP($K849,'判定表'!$B$3:$G$105,6,FALSE)))</f>
        <v/>
      </c>
      <c r="C849" s="61"/>
      <c r="D849" s="62" t="str">
        <f t="shared" si="2"/>
        <v/>
      </c>
      <c r="E849" s="62" t="str">
        <f>IF(F849="","",VLOOKUP($F849,'金額'!$B$3:$K$44,10,FALSE))</f>
        <v/>
      </c>
      <c r="F849" s="63"/>
      <c r="G849" s="64" t="str">
        <f>IF($F849="","",(VLOOKUP($F849,'金額'!$B$3:$E$114,2,FALSE)))</f>
        <v/>
      </c>
      <c r="H849" s="65" t="str">
        <f>IF(F849="","",VLOOKUP($F849,'金額'!$B$3:$I$44,8,FALSE))</f>
        <v/>
      </c>
      <c r="I849" s="66" t="str">
        <f>IF(F849="","",VLOOKUP($F849,'金額'!$B$3:$I$44,7,FALSE))</f>
        <v/>
      </c>
      <c r="J849" s="67"/>
      <c r="K849" s="68"/>
      <c r="L849" s="69" t="str">
        <f>IF($I849="","",IF(AND($B849="K",$E849="KTN"),2000,IF(AND($B849="K",$E849="WHZ"),2000,IF($E849="MAHA",1500,IF($G849=0,(VLOOKUP($K849,'判定表'!$B$3:$G$96,2,FALSE)),0)))))</f>
        <v/>
      </c>
      <c r="M849" s="70" t="str">
        <f>IF($K849="","",IF($E849="ANC",(VLOOKUP($K849,'判定表'!$B$3:$G$95,3,FALSE)),IF(OR($E849="KTN",$E849="WHZ"),(VLOOKUP($K849,'判定表'!$B$3:$G$95,4,FALSE)*I849),0)))</f>
        <v/>
      </c>
      <c r="N849" s="71" t="str">
        <f>IF($I849="","",IF($K849="","",IF($G849=1,(VLOOKUP($F849,'金額'!$B$3:$J$114,3,FALSE)),0)))</f>
        <v/>
      </c>
      <c r="O849" s="72" t="str">
        <f t="shared" si="3"/>
        <v/>
      </c>
      <c r="P849" s="73" t="str">
        <f>IF($K849="","",IF($E849="KTN",(VLOOKUP($K849,'判定表'!$B$3:$I$95,8,FALSE)),IF($I849="","",(VLOOKUP($F849,'金額'!$B$3:$J$114,9,FALSE)))))</f>
        <v/>
      </c>
      <c r="Q849" s="59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</row>
    <row r="850" ht="13.5" customHeight="1">
      <c r="A850" s="44"/>
      <c r="B850" s="60" t="str">
        <f>IF($K850="","",(VLOOKUP($K850,'判定表'!$B$3:$G$105,6,FALSE)))</f>
        <v/>
      </c>
      <c r="C850" s="61"/>
      <c r="D850" s="62" t="str">
        <f t="shared" si="2"/>
        <v/>
      </c>
      <c r="E850" s="62" t="str">
        <f>IF(F850="","",VLOOKUP($F850,'金額'!$B$3:$K$44,10,FALSE))</f>
        <v/>
      </c>
      <c r="F850" s="63"/>
      <c r="G850" s="64" t="str">
        <f>IF($F850="","",(VLOOKUP($F850,'金額'!$B$3:$E$114,2,FALSE)))</f>
        <v/>
      </c>
      <c r="H850" s="65" t="str">
        <f>IF(F850="","",VLOOKUP($F850,'金額'!$B$3:$I$44,8,FALSE))</f>
        <v/>
      </c>
      <c r="I850" s="66" t="str">
        <f>IF(F850="","",VLOOKUP($F850,'金額'!$B$3:$I$44,7,FALSE))</f>
        <v/>
      </c>
      <c r="J850" s="67"/>
      <c r="K850" s="68"/>
      <c r="L850" s="69" t="str">
        <f>IF($I850="","",IF(AND($B850="K",$E850="KTN"),2000,IF(AND($B850="K",$E850="WHZ"),2000,IF($E850="MAHA",1500,IF($G850=0,(VLOOKUP($K850,'判定表'!$B$3:$G$96,2,FALSE)),0)))))</f>
        <v/>
      </c>
      <c r="M850" s="70" t="str">
        <f>IF($K850="","",IF($E850="ANC",(VLOOKUP($K850,'判定表'!$B$3:$G$95,3,FALSE)),IF(OR($E850="KTN",$E850="WHZ"),(VLOOKUP($K850,'判定表'!$B$3:$G$95,4,FALSE)*I850),0)))</f>
        <v/>
      </c>
      <c r="N850" s="71" t="str">
        <f>IF($I850="","",IF($K850="","",IF($G850=1,(VLOOKUP($F850,'金額'!$B$3:$J$114,3,FALSE)),0)))</f>
        <v/>
      </c>
      <c r="O850" s="72" t="str">
        <f t="shared" si="3"/>
        <v/>
      </c>
      <c r="P850" s="73" t="str">
        <f>IF($K850="","",IF($E850="KTN",(VLOOKUP($K850,'判定表'!$B$3:$I$95,8,FALSE)),IF($I850="","",(VLOOKUP($F850,'金額'!$B$3:$J$114,9,FALSE)))))</f>
        <v/>
      </c>
      <c r="Q850" s="59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</row>
    <row r="851" ht="13.5" customHeight="1">
      <c r="A851" s="44"/>
      <c r="B851" s="60" t="str">
        <f>IF($K851="","",(VLOOKUP($K851,'判定表'!$B$3:$G$105,6,FALSE)))</f>
        <v/>
      </c>
      <c r="C851" s="61"/>
      <c r="D851" s="62" t="str">
        <f t="shared" si="2"/>
        <v/>
      </c>
      <c r="E851" s="62" t="str">
        <f>IF(F851="","",VLOOKUP($F851,'金額'!$B$3:$K$44,10,FALSE))</f>
        <v/>
      </c>
      <c r="F851" s="63"/>
      <c r="G851" s="64" t="str">
        <f>IF($F851="","",(VLOOKUP($F851,'金額'!$B$3:$E$114,2,FALSE)))</f>
        <v/>
      </c>
      <c r="H851" s="65" t="str">
        <f>IF(F851="","",VLOOKUP($F851,'金額'!$B$3:$I$44,8,FALSE))</f>
        <v/>
      </c>
      <c r="I851" s="66" t="str">
        <f>IF(F851="","",VLOOKUP($F851,'金額'!$B$3:$I$44,7,FALSE))</f>
        <v/>
      </c>
      <c r="J851" s="67"/>
      <c r="K851" s="68"/>
      <c r="L851" s="69" t="str">
        <f>IF($I851="","",IF(AND($B851="K",$E851="KTN"),2000,IF(AND($B851="K",$E851="WHZ"),2000,IF($E851="MAHA",1500,IF($G851=0,(VLOOKUP($K851,'判定表'!$B$3:$G$96,2,FALSE)),0)))))</f>
        <v/>
      </c>
      <c r="M851" s="70" t="str">
        <f>IF($K851="","",IF($E851="ANC",(VLOOKUP($K851,'判定表'!$B$3:$G$95,3,FALSE)),IF(OR($E851="KTN",$E851="WHZ"),(VLOOKUP($K851,'判定表'!$B$3:$G$95,4,FALSE)*I851),0)))</f>
        <v/>
      </c>
      <c r="N851" s="71" t="str">
        <f>IF($I851="","",IF($K851="","",IF($G851=1,(VLOOKUP($F851,'金額'!$B$3:$J$114,3,FALSE)),0)))</f>
        <v/>
      </c>
      <c r="O851" s="72" t="str">
        <f t="shared" si="3"/>
        <v/>
      </c>
      <c r="P851" s="73" t="str">
        <f>IF($K851="","",IF($E851="KTN",(VLOOKUP($K851,'判定表'!$B$3:$I$95,8,FALSE)),IF($I851="","",(VLOOKUP($F851,'金額'!$B$3:$J$114,9,FALSE)))))</f>
        <v/>
      </c>
      <c r="Q851" s="59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</row>
    <row r="852" ht="13.5" customHeight="1">
      <c r="A852" s="44"/>
      <c r="B852" s="60" t="str">
        <f>IF($K852="","",(VLOOKUP($K852,'判定表'!$B$3:$G$105,6,FALSE)))</f>
        <v/>
      </c>
      <c r="C852" s="61"/>
      <c r="D852" s="62" t="str">
        <f t="shared" si="2"/>
        <v/>
      </c>
      <c r="E852" s="62" t="str">
        <f>IF(F852="","",VLOOKUP($F852,'金額'!$B$3:$K$44,10,FALSE))</f>
        <v/>
      </c>
      <c r="F852" s="63"/>
      <c r="G852" s="64" t="str">
        <f>IF($F852="","",(VLOOKUP($F852,'金額'!$B$3:$E$114,2,FALSE)))</f>
        <v/>
      </c>
      <c r="H852" s="65" t="str">
        <f>IF(F852="","",VLOOKUP($F852,'金額'!$B$3:$I$44,8,FALSE))</f>
        <v/>
      </c>
      <c r="I852" s="66" t="str">
        <f>IF(F852="","",VLOOKUP($F852,'金額'!$B$3:$I$44,7,FALSE))</f>
        <v/>
      </c>
      <c r="J852" s="67"/>
      <c r="K852" s="68"/>
      <c r="L852" s="69" t="str">
        <f>IF($I852="","",IF(AND($B852="K",$E852="KTN"),2000,IF(AND($B852="K",$E852="WHZ"),2000,IF($E852="MAHA",1500,IF($G852=0,(VLOOKUP($K852,'判定表'!$B$3:$G$96,2,FALSE)),0)))))</f>
        <v/>
      </c>
      <c r="M852" s="70" t="str">
        <f>IF($K852="","",IF($E852="ANC",(VLOOKUP($K852,'判定表'!$B$3:$G$95,3,FALSE)),IF(OR($E852="KTN",$E852="WHZ"),(VLOOKUP($K852,'判定表'!$B$3:$G$95,4,FALSE)*I852),0)))</f>
        <v/>
      </c>
      <c r="N852" s="71" t="str">
        <f>IF($I852="","",IF($K852="","",IF($G852=1,(VLOOKUP($F852,'金額'!$B$3:$J$114,3,FALSE)),0)))</f>
        <v/>
      </c>
      <c r="O852" s="72" t="str">
        <f t="shared" si="3"/>
        <v/>
      </c>
      <c r="P852" s="73" t="str">
        <f>IF($K852="","",IF($E852="KTN",(VLOOKUP($K852,'判定表'!$B$3:$I$95,8,FALSE)),IF($I852="","",(VLOOKUP($F852,'金額'!$B$3:$J$114,9,FALSE)))))</f>
        <v/>
      </c>
      <c r="Q852" s="59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</row>
    <row r="853" ht="13.5" customHeight="1">
      <c r="A853" s="44"/>
      <c r="B853" s="60" t="str">
        <f>IF($K853="","",(VLOOKUP($K853,'判定表'!$B$3:$G$105,6,FALSE)))</f>
        <v/>
      </c>
      <c r="C853" s="61"/>
      <c r="D853" s="62" t="str">
        <f t="shared" si="2"/>
        <v/>
      </c>
      <c r="E853" s="62" t="str">
        <f>IF(F853="","",VLOOKUP($F853,'金額'!$B$3:$K$44,10,FALSE))</f>
        <v/>
      </c>
      <c r="F853" s="63"/>
      <c r="G853" s="64" t="str">
        <f>IF($F853="","",(VLOOKUP($F853,'金額'!$B$3:$E$114,2,FALSE)))</f>
        <v/>
      </c>
      <c r="H853" s="65" t="str">
        <f>IF(F853="","",VLOOKUP($F853,'金額'!$B$3:$I$44,8,FALSE))</f>
        <v/>
      </c>
      <c r="I853" s="66" t="str">
        <f>IF(F853="","",VLOOKUP($F853,'金額'!$B$3:$I$44,7,FALSE))</f>
        <v/>
      </c>
      <c r="J853" s="67"/>
      <c r="K853" s="68"/>
      <c r="L853" s="69" t="str">
        <f>IF($I853="","",IF(AND($B853="K",$E853="KTN"),2000,IF(AND($B853="K",$E853="WHZ"),2000,IF($E853="MAHA",1500,IF($G853=0,(VLOOKUP($K853,'判定表'!$B$3:$G$96,2,FALSE)),0)))))</f>
        <v/>
      </c>
      <c r="M853" s="70" t="str">
        <f>IF($K853="","",IF($E853="ANC",(VLOOKUP($K853,'判定表'!$B$3:$G$95,3,FALSE)),IF(OR($E853="KTN",$E853="WHZ"),(VLOOKUP($K853,'判定表'!$B$3:$G$95,4,FALSE)*I853),0)))</f>
        <v/>
      </c>
      <c r="N853" s="71" t="str">
        <f>IF($I853="","",IF($K853="","",IF($G853=1,(VLOOKUP($F853,'金額'!$B$3:$J$114,3,FALSE)),0)))</f>
        <v/>
      </c>
      <c r="O853" s="72" t="str">
        <f t="shared" si="3"/>
        <v/>
      </c>
      <c r="P853" s="73" t="str">
        <f>IF($K853="","",IF($E853="KTN",(VLOOKUP($K853,'判定表'!$B$3:$I$95,8,FALSE)),IF($I853="","",(VLOOKUP($F853,'金額'!$B$3:$J$114,9,FALSE)))))</f>
        <v/>
      </c>
      <c r="Q853" s="59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</row>
    <row r="854" ht="13.5" customHeight="1">
      <c r="A854" s="44"/>
      <c r="B854" s="60" t="str">
        <f>IF($K854="","",(VLOOKUP($K854,'判定表'!$B$3:$G$105,6,FALSE)))</f>
        <v/>
      </c>
      <c r="C854" s="61"/>
      <c r="D854" s="62" t="str">
        <f t="shared" si="2"/>
        <v/>
      </c>
      <c r="E854" s="62" t="str">
        <f>IF(F854="","",VLOOKUP($F854,'金額'!$B$3:$K$44,10,FALSE))</f>
        <v/>
      </c>
      <c r="F854" s="63"/>
      <c r="G854" s="64" t="str">
        <f>IF($F854="","",(VLOOKUP($F854,'金額'!$B$3:$E$114,2,FALSE)))</f>
        <v/>
      </c>
      <c r="H854" s="65" t="str">
        <f>IF(F854="","",VLOOKUP($F854,'金額'!$B$3:$I$44,8,FALSE))</f>
        <v/>
      </c>
      <c r="I854" s="66" t="str">
        <f>IF(F854="","",VLOOKUP($F854,'金額'!$B$3:$I$44,7,FALSE))</f>
        <v/>
      </c>
      <c r="J854" s="67"/>
      <c r="K854" s="68"/>
      <c r="L854" s="69" t="str">
        <f>IF($I854="","",IF(AND($B854="K",$E854="KTN"),2000,IF(AND($B854="K",$E854="WHZ"),2000,IF($E854="MAHA",1500,IF($G854=0,(VLOOKUP($K854,'判定表'!$B$3:$G$96,2,FALSE)),0)))))</f>
        <v/>
      </c>
      <c r="M854" s="70" t="str">
        <f>IF($K854="","",IF($E854="ANC",(VLOOKUP($K854,'判定表'!$B$3:$G$95,3,FALSE)),IF(OR($E854="KTN",$E854="WHZ"),(VLOOKUP($K854,'判定表'!$B$3:$G$95,4,FALSE)*I854),0)))</f>
        <v/>
      </c>
      <c r="N854" s="71" t="str">
        <f>IF($I854="","",IF($K854="","",IF($G854=1,(VLOOKUP($F854,'金額'!$B$3:$J$114,3,FALSE)),0)))</f>
        <v/>
      </c>
      <c r="O854" s="72" t="str">
        <f t="shared" si="3"/>
        <v/>
      </c>
      <c r="P854" s="73" t="str">
        <f>IF($K854="","",IF($E854="KTN",(VLOOKUP($K854,'判定表'!$B$3:$I$95,8,FALSE)),IF($I854="","",(VLOOKUP($F854,'金額'!$B$3:$J$114,9,FALSE)))))</f>
        <v/>
      </c>
      <c r="Q854" s="59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</row>
    <row r="855" ht="13.5" customHeight="1">
      <c r="A855" s="44"/>
      <c r="B855" s="60" t="str">
        <f>IF($K855="","",(VLOOKUP($K855,'判定表'!$B$3:$G$105,6,FALSE)))</f>
        <v/>
      </c>
      <c r="C855" s="61"/>
      <c r="D855" s="62" t="str">
        <f t="shared" si="2"/>
        <v/>
      </c>
      <c r="E855" s="62" t="str">
        <f>IF(F855="","",VLOOKUP($F855,'金額'!$B$3:$K$44,10,FALSE))</f>
        <v/>
      </c>
      <c r="F855" s="63"/>
      <c r="G855" s="64" t="str">
        <f>IF($F855="","",(VLOOKUP($F855,'金額'!$B$3:$E$114,2,FALSE)))</f>
        <v/>
      </c>
      <c r="H855" s="65" t="str">
        <f>IF(F855="","",VLOOKUP($F855,'金額'!$B$3:$I$44,8,FALSE))</f>
        <v/>
      </c>
      <c r="I855" s="66" t="str">
        <f>IF(F855="","",VLOOKUP($F855,'金額'!$B$3:$I$44,7,FALSE))</f>
        <v/>
      </c>
      <c r="J855" s="67"/>
      <c r="K855" s="68"/>
      <c r="L855" s="69" t="str">
        <f>IF($I855="","",IF(AND($B855="K",$E855="KTN"),2000,IF(AND($B855="K",$E855="WHZ"),2000,IF($E855="MAHA",1500,IF($G855=0,(VLOOKUP($K855,'判定表'!$B$3:$G$96,2,FALSE)),0)))))</f>
        <v/>
      </c>
      <c r="M855" s="70" t="str">
        <f>IF($K855="","",IF($E855="ANC",(VLOOKUP($K855,'判定表'!$B$3:$G$95,3,FALSE)),IF(OR($E855="KTN",$E855="WHZ"),(VLOOKUP($K855,'判定表'!$B$3:$G$95,4,FALSE)*I855),0)))</f>
        <v/>
      </c>
      <c r="N855" s="71" t="str">
        <f>IF($I855="","",IF($K855="","",IF($G855=1,(VLOOKUP($F855,'金額'!$B$3:$J$114,3,FALSE)),0)))</f>
        <v/>
      </c>
      <c r="O855" s="72" t="str">
        <f t="shared" si="3"/>
        <v/>
      </c>
      <c r="P855" s="73" t="str">
        <f>IF($K855="","",IF($E855="KTN",(VLOOKUP($K855,'判定表'!$B$3:$I$95,8,FALSE)),IF($I855="","",(VLOOKUP($F855,'金額'!$B$3:$J$114,9,FALSE)))))</f>
        <v/>
      </c>
      <c r="Q855" s="59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</row>
    <row r="856" ht="13.5" customHeight="1">
      <c r="A856" s="44"/>
      <c r="B856" s="60" t="str">
        <f>IF($K856="","",(VLOOKUP($K856,'判定表'!$B$3:$G$105,6,FALSE)))</f>
        <v/>
      </c>
      <c r="C856" s="61"/>
      <c r="D856" s="62" t="str">
        <f t="shared" si="2"/>
        <v/>
      </c>
      <c r="E856" s="62" t="str">
        <f>IF(F856="","",VLOOKUP($F856,'金額'!$B$3:$K$44,10,FALSE))</f>
        <v/>
      </c>
      <c r="F856" s="63"/>
      <c r="G856" s="64" t="str">
        <f>IF($F856="","",(VLOOKUP($F856,'金額'!$B$3:$E$114,2,FALSE)))</f>
        <v/>
      </c>
      <c r="H856" s="65" t="str">
        <f>IF(F856="","",VLOOKUP($F856,'金額'!$B$3:$I$44,8,FALSE))</f>
        <v/>
      </c>
      <c r="I856" s="66" t="str">
        <f>IF(F856="","",VLOOKUP($F856,'金額'!$B$3:$I$44,7,FALSE))</f>
        <v/>
      </c>
      <c r="J856" s="67"/>
      <c r="K856" s="68"/>
      <c r="L856" s="69" t="str">
        <f>IF($I856="","",IF(AND($B856="K",$E856="KTN"),2000,IF(AND($B856="K",$E856="WHZ"),2000,IF($E856="MAHA",1500,IF($G856=0,(VLOOKUP($K856,'判定表'!$B$3:$G$96,2,FALSE)),0)))))</f>
        <v/>
      </c>
      <c r="M856" s="70" t="str">
        <f>IF($K856="","",IF($E856="ANC",(VLOOKUP($K856,'判定表'!$B$3:$G$95,3,FALSE)),IF(OR($E856="KTN",$E856="WHZ"),(VLOOKUP($K856,'判定表'!$B$3:$G$95,4,FALSE)*I856),0)))</f>
        <v/>
      </c>
      <c r="N856" s="71" t="str">
        <f>IF($I856="","",IF($K856="","",IF($G856=1,(VLOOKUP($F856,'金額'!$B$3:$J$114,3,FALSE)),0)))</f>
        <v/>
      </c>
      <c r="O856" s="72" t="str">
        <f t="shared" si="3"/>
        <v/>
      </c>
      <c r="P856" s="73" t="str">
        <f>IF($K856="","",IF($E856="KTN",(VLOOKUP($K856,'判定表'!$B$3:$I$95,8,FALSE)),IF($I856="","",(VLOOKUP($F856,'金額'!$B$3:$J$114,9,FALSE)))))</f>
        <v/>
      </c>
      <c r="Q856" s="59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</row>
    <row r="857" ht="13.5" customHeight="1">
      <c r="A857" s="44"/>
      <c r="B857" s="60" t="str">
        <f>IF($K857="","",(VLOOKUP($K857,'判定表'!$B$3:$G$105,6,FALSE)))</f>
        <v/>
      </c>
      <c r="C857" s="61"/>
      <c r="D857" s="62" t="str">
        <f t="shared" si="2"/>
        <v/>
      </c>
      <c r="E857" s="62" t="str">
        <f>IF(F857="","",VLOOKUP($F857,'金額'!$B$3:$K$44,10,FALSE))</f>
        <v/>
      </c>
      <c r="F857" s="63"/>
      <c r="G857" s="64" t="str">
        <f>IF($F857="","",(VLOOKUP($F857,'金額'!$B$3:$E$114,2,FALSE)))</f>
        <v/>
      </c>
      <c r="H857" s="65" t="str">
        <f>IF(F857="","",VLOOKUP($F857,'金額'!$B$3:$I$44,8,FALSE))</f>
        <v/>
      </c>
      <c r="I857" s="66" t="str">
        <f>IF(F857="","",VLOOKUP($F857,'金額'!$B$3:$I$44,7,FALSE))</f>
        <v/>
      </c>
      <c r="J857" s="67"/>
      <c r="K857" s="68"/>
      <c r="L857" s="69" t="str">
        <f>IF($I857="","",IF(AND($B857="K",$E857="KTN"),2000,IF(AND($B857="K",$E857="WHZ"),2000,IF($E857="MAHA",1500,IF($G857=0,(VLOOKUP($K857,'判定表'!$B$3:$G$96,2,FALSE)),0)))))</f>
        <v/>
      </c>
      <c r="M857" s="70" t="str">
        <f>IF($K857="","",IF($E857="ANC",(VLOOKUP($K857,'判定表'!$B$3:$G$95,3,FALSE)),IF(OR($E857="KTN",$E857="WHZ"),(VLOOKUP($K857,'判定表'!$B$3:$G$95,4,FALSE)*I857),0)))</f>
        <v/>
      </c>
      <c r="N857" s="71" t="str">
        <f>IF($I857="","",IF($K857="","",IF($G857=1,(VLOOKUP($F857,'金額'!$B$3:$J$114,3,FALSE)),0)))</f>
        <v/>
      </c>
      <c r="O857" s="72" t="str">
        <f t="shared" si="3"/>
        <v/>
      </c>
      <c r="P857" s="73" t="str">
        <f>IF($K857="","",IF($E857="KTN",(VLOOKUP($K857,'判定表'!$B$3:$I$95,8,FALSE)),IF($I857="","",(VLOOKUP($F857,'金額'!$B$3:$J$114,9,FALSE)))))</f>
        <v/>
      </c>
      <c r="Q857" s="59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</row>
    <row r="858" ht="13.5" customHeight="1">
      <c r="A858" s="44"/>
      <c r="B858" s="60" t="str">
        <f>IF($K858="","",(VLOOKUP($K858,'判定表'!$B$3:$G$105,6,FALSE)))</f>
        <v/>
      </c>
      <c r="C858" s="61"/>
      <c r="D858" s="62" t="str">
        <f t="shared" si="2"/>
        <v/>
      </c>
      <c r="E858" s="62" t="str">
        <f>IF(F858="","",VLOOKUP($F858,'金額'!$B$3:$K$44,10,FALSE))</f>
        <v/>
      </c>
      <c r="F858" s="63"/>
      <c r="G858" s="64" t="str">
        <f>IF($F858="","",(VLOOKUP($F858,'金額'!$B$3:$E$114,2,FALSE)))</f>
        <v/>
      </c>
      <c r="H858" s="65" t="str">
        <f>IF(F858="","",VLOOKUP($F858,'金額'!$B$3:$I$44,8,FALSE))</f>
        <v/>
      </c>
      <c r="I858" s="66" t="str">
        <f>IF(F858="","",VLOOKUP($F858,'金額'!$B$3:$I$44,7,FALSE))</f>
        <v/>
      </c>
      <c r="J858" s="67"/>
      <c r="K858" s="68"/>
      <c r="L858" s="69" t="str">
        <f>IF($I858="","",IF(AND($B858="K",$E858="KTN"),2000,IF(AND($B858="K",$E858="WHZ"),2000,IF($E858="MAHA",1500,IF($G858=0,(VLOOKUP($K858,'判定表'!$B$3:$G$96,2,FALSE)),0)))))</f>
        <v/>
      </c>
      <c r="M858" s="70" t="str">
        <f>IF($K858="","",IF($E858="ANC",(VLOOKUP($K858,'判定表'!$B$3:$G$95,3,FALSE)),IF(OR($E858="KTN",$E858="WHZ"),(VLOOKUP($K858,'判定表'!$B$3:$G$95,4,FALSE)*I858),0)))</f>
        <v/>
      </c>
      <c r="N858" s="71" t="str">
        <f>IF($I858="","",IF($K858="","",IF($G858=1,(VLOOKUP($F858,'金額'!$B$3:$J$114,3,FALSE)),0)))</f>
        <v/>
      </c>
      <c r="O858" s="72" t="str">
        <f t="shared" si="3"/>
        <v/>
      </c>
      <c r="P858" s="73" t="str">
        <f>IF($K858="","",IF($E858="KTN",(VLOOKUP($K858,'判定表'!$B$3:$I$95,8,FALSE)),IF($I858="","",(VLOOKUP($F858,'金額'!$B$3:$J$114,9,FALSE)))))</f>
        <v/>
      </c>
      <c r="Q858" s="59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</row>
    <row r="859" ht="13.5" customHeight="1">
      <c r="A859" s="44"/>
      <c r="B859" s="60" t="str">
        <f>IF($K859="","",(VLOOKUP($K859,'判定表'!$B$3:$G$105,6,FALSE)))</f>
        <v/>
      </c>
      <c r="C859" s="61"/>
      <c r="D859" s="62" t="str">
        <f t="shared" si="2"/>
        <v/>
      </c>
      <c r="E859" s="62" t="str">
        <f>IF(F859="","",VLOOKUP($F859,'金額'!$B$3:$K$44,10,FALSE))</f>
        <v/>
      </c>
      <c r="F859" s="63"/>
      <c r="G859" s="64" t="str">
        <f>IF($F859="","",(VLOOKUP($F859,'金額'!$B$3:$E$114,2,FALSE)))</f>
        <v/>
      </c>
      <c r="H859" s="65" t="str">
        <f>IF(F859="","",VLOOKUP($F859,'金額'!$B$3:$I$44,8,FALSE))</f>
        <v/>
      </c>
      <c r="I859" s="66" t="str">
        <f>IF(F859="","",VLOOKUP($F859,'金額'!$B$3:$I$44,7,FALSE))</f>
        <v/>
      </c>
      <c r="J859" s="67"/>
      <c r="K859" s="68"/>
      <c r="L859" s="69" t="str">
        <f>IF($I859="","",IF(AND($B859="K",$E859="KTN"),2000,IF(AND($B859="K",$E859="WHZ"),2000,IF($E859="MAHA",1500,IF($G859=0,(VLOOKUP($K859,'判定表'!$B$3:$G$96,2,FALSE)),0)))))</f>
        <v/>
      </c>
      <c r="M859" s="70" t="str">
        <f>IF($K859="","",IF($E859="ANC",(VLOOKUP($K859,'判定表'!$B$3:$G$95,3,FALSE)),IF(OR($E859="KTN",$E859="WHZ"),(VLOOKUP($K859,'判定表'!$B$3:$G$95,4,FALSE)*I859),0)))</f>
        <v/>
      </c>
      <c r="N859" s="71" t="str">
        <f>IF($I859="","",IF($K859="","",IF($G859=1,(VLOOKUP($F859,'金額'!$B$3:$J$114,3,FALSE)),0)))</f>
        <v/>
      </c>
      <c r="O859" s="72" t="str">
        <f t="shared" si="3"/>
        <v/>
      </c>
      <c r="P859" s="73" t="str">
        <f>IF($K859="","",IF($E859="KTN",(VLOOKUP($K859,'判定表'!$B$3:$I$95,8,FALSE)),IF($I859="","",(VLOOKUP($F859,'金額'!$B$3:$J$114,9,FALSE)))))</f>
        <v/>
      </c>
      <c r="Q859" s="59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</row>
    <row r="860" ht="13.5" customHeight="1">
      <c r="A860" s="44"/>
      <c r="B860" s="60" t="str">
        <f>IF($K860="","",(VLOOKUP($K860,'判定表'!$B$3:$G$105,6,FALSE)))</f>
        <v/>
      </c>
      <c r="C860" s="61"/>
      <c r="D860" s="62" t="str">
        <f t="shared" si="2"/>
        <v/>
      </c>
      <c r="E860" s="62" t="str">
        <f>IF(F860="","",VLOOKUP($F860,'金額'!$B$3:$K$44,10,FALSE))</f>
        <v/>
      </c>
      <c r="F860" s="63"/>
      <c r="G860" s="64" t="str">
        <f>IF($F860="","",(VLOOKUP($F860,'金額'!$B$3:$E$114,2,FALSE)))</f>
        <v/>
      </c>
      <c r="H860" s="65" t="str">
        <f>IF(F860="","",VLOOKUP($F860,'金額'!$B$3:$I$44,8,FALSE))</f>
        <v/>
      </c>
      <c r="I860" s="66" t="str">
        <f>IF(F860="","",VLOOKUP($F860,'金額'!$B$3:$I$44,7,FALSE))</f>
        <v/>
      </c>
      <c r="J860" s="67"/>
      <c r="K860" s="68"/>
      <c r="L860" s="69" t="str">
        <f>IF($I860="","",IF(AND($B860="K",$E860="KTN"),2000,IF(AND($B860="K",$E860="WHZ"),2000,IF($E860="MAHA",1500,IF($G860=0,(VLOOKUP($K860,'判定表'!$B$3:$G$96,2,FALSE)),0)))))</f>
        <v/>
      </c>
      <c r="M860" s="70" t="str">
        <f>IF($K860="","",IF($E860="ANC",(VLOOKUP($K860,'判定表'!$B$3:$G$95,3,FALSE)),IF(OR($E860="KTN",$E860="WHZ"),(VLOOKUP($K860,'判定表'!$B$3:$G$95,4,FALSE)*I860),0)))</f>
        <v/>
      </c>
      <c r="N860" s="71" t="str">
        <f>IF($I860="","",IF($K860="","",IF($G860=1,(VLOOKUP($F860,'金額'!$B$3:$J$114,3,FALSE)),0)))</f>
        <v/>
      </c>
      <c r="O860" s="72" t="str">
        <f t="shared" si="3"/>
        <v/>
      </c>
      <c r="P860" s="73" t="str">
        <f>IF($K860="","",IF($E860="KTN",(VLOOKUP($K860,'判定表'!$B$3:$I$95,8,FALSE)),IF($I860="","",(VLOOKUP($F860,'金額'!$B$3:$J$114,9,FALSE)))))</f>
        <v/>
      </c>
      <c r="Q860" s="59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</row>
    <row r="861" ht="13.5" customHeight="1">
      <c r="A861" s="44"/>
      <c r="B861" s="60" t="str">
        <f>IF($K861="","",(VLOOKUP($K861,'判定表'!$B$3:$G$105,6,FALSE)))</f>
        <v/>
      </c>
      <c r="C861" s="61"/>
      <c r="D861" s="62" t="str">
        <f t="shared" si="2"/>
        <v/>
      </c>
      <c r="E861" s="62" t="str">
        <f>IF(F861="","",VLOOKUP($F861,'金額'!$B$3:$K$44,10,FALSE))</f>
        <v/>
      </c>
      <c r="F861" s="63"/>
      <c r="G861" s="64" t="str">
        <f>IF($F861="","",(VLOOKUP($F861,'金額'!$B$3:$E$114,2,FALSE)))</f>
        <v/>
      </c>
      <c r="H861" s="65" t="str">
        <f>IF(F861="","",VLOOKUP($F861,'金額'!$B$3:$I$44,8,FALSE))</f>
        <v/>
      </c>
      <c r="I861" s="66" t="str">
        <f>IF(F861="","",VLOOKUP($F861,'金額'!$B$3:$I$44,7,FALSE))</f>
        <v/>
      </c>
      <c r="J861" s="67"/>
      <c r="K861" s="68"/>
      <c r="L861" s="69" t="str">
        <f>IF($I861="","",IF(AND($B861="K",$E861="KTN"),2000,IF(AND($B861="K",$E861="WHZ"),2000,IF($E861="MAHA",1500,IF($G861=0,(VLOOKUP($K861,'判定表'!$B$3:$G$96,2,FALSE)),0)))))</f>
        <v/>
      </c>
      <c r="M861" s="70" t="str">
        <f>IF($K861="","",IF($E861="ANC",(VLOOKUP($K861,'判定表'!$B$3:$G$95,3,FALSE)),IF(OR($E861="KTN",$E861="WHZ"),(VLOOKUP($K861,'判定表'!$B$3:$G$95,4,FALSE)*I861),0)))</f>
        <v/>
      </c>
      <c r="N861" s="71" t="str">
        <f>IF($I861="","",IF($K861="","",IF($G861=1,(VLOOKUP($F861,'金額'!$B$3:$J$114,3,FALSE)),0)))</f>
        <v/>
      </c>
      <c r="O861" s="72" t="str">
        <f t="shared" si="3"/>
        <v/>
      </c>
      <c r="P861" s="73" t="str">
        <f>IF($K861="","",IF($E861="KTN",(VLOOKUP($K861,'判定表'!$B$3:$I$95,8,FALSE)),IF($I861="","",(VLOOKUP($F861,'金額'!$B$3:$J$114,9,FALSE)))))</f>
        <v/>
      </c>
      <c r="Q861" s="59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</row>
    <row r="862" ht="13.5" customHeight="1">
      <c r="A862" s="44"/>
      <c r="B862" s="60" t="str">
        <f>IF($K862="","",(VLOOKUP($K862,'判定表'!$B$3:$G$105,6,FALSE)))</f>
        <v/>
      </c>
      <c r="C862" s="61"/>
      <c r="D862" s="62" t="str">
        <f t="shared" si="2"/>
        <v/>
      </c>
      <c r="E862" s="62" t="str">
        <f>IF(F862="","",VLOOKUP($F862,'金額'!$B$3:$K$44,10,FALSE))</f>
        <v/>
      </c>
      <c r="F862" s="63"/>
      <c r="G862" s="64" t="str">
        <f>IF($F862="","",(VLOOKUP($F862,'金額'!$B$3:$E$114,2,FALSE)))</f>
        <v/>
      </c>
      <c r="H862" s="65" t="str">
        <f>IF(F862="","",VLOOKUP($F862,'金額'!$B$3:$I$44,8,FALSE))</f>
        <v/>
      </c>
      <c r="I862" s="66" t="str">
        <f>IF(F862="","",VLOOKUP($F862,'金額'!$B$3:$I$44,7,FALSE))</f>
        <v/>
      </c>
      <c r="J862" s="67"/>
      <c r="K862" s="68"/>
      <c r="L862" s="69" t="str">
        <f>IF($I862="","",IF(AND($B862="K",$E862="KTN"),2000,IF(AND($B862="K",$E862="WHZ"),2000,IF($E862="MAHA",1500,IF($G862=0,(VLOOKUP($K862,'判定表'!$B$3:$G$96,2,FALSE)),0)))))</f>
        <v/>
      </c>
      <c r="M862" s="70" t="str">
        <f>IF($K862="","",IF($E862="ANC",(VLOOKUP($K862,'判定表'!$B$3:$G$95,3,FALSE)),IF(OR($E862="KTN",$E862="WHZ"),(VLOOKUP($K862,'判定表'!$B$3:$G$95,4,FALSE)*I862),0)))</f>
        <v/>
      </c>
      <c r="N862" s="71" t="str">
        <f>IF($I862="","",IF($K862="","",IF($G862=1,(VLOOKUP($F862,'金額'!$B$3:$J$114,3,FALSE)),0)))</f>
        <v/>
      </c>
      <c r="O862" s="72" t="str">
        <f t="shared" si="3"/>
        <v/>
      </c>
      <c r="P862" s="73" t="str">
        <f>IF($K862="","",IF($E862="KTN",(VLOOKUP($K862,'判定表'!$B$3:$I$95,8,FALSE)),IF($I862="","",(VLOOKUP($F862,'金額'!$B$3:$J$114,9,FALSE)))))</f>
        <v/>
      </c>
      <c r="Q862" s="59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</row>
    <row r="863" ht="13.5" customHeight="1">
      <c r="A863" s="44"/>
      <c r="B863" s="60" t="str">
        <f>IF($K863="","",(VLOOKUP($K863,'判定表'!$B$3:$G$105,6,FALSE)))</f>
        <v/>
      </c>
      <c r="C863" s="61"/>
      <c r="D863" s="62" t="str">
        <f t="shared" si="2"/>
        <v/>
      </c>
      <c r="E863" s="62" t="str">
        <f>IF(F863="","",VLOOKUP($F863,'金額'!$B$3:$K$44,10,FALSE))</f>
        <v/>
      </c>
      <c r="F863" s="63"/>
      <c r="G863" s="64" t="str">
        <f>IF($F863="","",(VLOOKUP($F863,'金額'!$B$3:$E$114,2,FALSE)))</f>
        <v/>
      </c>
      <c r="H863" s="65" t="str">
        <f>IF(F863="","",VLOOKUP($F863,'金額'!$B$3:$I$44,8,FALSE))</f>
        <v/>
      </c>
      <c r="I863" s="66" t="str">
        <f>IF(F863="","",VLOOKUP($F863,'金額'!$B$3:$I$44,7,FALSE))</f>
        <v/>
      </c>
      <c r="J863" s="67"/>
      <c r="K863" s="68"/>
      <c r="L863" s="69" t="str">
        <f>IF($I863="","",IF(AND($B863="K",$E863="KTN"),2000,IF(AND($B863="K",$E863="WHZ"),2000,IF($E863="MAHA",1500,IF($G863=0,(VLOOKUP($K863,'判定表'!$B$3:$G$96,2,FALSE)),0)))))</f>
        <v/>
      </c>
      <c r="M863" s="70" t="str">
        <f>IF($K863="","",IF($E863="ANC",(VLOOKUP($K863,'判定表'!$B$3:$G$95,3,FALSE)),IF(OR($E863="KTN",$E863="WHZ"),(VLOOKUP($K863,'判定表'!$B$3:$G$95,4,FALSE)*I863),0)))</f>
        <v/>
      </c>
      <c r="N863" s="71" t="str">
        <f>IF($I863="","",IF($K863="","",IF($G863=1,(VLOOKUP($F863,'金額'!$B$3:$J$114,3,FALSE)),0)))</f>
        <v/>
      </c>
      <c r="O863" s="72" t="str">
        <f t="shared" si="3"/>
        <v/>
      </c>
      <c r="P863" s="73" t="str">
        <f>IF($K863="","",IF($E863="KTN",(VLOOKUP($K863,'判定表'!$B$3:$I$95,8,FALSE)),IF($I863="","",(VLOOKUP($F863,'金額'!$B$3:$J$114,9,FALSE)))))</f>
        <v/>
      </c>
      <c r="Q863" s="59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</row>
    <row r="864" ht="13.5" customHeight="1">
      <c r="A864" s="44"/>
      <c r="B864" s="60" t="str">
        <f>IF($K864="","",(VLOOKUP($K864,'判定表'!$B$3:$G$105,6,FALSE)))</f>
        <v/>
      </c>
      <c r="C864" s="61"/>
      <c r="D864" s="62" t="str">
        <f t="shared" si="2"/>
        <v/>
      </c>
      <c r="E864" s="62" t="str">
        <f>IF(F864="","",VLOOKUP($F864,'金額'!$B$3:$K$44,10,FALSE))</f>
        <v/>
      </c>
      <c r="F864" s="63"/>
      <c r="G864" s="64" t="str">
        <f>IF($F864="","",(VLOOKUP($F864,'金額'!$B$3:$E$114,2,FALSE)))</f>
        <v/>
      </c>
      <c r="H864" s="65" t="str">
        <f>IF(F864="","",VLOOKUP($F864,'金額'!$B$3:$I$44,8,FALSE))</f>
        <v/>
      </c>
      <c r="I864" s="66" t="str">
        <f>IF(F864="","",VLOOKUP($F864,'金額'!$B$3:$I$44,7,FALSE))</f>
        <v/>
      </c>
      <c r="J864" s="67"/>
      <c r="K864" s="68"/>
      <c r="L864" s="69" t="str">
        <f>IF($I864="","",IF(AND($B864="K",$E864="KTN"),2000,IF(AND($B864="K",$E864="WHZ"),2000,IF($E864="MAHA",1500,IF($G864=0,(VLOOKUP($K864,'判定表'!$B$3:$G$96,2,FALSE)),0)))))</f>
        <v/>
      </c>
      <c r="M864" s="70" t="str">
        <f>IF($K864="","",IF($E864="ANC",(VLOOKUP($K864,'判定表'!$B$3:$G$95,3,FALSE)),IF(OR($E864="KTN",$E864="WHZ"),(VLOOKUP($K864,'判定表'!$B$3:$G$95,4,FALSE)*I864),0)))</f>
        <v/>
      </c>
      <c r="N864" s="71" t="str">
        <f>IF($I864="","",IF($K864="","",IF($G864=1,(VLOOKUP($F864,'金額'!$B$3:$J$114,3,FALSE)),0)))</f>
        <v/>
      </c>
      <c r="O864" s="72" t="str">
        <f t="shared" si="3"/>
        <v/>
      </c>
      <c r="P864" s="73" t="str">
        <f>IF($K864="","",IF($E864="KTN",(VLOOKUP($K864,'判定表'!$B$3:$I$95,8,FALSE)),IF($I864="","",(VLOOKUP($F864,'金額'!$B$3:$J$114,9,FALSE)))))</f>
        <v/>
      </c>
      <c r="Q864" s="59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</row>
    <row r="865" ht="13.5" customHeight="1">
      <c r="A865" s="44"/>
      <c r="B865" s="60" t="str">
        <f>IF($K865="","",(VLOOKUP($K865,'判定表'!$B$3:$G$105,6,FALSE)))</f>
        <v/>
      </c>
      <c r="C865" s="61"/>
      <c r="D865" s="62" t="str">
        <f t="shared" si="2"/>
        <v/>
      </c>
      <c r="E865" s="62" t="str">
        <f>IF(F865="","",VLOOKUP($F865,'金額'!$B$3:$K$44,10,FALSE))</f>
        <v/>
      </c>
      <c r="F865" s="63"/>
      <c r="G865" s="64" t="str">
        <f>IF($F865="","",(VLOOKUP($F865,'金額'!$B$3:$E$114,2,FALSE)))</f>
        <v/>
      </c>
      <c r="H865" s="65" t="str">
        <f>IF(F865="","",VLOOKUP($F865,'金額'!$B$3:$I$44,8,FALSE))</f>
        <v/>
      </c>
      <c r="I865" s="66" t="str">
        <f>IF(F865="","",VLOOKUP($F865,'金額'!$B$3:$I$44,7,FALSE))</f>
        <v/>
      </c>
      <c r="J865" s="67"/>
      <c r="K865" s="68"/>
      <c r="L865" s="69" t="str">
        <f>IF($I865="","",IF(AND($B865="K",$E865="KTN"),2000,IF(AND($B865="K",$E865="WHZ"),2000,IF($E865="MAHA",1500,IF($G865=0,(VLOOKUP($K865,'判定表'!$B$3:$G$96,2,FALSE)),0)))))</f>
        <v/>
      </c>
      <c r="M865" s="70" t="str">
        <f>IF($K865="","",IF($E865="ANC",(VLOOKUP($K865,'判定表'!$B$3:$G$95,3,FALSE)),IF(OR($E865="KTN",$E865="WHZ"),(VLOOKUP($K865,'判定表'!$B$3:$G$95,4,FALSE)*I865),0)))</f>
        <v/>
      </c>
      <c r="N865" s="71" t="str">
        <f>IF($I865="","",IF($K865="","",IF($G865=1,(VLOOKUP($F865,'金額'!$B$3:$J$114,3,FALSE)),0)))</f>
        <v/>
      </c>
      <c r="O865" s="72" t="str">
        <f t="shared" si="3"/>
        <v/>
      </c>
      <c r="P865" s="73" t="str">
        <f>IF($K865="","",IF($E865="KTN",(VLOOKUP($K865,'判定表'!$B$3:$I$95,8,FALSE)),IF($I865="","",(VLOOKUP($F865,'金額'!$B$3:$J$114,9,FALSE)))))</f>
        <v/>
      </c>
      <c r="Q865" s="59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</row>
    <row r="866" ht="13.5" customHeight="1">
      <c r="A866" s="44"/>
      <c r="B866" s="60" t="str">
        <f>IF($K866="","",(VLOOKUP($K866,'判定表'!$B$3:$G$105,6,FALSE)))</f>
        <v/>
      </c>
      <c r="C866" s="61"/>
      <c r="D866" s="62" t="str">
        <f t="shared" si="2"/>
        <v/>
      </c>
      <c r="E866" s="62" t="str">
        <f>IF(F866="","",VLOOKUP($F866,'金額'!$B$3:$K$44,10,FALSE))</f>
        <v/>
      </c>
      <c r="F866" s="63"/>
      <c r="G866" s="64" t="str">
        <f>IF($F866="","",(VLOOKUP($F866,'金額'!$B$3:$E$114,2,FALSE)))</f>
        <v/>
      </c>
      <c r="H866" s="65" t="str">
        <f>IF(F866="","",VLOOKUP($F866,'金額'!$B$3:$I$44,8,FALSE))</f>
        <v/>
      </c>
      <c r="I866" s="66" t="str">
        <f>IF(F866="","",VLOOKUP($F866,'金額'!$B$3:$I$44,7,FALSE))</f>
        <v/>
      </c>
      <c r="J866" s="67"/>
      <c r="K866" s="68"/>
      <c r="L866" s="69" t="str">
        <f>IF($I866="","",IF(AND($B866="K",$E866="KTN"),2000,IF(AND($B866="K",$E866="WHZ"),2000,IF($E866="MAHA",1500,IF($G866=0,(VLOOKUP($K866,'判定表'!$B$3:$G$96,2,FALSE)),0)))))</f>
        <v/>
      </c>
      <c r="M866" s="70" t="str">
        <f>IF($K866="","",IF($E866="ANC",(VLOOKUP($K866,'判定表'!$B$3:$G$95,3,FALSE)),IF(OR($E866="KTN",$E866="WHZ"),(VLOOKUP($K866,'判定表'!$B$3:$G$95,4,FALSE)*I866),0)))</f>
        <v/>
      </c>
      <c r="N866" s="71" t="str">
        <f>IF($I866="","",IF($K866="","",IF($G866=1,(VLOOKUP($F866,'金額'!$B$3:$J$114,3,FALSE)),0)))</f>
        <v/>
      </c>
      <c r="O866" s="72" t="str">
        <f t="shared" si="3"/>
        <v/>
      </c>
      <c r="P866" s="73" t="str">
        <f>IF($K866="","",IF($E866="KTN",(VLOOKUP($K866,'判定表'!$B$3:$I$95,8,FALSE)),IF($I866="","",(VLOOKUP($F866,'金額'!$B$3:$J$114,9,FALSE)))))</f>
        <v/>
      </c>
      <c r="Q866" s="59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</row>
    <row r="867" ht="13.5" customHeight="1">
      <c r="A867" s="44"/>
      <c r="B867" s="60" t="str">
        <f>IF($K867="","",(VLOOKUP($K867,'判定表'!$B$3:$G$105,6,FALSE)))</f>
        <v/>
      </c>
      <c r="C867" s="61"/>
      <c r="D867" s="62" t="str">
        <f t="shared" si="2"/>
        <v/>
      </c>
      <c r="E867" s="62" t="str">
        <f>IF(F867="","",VLOOKUP($F867,'金額'!$B$3:$K$44,10,FALSE))</f>
        <v/>
      </c>
      <c r="F867" s="63"/>
      <c r="G867" s="64" t="str">
        <f>IF($F867="","",(VLOOKUP($F867,'金額'!$B$3:$E$114,2,FALSE)))</f>
        <v/>
      </c>
      <c r="H867" s="65" t="str">
        <f>IF(F867="","",VLOOKUP($F867,'金額'!$B$3:$I$44,8,FALSE))</f>
        <v/>
      </c>
      <c r="I867" s="66" t="str">
        <f>IF(F867="","",VLOOKUP($F867,'金額'!$B$3:$I$44,7,FALSE))</f>
        <v/>
      </c>
      <c r="J867" s="67"/>
      <c r="K867" s="68"/>
      <c r="L867" s="69" t="str">
        <f>IF($I867="","",IF(AND($B867="K",$E867="KTN"),2000,IF(AND($B867="K",$E867="WHZ"),2000,IF($E867="MAHA",1500,IF($G867=0,(VLOOKUP($K867,'判定表'!$B$3:$G$96,2,FALSE)),0)))))</f>
        <v/>
      </c>
      <c r="M867" s="70" t="str">
        <f>IF($K867="","",IF($E867="ANC",(VLOOKUP($K867,'判定表'!$B$3:$G$95,3,FALSE)),IF(OR($E867="KTN",$E867="WHZ"),(VLOOKUP($K867,'判定表'!$B$3:$G$95,4,FALSE)*I867),0)))</f>
        <v/>
      </c>
      <c r="N867" s="71" t="str">
        <f>IF($I867="","",IF($K867="","",IF($G867=1,(VLOOKUP($F867,'金額'!$B$3:$J$114,3,FALSE)),0)))</f>
        <v/>
      </c>
      <c r="O867" s="72" t="str">
        <f t="shared" si="3"/>
        <v/>
      </c>
      <c r="P867" s="73" t="str">
        <f>IF($K867="","",IF($E867="KTN",(VLOOKUP($K867,'判定表'!$B$3:$I$95,8,FALSE)),IF($I867="","",(VLOOKUP($F867,'金額'!$B$3:$J$114,9,FALSE)))))</f>
        <v/>
      </c>
      <c r="Q867" s="59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</row>
    <row r="868" ht="13.5" customHeight="1">
      <c r="A868" s="44"/>
      <c r="B868" s="60" t="str">
        <f>IF($K868="","",(VLOOKUP($K868,'判定表'!$B$3:$G$105,6,FALSE)))</f>
        <v/>
      </c>
      <c r="C868" s="61"/>
      <c r="D868" s="62" t="str">
        <f t="shared" si="2"/>
        <v/>
      </c>
      <c r="E868" s="62" t="str">
        <f>IF(F868="","",VLOOKUP($F868,'金額'!$B$3:$K$44,10,FALSE))</f>
        <v/>
      </c>
      <c r="F868" s="63"/>
      <c r="G868" s="64" t="str">
        <f>IF($F868="","",(VLOOKUP($F868,'金額'!$B$3:$E$114,2,FALSE)))</f>
        <v/>
      </c>
      <c r="H868" s="65" t="str">
        <f>IF(F868="","",VLOOKUP($F868,'金額'!$B$3:$I$44,8,FALSE))</f>
        <v/>
      </c>
      <c r="I868" s="66" t="str">
        <f>IF(F868="","",VLOOKUP($F868,'金額'!$B$3:$I$44,7,FALSE))</f>
        <v/>
      </c>
      <c r="J868" s="67"/>
      <c r="K868" s="68"/>
      <c r="L868" s="69" t="str">
        <f>IF($I868="","",IF(AND($B868="K",$E868="KTN"),2000,IF(AND($B868="K",$E868="WHZ"),2000,IF($E868="MAHA",1500,IF($G868=0,(VLOOKUP($K868,'判定表'!$B$3:$G$96,2,FALSE)),0)))))</f>
        <v/>
      </c>
      <c r="M868" s="70" t="str">
        <f>IF($K868="","",IF($E868="ANC",(VLOOKUP($K868,'判定表'!$B$3:$G$95,3,FALSE)),IF(OR($E868="KTN",$E868="WHZ"),(VLOOKUP($K868,'判定表'!$B$3:$G$95,4,FALSE)*I868),0)))</f>
        <v/>
      </c>
      <c r="N868" s="71" t="str">
        <f>IF($I868="","",IF($K868="","",IF($G868=1,(VLOOKUP($F868,'金額'!$B$3:$J$114,3,FALSE)),0)))</f>
        <v/>
      </c>
      <c r="O868" s="72" t="str">
        <f t="shared" si="3"/>
        <v/>
      </c>
      <c r="P868" s="73" t="str">
        <f>IF($K868="","",IF($E868="KTN",(VLOOKUP($K868,'判定表'!$B$3:$I$95,8,FALSE)),IF($I868="","",(VLOOKUP($F868,'金額'!$B$3:$J$114,9,FALSE)))))</f>
        <v/>
      </c>
      <c r="Q868" s="59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</row>
    <row r="869" ht="13.5" customHeight="1">
      <c r="A869" s="44"/>
      <c r="B869" s="60" t="str">
        <f>IF($K869="","",(VLOOKUP($K869,'判定表'!$B$3:$G$105,6,FALSE)))</f>
        <v/>
      </c>
      <c r="C869" s="61"/>
      <c r="D869" s="62" t="str">
        <f t="shared" si="2"/>
        <v/>
      </c>
      <c r="E869" s="62" t="str">
        <f>IF(F869="","",VLOOKUP($F869,'金額'!$B$3:$K$44,10,FALSE))</f>
        <v/>
      </c>
      <c r="F869" s="63"/>
      <c r="G869" s="64" t="str">
        <f>IF($F869="","",(VLOOKUP($F869,'金額'!$B$3:$E$114,2,FALSE)))</f>
        <v/>
      </c>
      <c r="H869" s="65" t="str">
        <f>IF(F869="","",VLOOKUP($F869,'金額'!$B$3:$I$44,8,FALSE))</f>
        <v/>
      </c>
      <c r="I869" s="66" t="str">
        <f>IF(F869="","",VLOOKUP($F869,'金額'!$B$3:$I$44,7,FALSE))</f>
        <v/>
      </c>
      <c r="J869" s="67"/>
      <c r="K869" s="68"/>
      <c r="L869" s="69" t="str">
        <f>IF($I869="","",IF(AND($B869="K",$E869="KTN"),2000,IF(AND($B869="K",$E869="WHZ"),2000,IF($E869="MAHA",1500,IF($G869=0,(VLOOKUP($K869,'判定表'!$B$3:$G$96,2,FALSE)),0)))))</f>
        <v/>
      </c>
      <c r="M869" s="70" t="str">
        <f>IF($K869="","",IF($E869="ANC",(VLOOKUP($K869,'判定表'!$B$3:$G$95,3,FALSE)),IF(OR($E869="KTN",$E869="WHZ"),(VLOOKUP($K869,'判定表'!$B$3:$G$95,4,FALSE)*I869),0)))</f>
        <v/>
      </c>
      <c r="N869" s="71" t="str">
        <f>IF($I869="","",IF($K869="","",IF($G869=1,(VLOOKUP($F869,'金額'!$B$3:$J$114,3,FALSE)),0)))</f>
        <v/>
      </c>
      <c r="O869" s="72" t="str">
        <f t="shared" si="3"/>
        <v/>
      </c>
      <c r="P869" s="73" t="str">
        <f>IF($K869="","",IF($E869="KTN",(VLOOKUP($K869,'判定表'!$B$3:$I$95,8,FALSE)),IF($I869="","",(VLOOKUP($F869,'金額'!$B$3:$J$114,9,FALSE)))))</f>
        <v/>
      </c>
      <c r="Q869" s="59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</row>
    <row r="870" ht="13.5" customHeight="1">
      <c r="A870" s="44"/>
      <c r="B870" s="60" t="str">
        <f>IF($K870="","",(VLOOKUP($K870,'判定表'!$B$3:$G$105,6,FALSE)))</f>
        <v/>
      </c>
      <c r="C870" s="61"/>
      <c r="D870" s="62" t="str">
        <f t="shared" si="2"/>
        <v/>
      </c>
      <c r="E870" s="62" t="str">
        <f>IF(F870="","",VLOOKUP($F870,'金額'!$B$3:$K$44,10,FALSE))</f>
        <v/>
      </c>
      <c r="F870" s="63"/>
      <c r="G870" s="64" t="str">
        <f>IF($F870="","",(VLOOKUP($F870,'金額'!$B$3:$E$114,2,FALSE)))</f>
        <v/>
      </c>
      <c r="H870" s="65" t="str">
        <f>IF(F870="","",VLOOKUP($F870,'金額'!$B$3:$I$44,8,FALSE))</f>
        <v/>
      </c>
      <c r="I870" s="66" t="str">
        <f>IF(F870="","",VLOOKUP($F870,'金額'!$B$3:$I$44,7,FALSE))</f>
        <v/>
      </c>
      <c r="J870" s="67"/>
      <c r="K870" s="68"/>
      <c r="L870" s="69" t="str">
        <f>IF($I870="","",IF(AND($B870="K",$E870="KTN"),2000,IF(AND($B870="K",$E870="WHZ"),2000,IF($E870="MAHA",1500,IF($G870=0,(VLOOKUP($K870,'判定表'!$B$3:$G$96,2,FALSE)),0)))))</f>
        <v/>
      </c>
      <c r="M870" s="70" t="str">
        <f>IF($K870="","",IF($E870="ANC",(VLOOKUP($K870,'判定表'!$B$3:$G$95,3,FALSE)),IF(OR($E870="KTN",$E870="WHZ"),(VLOOKUP($K870,'判定表'!$B$3:$G$95,4,FALSE)*I870),0)))</f>
        <v/>
      </c>
      <c r="N870" s="71" t="str">
        <f>IF($I870="","",IF($K870="","",IF($G870=1,(VLOOKUP($F870,'金額'!$B$3:$J$114,3,FALSE)),0)))</f>
        <v/>
      </c>
      <c r="O870" s="72" t="str">
        <f t="shared" si="3"/>
        <v/>
      </c>
      <c r="P870" s="73" t="str">
        <f>IF($K870="","",IF($E870="KTN",(VLOOKUP($K870,'判定表'!$B$3:$I$95,8,FALSE)),IF($I870="","",(VLOOKUP($F870,'金額'!$B$3:$J$114,9,FALSE)))))</f>
        <v/>
      </c>
      <c r="Q870" s="59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</row>
    <row r="871" ht="13.5" customHeight="1">
      <c r="A871" s="44"/>
      <c r="B871" s="60" t="str">
        <f>IF($K871="","",(VLOOKUP($K871,'判定表'!$B$3:$G$105,6,FALSE)))</f>
        <v/>
      </c>
      <c r="C871" s="61"/>
      <c r="D871" s="62" t="str">
        <f t="shared" si="2"/>
        <v/>
      </c>
      <c r="E871" s="62" t="str">
        <f>IF(F871="","",VLOOKUP($F871,'金額'!$B$3:$K$44,10,FALSE))</f>
        <v/>
      </c>
      <c r="F871" s="63"/>
      <c r="G871" s="64" t="str">
        <f>IF($F871="","",(VLOOKUP($F871,'金額'!$B$3:$E$114,2,FALSE)))</f>
        <v/>
      </c>
      <c r="H871" s="65" t="str">
        <f>IF(F871="","",VLOOKUP($F871,'金額'!$B$3:$I$44,8,FALSE))</f>
        <v/>
      </c>
      <c r="I871" s="66" t="str">
        <f>IF(F871="","",VLOOKUP($F871,'金額'!$B$3:$I$44,7,FALSE))</f>
        <v/>
      </c>
      <c r="J871" s="67"/>
      <c r="K871" s="68"/>
      <c r="L871" s="69" t="str">
        <f>IF($I871="","",IF(AND($B871="K",$E871="KTN"),2000,IF(AND($B871="K",$E871="WHZ"),2000,IF($E871="MAHA",1500,IF($G871=0,(VLOOKUP($K871,'判定表'!$B$3:$G$96,2,FALSE)),0)))))</f>
        <v/>
      </c>
      <c r="M871" s="70" t="str">
        <f>IF($K871="","",IF($E871="ANC",(VLOOKUP($K871,'判定表'!$B$3:$G$95,3,FALSE)),IF(OR($E871="KTN",$E871="WHZ"),(VLOOKUP($K871,'判定表'!$B$3:$G$95,4,FALSE)*I871),0)))</f>
        <v/>
      </c>
      <c r="N871" s="71" t="str">
        <f>IF($I871="","",IF($K871="","",IF($G871=1,(VLOOKUP($F871,'金額'!$B$3:$J$114,3,FALSE)),0)))</f>
        <v/>
      </c>
      <c r="O871" s="72" t="str">
        <f t="shared" si="3"/>
        <v/>
      </c>
      <c r="P871" s="73" t="str">
        <f>IF($K871="","",IF($E871="KTN",(VLOOKUP($K871,'判定表'!$B$3:$I$95,8,FALSE)),IF($I871="","",(VLOOKUP($F871,'金額'!$B$3:$J$114,9,FALSE)))))</f>
        <v/>
      </c>
      <c r="Q871" s="59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</row>
    <row r="872" ht="13.5" customHeight="1">
      <c r="A872" s="44"/>
      <c r="B872" s="60" t="str">
        <f>IF($K872="","",(VLOOKUP($K872,'判定表'!$B$3:$G$105,6,FALSE)))</f>
        <v/>
      </c>
      <c r="C872" s="61"/>
      <c r="D872" s="62" t="str">
        <f t="shared" si="2"/>
        <v/>
      </c>
      <c r="E872" s="62" t="str">
        <f>IF(F872="","",VLOOKUP($F872,'金額'!$B$3:$K$44,10,FALSE))</f>
        <v/>
      </c>
      <c r="F872" s="63"/>
      <c r="G872" s="64" t="str">
        <f>IF($F872="","",(VLOOKUP($F872,'金額'!$B$3:$E$114,2,FALSE)))</f>
        <v/>
      </c>
      <c r="H872" s="65" t="str">
        <f>IF(F872="","",VLOOKUP($F872,'金額'!$B$3:$I$44,8,FALSE))</f>
        <v/>
      </c>
      <c r="I872" s="66" t="str">
        <f>IF(F872="","",VLOOKUP($F872,'金額'!$B$3:$I$44,7,FALSE))</f>
        <v/>
      </c>
      <c r="J872" s="67"/>
      <c r="K872" s="68"/>
      <c r="L872" s="69" t="str">
        <f>IF($I872="","",IF(AND($B872="K",$E872="KTN"),2000,IF(AND($B872="K",$E872="WHZ"),2000,IF($E872="MAHA",1500,IF($G872=0,(VLOOKUP($K872,'判定表'!$B$3:$G$96,2,FALSE)),0)))))</f>
        <v/>
      </c>
      <c r="M872" s="70" t="str">
        <f>IF($K872="","",IF($E872="ANC",(VLOOKUP($K872,'判定表'!$B$3:$G$95,3,FALSE)),IF(OR($E872="KTN",$E872="WHZ"),(VLOOKUP($K872,'判定表'!$B$3:$G$95,4,FALSE)*I872),0)))</f>
        <v/>
      </c>
      <c r="N872" s="71" t="str">
        <f>IF($I872="","",IF($K872="","",IF($G872=1,(VLOOKUP($F872,'金額'!$B$3:$J$114,3,FALSE)),0)))</f>
        <v/>
      </c>
      <c r="O872" s="72" t="str">
        <f t="shared" si="3"/>
        <v/>
      </c>
      <c r="P872" s="73" t="str">
        <f>IF($K872="","",IF($E872="KTN",(VLOOKUP($K872,'判定表'!$B$3:$I$95,8,FALSE)),IF($I872="","",(VLOOKUP($F872,'金額'!$B$3:$J$114,9,FALSE)))))</f>
        <v/>
      </c>
      <c r="Q872" s="59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</row>
    <row r="873" ht="13.5" customHeight="1">
      <c r="A873" s="44"/>
      <c r="B873" s="60" t="str">
        <f>IF($K873="","",(VLOOKUP($K873,'判定表'!$B$3:$G$105,6,FALSE)))</f>
        <v/>
      </c>
      <c r="C873" s="61"/>
      <c r="D873" s="62" t="str">
        <f t="shared" si="2"/>
        <v/>
      </c>
      <c r="E873" s="62" t="str">
        <f>IF(F873="","",VLOOKUP($F873,'金額'!$B$3:$K$44,10,FALSE))</f>
        <v/>
      </c>
      <c r="F873" s="63"/>
      <c r="G873" s="64" t="str">
        <f>IF($F873="","",(VLOOKUP($F873,'金額'!$B$3:$E$114,2,FALSE)))</f>
        <v/>
      </c>
      <c r="H873" s="65" t="str">
        <f>IF(F873="","",VLOOKUP($F873,'金額'!$B$3:$I$44,8,FALSE))</f>
        <v/>
      </c>
      <c r="I873" s="66" t="str">
        <f>IF(F873="","",VLOOKUP($F873,'金額'!$B$3:$I$44,7,FALSE))</f>
        <v/>
      </c>
      <c r="J873" s="67"/>
      <c r="K873" s="68"/>
      <c r="L873" s="69" t="str">
        <f>IF($I873="","",IF(AND($B873="K",$E873="KTN"),2000,IF(AND($B873="K",$E873="WHZ"),2000,IF($E873="MAHA",1500,IF($G873=0,(VLOOKUP($K873,'判定表'!$B$3:$G$96,2,FALSE)),0)))))</f>
        <v/>
      </c>
      <c r="M873" s="70" t="str">
        <f>IF($K873="","",IF($E873="ANC",(VLOOKUP($K873,'判定表'!$B$3:$G$95,3,FALSE)),IF(OR($E873="KTN",$E873="WHZ"),(VLOOKUP($K873,'判定表'!$B$3:$G$95,4,FALSE)*I873),0)))</f>
        <v/>
      </c>
      <c r="N873" s="71" t="str">
        <f>IF($I873="","",IF($K873="","",IF($G873=1,(VLOOKUP($F873,'金額'!$B$3:$J$114,3,FALSE)),0)))</f>
        <v/>
      </c>
      <c r="O873" s="72" t="str">
        <f t="shared" si="3"/>
        <v/>
      </c>
      <c r="P873" s="73" t="str">
        <f>IF($K873="","",IF($E873="KTN",(VLOOKUP($K873,'判定表'!$B$3:$I$95,8,FALSE)),IF($I873="","",(VLOOKUP($F873,'金額'!$B$3:$J$114,9,FALSE)))))</f>
        <v/>
      </c>
      <c r="Q873" s="59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</row>
    <row r="874" ht="13.5" customHeight="1">
      <c r="A874" s="44"/>
      <c r="B874" s="60" t="str">
        <f>IF($K874="","",(VLOOKUP($K874,'判定表'!$B$3:$G$105,6,FALSE)))</f>
        <v/>
      </c>
      <c r="C874" s="61"/>
      <c r="D874" s="62" t="str">
        <f t="shared" si="2"/>
        <v/>
      </c>
      <c r="E874" s="62" t="str">
        <f>IF(F874="","",VLOOKUP($F874,'金額'!$B$3:$K$44,10,FALSE))</f>
        <v/>
      </c>
      <c r="F874" s="63"/>
      <c r="G874" s="64" t="str">
        <f>IF($F874="","",(VLOOKUP($F874,'金額'!$B$3:$E$114,2,FALSE)))</f>
        <v/>
      </c>
      <c r="H874" s="65" t="str">
        <f>IF(F874="","",VLOOKUP($F874,'金額'!$B$3:$I$44,8,FALSE))</f>
        <v/>
      </c>
      <c r="I874" s="66" t="str">
        <f>IF(F874="","",VLOOKUP($F874,'金額'!$B$3:$I$44,7,FALSE))</f>
        <v/>
      </c>
      <c r="J874" s="67"/>
      <c r="K874" s="68"/>
      <c r="L874" s="69" t="str">
        <f>IF($I874="","",IF(AND($B874="K",$E874="KTN"),2000,IF(AND($B874="K",$E874="WHZ"),2000,IF($E874="MAHA",1500,IF($G874=0,(VLOOKUP($K874,'判定表'!$B$3:$G$96,2,FALSE)),0)))))</f>
        <v/>
      </c>
      <c r="M874" s="70" t="str">
        <f>IF($K874="","",IF($E874="ANC",(VLOOKUP($K874,'判定表'!$B$3:$G$95,3,FALSE)),IF(OR($E874="KTN",$E874="WHZ"),(VLOOKUP($K874,'判定表'!$B$3:$G$95,4,FALSE)*I874),0)))</f>
        <v/>
      </c>
      <c r="N874" s="71" t="str">
        <f>IF($I874="","",IF($K874="","",IF($G874=1,(VLOOKUP($F874,'金額'!$B$3:$J$114,3,FALSE)),0)))</f>
        <v/>
      </c>
      <c r="O874" s="72" t="str">
        <f t="shared" si="3"/>
        <v/>
      </c>
      <c r="P874" s="73" t="str">
        <f>IF($K874="","",IF($E874="KTN",(VLOOKUP($K874,'判定表'!$B$3:$I$95,8,FALSE)),IF($I874="","",(VLOOKUP($F874,'金額'!$B$3:$J$114,9,FALSE)))))</f>
        <v/>
      </c>
      <c r="Q874" s="59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</row>
    <row r="875" ht="13.5" customHeight="1">
      <c r="A875" s="44"/>
      <c r="B875" s="60" t="str">
        <f>IF($K875="","",(VLOOKUP($K875,'判定表'!$B$3:$G$105,6,FALSE)))</f>
        <v/>
      </c>
      <c r="C875" s="61"/>
      <c r="D875" s="62" t="str">
        <f t="shared" si="2"/>
        <v/>
      </c>
      <c r="E875" s="62" t="str">
        <f>IF(F875="","",VLOOKUP($F875,'金額'!$B$3:$K$44,10,FALSE))</f>
        <v/>
      </c>
      <c r="F875" s="63"/>
      <c r="G875" s="64" t="str">
        <f>IF($F875="","",(VLOOKUP($F875,'金額'!$B$3:$E$114,2,FALSE)))</f>
        <v/>
      </c>
      <c r="H875" s="65" t="str">
        <f>IF(F875="","",VLOOKUP($F875,'金額'!$B$3:$I$44,8,FALSE))</f>
        <v/>
      </c>
      <c r="I875" s="66" t="str">
        <f>IF(F875="","",VLOOKUP($F875,'金額'!$B$3:$I$44,7,FALSE))</f>
        <v/>
      </c>
      <c r="J875" s="67"/>
      <c r="K875" s="68"/>
      <c r="L875" s="69" t="str">
        <f>IF($I875="","",IF(AND($B875="K",$E875="KTN"),2000,IF(AND($B875="K",$E875="WHZ"),2000,IF($E875="MAHA",1500,IF($G875=0,(VLOOKUP($K875,'判定表'!$B$3:$G$96,2,FALSE)),0)))))</f>
        <v/>
      </c>
      <c r="M875" s="70" t="str">
        <f>IF($K875="","",IF($E875="ANC",(VLOOKUP($K875,'判定表'!$B$3:$G$95,3,FALSE)),IF(OR($E875="KTN",$E875="WHZ"),(VLOOKUP($K875,'判定表'!$B$3:$G$95,4,FALSE)*I875),0)))</f>
        <v/>
      </c>
      <c r="N875" s="71" t="str">
        <f>IF($I875="","",IF($K875="","",IF($G875=1,(VLOOKUP($F875,'金額'!$B$3:$J$114,3,FALSE)),0)))</f>
        <v/>
      </c>
      <c r="O875" s="72" t="str">
        <f t="shared" si="3"/>
        <v/>
      </c>
      <c r="P875" s="73" t="str">
        <f>IF($K875="","",IF($E875="KTN",(VLOOKUP($K875,'判定表'!$B$3:$I$95,8,FALSE)),IF($I875="","",(VLOOKUP($F875,'金額'!$B$3:$J$114,9,FALSE)))))</f>
        <v/>
      </c>
      <c r="Q875" s="59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</row>
    <row r="876" ht="13.5" customHeight="1">
      <c r="A876" s="44"/>
      <c r="B876" s="60" t="str">
        <f>IF($K876="","",(VLOOKUP($K876,'判定表'!$B$3:$G$105,6,FALSE)))</f>
        <v/>
      </c>
      <c r="C876" s="61"/>
      <c r="D876" s="62" t="str">
        <f t="shared" si="2"/>
        <v/>
      </c>
      <c r="E876" s="62" t="str">
        <f>IF(F876="","",VLOOKUP($F876,'金額'!$B$3:$K$44,10,FALSE))</f>
        <v/>
      </c>
      <c r="F876" s="63"/>
      <c r="G876" s="64" t="str">
        <f>IF($F876="","",(VLOOKUP($F876,'金額'!$B$3:$E$114,2,FALSE)))</f>
        <v/>
      </c>
      <c r="H876" s="65" t="str">
        <f>IF(F876="","",VLOOKUP($F876,'金額'!$B$3:$I$44,8,FALSE))</f>
        <v/>
      </c>
      <c r="I876" s="66" t="str">
        <f>IF(F876="","",VLOOKUP($F876,'金額'!$B$3:$I$44,7,FALSE))</f>
        <v/>
      </c>
      <c r="J876" s="67"/>
      <c r="K876" s="68"/>
      <c r="L876" s="69" t="str">
        <f>IF($I876="","",IF(AND($B876="K",$E876="KTN"),2000,IF(AND($B876="K",$E876="WHZ"),2000,IF($E876="MAHA",1500,IF($G876=0,(VLOOKUP($K876,'判定表'!$B$3:$G$96,2,FALSE)),0)))))</f>
        <v/>
      </c>
      <c r="M876" s="70" t="str">
        <f>IF($K876="","",IF($E876="ANC",(VLOOKUP($K876,'判定表'!$B$3:$G$95,3,FALSE)),IF(OR($E876="KTN",$E876="WHZ"),(VLOOKUP($K876,'判定表'!$B$3:$G$95,4,FALSE)*I876),0)))</f>
        <v/>
      </c>
      <c r="N876" s="71" t="str">
        <f>IF($I876="","",IF($K876="","",IF($G876=1,(VLOOKUP($F876,'金額'!$B$3:$J$114,3,FALSE)),0)))</f>
        <v/>
      </c>
      <c r="O876" s="72" t="str">
        <f t="shared" si="3"/>
        <v/>
      </c>
      <c r="P876" s="73" t="str">
        <f>IF($K876="","",IF($E876="KTN",(VLOOKUP($K876,'判定表'!$B$3:$I$95,8,FALSE)),IF($I876="","",(VLOOKUP($F876,'金額'!$B$3:$J$114,9,FALSE)))))</f>
        <v/>
      </c>
      <c r="Q876" s="59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</row>
    <row r="877" ht="13.5" customHeight="1">
      <c r="A877" s="44"/>
      <c r="B877" s="60" t="str">
        <f>IF($K877="","",(VLOOKUP($K877,'判定表'!$B$3:$G$105,6,FALSE)))</f>
        <v/>
      </c>
      <c r="C877" s="61"/>
      <c r="D877" s="62" t="str">
        <f t="shared" si="2"/>
        <v/>
      </c>
      <c r="E877" s="62" t="str">
        <f>IF(F877="","",VLOOKUP($F877,'金額'!$B$3:$K$44,10,FALSE))</f>
        <v/>
      </c>
      <c r="F877" s="63"/>
      <c r="G877" s="64" t="str">
        <f>IF($F877="","",(VLOOKUP($F877,'金額'!$B$3:$E$114,2,FALSE)))</f>
        <v/>
      </c>
      <c r="H877" s="65" t="str">
        <f>IF(F877="","",VLOOKUP($F877,'金額'!$B$3:$I$44,8,FALSE))</f>
        <v/>
      </c>
      <c r="I877" s="66" t="str">
        <f>IF(F877="","",VLOOKUP($F877,'金額'!$B$3:$I$44,7,FALSE))</f>
        <v/>
      </c>
      <c r="J877" s="67"/>
      <c r="K877" s="68"/>
      <c r="L877" s="69" t="str">
        <f>IF($I877="","",IF(AND($B877="K",$E877="KTN"),2000,IF(AND($B877="K",$E877="WHZ"),2000,IF($E877="MAHA",1500,IF($G877=0,(VLOOKUP($K877,'判定表'!$B$3:$G$96,2,FALSE)),0)))))</f>
        <v/>
      </c>
      <c r="M877" s="70" t="str">
        <f>IF($K877="","",IF($E877="ANC",(VLOOKUP($K877,'判定表'!$B$3:$G$95,3,FALSE)),IF(OR($E877="KTN",$E877="WHZ"),(VLOOKUP($K877,'判定表'!$B$3:$G$95,4,FALSE)*I877),0)))</f>
        <v/>
      </c>
      <c r="N877" s="71" t="str">
        <f>IF($I877="","",IF($K877="","",IF($G877=1,(VLOOKUP($F877,'金額'!$B$3:$J$114,3,FALSE)),0)))</f>
        <v/>
      </c>
      <c r="O877" s="72" t="str">
        <f t="shared" si="3"/>
        <v/>
      </c>
      <c r="P877" s="73" t="str">
        <f>IF($K877="","",IF($E877="KTN",(VLOOKUP($K877,'判定表'!$B$3:$I$95,8,FALSE)),IF($I877="","",(VLOOKUP($F877,'金額'!$B$3:$J$114,9,FALSE)))))</f>
        <v/>
      </c>
      <c r="Q877" s="59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</row>
    <row r="878" ht="13.5" customHeight="1">
      <c r="A878" s="44"/>
      <c r="B878" s="60" t="str">
        <f>IF($K878="","",(VLOOKUP($K878,'判定表'!$B$3:$G$105,6,FALSE)))</f>
        <v/>
      </c>
      <c r="C878" s="61"/>
      <c r="D878" s="62" t="str">
        <f t="shared" si="2"/>
        <v/>
      </c>
      <c r="E878" s="62" t="str">
        <f>IF(F878="","",VLOOKUP($F878,'金額'!$B$3:$K$44,10,FALSE))</f>
        <v/>
      </c>
      <c r="F878" s="63"/>
      <c r="G878" s="64" t="str">
        <f>IF($F878="","",(VLOOKUP($F878,'金額'!$B$3:$E$114,2,FALSE)))</f>
        <v/>
      </c>
      <c r="H878" s="65" t="str">
        <f>IF(F878="","",VLOOKUP($F878,'金額'!$B$3:$I$44,8,FALSE))</f>
        <v/>
      </c>
      <c r="I878" s="66" t="str">
        <f>IF(F878="","",VLOOKUP($F878,'金額'!$B$3:$I$44,7,FALSE))</f>
        <v/>
      </c>
      <c r="J878" s="67"/>
      <c r="K878" s="68"/>
      <c r="L878" s="69" t="str">
        <f>IF($I878="","",IF(AND($B878="K",$E878="KTN"),2000,IF(AND($B878="K",$E878="WHZ"),2000,IF($E878="MAHA",1500,IF($G878=0,(VLOOKUP($K878,'判定表'!$B$3:$G$96,2,FALSE)),0)))))</f>
        <v/>
      </c>
      <c r="M878" s="70" t="str">
        <f>IF($K878="","",IF($E878="ANC",(VLOOKUP($K878,'判定表'!$B$3:$G$95,3,FALSE)),IF(OR($E878="KTN",$E878="WHZ"),(VLOOKUP($K878,'判定表'!$B$3:$G$95,4,FALSE)*I878),0)))</f>
        <v/>
      </c>
      <c r="N878" s="71" t="str">
        <f>IF($I878="","",IF($K878="","",IF($G878=1,(VLOOKUP($F878,'金額'!$B$3:$J$114,3,FALSE)),0)))</f>
        <v/>
      </c>
      <c r="O878" s="72" t="str">
        <f t="shared" si="3"/>
        <v/>
      </c>
      <c r="P878" s="73" t="str">
        <f>IF($K878="","",IF($E878="KTN",(VLOOKUP($K878,'判定表'!$B$3:$I$95,8,FALSE)),IF($I878="","",(VLOOKUP($F878,'金額'!$B$3:$J$114,9,FALSE)))))</f>
        <v/>
      </c>
      <c r="Q878" s="59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</row>
    <row r="879" ht="13.5" customHeight="1">
      <c r="A879" s="44"/>
      <c r="B879" s="60" t="str">
        <f>IF($K879="","",(VLOOKUP($K879,'判定表'!$B$3:$G$105,6,FALSE)))</f>
        <v/>
      </c>
      <c r="C879" s="61"/>
      <c r="D879" s="62" t="str">
        <f t="shared" si="2"/>
        <v/>
      </c>
      <c r="E879" s="62" t="str">
        <f>IF(F879="","",VLOOKUP($F879,'金額'!$B$3:$K$44,10,FALSE))</f>
        <v/>
      </c>
      <c r="F879" s="63"/>
      <c r="G879" s="64" t="str">
        <f>IF($F879="","",(VLOOKUP($F879,'金額'!$B$3:$E$114,2,FALSE)))</f>
        <v/>
      </c>
      <c r="H879" s="65" t="str">
        <f>IF(F879="","",VLOOKUP($F879,'金額'!$B$3:$I$44,8,FALSE))</f>
        <v/>
      </c>
      <c r="I879" s="66" t="str">
        <f>IF(F879="","",VLOOKUP($F879,'金額'!$B$3:$I$44,7,FALSE))</f>
        <v/>
      </c>
      <c r="J879" s="67"/>
      <c r="K879" s="68"/>
      <c r="L879" s="69" t="str">
        <f>IF($I879="","",IF(AND($B879="K",$E879="KTN"),2000,IF(AND($B879="K",$E879="WHZ"),2000,IF($E879="MAHA",1500,IF($G879=0,(VLOOKUP($K879,'判定表'!$B$3:$G$96,2,FALSE)),0)))))</f>
        <v/>
      </c>
      <c r="M879" s="70" t="str">
        <f>IF($K879="","",IF($E879="ANC",(VLOOKUP($K879,'判定表'!$B$3:$G$95,3,FALSE)),IF(OR($E879="KTN",$E879="WHZ"),(VLOOKUP($K879,'判定表'!$B$3:$G$95,4,FALSE)*I879),0)))</f>
        <v/>
      </c>
      <c r="N879" s="71" t="str">
        <f>IF($I879="","",IF($K879="","",IF($G879=1,(VLOOKUP($F879,'金額'!$B$3:$J$114,3,FALSE)),0)))</f>
        <v/>
      </c>
      <c r="O879" s="72" t="str">
        <f t="shared" si="3"/>
        <v/>
      </c>
      <c r="P879" s="73" t="str">
        <f>IF($K879="","",IF($E879="KTN",(VLOOKUP($K879,'判定表'!$B$3:$I$95,8,FALSE)),IF($I879="","",(VLOOKUP($F879,'金額'!$B$3:$J$114,9,FALSE)))))</f>
        <v/>
      </c>
      <c r="Q879" s="59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</row>
    <row r="880" ht="13.5" customHeight="1">
      <c r="A880" s="44"/>
      <c r="B880" s="60" t="str">
        <f>IF($K880="","",(VLOOKUP($K880,'判定表'!$B$3:$G$105,6,FALSE)))</f>
        <v/>
      </c>
      <c r="C880" s="61"/>
      <c r="D880" s="62" t="str">
        <f t="shared" si="2"/>
        <v/>
      </c>
      <c r="E880" s="62" t="str">
        <f>IF(F880="","",VLOOKUP($F880,'金額'!$B$3:$K$44,10,FALSE))</f>
        <v/>
      </c>
      <c r="F880" s="63"/>
      <c r="G880" s="64" t="str">
        <f>IF($F880="","",(VLOOKUP($F880,'金額'!$B$3:$E$114,2,FALSE)))</f>
        <v/>
      </c>
      <c r="H880" s="65" t="str">
        <f>IF(F880="","",VLOOKUP($F880,'金額'!$B$3:$I$44,8,FALSE))</f>
        <v/>
      </c>
      <c r="I880" s="66" t="str">
        <f>IF(F880="","",VLOOKUP($F880,'金額'!$B$3:$I$44,7,FALSE))</f>
        <v/>
      </c>
      <c r="J880" s="67"/>
      <c r="K880" s="68"/>
      <c r="L880" s="69" t="str">
        <f>IF($I880="","",IF(AND($B880="K",$E880="KTN"),2000,IF(AND($B880="K",$E880="WHZ"),2000,IF($E880="MAHA",1500,IF($G880=0,(VLOOKUP($K880,'判定表'!$B$3:$G$96,2,FALSE)),0)))))</f>
        <v/>
      </c>
      <c r="M880" s="70" t="str">
        <f>IF($K880="","",IF($E880="ANC",(VLOOKUP($K880,'判定表'!$B$3:$G$95,3,FALSE)),IF(OR($E880="KTN",$E880="WHZ"),(VLOOKUP($K880,'判定表'!$B$3:$G$95,4,FALSE)*I880),0)))</f>
        <v/>
      </c>
      <c r="N880" s="71" t="str">
        <f>IF($I880="","",IF($K880="","",IF($G880=1,(VLOOKUP($F880,'金額'!$B$3:$J$114,3,FALSE)),0)))</f>
        <v/>
      </c>
      <c r="O880" s="72" t="str">
        <f t="shared" si="3"/>
        <v/>
      </c>
      <c r="P880" s="73" t="str">
        <f>IF($K880="","",IF($E880="KTN",(VLOOKUP($K880,'判定表'!$B$3:$I$95,8,FALSE)),IF($I880="","",(VLOOKUP($F880,'金額'!$B$3:$J$114,9,FALSE)))))</f>
        <v/>
      </c>
      <c r="Q880" s="59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</row>
    <row r="881" ht="13.5" customHeight="1">
      <c r="A881" s="44"/>
      <c r="B881" s="60" t="str">
        <f>IF($K881="","",(VLOOKUP($K881,'判定表'!$B$3:$G$105,6,FALSE)))</f>
        <v/>
      </c>
      <c r="C881" s="61"/>
      <c r="D881" s="62" t="str">
        <f t="shared" si="2"/>
        <v/>
      </c>
      <c r="E881" s="62" t="str">
        <f>IF(F881="","",VLOOKUP($F881,'金額'!$B$3:$K$44,10,FALSE))</f>
        <v/>
      </c>
      <c r="F881" s="63"/>
      <c r="G881" s="64" t="str">
        <f>IF($F881="","",(VLOOKUP($F881,'金額'!$B$3:$E$114,2,FALSE)))</f>
        <v/>
      </c>
      <c r="H881" s="65" t="str">
        <f>IF(F881="","",VLOOKUP($F881,'金額'!$B$3:$I$44,8,FALSE))</f>
        <v/>
      </c>
      <c r="I881" s="66" t="str">
        <f>IF(F881="","",VLOOKUP($F881,'金額'!$B$3:$I$44,7,FALSE))</f>
        <v/>
      </c>
      <c r="J881" s="67"/>
      <c r="K881" s="68"/>
      <c r="L881" s="69" t="str">
        <f>IF($I881="","",IF(AND($B881="K",$E881="KTN"),2000,IF(AND($B881="K",$E881="WHZ"),2000,IF($E881="MAHA",1500,IF($G881=0,(VLOOKUP($K881,'判定表'!$B$3:$G$96,2,FALSE)),0)))))</f>
        <v/>
      </c>
      <c r="M881" s="70" t="str">
        <f>IF($K881="","",IF($E881="ANC",(VLOOKUP($K881,'判定表'!$B$3:$G$95,3,FALSE)),IF(OR($E881="KTN",$E881="WHZ"),(VLOOKUP($K881,'判定表'!$B$3:$G$95,4,FALSE)*I881),0)))</f>
        <v/>
      </c>
      <c r="N881" s="71" t="str">
        <f>IF($I881="","",IF($K881="","",IF($G881=1,(VLOOKUP($F881,'金額'!$B$3:$J$114,3,FALSE)),0)))</f>
        <v/>
      </c>
      <c r="O881" s="72" t="str">
        <f t="shared" si="3"/>
        <v/>
      </c>
      <c r="P881" s="73" t="str">
        <f>IF($K881="","",IF($E881="KTN",(VLOOKUP($K881,'判定表'!$B$3:$I$95,8,FALSE)),IF($I881="","",(VLOOKUP($F881,'金額'!$B$3:$J$114,9,FALSE)))))</f>
        <v/>
      </c>
      <c r="Q881" s="59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</row>
    <row r="882" ht="13.5" customHeight="1">
      <c r="A882" s="44"/>
      <c r="B882" s="60" t="str">
        <f>IF($K882="","",(VLOOKUP($K882,'判定表'!$B$3:$G$105,6,FALSE)))</f>
        <v/>
      </c>
      <c r="C882" s="61"/>
      <c r="D882" s="62" t="str">
        <f t="shared" si="2"/>
        <v/>
      </c>
      <c r="E882" s="62" t="str">
        <f>IF(F882="","",VLOOKUP($F882,'金額'!$B$3:$K$44,10,FALSE))</f>
        <v/>
      </c>
      <c r="F882" s="63"/>
      <c r="G882" s="64" t="str">
        <f>IF($F882="","",(VLOOKUP($F882,'金額'!$B$3:$E$114,2,FALSE)))</f>
        <v/>
      </c>
      <c r="H882" s="65" t="str">
        <f>IF(F882="","",VLOOKUP($F882,'金額'!$B$3:$I$44,8,FALSE))</f>
        <v/>
      </c>
      <c r="I882" s="66" t="str">
        <f>IF(F882="","",VLOOKUP($F882,'金額'!$B$3:$I$44,7,FALSE))</f>
        <v/>
      </c>
      <c r="J882" s="67"/>
      <c r="K882" s="68"/>
      <c r="L882" s="69" t="str">
        <f>IF($I882="","",IF(AND($B882="K",$E882="KTN"),2000,IF(AND($B882="K",$E882="WHZ"),2000,IF($E882="MAHA",1500,IF($G882=0,(VLOOKUP($K882,'判定表'!$B$3:$G$96,2,FALSE)),0)))))</f>
        <v/>
      </c>
      <c r="M882" s="70" t="str">
        <f>IF($K882="","",IF($E882="ANC",(VLOOKUP($K882,'判定表'!$B$3:$G$95,3,FALSE)),IF(OR($E882="KTN",$E882="WHZ"),(VLOOKUP($K882,'判定表'!$B$3:$G$95,4,FALSE)*I882),0)))</f>
        <v/>
      </c>
      <c r="N882" s="71" t="str">
        <f>IF($I882="","",IF($K882="","",IF($G882=1,(VLOOKUP($F882,'金額'!$B$3:$J$114,3,FALSE)),0)))</f>
        <v/>
      </c>
      <c r="O882" s="72" t="str">
        <f t="shared" si="3"/>
        <v/>
      </c>
      <c r="P882" s="73" t="str">
        <f>IF($K882="","",IF($E882="KTN",(VLOOKUP($K882,'判定表'!$B$3:$I$95,8,FALSE)),IF($I882="","",(VLOOKUP($F882,'金額'!$B$3:$J$114,9,FALSE)))))</f>
        <v/>
      </c>
      <c r="Q882" s="59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</row>
    <row r="883" ht="13.5" customHeight="1">
      <c r="A883" s="44"/>
      <c r="B883" s="60" t="str">
        <f>IF($K883="","",(VLOOKUP($K883,'判定表'!$B$3:$G$105,6,FALSE)))</f>
        <v/>
      </c>
      <c r="C883" s="61"/>
      <c r="D883" s="62" t="str">
        <f t="shared" si="2"/>
        <v/>
      </c>
      <c r="E883" s="62" t="str">
        <f>IF(F883="","",VLOOKUP($F883,'金額'!$B$3:$K$44,10,FALSE))</f>
        <v/>
      </c>
      <c r="F883" s="63"/>
      <c r="G883" s="64" t="str">
        <f>IF($F883="","",(VLOOKUP($F883,'金額'!$B$3:$E$114,2,FALSE)))</f>
        <v/>
      </c>
      <c r="H883" s="65" t="str">
        <f>IF(F883="","",VLOOKUP($F883,'金額'!$B$3:$I$44,8,FALSE))</f>
        <v/>
      </c>
      <c r="I883" s="66" t="str">
        <f>IF(F883="","",VLOOKUP($F883,'金額'!$B$3:$I$44,7,FALSE))</f>
        <v/>
      </c>
      <c r="J883" s="67"/>
      <c r="K883" s="68"/>
      <c r="L883" s="69" t="str">
        <f>IF($I883="","",IF(AND($B883="K",$E883="KTN"),2000,IF(AND($B883="K",$E883="WHZ"),2000,IF($E883="MAHA",1500,IF($G883=0,(VLOOKUP($K883,'判定表'!$B$3:$G$96,2,FALSE)),0)))))</f>
        <v/>
      </c>
      <c r="M883" s="70" t="str">
        <f>IF($K883="","",IF($E883="ANC",(VLOOKUP($K883,'判定表'!$B$3:$G$95,3,FALSE)),IF(OR($E883="KTN",$E883="WHZ"),(VLOOKUP($K883,'判定表'!$B$3:$G$95,4,FALSE)*I883),0)))</f>
        <v/>
      </c>
      <c r="N883" s="71" t="str">
        <f>IF($I883="","",IF($K883="","",IF($G883=1,(VLOOKUP($F883,'金額'!$B$3:$J$114,3,FALSE)),0)))</f>
        <v/>
      </c>
      <c r="O883" s="72" t="str">
        <f t="shared" si="3"/>
        <v/>
      </c>
      <c r="P883" s="73" t="str">
        <f>IF($K883="","",IF($E883="KTN",(VLOOKUP($K883,'判定表'!$B$3:$I$95,8,FALSE)),IF($I883="","",(VLOOKUP($F883,'金額'!$B$3:$J$114,9,FALSE)))))</f>
        <v/>
      </c>
      <c r="Q883" s="59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</row>
    <row r="884" ht="13.5" customHeight="1">
      <c r="A884" s="44"/>
      <c r="B884" s="60" t="str">
        <f>IF($K884="","",(VLOOKUP($K884,'判定表'!$B$3:$G$105,6,FALSE)))</f>
        <v/>
      </c>
      <c r="C884" s="61"/>
      <c r="D884" s="62" t="str">
        <f t="shared" si="2"/>
        <v/>
      </c>
      <c r="E884" s="62" t="str">
        <f>IF(F884="","",VLOOKUP($F884,'金額'!$B$3:$K$44,10,FALSE))</f>
        <v/>
      </c>
      <c r="F884" s="63"/>
      <c r="G884" s="64" t="str">
        <f>IF($F884="","",(VLOOKUP($F884,'金額'!$B$3:$E$114,2,FALSE)))</f>
        <v/>
      </c>
      <c r="H884" s="65" t="str">
        <f>IF(F884="","",VLOOKUP($F884,'金額'!$B$3:$I$44,8,FALSE))</f>
        <v/>
      </c>
      <c r="I884" s="66" t="str">
        <f>IF(F884="","",VLOOKUP($F884,'金額'!$B$3:$I$44,7,FALSE))</f>
        <v/>
      </c>
      <c r="J884" s="67"/>
      <c r="K884" s="68"/>
      <c r="L884" s="69" t="str">
        <f>IF($I884="","",IF(AND($B884="K",$E884="KTN"),2000,IF(AND($B884="K",$E884="WHZ"),2000,IF($E884="MAHA",1500,IF($G884=0,(VLOOKUP($K884,'判定表'!$B$3:$G$96,2,FALSE)),0)))))</f>
        <v/>
      </c>
      <c r="M884" s="70" t="str">
        <f>IF($K884="","",IF($E884="ANC",(VLOOKUP($K884,'判定表'!$B$3:$G$95,3,FALSE)),IF(OR($E884="KTN",$E884="WHZ"),(VLOOKUP($K884,'判定表'!$B$3:$G$95,4,FALSE)*I884),0)))</f>
        <v/>
      </c>
      <c r="N884" s="71" t="str">
        <f>IF($I884="","",IF($K884="","",IF($G884=1,(VLOOKUP($F884,'金額'!$B$3:$J$114,3,FALSE)),0)))</f>
        <v/>
      </c>
      <c r="O884" s="72" t="str">
        <f t="shared" si="3"/>
        <v/>
      </c>
      <c r="P884" s="73" t="str">
        <f>IF($K884="","",IF($E884="KTN",(VLOOKUP($K884,'判定表'!$B$3:$I$95,8,FALSE)),IF($I884="","",(VLOOKUP($F884,'金額'!$B$3:$J$114,9,FALSE)))))</f>
        <v/>
      </c>
      <c r="Q884" s="59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</row>
    <row r="885" ht="13.5" customHeight="1">
      <c r="A885" s="44"/>
      <c r="B885" s="60" t="str">
        <f>IF($K885="","",(VLOOKUP($K885,'判定表'!$B$3:$G$105,6,FALSE)))</f>
        <v/>
      </c>
      <c r="C885" s="61"/>
      <c r="D885" s="62" t="str">
        <f t="shared" si="2"/>
        <v/>
      </c>
      <c r="E885" s="62" t="str">
        <f>IF(F885="","",VLOOKUP($F885,'金額'!$B$3:$K$44,10,FALSE))</f>
        <v/>
      </c>
      <c r="F885" s="63"/>
      <c r="G885" s="64" t="str">
        <f>IF($F885="","",(VLOOKUP($F885,'金額'!$B$3:$E$114,2,FALSE)))</f>
        <v/>
      </c>
      <c r="H885" s="65" t="str">
        <f>IF(F885="","",VLOOKUP($F885,'金額'!$B$3:$I$44,8,FALSE))</f>
        <v/>
      </c>
      <c r="I885" s="66" t="str">
        <f>IF(F885="","",VLOOKUP($F885,'金額'!$B$3:$I$44,7,FALSE))</f>
        <v/>
      </c>
      <c r="J885" s="67"/>
      <c r="K885" s="68"/>
      <c r="L885" s="69" t="str">
        <f>IF($I885="","",IF(AND($B885="K",$E885="KTN"),2000,IF(AND($B885="K",$E885="WHZ"),2000,IF($E885="MAHA",1500,IF($G885=0,(VLOOKUP($K885,'判定表'!$B$3:$G$96,2,FALSE)),0)))))</f>
        <v/>
      </c>
      <c r="M885" s="70" t="str">
        <f>IF($K885="","",IF($E885="ANC",(VLOOKUP($K885,'判定表'!$B$3:$G$95,3,FALSE)),IF(OR($E885="KTN",$E885="WHZ"),(VLOOKUP($K885,'判定表'!$B$3:$G$95,4,FALSE)*I885),0)))</f>
        <v/>
      </c>
      <c r="N885" s="71" t="str">
        <f>IF($I885="","",IF($K885="","",IF($G885=1,(VLOOKUP($F885,'金額'!$B$3:$J$114,3,FALSE)),0)))</f>
        <v/>
      </c>
      <c r="O885" s="72" t="str">
        <f t="shared" si="3"/>
        <v/>
      </c>
      <c r="P885" s="73" t="str">
        <f>IF($K885="","",IF($E885="KTN",(VLOOKUP($K885,'判定表'!$B$3:$I$95,8,FALSE)),IF($I885="","",(VLOOKUP($F885,'金額'!$B$3:$J$114,9,FALSE)))))</f>
        <v/>
      </c>
      <c r="Q885" s="59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</row>
    <row r="886" ht="13.5" customHeight="1">
      <c r="A886" s="44"/>
      <c r="B886" s="60" t="str">
        <f>IF($K886="","",(VLOOKUP($K886,'判定表'!$B$3:$G$105,6,FALSE)))</f>
        <v/>
      </c>
      <c r="C886" s="61"/>
      <c r="D886" s="62" t="str">
        <f t="shared" si="2"/>
        <v/>
      </c>
      <c r="E886" s="62" t="str">
        <f>IF(F886="","",VLOOKUP($F886,'金額'!$B$3:$K$44,10,FALSE))</f>
        <v/>
      </c>
      <c r="F886" s="63"/>
      <c r="G886" s="64" t="str">
        <f>IF($F886="","",(VLOOKUP($F886,'金額'!$B$3:$E$114,2,FALSE)))</f>
        <v/>
      </c>
      <c r="H886" s="65" t="str">
        <f>IF(F886="","",VLOOKUP($F886,'金額'!$B$3:$I$44,8,FALSE))</f>
        <v/>
      </c>
      <c r="I886" s="66" t="str">
        <f>IF(F886="","",VLOOKUP($F886,'金額'!$B$3:$I$44,7,FALSE))</f>
        <v/>
      </c>
      <c r="J886" s="67"/>
      <c r="K886" s="68"/>
      <c r="L886" s="69" t="str">
        <f>IF($I886="","",IF(AND($B886="K",$E886="KTN"),2000,IF(AND($B886="K",$E886="WHZ"),2000,IF($E886="MAHA",1500,IF($G886=0,(VLOOKUP($K886,'判定表'!$B$3:$G$96,2,FALSE)),0)))))</f>
        <v/>
      </c>
      <c r="M886" s="70" t="str">
        <f>IF($K886="","",IF($E886="ANC",(VLOOKUP($K886,'判定表'!$B$3:$G$95,3,FALSE)),IF(OR($E886="KTN",$E886="WHZ"),(VLOOKUP($K886,'判定表'!$B$3:$G$95,4,FALSE)*I886),0)))</f>
        <v/>
      </c>
      <c r="N886" s="71" t="str">
        <f>IF($I886="","",IF($K886="","",IF($G886=1,(VLOOKUP($F886,'金額'!$B$3:$J$114,3,FALSE)),0)))</f>
        <v/>
      </c>
      <c r="O886" s="72" t="str">
        <f t="shared" si="3"/>
        <v/>
      </c>
      <c r="P886" s="73" t="str">
        <f>IF($K886="","",IF($E886="KTN",(VLOOKUP($K886,'判定表'!$B$3:$I$95,8,FALSE)),IF($I886="","",(VLOOKUP($F886,'金額'!$B$3:$J$114,9,FALSE)))))</f>
        <v/>
      </c>
      <c r="Q886" s="59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</row>
    <row r="887" ht="13.5" customHeight="1">
      <c r="A887" s="44"/>
      <c r="B887" s="60" t="str">
        <f>IF($K887="","",(VLOOKUP($K887,'判定表'!$B$3:$G$105,6,FALSE)))</f>
        <v/>
      </c>
      <c r="C887" s="61"/>
      <c r="D887" s="62" t="str">
        <f t="shared" si="2"/>
        <v/>
      </c>
      <c r="E887" s="62" t="str">
        <f>IF(F887="","",VLOOKUP($F887,'金額'!$B$3:$K$44,10,FALSE))</f>
        <v/>
      </c>
      <c r="F887" s="63"/>
      <c r="G887" s="64" t="str">
        <f>IF($F887="","",(VLOOKUP($F887,'金額'!$B$3:$E$114,2,FALSE)))</f>
        <v/>
      </c>
      <c r="H887" s="65" t="str">
        <f>IF(F887="","",VLOOKUP($F887,'金額'!$B$3:$I$44,8,FALSE))</f>
        <v/>
      </c>
      <c r="I887" s="66" t="str">
        <f>IF(F887="","",VLOOKUP($F887,'金額'!$B$3:$I$44,7,FALSE))</f>
        <v/>
      </c>
      <c r="J887" s="67"/>
      <c r="K887" s="68"/>
      <c r="L887" s="69" t="str">
        <f>IF($I887="","",IF(AND($B887="K",$E887="KTN"),2000,IF(AND($B887="K",$E887="WHZ"),2000,IF($E887="MAHA",1500,IF($G887=0,(VLOOKUP($K887,'判定表'!$B$3:$G$96,2,FALSE)),0)))))</f>
        <v/>
      </c>
      <c r="M887" s="70" t="str">
        <f>IF($K887="","",IF($E887="ANC",(VLOOKUP($K887,'判定表'!$B$3:$G$95,3,FALSE)),IF(OR($E887="KTN",$E887="WHZ"),(VLOOKUP($K887,'判定表'!$B$3:$G$95,4,FALSE)*I887),0)))</f>
        <v/>
      </c>
      <c r="N887" s="71" t="str">
        <f>IF($I887="","",IF($K887="","",IF($G887=1,(VLOOKUP($F887,'金額'!$B$3:$J$114,3,FALSE)),0)))</f>
        <v/>
      </c>
      <c r="O887" s="72" t="str">
        <f t="shared" si="3"/>
        <v/>
      </c>
      <c r="P887" s="73" t="str">
        <f>IF($K887="","",IF($E887="KTN",(VLOOKUP($K887,'判定表'!$B$3:$I$95,8,FALSE)),IF($I887="","",(VLOOKUP($F887,'金額'!$B$3:$J$114,9,FALSE)))))</f>
        <v/>
      </c>
      <c r="Q887" s="59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</row>
    <row r="888" ht="13.5" customHeight="1">
      <c r="A888" s="44"/>
      <c r="B888" s="60" t="str">
        <f>IF($K888="","",(VLOOKUP($K888,'判定表'!$B$3:$G$105,6,FALSE)))</f>
        <v/>
      </c>
      <c r="C888" s="61"/>
      <c r="D888" s="62" t="str">
        <f t="shared" si="2"/>
        <v/>
      </c>
      <c r="E888" s="62" t="str">
        <f>IF(F888="","",VLOOKUP($F888,'金額'!$B$3:$K$44,10,FALSE))</f>
        <v/>
      </c>
      <c r="F888" s="63"/>
      <c r="G888" s="64" t="str">
        <f>IF($F888="","",(VLOOKUP($F888,'金額'!$B$3:$E$114,2,FALSE)))</f>
        <v/>
      </c>
      <c r="H888" s="65" t="str">
        <f>IF(F888="","",VLOOKUP($F888,'金額'!$B$3:$I$44,8,FALSE))</f>
        <v/>
      </c>
      <c r="I888" s="66" t="str">
        <f>IF(F888="","",VLOOKUP($F888,'金額'!$B$3:$I$44,7,FALSE))</f>
        <v/>
      </c>
      <c r="J888" s="67"/>
      <c r="K888" s="68"/>
      <c r="L888" s="69" t="str">
        <f>IF($I888="","",IF(AND($B888="K",$E888="KTN"),2000,IF(AND($B888="K",$E888="WHZ"),2000,IF($E888="MAHA",1500,IF($G888=0,(VLOOKUP($K888,'判定表'!$B$3:$G$96,2,FALSE)),0)))))</f>
        <v/>
      </c>
      <c r="M888" s="70" t="str">
        <f>IF($K888="","",IF($E888="ANC",(VLOOKUP($K888,'判定表'!$B$3:$G$95,3,FALSE)),IF(OR($E888="KTN",$E888="WHZ"),(VLOOKUP($K888,'判定表'!$B$3:$G$95,4,FALSE)*I888),0)))</f>
        <v/>
      </c>
      <c r="N888" s="71" t="str">
        <f>IF($I888="","",IF($K888="","",IF($G888=1,(VLOOKUP($F888,'金額'!$B$3:$J$114,3,FALSE)),0)))</f>
        <v/>
      </c>
      <c r="O888" s="72" t="str">
        <f t="shared" si="3"/>
        <v/>
      </c>
      <c r="P888" s="73" t="str">
        <f>IF($K888="","",IF($E888="KTN",(VLOOKUP($K888,'判定表'!$B$3:$I$95,8,FALSE)),IF($I888="","",(VLOOKUP($F888,'金額'!$B$3:$J$114,9,FALSE)))))</f>
        <v/>
      </c>
      <c r="Q888" s="59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</row>
    <row r="889" ht="13.5" customHeight="1">
      <c r="A889" s="44"/>
      <c r="B889" s="60" t="str">
        <f>IF($K889="","",(VLOOKUP($K889,'判定表'!$B$3:$G$105,6,FALSE)))</f>
        <v/>
      </c>
      <c r="C889" s="61"/>
      <c r="D889" s="62" t="str">
        <f t="shared" si="2"/>
        <v/>
      </c>
      <c r="E889" s="62" t="str">
        <f>IF(F889="","",VLOOKUP($F889,'金額'!$B$3:$K$44,10,FALSE))</f>
        <v/>
      </c>
      <c r="F889" s="63"/>
      <c r="G889" s="64" t="str">
        <f>IF($F889="","",(VLOOKUP($F889,'金額'!$B$3:$E$114,2,FALSE)))</f>
        <v/>
      </c>
      <c r="H889" s="65" t="str">
        <f>IF(F889="","",VLOOKUP($F889,'金額'!$B$3:$I$44,8,FALSE))</f>
        <v/>
      </c>
      <c r="I889" s="66" t="str">
        <f>IF(F889="","",VLOOKUP($F889,'金額'!$B$3:$I$44,7,FALSE))</f>
        <v/>
      </c>
      <c r="J889" s="67"/>
      <c r="K889" s="68"/>
      <c r="L889" s="69" t="str">
        <f>IF($I889="","",IF(AND($B889="K",$E889="KTN"),2000,IF(AND($B889="K",$E889="WHZ"),2000,IF($E889="MAHA",1500,IF($G889=0,(VLOOKUP($K889,'判定表'!$B$3:$G$96,2,FALSE)),0)))))</f>
        <v/>
      </c>
      <c r="M889" s="70" t="str">
        <f>IF($K889="","",IF($E889="ANC",(VLOOKUP($K889,'判定表'!$B$3:$G$95,3,FALSE)),IF(OR($E889="KTN",$E889="WHZ"),(VLOOKUP($K889,'判定表'!$B$3:$G$95,4,FALSE)*I889),0)))</f>
        <v/>
      </c>
      <c r="N889" s="71" t="str">
        <f>IF($I889="","",IF($K889="","",IF($G889=1,(VLOOKUP($F889,'金額'!$B$3:$J$114,3,FALSE)),0)))</f>
        <v/>
      </c>
      <c r="O889" s="72" t="str">
        <f t="shared" si="3"/>
        <v/>
      </c>
      <c r="P889" s="73" t="str">
        <f>IF($K889="","",IF($E889="KTN",(VLOOKUP($K889,'判定表'!$B$3:$I$95,8,FALSE)),IF($I889="","",(VLOOKUP($F889,'金額'!$B$3:$J$114,9,FALSE)))))</f>
        <v/>
      </c>
      <c r="Q889" s="59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</row>
    <row r="890" ht="13.5" customHeight="1">
      <c r="A890" s="44"/>
      <c r="B890" s="60" t="str">
        <f>IF($K890="","",(VLOOKUP($K890,'判定表'!$B$3:$G$105,6,FALSE)))</f>
        <v/>
      </c>
      <c r="C890" s="61"/>
      <c r="D890" s="62" t="str">
        <f t="shared" si="2"/>
        <v/>
      </c>
      <c r="E890" s="62" t="str">
        <f>IF(F890="","",VLOOKUP($F890,'金額'!$B$3:$K$44,10,FALSE))</f>
        <v/>
      </c>
      <c r="F890" s="63"/>
      <c r="G890" s="64" t="str">
        <f>IF($F890="","",(VLOOKUP($F890,'金額'!$B$3:$E$114,2,FALSE)))</f>
        <v/>
      </c>
      <c r="H890" s="65" t="str">
        <f>IF(F890="","",VLOOKUP($F890,'金額'!$B$3:$I$44,8,FALSE))</f>
        <v/>
      </c>
      <c r="I890" s="66" t="str">
        <f>IF(F890="","",VLOOKUP($F890,'金額'!$B$3:$I$44,7,FALSE))</f>
        <v/>
      </c>
      <c r="J890" s="67"/>
      <c r="K890" s="68"/>
      <c r="L890" s="69" t="str">
        <f>IF($I890="","",IF(AND($B890="K",$E890="KTN"),2000,IF(AND($B890="K",$E890="WHZ"),2000,IF($E890="MAHA",1500,IF($G890=0,(VLOOKUP($K890,'判定表'!$B$3:$G$96,2,FALSE)),0)))))</f>
        <v/>
      </c>
      <c r="M890" s="70" t="str">
        <f>IF($K890="","",IF($E890="ANC",(VLOOKUP($K890,'判定表'!$B$3:$G$95,3,FALSE)),IF(OR($E890="KTN",$E890="WHZ"),(VLOOKUP($K890,'判定表'!$B$3:$G$95,4,FALSE)*I890),0)))</f>
        <v/>
      </c>
      <c r="N890" s="71" t="str">
        <f>IF($I890="","",IF($K890="","",IF($G890=1,(VLOOKUP($F890,'金額'!$B$3:$J$114,3,FALSE)),0)))</f>
        <v/>
      </c>
      <c r="O890" s="72" t="str">
        <f t="shared" si="3"/>
        <v/>
      </c>
      <c r="P890" s="73" t="str">
        <f>IF($K890="","",IF($E890="KTN",(VLOOKUP($K890,'判定表'!$B$3:$I$95,8,FALSE)),IF($I890="","",(VLOOKUP($F890,'金額'!$B$3:$J$114,9,FALSE)))))</f>
        <v/>
      </c>
      <c r="Q890" s="59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</row>
    <row r="891" ht="13.5" customHeight="1">
      <c r="A891" s="44"/>
      <c r="B891" s="60" t="str">
        <f>IF($K891="","",(VLOOKUP($K891,'判定表'!$B$3:$G$105,6,FALSE)))</f>
        <v/>
      </c>
      <c r="C891" s="61"/>
      <c r="D891" s="62" t="str">
        <f t="shared" si="2"/>
        <v/>
      </c>
      <c r="E891" s="62" t="str">
        <f>IF(F891="","",VLOOKUP($F891,'金額'!$B$3:$K$44,10,FALSE))</f>
        <v/>
      </c>
      <c r="F891" s="63"/>
      <c r="G891" s="64" t="str">
        <f>IF($F891="","",(VLOOKUP($F891,'金額'!$B$3:$E$114,2,FALSE)))</f>
        <v/>
      </c>
      <c r="H891" s="65" t="str">
        <f>IF(F891="","",VLOOKUP($F891,'金額'!$B$3:$I$44,8,FALSE))</f>
        <v/>
      </c>
      <c r="I891" s="66" t="str">
        <f>IF(F891="","",VLOOKUP($F891,'金額'!$B$3:$I$44,7,FALSE))</f>
        <v/>
      </c>
      <c r="J891" s="67"/>
      <c r="K891" s="68"/>
      <c r="L891" s="69" t="str">
        <f>IF($I891="","",IF(AND($B891="K",$E891="KTN"),2000,IF(AND($B891="K",$E891="WHZ"),2000,IF($E891="MAHA",1500,IF($G891=0,(VLOOKUP($K891,'判定表'!$B$3:$G$96,2,FALSE)),0)))))</f>
        <v/>
      </c>
      <c r="M891" s="70" t="str">
        <f>IF($K891="","",IF($E891="ANC",(VLOOKUP($K891,'判定表'!$B$3:$G$95,3,FALSE)),IF(OR($E891="KTN",$E891="WHZ"),(VLOOKUP($K891,'判定表'!$B$3:$G$95,4,FALSE)*I891),0)))</f>
        <v/>
      </c>
      <c r="N891" s="71" t="str">
        <f>IF($I891="","",IF($K891="","",IF($G891=1,(VLOOKUP($F891,'金額'!$B$3:$J$114,3,FALSE)),0)))</f>
        <v/>
      </c>
      <c r="O891" s="72" t="str">
        <f t="shared" si="3"/>
        <v/>
      </c>
      <c r="P891" s="73" t="str">
        <f>IF($K891="","",IF($E891="KTN",(VLOOKUP($K891,'判定表'!$B$3:$I$95,8,FALSE)),IF($I891="","",(VLOOKUP($F891,'金額'!$B$3:$J$114,9,FALSE)))))</f>
        <v/>
      </c>
      <c r="Q891" s="59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</row>
    <row r="892" ht="13.5" customHeight="1">
      <c r="A892" s="44"/>
      <c r="B892" s="60" t="str">
        <f>IF($K892="","",(VLOOKUP($K892,'判定表'!$B$3:$G$105,6,FALSE)))</f>
        <v/>
      </c>
      <c r="C892" s="61"/>
      <c r="D892" s="62" t="str">
        <f t="shared" si="2"/>
        <v/>
      </c>
      <c r="E892" s="62" t="str">
        <f>IF(F892="","",VLOOKUP($F892,'金額'!$B$3:$K$44,10,FALSE))</f>
        <v/>
      </c>
      <c r="F892" s="63"/>
      <c r="G892" s="64" t="str">
        <f>IF($F892="","",(VLOOKUP($F892,'金額'!$B$3:$E$114,2,FALSE)))</f>
        <v/>
      </c>
      <c r="H892" s="65" t="str">
        <f>IF(F892="","",VLOOKUP($F892,'金額'!$B$3:$I$44,8,FALSE))</f>
        <v/>
      </c>
      <c r="I892" s="66" t="str">
        <f>IF(F892="","",VLOOKUP($F892,'金額'!$B$3:$I$44,7,FALSE))</f>
        <v/>
      </c>
      <c r="J892" s="67"/>
      <c r="K892" s="68"/>
      <c r="L892" s="69" t="str">
        <f>IF($I892="","",IF(AND($B892="K",$E892="KTN"),2000,IF(AND($B892="K",$E892="WHZ"),2000,IF($E892="MAHA",1500,IF($G892=0,(VLOOKUP($K892,'判定表'!$B$3:$G$96,2,FALSE)),0)))))</f>
        <v/>
      </c>
      <c r="M892" s="70" t="str">
        <f>IF($K892="","",IF($E892="ANC",(VLOOKUP($K892,'判定表'!$B$3:$G$95,3,FALSE)),IF(OR($E892="KTN",$E892="WHZ"),(VLOOKUP($K892,'判定表'!$B$3:$G$95,4,FALSE)*I892),0)))</f>
        <v/>
      </c>
      <c r="N892" s="71" t="str">
        <f>IF($I892="","",IF($K892="","",IF($G892=1,(VLOOKUP($F892,'金額'!$B$3:$J$114,3,FALSE)),0)))</f>
        <v/>
      </c>
      <c r="O892" s="72" t="str">
        <f t="shared" si="3"/>
        <v/>
      </c>
      <c r="P892" s="73" t="str">
        <f>IF($K892="","",IF($E892="KTN",(VLOOKUP($K892,'判定表'!$B$3:$I$95,8,FALSE)),IF($I892="","",(VLOOKUP($F892,'金額'!$B$3:$J$114,9,FALSE)))))</f>
        <v/>
      </c>
      <c r="Q892" s="59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</row>
    <row r="893" ht="13.5" customHeight="1">
      <c r="A893" s="44"/>
      <c r="B893" s="60" t="str">
        <f>IF($K893="","",(VLOOKUP($K893,'判定表'!$B$3:$G$105,6,FALSE)))</f>
        <v/>
      </c>
      <c r="C893" s="61"/>
      <c r="D893" s="62" t="str">
        <f t="shared" si="2"/>
        <v/>
      </c>
      <c r="E893" s="62" t="str">
        <f>IF(F893="","",VLOOKUP($F893,'金額'!$B$3:$K$44,10,FALSE))</f>
        <v/>
      </c>
      <c r="F893" s="63"/>
      <c r="G893" s="64" t="str">
        <f>IF($F893="","",(VLOOKUP($F893,'金額'!$B$3:$E$114,2,FALSE)))</f>
        <v/>
      </c>
      <c r="H893" s="65" t="str">
        <f>IF(F893="","",VLOOKUP($F893,'金額'!$B$3:$I$44,8,FALSE))</f>
        <v/>
      </c>
      <c r="I893" s="66" t="str">
        <f>IF(F893="","",VLOOKUP($F893,'金額'!$B$3:$I$44,7,FALSE))</f>
        <v/>
      </c>
      <c r="J893" s="67"/>
      <c r="K893" s="68"/>
      <c r="L893" s="69" t="str">
        <f>IF($I893="","",IF(AND($B893="K",$E893="KTN"),2000,IF(AND($B893="K",$E893="WHZ"),2000,IF($E893="MAHA",1500,IF($G893=0,(VLOOKUP($K893,'判定表'!$B$3:$G$96,2,FALSE)),0)))))</f>
        <v/>
      </c>
      <c r="M893" s="70" t="str">
        <f>IF($K893="","",IF($E893="ANC",(VLOOKUP($K893,'判定表'!$B$3:$G$95,3,FALSE)),IF(OR($E893="KTN",$E893="WHZ"),(VLOOKUP($K893,'判定表'!$B$3:$G$95,4,FALSE)*I893),0)))</f>
        <v/>
      </c>
      <c r="N893" s="71" t="str">
        <f>IF($I893="","",IF($K893="","",IF($G893=1,(VLOOKUP($F893,'金額'!$B$3:$J$114,3,FALSE)),0)))</f>
        <v/>
      </c>
      <c r="O893" s="72" t="str">
        <f t="shared" si="3"/>
        <v/>
      </c>
      <c r="P893" s="73" t="str">
        <f>IF($K893="","",IF($E893="KTN",(VLOOKUP($K893,'判定表'!$B$3:$I$95,8,FALSE)),IF($I893="","",(VLOOKUP($F893,'金額'!$B$3:$J$114,9,FALSE)))))</f>
        <v/>
      </c>
      <c r="Q893" s="59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</row>
    <row r="894" ht="13.5" customHeight="1">
      <c r="A894" s="44"/>
      <c r="B894" s="60" t="str">
        <f>IF($K894="","",(VLOOKUP($K894,'判定表'!$B$3:$G$105,6,FALSE)))</f>
        <v/>
      </c>
      <c r="C894" s="61"/>
      <c r="D894" s="62" t="str">
        <f t="shared" si="2"/>
        <v/>
      </c>
      <c r="E894" s="62" t="str">
        <f>IF(F894="","",VLOOKUP($F894,'金額'!$B$3:$K$44,10,FALSE))</f>
        <v/>
      </c>
      <c r="F894" s="63"/>
      <c r="G894" s="64" t="str">
        <f>IF($F894="","",(VLOOKUP($F894,'金額'!$B$3:$E$114,2,FALSE)))</f>
        <v/>
      </c>
      <c r="H894" s="65" t="str">
        <f>IF(F894="","",VLOOKUP($F894,'金額'!$B$3:$I$44,8,FALSE))</f>
        <v/>
      </c>
      <c r="I894" s="66" t="str">
        <f>IF(F894="","",VLOOKUP($F894,'金額'!$B$3:$I$44,7,FALSE))</f>
        <v/>
      </c>
      <c r="J894" s="67"/>
      <c r="K894" s="68"/>
      <c r="L894" s="69" t="str">
        <f>IF($I894="","",IF(AND($B894="K",$E894="KTN"),2000,IF(AND($B894="K",$E894="WHZ"),2000,IF($E894="MAHA",1500,IF($G894=0,(VLOOKUP($K894,'判定表'!$B$3:$G$96,2,FALSE)),0)))))</f>
        <v/>
      </c>
      <c r="M894" s="70" t="str">
        <f>IF($K894="","",IF($E894="ANC",(VLOOKUP($K894,'判定表'!$B$3:$G$95,3,FALSE)),IF(OR($E894="KTN",$E894="WHZ"),(VLOOKUP($K894,'判定表'!$B$3:$G$95,4,FALSE)*I894),0)))</f>
        <v/>
      </c>
      <c r="N894" s="71" t="str">
        <f>IF($I894="","",IF($K894="","",IF($G894=1,(VLOOKUP($F894,'金額'!$B$3:$J$114,3,FALSE)),0)))</f>
        <v/>
      </c>
      <c r="O894" s="72" t="str">
        <f t="shared" si="3"/>
        <v/>
      </c>
      <c r="P894" s="73" t="str">
        <f>IF($K894="","",IF($E894="KTN",(VLOOKUP($K894,'判定表'!$B$3:$I$95,8,FALSE)),IF($I894="","",(VLOOKUP($F894,'金額'!$B$3:$J$114,9,FALSE)))))</f>
        <v/>
      </c>
      <c r="Q894" s="59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</row>
    <row r="895" ht="13.5" customHeight="1">
      <c r="A895" s="44"/>
      <c r="B895" s="60" t="str">
        <f>IF($K895="","",(VLOOKUP($K895,'判定表'!$B$3:$G$105,6,FALSE)))</f>
        <v/>
      </c>
      <c r="C895" s="61"/>
      <c r="D895" s="62" t="str">
        <f t="shared" si="2"/>
        <v/>
      </c>
      <c r="E895" s="62" t="str">
        <f>IF(F895="","",VLOOKUP($F895,'金額'!$B$3:$K$44,10,FALSE))</f>
        <v/>
      </c>
      <c r="F895" s="63"/>
      <c r="G895" s="64" t="str">
        <f>IF($F895="","",(VLOOKUP($F895,'金額'!$B$3:$E$114,2,FALSE)))</f>
        <v/>
      </c>
      <c r="H895" s="65" t="str">
        <f>IF(F895="","",VLOOKUP($F895,'金額'!$B$3:$I$44,8,FALSE))</f>
        <v/>
      </c>
      <c r="I895" s="66" t="str">
        <f>IF(F895="","",VLOOKUP($F895,'金額'!$B$3:$I$44,7,FALSE))</f>
        <v/>
      </c>
      <c r="J895" s="67"/>
      <c r="K895" s="68"/>
      <c r="L895" s="69" t="str">
        <f>IF($I895="","",IF(AND($B895="K",$E895="KTN"),2000,IF(AND($B895="K",$E895="WHZ"),2000,IF($E895="MAHA",1500,IF($G895=0,(VLOOKUP($K895,'判定表'!$B$3:$G$96,2,FALSE)),0)))))</f>
        <v/>
      </c>
      <c r="M895" s="70" t="str">
        <f>IF($K895="","",IF($E895="ANC",(VLOOKUP($K895,'判定表'!$B$3:$G$95,3,FALSE)),IF(OR($E895="KTN",$E895="WHZ"),(VLOOKUP($K895,'判定表'!$B$3:$G$95,4,FALSE)*I895),0)))</f>
        <v/>
      </c>
      <c r="N895" s="71" t="str">
        <f>IF($I895="","",IF($K895="","",IF($G895=1,(VLOOKUP($F895,'金額'!$B$3:$J$114,3,FALSE)),0)))</f>
        <v/>
      </c>
      <c r="O895" s="72" t="str">
        <f t="shared" si="3"/>
        <v/>
      </c>
      <c r="P895" s="73" t="str">
        <f>IF($K895="","",IF($E895="KTN",(VLOOKUP($K895,'判定表'!$B$3:$I$95,8,FALSE)),IF($I895="","",(VLOOKUP($F895,'金額'!$B$3:$J$114,9,FALSE)))))</f>
        <v/>
      </c>
      <c r="Q895" s="59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</row>
    <row r="896" ht="13.5" customHeight="1">
      <c r="A896" s="44"/>
      <c r="B896" s="60" t="str">
        <f>IF($K896="","",(VLOOKUP($K896,'判定表'!$B$3:$G$105,6,FALSE)))</f>
        <v/>
      </c>
      <c r="C896" s="61"/>
      <c r="D896" s="62" t="str">
        <f t="shared" si="2"/>
        <v/>
      </c>
      <c r="E896" s="62" t="str">
        <f>IF(F896="","",VLOOKUP($F896,'金額'!$B$3:$K$44,10,FALSE))</f>
        <v/>
      </c>
      <c r="F896" s="63"/>
      <c r="G896" s="64" t="str">
        <f>IF($F896="","",(VLOOKUP($F896,'金額'!$B$3:$E$114,2,FALSE)))</f>
        <v/>
      </c>
      <c r="H896" s="65" t="str">
        <f>IF(F896="","",VLOOKUP($F896,'金額'!$B$3:$I$44,8,FALSE))</f>
        <v/>
      </c>
      <c r="I896" s="66" t="str">
        <f>IF(F896="","",VLOOKUP($F896,'金額'!$B$3:$I$44,7,FALSE))</f>
        <v/>
      </c>
      <c r="J896" s="67"/>
      <c r="K896" s="68"/>
      <c r="L896" s="69" t="str">
        <f>IF($I896="","",IF(AND($B896="K",$E896="KTN"),2000,IF(AND($B896="K",$E896="WHZ"),2000,IF($E896="MAHA",1500,IF($G896=0,(VLOOKUP($K896,'判定表'!$B$3:$G$96,2,FALSE)),0)))))</f>
        <v/>
      </c>
      <c r="M896" s="70" t="str">
        <f>IF($K896="","",IF($E896="ANC",(VLOOKUP($K896,'判定表'!$B$3:$G$95,3,FALSE)),IF(OR($E896="KTN",$E896="WHZ"),(VLOOKUP($K896,'判定表'!$B$3:$G$95,4,FALSE)*I896),0)))</f>
        <v/>
      </c>
      <c r="N896" s="71" t="str">
        <f>IF($I896="","",IF($K896="","",IF($G896=1,(VLOOKUP($F896,'金額'!$B$3:$J$114,3,FALSE)),0)))</f>
        <v/>
      </c>
      <c r="O896" s="72" t="str">
        <f t="shared" si="3"/>
        <v/>
      </c>
      <c r="P896" s="73" t="str">
        <f>IF($K896="","",IF($E896="KTN",(VLOOKUP($K896,'判定表'!$B$3:$I$95,8,FALSE)),IF($I896="","",(VLOOKUP($F896,'金額'!$B$3:$J$114,9,FALSE)))))</f>
        <v/>
      </c>
      <c r="Q896" s="59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</row>
    <row r="897" ht="13.5" customHeight="1">
      <c r="A897" s="44"/>
      <c r="B897" s="60" t="str">
        <f>IF($K897="","",(VLOOKUP($K897,'判定表'!$B$3:$G$105,6,FALSE)))</f>
        <v/>
      </c>
      <c r="C897" s="61"/>
      <c r="D897" s="62" t="str">
        <f t="shared" si="2"/>
        <v/>
      </c>
      <c r="E897" s="62" t="str">
        <f>IF(F897="","",VLOOKUP($F897,'金額'!$B$3:$K$44,10,FALSE))</f>
        <v/>
      </c>
      <c r="F897" s="63"/>
      <c r="G897" s="64" t="str">
        <f>IF($F897="","",(VLOOKUP($F897,'金額'!$B$3:$E$114,2,FALSE)))</f>
        <v/>
      </c>
      <c r="H897" s="65" t="str">
        <f>IF(F897="","",VLOOKUP($F897,'金額'!$B$3:$I$44,8,FALSE))</f>
        <v/>
      </c>
      <c r="I897" s="66" t="str">
        <f>IF(F897="","",VLOOKUP($F897,'金額'!$B$3:$I$44,7,FALSE))</f>
        <v/>
      </c>
      <c r="J897" s="67"/>
      <c r="K897" s="68"/>
      <c r="L897" s="69" t="str">
        <f>IF($I897="","",IF(AND($B897="K",$E897="KTN"),2000,IF(AND($B897="K",$E897="WHZ"),2000,IF($E897="MAHA",1500,IF($G897=0,(VLOOKUP($K897,'判定表'!$B$3:$G$96,2,FALSE)),0)))))</f>
        <v/>
      </c>
      <c r="M897" s="70" t="str">
        <f>IF($K897="","",IF($E897="ANC",(VLOOKUP($K897,'判定表'!$B$3:$G$95,3,FALSE)),IF(OR($E897="KTN",$E897="WHZ"),(VLOOKUP($K897,'判定表'!$B$3:$G$95,4,FALSE)*I897),0)))</f>
        <v/>
      </c>
      <c r="N897" s="71" t="str">
        <f>IF($I897="","",IF($K897="","",IF($G897=1,(VLOOKUP($F897,'金額'!$B$3:$J$114,3,FALSE)),0)))</f>
        <v/>
      </c>
      <c r="O897" s="72" t="str">
        <f t="shared" si="3"/>
        <v/>
      </c>
      <c r="P897" s="73" t="str">
        <f>IF($K897="","",IF($E897="KTN",(VLOOKUP($K897,'判定表'!$B$3:$I$95,8,FALSE)),IF($I897="","",(VLOOKUP($F897,'金額'!$B$3:$J$114,9,FALSE)))))</f>
        <v/>
      </c>
      <c r="Q897" s="59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</row>
    <row r="898" ht="13.5" customHeight="1">
      <c r="A898" s="44"/>
      <c r="B898" s="60" t="str">
        <f>IF($K898="","",(VLOOKUP($K898,'判定表'!$B$3:$G$105,6,FALSE)))</f>
        <v/>
      </c>
      <c r="C898" s="61"/>
      <c r="D898" s="62" t="str">
        <f t="shared" si="2"/>
        <v/>
      </c>
      <c r="E898" s="62" t="str">
        <f>IF(F898="","",VLOOKUP($F898,'金額'!$B$3:$K$44,10,FALSE))</f>
        <v/>
      </c>
      <c r="F898" s="63"/>
      <c r="G898" s="64" t="str">
        <f>IF($F898="","",(VLOOKUP($F898,'金額'!$B$3:$E$114,2,FALSE)))</f>
        <v/>
      </c>
      <c r="H898" s="65" t="str">
        <f>IF(F898="","",VLOOKUP($F898,'金額'!$B$3:$I$44,8,FALSE))</f>
        <v/>
      </c>
      <c r="I898" s="66" t="str">
        <f>IF(F898="","",VLOOKUP($F898,'金額'!$B$3:$I$44,7,FALSE))</f>
        <v/>
      </c>
      <c r="J898" s="67"/>
      <c r="K898" s="68"/>
      <c r="L898" s="69" t="str">
        <f>IF($I898="","",IF(AND($B898="K",$E898="KTN"),2000,IF(AND($B898="K",$E898="WHZ"),2000,IF($E898="MAHA",1500,IF($G898=0,(VLOOKUP($K898,'判定表'!$B$3:$G$96,2,FALSE)),0)))))</f>
        <v/>
      </c>
      <c r="M898" s="70" t="str">
        <f>IF($K898="","",IF($E898="ANC",(VLOOKUP($K898,'判定表'!$B$3:$G$95,3,FALSE)),IF(OR($E898="KTN",$E898="WHZ"),(VLOOKUP($K898,'判定表'!$B$3:$G$95,4,FALSE)*I898),0)))</f>
        <v/>
      </c>
      <c r="N898" s="71" t="str">
        <f>IF($I898="","",IF($K898="","",IF($G898=1,(VLOOKUP($F898,'金額'!$B$3:$J$114,3,FALSE)),0)))</f>
        <v/>
      </c>
      <c r="O898" s="72" t="str">
        <f t="shared" si="3"/>
        <v/>
      </c>
      <c r="P898" s="73" t="str">
        <f>IF($K898="","",IF($E898="KTN",(VLOOKUP($K898,'判定表'!$B$3:$I$95,8,FALSE)),IF($I898="","",(VLOOKUP($F898,'金額'!$B$3:$J$114,9,FALSE)))))</f>
        <v/>
      </c>
      <c r="Q898" s="59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</row>
    <row r="899" ht="13.5" customHeight="1">
      <c r="A899" s="44"/>
      <c r="B899" s="60" t="str">
        <f>IF($K899="","",(VLOOKUP($K899,'判定表'!$B$3:$G$105,6,FALSE)))</f>
        <v/>
      </c>
      <c r="C899" s="61"/>
      <c r="D899" s="62" t="str">
        <f t="shared" si="2"/>
        <v/>
      </c>
      <c r="E899" s="62" t="str">
        <f>IF(F899="","",VLOOKUP($F899,'金額'!$B$3:$K$44,10,FALSE))</f>
        <v/>
      </c>
      <c r="F899" s="63"/>
      <c r="G899" s="64" t="str">
        <f>IF($F899="","",(VLOOKUP($F899,'金額'!$B$3:$E$114,2,FALSE)))</f>
        <v/>
      </c>
      <c r="H899" s="65" t="str">
        <f>IF(F899="","",VLOOKUP($F899,'金額'!$B$3:$I$44,8,FALSE))</f>
        <v/>
      </c>
      <c r="I899" s="66" t="str">
        <f>IF(F899="","",VLOOKUP($F899,'金額'!$B$3:$I$44,7,FALSE))</f>
        <v/>
      </c>
      <c r="J899" s="67"/>
      <c r="K899" s="68"/>
      <c r="L899" s="69" t="str">
        <f>IF($I899="","",IF(AND($B899="K",$E899="KTN"),2000,IF(AND($B899="K",$E899="WHZ"),2000,IF($E899="MAHA",1500,IF($G899=0,(VLOOKUP($K899,'判定表'!$B$3:$G$96,2,FALSE)),0)))))</f>
        <v/>
      </c>
      <c r="M899" s="70" t="str">
        <f>IF($K899="","",IF($E899="ANC",(VLOOKUP($K899,'判定表'!$B$3:$G$95,3,FALSE)),IF(OR($E899="KTN",$E899="WHZ"),(VLOOKUP($K899,'判定表'!$B$3:$G$95,4,FALSE)*I899),0)))</f>
        <v/>
      </c>
      <c r="N899" s="71" t="str">
        <f>IF($I899="","",IF($K899="","",IF($G899=1,(VLOOKUP($F899,'金額'!$B$3:$J$114,3,FALSE)),0)))</f>
        <v/>
      </c>
      <c r="O899" s="72" t="str">
        <f t="shared" si="3"/>
        <v/>
      </c>
      <c r="P899" s="73" t="str">
        <f>IF($K899="","",IF($E899="KTN",(VLOOKUP($K899,'判定表'!$B$3:$I$95,8,FALSE)),IF($I899="","",(VLOOKUP($F899,'金額'!$B$3:$J$114,9,FALSE)))))</f>
        <v/>
      </c>
      <c r="Q899" s="59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</row>
    <row r="900" ht="13.5" customHeight="1">
      <c r="A900" s="44"/>
      <c r="B900" s="60" t="str">
        <f>IF($K900="","",(VLOOKUP($K900,'判定表'!$B$3:$G$105,6,FALSE)))</f>
        <v/>
      </c>
      <c r="C900" s="61"/>
      <c r="D900" s="62" t="str">
        <f t="shared" si="2"/>
        <v/>
      </c>
      <c r="E900" s="62" t="str">
        <f>IF(F900="","",VLOOKUP($F900,'金額'!$B$3:$K$44,10,FALSE))</f>
        <v/>
      </c>
      <c r="F900" s="63"/>
      <c r="G900" s="64" t="str">
        <f>IF($F900="","",(VLOOKUP($F900,'金額'!$B$3:$E$114,2,FALSE)))</f>
        <v/>
      </c>
      <c r="H900" s="65" t="str">
        <f>IF(F900="","",VLOOKUP($F900,'金額'!$B$3:$I$44,8,FALSE))</f>
        <v/>
      </c>
      <c r="I900" s="66" t="str">
        <f>IF(F900="","",VLOOKUP($F900,'金額'!$B$3:$I$44,7,FALSE))</f>
        <v/>
      </c>
      <c r="J900" s="67"/>
      <c r="K900" s="68"/>
      <c r="L900" s="69" t="str">
        <f>IF($I900="","",IF(AND($B900="K",$E900="KTN"),2000,IF(AND($B900="K",$E900="WHZ"),2000,IF($E900="MAHA",1500,IF($G900=0,(VLOOKUP($K900,'判定表'!$B$3:$G$96,2,FALSE)),0)))))</f>
        <v/>
      </c>
      <c r="M900" s="70" t="str">
        <f>IF($K900="","",IF($E900="ANC",(VLOOKUP($K900,'判定表'!$B$3:$G$95,3,FALSE)),IF(OR($E900="KTN",$E900="WHZ"),(VLOOKUP($K900,'判定表'!$B$3:$G$95,4,FALSE)*I900),0)))</f>
        <v/>
      </c>
      <c r="N900" s="71" t="str">
        <f>IF($I900="","",IF($K900="","",IF($G900=1,(VLOOKUP($F900,'金額'!$B$3:$J$114,3,FALSE)),0)))</f>
        <v/>
      </c>
      <c r="O900" s="72" t="str">
        <f t="shared" si="3"/>
        <v/>
      </c>
      <c r="P900" s="73" t="str">
        <f>IF($K900="","",IF($E900="KTN",(VLOOKUP($K900,'判定表'!$B$3:$I$95,8,FALSE)),IF($I900="","",(VLOOKUP($F900,'金額'!$B$3:$J$114,9,FALSE)))))</f>
        <v/>
      </c>
      <c r="Q900" s="59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</row>
    <row r="901" ht="13.5" customHeight="1">
      <c r="A901" s="44"/>
      <c r="B901" s="60" t="str">
        <f>IF($K901="","",(VLOOKUP($K901,'判定表'!$B$3:$G$105,6,FALSE)))</f>
        <v/>
      </c>
      <c r="C901" s="61"/>
      <c r="D901" s="62" t="str">
        <f t="shared" si="2"/>
        <v/>
      </c>
      <c r="E901" s="62" t="str">
        <f>IF(F901="","",VLOOKUP($F901,'金額'!$B$3:$K$44,10,FALSE))</f>
        <v/>
      </c>
      <c r="F901" s="63"/>
      <c r="G901" s="64" t="str">
        <f>IF($F901="","",(VLOOKUP($F901,'金額'!$B$3:$E$114,2,FALSE)))</f>
        <v/>
      </c>
      <c r="H901" s="65" t="str">
        <f>IF(F901="","",VLOOKUP($F901,'金額'!$B$3:$I$44,8,FALSE))</f>
        <v/>
      </c>
      <c r="I901" s="66" t="str">
        <f>IF(F901="","",VLOOKUP($F901,'金額'!$B$3:$I$44,7,FALSE))</f>
        <v/>
      </c>
      <c r="J901" s="67"/>
      <c r="K901" s="68"/>
      <c r="L901" s="69" t="str">
        <f>IF($I901="","",IF(AND($B901="K",$E901="KTN"),2000,IF(AND($B901="K",$E901="WHZ"),2000,IF($E901="MAHA",1500,IF($G901=0,(VLOOKUP($K901,'判定表'!$B$3:$G$96,2,FALSE)),0)))))</f>
        <v/>
      </c>
      <c r="M901" s="70" t="str">
        <f>IF($K901="","",IF($E901="ANC",(VLOOKUP($K901,'判定表'!$B$3:$G$95,3,FALSE)),IF(OR($E901="KTN",$E901="WHZ"),(VLOOKUP($K901,'判定表'!$B$3:$G$95,4,FALSE)*I901),0)))</f>
        <v/>
      </c>
      <c r="N901" s="71" t="str">
        <f>IF($I901="","",IF($K901="","",IF($G901=1,(VLOOKUP($F901,'金額'!$B$3:$J$114,3,FALSE)),0)))</f>
        <v/>
      </c>
      <c r="O901" s="72" t="str">
        <f t="shared" si="3"/>
        <v/>
      </c>
      <c r="P901" s="73" t="str">
        <f>IF($K901="","",IF($E901="KTN",(VLOOKUP($K901,'判定表'!$B$3:$I$95,8,FALSE)),IF($I901="","",(VLOOKUP($F901,'金額'!$B$3:$J$114,9,FALSE)))))</f>
        <v/>
      </c>
      <c r="Q901" s="59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</row>
    <row r="902" ht="13.5" customHeight="1">
      <c r="A902" s="44"/>
      <c r="B902" s="60" t="str">
        <f>IF($K902="","",(VLOOKUP($K902,'判定表'!$B$3:$G$105,6,FALSE)))</f>
        <v/>
      </c>
      <c r="C902" s="61"/>
      <c r="D902" s="62" t="str">
        <f t="shared" si="2"/>
        <v/>
      </c>
      <c r="E902" s="62" t="str">
        <f>IF(F902="","",VLOOKUP($F902,'金額'!$B$3:$K$44,10,FALSE))</f>
        <v/>
      </c>
      <c r="F902" s="63"/>
      <c r="G902" s="64" t="str">
        <f>IF($F902="","",(VLOOKUP($F902,'金額'!$B$3:$E$114,2,FALSE)))</f>
        <v/>
      </c>
      <c r="H902" s="65" t="str">
        <f>IF(F902="","",VLOOKUP($F902,'金額'!$B$3:$I$44,8,FALSE))</f>
        <v/>
      </c>
      <c r="I902" s="66" t="str">
        <f>IF(F902="","",VLOOKUP($F902,'金額'!$B$3:$I$44,7,FALSE))</f>
        <v/>
      </c>
      <c r="J902" s="67"/>
      <c r="K902" s="68"/>
      <c r="L902" s="69" t="str">
        <f>IF($I902="","",IF(AND($B902="K",$E902="KTN"),2000,IF(AND($B902="K",$E902="WHZ"),2000,IF($E902="MAHA",1500,IF($G902=0,(VLOOKUP($K902,'判定表'!$B$3:$G$96,2,FALSE)),0)))))</f>
        <v/>
      </c>
      <c r="M902" s="70" t="str">
        <f>IF($K902="","",IF($E902="ANC",(VLOOKUP($K902,'判定表'!$B$3:$G$95,3,FALSE)),IF(OR($E902="KTN",$E902="WHZ"),(VLOOKUP($K902,'判定表'!$B$3:$G$95,4,FALSE)*I902),0)))</f>
        <v/>
      </c>
      <c r="N902" s="71" t="str">
        <f>IF($I902="","",IF($K902="","",IF($G902=1,(VLOOKUP($F902,'金額'!$B$3:$J$114,3,FALSE)),0)))</f>
        <v/>
      </c>
      <c r="O902" s="72" t="str">
        <f t="shared" si="3"/>
        <v/>
      </c>
      <c r="P902" s="73" t="str">
        <f>IF($K902="","",IF($E902="KTN",(VLOOKUP($K902,'判定表'!$B$3:$I$95,8,FALSE)),IF($I902="","",(VLOOKUP($F902,'金額'!$B$3:$J$114,9,FALSE)))))</f>
        <v/>
      </c>
      <c r="Q902" s="59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</row>
    <row r="903" ht="13.5" customHeight="1">
      <c r="A903" s="44"/>
      <c r="B903" s="60" t="str">
        <f>IF($K903="","",(VLOOKUP($K903,'判定表'!$B$3:$G$105,6,FALSE)))</f>
        <v/>
      </c>
      <c r="C903" s="61"/>
      <c r="D903" s="62" t="str">
        <f t="shared" si="2"/>
        <v/>
      </c>
      <c r="E903" s="62" t="str">
        <f>IF(F903="","",VLOOKUP($F903,'金額'!$B$3:$K$44,10,FALSE))</f>
        <v/>
      </c>
      <c r="F903" s="63"/>
      <c r="G903" s="64" t="str">
        <f>IF($F903="","",(VLOOKUP($F903,'金額'!$B$3:$E$114,2,FALSE)))</f>
        <v/>
      </c>
      <c r="H903" s="65" t="str">
        <f>IF(F903="","",VLOOKUP($F903,'金額'!$B$3:$I$44,8,FALSE))</f>
        <v/>
      </c>
      <c r="I903" s="66" t="str">
        <f>IF(F903="","",VLOOKUP($F903,'金額'!$B$3:$I$44,7,FALSE))</f>
        <v/>
      </c>
      <c r="J903" s="67"/>
      <c r="K903" s="68"/>
      <c r="L903" s="69" t="str">
        <f>IF($I903="","",IF(AND($B903="K",$E903="KTN"),2000,IF(AND($B903="K",$E903="WHZ"),2000,IF($E903="MAHA",1500,IF($G903=0,(VLOOKUP($K903,'判定表'!$B$3:$G$96,2,FALSE)),0)))))</f>
        <v/>
      </c>
      <c r="M903" s="70" t="str">
        <f>IF($K903="","",IF($E903="ANC",(VLOOKUP($K903,'判定表'!$B$3:$G$95,3,FALSE)),IF(OR($E903="KTN",$E903="WHZ"),(VLOOKUP($K903,'判定表'!$B$3:$G$95,4,FALSE)*I903),0)))</f>
        <v/>
      </c>
      <c r="N903" s="71" t="str">
        <f>IF($I903="","",IF($K903="","",IF($G903=1,(VLOOKUP($F903,'金額'!$B$3:$J$114,3,FALSE)),0)))</f>
        <v/>
      </c>
      <c r="O903" s="72" t="str">
        <f t="shared" si="3"/>
        <v/>
      </c>
      <c r="P903" s="73" t="str">
        <f>IF($K903="","",IF($E903="KTN",(VLOOKUP($K903,'判定表'!$B$3:$I$95,8,FALSE)),IF($I903="","",(VLOOKUP($F903,'金額'!$B$3:$J$114,9,FALSE)))))</f>
        <v/>
      </c>
      <c r="Q903" s="59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</row>
    <row r="904" ht="13.5" customHeight="1">
      <c r="A904" s="44"/>
      <c r="B904" s="60" t="str">
        <f>IF($K904="","",(VLOOKUP($K904,'判定表'!$B$3:$G$105,6,FALSE)))</f>
        <v/>
      </c>
      <c r="C904" s="61"/>
      <c r="D904" s="62" t="str">
        <f t="shared" si="2"/>
        <v/>
      </c>
      <c r="E904" s="62" t="str">
        <f>IF(F904="","",VLOOKUP($F904,'金額'!$B$3:$K$44,10,FALSE))</f>
        <v/>
      </c>
      <c r="F904" s="63"/>
      <c r="G904" s="64" t="str">
        <f>IF($F904="","",(VLOOKUP($F904,'金額'!$B$3:$E$114,2,FALSE)))</f>
        <v/>
      </c>
      <c r="H904" s="65" t="str">
        <f>IF(F904="","",VLOOKUP($F904,'金額'!$B$3:$I$44,8,FALSE))</f>
        <v/>
      </c>
      <c r="I904" s="66" t="str">
        <f>IF(F904="","",VLOOKUP($F904,'金額'!$B$3:$I$44,7,FALSE))</f>
        <v/>
      </c>
      <c r="J904" s="67"/>
      <c r="K904" s="68"/>
      <c r="L904" s="69" t="str">
        <f>IF($I904="","",IF(AND($B904="K",$E904="KTN"),2000,IF(AND($B904="K",$E904="WHZ"),2000,IF($E904="MAHA",1500,IF($G904=0,(VLOOKUP($K904,'判定表'!$B$3:$G$96,2,FALSE)),0)))))</f>
        <v/>
      </c>
      <c r="M904" s="70" t="str">
        <f>IF($K904="","",IF($E904="ANC",(VLOOKUP($K904,'判定表'!$B$3:$G$95,3,FALSE)),IF(OR($E904="KTN",$E904="WHZ"),(VLOOKUP($K904,'判定表'!$B$3:$G$95,4,FALSE)*I904),0)))</f>
        <v/>
      </c>
      <c r="N904" s="71" t="str">
        <f>IF($I904="","",IF($K904="","",IF($G904=1,(VLOOKUP($F904,'金額'!$B$3:$J$114,3,FALSE)),0)))</f>
        <v/>
      </c>
      <c r="O904" s="72" t="str">
        <f t="shared" si="3"/>
        <v/>
      </c>
      <c r="P904" s="73" t="str">
        <f>IF($K904="","",IF($E904="KTN",(VLOOKUP($K904,'判定表'!$B$3:$I$95,8,FALSE)),IF($I904="","",(VLOOKUP($F904,'金額'!$B$3:$J$114,9,FALSE)))))</f>
        <v/>
      </c>
      <c r="Q904" s="59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</row>
    <row r="905" ht="13.5" customHeight="1">
      <c r="A905" s="44"/>
      <c r="B905" s="60" t="str">
        <f>IF($K905="","",(VLOOKUP($K905,'判定表'!$B$3:$G$105,6,FALSE)))</f>
        <v/>
      </c>
      <c r="C905" s="61"/>
      <c r="D905" s="62" t="str">
        <f t="shared" si="2"/>
        <v/>
      </c>
      <c r="E905" s="62" t="str">
        <f>IF(F905="","",VLOOKUP($F905,'金額'!$B$3:$K$44,10,FALSE))</f>
        <v/>
      </c>
      <c r="F905" s="63"/>
      <c r="G905" s="64" t="str">
        <f>IF($F905="","",(VLOOKUP($F905,'金額'!$B$3:$E$114,2,FALSE)))</f>
        <v/>
      </c>
      <c r="H905" s="65" t="str">
        <f>IF(F905="","",VLOOKUP($F905,'金額'!$B$3:$I$44,8,FALSE))</f>
        <v/>
      </c>
      <c r="I905" s="66" t="str">
        <f>IF(F905="","",VLOOKUP($F905,'金額'!$B$3:$I$44,7,FALSE))</f>
        <v/>
      </c>
      <c r="J905" s="67"/>
      <c r="K905" s="68"/>
      <c r="L905" s="69" t="str">
        <f>IF($I905="","",IF(AND($B905="K",$E905="KTN"),2000,IF(AND($B905="K",$E905="WHZ"),2000,IF($E905="MAHA",1500,IF($G905=0,(VLOOKUP($K905,'判定表'!$B$3:$G$96,2,FALSE)),0)))))</f>
        <v/>
      </c>
      <c r="M905" s="70" t="str">
        <f>IF($K905="","",IF($E905="ANC",(VLOOKUP($K905,'判定表'!$B$3:$G$95,3,FALSE)),IF(OR($E905="KTN",$E905="WHZ"),(VLOOKUP($K905,'判定表'!$B$3:$G$95,4,FALSE)*I905),0)))</f>
        <v/>
      </c>
      <c r="N905" s="71" t="str">
        <f>IF($I905="","",IF($K905="","",IF($G905=1,(VLOOKUP($F905,'金額'!$B$3:$J$114,3,FALSE)),0)))</f>
        <v/>
      </c>
      <c r="O905" s="72" t="str">
        <f t="shared" si="3"/>
        <v/>
      </c>
      <c r="P905" s="73" t="str">
        <f>IF($K905="","",IF($E905="KTN",(VLOOKUP($K905,'判定表'!$B$3:$I$95,8,FALSE)),IF($I905="","",(VLOOKUP($F905,'金額'!$B$3:$J$114,9,FALSE)))))</f>
        <v/>
      </c>
      <c r="Q905" s="59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</row>
    <row r="906" ht="13.5" customHeight="1">
      <c r="A906" s="44"/>
      <c r="B906" s="60" t="str">
        <f>IF($K906="","",(VLOOKUP($K906,'判定表'!$B$3:$G$105,6,FALSE)))</f>
        <v/>
      </c>
      <c r="C906" s="61"/>
      <c r="D906" s="62" t="str">
        <f t="shared" si="2"/>
        <v/>
      </c>
      <c r="E906" s="62" t="str">
        <f>IF(F906="","",VLOOKUP($F906,'金額'!$B$3:$K$44,10,FALSE))</f>
        <v/>
      </c>
      <c r="F906" s="63"/>
      <c r="G906" s="64" t="str">
        <f>IF($F906="","",(VLOOKUP($F906,'金額'!$B$3:$E$114,2,FALSE)))</f>
        <v/>
      </c>
      <c r="H906" s="65" t="str">
        <f>IF(F906="","",VLOOKUP($F906,'金額'!$B$3:$I$44,8,FALSE))</f>
        <v/>
      </c>
      <c r="I906" s="66" t="str">
        <f>IF(F906="","",VLOOKUP($F906,'金額'!$B$3:$I$44,7,FALSE))</f>
        <v/>
      </c>
      <c r="J906" s="67"/>
      <c r="K906" s="68"/>
      <c r="L906" s="69" t="str">
        <f>IF($I906="","",IF(AND($B906="K",$E906="KTN"),2000,IF(AND($B906="K",$E906="WHZ"),2000,IF($E906="MAHA",1500,IF($G906=0,(VLOOKUP($K906,'判定表'!$B$3:$G$96,2,FALSE)),0)))))</f>
        <v/>
      </c>
      <c r="M906" s="70" t="str">
        <f>IF($K906="","",IF($E906="ANC",(VLOOKUP($K906,'判定表'!$B$3:$G$95,3,FALSE)),IF(OR($E906="KTN",$E906="WHZ"),(VLOOKUP($K906,'判定表'!$B$3:$G$95,4,FALSE)*I906),0)))</f>
        <v/>
      </c>
      <c r="N906" s="71" t="str">
        <f>IF($I906="","",IF($K906="","",IF($G906=1,(VLOOKUP($F906,'金額'!$B$3:$J$114,3,FALSE)),0)))</f>
        <v/>
      </c>
      <c r="O906" s="72" t="str">
        <f t="shared" si="3"/>
        <v/>
      </c>
      <c r="P906" s="73" t="str">
        <f>IF($K906="","",IF($E906="KTN",(VLOOKUP($K906,'判定表'!$B$3:$I$95,8,FALSE)),IF($I906="","",(VLOOKUP($F906,'金額'!$B$3:$J$114,9,FALSE)))))</f>
        <v/>
      </c>
      <c r="Q906" s="59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</row>
    <row r="907" ht="13.5" customHeight="1">
      <c r="A907" s="44"/>
      <c r="B907" s="60" t="str">
        <f>IF($K907="","",(VLOOKUP($K907,'判定表'!$B$3:$G$105,6,FALSE)))</f>
        <v/>
      </c>
      <c r="C907" s="61"/>
      <c r="D907" s="62" t="str">
        <f t="shared" si="2"/>
        <v/>
      </c>
      <c r="E907" s="62" t="str">
        <f>IF(F907="","",VLOOKUP($F907,'金額'!$B$3:$K$44,10,FALSE))</f>
        <v/>
      </c>
      <c r="F907" s="63"/>
      <c r="G907" s="64" t="str">
        <f>IF($F907="","",(VLOOKUP($F907,'金額'!$B$3:$E$114,2,FALSE)))</f>
        <v/>
      </c>
      <c r="H907" s="65" t="str">
        <f>IF(F907="","",VLOOKUP($F907,'金額'!$B$3:$I$44,8,FALSE))</f>
        <v/>
      </c>
      <c r="I907" s="66" t="str">
        <f>IF(F907="","",VLOOKUP($F907,'金額'!$B$3:$I$44,7,FALSE))</f>
        <v/>
      </c>
      <c r="J907" s="67"/>
      <c r="K907" s="68"/>
      <c r="L907" s="69" t="str">
        <f>IF($I907="","",IF(AND($B907="K",$E907="KTN"),2000,IF(AND($B907="K",$E907="WHZ"),2000,IF($E907="MAHA",1500,IF($G907=0,(VLOOKUP($K907,'判定表'!$B$3:$G$96,2,FALSE)),0)))))</f>
        <v/>
      </c>
      <c r="M907" s="70" t="str">
        <f>IF($K907="","",IF($E907="ANC",(VLOOKUP($K907,'判定表'!$B$3:$G$95,3,FALSE)),IF(OR($E907="KTN",$E907="WHZ"),(VLOOKUP($K907,'判定表'!$B$3:$G$95,4,FALSE)*I907),0)))</f>
        <v/>
      </c>
      <c r="N907" s="71" t="str">
        <f>IF($I907="","",IF($K907="","",IF($G907=1,(VLOOKUP($F907,'金額'!$B$3:$J$114,3,FALSE)),0)))</f>
        <v/>
      </c>
      <c r="O907" s="72" t="str">
        <f t="shared" si="3"/>
        <v/>
      </c>
      <c r="P907" s="73" t="str">
        <f>IF($K907="","",IF($E907="KTN",(VLOOKUP($K907,'判定表'!$B$3:$I$95,8,FALSE)),IF($I907="","",(VLOOKUP($F907,'金額'!$B$3:$J$114,9,FALSE)))))</f>
        <v/>
      </c>
      <c r="Q907" s="59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</row>
    <row r="908" ht="13.5" customHeight="1">
      <c r="A908" s="44"/>
      <c r="B908" s="60" t="str">
        <f>IF($K908="","",(VLOOKUP($K908,'判定表'!$B$3:$G$105,6,FALSE)))</f>
        <v/>
      </c>
      <c r="C908" s="61"/>
      <c r="D908" s="62" t="str">
        <f t="shared" si="2"/>
        <v/>
      </c>
      <c r="E908" s="62" t="str">
        <f>IF(F908="","",VLOOKUP($F908,'金額'!$B$3:$K$44,10,FALSE))</f>
        <v/>
      </c>
      <c r="F908" s="63"/>
      <c r="G908" s="64" t="str">
        <f>IF($F908="","",(VLOOKUP($F908,'金額'!$B$3:$E$114,2,FALSE)))</f>
        <v/>
      </c>
      <c r="H908" s="65" t="str">
        <f>IF(F908="","",VLOOKUP($F908,'金額'!$B$3:$I$44,8,FALSE))</f>
        <v/>
      </c>
      <c r="I908" s="66" t="str">
        <f>IF(F908="","",VLOOKUP($F908,'金額'!$B$3:$I$44,7,FALSE))</f>
        <v/>
      </c>
      <c r="J908" s="67"/>
      <c r="K908" s="68"/>
      <c r="L908" s="69" t="str">
        <f>IF($I908="","",IF(AND($B908="K",$E908="KTN"),2000,IF(AND($B908="K",$E908="WHZ"),2000,IF($E908="MAHA",1500,IF($G908=0,(VLOOKUP($K908,'判定表'!$B$3:$G$96,2,FALSE)),0)))))</f>
        <v/>
      </c>
      <c r="M908" s="70" t="str">
        <f>IF($K908="","",IF($E908="ANC",(VLOOKUP($K908,'判定表'!$B$3:$G$95,3,FALSE)),IF(OR($E908="KTN",$E908="WHZ"),(VLOOKUP($K908,'判定表'!$B$3:$G$95,4,FALSE)*I908),0)))</f>
        <v/>
      </c>
      <c r="N908" s="71" t="str">
        <f>IF($I908="","",IF($K908="","",IF($G908=1,(VLOOKUP($F908,'金額'!$B$3:$J$114,3,FALSE)),0)))</f>
        <v/>
      </c>
      <c r="O908" s="72" t="str">
        <f t="shared" si="3"/>
        <v/>
      </c>
      <c r="P908" s="73" t="str">
        <f>IF($K908="","",IF($E908="KTN",(VLOOKUP($K908,'判定表'!$B$3:$I$95,8,FALSE)),IF($I908="","",(VLOOKUP($F908,'金額'!$B$3:$J$114,9,FALSE)))))</f>
        <v/>
      </c>
      <c r="Q908" s="59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</row>
    <row r="909" ht="13.5" customHeight="1">
      <c r="A909" s="44"/>
      <c r="B909" s="60" t="str">
        <f>IF($K909="","",(VLOOKUP($K909,'判定表'!$B$3:$G$105,6,FALSE)))</f>
        <v/>
      </c>
      <c r="C909" s="61"/>
      <c r="D909" s="62" t="str">
        <f t="shared" si="2"/>
        <v/>
      </c>
      <c r="E909" s="62" t="str">
        <f>IF(F909="","",VLOOKUP($F909,'金額'!$B$3:$K$44,10,FALSE))</f>
        <v/>
      </c>
      <c r="F909" s="63"/>
      <c r="G909" s="64" t="str">
        <f>IF($F909="","",(VLOOKUP($F909,'金額'!$B$3:$E$114,2,FALSE)))</f>
        <v/>
      </c>
      <c r="H909" s="65" t="str">
        <f>IF(F909="","",VLOOKUP($F909,'金額'!$B$3:$I$44,8,FALSE))</f>
        <v/>
      </c>
      <c r="I909" s="66" t="str">
        <f>IF(F909="","",VLOOKUP($F909,'金額'!$B$3:$I$44,7,FALSE))</f>
        <v/>
      </c>
      <c r="J909" s="67"/>
      <c r="K909" s="68"/>
      <c r="L909" s="69" t="str">
        <f>IF($I909="","",IF(AND($B909="K",$E909="KTN"),2000,IF(AND($B909="K",$E909="WHZ"),2000,IF($E909="MAHA",1500,IF($G909=0,(VLOOKUP($K909,'判定表'!$B$3:$G$96,2,FALSE)),0)))))</f>
        <v/>
      </c>
      <c r="M909" s="70" t="str">
        <f>IF($K909="","",IF($E909="ANC",(VLOOKUP($K909,'判定表'!$B$3:$G$95,3,FALSE)),IF(OR($E909="KTN",$E909="WHZ"),(VLOOKUP($K909,'判定表'!$B$3:$G$95,4,FALSE)*I909),0)))</f>
        <v/>
      </c>
      <c r="N909" s="71" t="str">
        <f>IF($I909="","",IF($K909="","",IF($G909=1,(VLOOKUP($F909,'金額'!$B$3:$J$114,3,FALSE)),0)))</f>
        <v/>
      </c>
      <c r="O909" s="72" t="str">
        <f t="shared" si="3"/>
        <v/>
      </c>
      <c r="P909" s="73" t="str">
        <f>IF($K909="","",IF($E909="KTN",(VLOOKUP($K909,'判定表'!$B$3:$I$95,8,FALSE)),IF($I909="","",(VLOOKUP($F909,'金額'!$B$3:$J$114,9,FALSE)))))</f>
        <v/>
      </c>
      <c r="Q909" s="59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</row>
    <row r="910" ht="13.5" customHeight="1">
      <c r="A910" s="44"/>
      <c r="B910" s="60" t="str">
        <f>IF($K910="","",(VLOOKUP($K910,'判定表'!$B$3:$G$105,6,FALSE)))</f>
        <v/>
      </c>
      <c r="C910" s="61"/>
      <c r="D910" s="62" t="str">
        <f t="shared" si="2"/>
        <v/>
      </c>
      <c r="E910" s="62" t="str">
        <f>IF(F910="","",VLOOKUP($F910,'金額'!$B$3:$K$44,10,FALSE))</f>
        <v/>
      </c>
      <c r="F910" s="63"/>
      <c r="G910" s="64" t="str">
        <f>IF($F910="","",(VLOOKUP($F910,'金額'!$B$3:$E$114,2,FALSE)))</f>
        <v/>
      </c>
      <c r="H910" s="65" t="str">
        <f>IF(F910="","",VLOOKUP($F910,'金額'!$B$3:$I$44,8,FALSE))</f>
        <v/>
      </c>
      <c r="I910" s="66" t="str">
        <f>IF(F910="","",VLOOKUP($F910,'金額'!$B$3:$I$44,7,FALSE))</f>
        <v/>
      </c>
      <c r="J910" s="67"/>
      <c r="K910" s="68"/>
      <c r="L910" s="69" t="str">
        <f>IF($I910="","",IF(AND($B910="K",$E910="KTN"),2000,IF(AND($B910="K",$E910="WHZ"),2000,IF($E910="MAHA",1500,IF($G910=0,(VLOOKUP($K910,'判定表'!$B$3:$G$96,2,FALSE)),0)))))</f>
        <v/>
      </c>
      <c r="M910" s="70" t="str">
        <f>IF($K910="","",IF($E910="ANC",(VLOOKUP($K910,'判定表'!$B$3:$G$95,3,FALSE)),IF(OR($E910="KTN",$E910="WHZ"),(VLOOKUP($K910,'判定表'!$B$3:$G$95,4,FALSE)*I910),0)))</f>
        <v/>
      </c>
      <c r="N910" s="71" t="str">
        <f>IF($I910="","",IF($K910="","",IF($G910=1,(VLOOKUP($F910,'金額'!$B$3:$J$114,3,FALSE)),0)))</f>
        <v/>
      </c>
      <c r="O910" s="72" t="str">
        <f t="shared" si="3"/>
        <v/>
      </c>
      <c r="P910" s="73" t="str">
        <f>IF($K910="","",IF($E910="KTN",(VLOOKUP($K910,'判定表'!$B$3:$I$95,8,FALSE)),IF($I910="","",(VLOOKUP($F910,'金額'!$B$3:$J$114,9,FALSE)))))</f>
        <v/>
      </c>
      <c r="Q910" s="59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</row>
    <row r="911" ht="13.5" customHeight="1">
      <c r="A911" s="44"/>
      <c r="B911" s="60" t="str">
        <f>IF($K911="","",(VLOOKUP($K911,'判定表'!$B$3:$G$105,6,FALSE)))</f>
        <v/>
      </c>
      <c r="C911" s="61"/>
      <c r="D911" s="62" t="str">
        <f t="shared" si="2"/>
        <v/>
      </c>
      <c r="E911" s="62" t="str">
        <f>IF(F911="","",VLOOKUP($F911,'金額'!$B$3:$K$44,10,FALSE))</f>
        <v/>
      </c>
      <c r="F911" s="63"/>
      <c r="G911" s="64" t="str">
        <f>IF($F911="","",(VLOOKUP($F911,'金額'!$B$3:$E$114,2,FALSE)))</f>
        <v/>
      </c>
      <c r="H911" s="65" t="str">
        <f>IF(F911="","",VLOOKUP($F911,'金額'!$B$3:$I$44,8,FALSE))</f>
        <v/>
      </c>
      <c r="I911" s="66" t="str">
        <f>IF(F911="","",VLOOKUP($F911,'金額'!$B$3:$I$44,7,FALSE))</f>
        <v/>
      </c>
      <c r="J911" s="67"/>
      <c r="K911" s="68"/>
      <c r="L911" s="69" t="str">
        <f>IF($I911="","",IF(AND($B911="K",$E911="KTN"),2000,IF(AND($B911="K",$E911="WHZ"),2000,IF($E911="MAHA",1500,IF($G911=0,(VLOOKUP($K911,'判定表'!$B$3:$G$96,2,FALSE)),0)))))</f>
        <v/>
      </c>
      <c r="M911" s="70" t="str">
        <f>IF($K911="","",IF($E911="ANC",(VLOOKUP($K911,'判定表'!$B$3:$G$95,3,FALSE)),IF(OR($E911="KTN",$E911="WHZ"),(VLOOKUP($K911,'判定表'!$B$3:$G$95,4,FALSE)*I911),0)))</f>
        <v/>
      </c>
      <c r="N911" s="71" t="str">
        <f>IF($I911="","",IF($K911="","",IF($G911=1,(VLOOKUP($F911,'金額'!$B$3:$J$114,3,FALSE)),0)))</f>
        <v/>
      </c>
      <c r="O911" s="72" t="str">
        <f t="shared" si="3"/>
        <v/>
      </c>
      <c r="P911" s="73" t="str">
        <f>IF($K911="","",IF($E911="KTN",(VLOOKUP($K911,'判定表'!$B$3:$I$95,8,FALSE)),IF($I911="","",(VLOOKUP($F911,'金額'!$B$3:$J$114,9,FALSE)))))</f>
        <v/>
      </c>
      <c r="Q911" s="59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</row>
    <row r="912" ht="13.5" customHeight="1">
      <c r="A912" s="44"/>
      <c r="B912" s="60" t="str">
        <f>IF($K912="","",(VLOOKUP($K912,'判定表'!$B$3:$G$105,6,FALSE)))</f>
        <v/>
      </c>
      <c r="C912" s="61"/>
      <c r="D912" s="62" t="str">
        <f t="shared" si="2"/>
        <v/>
      </c>
      <c r="E912" s="62" t="str">
        <f>IF(F912="","",VLOOKUP($F912,'金額'!$B$3:$K$44,10,FALSE))</f>
        <v/>
      </c>
      <c r="F912" s="63"/>
      <c r="G912" s="64" t="str">
        <f>IF($F912="","",(VLOOKUP($F912,'金額'!$B$3:$E$114,2,FALSE)))</f>
        <v/>
      </c>
      <c r="H912" s="65" t="str">
        <f>IF(F912="","",VLOOKUP($F912,'金額'!$B$3:$I$44,8,FALSE))</f>
        <v/>
      </c>
      <c r="I912" s="66" t="str">
        <f>IF(F912="","",VLOOKUP($F912,'金額'!$B$3:$I$44,7,FALSE))</f>
        <v/>
      </c>
      <c r="J912" s="67"/>
      <c r="K912" s="68"/>
      <c r="L912" s="69" t="str">
        <f>IF($I912="","",IF(AND($B912="K",$E912="KTN"),2000,IF(AND($B912="K",$E912="WHZ"),2000,IF($E912="MAHA",1500,IF($G912=0,(VLOOKUP($K912,'判定表'!$B$3:$G$96,2,FALSE)),0)))))</f>
        <v/>
      </c>
      <c r="M912" s="70" t="str">
        <f>IF($K912="","",IF($E912="ANC",(VLOOKUP($K912,'判定表'!$B$3:$G$95,3,FALSE)),IF(OR($E912="KTN",$E912="WHZ"),(VLOOKUP($K912,'判定表'!$B$3:$G$95,4,FALSE)*I912),0)))</f>
        <v/>
      </c>
      <c r="N912" s="71" t="str">
        <f>IF($I912="","",IF($K912="","",IF($G912=1,(VLOOKUP($F912,'金額'!$B$3:$J$114,3,FALSE)),0)))</f>
        <v/>
      </c>
      <c r="O912" s="72" t="str">
        <f t="shared" si="3"/>
        <v/>
      </c>
      <c r="P912" s="73" t="str">
        <f>IF($K912="","",IF($E912="KTN",(VLOOKUP($K912,'判定表'!$B$3:$I$95,8,FALSE)),IF($I912="","",(VLOOKUP($F912,'金額'!$B$3:$J$114,9,FALSE)))))</f>
        <v/>
      </c>
      <c r="Q912" s="59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</row>
    <row r="913" ht="13.5" customHeight="1">
      <c r="A913" s="44"/>
      <c r="B913" s="60" t="str">
        <f>IF($K913="","",(VLOOKUP($K913,'判定表'!$B$3:$G$105,6,FALSE)))</f>
        <v/>
      </c>
      <c r="C913" s="61"/>
      <c r="D913" s="62" t="str">
        <f t="shared" si="2"/>
        <v/>
      </c>
      <c r="E913" s="62" t="str">
        <f>IF(F913="","",VLOOKUP($F913,'金額'!$B$3:$K$44,10,FALSE))</f>
        <v/>
      </c>
      <c r="F913" s="63"/>
      <c r="G913" s="64" t="str">
        <f>IF($F913="","",(VLOOKUP($F913,'金額'!$B$3:$E$114,2,FALSE)))</f>
        <v/>
      </c>
      <c r="H913" s="65" t="str">
        <f>IF(F913="","",VLOOKUP($F913,'金額'!$B$3:$I$44,8,FALSE))</f>
        <v/>
      </c>
      <c r="I913" s="66" t="str">
        <f>IF(F913="","",VLOOKUP($F913,'金額'!$B$3:$I$44,7,FALSE))</f>
        <v/>
      </c>
      <c r="J913" s="67"/>
      <c r="K913" s="68"/>
      <c r="L913" s="69" t="str">
        <f>IF($I913="","",IF(AND($B913="K",$E913="KTN"),2000,IF(AND($B913="K",$E913="WHZ"),2000,IF($E913="MAHA",1500,IF($G913=0,(VLOOKUP($K913,'判定表'!$B$3:$G$96,2,FALSE)),0)))))</f>
        <v/>
      </c>
      <c r="M913" s="70" t="str">
        <f>IF($K913="","",IF($E913="ANC",(VLOOKUP($K913,'判定表'!$B$3:$G$95,3,FALSE)),IF(OR($E913="KTN",$E913="WHZ"),(VLOOKUP($K913,'判定表'!$B$3:$G$95,4,FALSE)*I913),0)))</f>
        <v/>
      </c>
      <c r="N913" s="71" t="str">
        <f>IF($I913="","",IF($K913="","",IF($G913=1,(VLOOKUP($F913,'金額'!$B$3:$J$114,3,FALSE)),0)))</f>
        <v/>
      </c>
      <c r="O913" s="72" t="str">
        <f t="shared" si="3"/>
        <v/>
      </c>
      <c r="P913" s="73" t="str">
        <f>IF($K913="","",IF($E913="KTN",(VLOOKUP($K913,'判定表'!$B$3:$I$95,8,FALSE)),IF($I913="","",(VLOOKUP($F913,'金額'!$B$3:$J$114,9,FALSE)))))</f>
        <v/>
      </c>
      <c r="Q913" s="59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</row>
    <row r="914" ht="13.5" customHeight="1">
      <c r="A914" s="44"/>
      <c r="B914" s="60" t="str">
        <f>IF($K914="","",(VLOOKUP($K914,'判定表'!$B$3:$G$105,6,FALSE)))</f>
        <v/>
      </c>
      <c r="C914" s="61"/>
      <c r="D914" s="62" t="str">
        <f t="shared" si="2"/>
        <v/>
      </c>
      <c r="E914" s="62" t="str">
        <f>IF(F914="","",VLOOKUP($F914,'金額'!$B$3:$K$44,10,FALSE))</f>
        <v/>
      </c>
      <c r="F914" s="63"/>
      <c r="G914" s="64" t="str">
        <f>IF($F914="","",(VLOOKUP($F914,'金額'!$B$3:$E$114,2,FALSE)))</f>
        <v/>
      </c>
      <c r="H914" s="65" t="str">
        <f>IF(F914="","",VLOOKUP($F914,'金額'!$B$3:$I$44,8,FALSE))</f>
        <v/>
      </c>
      <c r="I914" s="66" t="str">
        <f>IF(F914="","",VLOOKUP($F914,'金額'!$B$3:$I$44,7,FALSE))</f>
        <v/>
      </c>
      <c r="J914" s="67"/>
      <c r="K914" s="68"/>
      <c r="L914" s="69" t="str">
        <f>IF($I914="","",IF(AND($B914="K",$E914="KTN"),2000,IF(AND($B914="K",$E914="WHZ"),2000,IF($E914="MAHA",1500,IF($G914=0,(VLOOKUP($K914,'判定表'!$B$3:$G$96,2,FALSE)),0)))))</f>
        <v/>
      </c>
      <c r="M914" s="70" t="str">
        <f>IF($K914="","",IF($E914="ANC",(VLOOKUP($K914,'判定表'!$B$3:$G$95,3,FALSE)),IF(OR($E914="KTN",$E914="WHZ"),(VLOOKUP($K914,'判定表'!$B$3:$G$95,4,FALSE)*I914),0)))</f>
        <v/>
      </c>
      <c r="N914" s="71" t="str">
        <f>IF($I914="","",IF($K914="","",IF($G914=1,(VLOOKUP($F914,'金額'!$B$3:$J$114,3,FALSE)),0)))</f>
        <v/>
      </c>
      <c r="O914" s="72" t="str">
        <f t="shared" si="3"/>
        <v/>
      </c>
      <c r="P914" s="73" t="str">
        <f>IF($K914="","",IF($E914="KTN",(VLOOKUP($K914,'判定表'!$B$3:$I$95,8,FALSE)),IF($I914="","",(VLOOKUP($F914,'金額'!$B$3:$J$114,9,FALSE)))))</f>
        <v/>
      </c>
      <c r="Q914" s="59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</row>
    <row r="915" ht="13.5" customHeight="1">
      <c r="A915" s="44"/>
      <c r="B915" s="60" t="str">
        <f>IF($K915="","",(VLOOKUP($K915,'判定表'!$B$3:$G$105,6,FALSE)))</f>
        <v/>
      </c>
      <c r="C915" s="61"/>
      <c r="D915" s="62" t="str">
        <f t="shared" si="2"/>
        <v/>
      </c>
      <c r="E915" s="62" t="str">
        <f>IF(F915="","",VLOOKUP($F915,'金額'!$B$3:$K$44,10,FALSE))</f>
        <v/>
      </c>
      <c r="F915" s="63"/>
      <c r="G915" s="64" t="str">
        <f>IF($F915="","",(VLOOKUP($F915,'金額'!$B$3:$E$114,2,FALSE)))</f>
        <v/>
      </c>
      <c r="H915" s="65" t="str">
        <f>IF(F915="","",VLOOKUP($F915,'金額'!$B$3:$I$44,8,FALSE))</f>
        <v/>
      </c>
      <c r="I915" s="66" t="str">
        <f>IF(F915="","",VLOOKUP($F915,'金額'!$B$3:$I$44,7,FALSE))</f>
        <v/>
      </c>
      <c r="J915" s="67"/>
      <c r="K915" s="68"/>
      <c r="L915" s="69" t="str">
        <f>IF($I915="","",IF(AND($B915="K",$E915="KTN"),2000,IF(AND($B915="K",$E915="WHZ"),2000,IF($E915="MAHA",1500,IF($G915=0,(VLOOKUP($K915,'判定表'!$B$3:$G$96,2,FALSE)),0)))))</f>
        <v/>
      </c>
      <c r="M915" s="70" t="str">
        <f>IF($K915="","",IF($E915="ANC",(VLOOKUP($K915,'判定表'!$B$3:$G$95,3,FALSE)),IF(OR($E915="KTN",$E915="WHZ"),(VLOOKUP($K915,'判定表'!$B$3:$G$95,4,FALSE)*I915),0)))</f>
        <v/>
      </c>
      <c r="N915" s="71" t="str">
        <f>IF($I915="","",IF($K915="","",IF($G915=1,(VLOOKUP($F915,'金額'!$B$3:$J$114,3,FALSE)),0)))</f>
        <v/>
      </c>
      <c r="O915" s="72" t="str">
        <f t="shared" si="3"/>
        <v/>
      </c>
      <c r="P915" s="73" t="str">
        <f>IF($K915="","",IF($E915="KTN",(VLOOKUP($K915,'判定表'!$B$3:$I$95,8,FALSE)),IF($I915="","",(VLOOKUP($F915,'金額'!$B$3:$J$114,9,FALSE)))))</f>
        <v/>
      </c>
      <c r="Q915" s="59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</row>
    <row r="916" ht="13.5" customHeight="1">
      <c r="A916" s="44"/>
      <c r="B916" s="60" t="str">
        <f>IF($K916="","",(VLOOKUP($K916,'判定表'!$B$3:$G$105,6,FALSE)))</f>
        <v/>
      </c>
      <c r="C916" s="61"/>
      <c r="D916" s="62" t="str">
        <f t="shared" si="2"/>
        <v/>
      </c>
      <c r="E916" s="62" t="str">
        <f>IF(F916="","",VLOOKUP($F916,'金額'!$B$3:$K$44,10,FALSE))</f>
        <v/>
      </c>
      <c r="F916" s="63"/>
      <c r="G916" s="64" t="str">
        <f>IF($F916="","",(VLOOKUP($F916,'金額'!$B$3:$E$114,2,FALSE)))</f>
        <v/>
      </c>
      <c r="H916" s="65" t="str">
        <f>IF(F916="","",VLOOKUP($F916,'金額'!$B$3:$I$44,8,FALSE))</f>
        <v/>
      </c>
      <c r="I916" s="66" t="str">
        <f>IF(F916="","",VLOOKUP($F916,'金額'!$B$3:$I$44,7,FALSE))</f>
        <v/>
      </c>
      <c r="J916" s="67"/>
      <c r="K916" s="68"/>
      <c r="L916" s="69" t="str">
        <f>IF($I916="","",IF(AND($B916="K",$E916="KTN"),2000,IF(AND($B916="K",$E916="WHZ"),2000,IF($E916="MAHA",1500,IF($G916=0,(VLOOKUP($K916,'判定表'!$B$3:$G$96,2,FALSE)),0)))))</f>
        <v/>
      </c>
      <c r="M916" s="70" t="str">
        <f>IF($K916="","",IF($E916="ANC",(VLOOKUP($K916,'判定表'!$B$3:$G$95,3,FALSE)),IF(OR($E916="KTN",$E916="WHZ"),(VLOOKUP($K916,'判定表'!$B$3:$G$95,4,FALSE)*I916),0)))</f>
        <v/>
      </c>
      <c r="N916" s="71" t="str">
        <f>IF($I916="","",IF($K916="","",IF($G916=1,(VLOOKUP($F916,'金額'!$B$3:$J$114,3,FALSE)),0)))</f>
        <v/>
      </c>
      <c r="O916" s="72" t="str">
        <f t="shared" si="3"/>
        <v/>
      </c>
      <c r="P916" s="73" t="str">
        <f>IF($K916="","",IF($E916="KTN",(VLOOKUP($K916,'判定表'!$B$3:$I$95,8,FALSE)),IF($I916="","",(VLOOKUP($F916,'金額'!$B$3:$J$114,9,FALSE)))))</f>
        <v/>
      </c>
      <c r="Q916" s="59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</row>
    <row r="917" ht="13.5" customHeight="1">
      <c r="A917" s="44"/>
      <c r="B917" s="60" t="str">
        <f>IF($K917="","",(VLOOKUP($K917,'判定表'!$B$3:$G$105,6,FALSE)))</f>
        <v/>
      </c>
      <c r="C917" s="61"/>
      <c r="D917" s="62" t="str">
        <f t="shared" si="2"/>
        <v/>
      </c>
      <c r="E917" s="62" t="str">
        <f>IF(F917="","",VLOOKUP($F917,'金額'!$B$3:$K$44,10,FALSE))</f>
        <v/>
      </c>
      <c r="F917" s="63"/>
      <c r="G917" s="64" t="str">
        <f>IF($F917="","",(VLOOKUP($F917,'金額'!$B$3:$E$114,2,FALSE)))</f>
        <v/>
      </c>
      <c r="H917" s="65" t="str">
        <f>IF(F917="","",VLOOKUP($F917,'金額'!$B$3:$I$44,8,FALSE))</f>
        <v/>
      </c>
      <c r="I917" s="66" t="str">
        <f>IF(F917="","",VLOOKUP($F917,'金額'!$B$3:$I$44,7,FALSE))</f>
        <v/>
      </c>
      <c r="J917" s="67"/>
      <c r="K917" s="68"/>
      <c r="L917" s="69" t="str">
        <f>IF($I917="","",IF(AND($B917="K",$E917="KTN"),2000,IF(AND($B917="K",$E917="WHZ"),2000,IF($E917="MAHA",1500,IF($G917=0,(VLOOKUP($K917,'判定表'!$B$3:$G$96,2,FALSE)),0)))))</f>
        <v/>
      </c>
      <c r="M917" s="70" t="str">
        <f>IF($K917="","",IF($E917="ANC",(VLOOKUP($K917,'判定表'!$B$3:$G$95,3,FALSE)),IF(OR($E917="KTN",$E917="WHZ"),(VLOOKUP($K917,'判定表'!$B$3:$G$95,4,FALSE)*I917),0)))</f>
        <v/>
      </c>
      <c r="N917" s="71" t="str">
        <f>IF($I917="","",IF($K917="","",IF($G917=1,(VLOOKUP($F917,'金額'!$B$3:$J$114,3,FALSE)),0)))</f>
        <v/>
      </c>
      <c r="O917" s="72" t="str">
        <f t="shared" si="3"/>
        <v/>
      </c>
      <c r="P917" s="73" t="str">
        <f>IF($K917="","",IF($E917="KTN",(VLOOKUP($K917,'判定表'!$B$3:$I$95,8,FALSE)),IF($I917="","",(VLOOKUP($F917,'金額'!$B$3:$J$114,9,FALSE)))))</f>
        <v/>
      </c>
      <c r="Q917" s="59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</row>
    <row r="918" ht="13.5" customHeight="1">
      <c r="A918" s="44"/>
      <c r="B918" s="60" t="str">
        <f>IF($K918="","",(VLOOKUP($K918,'判定表'!$B$3:$G$105,6,FALSE)))</f>
        <v/>
      </c>
      <c r="C918" s="61"/>
      <c r="D918" s="62" t="str">
        <f t="shared" si="2"/>
        <v/>
      </c>
      <c r="E918" s="62" t="str">
        <f>IF(F918="","",VLOOKUP($F918,'金額'!$B$3:$K$44,10,FALSE))</f>
        <v/>
      </c>
      <c r="F918" s="63"/>
      <c r="G918" s="64" t="str">
        <f>IF($F918="","",(VLOOKUP($F918,'金額'!$B$3:$E$114,2,FALSE)))</f>
        <v/>
      </c>
      <c r="H918" s="65" t="str">
        <f>IF(F918="","",VLOOKUP($F918,'金額'!$B$3:$I$44,8,FALSE))</f>
        <v/>
      </c>
      <c r="I918" s="66" t="str">
        <f>IF(F918="","",VLOOKUP($F918,'金額'!$B$3:$I$44,7,FALSE))</f>
        <v/>
      </c>
      <c r="J918" s="67"/>
      <c r="K918" s="68"/>
      <c r="L918" s="69" t="str">
        <f>IF($I918="","",IF(AND($B918="K",$E918="KTN"),2000,IF(AND($B918="K",$E918="WHZ"),2000,IF($E918="MAHA",1500,IF($G918=0,(VLOOKUP($K918,'判定表'!$B$3:$G$96,2,FALSE)),0)))))</f>
        <v/>
      </c>
      <c r="M918" s="70" t="str">
        <f>IF($K918="","",IF($E918="ANC",(VLOOKUP($K918,'判定表'!$B$3:$G$95,3,FALSE)),IF(OR($E918="KTN",$E918="WHZ"),(VLOOKUP($K918,'判定表'!$B$3:$G$95,4,FALSE)*I918),0)))</f>
        <v/>
      </c>
      <c r="N918" s="71" t="str">
        <f>IF($I918="","",IF($K918="","",IF($G918=1,(VLOOKUP($F918,'金額'!$B$3:$J$114,3,FALSE)),0)))</f>
        <v/>
      </c>
      <c r="O918" s="72" t="str">
        <f t="shared" si="3"/>
        <v/>
      </c>
      <c r="P918" s="73" t="str">
        <f>IF($K918="","",IF($E918="KTN",(VLOOKUP($K918,'判定表'!$B$3:$I$95,8,FALSE)),IF($I918="","",(VLOOKUP($F918,'金額'!$B$3:$J$114,9,FALSE)))))</f>
        <v/>
      </c>
      <c r="Q918" s="59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</row>
    <row r="919" ht="13.5" customHeight="1">
      <c r="A919" s="44"/>
      <c r="B919" s="60" t="str">
        <f>IF($K919="","",(VLOOKUP($K919,'判定表'!$B$3:$G$105,6,FALSE)))</f>
        <v/>
      </c>
      <c r="C919" s="61"/>
      <c r="D919" s="62" t="str">
        <f t="shared" si="2"/>
        <v/>
      </c>
      <c r="E919" s="62" t="str">
        <f>IF(F919="","",VLOOKUP($F919,'金額'!$B$3:$K$44,10,FALSE))</f>
        <v/>
      </c>
      <c r="F919" s="63"/>
      <c r="G919" s="64" t="str">
        <f>IF($F919="","",(VLOOKUP($F919,'金額'!$B$3:$E$114,2,FALSE)))</f>
        <v/>
      </c>
      <c r="H919" s="65" t="str">
        <f>IF(F919="","",VLOOKUP($F919,'金額'!$B$3:$I$44,8,FALSE))</f>
        <v/>
      </c>
      <c r="I919" s="66" t="str">
        <f>IF(F919="","",VLOOKUP($F919,'金額'!$B$3:$I$44,7,FALSE))</f>
        <v/>
      </c>
      <c r="J919" s="67"/>
      <c r="K919" s="68"/>
      <c r="L919" s="69" t="str">
        <f>IF($I919="","",IF(AND($B919="K",$E919="KTN"),2000,IF(AND($B919="K",$E919="WHZ"),2000,IF($E919="MAHA",1500,IF($G919=0,(VLOOKUP($K919,'判定表'!$B$3:$G$96,2,FALSE)),0)))))</f>
        <v/>
      </c>
      <c r="M919" s="70" t="str">
        <f>IF($K919="","",IF($E919="ANC",(VLOOKUP($K919,'判定表'!$B$3:$G$95,3,FALSE)),IF(OR($E919="KTN",$E919="WHZ"),(VLOOKUP($K919,'判定表'!$B$3:$G$95,4,FALSE)*I919),0)))</f>
        <v/>
      </c>
      <c r="N919" s="71" t="str">
        <f>IF($I919="","",IF($K919="","",IF($G919=1,(VLOOKUP($F919,'金額'!$B$3:$J$114,3,FALSE)),0)))</f>
        <v/>
      </c>
      <c r="O919" s="72" t="str">
        <f t="shared" si="3"/>
        <v/>
      </c>
      <c r="P919" s="73" t="str">
        <f>IF($K919="","",IF($E919="KTN",(VLOOKUP($K919,'判定表'!$B$3:$I$95,8,FALSE)),IF($I919="","",(VLOOKUP($F919,'金額'!$B$3:$J$114,9,FALSE)))))</f>
        <v/>
      </c>
      <c r="Q919" s="59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</row>
    <row r="920" ht="13.5" customHeight="1">
      <c r="A920" s="44"/>
      <c r="B920" s="60" t="str">
        <f>IF($K920="","",(VLOOKUP($K920,'判定表'!$B$3:$G$105,6,FALSE)))</f>
        <v/>
      </c>
      <c r="C920" s="61"/>
      <c r="D920" s="62" t="str">
        <f t="shared" si="2"/>
        <v/>
      </c>
      <c r="E920" s="62" t="str">
        <f>IF(F920="","",VLOOKUP($F920,'金額'!$B$3:$K$44,10,FALSE))</f>
        <v/>
      </c>
      <c r="F920" s="63"/>
      <c r="G920" s="64" t="str">
        <f>IF($F920="","",(VLOOKUP($F920,'金額'!$B$3:$E$114,2,FALSE)))</f>
        <v/>
      </c>
      <c r="H920" s="65" t="str">
        <f>IF(F920="","",VLOOKUP($F920,'金額'!$B$3:$I$44,8,FALSE))</f>
        <v/>
      </c>
      <c r="I920" s="66" t="str">
        <f>IF(F920="","",VLOOKUP($F920,'金額'!$B$3:$I$44,7,FALSE))</f>
        <v/>
      </c>
      <c r="J920" s="67"/>
      <c r="K920" s="68"/>
      <c r="L920" s="69" t="str">
        <f>IF($I920="","",IF(AND($B920="K",$E920="KTN"),2000,IF(AND($B920="K",$E920="WHZ"),2000,IF($E920="MAHA",1500,IF($G920=0,(VLOOKUP($K920,'判定表'!$B$3:$G$96,2,FALSE)),0)))))</f>
        <v/>
      </c>
      <c r="M920" s="70" t="str">
        <f>IF($K920="","",IF($E920="ANC",(VLOOKUP($K920,'判定表'!$B$3:$G$95,3,FALSE)),IF(OR($E920="KTN",$E920="WHZ"),(VLOOKUP($K920,'判定表'!$B$3:$G$95,4,FALSE)*I920),0)))</f>
        <v/>
      </c>
      <c r="N920" s="71" t="str">
        <f>IF($I920="","",IF($K920="","",IF($G920=1,(VLOOKUP($F920,'金額'!$B$3:$J$114,3,FALSE)),0)))</f>
        <v/>
      </c>
      <c r="O920" s="72" t="str">
        <f t="shared" si="3"/>
        <v/>
      </c>
      <c r="P920" s="73" t="str">
        <f>IF($K920="","",IF($E920="KTN",(VLOOKUP($K920,'判定表'!$B$3:$I$95,8,FALSE)),IF($I920="","",(VLOOKUP($F920,'金額'!$B$3:$J$114,9,FALSE)))))</f>
        <v/>
      </c>
      <c r="Q920" s="59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</row>
    <row r="921" ht="13.5" customHeight="1">
      <c r="A921" s="44"/>
      <c r="B921" s="60" t="str">
        <f>IF($K921="","",(VLOOKUP($K921,'判定表'!$B$3:$G$105,6,FALSE)))</f>
        <v/>
      </c>
      <c r="C921" s="61"/>
      <c r="D921" s="62" t="str">
        <f t="shared" si="2"/>
        <v/>
      </c>
      <c r="E921" s="62" t="str">
        <f>IF(F921="","",VLOOKUP($F921,'金額'!$B$3:$K$44,10,FALSE))</f>
        <v/>
      </c>
      <c r="F921" s="63"/>
      <c r="G921" s="64" t="str">
        <f>IF($F921="","",(VLOOKUP($F921,'金額'!$B$3:$E$114,2,FALSE)))</f>
        <v/>
      </c>
      <c r="H921" s="65" t="str">
        <f>IF(F921="","",VLOOKUP($F921,'金額'!$B$3:$I$44,8,FALSE))</f>
        <v/>
      </c>
      <c r="I921" s="66" t="str">
        <f>IF(F921="","",VLOOKUP($F921,'金額'!$B$3:$I$44,7,FALSE))</f>
        <v/>
      </c>
      <c r="J921" s="67"/>
      <c r="K921" s="68"/>
      <c r="L921" s="69" t="str">
        <f>IF($I921="","",IF(AND($B921="K",$E921="KTN"),2000,IF(AND($B921="K",$E921="WHZ"),2000,IF($E921="MAHA",1500,IF($G921=0,(VLOOKUP($K921,'判定表'!$B$3:$G$96,2,FALSE)),0)))))</f>
        <v/>
      </c>
      <c r="M921" s="70" t="str">
        <f>IF($K921="","",IF($E921="ANC",(VLOOKUP($K921,'判定表'!$B$3:$G$95,3,FALSE)),IF(OR($E921="KTN",$E921="WHZ"),(VLOOKUP($K921,'判定表'!$B$3:$G$95,4,FALSE)*I921),0)))</f>
        <v/>
      </c>
      <c r="N921" s="71" t="str">
        <f>IF($I921="","",IF($K921="","",IF($G921=1,(VLOOKUP($F921,'金額'!$B$3:$J$114,3,FALSE)),0)))</f>
        <v/>
      </c>
      <c r="O921" s="72" t="str">
        <f t="shared" si="3"/>
        <v/>
      </c>
      <c r="P921" s="73" t="str">
        <f>IF($K921="","",IF($E921="KTN",(VLOOKUP($K921,'判定表'!$B$3:$I$95,8,FALSE)),IF($I921="","",(VLOOKUP($F921,'金額'!$B$3:$J$114,9,FALSE)))))</f>
        <v/>
      </c>
      <c r="Q921" s="59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</row>
    <row r="922" ht="13.5" customHeight="1">
      <c r="A922" s="44"/>
      <c r="B922" s="60" t="str">
        <f>IF($K922="","",(VLOOKUP($K922,'判定表'!$B$3:$G$105,6,FALSE)))</f>
        <v/>
      </c>
      <c r="C922" s="61"/>
      <c r="D922" s="62" t="str">
        <f t="shared" si="2"/>
        <v/>
      </c>
      <c r="E922" s="62" t="str">
        <f>IF(F922="","",VLOOKUP($F922,'金額'!$B$3:$K$44,10,FALSE))</f>
        <v/>
      </c>
      <c r="F922" s="63"/>
      <c r="G922" s="64" t="str">
        <f>IF($F922="","",(VLOOKUP($F922,'金額'!$B$3:$E$114,2,FALSE)))</f>
        <v/>
      </c>
      <c r="H922" s="65" t="str">
        <f>IF(F922="","",VLOOKUP($F922,'金額'!$B$3:$I$44,8,FALSE))</f>
        <v/>
      </c>
      <c r="I922" s="66" t="str">
        <f>IF(F922="","",VLOOKUP($F922,'金額'!$B$3:$I$44,7,FALSE))</f>
        <v/>
      </c>
      <c r="J922" s="67"/>
      <c r="K922" s="68"/>
      <c r="L922" s="69" t="str">
        <f>IF($I922="","",IF(AND($B922="K",$E922="KTN"),2000,IF(AND($B922="K",$E922="WHZ"),2000,IF($E922="MAHA",1500,IF($G922=0,(VLOOKUP($K922,'判定表'!$B$3:$G$96,2,FALSE)),0)))))</f>
        <v/>
      </c>
      <c r="M922" s="70" t="str">
        <f>IF($K922="","",IF($E922="ANC",(VLOOKUP($K922,'判定表'!$B$3:$G$95,3,FALSE)),IF(OR($E922="KTN",$E922="WHZ"),(VLOOKUP($K922,'判定表'!$B$3:$G$95,4,FALSE)*I922),0)))</f>
        <v/>
      </c>
      <c r="N922" s="71" t="str">
        <f>IF($I922="","",IF($K922="","",IF($G922=1,(VLOOKUP($F922,'金額'!$B$3:$J$114,3,FALSE)),0)))</f>
        <v/>
      </c>
      <c r="O922" s="72" t="str">
        <f t="shared" si="3"/>
        <v/>
      </c>
      <c r="P922" s="73" t="str">
        <f>IF($K922="","",IF($E922="KTN",(VLOOKUP($K922,'判定表'!$B$3:$I$95,8,FALSE)),IF($I922="","",(VLOOKUP($F922,'金額'!$B$3:$J$114,9,FALSE)))))</f>
        <v/>
      </c>
      <c r="Q922" s="59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</row>
    <row r="923" ht="13.5" customHeight="1">
      <c r="A923" s="44"/>
      <c r="B923" s="60" t="str">
        <f>IF($K923="","",(VLOOKUP($K923,'判定表'!$B$3:$G$105,6,FALSE)))</f>
        <v/>
      </c>
      <c r="C923" s="61"/>
      <c r="D923" s="62" t="str">
        <f t="shared" si="2"/>
        <v/>
      </c>
      <c r="E923" s="62" t="str">
        <f>IF(F923="","",VLOOKUP($F923,'金額'!$B$3:$K$44,10,FALSE))</f>
        <v/>
      </c>
      <c r="F923" s="63"/>
      <c r="G923" s="64" t="str">
        <f>IF($F923="","",(VLOOKUP($F923,'金額'!$B$3:$E$114,2,FALSE)))</f>
        <v/>
      </c>
      <c r="H923" s="65" t="str">
        <f>IF(F923="","",VLOOKUP($F923,'金額'!$B$3:$I$44,8,FALSE))</f>
        <v/>
      </c>
      <c r="I923" s="66" t="str">
        <f>IF(F923="","",VLOOKUP($F923,'金額'!$B$3:$I$44,7,FALSE))</f>
        <v/>
      </c>
      <c r="J923" s="67"/>
      <c r="K923" s="68"/>
      <c r="L923" s="69" t="str">
        <f>IF($I923="","",IF(AND($B923="K",$E923="KTN"),2000,IF(AND($B923="K",$E923="WHZ"),2000,IF($E923="MAHA",1500,IF($G923=0,(VLOOKUP($K923,'判定表'!$B$3:$G$96,2,FALSE)),0)))))</f>
        <v/>
      </c>
      <c r="M923" s="70" t="str">
        <f>IF($K923="","",IF($E923="ANC",(VLOOKUP($K923,'判定表'!$B$3:$G$95,3,FALSE)),IF(OR($E923="KTN",$E923="WHZ"),(VLOOKUP($K923,'判定表'!$B$3:$G$95,4,FALSE)*I923),0)))</f>
        <v/>
      </c>
      <c r="N923" s="71" t="str">
        <f>IF($I923="","",IF($K923="","",IF($G923=1,(VLOOKUP($F923,'金額'!$B$3:$J$114,3,FALSE)),0)))</f>
        <v/>
      </c>
      <c r="O923" s="72" t="str">
        <f t="shared" si="3"/>
        <v/>
      </c>
      <c r="P923" s="73" t="str">
        <f>IF($K923="","",IF($E923="KTN",(VLOOKUP($K923,'判定表'!$B$3:$I$95,8,FALSE)),IF($I923="","",(VLOOKUP($F923,'金額'!$B$3:$J$114,9,FALSE)))))</f>
        <v/>
      </c>
      <c r="Q923" s="59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</row>
    <row r="924" ht="13.5" customHeight="1">
      <c r="A924" s="44"/>
      <c r="B924" s="60" t="str">
        <f>IF($K924="","",(VLOOKUP($K924,'判定表'!$B$3:$G$105,6,FALSE)))</f>
        <v/>
      </c>
      <c r="C924" s="61"/>
      <c r="D924" s="62" t="str">
        <f t="shared" si="2"/>
        <v/>
      </c>
      <c r="E924" s="62" t="str">
        <f>IF(F924="","",VLOOKUP($F924,'金額'!$B$3:$K$44,10,FALSE))</f>
        <v/>
      </c>
      <c r="F924" s="63"/>
      <c r="G924" s="64" t="str">
        <f>IF($F924="","",(VLOOKUP($F924,'金額'!$B$3:$E$114,2,FALSE)))</f>
        <v/>
      </c>
      <c r="H924" s="65" t="str">
        <f>IF(F924="","",VLOOKUP($F924,'金額'!$B$3:$I$44,8,FALSE))</f>
        <v/>
      </c>
      <c r="I924" s="66" t="str">
        <f>IF(F924="","",VLOOKUP($F924,'金額'!$B$3:$I$44,7,FALSE))</f>
        <v/>
      </c>
      <c r="J924" s="67"/>
      <c r="K924" s="68"/>
      <c r="L924" s="69" t="str">
        <f>IF($I924="","",IF(AND($B924="K",$E924="KTN"),2000,IF(AND($B924="K",$E924="WHZ"),2000,IF($E924="MAHA",1500,IF($G924=0,(VLOOKUP($K924,'判定表'!$B$3:$G$96,2,FALSE)),0)))))</f>
        <v/>
      </c>
      <c r="M924" s="70" t="str">
        <f>IF($K924="","",IF($E924="ANC",(VLOOKUP($K924,'判定表'!$B$3:$G$95,3,FALSE)),IF(OR($E924="KTN",$E924="WHZ"),(VLOOKUP($K924,'判定表'!$B$3:$G$95,4,FALSE)*I924),0)))</f>
        <v/>
      </c>
      <c r="N924" s="71" t="str">
        <f>IF($I924="","",IF($K924="","",IF($G924=1,(VLOOKUP($F924,'金額'!$B$3:$J$114,3,FALSE)),0)))</f>
        <v/>
      </c>
      <c r="O924" s="72" t="str">
        <f t="shared" si="3"/>
        <v/>
      </c>
      <c r="P924" s="73" t="str">
        <f>IF($K924="","",IF($E924="KTN",(VLOOKUP($K924,'判定表'!$B$3:$I$95,8,FALSE)),IF($I924="","",(VLOOKUP($F924,'金額'!$B$3:$J$114,9,FALSE)))))</f>
        <v/>
      </c>
      <c r="Q924" s="59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</row>
    <row r="925" ht="13.5" customHeight="1">
      <c r="A925" s="44"/>
      <c r="B925" s="60" t="str">
        <f>IF($K925="","",(VLOOKUP($K925,'判定表'!$B$3:$G$105,6,FALSE)))</f>
        <v/>
      </c>
      <c r="C925" s="61"/>
      <c r="D925" s="62" t="str">
        <f t="shared" si="2"/>
        <v/>
      </c>
      <c r="E925" s="62" t="str">
        <f>IF(F925="","",VLOOKUP($F925,'金額'!$B$3:$K$44,10,FALSE))</f>
        <v/>
      </c>
      <c r="F925" s="63"/>
      <c r="G925" s="64" t="str">
        <f>IF($F925="","",(VLOOKUP($F925,'金額'!$B$3:$E$114,2,FALSE)))</f>
        <v/>
      </c>
      <c r="H925" s="65" t="str">
        <f>IF(F925="","",VLOOKUP($F925,'金額'!$B$3:$I$44,8,FALSE))</f>
        <v/>
      </c>
      <c r="I925" s="66" t="str">
        <f>IF(F925="","",VLOOKUP($F925,'金額'!$B$3:$I$44,7,FALSE))</f>
        <v/>
      </c>
      <c r="J925" s="67"/>
      <c r="K925" s="68"/>
      <c r="L925" s="69" t="str">
        <f>IF($I925="","",IF(AND($B925="K",$E925="KTN"),2000,IF(AND($B925="K",$E925="WHZ"),2000,IF($E925="MAHA",1500,IF($G925=0,(VLOOKUP($K925,'判定表'!$B$3:$G$96,2,FALSE)),0)))))</f>
        <v/>
      </c>
      <c r="M925" s="70" t="str">
        <f>IF($K925="","",IF($E925="ANC",(VLOOKUP($K925,'判定表'!$B$3:$G$95,3,FALSE)),IF(OR($E925="KTN",$E925="WHZ"),(VLOOKUP($K925,'判定表'!$B$3:$G$95,4,FALSE)*I925),0)))</f>
        <v/>
      </c>
      <c r="N925" s="71" t="str">
        <f>IF($I925="","",IF($K925="","",IF($G925=1,(VLOOKUP($F925,'金額'!$B$3:$J$114,3,FALSE)),0)))</f>
        <v/>
      </c>
      <c r="O925" s="72" t="str">
        <f t="shared" si="3"/>
        <v/>
      </c>
      <c r="P925" s="73" t="str">
        <f>IF($K925="","",IF($E925="KTN",(VLOOKUP($K925,'判定表'!$B$3:$I$95,8,FALSE)),IF($I925="","",(VLOOKUP($F925,'金額'!$B$3:$J$114,9,FALSE)))))</f>
        <v/>
      </c>
      <c r="Q925" s="59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</row>
    <row r="926" ht="13.5" customHeight="1">
      <c r="A926" s="44"/>
      <c r="B926" s="60" t="str">
        <f>IF($K926="","",(VLOOKUP($K926,'判定表'!$B$3:$G$105,6,FALSE)))</f>
        <v/>
      </c>
      <c r="C926" s="61"/>
      <c r="D926" s="62" t="str">
        <f t="shared" si="2"/>
        <v/>
      </c>
      <c r="E926" s="62" t="str">
        <f>IF(F926="","",VLOOKUP($F926,'金額'!$B$3:$K$44,10,FALSE))</f>
        <v/>
      </c>
      <c r="F926" s="63"/>
      <c r="G926" s="64" t="str">
        <f>IF($F926="","",(VLOOKUP($F926,'金額'!$B$3:$E$114,2,FALSE)))</f>
        <v/>
      </c>
      <c r="H926" s="65" t="str">
        <f>IF(F926="","",VLOOKUP($F926,'金額'!$B$3:$I$44,8,FALSE))</f>
        <v/>
      </c>
      <c r="I926" s="66" t="str">
        <f>IF(F926="","",VLOOKUP($F926,'金額'!$B$3:$I$44,7,FALSE))</f>
        <v/>
      </c>
      <c r="J926" s="67"/>
      <c r="K926" s="68"/>
      <c r="L926" s="69" t="str">
        <f>IF($I926="","",IF(AND($B926="K",$E926="KTN"),2000,IF(AND($B926="K",$E926="WHZ"),2000,IF($E926="MAHA",1500,IF($G926=0,(VLOOKUP($K926,'判定表'!$B$3:$G$96,2,FALSE)),0)))))</f>
        <v/>
      </c>
      <c r="M926" s="70" t="str">
        <f>IF($K926="","",IF($E926="ANC",(VLOOKUP($K926,'判定表'!$B$3:$G$95,3,FALSE)),IF(OR($E926="KTN",$E926="WHZ"),(VLOOKUP($K926,'判定表'!$B$3:$G$95,4,FALSE)*I926),0)))</f>
        <v/>
      </c>
      <c r="N926" s="71" t="str">
        <f>IF($I926="","",IF($K926="","",IF($G926=1,(VLOOKUP($F926,'金額'!$B$3:$J$114,3,FALSE)),0)))</f>
        <v/>
      </c>
      <c r="O926" s="72" t="str">
        <f t="shared" si="3"/>
        <v/>
      </c>
      <c r="P926" s="73" t="str">
        <f>IF($K926="","",IF($E926="KTN",(VLOOKUP($K926,'判定表'!$B$3:$I$95,8,FALSE)),IF($I926="","",(VLOOKUP($F926,'金額'!$B$3:$J$114,9,FALSE)))))</f>
        <v/>
      </c>
      <c r="Q926" s="59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</row>
    <row r="927" ht="13.5" customHeight="1">
      <c r="A927" s="44"/>
      <c r="B927" s="60" t="str">
        <f>IF($K927="","",(VLOOKUP($K927,'判定表'!$B$3:$G$105,6,FALSE)))</f>
        <v/>
      </c>
      <c r="C927" s="61"/>
      <c r="D927" s="62" t="str">
        <f t="shared" si="2"/>
        <v/>
      </c>
      <c r="E927" s="62" t="str">
        <f>IF(F927="","",VLOOKUP($F927,'金額'!$B$3:$K$44,10,FALSE))</f>
        <v/>
      </c>
      <c r="F927" s="63"/>
      <c r="G927" s="64" t="str">
        <f>IF($F927="","",(VLOOKUP($F927,'金額'!$B$3:$E$114,2,FALSE)))</f>
        <v/>
      </c>
      <c r="H927" s="65" t="str">
        <f>IF(F927="","",VLOOKUP($F927,'金額'!$B$3:$I$44,8,FALSE))</f>
        <v/>
      </c>
      <c r="I927" s="66" t="str">
        <f>IF(F927="","",VLOOKUP($F927,'金額'!$B$3:$I$44,7,FALSE))</f>
        <v/>
      </c>
      <c r="J927" s="67"/>
      <c r="K927" s="68"/>
      <c r="L927" s="69" t="str">
        <f>IF($I927="","",IF(AND($B927="K",$E927="KTN"),2000,IF(AND($B927="K",$E927="WHZ"),2000,IF($E927="MAHA",1500,IF($G927=0,(VLOOKUP($K927,'判定表'!$B$3:$G$96,2,FALSE)),0)))))</f>
        <v/>
      </c>
      <c r="M927" s="70" t="str">
        <f>IF($K927="","",IF($E927="ANC",(VLOOKUP($K927,'判定表'!$B$3:$G$95,3,FALSE)),IF(OR($E927="KTN",$E927="WHZ"),(VLOOKUP($K927,'判定表'!$B$3:$G$95,4,FALSE)*I927),0)))</f>
        <v/>
      </c>
      <c r="N927" s="71" t="str">
        <f>IF($I927="","",IF($K927="","",IF($G927=1,(VLOOKUP($F927,'金額'!$B$3:$J$114,3,FALSE)),0)))</f>
        <v/>
      </c>
      <c r="O927" s="72" t="str">
        <f t="shared" si="3"/>
        <v/>
      </c>
      <c r="P927" s="73" t="str">
        <f>IF($K927="","",IF($E927="KTN",(VLOOKUP($K927,'判定表'!$B$3:$I$95,8,FALSE)),IF($I927="","",(VLOOKUP($F927,'金額'!$B$3:$J$114,9,FALSE)))))</f>
        <v/>
      </c>
      <c r="Q927" s="59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</row>
    <row r="928" ht="13.5" customHeight="1">
      <c r="A928" s="44"/>
      <c r="B928" s="60" t="str">
        <f>IF($K928="","",(VLOOKUP($K928,'判定表'!$B$3:$G$105,6,FALSE)))</f>
        <v/>
      </c>
      <c r="C928" s="61"/>
      <c r="D928" s="62" t="str">
        <f t="shared" si="2"/>
        <v/>
      </c>
      <c r="E928" s="62" t="str">
        <f>IF(F928="","",VLOOKUP($F928,'金額'!$B$3:$K$44,10,FALSE))</f>
        <v/>
      </c>
      <c r="F928" s="63"/>
      <c r="G928" s="64" t="str">
        <f>IF($F928="","",(VLOOKUP($F928,'金額'!$B$3:$E$114,2,FALSE)))</f>
        <v/>
      </c>
      <c r="H928" s="65" t="str">
        <f>IF(F928="","",VLOOKUP($F928,'金額'!$B$3:$I$44,8,FALSE))</f>
        <v/>
      </c>
      <c r="I928" s="66" t="str">
        <f>IF(F928="","",VLOOKUP($F928,'金額'!$B$3:$I$44,7,FALSE))</f>
        <v/>
      </c>
      <c r="J928" s="67"/>
      <c r="K928" s="68"/>
      <c r="L928" s="69" t="str">
        <f>IF($I928="","",IF(AND($B928="K",$E928="KTN"),2000,IF(AND($B928="K",$E928="WHZ"),2000,IF($E928="MAHA",1500,IF($G928=0,(VLOOKUP($K928,'判定表'!$B$3:$G$96,2,FALSE)),0)))))</f>
        <v/>
      </c>
      <c r="M928" s="70" t="str">
        <f>IF($K928="","",IF($E928="ANC",(VLOOKUP($K928,'判定表'!$B$3:$G$95,3,FALSE)),IF(OR($E928="KTN",$E928="WHZ"),(VLOOKUP($K928,'判定表'!$B$3:$G$95,4,FALSE)*I928),0)))</f>
        <v/>
      </c>
      <c r="N928" s="71" t="str">
        <f>IF($I928="","",IF($K928="","",IF($G928=1,(VLOOKUP($F928,'金額'!$B$3:$J$114,3,FALSE)),0)))</f>
        <v/>
      </c>
      <c r="O928" s="72" t="str">
        <f t="shared" si="3"/>
        <v/>
      </c>
      <c r="P928" s="73" t="str">
        <f>IF($K928="","",IF($E928="KTN",(VLOOKUP($K928,'判定表'!$B$3:$I$95,8,FALSE)),IF($I928="","",(VLOOKUP($F928,'金額'!$B$3:$J$114,9,FALSE)))))</f>
        <v/>
      </c>
      <c r="Q928" s="59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</row>
    <row r="929" ht="13.5" customHeight="1">
      <c r="A929" s="44"/>
      <c r="B929" s="60" t="str">
        <f>IF($K929="","",(VLOOKUP($K929,'判定表'!$B$3:$G$105,6,FALSE)))</f>
        <v/>
      </c>
      <c r="C929" s="61"/>
      <c r="D929" s="62" t="str">
        <f t="shared" si="2"/>
        <v/>
      </c>
      <c r="E929" s="62" t="str">
        <f>IF(F929="","",VLOOKUP($F929,'金額'!$B$3:$K$44,10,FALSE))</f>
        <v/>
      </c>
      <c r="F929" s="63"/>
      <c r="G929" s="64" t="str">
        <f>IF($F929="","",(VLOOKUP($F929,'金額'!$B$3:$E$114,2,FALSE)))</f>
        <v/>
      </c>
      <c r="H929" s="65" t="str">
        <f>IF(F929="","",VLOOKUP($F929,'金額'!$B$3:$I$44,8,FALSE))</f>
        <v/>
      </c>
      <c r="I929" s="66" t="str">
        <f>IF(F929="","",VLOOKUP($F929,'金額'!$B$3:$I$44,7,FALSE))</f>
        <v/>
      </c>
      <c r="J929" s="67"/>
      <c r="K929" s="68"/>
      <c r="L929" s="69" t="str">
        <f>IF($I929="","",IF(AND($B929="K",$E929="KTN"),2000,IF(AND($B929="K",$E929="WHZ"),2000,IF($E929="MAHA",1500,IF($G929=0,(VLOOKUP($K929,'判定表'!$B$3:$G$96,2,FALSE)),0)))))</f>
        <v/>
      </c>
      <c r="M929" s="70" t="str">
        <f>IF($K929="","",IF($E929="ANC",(VLOOKUP($K929,'判定表'!$B$3:$G$95,3,FALSE)),IF(OR($E929="KTN",$E929="WHZ"),(VLOOKUP($K929,'判定表'!$B$3:$G$95,4,FALSE)*I929),0)))</f>
        <v/>
      </c>
      <c r="N929" s="71" t="str">
        <f>IF($I929="","",IF($K929="","",IF($G929=1,(VLOOKUP($F929,'金額'!$B$3:$J$114,3,FALSE)),0)))</f>
        <v/>
      </c>
      <c r="O929" s="72" t="str">
        <f t="shared" si="3"/>
        <v/>
      </c>
      <c r="P929" s="73" t="str">
        <f>IF($K929="","",IF($E929="KTN",(VLOOKUP($K929,'判定表'!$B$3:$I$95,8,FALSE)),IF($I929="","",(VLOOKUP($F929,'金額'!$B$3:$J$114,9,FALSE)))))</f>
        <v/>
      </c>
      <c r="Q929" s="59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</row>
    <row r="930" ht="13.5" customHeight="1">
      <c r="A930" s="44"/>
      <c r="B930" s="60" t="str">
        <f>IF($K930="","",(VLOOKUP($K930,'判定表'!$B$3:$G$105,6,FALSE)))</f>
        <v/>
      </c>
      <c r="C930" s="61"/>
      <c r="D930" s="62" t="str">
        <f t="shared" si="2"/>
        <v/>
      </c>
      <c r="E930" s="62" t="str">
        <f>IF(F930="","",VLOOKUP($F930,'金額'!$B$3:$K$44,10,FALSE))</f>
        <v/>
      </c>
      <c r="F930" s="63"/>
      <c r="G930" s="64" t="str">
        <f>IF($F930="","",(VLOOKUP($F930,'金額'!$B$3:$E$114,2,FALSE)))</f>
        <v/>
      </c>
      <c r="H930" s="65" t="str">
        <f>IF(F930="","",VLOOKUP($F930,'金額'!$B$3:$I$44,8,FALSE))</f>
        <v/>
      </c>
      <c r="I930" s="66" t="str">
        <f>IF(F930="","",VLOOKUP($F930,'金額'!$B$3:$I$44,7,FALSE))</f>
        <v/>
      </c>
      <c r="J930" s="67"/>
      <c r="K930" s="68"/>
      <c r="L930" s="69" t="str">
        <f>IF($I930="","",IF(AND($B930="K",$E930="KTN"),2000,IF(AND($B930="K",$E930="WHZ"),2000,IF($E930="MAHA",1500,IF($G930=0,(VLOOKUP($K930,'判定表'!$B$3:$G$96,2,FALSE)),0)))))</f>
        <v/>
      </c>
      <c r="M930" s="70" t="str">
        <f>IF($K930="","",IF($E930="ANC",(VLOOKUP($K930,'判定表'!$B$3:$G$95,3,FALSE)),IF(OR($E930="KTN",$E930="WHZ"),(VLOOKUP($K930,'判定表'!$B$3:$G$95,4,FALSE)*I930),0)))</f>
        <v/>
      </c>
      <c r="N930" s="71" t="str">
        <f>IF($I930="","",IF($K930="","",IF($G930=1,(VLOOKUP($F930,'金額'!$B$3:$J$114,3,FALSE)),0)))</f>
        <v/>
      </c>
      <c r="O930" s="72" t="str">
        <f t="shared" si="3"/>
        <v/>
      </c>
      <c r="P930" s="73" t="str">
        <f>IF($K930="","",IF($E930="KTN",(VLOOKUP($K930,'判定表'!$B$3:$I$95,8,FALSE)),IF($I930="","",(VLOOKUP($F930,'金額'!$B$3:$J$114,9,FALSE)))))</f>
        <v/>
      </c>
      <c r="Q930" s="59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</row>
    <row r="931" ht="13.5" customHeight="1">
      <c r="A931" s="44"/>
      <c r="B931" s="60" t="str">
        <f>IF($K931="","",(VLOOKUP($K931,'判定表'!$B$3:$G$105,6,FALSE)))</f>
        <v/>
      </c>
      <c r="C931" s="61"/>
      <c r="D931" s="62" t="str">
        <f t="shared" si="2"/>
        <v/>
      </c>
      <c r="E931" s="62" t="str">
        <f>IF(F931="","",VLOOKUP($F931,'金額'!$B$3:$K$44,10,FALSE))</f>
        <v/>
      </c>
      <c r="F931" s="63"/>
      <c r="G931" s="64" t="str">
        <f>IF($F931="","",(VLOOKUP($F931,'金額'!$B$3:$E$114,2,FALSE)))</f>
        <v/>
      </c>
      <c r="H931" s="65" t="str">
        <f>IF(F931="","",VLOOKUP($F931,'金額'!$B$3:$I$44,8,FALSE))</f>
        <v/>
      </c>
      <c r="I931" s="66" t="str">
        <f>IF(F931="","",VLOOKUP($F931,'金額'!$B$3:$I$44,7,FALSE))</f>
        <v/>
      </c>
      <c r="J931" s="67"/>
      <c r="K931" s="68"/>
      <c r="L931" s="69" t="str">
        <f>IF($I931="","",IF(AND($B931="K",$E931="KTN"),2000,IF(AND($B931="K",$E931="WHZ"),2000,IF($E931="MAHA",1500,IF($G931=0,(VLOOKUP($K931,'判定表'!$B$3:$G$96,2,FALSE)),0)))))</f>
        <v/>
      </c>
      <c r="M931" s="70" t="str">
        <f>IF($K931="","",IF($E931="ANC",(VLOOKUP($K931,'判定表'!$B$3:$G$95,3,FALSE)),IF(OR($E931="KTN",$E931="WHZ"),(VLOOKUP($K931,'判定表'!$B$3:$G$95,4,FALSE)*I931),0)))</f>
        <v/>
      </c>
      <c r="N931" s="71" t="str">
        <f>IF($I931="","",IF($K931="","",IF($G931=1,(VLOOKUP($F931,'金額'!$B$3:$J$114,3,FALSE)),0)))</f>
        <v/>
      </c>
      <c r="O931" s="72" t="str">
        <f t="shared" si="3"/>
        <v/>
      </c>
      <c r="P931" s="73" t="str">
        <f>IF($K931="","",IF($E931="KTN",(VLOOKUP($K931,'判定表'!$B$3:$I$95,8,FALSE)),IF($I931="","",(VLOOKUP($F931,'金額'!$B$3:$J$114,9,FALSE)))))</f>
        <v/>
      </c>
      <c r="Q931" s="59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</row>
    <row r="932" ht="13.5" customHeight="1">
      <c r="A932" s="44"/>
      <c r="B932" s="60" t="str">
        <f>IF($K932="","",(VLOOKUP($K932,'判定表'!$B$3:$G$105,6,FALSE)))</f>
        <v/>
      </c>
      <c r="C932" s="61"/>
      <c r="D932" s="62" t="str">
        <f t="shared" si="2"/>
        <v/>
      </c>
      <c r="E932" s="62" t="str">
        <f>IF(F932="","",VLOOKUP($F932,'金額'!$B$3:$K$44,10,FALSE))</f>
        <v/>
      </c>
      <c r="F932" s="63"/>
      <c r="G932" s="64" t="str">
        <f>IF($F932="","",(VLOOKUP($F932,'金額'!$B$3:$E$114,2,FALSE)))</f>
        <v/>
      </c>
      <c r="H932" s="65" t="str">
        <f>IF(F932="","",VLOOKUP($F932,'金額'!$B$3:$I$44,8,FALSE))</f>
        <v/>
      </c>
      <c r="I932" s="66" t="str">
        <f>IF(F932="","",VLOOKUP($F932,'金額'!$B$3:$I$44,7,FALSE))</f>
        <v/>
      </c>
      <c r="J932" s="67"/>
      <c r="K932" s="68"/>
      <c r="L932" s="69" t="str">
        <f>IF($I932="","",IF(AND($B932="K",$E932="KTN"),2000,IF(AND($B932="K",$E932="WHZ"),2000,IF($E932="MAHA",1500,IF($G932=0,(VLOOKUP($K932,'判定表'!$B$3:$G$96,2,FALSE)),0)))))</f>
        <v/>
      </c>
      <c r="M932" s="70" t="str">
        <f>IF($K932="","",IF($E932="ANC",(VLOOKUP($K932,'判定表'!$B$3:$G$95,3,FALSE)),IF(OR($E932="KTN",$E932="WHZ"),(VLOOKUP($K932,'判定表'!$B$3:$G$95,4,FALSE)*I932),0)))</f>
        <v/>
      </c>
      <c r="N932" s="71" t="str">
        <f>IF($I932="","",IF($K932="","",IF($G932=1,(VLOOKUP($F932,'金額'!$B$3:$J$114,3,FALSE)),0)))</f>
        <v/>
      </c>
      <c r="O932" s="72" t="str">
        <f t="shared" si="3"/>
        <v/>
      </c>
      <c r="P932" s="73" t="str">
        <f>IF($K932="","",IF($E932="KTN",(VLOOKUP($K932,'判定表'!$B$3:$I$95,8,FALSE)),IF($I932="","",(VLOOKUP($F932,'金額'!$B$3:$J$114,9,FALSE)))))</f>
        <v/>
      </c>
      <c r="Q932" s="59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</row>
    <row r="933" ht="13.5" customHeight="1">
      <c r="A933" s="44"/>
      <c r="B933" s="60" t="str">
        <f>IF($K933="","",(VLOOKUP($K933,'判定表'!$B$3:$G$105,6,FALSE)))</f>
        <v/>
      </c>
      <c r="C933" s="61"/>
      <c r="D933" s="62" t="str">
        <f t="shared" si="2"/>
        <v/>
      </c>
      <c r="E933" s="62" t="str">
        <f>IF(F933="","",VLOOKUP($F933,'金額'!$B$3:$K$44,10,FALSE))</f>
        <v/>
      </c>
      <c r="F933" s="63"/>
      <c r="G933" s="64" t="str">
        <f>IF($F933="","",(VLOOKUP($F933,'金額'!$B$3:$E$114,2,FALSE)))</f>
        <v/>
      </c>
      <c r="H933" s="65" t="str">
        <f>IF(F933="","",VLOOKUP($F933,'金額'!$B$3:$I$44,8,FALSE))</f>
        <v/>
      </c>
      <c r="I933" s="66" t="str">
        <f>IF(F933="","",VLOOKUP($F933,'金額'!$B$3:$I$44,7,FALSE))</f>
        <v/>
      </c>
      <c r="J933" s="67"/>
      <c r="K933" s="68"/>
      <c r="L933" s="69" t="str">
        <f>IF($I933="","",IF(AND($B933="K",$E933="KTN"),2000,IF(AND($B933="K",$E933="WHZ"),2000,IF($E933="MAHA",1500,IF($G933=0,(VLOOKUP($K933,'判定表'!$B$3:$G$96,2,FALSE)),0)))))</f>
        <v/>
      </c>
      <c r="M933" s="70" t="str">
        <f>IF($K933="","",IF($E933="ANC",(VLOOKUP($K933,'判定表'!$B$3:$G$95,3,FALSE)),IF(OR($E933="KTN",$E933="WHZ"),(VLOOKUP($K933,'判定表'!$B$3:$G$95,4,FALSE)*I933),0)))</f>
        <v/>
      </c>
      <c r="N933" s="71" t="str">
        <f>IF($I933="","",IF($K933="","",IF($G933=1,(VLOOKUP($F933,'金額'!$B$3:$J$114,3,FALSE)),0)))</f>
        <v/>
      </c>
      <c r="O933" s="72" t="str">
        <f t="shared" si="3"/>
        <v/>
      </c>
      <c r="P933" s="73" t="str">
        <f>IF($K933="","",IF($E933="KTN",(VLOOKUP($K933,'判定表'!$B$3:$I$95,8,FALSE)),IF($I933="","",(VLOOKUP($F933,'金額'!$B$3:$J$114,9,FALSE)))))</f>
        <v/>
      </c>
      <c r="Q933" s="59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</row>
    <row r="934" ht="13.5" customHeight="1">
      <c r="A934" s="44"/>
      <c r="B934" s="60" t="str">
        <f>IF($K934="","",(VLOOKUP($K934,'判定表'!$B$3:$G$105,6,FALSE)))</f>
        <v/>
      </c>
      <c r="C934" s="61"/>
      <c r="D934" s="62" t="str">
        <f t="shared" si="2"/>
        <v/>
      </c>
      <c r="E934" s="62" t="str">
        <f>IF(F934="","",VLOOKUP($F934,'金額'!$B$3:$K$44,10,FALSE))</f>
        <v/>
      </c>
      <c r="F934" s="63"/>
      <c r="G934" s="64" t="str">
        <f>IF($F934="","",(VLOOKUP($F934,'金額'!$B$3:$E$114,2,FALSE)))</f>
        <v/>
      </c>
      <c r="H934" s="65" t="str">
        <f>IF(F934="","",VLOOKUP($F934,'金額'!$B$3:$I$44,8,FALSE))</f>
        <v/>
      </c>
      <c r="I934" s="66" t="str">
        <f>IF(F934="","",VLOOKUP($F934,'金額'!$B$3:$I$44,7,FALSE))</f>
        <v/>
      </c>
      <c r="J934" s="67"/>
      <c r="K934" s="68"/>
      <c r="L934" s="69" t="str">
        <f>IF($I934="","",IF(AND($B934="K",$E934="KTN"),2000,IF(AND($B934="K",$E934="WHZ"),2000,IF($E934="MAHA",1500,IF($G934=0,(VLOOKUP($K934,'判定表'!$B$3:$G$96,2,FALSE)),0)))))</f>
        <v/>
      </c>
      <c r="M934" s="70" t="str">
        <f>IF($K934="","",IF($E934="ANC",(VLOOKUP($K934,'判定表'!$B$3:$G$95,3,FALSE)),IF(OR($E934="KTN",$E934="WHZ"),(VLOOKUP($K934,'判定表'!$B$3:$G$95,4,FALSE)*I934),0)))</f>
        <v/>
      </c>
      <c r="N934" s="71" t="str">
        <f>IF($I934="","",IF($K934="","",IF($G934=1,(VLOOKUP($F934,'金額'!$B$3:$J$114,3,FALSE)),0)))</f>
        <v/>
      </c>
      <c r="O934" s="72" t="str">
        <f t="shared" si="3"/>
        <v/>
      </c>
      <c r="P934" s="73" t="str">
        <f>IF($K934="","",IF($E934="KTN",(VLOOKUP($K934,'判定表'!$B$3:$I$95,8,FALSE)),IF($I934="","",(VLOOKUP($F934,'金額'!$B$3:$J$114,9,FALSE)))))</f>
        <v/>
      </c>
      <c r="Q934" s="59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</row>
    <row r="935" ht="13.5" customHeight="1">
      <c r="A935" s="44"/>
      <c r="B935" s="60" t="str">
        <f>IF($K935="","",(VLOOKUP($K935,'判定表'!$B$3:$G$105,6,FALSE)))</f>
        <v/>
      </c>
      <c r="C935" s="61"/>
      <c r="D935" s="62" t="str">
        <f t="shared" si="2"/>
        <v/>
      </c>
      <c r="E935" s="62" t="str">
        <f>IF(F935="","",VLOOKUP($F935,'金額'!$B$3:$K$44,10,FALSE))</f>
        <v/>
      </c>
      <c r="F935" s="63"/>
      <c r="G935" s="64" t="str">
        <f>IF($F935="","",(VLOOKUP($F935,'金額'!$B$3:$E$114,2,FALSE)))</f>
        <v/>
      </c>
      <c r="H935" s="65" t="str">
        <f>IF(F935="","",VLOOKUP($F935,'金額'!$B$3:$I$44,8,FALSE))</f>
        <v/>
      </c>
      <c r="I935" s="66" t="str">
        <f>IF(F935="","",VLOOKUP($F935,'金額'!$B$3:$I$44,7,FALSE))</f>
        <v/>
      </c>
      <c r="J935" s="67"/>
      <c r="K935" s="68"/>
      <c r="L935" s="69" t="str">
        <f>IF($I935="","",IF(AND($B935="K",$E935="KTN"),2000,IF(AND($B935="K",$E935="WHZ"),2000,IF($E935="MAHA",1500,IF($G935=0,(VLOOKUP($K935,'判定表'!$B$3:$G$96,2,FALSE)),0)))))</f>
        <v/>
      </c>
      <c r="M935" s="70" t="str">
        <f>IF($K935="","",IF($E935="ANC",(VLOOKUP($K935,'判定表'!$B$3:$G$95,3,FALSE)),IF(OR($E935="KTN",$E935="WHZ"),(VLOOKUP($K935,'判定表'!$B$3:$G$95,4,FALSE)*I935),0)))</f>
        <v/>
      </c>
      <c r="N935" s="71" t="str">
        <f>IF($I935="","",IF($K935="","",IF($G935=1,(VLOOKUP($F935,'金額'!$B$3:$J$114,3,FALSE)),0)))</f>
        <v/>
      </c>
      <c r="O935" s="72" t="str">
        <f t="shared" si="3"/>
        <v/>
      </c>
      <c r="P935" s="73" t="str">
        <f>IF($K935="","",IF($E935="KTN",(VLOOKUP($K935,'判定表'!$B$3:$I$95,8,FALSE)),IF($I935="","",(VLOOKUP($F935,'金額'!$B$3:$J$114,9,FALSE)))))</f>
        <v/>
      </c>
      <c r="Q935" s="59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</row>
    <row r="936" ht="13.5" customHeight="1">
      <c r="A936" s="44"/>
      <c r="B936" s="60" t="str">
        <f>IF($K936="","",(VLOOKUP($K936,'判定表'!$B$3:$G$105,6,FALSE)))</f>
        <v/>
      </c>
      <c r="C936" s="61"/>
      <c r="D936" s="62" t="str">
        <f t="shared" si="2"/>
        <v/>
      </c>
      <c r="E936" s="62" t="str">
        <f>IF(F936="","",VLOOKUP($F936,'金額'!$B$3:$K$44,10,FALSE))</f>
        <v/>
      </c>
      <c r="F936" s="63"/>
      <c r="G936" s="64" t="str">
        <f>IF($F936="","",(VLOOKUP($F936,'金額'!$B$3:$E$114,2,FALSE)))</f>
        <v/>
      </c>
      <c r="H936" s="65" t="str">
        <f>IF(F936="","",VLOOKUP($F936,'金額'!$B$3:$I$44,8,FALSE))</f>
        <v/>
      </c>
      <c r="I936" s="66" t="str">
        <f>IF(F936="","",VLOOKUP($F936,'金額'!$B$3:$I$44,7,FALSE))</f>
        <v/>
      </c>
      <c r="J936" s="67"/>
      <c r="K936" s="68"/>
      <c r="L936" s="69" t="str">
        <f>IF($I936="","",IF(AND($B936="K",$E936="KTN"),2000,IF(AND($B936="K",$E936="WHZ"),2000,IF($E936="MAHA",1500,IF($G936=0,(VLOOKUP($K936,'判定表'!$B$3:$G$96,2,FALSE)),0)))))</f>
        <v/>
      </c>
      <c r="M936" s="70" t="str">
        <f>IF($K936="","",IF($E936="ANC",(VLOOKUP($K936,'判定表'!$B$3:$G$95,3,FALSE)),IF(OR($E936="KTN",$E936="WHZ"),(VLOOKUP($K936,'判定表'!$B$3:$G$95,4,FALSE)*I936),0)))</f>
        <v/>
      </c>
      <c r="N936" s="71" t="str">
        <f>IF($I936="","",IF($K936="","",IF($G936=1,(VLOOKUP($F936,'金額'!$B$3:$J$114,3,FALSE)),0)))</f>
        <v/>
      </c>
      <c r="O936" s="72" t="str">
        <f t="shared" si="3"/>
        <v/>
      </c>
      <c r="P936" s="73" t="str">
        <f>IF($K936="","",IF($E936="KTN",(VLOOKUP($K936,'判定表'!$B$3:$I$95,8,FALSE)),IF($I936="","",(VLOOKUP($F936,'金額'!$B$3:$J$114,9,FALSE)))))</f>
        <v/>
      </c>
      <c r="Q936" s="59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</row>
    <row r="937" ht="13.5" customHeight="1">
      <c r="A937" s="44"/>
      <c r="B937" s="60" t="str">
        <f>IF($K937="","",(VLOOKUP($K937,'判定表'!$B$3:$G$105,6,FALSE)))</f>
        <v/>
      </c>
      <c r="C937" s="61"/>
      <c r="D937" s="62" t="str">
        <f t="shared" si="2"/>
        <v/>
      </c>
      <c r="E937" s="62" t="str">
        <f>IF(F937="","",VLOOKUP($F937,'金額'!$B$3:$K$44,10,FALSE))</f>
        <v/>
      </c>
      <c r="F937" s="63"/>
      <c r="G937" s="64" t="str">
        <f>IF($F937="","",(VLOOKUP($F937,'金額'!$B$3:$E$114,2,FALSE)))</f>
        <v/>
      </c>
      <c r="H937" s="65" t="str">
        <f>IF(F937="","",VLOOKUP($F937,'金額'!$B$3:$I$44,8,FALSE))</f>
        <v/>
      </c>
      <c r="I937" s="66" t="str">
        <f>IF(F937="","",VLOOKUP($F937,'金額'!$B$3:$I$44,7,FALSE))</f>
        <v/>
      </c>
      <c r="J937" s="67"/>
      <c r="K937" s="68"/>
      <c r="L937" s="69" t="str">
        <f>IF($I937="","",IF(AND($B937="K",$E937="KTN"),2000,IF(AND($B937="K",$E937="WHZ"),2000,IF($E937="MAHA",1500,IF($G937=0,(VLOOKUP($K937,'判定表'!$B$3:$G$96,2,FALSE)),0)))))</f>
        <v/>
      </c>
      <c r="M937" s="70" t="str">
        <f>IF($K937="","",IF($E937="ANC",(VLOOKUP($K937,'判定表'!$B$3:$G$95,3,FALSE)),IF(OR($E937="KTN",$E937="WHZ"),(VLOOKUP($K937,'判定表'!$B$3:$G$95,4,FALSE)*I937),0)))</f>
        <v/>
      </c>
      <c r="N937" s="71" t="str">
        <f>IF($I937="","",IF($K937="","",IF($G937=1,(VLOOKUP($F937,'金額'!$B$3:$J$114,3,FALSE)),0)))</f>
        <v/>
      </c>
      <c r="O937" s="72" t="str">
        <f t="shared" si="3"/>
        <v/>
      </c>
      <c r="P937" s="73" t="str">
        <f>IF($K937="","",IF($E937="KTN",(VLOOKUP($K937,'判定表'!$B$3:$I$95,8,FALSE)),IF($I937="","",(VLOOKUP($F937,'金額'!$B$3:$J$114,9,FALSE)))))</f>
        <v/>
      </c>
      <c r="Q937" s="59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</row>
    <row r="938" ht="13.5" customHeight="1">
      <c r="A938" s="44"/>
      <c r="B938" s="60" t="str">
        <f>IF($K938="","",(VLOOKUP($K938,'判定表'!$B$3:$G$105,6,FALSE)))</f>
        <v/>
      </c>
      <c r="C938" s="61"/>
      <c r="D938" s="62" t="str">
        <f t="shared" si="2"/>
        <v/>
      </c>
      <c r="E938" s="62" t="str">
        <f>IF(F938="","",VLOOKUP($F938,'金額'!$B$3:$K$44,10,FALSE))</f>
        <v/>
      </c>
      <c r="F938" s="63"/>
      <c r="G938" s="64" t="str">
        <f>IF($F938="","",(VLOOKUP($F938,'金額'!$B$3:$E$114,2,FALSE)))</f>
        <v/>
      </c>
      <c r="H938" s="65" t="str">
        <f>IF(F938="","",VLOOKUP($F938,'金額'!$B$3:$I$44,8,FALSE))</f>
        <v/>
      </c>
      <c r="I938" s="66" t="str">
        <f>IF(F938="","",VLOOKUP($F938,'金額'!$B$3:$I$44,7,FALSE))</f>
        <v/>
      </c>
      <c r="J938" s="67"/>
      <c r="K938" s="68"/>
      <c r="L938" s="69" t="str">
        <f>IF($I938="","",IF(AND($B938="K",$E938="KTN"),2000,IF(AND($B938="K",$E938="WHZ"),2000,IF($E938="MAHA",1500,IF($G938=0,(VLOOKUP($K938,'判定表'!$B$3:$G$96,2,FALSE)),0)))))</f>
        <v/>
      </c>
      <c r="M938" s="70" t="str">
        <f>IF($K938="","",IF($E938="ANC",(VLOOKUP($K938,'判定表'!$B$3:$G$95,3,FALSE)),IF(OR($E938="KTN",$E938="WHZ"),(VLOOKUP($K938,'判定表'!$B$3:$G$95,4,FALSE)*I938),0)))</f>
        <v/>
      </c>
      <c r="N938" s="71" t="str">
        <f>IF($I938="","",IF($K938="","",IF($G938=1,(VLOOKUP($F938,'金額'!$B$3:$J$114,3,FALSE)),0)))</f>
        <v/>
      </c>
      <c r="O938" s="72" t="str">
        <f t="shared" si="3"/>
        <v/>
      </c>
      <c r="P938" s="73" t="str">
        <f>IF($K938="","",IF($E938="KTN",(VLOOKUP($K938,'判定表'!$B$3:$I$95,8,FALSE)),IF($I938="","",(VLOOKUP($F938,'金額'!$B$3:$J$114,9,FALSE)))))</f>
        <v/>
      </c>
      <c r="Q938" s="59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</row>
    <row r="939" ht="13.5" customHeight="1">
      <c r="A939" s="44"/>
      <c r="B939" s="60" t="str">
        <f>IF($K939="","",(VLOOKUP($K939,'判定表'!$B$3:$G$105,6,FALSE)))</f>
        <v/>
      </c>
      <c r="C939" s="61"/>
      <c r="D939" s="62" t="str">
        <f t="shared" si="2"/>
        <v/>
      </c>
      <c r="E939" s="62" t="str">
        <f>IF(F939="","",VLOOKUP($F939,'金額'!$B$3:$K$44,10,FALSE))</f>
        <v/>
      </c>
      <c r="F939" s="63"/>
      <c r="G939" s="64" t="str">
        <f>IF($F939="","",(VLOOKUP($F939,'金額'!$B$3:$E$114,2,FALSE)))</f>
        <v/>
      </c>
      <c r="H939" s="65" t="str">
        <f>IF(F939="","",VLOOKUP($F939,'金額'!$B$3:$I$44,8,FALSE))</f>
        <v/>
      </c>
      <c r="I939" s="66" t="str">
        <f>IF(F939="","",VLOOKUP($F939,'金額'!$B$3:$I$44,7,FALSE))</f>
        <v/>
      </c>
      <c r="J939" s="67"/>
      <c r="K939" s="68"/>
      <c r="L939" s="69" t="str">
        <f>IF($I939="","",IF(AND($B939="K",$E939="KTN"),2000,IF(AND($B939="K",$E939="WHZ"),2000,IF($E939="MAHA",1500,IF($G939=0,(VLOOKUP($K939,'判定表'!$B$3:$G$96,2,FALSE)),0)))))</f>
        <v/>
      </c>
      <c r="M939" s="70" t="str">
        <f>IF($K939="","",IF($E939="ANC",(VLOOKUP($K939,'判定表'!$B$3:$G$95,3,FALSE)),IF(OR($E939="KTN",$E939="WHZ"),(VLOOKUP($K939,'判定表'!$B$3:$G$95,4,FALSE)*I939),0)))</f>
        <v/>
      </c>
      <c r="N939" s="71" t="str">
        <f>IF($I939="","",IF($K939="","",IF($G939=1,(VLOOKUP($F939,'金額'!$B$3:$J$114,3,FALSE)),0)))</f>
        <v/>
      </c>
      <c r="O939" s="72" t="str">
        <f t="shared" si="3"/>
        <v/>
      </c>
      <c r="P939" s="73" t="str">
        <f>IF($K939="","",IF($E939="KTN",(VLOOKUP($K939,'判定表'!$B$3:$I$95,8,FALSE)),IF($I939="","",(VLOOKUP($F939,'金額'!$B$3:$J$114,9,FALSE)))))</f>
        <v/>
      </c>
      <c r="Q939" s="59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</row>
    <row r="940" ht="13.5" customHeight="1">
      <c r="A940" s="44"/>
      <c r="B940" s="60" t="str">
        <f>IF($K940="","",(VLOOKUP($K940,'判定表'!$B$3:$G$105,6,FALSE)))</f>
        <v/>
      </c>
      <c r="C940" s="61"/>
      <c r="D940" s="62" t="str">
        <f t="shared" si="2"/>
        <v/>
      </c>
      <c r="E940" s="62" t="str">
        <f>IF(F940="","",VLOOKUP($F940,'金額'!$B$3:$K$44,10,FALSE))</f>
        <v/>
      </c>
      <c r="F940" s="63"/>
      <c r="G940" s="64" t="str">
        <f>IF($F940="","",(VLOOKUP($F940,'金額'!$B$3:$E$114,2,FALSE)))</f>
        <v/>
      </c>
      <c r="H940" s="65" t="str">
        <f>IF(F940="","",VLOOKUP($F940,'金額'!$B$3:$I$44,8,FALSE))</f>
        <v/>
      </c>
      <c r="I940" s="66" t="str">
        <f>IF(F940="","",VLOOKUP($F940,'金額'!$B$3:$I$44,7,FALSE))</f>
        <v/>
      </c>
      <c r="J940" s="67"/>
      <c r="K940" s="68"/>
      <c r="L940" s="69" t="str">
        <f>IF($I940="","",IF(AND($B940="K",$E940="KTN"),2000,IF(AND($B940="K",$E940="WHZ"),2000,IF($E940="MAHA",1500,IF($G940=0,(VLOOKUP($K940,'判定表'!$B$3:$G$96,2,FALSE)),0)))))</f>
        <v/>
      </c>
      <c r="M940" s="70" t="str">
        <f>IF($K940="","",IF($E940="ANC",(VLOOKUP($K940,'判定表'!$B$3:$G$95,3,FALSE)),IF(OR($E940="KTN",$E940="WHZ"),(VLOOKUP($K940,'判定表'!$B$3:$G$95,4,FALSE)*I940),0)))</f>
        <v/>
      </c>
      <c r="N940" s="71" t="str">
        <f>IF($I940="","",IF($K940="","",IF($G940=1,(VLOOKUP($F940,'金額'!$B$3:$J$114,3,FALSE)),0)))</f>
        <v/>
      </c>
      <c r="O940" s="72" t="str">
        <f t="shared" si="3"/>
        <v/>
      </c>
      <c r="P940" s="73" t="str">
        <f>IF($K940="","",IF($E940="KTN",(VLOOKUP($K940,'判定表'!$B$3:$I$95,8,FALSE)),IF($I940="","",(VLOOKUP($F940,'金額'!$B$3:$J$114,9,FALSE)))))</f>
        <v/>
      </c>
      <c r="Q940" s="59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</row>
    <row r="941" ht="13.5" customHeight="1">
      <c r="A941" s="44"/>
      <c r="B941" s="60" t="str">
        <f>IF($K941="","",(VLOOKUP($K941,'判定表'!$B$3:$G$105,6,FALSE)))</f>
        <v/>
      </c>
      <c r="C941" s="61"/>
      <c r="D941" s="62" t="str">
        <f t="shared" si="2"/>
        <v/>
      </c>
      <c r="E941" s="62" t="str">
        <f>IF(F941="","",VLOOKUP($F941,'金額'!$B$3:$K$44,10,FALSE))</f>
        <v/>
      </c>
      <c r="F941" s="63"/>
      <c r="G941" s="64" t="str">
        <f>IF($F941="","",(VLOOKUP($F941,'金額'!$B$3:$E$114,2,FALSE)))</f>
        <v/>
      </c>
      <c r="H941" s="65" t="str">
        <f>IF(F941="","",VLOOKUP($F941,'金額'!$B$3:$I$44,8,FALSE))</f>
        <v/>
      </c>
      <c r="I941" s="66" t="str">
        <f>IF(F941="","",VLOOKUP($F941,'金額'!$B$3:$I$44,7,FALSE))</f>
        <v/>
      </c>
      <c r="J941" s="67"/>
      <c r="K941" s="68"/>
      <c r="L941" s="69" t="str">
        <f>IF($I941="","",IF(AND($B941="K",$E941="KTN"),2000,IF(AND($B941="K",$E941="WHZ"),2000,IF($E941="MAHA",1500,IF($G941=0,(VLOOKUP($K941,'判定表'!$B$3:$G$96,2,FALSE)),0)))))</f>
        <v/>
      </c>
      <c r="M941" s="70" t="str">
        <f>IF($K941="","",IF($E941="ANC",(VLOOKUP($K941,'判定表'!$B$3:$G$95,3,FALSE)),IF(OR($E941="KTN",$E941="WHZ"),(VLOOKUP($K941,'判定表'!$B$3:$G$95,4,FALSE)*I941),0)))</f>
        <v/>
      </c>
      <c r="N941" s="71" t="str">
        <f>IF($I941="","",IF($K941="","",IF($G941=1,(VLOOKUP($F941,'金額'!$B$3:$J$114,3,FALSE)),0)))</f>
        <v/>
      </c>
      <c r="O941" s="72" t="str">
        <f t="shared" si="3"/>
        <v/>
      </c>
      <c r="P941" s="73" t="str">
        <f>IF($K941="","",IF($E941="KTN",(VLOOKUP($K941,'判定表'!$B$3:$I$95,8,FALSE)),IF($I941="","",(VLOOKUP($F941,'金額'!$B$3:$J$114,9,FALSE)))))</f>
        <v/>
      </c>
      <c r="Q941" s="59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</row>
    <row r="942" ht="13.5" customHeight="1">
      <c r="A942" s="44"/>
      <c r="B942" s="60" t="str">
        <f>IF($K942="","",(VLOOKUP($K942,'判定表'!$B$3:$G$105,6,FALSE)))</f>
        <v/>
      </c>
      <c r="C942" s="61"/>
      <c r="D942" s="62" t="str">
        <f t="shared" si="2"/>
        <v/>
      </c>
      <c r="E942" s="62" t="str">
        <f>IF(F942="","",VLOOKUP($F942,'金額'!$B$3:$K$44,10,FALSE))</f>
        <v/>
      </c>
      <c r="F942" s="63"/>
      <c r="G942" s="64" t="str">
        <f>IF($F942="","",(VLOOKUP($F942,'金額'!$B$3:$E$114,2,FALSE)))</f>
        <v/>
      </c>
      <c r="H942" s="65" t="str">
        <f>IF(F942="","",VLOOKUP($F942,'金額'!$B$3:$I$44,8,FALSE))</f>
        <v/>
      </c>
      <c r="I942" s="66" t="str">
        <f>IF(F942="","",VLOOKUP($F942,'金額'!$B$3:$I$44,7,FALSE))</f>
        <v/>
      </c>
      <c r="J942" s="67"/>
      <c r="K942" s="68"/>
      <c r="L942" s="69" t="str">
        <f>IF($I942="","",IF(AND($B942="K",$E942="KTN"),2000,IF(AND($B942="K",$E942="WHZ"),2000,IF($E942="MAHA",1500,IF($G942=0,(VLOOKUP($K942,'判定表'!$B$3:$G$96,2,FALSE)),0)))))</f>
        <v/>
      </c>
      <c r="M942" s="70" t="str">
        <f>IF($K942="","",IF($E942="ANC",(VLOOKUP($K942,'判定表'!$B$3:$G$95,3,FALSE)),IF(OR($E942="KTN",$E942="WHZ"),(VLOOKUP($K942,'判定表'!$B$3:$G$95,4,FALSE)*I942),0)))</f>
        <v/>
      </c>
      <c r="N942" s="71" t="str">
        <f>IF($I942="","",IF($K942="","",IF($G942=1,(VLOOKUP($F942,'金額'!$B$3:$J$114,3,FALSE)),0)))</f>
        <v/>
      </c>
      <c r="O942" s="72" t="str">
        <f t="shared" si="3"/>
        <v/>
      </c>
      <c r="P942" s="73" t="str">
        <f>IF($K942="","",IF($E942="KTN",(VLOOKUP($K942,'判定表'!$B$3:$I$95,8,FALSE)),IF($I942="","",(VLOOKUP($F942,'金額'!$B$3:$J$114,9,FALSE)))))</f>
        <v/>
      </c>
      <c r="Q942" s="59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</row>
    <row r="943" ht="13.5" customHeight="1">
      <c r="A943" s="44"/>
      <c r="B943" s="60" t="str">
        <f>IF($K943="","",(VLOOKUP($K943,'判定表'!$B$3:$G$105,6,FALSE)))</f>
        <v/>
      </c>
      <c r="C943" s="61"/>
      <c r="D943" s="62" t="str">
        <f t="shared" si="2"/>
        <v/>
      </c>
      <c r="E943" s="62" t="str">
        <f>IF(F943="","",VLOOKUP($F943,'金額'!$B$3:$K$44,10,FALSE))</f>
        <v/>
      </c>
      <c r="F943" s="63"/>
      <c r="G943" s="64" t="str">
        <f>IF($F943="","",(VLOOKUP($F943,'金額'!$B$3:$E$114,2,FALSE)))</f>
        <v/>
      </c>
      <c r="H943" s="65" t="str">
        <f>IF(F943="","",VLOOKUP($F943,'金額'!$B$3:$I$44,8,FALSE))</f>
        <v/>
      </c>
      <c r="I943" s="66" t="str">
        <f>IF(F943="","",VLOOKUP($F943,'金額'!$B$3:$I$44,7,FALSE))</f>
        <v/>
      </c>
      <c r="J943" s="67"/>
      <c r="K943" s="68"/>
      <c r="L943" s="69" t="str">
        <f>IF($I943="","",IF(AND($B943="K",$E943="KTN"),2000,IF(AND($B943="K",$E943="WHZ"),2000,IF($E943="MAHA",1500,IF($G943=0,(VLOOKUP($K943,'判定表'!$B$3:$G$96,2,FALSE)),0)))))</f>
        <v/>
      </c>
      <c r="M943" s="70" t="str">
        <f>IF($K943="","",IF($E943="ANC",(VLOOKUP($K943,'判定表'!$B$3:$G$95,3,FALSE)),IF(OR($E943="KTN",$E943="WHZ"),(VLOOKUP($K943,'判定表'!$B$3:$G$95,4,FALSE)*I943),0)))</f>
        <v/>
      </c>
      <c r="N943" s="71" t="str">
        <f>IF($I943="","",IF($K943="","",IF($G943=1,(VLOOKUP($F943,'金額'!$B$3:$J$114,3,FALSE)),0)))</f>
        <v/>
      </c>
      <c r="O943" s="72" t="str">
        <f t="shared" si="3"/>
        <v/>
      </c>
      <c r="P943" s="73" t="str">
        <f>IF($K943="","",IF($E943="KTN",(VLOOKUP($K943,'判定表'!$B$3:$I$95,8,FALSE)),IF($I943="","",(VLOOKUP($F943,'金額'!$B$3:$J$114,9,FALSE)))))</f>
        <v/>
      </c>
      <c r="Q943" s="59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</row>
    <row r="944" ht="13.5" customHeight="1">
      <c r="A944" s="44"/>
      <c r="B944" s="60" t="str">
        <f>IF($K944="","",(VLOOKUP($K944,'判定表'!$B$3:$G$105,6,FALSE)))</f>
        <v/>
      </c>
      <c r="C944" s="61"/>
      <c r="D944" s="62" t="str">
        <f t="shared" si="2"/>
        <v/>
      </c>
      <c r="E944" s="62" t="str">
        <f>IF(F944="","",VLOOKUP($F944,'金額'!$B$3:$K$44,10,FALSE))</f>
        <v/>
      </c>
      <c r="F944" s="63"/>
      <c r="G944" s="64" t="str">
        <f>IF($F944="","",(VLOOKUP($F944,'金額'!$B$3:$E$114,2,FALSE)))</f>
        <v/>
      </c>
      <c r="H944" s="65" t="str">
        <f>IF(F944="","",VLOOKUP($F944,'金額'!$B$3:$I$44,8,FALSE))</f>
        <v/>
      </c>
      <c r="I944" s="66" t="str">
        <f>IF(F944="","",VLOOKUP($F944,'金額'!$B$3:$I$44,7,FALSE))</f>
        <v/>
      </c>
      <c r="J944" s="67"/>
      <c r="K944" s="68"/>
      <c r="L944" s="69" t="str">
        <f>IF($I944="","",IF(AND($B944="K",$E944="KTN"),2000,IF(AND($B944="K",$E944="WHZ"),2000,IF($E944="MAHA",1500,IF($G944=0,(VLOOKUP($K944,'判定表'!$B$3:$G$96,2,FALSE)),0)))))</f>
        <v/>
      </c>
      <c r="M944" s="70" t="str">
        <f>IF($K944="","",IF($E944="ANC",(VLOOKUP($K944,'判定表'!$B$3:$G$95,3,FALSE)),IF(OR($E944="KTN",$E944="WHZ"),(VLOOKUP($K944,'判定表'!$B$3:$G$95,4,FALSE)*I944),0)))</f>
        <v/>
      </c>
      <c r="N944" s="71" t="str">
        <f>IF($I944="","",IF($K944="","",IF($G944=1,(VLOOKUP($F944,'金額'!$B$3:$J$114,3,FALSE)),0)))</f>
        <v/>
      </c>
      <c r="O944" s="72" t="str">
        <f t="shared" si="3"/>
        <v/>
      </c>
      <c r="P944" s="73" t="str">
        <f>IF($K944="","",IF($E944="KTN",(VLOOKUP($K944,'判定表'!$B$3:$I$95,8,FALSE)),IF($I944="","",(VLOOKUP($F944,'金額'!$B$3:$J$114,9,FALSE)))))</f>
        <v/>
      </c>
      <c r="Q944" s="59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</row>
    <row r="945" ht="13.5" customHeight="1">
      <c r="A945" s="44"/>
      <c r="B945" s="60" t="str">
        <f>IF($K945="","",(VLOOKUP($K945,'判定表'!$B$3:$G$105,6,FALSE)))</f>
        <v/>
      </c>
      <c r="C945" s="61"/>
      <c r="D945" s="62" t="str">
        <f t="shared" si="2"/>
        <v/>
      </c>
      <c r="E945" s="62" t="str">
        <f>IF(F945="","",VLOOKUP($F945,'金額'!$B$3:$K$44,10,FALSE))</f>
        <v/>
      </c>
      <c r="F945" s="63"/>
      <c r="G945" s="64" t="str">
        <f>IF($F945="","",(VLOOKUP($F945,'金額'!$B$3:$E$114,2,FALSE)))</f>
        <v/>
      </c>
      <c r="H945" s="65" t="str">
        <f>IF(F945="","",VLOOKUP($F945,'金額'!$B$3:$I$44,8,FALSE))</f>
        <v/>
      </c>
      <c r="I945" s="66" t="str">
        <f>IF(F945="","",VLOOKUP($F945,'金額'!$B$3:$I$44,7,FALSE))</f>
        <v/>
      </c>
      <c r="J945" s="67"/>
      <c r="K945" s="68"/>
      <c r="L945" s="69" t="str">
        <f>IF($I945="","",IF(AND($B945="K",$E945="KTN"),2000,IF(AND($B945="K",$E945="WHZ"),2000,IF($E945="MAHA",1500,IF($G945=0,(VLOOKUP($K945,'判定表'!$B$3:$G$96,2,FALSE)),0)))))</f>
        <v/>
      </c>
      <c r="M945" s="70" t="str">
        <f>IF($K945="","",IF($E945="ANC",(VLOOKUP($K945,'判定表'!$B$3:$G$95,3,FALSE)),IF(OR($E945="KTN",$E945="WHZ"),(VLOOKUP($K945,'判定表'!$B$3:$G$95,4,FALSE)*I945),0)))</f>
        <v/>
      </c>
      <c r="N945" s="71" t="str">
        <f>IF($I945="","",IF($K945="","",IF($G945=1,(VLOOKUP($F945,'金額'!$B$3:$J$114,3,FALSE)),0)))</f>
        <v/>
      </c>
      <c r="O945" s="72" t="str">
        <f t="shared" si="3"/>
        <v/>
      </c>
      <c r="P945" s="73" t="str">
        <f>IF($K945="","",IF($E945="KTN",(VLOOKUP($K945,'判定表'!$B$3:$I$95,8,FALSE)),IF($I945="","",(VLOOKUP($F945,'金額'!$B$3:$J$114,9,FALSE)))))</f>
        <v/>
      </c>
      <c r="Q945" s="59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</row>
    <row r="946" ht="13.5" customHeight="1">
      <c r="A946" s="44"/>
      <c r="B946" s="60" t="str">
        <f>IF($K946="","",(VLOOKUP($K946,'判定表'!$B$3:$G$105,6,FALSE)))</f>
        <v/>
      </c>
      <c r="C946" s="61"/>
      <c r="D946" s="62" t="str">
        <f t="shared" si="2"/>
        <v/>
      </c>
      <c r="E946" s="62" t="str">
        <f>IF(F946="","",VLOOKUP($F946,'金額'!$B$3:$K$44,10,FALSE))</f>
        <v/>
      </c>
      <c r="F946" s="63"/>
      <c r="G946" s="64" t="str">
        <f>IF($F946="","",(VLOOKUP($F946,'金額'!$B$3:$E$114,2,FALSE)))</f>
        <v/>
      </c>
      <c r="H946" s="65" t="str">
        <f>IF(F946="","",VLOOKUP($F946,'金額'!$B$3:$I$44,8,FALSE))</f>
        <v/>
      </c>
      <c r="I946" s="66" t="str">
        <f>IF(F946="","",VLOOKUP($F946,'金額'!$B$3:$I$44,7,FALSE))</f>
        <v/>
      </c>
      <c r="J946" s="67"/>
      <c r="K946" s="68"/>
      <c r="L946" s="69" t="str">
        <f>IF($I946="","",IF(AND($B946="K",$E946="KTN"),2000,IF(AND($B946="K",$E946="WHZ"),2000,IF($E946="MAHA",1500,IF($G946=0,(VLOOKUP($K946,'判定表'!$B$3:$G$96,2,FALSE)),0)))))</f>
        <v/>
      </c>
      <c r="M946" s="70" t="str">
        <f>IF($K946="","",IF($E946="ANC",(VLOOKUP($K946,'判定表'!$B$3:$G$95,3,FALSE)),IF(OR($E946="KTN",$E946="WHZ"),(VLOOKUP($K946,'判定表'!$B$3:$G$95,4,FALSE)*I946),0)))</f>
        <v/>
      </c>
      <c r="N946" s="71" t="str">
        <f>IF($I946="","",IF($K946="","",IF($G946=1,(VLOOKUP($F946,'金額'!$B$3:$J$114,3,FALSE)),0)))</f>
        <v/>
      </c>
      <c r="O946" s="72" t="str">
        <f t="shared" si="3"/>
        <v/>
      </c>
      <c r="P946" s="73" t="str">
        <f>IF($K946="","",IF($E946="KTN",(VLOOKUP($K946,'判定表'!$B$3:$I$95,8,FALSE)),IF($I946="","",(VLOOKUP($F946,'金額'!$B$3:$J$114,9,FALSE)))))</f>
        <v/>
      </c>
      <c r="Q946" s="59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</row>
    <row r="947" ht="13.5" customHeight="1">
      <c r="A947" s="44"/>
      <c r="B947" s="60" t="str">
        <f>IF($K947="","",(VLOOKUP($K947,'判定表'!$B$3:$G$105,6,FALSE)))</f>
        <v/>
      </c>
      <c r="C947" s="61"/>
      <c r="D947" s="62" t="str">
        <f t="shared" si="2"/>
        <v/>
      </c>
      <c r="E947" s="62" t="str">
        <f>IF(F947="","",VLOOKUP($F947,'金額'!$B$3:$K$44,10,FALSE))</f>
        <v/>
      </c>
      <c r="F947" s="63"/>
      <c r="G947" s="64" t="str">
        <f>IF($F947="","",(VLOOKUP($F947,'金額'!$B$3:$E$114,2,FALSE)))</f>
        <v/>
      </c>
      <c r="H947" s="65" t="str">
        <f>IF(F947="","",VLOOKUP($F947,'金額'!$B$3:$I$44,8,FALSE))</f>
        <v/>
      </c>
      <c r="I947" s="66" t="str">
        <f>IF(F947="","",VLOOKUP($F947,'金額'!$B$3:$I$44,7,FALSE))</f>
        <v/>
      </c>
      <c r="J947" s="67"/>
      <c r="K947" s="68"/>
      <c r="L947" s="69" t="str">
        <f>IF($I947="","",IF(AND($B947="K",$E947="KTN"),2000,IF(AND($B947="K",$E947="WHZ"),2000,IF($E947="MAHA",1500,IF($G947=0,(VLOOKUP($K947,'判定表'!$B$3:$G$96,2,FALSE)),0)))))</f>
        <v/>
      </c>
      <c r="M947" s="70" t="str">
        <f>IF($K947="","",IF($E947="ANC",(VLOOKUP($K947,'判定表'!$B$3:$G$95,3,FALSE)),IF(OR($E947="KTN",$E947="WHZ"),(VLOOKUP($K947,'判定表'!$B$3:$G$95,4,FALSE)*I947),0)))</f>
        <v/>
      </c>
      <c r="N947" s="71" t="str">
        <f>IF($I947="","",IF($K947="","",IF($G947=1,(VLOOKUP($F947,'金額'!$B$3:$J$114,3,FALSE)),0)))</f>
        <v/>
      </c>
      <c r="O947" s="72" t="str">
        <f t="shared" si="3"/>
        <v/>
      </c>
      <c r="P947" s="73" t="str">
        <f>IF($K947="","",IF($E947="KTN",(VLOOKUP($K947,'判定表'!$B$3:$I$95,8,FALSE)),IF($I947="","",(VLOOKUP($F947,'金額'!$B$3:$J$114,9,FALSE)))))</f>
        <v/>
      </c>
      <c r="Q947" s="59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</row>
    <row r="948" ht="13.5" customHeight="1">
      <c r="A948" s="44"/>
      <c r="B948" s="60" t="str">
        <f>IF($K948="","",(VLOOKUP($K948,'判定表'!$B$3:$G$105,6,FALSE)))</f>
        <v/>
      </c>
      <c r="C948" s="61"/>
      <c r="D948" s="62" t="str">
        <f t="shared" si="2"/>
        <v/>
      </c>
      <c r="E948" s="62" t="str">
        <f>IF(F948="","",VLOOKUP($F948,'金額'!$B$3:$K$44,10,FALSE))</f>
        <v/>
      </c>
      <c r="F948" s="63"/>
      <c r="G948" s="64" t="str">
        <f>IF($F948="","",(VLOOKUP($F948,'金額'!$B$3:$E$114,2,FALSE)))</f>
        <v/>
      </c>
      <c r="H948" s="65" t="str">
        <f>IF(F948="","",VLOOKUP($F948,'金額'!$B$3:$I$44,8,FALSE))</f>
        <v/>
      </c>
      <c r="I948" s="66" t="str">
        <f>IF(F948="","",VLOOKUP($F948,'金額'!$B$3:$I$44,7,FALSE))</f>
        <v/>
      </c>
      <c r="J948" s="67"/>
      <c r="K948" s="68"/>
      <c r="L948" s="69" t="str">
        <f>IF($I948="","",IF(AND($B948="K",$E948="KTN"),2000,IF(AND($B948="K",$E948="WHZ"),2000,IF($E948="MAHA",1500,IF($G948=0,(VLOOKUP($K948,'判定表'!$B$3:$G$96,2,FALSE)),0)))))</f>
        <v/>
      </c>
      <c r="M948" s="70" t="str">
        <f>IF($K948="","",IF($E948="ANC",(VLOOKUP($K948,'判定表'!$B$3:$G$95,3,FALSE)),IF(OR($E948="KTN",$E948="WHZ"),(VLOOKUP($K948,'判定表'!$B$3:$G$95,4,FALSE)*I948),0)))</f>
        <v/>
      </c>
      <c r="N948" s="71" t="str">
        <f>IF($I948="","",IF($K948="","",IF($G948=1,(VLOOKUP($F948,'金額'!$B$3:$J$114,3,FALSE)),0)))</f>
        <v/>
      </c>
      <c r="O948" s="72" t="str">
        <f t="shared" si="3"/>
        <v/>
      </c>
      <c r="P948" s="73" t="str">
        <f>IF($K948="","",IF($E948="KTN",(VLOOKUP($K948,'判定表'!$B$3:$I$95,8,FALSE)),IF($I948="","",(VLOOKUP($F948,'金額'!$B$3:$J$114,9,FALSE)))))</f>
        <v/>
      </c>
      <c r="Q948" s="59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</row>
    <row r="949" ht="13.5" customHeight="1">
      <c r="A949" s="44"/>
      <c r="B949" s="60" t="str">
        <f>IF($K949="","",(VLOOKUP($K949,'判定表'!$B$3:$G$105,6,FALSE)))</f>
        <v/>
      </c>
      <c r="C949" s="61"/>
      <c r="D949" s="62" t="str">
        <f t="shared" si="2"/>
        <v/>
      </c>
      <c r="E949" s="62" t="str">
        <f>IF(F949="","",VLOOKUP($F949,'金額'!$B$3:$K$44,10,FALSE))</f>
        <v/>
      </c>
      <c r="F949" s="63"/>
      <c r="G949" s="64" t="str">
        <f>IF($F949="","",(VLOOKUP($F949,'金額'!$B$3:$E$114,2,FALSE)))</f>
        <v/>
      </c>
      <c r="H949" s="65" t="str">
        <f>IF(F949="","",VLOOKUP($F949,'金額'!$B$3:$I$44,8,FALSE))</f>
        <v/>
      </c>
      <c r="I949" s="66" t="str">
        <f>IF(F949="","",VLOOKUP($F949,'金額'!$B$3:$I$44,7,FALSE))</f>
        <v/>
      </c>
      <c r="J949" s="67"/>
      <c r="K949" s="68"/>
      <c r="L949" s="69" t="str">
        <f>IF($I949="","",IF(AND($B949="K",$E949="KTN"),2000,IF(AND($B949="K",$E949="WHZ"),2000,IF($E949="MAHA",1500,IF($G949=0,(VLOOKUP($K949,'判定表'!$B$3:$G$96,2,FALSE)),0)))))</f>
        <v/>
      </c>
      <c r="M949" s="70" t="str">
        <f>IF($K949="","",IF($E949="ANC",(VLOOKUP($K949,'判定表'!$B$3:$G$95,3,FALSE)),IF(OR($E949="KTN",$E949="WHZ"),(VLOOKUP($K949,'判定表'!$B$3:$G$95,4,FALSE)*I949),0)))</f>
        <v/>
      </c>
      <c r="N949" s="71" t="str">
        <f>IF($I949="","",IF($K949="","",IF($G949=1,(VLOOKUP($F949,'金額'!$B$3:$J$114,3,FALSE)),0)))</f>
        <v/>
      </c>
      <c r="O949" s="72" t="str">
        <f t="shared" si="3"/>
        <v/>
      </c>
      <c r="P949" s="73" t="str">
        <f>IF($K949="","",IF($E949="KTN",(VLOOKUP($K949,'判定表'!$B$3:$I$95,8,FALSE)),IF($I949="","",(VLOOKUP($F949,'金額'!$B$3:$J$114,9,FALSE)))))</f>
        <v/>
      </c>
      <c r="Q949" s="59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</row>
    <row r="950" ht="13.5" customHeight="1">
      <c r="A950" s="44"/>
      <c r="B950" s="60" t="str">
        <f>IF($K950="","",(VLOOKUP($K950,'判定表'!$B$3:$G$105,6,FALSE)))</f>
        <v/>
      </c>
      <c r="C950" s="61"/>
      <c r="D950" s="62" t="str">
        <f t="shared" si="2"/>
        <v/>
      </c>
      <c r="E950" s="62" t="str">
        <f>IF(F950="","",VLOOKUP($F950,'金額'!$B$3:$K$44,10,FALSE))</f>
        <v/>
      </c>
      <c r="F950" s="63"/>
      <c r="G950" s="64" t="str">
        <f>IF($F950="","",(VLOOKUP($F950,'金額'!$B$3:$E$114,2,FALSE)))</f>
        <v/>
      </c>
      <c r="H950" s="65" t="str">
        <f>IF(F950="","",VLOOKUP($F950,'金額'!$B$3:$I$44,8,FALSE))</f>
        <v/>
      </c>
      <c r="I950" s="66" t="str">
        <f>IF(F950="","",VLOOKUP($F950,'金額'!$B$3:$I$44,7,FALSE))</f>
        <v/>
      </c>
      <c r="J950" s="67"/>
      <c r="K950" s="68"/>
      <c r="L950" s="69" t="str">
        <f>IF($I950="","",IF(AND($B950="K",$E950="KTN"),2000,IF(AND($B950="K",$E950="WHZ"),2000,IF($E950="MAHA",1500,IF($G950=0,(VLOOKUP($K950,'判定表'!$B$3:$G$96,2,FALSE)),0)))))</f>
        <v/>
      </c>
      <c r="M950" s="70" t="str">
        <f>IF($K950="","",IF($E950="ANC",(VLOOKUP($K950,'判定表'!$B$3:$G$95,3,FALSE)),IF(OR($E950="KTN",$E950="WHZ"),(VLOOKUP($K950,'判定表'!$B$3:$G$95,4,FALSE)*I950),0)))</f>
        <v/>
      </c>
      <c r="N950" s="71" t="str">
        <f>IF($I950="","",IF($K950="","",IF($G950=1,(VLOOKUP($F950,'金額'!$B$3:$J$114,3,FALSE)),0)))</f>
        <v/>
      </c>
      <c r="O950" s="72" t="str">
        <f t="shared" si="3"/>
        <v/>
      </c>
      <c r="P950" s="73" t="str">
        <f>IF($K950="","",IF($E950="KTN",(VLOOKUP($K950,'判定表'!$B$3:$I$95,8,FALSE)),IF($I950="","",(VLOOKUP($F950,'金額'!$B$3:$J$114,9,FALSE)))))</f>
        <v/>
      </c>
      <c r="Q950" s="59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</row>
    <row r="951" ht="13.5" customHeight="1">
      <c r="A951" s="44"/>
      <c r="B951" s="60" t="str">
        <f>IF($K951="","",(VLOOKUP($K951,'判定表'!$B$3:$G$105,6,FALSE)))</f>
        <v/>
      </c>
      <c r="C951" s="61"/>
      <c r="D951" s="62" t="str">
        <f t="shared" si="2"/>
        <v/>
      </c>
      <c r="E951" s="62" t="str">
        <f>IF(F951="","",VLOOKUP($F951,'金額'!$B$3:$K$44,10,FALSE))</f>
        <v/>
      </c>
      <c r="F951" s="63"/>
      <c r="G951" s="64" t="str">
        <f>IF($F951="","",(VLOOKUP($F951,'金額'!$B$3:$E$114,2,FALSE)))</f>
        <v/>
      </c>
      <c r="H951" s="65" t="str">
        <f>IF(F951="","",VLOOKUP($F951,'金額'!$B$3:$I$44,8,FALSE))</f>
        <v/>
      </c>
      <c r="I951" s="66" t="str">
        <f>IF(F951="","",VLOOKUP($F951,'金額'!$B$3:$I$44,7,FALSE))</f>
        <v/>
      </c>
      <c r="J951" s="67"/>
      <c r="K951" s="68"/>
      <c r="L951" s="69" t="str">
        <f>IF($I951="","",IF(AND($B951="K",$E951="KTN"),2000,IF(AND($B951="K",$E951="WHZ"),2000,IF($E951="MAHA",1500,IF($G951=0,(VLOOKUP($K951,'判定表'!$B$3:$G$96,2,FALSE)),0)))))</f>
        <v/>
      </c>
      <c r="M951" s="70" t="str">
        <f>IF($K951="","",IF($E951="ANC",(VLOOKUP($K951,'判定表'!$B$3:$G$95,3,FALSE)),IF(OR($E951="KTN",$E951="WHZ"),(VLOOKUP($K951,'判定表'!$B$3:$G$95,4,FALSE)*I951),0)))</f>
        <v/>
      </c>
      <c r="N951" s="71" t="str">
        <f>IF($I951="","",IF($K951="","",IF($G951=1,(VLOOKUP($F951,'金額'!$B$3:$J$114,3,FALSE)),0)))</f>
        <v/>
      </c>
      <c r="O951" s="72" t="str">
        <f t="shared" si="3"/>
        <v/>
      </c>
      <c r="P951" s="73" t="str">
        <f>IF($K951="","",IF($E951="KTN",(VLOOKUP($K951,'判定表'!$B$3:$I$95,8,FALSE)),IF($I951="","",(VLOOKUP($F951,'金額'!$B$3:$J$114,9,FALSE)))))</f>
        <v/>
      </c>
      <c r="Q951" s="59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</row>
    <row r="952" ht="13.5" customHeight="1">
      <c r="A952" s="44"/>
      <c r="B952" s="60" t="str">
        <f>IF($K952="","",(VLOOKUP($K952,'判定表'!$B$3:$G$105,6,FALSE)))</f>
        <v/>
      </c>
      <c r="C952" s="61"/>
      <c r="D952" s="62" t="str">
        <f t="shared" si="2"/>
        <v/>
      </c>
      <c r="E952" s="62" t="str">
        <f>IF(F952="","",VLOOKUP($F952,'金額'!$B$3:$K$44,10,FALSE))</f>
        <v/>
      </c>
      <c r="F952" s="63"/>
      <c r="G952" s="64" t="str">
        <f>IF($F952="","",(VLOOKUP($F952,'金額'!$B$3:$E$114,2,FALSE)))</f>
        <v/>
      </c>
      <c r="H952" s="65" t="str">
        <f>IF(F952="","",VLOOKUP($F952,'金額'!$B$3:$I$44,8,FALSE))</f>
        <v/>
      </c>
      <c r="I952" s="66" t="str">
        <f>IF(F952="","",VLOOKUP($F952,'金額'!$B$3:$I$44,7,FALSE))</f>
        <v/>
      </c>
      <c r="J952" s="67"/>
      <c r="K952" s="68"/>
      <c r="L952" s="69" t="str">
        <f>IF($I952="","",IF(AND($B952="K",$E952="KTN"),2000,IF(AND($B952="K",$E952="WHZ"),2000,IF($E952="MAHA",1500,IF($G952=0,(VLOOKUP($K952,'判定表'!$B$3:$G$96,2,FALSE)),0)))))</f>
        <v/>
      </c>
      <c r="M952" s="70" t="str">
        <f>IF($K952="","",IF($E952="ANC",(VLOOKUP($K952,'判定表'!$B$3:$G$95,3,FALSE)),IF(OR($E952="KTN",$E952="WHZ"),(VLOOKUP($K952,'判定表'!$B$3:$G$95,4,FALSE)*I952),0)))</f>
        <v/>
      </c>
      <c r="N952" s="71" t="str">
        <f>IF($I952="","",IF($K952="","",IF($G952=1,(VLOOKUP($F952,'金額'!$B$3:$J$114,3,FALSE)),0)))</f>
        <v/>
      </c>
      <c r="O952" s="72" t="str">
        <f t="shared" si="3"/>
        <v/>
      </c>
      <c r="P952" s="73" t="str">
        <f>IF($K952="","",IF($E952="KTN",(VLOOKUP($K952,'判定表'!$B$3:$I$95,8,FALSE)),IF($I952="","",(VLOOKUP($F952,'金額'!$B$3:$J$114,9,FALSE)))))</f>
        <v/>
      </c>
      <c r="Q952" s="59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</row>
    <row r="953" ht="13.5" customHeight="1">
      <c r="A953" s="44"/>
      <c r="B953" s="60" t="str">
        <f>IF($K953="","",(VLOOKUP($K953,'判定表'!$B$3:$G$105,6,FALSE)))</f>
        <v/>
      </c>
      <c r="C953" s="61"/>
      <c r="D953" s="62" t="str">
        <f t="shared" si="2"/>
        <v/>
      </c>
      <c r="E953" s="62" t="str">
        <f>IF(F953="","",VLOOKUP($F953,'金額'!$B$3:$K$44,10,FALSE))</f>
        <v/>
      </c>
      <c r="F953" s="63"/>
      <c r="G953" s="64" t="str">
        <f>IF($F953="","",(VLOOKUP($F953,'金額'!$B$3:$E$114,2,FALSE)))</f>
        <v/>
      </c>
      <c r="H953" s="65" t="str">
        <f>IF(F953="","",VLOOKUP($F953,'金額'!$B$3:$I$44,8,FALSE))</f>
        <v/>
      </c>
      <c r="I953" s="66" t="str">
        <f>IF(F953="","",VLOOKUP($F953,'金額'!$B$3:$I$44,7,FALSE))</f>
        <v/>
      </c>
      <c r="J953" s="67"/>
      <c r="K953" s="68"/>
      <c r="L953" s="69" t="str">
        <f>IF($I953="","",IF(AND($B953="K",$E953="KTN"),2000,IF(AND($B953="K",$E953="WHZ"),2000,IF($E953="MAHA",1500,IF($G953=0,(VLOOKUP($K953,'判定表'!$B$3:$G$96,2,FALSE)),0)))))</f>
        <v/>
      </c>
      <c r="M953" s="70" t="str">
        <f>IF($K953="","",IF($E953="ANC",(VLOOKUP($K953,'判定表'!$B$3:$G$95,3,FALSE)),IF(OR($E953="KTN",$E953="WHZ"),(VLOOKUP($K953,'判定表'!$B$3:$G$95,4,FALSE)*I953),0)))</f>
        <v/>
      </c>
      <c r="N953" s="71" t="str">
        <f>IF($I953="","",IF($K953="","",IF($G953=1,(VLOOKUP($F953,'金額'!$B$3:$J$114,3,FALSE)),0)))</f>
        <v/>
      </c>
      <c r="O953" s="72" t="str">
        <f t="shared" si="3"/>
        <v/>
      </c>
      <c r="P953" s="73" t="str">
        <f>IF($K953="","",IF($E953="KTN",(VLOOKUP($K953,'判定表'!$B$3:$I$95,8,FALSE)),IF($I953="","",(VLOOKUP($F953,'金額'!$B$3:$J$114,9,FALSE)))))</f>
        <v/>
      </c>
      <c r="Q953" s="59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</row>
    <row r="954" ht="13.5" customHeight="1">
      <c r="A954" s="44"/>
      <c r="B954" s="60" t="str">
        <f>IF($K954="","",(VLOOKUP($K954,'判定表'!$B$3:$G$105,6,FALSE)))</f>
        <v/>
      </c>
      <c r="C954" s="61"/>
      <c r="D954" s="62" t="str">
        <f t="shared" si="2"/>
        <v/>
      </c>
      <c r="E954" s="62" t="str">
        <f>IF(F954="","",VLOOKUP($F954,'金額'!$B$3:$K$44,10,FALSE))</f>
        <v/>
      </c>
      <c r="F954" s="63"/>
      <c r="G954" s="64" t="str">
        <f>IF($F954="","",(VLOOKUP($F954,'金額'!$B$3:$E$114,2,FALSE)))</f>
        <v/>
      </c>
      <c r="H954" s="65" t="str">
        <f>IF(F954="","",VLOOKUP($F954,'金額'!$B$3:$I$44,8,FALSE))</f>
        <v/>
      </c>
      <c r="I954" s="66" t="str">
        <f>IF(F954="","",VLOOKUP($F954,'金額'!$B$3:$I$44,7,FALSE))</f>
        <v/>
      </c>
      <c r="J954" s="67"/>
      <c r="K954" s="68"/>
      <c r="L954" s="69" t="str">
        <f>IF($I954="","",IF(AND($B954="K",$E954="KTN"),2000,IF(AND($B954="K",$E954="WHZ"),2000,IF($E954="MAHA",1500,IF($G954=0,(VLOOKUP($K954,'判定表'!$B$3:$G$96,2,FALSE)),0)))))</f>
        <v/>
      </c>
      <c r="M954" s="70" t="str">
        <f>IF($K954="","",IF($E954="ANC",(VLOOKUP($K954,'判定表'!$B$3:$G$95,3,FALSE)),IF(OR($E954="KTN",$E954="WHZ"),(VLOOKUP($K954,'判定表'!$B$3:$G$95,4,FALSE)*I954),0)))</f>
        <v/>
      </c>
      <c r="N954" s="71" t="str">
        <f>IF($I954="","",IF($K954="","",IF($G954=1,(VLOOKUP($F954,'金額'!$B$3:$J$114,3,FALSE)),0)))</f>
        <v/>
      </c>
      <c r="O954" s="72" t="str">
        <f t="shared" si="3"/>
        <v/>
      </c>
      <c r="P954" s="73" t="str">
        <f>IF($K954="","",IF($E954="KTN",(VLOOKUP($K954,'判定表'!$B$3:$I$95,8,FALSE)),IF($I954="","",(VLOOKUP($F954,'金額'!$B$3:$J$114,9,FALSE)))))</f>
        <v/>
      </c>
      <c r="Q954" s="59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</row>
    <row r="955" ht="13.5" customHeight="1">
      <c r="A955" s="44"/>
      <c r="B955" s="60" t="str">
        <f>IF($K955="","",(VLOOKUP($K955,'判定表'!$B$3:$G$105,6,FALSE)))</f>
        <v/>
      </c>
      <c r="C955" s="61"/>
      <c r="D955" s="62" t="str">
        <f t="shared" si="2"/>
        <v/>
      </c>
      <c r="E955" s="62" t="str">
        <f>IF(F955="","",VLOOKUP($F955,'金額'!$B$3:$K$44,10,FALSE))</f>
        <v/>
      </c>
      <c r="F955" s="63"/>
      <c r="G955" s="64" t="str">
        <f>IF($F955="","",(VLOOKUP($F955,'金額'!$B$3:$E$114,2,FALSE)))</f>
        <v/>
      </c>
      <c r="H955" s="65" t="str">
        <f>IF(F955="","",VLOOKUP($F955,'金額'!$B$3:$I$44,8,FALSE))</f>
        <v/>
      </c>
      <c r="I955" s="66" t="str">
        <f>IF(F955="","",VLOOKUP($F955,'金額'!$B$3:$I$44,7,FALSE))</f>
        <v/>
      </c>
      <c r="J955" s="67"/>
      <c r="K955" s="68"/>
      <c r="L955" s="69" t="str">
        <f>IF($I955="","",IF(AND($B955="K",$E955="KTN"),2000,IF(AND($B955="K",$E955="WHZ"),2000,IF($E955="MAHA",1500,IF($G955=0,(VLOOKUP($K955,'判定表'!$B$3:$G$96,2,FALSE)),0)))))</f>
        <v/>
      </c>
      <c r="M955" s="70" t="str">
        <f>IF($K955="","",IF($E955="ANC",(VLOOKUP($K955,'判定表'!$B$3:$G$95,3,FALSE)),IF(OR($E955="KTN",$E955="WHZ"),(VLOOKUP($K955,'判定表'!$B$3:$G$95,4,FALSE)*I955),0)))</f>
        <v/>
      </c>
      <c r="N955" s="71" t="str">
        <f>IF($I955="","",IF($K955="","",IF($G955=1,(VLOOKUP($F955,'金額'!$B$3:$J$114,3,FALSE)),0)))</f>
        <v/>
      </c>
      <c r="O955" s="72" t="str">
        <f t="shared" si="3"/>
        <v/>
      </c>
      <c r="P955" s="73" t="str">
        <f>IF($K955="","",IF($E955="KTN",(VLOOKUP($K955,'判定表'!$B$3:$I$95,8,FALSE)),IF($I955="","",(VLOOKUP($F955,'金額'!$B$3:$J$114,9,FALSE)))))</f>
        <v/>
      </c>
      <c r="Q955" s="59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</row>
    <row r="956" ht="13.5" customHeight="1">
      <c r="A956" s="44"/>
      <c r="B956" s="60" t="str">
        <f>IF($K956="","",(VLOOKUP($K956,'判定表'!$B$3:$G$105,6,FALSE)))</f>
        <v/>
      </c>
      <c r="C956" s="61"/>
      <c r="D956" s="62" t="str">
        <f t="shared" si="2"/>
        <v/>
      </c>
      <c r="E956" s="62" t="str">
        <f>IF(F956="","",VLOOKUP($F956,'金額'!$B$3:$K$44,10,FALSE))</f>
        <v/>
      </c>
      <c r="F956" s="63"/>
      <c r="G956" s="64" t="str">
        <f>IF($F956="","",(VLOOKUP($F956,'金額'!$B$3:$E$114,2,FALSE)))</f>
        <v/>
      </c>
      <c r="H956" s="65" t="str">
        <f>IF(F956="","",VLOOKUP($F956,'金額'!$B$3:$I$44,8,FALSE))</f>
        <v/>
      </c>
      <c r="I956" s="66" t="str">
        <f>IF(F956="","",VLOOKUP($F956,'金額'!$B$3:$I$44,7,FALSE))</f>
        <v/>
      </c>
      <c r="J956" s="67"/>
      <c r="K956" s="68"/>
      <c r="L956" s="69" t="str">
        <f>IF($I956="","",IF(AND($B956="K",$E956="KTN"),2000,IF(AND($B956="K",$E956="WHZ"),2000,IF($E956="MAHA",1500,IF($G956=0,(VLOOKUP($K956,'判定表'!$B$3:$G$96,2,FALSE)),0)))))</f>
        <v/>
      </c>
      <c r="M956" s="70" t="str">
        <f>IF($K956="","",IF($E956="ANC",(VLOOKUP($K956,'判定表'!$B$3:$G$95,3,FALSE)),IF(OR($E956="KTN",$E956="WHZ"),(VLOOKUP($K956,'判定表'!$B$3:$G$95,4,FALSE)*I956),0)))</f>
        <v/>
      </c>
      <c r="N956" s="71" t="str">
        <f>IF($I956="","",IF($K956="","",IF($G956=1,(VLOOKUP($F956,'金額'!$B$3:$J$114,3,FALSE)),0)))</f>
        <v/>
      </c>
      <c r="O956" s="72" t="str">
        <f t="shared" si="3"/>
        <v/>
      </c>
      <c r="P956" s="73" t="str">
        <f>IF($K956="","",IF($E956="KTN",(VLOOKUP($K956,'判定表'!$B$3:$I$95,8,FALSE)),IF($I956="","",(VLOOKUP($F956,'金額'!$B$3:$J$114,9,FALSE)))))</f>
        <v/>
      </c>
      <c r="Q956" s="59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</row>
    <row r="957" ht="13.5" customHeight="1">
      <c r="A957" s="44"/>
      <c r="B957" s="60" t="str">
        <f>IF($K957="","",(VLOOKUP($K957,'判定表'!$B$3:$G$105,6,FALSE)))</f>
        <v/>
      </c>
      <c r="C957" s="61"/>
      <c r="D957" s="62" t="str">
        <f t="shared" si="2"/>
        <v/>
      </c>
      <c r="E957" s="62" t="str">
        <f>IF(F957="","",VLOOKUP($F957,'金額'!$B$3:$K$44,10,FALSE))</f>
        <v/>
      </c>
      <c r="F957" s="63"/>
      <c r="G957" s="64" t="str">
        <f>IF($F957="","",(VLOOKUP($F957,'金額'!$B$3:$E$114,2,FALSE)))</f>
        <v/>
      </c>
      <c r="H957" s="65" t="str">
        <f>IF(F957="","",VLOOKUP($F957,'金額'!$B$3:$I$44,8,FALSE))</f>
        <v/>
      </c>
      <c r="I957" s="66" t="str">
        <f>IF(F957="","",VLOOKUP($F957,'金額'!$B$3:$I$44,7,FALSE))</f>
        <v/>
      </c>
      <c r="J957" s="67"/>
      <c r="K957" s="68"/>
      <c r="L957" s="69" t="str">
        <f>IF($I957="","",IF(AND($B957="K",$E957="KTN"),2000,IF(AND($B957="K",$E957="WHZ"),2000,IF($E957="MAHA",1500,IF($G957=0,(VLOOKUP($K957,'判定表'!$B$3:$G$96,2,FALSE)),0)))))</f>
        <v/>
      </c>
      <c r="M957" s="70" t="str">
        <f>IF($K957="","",IF($E957="ANC",(VLOOKUP($K957,'判定表'!$B$3:$G$95,3,FALSE)),IF(OR($E957="KTN",$E957="WHZ"),(VLOOKUP($K957,'判定表'!$B$3:$G$95,4,FALSE)*I957),0)))</f>
        <v/>
      </c>
      <c r="N957" s="71" t="str">
        <f>IF($I957="","",IF($K957="","",IF($G957=1,(VLOOKUP($F957,'金額'!$B$3:$J$114,3,FALSE)),0)))</f>
        <v/>
      </c>
      <c r="O957" s="72" t="str">
        <f t="shared" si="3"/>
        <v/>
      </c>
      <c r="P957" s="73" t="str">
        <f>IF($K957="","",IF($E957="KTN",(VLOOKUP($K957,'判定表'!$B$3:$I$95,8,FALSE)),IF($I957="","",(VLOOKUP($F957,'金額'!$B$3:$J$114,9,FALSE)))))</f>
        <v/>
      </c>
      <c r="Q957" s="59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</row>
    <row r="958" ht="13.5" customHeight="1">
      <c r="A958" s="44"/>
      <c r="B958" s="60" t="str">
        <f>IF($K958="","",(VLOOKUP($K958,'判定表'!$B$3:$G$105,6,FALSE)))</f>
        <v/>
      </c>
      <c r="C958" s="61"/>
      <c r="D958" s="62" t="str">
        <f t="shared" si="2"/>
        <v/>
      </c>
      <c r="E958" s="62" t="str">
        <f>IF(F958="","",VLOOKUP($F958,'金額'!$B$3:$K$44,10,FALSE))</f>
        <v/>
      </c>
      <c r="F958" s="63"/>
      <c r="G958" s="64" t="str">
        <f>IF($F958="","",(VLOOKUP($F958,'金額'!$B$3:$E$114,2,FALSE)))</f>
        <v/>
      </c>
      <c r="H958" s="65" t="str">
        <f>IF(F958="","",VLOOKUP($F958,'金額'!$B$3:$I$44,8,FALSE))</f>
        <v/>
      </c>
      <c r="I958" s="66" t="str">
        <f>IF(F958="","",VLOOKUP($F958,'金額'!$B$3:$I$44,7,FALSE))</f>
        <v/>
      </c>
      <c r="J958" s="67"/>
      <c r="K958" s="68"/>
      <c r="L958" s="69" t="str">
        <f>IF($I958="","",IF(AND($B958="K",$E958="KTN"),2000,IF(AND($B958="K",$E958="WHZ"),2000,IF($E958="MAHA",1500,IF($G958=0,(VLOOKUP($K958,'判定表'!$B$3:$G$96,2,FALSE)),0)))))</f>
        <v/>
      </c>
      <c r="M958" s="70" t="str">
        <f>IF($K958="","",IF($E958="ANC",(VLOOKUP($K958,'判定表'!$B$3:$G$95,3,FALSE)),IF(OR($E958="KTN",$E958="WHZ"),(VLOOKUP($K958,'判定表'!$B$3:$G$95,4,FALSE)*I958),0)))</f>
        <v/>
      </c>
      <c r="N958" s="71" t="str">
        <f>IF($I958="","",IF($K958="","",IF($G958=1,(VLOOKUP($F958,'金額'!$B$3:$J$114,3,FALSE)),0)))</f>
        <v/>
      </c>
      <c r="O958" s="72" t="str">
        <f t="shared" si="3"/>
        <v/>
      </c>
      <c r="P958" s="73" t="str">
        <f>IF($K958="","",IF($E958="KTN",(VLOOKUP($K958,'判定表'!$B$3:$I$95,8,FALSE)),IF($I958="","",(VLOOKUP($F958,'金額'!$B$3:$J$114,9,FALSE)))))</f>
        <v/>
      </c>
      <c r="Q958" s="59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</row>
    <row r="959" ht="13.5" customHeight="1">
      <c r="A959" s="44"/>
      <c r="B959" s="60" t="str">
        <f>IF($K959="","",(VLOOKUP($K959,'判定表'!$B$3:$G$105,6,FALSE)))</f>
        <v/>
      </c>
      <c r="C959" s="61"/>
      <c r="D959" s="62" t="str">
        <f t="shared" si="2"/>
        <v/>
      </c>
      <c r="E959" s="62" t="str">
        <f>IF(F959="","",VLOOKUP($F959,'金額'!$B$3:$K$44,10,FALSE))</f>
        <v/>
      </c>
      <c r="F959" s="63"/>
      <c r="G959" s="64" t="str">
        <f>IF($F959="","",(VLOOKUP($F959,'金額'!$B$3:$E$114,2,FALSE)))</f>
        <v/>
      </c>
      <c r="H959" s="65" t="str">
        <f>IF(F959="","",VLOOKUP($F959,'金額'!$B$3:$I$44,8,FALSE))</f>
        <v/>
      </c>
      <c r="I959" s="66" t="str">
        <f>IF(F959="","",VLOOKUP($F959,'金額'!$B$3:$I$44,7,FALSE))</f>
        <v/>
      </c>
      <c r="J959" s="67"/>
      <c r="K959" s="68"/>
      <c r="L959" s="69" t="str">
        <f>IF($I959="","",IF(AND($B959="K",$E959="KTN"),2000,IF(AND($B959="K",$E959="WHZ"),2000,IF($E959="MAHA",1500,IF($G959=0,(VLOOKUP($K959,'判定表'!$B$3:$G$96,2,FALSE)),0)))))</f>
        <v/>
      </c>
      <c r="M959" s="70" t="str">
        <f>IF($K959="","",IF($E959="ANC",(VLOOKUP($K959,'判定表'!$B$3:$G$95,3,FALSE)),IF(OR($E959="KTN",$E959="WHZ"),(VLOOKUP($K959,'判定表'!$B$3:$G$95,4,FALSE)*I959),0)))</f>
        <v/>
      </c>
      <c r="N959" s="71" t="str">
        <f>IF($I959="","",IF($K959="","",IF($G959=1,(VLOOKUP($F959,'金額'!$B$3:$J$114,3,FALSE)),0)))</f>
        <v/>
      </c>
      <c r="O959" s="72" t="str">
        <f t="shared" si="3"/>
        <v/>
      </c>
      <c r="P959" s="73" t="str">
        <f>IF($K959="","",IF($E959="KTN",(VLOOKUP($K959,'判定表'!$B$3:$I$95,8,FALSE)),IF($I959="","",(VLOOKUP($F959,'金額'!$B$3:$J$114,9,FALSE)))))</f>
        <v/>
      </c>
      <c r="Q959" s="59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</row>
    <row r="960" ht="13.5" customHeight="1">
      <c r="A960" s="44"/>
      <c r="B960" s="60" t="str">
        <f>IF($K960="","",(VLOOKUP($K960,'判定表'!$B$3:$G$105,6,FALSE)))</f>
        <v/>
      </c>
      <c r="C960" s="61"/>
      <c r="D960" s="62" t="str">
        <f t="shared" si="2"/>
        <v/>
      </c>
      <c r="E960" s="62" t="str">
        <f>IF(F960="","",VLOOKUP($F960,'金額'!$B$3:$K$44,10,FALSE))</f>
        <v/>
      </c>
      <c r="F960" s="63"/>
      <c r="G960" s="64" t="str">
        <f>IF($F960="","",(VLOOKUP($F960,'金額'!$B$3:$E$114,2,FALSE)))</f>
        <v/>
      </c>
      <c r="H960" s="65" t="str">
        <f>IF(F960="","",VLOOKUP($F960,'金額'!$B$3:$I$44,8,FALSE))</f>
        <v/>
      </c>
      <c r="I960" s="66" t="str">
        <f>IF(F960="","",VLOOKUP($F960,'金額'!$B$3:$I$44,7,FALSE))</f>
        <v/>
      </c>
      <c r="J960" s="67"/>
      <c r="K960" s="68"/>
      <c r="L960" s="69" t="str">
        <f>IF($I960="","",IF(AND($B960="K",$E960="KTN"),2000,IF(AND($B960="K",$E960="WHZ"),2000,IF($E960="MAHA",1500,IF($G960=0,(VLOOKUP($K960,'判定表'!$B$3:$G$96,2,FALSE)),0)))))</f>
        <v/>
      </c>
      <c r="M960" s="70" t="str">
        <f>IF($K960="","",IF($E960="ANC",(VLOOKUP($K960,'判定表'!$B$3:$G$95,3,FALSE)),IF(OR($E960="KTN",$E960="WHZ"),(VLOOKUP($K960,'判定表'!$B$3:$G$95,4,FALSE)*I960),0)))</f>
        <v/>
      </c>
      <c r="N960" s="71" t="str">
        <f>IF($I960="","",IF($K960="","",IF($G960=1,(VLOOKUP($F960,'金額'!$B$3:$J$114,3,FALSE)),0)))</f>
        <v/>
      </c>
      <c r="O960" s="72" t="str">
        <f t="shared" si="3"/>
        <v/>
      </c>
      <c r="P960" s="73" t="str">
        <f>IF($K960="","",IF($E960="KTN",(VLOOKUP($K960,'判定表'!$B$3:$I$95,8,FALSE)),IF($I960="","",(VLOOKUP($F960,'金額'!$B$3:$J$114,9,FALSE)))))</f>
        <v/>
      </c>
      <c r="Q960" s="59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</row>
    <row r="961" ht="13.5" customHeight="1">
      <c r="A961" s="44"/>
      <c r="B961" s="60" t="str">
        <f>IF($K961="","",(VLOOKUP($K961,'判定表'!$B$3:$G$105,6,FALSE)))</f>
        <v/>
      </c>
      <c r="C961" s="61"/>
      <c r="D961" s="62" t="str">
        <f t="shared" si="2"/>
        <v/>
      </c>
      <c r="E961" s="62" t="str">
        <f>IF(F961="","",VLOOKUP($F961,'金額'!$B$3:$K$44,10,FALSE))</f>
        <v/>
      </c>
      <c r="F961" s="63"/>
      <c r="G961" s="64" t="str">
        <f>IF($F961="","",(VLOOKUP($F961,'金額'!$B$3:$E$114,2,FALSE)))</f>
        <v/>
      </c>
      <c r="H961" s="65" t="str">
        <f>IF(F961="","",VLOOKUP($F961,'金額'!$B$3:$I$44,8,FALSE))</f>
        <v/>
      </c>
      <c r="I961" s="66" t="str">
        <f>IF(F961="","",VLOOKUP($F961,'金額'!$B$3:$I$44,7,FALSE))</f>
        <v/>
      </c>
      <c r="J961" s="67"/>
      <c r="K961" s="68"/>
      <c r="L961" s="69" t="str">
        <f>IF($I961="","",IF(AND($B961="K",$E961="KTN"),2000,IF(AND($B961="K",$E961="WHZ"),2000,IF($E961="MAHA",1500,IF($G961=0,(VLOOKUP($K961,'判定表'!$B$3:$G$96,2,FALSE)),0)))))</f>
        <v/>
      </c>
      <c r="M961" s="70" t="str">
        <f>IF($K961="","",IF($E961="ANC",(VLOOKUP($K961,'判定表'!$B$3:$G$95,3,FALSE)),IF(OR($E961="KTN",$E961="WHZ"),(VLOOKUP($K961,'判定表'!$B$3:$G$95,4,FALSE)*I961),0)))</f>
        <v/>
      </c>
      <c r="N961" s="71" t="str">
        <f>IF($I961="","",IF($K961="","",IF($G961=1,(VLOOKUP($F961,'金額'!$B$3:$J$114,3,FALSE)),0)))</f>
        <v/>
      </c>
      <c r="O961" s="72" t="str">
        <f t="shared" si="3"/>
        <v/>
      </c>
      <c r="P961" s="73" t="str">
        <f>IF($K961="","",IF($E961="KTN",(VLOOKUP($K961,'判定表'!$B$3:$I$95,8,FALSE)),IF($I961="","",(VLOOKUP($F961,'金額'!$B$3:$J$114,9,FALSE)))))</f>
        <v/>
      </c>
      <c r="Q961" s="59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</row>
    <row r="962" ht="13.5" customHeight="1">
      <c r="A962" s="44"/>
      <c r="B962" s="60" t="str">
        <f>IF($K962="","",(VLOOKUP($K962,'判定表'!$B$3:$G$105,6,FALSE)))</f>
        <v/>
      </c>
      <c r="C962" s="61"/>
      <c r="D962" s="62" t="str">
        <f t="shared" si="2"/>
        <v/>
      </c>
      <c r="E962" s="62" t="str">
        <f>IF(F962="","",VLOOKUP($F962,'金額'!$B$3:$K$44,10,FALSE))</f>
        <v/>
      </c>
      <c r="F962" s="63"/>
      <c r="G962" s="64" t="str">
        <f>IF($F962="","",(VLOOKUP($F962,'金額'!$B$3:$E$114,2,FALSE)))</f>
        <v/>
      </c>
      <c r="H962" s="65" t="str">
        <f>IF(F962="","",VLOOKUP($F962,'金額'!$B$3:$I$44,8,FALSE))</f>
        <v/>
      </c>
      <c r="I962" s="66" t="str">
        <f>IF(F962="","",VLOOKUP($F962,'金額'!$B$3:$I$44,7,FALSE))</f>
        <v/>
      </c>
      <c r="J962" s="67"/>
      <c r="K962" s="68"/>
      <c r="L962" s="69" t="str">
        <f>IF($I962="","",IF(AND($B962="K",$E962="KTN"),2000,IF(AND($B962="K",$E962="WHZ"),2000,IF($E962="MAHA",1500,IF($G962=0,(VLOOKUP($K962,'判定表'!$B$3:$G$96,2,FALSE)),0)))))</f>
        <v/>
      </c>
      <c r="M962" s="70" t="str">
        <f>IF($K962="","",IF($E962="ANC",(VLOOKUP($K962,'判定表'!$B$3:$G$95,3,FALSE)),IF(OR($E962="KTN",$E962="WHZ"),(VLOOKUP($K962,'判定表'!$B$3:$G$95,4,FALSE)*I962),0)))</f>
        <v/>
      </c>
      <c r="N962" s="71" t="str">
        <f>IF($I962="","",IF($K962="","",IF($G962=1,(VLOOKUP($F962,'金額'!$B$3:$J$114,3,FALSE)),0)))</f>
        <v/>
      </c>
      <c r="O962" s="72" t="str">
        <f t="shared" si="3"/>
        <v/>
      </c>
      <c r="P962" s="73" t="str">
        <f>IF($K962="","",IF($E962="KTN",(VLOOKUP($K962,'判定表'!$B$3:$I$95,8,FALSE)),IF($I962="","",(VLOOKUP($F962,'金額'!$B$3:$J$114,9,FALSE)))))</f>
        <v/>
      </c>
      <c r="Q962" s="59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</row>
    <row r="963" ht="13.5" customHeight="1">
      <c r="A963" s="44"/>
      <c r="B963" s="60" t="str">
        <f>IF($K963="","",(VLOOKUP($K963,'判定表'!$B$3:$G$105,6,FALSE)))</f>
        <v/>
      </c>
      <c r="C963" s="61"/>
      <c r="D963" s="62" t="str">
        <f t="shared" si="2"/>
        <v/>
      </c>
      <c r="E963" s="62" t="str">
        <f>IF(F963="","",VLOOKUP($F963,'金額'!$B$3:$K$44,10,FALSE))</f>
        <v/>
      </c>
      <c r="F963" s="63"/>
      <c r="G963" s="64" t="str">
        <f>IF($F963="","",(VLOOKUP($F963,'金額'!$B$3:$E$114,2,FALSE)))</f>
        <v/>
      </c>
      <c r="H963" s="65" t="str">
        <f>IF(F963="","",VLOOKUP($F963,'金額'!$B$3:$I$44,8,FALSE))</f>
        <v/>
      </c>
      <c r="I963" s="66" t="str">
        <f>IF(F963="","",VLOOKUP($F963,'金額'!$B$3:$I$44,7,FALSE))</f>
        <v/>
      </c>
      <c r="J963" s="67"/>
      <c r="K963" s="68"/>
      <c r="L963" s="69" t="str">
        <f>IF($I963="","",IF(AND($B963="K",$E963="KTN"),2000,IF(AND($B963="K",$E963="WHZ"),2000,IF($E963="MAHA",1500,IF($G963=0,(VLOOKUP($K963,'判定表'!$B$3:$G$96,2,FALSE)),0)))))</f>
        <v/>
      </c>
      <c r="M963" s="70" t="str">
        <f>IF($K963="","",IF($E963="ANC",(VLOOKUP($K963,'判定表'!$B$3:$G$95,3,FALSE)),IF(OR($E963="KTN",$E963="WHZ"),(VLOOKUP($K963,'判定表'!$B$3:$G$95,4,FALSE)*I963),0)))</f>
        <v/>
      </c>
      <c r="N963" s="71" t="str">
        <f>IF($I963="","",IF($K963="","",IF($G963=1,(VLOOKUP($F963,'金額'!$B$3:$J$114,3,FALSE)),0)))</f>
        <v/>
      </c>
      <c r="O963" s="72" t="str">
        <f t="shared" si="3"/>
        <v/>
      </c>
      <c r="P963" s="73" t="str">
        <f>IF($K963="","",IF($E963="KTN",(VLOOKUP($K963,'判定表'!$B$3:$I$95,8,FALSE)),IF($I963="","",(VLOOKUP($F963,'金額'!$B$3:$J$114,9,FALSE)))))</f>
        <v/>
      </c>
      <c r="Q963" s="59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</row>
    <row r="964" ht="13.5" customHeight="1">
      <c r="A964" s="44"/>
      <c r="B964" s="60" t="str">
        <f>IF($K964="","",(VLOOKUP($K964,'判定表'!$B$3:$G$105,6,FALSE)))</f>
        <v/>
      </c>
      <c r="C964" s="61"/>
      <c r="D964" s="62" t="str">
        <f t="shared" si="2"/>
        <v/>
      </c>
      <c r="E964" s="62" t="str">
        <f>IF(F964="","",VLOOKUP($F964,'金額'!$B$3:$K$44,10,FALSE))</f>
        <v/>
      </c>
      <c r="F964" s="63"/>
      <c r="G964" s="64" t="str">
        <f>IF($F964="","",(VLOOKUP($F964,'金額'!$B$3:$E$114,2,FALSE)))</f>
        <v/>
      </c>
      <c r="H964" s="65" t="str">
        <f>IF(F964="","",VLOOKUP($F964,'金額'!$B$3:$I$44,8,FALSE))</f>
        <v/>
      </c>
      <c r="I964" s="66" t="str">
        <f>IF(F964="","",VLOOKUP($F964,'金額'!$B$3:$I$44,7,FALSE))</f>
        <v/>
      </c>
      <c r="J964" s="67"/>
      <c r="K964" s="68"/>
      <c r="L964" s="69" t="str">
        <f>IF($I964="","",IF(AND($B964="K",$E964="KTN"),2000,IF(AND($B964="K",$E964="WHZ"),2000,IF($E964="MAHA",1500,IF($G964=0,(VLOOKUP($K964,'判定表'!$B$3:$G$96,2,FALSE)),0)))))</f>
        <v/>
      </c>
      <c r="M964" s="70" t="str">
        <f>IF($K964="","",IF($E964="ANC",(VLOOKUP($K964,'判定表'!$B$3:$G$95,3,FALSE)),IF(OR($E964="KTN",$E964="WHZ"),(VLOOKUP($K964,'判定表'!$B$3:$G$95,4,FALSE)*I964),0)))</f>
        <v/>
      </c>
      <c r="N964" s="71" t="str">
        <f>IF($I964="","",IF($K964="","",IF($G964=1,(VLOOKUP($F964,'金額'!$B$3:$J$114,3,FALSE)),0)))</f>
        <v/>
      </c>
      <c r="O964" s="72" t="str">
        <f t="shared" si="3"/>
        <v/>
      </c>
      <c r="P964" s="73" t="str">
        <f>IF($K964="","",IF($E964="KTN",(VLOOKUP($K964,'判定表'!$B$3:$I$95,8,FALSE)),IF($I964="","",(VLOOKUP($F964,'金額'!$B$3:$J$114,9,FALSE)))))</f>
        <v/>
      </c>
      <c r="Q964" s="59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</row>
    <row r="965" ht="13.5" customHeight="1">
      <c r="A965" s="44"/>
      <c r="B965" s="60" t="str">
        <f>IF($K965="","",(VLOOKUP($K965,'判定表'!$B$3:$G$105,6,FALSE)))</f>
        <v/>
      </c>
      <c r="C965" s="61"/>
      <c r="D965" s="62" t="str">
        <f t="shared" si="2"/>
        <v/>
      </c>
      <c r="E965" s="62" t="str">
        <f>IF(F965="","",VLOOKUP($F965,'金額'!$B$3:$K$44,10,FALSE))</f>
        <v/>
      </c>
      <c r="F965" s="63"/>
      <c r="G965" s="64" t="str">
        <f>IF($F965="","",(VLOOKUP($F965,'金額'!$B$3:$E$114,2,FALSE)))</f>
        <v/>
      </c>
      <c r="H965" s="65" t="str">
        <f>IF(F965="","",VLOOKUP($F965,'金額'!$B$3:$I$44,8,FALSE))</f>
        <v/>
      </c>
      <c r="I965" s="66" t="str">
        <f>IF(F965="","",VLOOKUP($F965,'金額'!$B$3:$I$44,7,FALSE))</f>
        <v/>
      </c>
      <c r="J965" s="67"/>
      <c r="K965" s="68"/>
      <c r="L965" s="69" t="str">
        <f>IF($I965="","",IF(AND($B965="K",$E965="KTN"),2000,IF(AND($B965="K",$E965="WHZ"),2000,IF($E965="MAHA",1500,IF($G965=0,(VLOOKUP($K965,'判定表'!$B$3:$G$96,2,FALSE)),0)))))</f>
        <v/>
      </c>
      <c r="M965" s="70" t="str">
        <f>IF($K965="","",IF($E965="ANC",(VLOOKUP($K965,'判定表'!$B$3:$G$95,3,FALSE)),IF(OR($E965="KTN",$E965="WHZ"),(VLOOKUP($K965,'判定表'!$B$3:$G$95,4,FALSE)*I965),0)))</f>
        <v/>
      </c>
      <c r="N965" s="71" t="str">
        <f>IF($I965="","",IF($K965="","",IF($G965=1,(VLOOKUP($F965,'金額'!$B$3:$J$114,3,FALSE)),0)))</f>
        <v/>
      </c>
      <c r="O965" s="72" t="str">
        <f t="shared" si="3"/>
        <v/>
      </c>
      <c r="P965" s="73" t="str">
        <f>IF($K965="","",IF($E965="KTN",(VLOOKUP($K965,'判定表'!$B$3:$I$95,8,FALSE)),IF($I965="","",(VLOOKUP($F965,'金額'!$B$3:$J$114,9,FALSE)))))</f>
        <v/>
      </c>
      <c r="Q965" s="59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</row>
    <row r="966" ht="13.5" customHeight="1">
      <c r="A966" s="44"/>
      <c r="B966" s="60" t="str">
        <f>IF($K966="","",(VLOOKUP($K966,'判定表'!$B$3:$G$105,6,FALSE)))</f>
        <v/>
      </c>
      <c r="C966" s="61"/>
      <c r="D966" s="62" t="str">
        <f t="shared" si="2"/>
        <v/>
      </c>
      <c r="E966" s="62" t="str">
        <f>IF(F966="","",VLOOKUP($F966,'金額'!$B$3:$K$44,10,FALSE))</f>
        <v/>
      </c>
      <c r="F966" s="63"/>
      <c r="G966" s="64" t="str">
        <f>IF($F966="","",(VLOOKUP($F966,'金額'!$B$3:$E$114,2,FALSE)))</f>
        <v/>
      </c>
      <c r="H966" s="65" t="str">
        <f>IF(F966="","",VLOOKUP($F966,'金額'!$B$3:$I$44,8,FALSE))</f>
        <v/>
      </c>
      <c r="I966" s="66" t="str">
        <f>IF(F966="","",VLOOKUP($F966,'金額'!$B$3:$I$44,7,FALSE))</f>
        <v/>
      </c>
      <c r="J966" s="67"/>
      <c r="K966" s="68"/>
      <c r="L966" s="69" t="str">
        <f>IF($I966="","",IF(AND($B966="K",$E966="KTN"),2000,IF(AND($B966="K",$E966="WHZ"),2000,IF($E966="MAHA",1500,IF($G966=0,(VLOOKUP($K966,'判定表'!$B$3:$G$96,2,FALSE)),0)))))</f>
        <v/>
      </c>
      <c r="M966" s="70" t="str">
        <f>IF($K966="","",IF($E966="ANC",(VLOOKUP($K966,'判定表'!$B$3:$G$95,3,FALSE)),IF(OR($E966="KTN",$E966="WHZ"),(VLOOKUP($K966,'判定表'!$B$3:$G$95,4,FALSE)*I966),0)))</f>
        <v/>
      </c>
      <c r="N966" s="71" t="str">
        <f>IF($I966="","",IF($K966="","",IF($G966=1,(VLOOKUP($F966,'金額'!$B$3:$J$114,3,FALSE)),0)))</f>
        <v/>
      </c>
      <c r="O966" s="72" t="str">
        <f t="shared" si="3"/>
        <v/>
      </c>
      <c r="P966" s="73" t="str">
        <f>IF($K966="","",IF($E966="KTN",(VLOOKUP($K966,'判定表'!$B$3:$I$95,8,FALSE)),IF($I966="","",(VLOOKUP($F966,'金額'!$B$3:$J$114,9,FALSE)))))</f>
        <v/>
      </c>
      <c r="Q966" s="59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</row>
    <row r="967" ht="13.5" customHeight="1">
      <c r="A967" s="44"/>
      <c r="B967" s="60" t="str">
        <f>IF($K967="","",(VLOOKUP($K967,'判定表'!$B$3:$G$105,6,FALSE)))</f>
        <v/>
      </c>
      <c r="C967" s="61"/>
      <c r="D967" s="62" t="str">
        <f t="shared" si="2"/>
        <v/>
      </c>
      <c r="E967" s="62" t="str">
        <f>IF(F967="","",VLOOKUP($F967,'金額'!$B$3:$K$44,10,FALSE))</f>
        <v/>
      </c>
      <c r="F967" s="63"/>
      <c r="G967" s="64" t="str">
        <f>IF($F967="","",(VLOOKUP($F967,'金額'!$B$3:$E$114,2,FALSE)))</f>
        <v/>
      </c>
      <c r="H967" s="65" t="str">
        <f>IF(F967="","",VLOOKUP($F967,'金額'!$B$3:$I$44,8,FALSE))</f>
        <v/>
      </c>
      <c r="I967" s="66" t="str">
        <f>IF(F967="","",VLOOKUP($F967,'金額'!$B$3:$I$44,7,FALSE))</f>
        <v/>
      </c>
      <c r="J967" s="67"/>
      <c r="K967" s="68"/>
      <c r="L967" s="69" t="str">
        <f>IF($I967="","",IF(AND($B967="K",$E967="KTN"),2000,IF(AND($B967="K",$E967="WHZ"),2000,IF($E967="MAHA",1500,IF($G967=0,(VLOOKUP($K967,'判定表'!$B$3:$G$96,2,FALSE)),0)))))</f>
        <v/>
      </c>
      <c r="M967" s="70" t="str">
        <f>IF($K967="","",IF($E967="ANC",(VLOOKUP($K967,'判定表'!$B$3:$G$95,3,FALSE)),IF(OR($E967="KTN",$E967="WHZ"),(VLOOKUP($K967,'判定表'!$B$3:$G$95,4,FALSE)*I967),0)))</f>
        <v/>
      </c>
      <c r="N967" s="71" t="str">
        <f>IF($I967="","",IF($K967="","",IF($G967=1,(VLOOKUP($F967,'金額'!$B$3:$J$114,3,FALSE)),0)))</f>
        <v/>
      </c>
      <c r="O967" s="72" t="str">
        <f t="shared" si="3"/>
        <v/>
      </c>
      <c r="P967" s="73" t="str">
        <f>IF($K967="","",IF($E967="KTN",(VLOOKUP($K967,'判定表'!$B$3:$I$95,8,FALSE)),IF($I967="","",(VLOOKUP($F967,'金額'!$B$3:$J$114,9,FALSE)))))</f>
        <v/>
      </c>
      <c r="Q967" s="59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</row>
    <row r="968" ht="13.5" customHeight="1">
      <c r="A968" s="44"/>
      <c r="B968" s="60" t="str">
        <f>IF($K968="","",(VLOOKUP($K968,'判定表'!$B$3:$G$105,6,FALSE)))</f>
        <v/>
      </c>
      <c r="C968" s="61"/>
      <c r="D968" s="62" t="str">
        <f t="shared" si="2"/>
        <v/>
      </c>
      <c r="E968" s="62" t="str">
        <f>IF(F968="","",VLOOKUP($F968,'金額'!$B$3:$K$44,10,FALSE))</f>
        <v/>
      </c>
      <c r="F968" s="63"/>
      <c r="G968" s="64" t="str">
        <f>IF($F968="","",(VLOOKUP($F968,'金額'!$B$3:$E$114,2,FALSE)))</f>
        <v/>
      </c>
      <c r="H968" s="65" t="str">
        <f>IF(F968="","",VLOOKUP($F968,'金額'!$B$3:$I$44,8,FALSE))</f>
        <v/>
      </c>
      <c r="I968" s="66" t="str">
        <f>IF(F968="","",VLOOKUP($F968,'金額'!$B$3:$I$44,7,FALSE))</f>
        <v/>
      </c>
      <c r="J968" s="67"/>
      <c r="K968" s="68"/>
      <c r="L968" s="69" t="str">
        <f>IF($I968="","",IF(AND($B968="K",$E968="KTN"),2000,IF(AND($B968="K",$E968="WHZ"),2000,IF($E968="MAHA",1500,IF($G968=0,(VLOOKUP($K968,'判定表'!$B$3:$G$96,2,FALSE)),0)))))</f>
        <v/>
      </c>
      <c r="M968" s="70" t="str">
        <f>IF($K968="","",IF($E968="ANC",(VLOOKUP($K968,'判定表'!$B$3:$G$95,3,FALSE)),IF(OR($E968="KTN",$E968="WHZ"),(VLOOKUP($K968,'判定表'!$B$3:$G$95,4,FALSE)*I968),0)))</f>
        <v/>
      </c>
      <c r="N968" s="71" t="str">
        <f>IF($I968="","",IF($K968="","",IF($G968=1,(VLOOKUP($F968,'金額'!$B$3:$J$114,3,FALSE)),0)))</f>
        <v/>
      </c>
      <c r="O968" s="72" t="str">
        <f t="shared" si="3"/>
        <v/>
      </c>
      <c r="P968" s="73" t="str">
        <f>IF($K968="","",IF($E968="KTN",(VLOOKUP($K968,'判定表'!$B$3:$I$95,8,FALSE)),IF($I968="","",(VLOOKUP($F968,'金額'!$B$3:$J$114,9,FALSE)))))</f>
        <v/>
      </c>
      <c r="Q968" s="59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</row>
    <row r="969" ht="13.5" customHeight="1">
      <c r="A969" s="44"/>
      <c r="B969" s="60" t="str">
        <f>IF($K969="","",(VLOOKUP($K969,'判定表'!$B$3:$G$105,6,FALSE)))</f>
        <v/>
      </c>
      <c r="C969" s="61"/>
      <c r="D969" s="62" t="str">
        <f t="shared" si="2"/>
        <v/>
      </c>
      <c r="E969" s="62" t="str">
        <f>IF(F969="","",VLOOKUP($F969,'金額'!$B$3:$K$44,10,FALSE))</f>
        <v/>
      </c>
      <c r="F969" s="63"/>
      <c r="G969" s="64" t="str">
        <f>IF($F969="","",(VLOOKUP($F969,'金額'!$B$3:$E$114,2,FALSE)))</f>
        <v/>
      </c>
      <c r="H969" s="65" t="str">
        <f>IF(F969="","",VLOOKUP($F969,'金額'!$B$3:$I$44,8,FALSE))</f>
        <v/>
      </c>
      <c r="I969" s="66" t="str">
        <f>IF(F969="","",VLOOKUP($F969,'金額'!$B$3:$I$44,7,FALSE))</f>
        <v/>
      </c>
      <c r="J969" s="67"/>
      <c r="K969" s="68"/>
      <c r="L969" s="69" t="str">
        <f>IF($I969="","",IF(AND($B969="K",$E969="KTN"),2000,IF(AND($B969="K",$E969="WHZ"),2000,IF($E969="MAHA",1500,IF($G969=0,(VLOOKUP($K969,'判定表'!$B$3:$G$96,2,FALSE)),0)))))</f>
        <v/>
      </c>
      <c r="M969" s="70" t="str">
        <f>IF($K969="","",IF($E969="ANC",(VLOOKUP($K969,'判定表'!$B$3:$G$95,3,FALSE)),IF(OR($E969="KTN",$E969="WHZ"),(VLOOKUP($K969,'判定表'!$B$3:$G$95,4,FALSE)*I969),0)))</f>
        <v/>
      </c>
      <c r="N969" s="71" t="str">
        <f>IF($I969="","",IF($K969="","",IF($G969=1,(VLOOKUP($F969,'金額'!$B$3:$J$114,3,FALSE)),0)))</f>
        <v/>
      </c>
      <c r="O969" s="72" t="str">
        <f t="shared" si="3"/>
        <v/>
      </c>
      <c r="P969" s="73" t="str">
        <f>IF($K969="","",IF($E969="KTN",(VLOOKUP($K969,'判定表'!$B$3:$I$95,8,FALSE)),IF($I969="","",(VLOOKUP($F969,'金額'!$B$3:$J$114,9,FALSE)))))</f>
        <v/>
      </c>
      <c r="Q969" s="59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</row>
    <row r="970" ht="13.5" customHeight="1">
      <c r="A970" s="44"/>
      <c r="B970" s="60" t="str">
        <f>IF($K970="","",(VLOOKUP($K970,'判定表'!$B$3:$G$105,6,FALSE)))</f>
        <v/>
      </c>
      <c r="C970" s="61"/>
      <c r="D970" s="62" t="str">
        <f t="shared" si="2"/>
        <v/>
      </c>
      <c r="E970" s="62" t="str">
        <f>IF(F970="","",VLOOKUP($F970,'金額'!$B$3:$K$44,10,FALSE))</f>
        <v/>
      </c>
      <c r="F970" s="63"/>
      <c r="G970" s="64" t="str">
        <f>IF($F970="","",(VLOOKUP($F970,'金額'!$B$3:$E$114,2,FALSE)))</f>
        <v/>
      </c>
      <c r="H970" s="65" t="str">
        <f>IF(F970="","",VLOOKUP($F970,'金額'!$B$3:$I$44,8,FALSE))</f>
        <v/>
      </c>
      <c r="I970" s="66" t="str">
        <f>IF(F970="","",VLOOKUP($F970,'金額'!$B$3:$I$44,7,FALSE))</f>
        <v/>
      </c>
      <c r="J970" s="67"/>
      <c r="K970" s="68"/>
      <c r="L970" s="69" t="str">
        <f>IF($I970="","",IF(AND($B970="K",$E970="KTN"),2000,IF(AND($B970="K",$E970="WHZ"),2000,IF($E970="MAHA",1500,IF($G970=0,(VLOOKUP($K970,'判定表'!$B$3:$G$96,2,FALSE)),0)))))</f>
        <v/>
      </c>
      <c r="M970" s="70" t="str">
        <f>IF($K970="","",IF($E970="ANC",(VLOOKUP($K970,'判定表'!$B$3:$G$95,3,FALSE)),IF(OR($E970="KTN",$E970="WHZ"),(VLOOKUP($K970,'判定表'!$B$3:$G$95,4,FALSE)*I970),0)))</f>
        <v/>
      </c>
      <c r="N970" s="71" t="str">
        <f>IF($I970="","",IF($K970="","",IF($G970=1,(VLOOKUP($F970,'金額'!$B$3:$J$114,3,FALSE)),0)))</f>
        <v/>
      </c>
      <c r="O970" s="72" t="str">
        <f t="shared" si="3"/>
        <v/>
      </c>
      <c r="P970" s="73" t="str">
        <f>IF($K970="","",IF($E970="KTN",(VLOOKUP($K970,'判定表'!$B$3:$I$95,8,FALSE)),IF($I970="","",(VLOOKUP($F970,'金額'!$B$3:$J$114,9,FALSE)))))</f>
        <v/>
      </c>
      <c r="Q970" s="59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</row>
    <row r="971" ht="13.5" customHeight="1">
      <c r="A971" s="44"/>
      <c r="B971" s="60" t="str">
        <f>IF($K971="","",(VLOOKUP($K971,'判定表'!$B$3:$G$105,6,FALSE)))</f>
        <v/>
      </c>
      <c r="C971" s="61"/>
      <c r="D971" s="62" t="str">
        <f t="shared" si="2"/>
        <v/>
      </c>
      <c r="E971" s="62" t="str">
        <f>IF(F971="","",VLOOKUP($F971,'金額'!$B$3:$K$44,10,FALSE))</f>
        <v/>
      </c>
      <c r="F971" s="63"/>
      <c r="G971" s="64" t="str">
        <f>IF($F971="","",(VLOOKUP($F971,'金額'!$B$3:$E$114,2,FALSE)))</f>
        <v/>
      </c>
      <c r="H971" s="65" t="str">
        <f>IF(F971="","",VLOOKUP($F971,'金額'!$B$3:$I$44,8,FALSE))</f>
        <v/>
      </c>
      <c r="I971" s="66" t="str">
        <f>IF(F971="","",VLOOKUP($F971,'金額'!$B$3:$I$44,7,FALSE))</f>
        <v/>
      </c>
      <c r="J971" s="67"/>
      <c r="K971" s="68"/>
      <c r="L971" s="69" t="str">
        <f>IF($I971="","",IF(AND($B971="K",$E971="KTN"),2000,IF(AND($B971="K",$E971="WHZ"),2000,IF($E971="MAHA",1500,IF($G971=0,(VLOOKUP($K971,'判定表'!$B$3:$G$96,2,FALSE)),0)))))</f>
        <v/>
      </c>
      <c r="M971" s="70" t="str">
        <f>IF($K971="","",IF($E971="ANC",(VLOOKUP($K971,'判定表'!$B$3:$G$95,3,FALSE)),IF(OR($E971="KTN",$E971="WHZ"),(VLOOKUP($K971,'判定表'!$B$3:$G$95,4,FALSE)*I971),0)))</f>
        <v/>
      </c>
      <c r="N971" s="71" t="str">
        <f>IF($I971="","",IF($K971="","",IF($G971=1,(VLOOKUP($F971,'金額'!$B$3:$J$114,3,FALSE)),0)))</f>
        <v/>
      </c>
      <c r="O971" s="72" t="str">
        <f t="shared" si="3"/>
        <v/>
      </c>
      <c r="P971" s="73" t="str">
        <f>IF($K971="","",IF($E971="KTN",(VLOOKUP($K971,'判定表'!$B$3:$I$95,8,FALSE)),IF($I971="","",(VLOOKUP($F971,'金額'!$B$3:$J$114,9,FALSE)))))</f>
        <v/>
      </c>
      <c r="Q971" s="59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</row>
    <row r="972" ht="13.5" customHeight="1">
      <c r="A972" s="44"/>
      <c r="B972" s="60" t="str">
        <f>IF($K972="","",(VLOOKUP($K972,'判定表'!$B$3:$G$105,6,FALSE)))</f>
        <v/>
      </c>
      <c r="C972" s="61"/>
      <c r="D972" s="62" t="str">
        <f t="shared" si="2"/>
        <v/>
      </c>
      <c r="E972" s="62" t="str">
        <f>IF(F972="","",VLOOKUP($F972,'金額'!$B$3:$K$44,10,FALSE))</f>
        <v/>
      </c>
      <c r="F972" s="63"/>
      <c r="G972" s="64" t="str">
        <f>IF($F972="","",(VLOOKUP($F972,'金額'!$B$3:$E$114,2,FALSE)))</f>
        <v/>
      </c>
      <c r="H972" s="65" t="str">
        <f>IF(F972="","",VLOOKUP($F972,'金額'!$B$3:$I$44,8,FALSE))</f>
        <v/>
      </c>
      <c r="I972" s="66" t="str">
        <f>IF(F972="","",VLOOKUP($F972,'金額'!$B$3:$I$44,7,FALSE))</f>
        <v/>
      </c>
      <c r="J972" s="67"/>
      <c r="K972" s="68"/>
      <c r="L972" s="69" t="str">
        <f>IF($I972="","",IF(AND($B972="K",$E972="KTN"),2000,IF(AND($B972="K",$E972="WHZ"),2000,IF($E972="MAHA",1500,IF($G972=0,(VLOOKUP($K972,'判定表'!$B$3:$G$96,2,FALSE)),0)))))</f>
        <v/>
      </c>
      <c r="M972" s="70" t="str">
        <f>IF($K972="","",IF($E972="ANC",(VLOOKUP($K972,'判定表'!$B$3:$G$95,3,FALSE)),IF(OR($E972="KTN",$E972="WHZ"),(VLOOKUP($K972,'判定表'!$B$3:$G$95,4,FALSE)*I972),0)))</f>
        <v/>
      </c>
      <c r="N972" s="71" t="str">
        <f>IF($I972="","",IF($K972="","",IF($G972=1,(VLOOKUP($F972,'金額'!$B$3:$J$114,3,FALSE)),0)))</f>
        <v/>
      </c>
      <c r="O972" s="72" t="str">
        <f t="shared" si="3"/>
        <v/>
      </c>
      <c r="P972" s="73" t="str">
        <f>IF($K972="","",IF($E972="KTN",(VLOOKUP($K972,'判定表'!$B$3:$I$95,8,FALSE)),IF($I972="","",(VLOOKUP($F972,'金額'!$B$3:$J$114,9,FALSE)))))</f>
        <v/>
      </c>
      <c r="Q972" s="59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</row>
    <row r="973" ht="13.5" customHeight="1">
      <c r="A973" s="44"/>
      <c r="B973" s="60" t="str">
        <f>IF($K973="","",(VLOOKUP($K973,'判定表'!$B$3:$G$105,6,FALSE)))</f>
        <v/>
      </c>
      <c r="C973" s="61"/>
      <c r="D973" s="62" t="str">
        <f t="shared" si="2"/>
        <v/>
      </c>
      <c r="E973" s="62" t="str">
        <f>IF(F973="","",VLOOKUP($F973,'金額'!$B$3:$K$44,10,FALSE))</f>
        <v/>
      </c>
      <c r="F973" s="63"/>
      <c r="G973" s="64" t="str">
        <f>IF($F973="","",(VLOOKUP($F973,'金額'!$B$3:$E$114,2,FALSE)))</f>
        <v/>
      </c>
      <c r="H973" s="65" t="str">
        <f>IF(F973="","",VLOOKUP($F973,'金額'!$B$3:$I$44,8,FALSE))</f>
        <v/>
      </c>
      <c r="I973" s="66" t="str">
        <f>IF(F973="","",VLOOKUP($F973,'金額'!$B$3:$I$44,7,FALSE))</f>
        <v/>
      </c>
      <c r="J973" s="67"/>
      <c r="K973" s="68"/>
      <c r="L973" s="69" t="str">
        <f>IF($I973="","",IF(AND($B973="K",$E973="KTN"),2000,IF(AND($B973="K",$E973="WHZ"),2000,IF($E973="MAHA",1500,IF($G973=0,(VLOOKUP($K973,'判定表'!$B$3:$G$96,2,FALSE)),0)))))</f>
        <v/>
      </c>
      <c r="M973" s="70" t="str">
        <f>IF($K973="","",IF($E973="ANC",(VLOOKUP($K973,'判定表'!$B$3:$G$95,3,FALSE)),IF(OR($E973="KTN",$E973="WHZ"),(VLOOKUP($K973,'判定表'!$B$3:$G$95,4,FALSE)*I973),0)))</f>
        <v/>
      </c>
      <c r="N973" s="71" t="str">
        <f>IF($I973="","",IF($K973="","",IF($G973=1,(VLOOKUP($F973,'金額'!$B$3:$J$114,3,FALSE)),0)))</f>
        <v/>
      </c>
      <c r="O973" s="72" t="str">
        <f t="shared" si="3"/>
        <v/>
      </c>
      <c r="P973" s="73" t="str">
        <f>IF($K973="","",IF($E973="KTN",(VLOOKUP($K973,'判定表'!$B$3:$I$95,8,FALSE)),IF($I973="","",(VLOOKUP($F973,'金額'!$B$3:$J$114,9,FALSE)))))</f>
        <v/>
      </c>
      <c r="Q973" s="59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</row>
    <row r="974" ht="13.5" customHeight="1">
      <c r="A974" s="44"/>
      <c r="B974" s="60" t="str">
        <f>IF($K974="","",(VLOOKUP($K974,'判定表'!$B$3:$G$105,6,FALSE)))</f>
        <v/>
      </c>
      <c r="C974" s="61"/>
      <c r="D974" s="62" t="str">
        <f t="shared" si="2"/>
        <v/>
      </c>
      <c r="E974" s="62" t="str">
        <f>IF(F974="","",VLOOKUP($F974,'金額'!$B$3:$K$44,10,FALSE))</f>
        <v/>
      </c>
      <c r="F974" s="63"/>
      <c r="G974" s="64" t="str">
        <f>IF($F974="","",(VLOOKUP($F974,'金額'!$B$3:$E$114,2,FALSE)))</f>
        <v/>
      </c>
      <c r="H974" s="65" t="str">
        <f>IF(F974="","",VLOOKUP($F974,'金額'!$B$3:$I$44,8,FALSE))</f>
        <v/>
      </c>
      <c r="I974" s="66" t="str">
        <f>IF(F974="","",VLOOKUP($F974,'金額'!$B$3:$I$44,7,FALSE))</f>
        <v/>
      </c>
      <c r="J974" s="67"/>
      <c r="K974" s="68"/>
      <c r="L974" s="69" t="str">
        <f>IF($I974="","",IF(AND($B974="K",$E974="KTN"),2000,IF(AND($B974="K",$E974="WHZ"),2000,IF($E974="MAHA",1500,IF($G974=0,(VLOOKUP($K974,'判定表'!$B$3:$G$96,2,FALSE)),0)))))</f>
        <v/>
      </c>
      <c r="M974" s="70" t="str">
        <f>IF($K974="","",IF($E974="ANC",(VLOOKUP($K974,'判定表'!$B$3:$G$95,3,FALSE)),IF(OR($E974="KTN",$E974="WHZ"),(VLOOKUP($K974,'判定表'!$B$3:$G$95,4,FALSE)*I974),0)))</f>
        <v/>
      </c>
      <c r="N974" s="71" t="str">
        <f>IF($I974="","",IF($K974="","",IF($G974=1,(VLOOKUP($F974,'金額'!$B$3:$J$114,3,FALSE)),0)))</f>
        <v/>
      </c>
      <c r="O974" s="72" t="str">
        <f t="shared" si="3"/>
        <v/>
      </c>
      <c r="P974" s="73" t="str">
        <f>IF($K974="","",IF($E974="KTN",(VLOOKUP($K974,'判定表'!$B$3:$I$95,8,FALSE)),IF($I974="","",(VLOOKUP($F974,'金額'!$B$3:$J$114,9,FALSE)))))</f>
        <v/>
      </c>
      <c r="Q974" s="59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</row>
    <row r="975" ht="13.5" customHeight="1">
      <c r="A975" s="44"/>
      <c r="B975" s="60" t="str">
        <f>IF($K975="","",(VLOOKUP($K975,'判定表'!$B$3:$G$105,6,FALSE)))</f>
        <v/>
      </c>
      <c r="C975" s="61"/>
      <c r="D975" s="62" t="str">
        <f t="shared" si="2"/>
        <v/>
      </c>
      <c r="E975" s="62" t="str">
        <f>IF(F975="","",VLOOKUP($F975,'金額'!$B$3:$K$44,10,FALSE))</f>
        <v/>
      </c>
      <c r="F975" s="63"/>
      <c r="G975" s="64" t="str">
        <f>IF($F975="","",(VLOOKUP($F975,'金額'!$B$3:$E$114,2,FALSE)))</f>
        <v/>
      </c>
      <c r="H975" s="65" t="str">
        <f>IF(F975="","",VLOOKUP($F975,'金額'!$B$3:$I$44,8,FALSE))</f>
        <v/>
      </c>
      <c r="I975" s="66" t="str">
        <f>IF(F975="","",VLOOKUP($F975,'金額'!$B$3:$I$44,7,FALSE))</f>
        <v/>
      </c>
      <c r="J975" s="67"/>
      <c r="K975" s="68"/>
      <c r="L975" s="69" t="str">
        <f>IF($I975="","",IF(AND($B975="K",$E975="KTN"),2000,IF(AND($B975="K",$E975="WHZ"),2000,IF($E975="MAHA",1500,IF($G975=0,(VLOOKUP($K975,'判定表'!$B$3:$G$96,2,FALSE)),0)))))</f>
        <v/>
      </c>
      <c r="M975" s="70" t="str">
        <f>IF($K975="","",IF($E975="ANC",(VLOOKUP($K975,'判定表'!$B$3:$G$95,3,FALSE)),IF(OR($E975="KTN",$E975="WHZ"),(VLOOKUP($K975,'判定表'!$B$3:$G$95,4,FALSE)*I975),0)))</f>
        <v/>
      </c>
      <c r="N975" s="71" t="str">
        <f>IF($I975="","",IF($K975="","",IF($G975=1,(VLOOKUP($F975,'金額'!$B$3:$J$114,3,FALSE)),0)))</f>
        <v/>
      </c>
      <c r="O975" s="72" t="str">
        <f t="shared" si="3"/>
        <v/>
      </c>
      <c r="P975" s="73" t="str">
        <f>IF($K975="","",IF($E975="KTN",(VLOOKUP($K975,'判定表'!$B$3:$I$95,8,FALSE)),IF($I975="","",(VLOOKUP($F975,'金額'!$B$3:$J$114,9,FALSE)))))</f>
        <v/>
      </c>
      <c r="Q975" s="59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</row>
    <row r="976" ht="13.5" customHeight="1">
      <c r="A976" s="44"/>
      <c r="B976" s="60" t="str">
        <f>IF($K976="","",(VLOOKUP($K976,'判定表'!$B$3:$G$105,6,FALSE)))</f>
        <v/>
      </c>
      <c r="C976" s="61"/>
      <c r="D976" s="62" t="str">
        <f t="shared" si="2"/>
        <v/>
      </c>
      <c r="E976" s="62" t="str">
        <f>IF(F976="","",VLOOKUP($F976,'金額'!$B$3:$K$44,10,FALSE))</f>
        <v/>
      </c>
      <c r="F976" s="63"/>
      <c r="G976" s="64" t="str">
        <f>IF($F976="","",(VLOOKUP($F976,'金額'!$B$3:$E$114,2,FALSE)))</f>
        <v/>
      </c>
      <c r="H976" s="65" t="str">
        <f>IF(F976="","",VLOOKUP($F976,'金額'!$B$3:$I$44,8,FALSE))</f>
        <v/>
      </c>
      <c r="I976" s="66" t="str">
        <f>IF(F976="","",VLOOKUP($F976,'金額'!$B$3:$I$44,7,FALSE))</f>
        <v/>
      </c>
      <c r="J976" s="67"/>
      <c r="K976" s="68"/>
      <c r="L976" s="69" t="str">
        <f>IF($I976="","",IF(AND($B976="K",$E976="KTN"),2000,IF(AND($B976="K",$E976="WHZ"),2000,IF($E976="MAHA",1500,IF($G976=0,(VLOOKUP($K976,'判定表'!$B$3:$G$96,2,FALSE)),0)))))</f>
        <v/>
      </c>
      <c r="M976" s="70" t="str">
        <f>IF($K976="","",IF($E976="ANC",(VLOOKUP($K976,'判定表'!$B$3:$G$95,3,FALSE)),IF(OR($E976="KTN",$E976="WHZ"),(VLOOKUP($K976,'判定表'!$B$3:$G$95,4,FALSE)*I976),0)))</f>
        <v/>
      </c>
      <c r="N976" s="71" t="str">
        <f>IF($I976="","",IF($K976="","",IF($G976=1,(VLOOKUP($F976,'金額'!$B$3:$J$114,3,FALSE)),0)))</f>
        <v/>
      </c>
      <c r="O976" s="72" t="str">
        <f t="shared" si="3"/>
        <v/>
      </c>
      <c r="P976" s="73" t="str">
        <f>IF($K976="","",IF($E976="KTN",(VLOOKUP($K976,'判定表'!$B$3:$I$95,8,FALSE)),IF($I976="","",(VLOOKUP($F976,'金額'!$B$3:$J$114,9,FALSE)))))</f>
        <v/>
      </c>
      <c r="Q976" s="59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</row>
    <row r="977" ht="13.5" customHeight="1">
      <c r="A977" s="44"/>
      <c r="B977" s="60" t="str">
        <f>IF($K977="","",(VLOOKUP($K977,'判定表'!$B$3:$G$105,6,FALSE)))</f>
        <v/>
      </c>
      <c r="C977" s="61"/>
      <c r="D977" s="62" t="str">
        <f t="shared" si="2"/>
        <v/>
      </c>
      <c r="E977" s="62" t="str">
        <f>IF(F977="","",VLOOKUP($F977,'金額'!$B$3:$K$44,10,FALSE))</f>
        <v/>
      </c>
      <c r="F977" s="63"/>
      <c r="G977" s="64" t="str">
        <f>IF($F977="","",(VLOOKUP($F977,'金額'!$B$3:$E$114,2,FALSE)))</f>
        <v/>
      </c>
      <c r="H977" s="65" t="str">
        <f>IF(F977="","",VLOOKUP($F977,'金額'!$B$3:$I$44,8,FALSE))</f>
        <v/>
      </c>
      <c r="I977" s="66" t="str">
        <f>IF(F977="","",VLOOKUP($F977,'金額'!$B$3:$I$44,7,FALSE))</f>
        <v/>
      </c>
      <c r="J977" s="67"/>
      <c r="K977" s="68"/>
      <c r="L977" s="69" t="str">
        <f>IF($I977="","",IF(AND($B977="K",$E977="KTN"),2000,IF(AND($B977="K",$E977="WHZ"),2000,IF($E977="MAHA",1500,IF($G977=0,(VLOOKUP($K977,'判定表'!$B$3:$G$96,2,FALSE)),0)))))</f>
        <v/>
      </c>
      <c r="M977" s="70" t="str">
        <f>IF($K977="","",IF($E977="ANC",(VLOOKUP($K977,'判定表'!$B$3:$G$95,3,FALSE)),IF(OR($E977="KTN",$E977="WHZ"),(VLOOKUP($K977,'判定表'!$B$3:$G$95,4,FALSE)*I977),0)))</f>
        <v/>
      </c>
      <c r="N977" s="71" t="str">
        <f>IF($I977="","",IF($K977="","",IF($G977=1,(VLOOKUP($F977,'金額'!$B$3:$J$114,3,FALSE)),0)))</f>
        <v/>
      </c>
      <c r="O977" s="72" t="str">
        <f t="shared" si="3"/>
        <v/>
      </c>
      <c r="P977" s="73" t="str">
        <f>IF($K977="","",IF($E977="KTN",(VLOOKUP($K977,'判定表'!$B$3:$I$95,8,FALSE)),IF($I977="","",(VLOOKUP($F977,'金額'!$B$3:$J$114,9,FALSE)))))</f>
        <v/>
      </c>
      <c r="Q977" s="59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</row>
    <row r="978" ht="13.5" customHeight="1">
      <c r="A978" s="44"/>
      <c r="B978" s="60" t="str">
        <f>IF($K978="","",(VLOOKUP($K978,'判定表'!$B$3:$G$105,6,FALSE)))</f>
        <v/>
      </c>
      <c r="C978" s="61"/>
      <c r="D978" s="62" t="str">
        <f t="shared" si="2"/>
        <v/>
      </c>
      <c r="E978" s="62" t="str">
        <f>IF(F978="","",VLOOKUP($F978,'金額'!$B$3:$K$44,10,FALSE))</f>
        <v/>
      </c>
      <c r="F978" s="63"/>
      <c r="G978" s="64" t="str">
        <f>IF($F978="","",(VLOOKUP($F978,'金額'!$B$3:$E$114,2,FALSE)))</f>
        <v/>
      </c>
      <c r="H978" s="65" t="str">
        <f>IF(F978="","",VLOOKUP($F978,'金額'!$B$3:$I$44,8,FALSE))</f>
        <v/>
      </c>
      <c r="I978" s="66" t="str">
        <f>IF(F978="","",VLOOKUP($F978,'金額'!$B$3:$I$44,7,FALSE))</f>
        <v/>
      </c>
      <c r="J978" s="67"/>
      <c r="K978" s="68"/>
      <c r="L978" s="69" t="str">
        <f>IF($I978="","",IF(AND($B978="K",$E978="KTN"),2000,IF(AND($B978="K",$E978="WHZ"),2000,IF($E978="MAHA",1500,IF($G978=0,(VLOOKUP($K978,'判定表'!$B$3:$G$96,2,FALSE)),0)))))</f>
        <v/>
      </c>
      <c r="M978" s="70" t="str">
        <f>IF($K978="","",IF($E978="ANC",(VLOOKUP($K978,'判定表'!$B$3:$G$95,3,FALSE)),IF(OR($E978="KTN",$E978="WHZ"),(VLOOKUP($K978,'判定表'!$B$3:$G$95,4,FALSE)*I978),0)))</f>
        <v/>
      </c>
      <c r="N978" s="71" t="str">
        <f>IF($I978="","",IF($K978="","",IF($G978=1,(VLOOKUP($F978,'金額'!$B$3:$J$114,3,FALSE)),0)))</f>
        <v/>
      </c>
      <c r="O978" s="72" t="str">
        <f t="shared" si="3"/>
        <v/>
      </c>
      <c r="P978" s="73" t="str">
        <f>IF($K978="","",IF($E978="KTN",(VLOOKUP($K978,'判定表'!$B$3:$I$95,8,FALSE)),IF($I978="","",(VLOOKUP($F978,'金額'!$B$3:$J$114,9,FALSE)))))</f>
        <v/>
      </c>
      <c r="Q978" s="59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</row>
    <row r="979" ht="13.5" customHeight="1">
      <c r="A979" s="44"/>
      <c r="B979" s="60" t="str">
        <f>IF($K979="","",(VLOOKUP($K979,'判定表'!$B$3:$G$105,6,FALSE)))</f>
        <v/>
      </c>
      <c r="C979" s="61"/>
      <c r="D979" s="62" t="str">
        <f t="shared" si="2"/>
        <v/>
      </c>
      <c r="E979" s="62" t="str">
        <f>IF(F979="","",VLOOKUP($F979,'金額'!$B$3:$K$44,10,FALSE))</f>
        <v/>
      </c>
      <c r="F979" s="63"/>
      <c r="G979" s="64" t="str">
        <f>IF($F979="","",(VLOOKUP($F979,'金額'!$B$3:$E$114,2,FALSE)))</f>
        <v/>
      </c>
      <c r="H979" s="65" t="str">
        <f>IF(F979="","",VLOOKUP($F979,'金額'!$B$3:$I$44,8,FALSE))</f>
        <v/>
      </c>
      <c r="I979" s="66" t="str">
        <f>IF(F979="","",VLOOKUP($F979,'金額'!$B$3:$I$44,7,FALSE))</f>
        <v/>
      </c>
      <c r="J979" s="67"/>
      <c r="K979" s="68"/>
      <c r="L979" s="69" t="str">
        <f>IF($I979="","",IF(AND($B979="K",$E979="KTN"),2000,IF(AND($B979="K",$E979="WHZ"),2000,IF($E979="MAHA",1500,IF($G979=0,(VLOOKUP($K979,'判定表'!$B$3:$G$96,2,FALSE)),0)))))</f>
        <v/>
      </c>
      <c r="M979" s="70" t="str">
        <f>IF($K979="","",IF($E979="ANC",(VLOOKUP($K979,'判定表'!$B$3:$G$95,3,FALSE)),IF(OR($E979="KTN",$E979="WHZ"),(VLOOKUP($K979,'判定表'!$B$3:$G$95,4,FALSE)*I979),0)))</f>
        <v/>
      </c>
      <c r="N979" s="71" t="str">
        <f>IF($I979="","",IF($K979="","",IF($G979=1,(VLOOKUP($F979,'金額'!$B$3:$J$114,3,FALSE)),0)))</f>
        <v/>
      </c>
      <c r="O979" s="72" t="str">
        <f t="shared" si="3"/>
        <v/>
      </c>
      <c r="P979" s="73" t="str">
        <f>IF($K979="","",IF($E979="KTN",(VLOOKUP($K979,'判定表'!$B$3:$I$95,8,FALSE)),IF($I979="","",(VLOOKUP($F979,'金額'!$B$3:$J$114,9,FALSE)))))</f>
        <v/>
      </c>
      <c r="Q979" s="59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</row>
    <row r="980" ht="13.5" customHeight="1">
      <c r="A980" s="44"/>
      <c r="B980" s="60" t="str">
        <f>IF($K980="","",(VLOOKUP($K980,'判定表'!$B$3:$G$105,6,FALSE)))</f>
        <v/>
      </c>
      <c r="C980" s="61"/>
      <c r="D980" s="62" t="str">
        <f t="shared" si="2"/>
        <v/>
      </c>
      <c r="E980" s="62" t="str">
        <f>IF(F980="","",VLOOKUP($F980,'金額'!$B$3:$K$44,10,FALSE))</f>
        <v/>
      </c>
      <c r="F980" s="63"/>
      <c r="G980" s="64" t="str">
        <f>IF($F980="","",(VLOOKUP($F980,'金額'!$B$3:$E$114,2,FALSE)))</f>
        <v/>
      </c>
      <c r="H980" s="65" t="str">
        <f>IF(F980="","",VLOOKUP($F980,'金額'!$B$3:$I$44,8,FALSE))</f>
        <v/>
      </c>
      <c r="I980" s="66" t="str">
        <f>IF(F980="","",VLOOKUP($F980,'金額'!$B$3:$I$44,7,FALSE))</f>
        <v/>
      </c>
      <c r="J980" s="67"/>
      <c r="K980" s="68"/>
      <c r="L980" s="69" t="str">
        <f>IF($I980="","",IF(AND($B980="K",$E980="KTN"),2000,IF(AND($B980="K",$E980="WHZ"),2000,IF($E980="MAHA",1500,IF($G980=0,(VLOOKUP($K980,'判定表'!$B$3:$G$96,2,FALSE)),0)))))</f>
        <v/>
      </c>
      <c r="M980" s="70" t="str">
        <f>IF($K980="","",IF($E980="ANC",(VLOOKUP($K980,'判定表'!$B$3:$G$95,3,FALSE)),IF(OR($E980="KTN",$E980="WHZ"),(VLOOKUP($K980,'判定表'!$B$3:$G$95,4,FALSE)*I980),0)))</f>
        <v/>
      </c>
      <c r="N980" s="71" t="str">
        <f>IF($I980="","",IF($K980="","",IF($G980=1,(VLOOKUP($F980,'金額'!$B$3:$J$114,3,FALSE)),0)))</f>
        <v/>
      </c>
      <c r="O980" s="72" t="str">
        <f t="shared" si="3"/>
        <v/>
      </c>
      <c r="P980" s="73" t="str">
        <f>IF($K980="","",IF($E980="KTN",(VLOOKUP($K980,'判定表'!$B$3:$I$95,8,FALSE)),IF($I980="","",(VLOOKUP($F980,'金額'!$B$3:$J$114,9,FALSE)))))</f>
        <v/>
      </c>
      <c r="Q980" s="59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</row>
    <row r="981" ht="13.5" customHeight="1">
      <c r="A981" s="44"/>
      <c r="B981" s="60" t="str">
        <f>IF($K981="","",(VLOOKUP($K981,'判定表'!$B$3:$G$105,6,FALSE)))</f>
        <v/>
      </c>
      <c r="C981" s="61"/>
      <c r="D981" s="62" t="str">
        <f t="shared" si="2"/>
        <v/>
      </c>
      <c r="E981" s="62" t="str">
        <f>IF(F981="","",VLOOKUP($F981,'金額'!$B$3:$K$44,10,FALSE))</f>
        <v/>
      </c>
      <c r="F981" s="63"/>
      <c r="G981" s="64" t="str">
        <f>IF($F981="","",(VLOOKUP($F981,'金額'!$B$3:$E$114,2,FALSE)))</f>
        <v/>
      </c>
      <c r="H981" s="65" t="str">
        <f>IF(F981="","",VLOOKUP($F981,'金額'!$B$3:$I$44,8,FALSE))</f>
        <v/>
      </c>
      <c r="I981" s="66" t="str">
        <f>IF(F981="","",VLOOKUP($F981,'金額'!$B$3:$I$44,7,FALSE))</f>
        <v/>
      </c>
      <c r="J981" s="67"/>
      <c r="K981" s="68"/>
      <c r="L981" s="69" t="str">
        <f>IF($I981="","",IF(AND($B981="K",$E981="KTN"),2000,IF(AND($B981="K",$E981="WHZ"),2000,IF($E981="MAHA",1500,IF($G981=0,(VLOOKUP($K981,'判定表'!$B$3:$G$96,2,FALSE)),0)))))</f>
        <v/>
      </c>
      <c r="M981" s="70" t="str">
        <f>IF($K981="","",IF($E981="ANC",(VLOOKUP($K981,'判定表'!$B$3:$G$95,3,FALSE)),IF(OR($E981="KTN",$E981="WHZ"),(VLOOKUP($K981,'判定表'!$B$3:$G$95,4,FALSE)*I981),0)))</f>
        <v/>
      </c>
      <c r="N981" s="71" t="str">
        <f>IF($I981="","",IF($K981="","",IF($G981=1,(VLOOKUP($F981,'金額'!$B$3:$J$114,3,FALSE)),0)))</f>
        <v/>
      </c>
      <c r="O981" s="72" t="str">
        <f t="shared" si="3"/>
        <v/>
      </c>
      <c r="P981" s="73" t="str">
        <f>IF($K981="","",IF($E981="KTN",(VLOOKUP($K981,'判定表'!$B$3:$I$95,8,FALSE)),IF($I981="","",(VLOOKUP($F981,'金額'!$B$3:$J$114,9,FALSE)))))</f>
        <v/>
      </c>
      <c r="Q981" s="59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</row>
    <row r="982" ht="13.5" customHeight="1">
      <c r="A982" s="44"/>
      <c r="B982" s="60" t="str">
        <f>IF($K982="","",(VLOOKUP($K982,'判定表'!$B$3:$G$105,6,FALSE)))</f>
        <v/>
      </c>
      <c r="C982" s="61"/>
      <c r="D982" s="62" t="str">
        <f t="shared" si="2"/>
        <v/>
      </c>
      <c r="E982" s="62" t="str">
        <f>IF(F982="","",VLOOKUP($F982,'金額'!$B$3:$K$44,10,FALSE))</f>
        <v/>
      </c>
      <c r="F982" s="63"/>
      <c r="G982" s="64" t="str">
        <f>IF($F982="","",(VLOOKUP($F982,'金額'!$B$3:$E$114,2,FALSE)))</f>
        <v/>
      </c>
      <c r="H982" s="65" t="str">
        <f>IF(F982="","",VLOOKUP($F982,'金額'!$B$3:$I$44,8,FALSE))</f>
        <v/>
      </c>
      <c r="I982" s="66" t="str">
        <f>IF(F982="","",VLOOKUP($F982,'金額'!$B$3:$I$44,7,FALSE))</f>
        <v/>
      </c>
      <c r="J982" s="67"/>
      <c r="K982" s="68"/>
      <c r="L982" s="69" t="str">
        <f>IF($I982="","",IF(AND($B982="K",$E982="KTN"),2000,IF(AND($B982="K",$E982="WHZ"),2000,IF($E982="MAHA",1500,IF($G982=0,(VLOOKUP($K982,'判定表'!$B$3:$G$96,2,FALSE)),0)))))</f>
        <v/>
      </c>
      <c r="M982" s="70" t="str">
        <f>IF($K982="","",IF($E982="ANC",(VLOOKUP($K982,'判定表'!$B$3:$G$95,3,FALSE)),IF(OR($E982="KTN",$E982="WHZ"),(VLOOKUP($K982,'判定表'!$B$3:$G$95,4,FALSE)*I982),0)))</f>
        <v/>
      </c>
      <c r="N982" s="71" t="str">
        <f>IF($I982="","",IF($K982="","",IF($G982=1,(VLOOKUP($F982,'金額'!$B$3:$J$114,3,FALSE)),0)))</f>
        <v/>
      </c>
      <c r="O982" s="72" t="str">
        <f t="shared" si="3"/>
        <v/>
      </c>
      <c r="P982" s="73" t="str">
        <f>IF($K982="","",IF($E982="KTN",(VLOOKUP($K982,'判定表'!$B$3:$I$95,8,FALSE)),IF($I982="","",(VLOOKUP($F982,'金額'!$B$3:$J$114,9,FALSE)))))</f>
        <v/>
      </c>
      <c r="Q982" s="59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</row>
    <row r="983" ht="13.5" customHeight="1">
      <c r="A983" s="44"/>
      <c r="B983" s="60" t="str">
        <f>IF($K983="","",(VLOOKUP($K983,'判定表'!$B$3:$G$105,6,FALSE)))</f>
        <v/>
      </c>
      <c r="C983" s="61"/>
      <c r="D983" s="62" t="str">
        <f t="shared" si="2"/>
        <v/>
      </c>
      <c r="E983" s="62" t="str">
        <f>IF(F983="","",VLOOKUP($F983,'金額'!$B$3:$K$44,10,FALSE))</f>
        <v/>
      </c>
      <c r="F983" s="63"/>
      <c r="G983" s="64" t="str">
        <f>IF($F983="","",(VLOOKUP($F983,'金額'!$B$3:$E$114,2,FALSE)))</f>
        <v/>
      </c>
      <c r="H983" s="65" t="str">
        <f>IF(F983="","",VLOOKUP($F983,'金額'!$B$3:$I$44,8,FALSE))</f>
        <v/>
      </c>
      <c r="I983" s="66" t="str">
        <f>IF(F983="","",VLOOKUP($F983,'金額'!$B$3:$I$44,7,FALSE))</f>
        <v/>
      </c>
      <c r="J983" s="67"/>
      <c r="K983" s="68"/>
      <c r="L983" s="69" t="str">
        <f>IF($I983="","",IF(AND($B983="K",$E983="KTN"),2000,IF(AND($B983="K",$E983="WHZ"),2000,IF($E983="MAHA",1500,IF($G983=0,(VLOOKUP($K983,'判定表'!$B$3:$G$96,2,FALSE)),0)))))</f>
        <v/>
      </c>
      <c r="M983" s="70" t="str">
        <f>IF($K983="","",IF($E983="ANC",(VLOOKUP($K983,'判定表'!$B$3:$G$95,3,FALSE)),IF(OR($E983="KTN",$E983="WHZ"),(VLOOKUP($K983,'判定表'!$B$3:$G$95,4,FALSE)*I983),0)))</f>
        <v/>
      </c>
      <c r="N983" s="71" t="str">
        <f>IF($I983="","",IF($K983="","",IF($G983=1,(VLOOKUP($F983,'金額'!$B$3:$J$114,3,FALSE)),0)))</f>
        <v/>
      </c>
      <c r="O983" s="72" t="str">
        <f t="shared" si="3"/>
        <v/>
      </c>
      <c r="P983" s="73" t="str">
        <f>IF($K983="","",IF($E983="KTN",(VLOOKUP($K983,'判定表'!$B$3:$I$95,8,FALSE)),IF($I983="","",(VLOOKUP($F983,'金額'!$B$3:$J$114,9,FALSE)))))</f>
        <v/>
      </c>
      <c r="Q983" s="59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</row>
    <row r="984" ht="13.5" customHeight="1">
      <c r="A984" s="44"/>
      <c r="B984" s="60" t="str">
        <f>IF($K984="","",(VLOOKUP($K984,'判定表'!$B$3:$G$105,6,FALSE)))</f>
        <v/>
      </c>
      <c r="C984" s="61"/>
      <c r="D984" s="62" t="str">
        <f t="shared" si="2"/>
        <v/>
      </c>
      <c r="E984" s="62" t="str">
        <f>IF(F984="","",VLOOKUP($F984,'金額'!$B$3:$K$44,10,FALSE))</f>
        <v/>
      </c>
      <c r="F984" s="63"/>
      <c r="G984" s="64" t="str">
        <f>IF($F984="","",(VLOOKUP($F984,'金額'!$B$3:$E$114,2,FALSE)))</f>
        <v/>
      </c>
      <c r="H984" s="65" t="str">
        <f>IF(F984="","",VLOOKUP($F984,'金額'!$B$3:$I$44,8,FALSE))</f>
        <v/>
      </c>
      <c r="I984" s="66" t="str">
        <f>IF(F984="","",VLOOKUP($F984,'金額'!$B$3:$I$44,7,FALSE))</f>
        <v/>
      </c>
      <c r="J984" s="67"/>
      <c r="K984" s="68"/>
      <c r="L984" s="69" t="str">
        <f>IF($I984="","",IF(AND($B984="K",$E984="KTN"),2000,IF(AND($B984="K",$E984="WHZ"),2000,IF($E984="MAHA",1500,IF($G984=0,(VLOOKUP($K984,'判定表'!$B$3:$G$96,2,FALSE)),0)))))</f>
        <v/>
      </c>
      <c r="M984" s="70" t="str">
        <f>IF($K984="","",IF($E984="ANC",(VLOOKUP($K984,'判定表'!$B$3:$G$95,3,FALSE)),IF(OR($E984="KTN",$E984="WHZ"),(VLOOKUP($K984,'判定表'!$B$3:$G$95,4,FALSE)*I984),0)))</f>
        <v/>
      </c>
      <c r="N984" s="71" t="str">
        <f>IF($I984="","",IF($K984="","",IF($G984=1,(VLOOKUP($F984,'金額'!$B$3:$J$114,3,FALSE)),0)))</f>
        <v/>
      </c>
      <c r="O984" s="72" t="str">
        <f t="shared" si="3"/>
        <v/>
      </c>
      <c r="P984" s="73" t="str">
        <f>IF($K984="","",IF($E984="KTN",(VLOOKUP($K984,'判定表'!$B$3:$I$95,8,FALSE)),IF($I984="","",(VLOOKUP($F984,'金額'!$B$3:$J$114,9,FALSE)))))</f>
        <v/>
      </c>
      <c r="Q984" s="59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</row>
    <row r="985" ht="13.5" customHeight="1">
      <c r="A985" s="44"/>
      <c r="B985" s="60" t="str">
        <f>IF($K985="","",(VLOOKUP($K985,'判定表'!$B$3:$G$105,6,FALSE)))</f>
        <v/>
      </c>
      <c r="C985" s="61"/>
      <c r="D985" s="62" t="str">
        <f t="shared" si="2"/>
        <v/>
      </c>
      <c r="E985" s="62" t="str">
        <f>IF(F985="","",VLOOKUP($F985,'金額'!$B$3:$K$44,10,FALSE))</f>
        <v/>
      </c>
      <c r="F985" s="63"/>
      <c r="G985" s="64" t="str">
        <f>IF($F985="","",(VLOOKUP($F985,'金額'!$B$3:$E$114,2,FALSE)))</f>
        <v/>
      </c>
      <c r="H985" s="65" t="str">
        <f>IF(F985="","",VLOOKUP($F985,'金額'!$B$3:$I$44,8,FALSE))</f>
        <v/>
      </c>
      <c r="I985" s="66" t="str">
        <f>IF(F985="","",VLOOKUP($F985,'金額'!$B$3:$I$44,7,FALSE))</f>
        <v/>
      </c>
      <c r="J985" s="67"/>
      <c r="K985" s="68"/>
      <c r="L985" s="69" t="str">
        <f>IF($I985="","",IF(AND($B985="K",$E985="KTN"),2000,IF(AND($B985="K",$E985="WHZ"),2000,IF($E985="MAHA",1500,IF($G985=0,(VLOOKUP($K985,'判定表'!$B$3:$G$96,2,FALSE)),0)))))</f>
        <v/>
      </c>
      <c r="M985" s="70" t="str">
        <f>IF($K985="","",IF($E985="ANC",(VLOOKUP($K985,'判定表'!$B$3:$G$95,3,FALSE)),IF(OR($E985="KTN",$E985="WHZ"),(VLOOKUP($K985,'判定表'!$B$3:$G$95,4,FALSE)*I985),0)))</f>
        <v/>
      </c>
      <c r="N985" s="71" t="str">
        <f>IF($I985="","",IF($K985="","",IF($G985=1,(VLOOKUP($F985,'金額'!$B$3:$J$114,3,FALSE)),0)))</f>
        <v/>
      </c>
      <c r="O985" s="72" t="str">
        <f t="shared" si="3"/>
        <v/>
      </c>
      <c r="P985" s="73" t="str">
        <f>IF($K985="","",IF($E985="KTN",(VLOOKUP($K985,'判定表'!$B$3:$I$95,8,FALSE)),IF($I985="","",(VLOOKUP($F985,'金額'!$B$3:$J$114,9,FALSE)))))</f>
        <v/>
      </c>
      <c r="Q985" s="59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</row>
    <row r="986" ht="13.5" customHeight="1">
      <c r="A986" s="44"/>
      <c r="B986" s="60" t="str">
        <f>IF($K986="","",(VLOOKUP($K986,'判定表'!$B$3:$G$105,6,FALSE)))</f>
        <v/>
      </c>
      <c r="C986" s="61"/>
      <c r="D986" s="62" t="str">
        <f t="shared" si="2"/>
        <v/>
      </c>
      <c r="E986" s="62" t="str">
        <f>IF(F986="","",VLOOKUP($F986,'金額'!$B$3:$K$44,10,FALSE))</f>
        <v/>
      </c>
      <c r="F986" s="63"/>
      <c r="G986" s="64" t="str">
        <f>IF($F986="","",(VLOOKUP($F986,'金額'!$B$3:$E$114,2,FALSE)))</f>
        <v/>
      </c>
      <c r="H986" s="65" t="str">
        <f>IF(F986="","",VLOOKUP($F986,'金額'!$B$3:$I$44,8,FALSE))</f>
        <v/>
      </c>
      <c r="I986" s="66" t="str">
        <f>IF(F986="","",VLOOKUP($F986,'金額'!$B$3:$I$44,7,FALSE))</f>
        <v/>
      </c>
      <c r="J986" s="67"/>
      <c r="K986" s="68"/>
      <c r="L986" s="69" t="str">
        <f>IF($I986="","",IF(AND($B986="K",$E986="KTN"),2000,IF(AND($B986="K",$E986="WHZ"),2000,IF($E986="MAHA",1500,IF($G986=0,(VLOOKUP($K986,'判定表'!$B$3:$G$96,2,FALSE)),0)))))</f>
        <v/>
      </c>
      <c r="M986" s="70" t="str">
        <f>IF($K986="","",IF($E986="ANC",(VLOOKUP($K986,'判定表'!$B$3:$G$95,3,FALSE)),IF(OR($E986="KTN",$E986="WHZ"),(VLOOKUP($K986,'判定表'!$B$3:$G$95,4,FALSE)*I986),0)))</f>
        <v/>
      </c>
      <c r="N986" s="71" t="str">
        <f>IF($I986="","",IF($K986="","",IF($G986=1,(VLOOKUP($F986,'金額'!$B$3:$J$114,3,FALSE)),0)))</f>
        <v/>
      </c>
      <c r="O986" s="72" t="str">
        <f t="shared" si="3"/>
        <v/>
      </c>
      <c r="P986" s="73" t="str">
        <f>IF($K986="","",IF($E986="KTN",(VLOOKUP($K986,'判定表'!$B$3:$I$95,8,FALSE)),IF($I986="","",(VLOOKUP($F986,'金額'!$B$3:$J$114,9,FALSE)))))</f>
        <v/>
      </c>
      <c r="Q986" s="59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</row>
    <row r="987" ht="13.5" customHeight="1">
      <c r="A987" s="44"/>
      <c r="B987" s="60" t="str">
        <f>IF($K987="","",(VLOOKUP($K987,'判定表'!$B$3:$G$105,6,FALSE)))</f>
        <v/>
      </c>
      <c r="C987" s="61"/>
      <c r="D987" s="62" t="str">
        <f t="shared" si="2"/>
        <v/>
      </c>
      <c r="E987" s="62" t="str">
        <f>IF(F987="","",VLOOKUP($F987,'金額'!$B$3:$K$44,10,FALSE))</f>
        <v/>
      </c>
      <c r="F987" s="63"/>
      <c r="G987" s="64" t="str">
        <f>IF($F987="","",(VLOOKUP($F987,'金額'!$B$3:$E$114,2,FALSE)))</f>
        <v/>
      </c>
      <c r="H987" s="65" t="str">
        <f>IF(F987="","",VLOOKUP($F987,'金額'!$B$3:$I$44,8,FALSE))</f>
        <v/>
      </c>
      <c r="I987" s="66" t="str">
        <f>IF(F987="","",VLOOKUP($F987,'金額'!$B$3:$I$44,7,FALSE))</f>
        <v/>
      </c>
      <c r="J987" s="67"/>
      <c r="K987" s="68"/>
      <c r="L987" s="69" t="str">
        <f>IF($I987="","",IF(AND($B987="K",$E987="KTN"),2000,IF(AND($B987="K",$E987="WHZ"),2000,IF($E987="MAHA",1500,IF($G987=0,(VLOOKUP($K987,'判定表'!$B$3:$G$96,2,FALSE)),0)))))</f>
        <v/>
      </c>
      <c r="M987" s="70" t="str">
        <f>IF($K987="","",IF($E987="ANC",(VLOOKUP($K987,'判定表'!$B$3:$G$95,3,FALSE)),IF(OR($E987="KTN",$E987="WHZ"),(VLOOKUP($K987,'判定表'!$B$3:$G$95,4,FALSE)*I987),0)))</f>
        <v/>
      </c>
      <c r="N987" s="71" t="str">
        <f>IF($I987="","",IF($K987="","",IF($G987=1,(VLOOKUP($F987,'金額'!$B$3:$J$114,3,FALSE)),0)))</f>
        <v/>
      </c>
      <c r="O987" s="72" t="str">
        <f t="shared" si="3"/>
        <v/>
      </c>
      <c r="P987" s="73" t="str">
        <f>IF($K987="","",IF($E987="KTN",(VLOOKUP($K987,'判定表'!$B$3:$I$95,8,FALSE)),IF($I987="","",(VLOOKUP($F987,'金額'!$B$3:$J$114,9,FALSE)))))</f>
        <v/>
      </c>
      <c r="Q987" s="59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</row>
    <row r="988" ht="13.5" customHeight="1">
      <c r="A988" s="44"/>
      <c r="B988" s="60" t="str">
        <f>IF($K988="","",(VLOOKUP($K988,'判定表'!$B$3:$G$105,6,FALSE)))</f>
        <v/>
      </c>
      <c r="C988" s="61"/>
      <c r="D988" s="62" t="str">
        <f t="shared" si="2"/>
        <v/>
      </c>
      <c r="E988" s="62" t="str">
        <f>IF(F988="","",VLOOKUP($F988,'金額'!$B$3:$K$44,10,FALSE))</f>
        <v/>
      </c>
      <c r="F988" s="63"/>
      <c r="G988" s="64" t="str">
        <f>IF($F988="","",(VLOOKUP($F988,'金額'!$B$3:$E$114,2,FALSE)))</f>
        <v/>
      </c>
      <c r="H988" s="65" t="str">
        <f>IF(F988="","",VLOOKUP($F988,'金額'!$B$3:$I$44,8,FALSE))</f>
        <v/>
      </c>
      <c r="I988" s="66" t="str">
        <f>IF(F988="","",VLOOKUP($F988,'金額'!$B$3:$I$44,7,FALSE))</f>
        <v/>
      </c>
      <c r="J988" s="67"/>
      <c r="K988" s="68"/>
      <c r="L988" s="69" t="str">
        <f>IF($I988="","",IF(AND($B988="K",$E988="KTN"),2000,IF(AND($B988="K",$E988="WHZ"),2000,IF($E988="MAHA",1500,IF($G988=0,(VLOOKUP($K988,'判定表'!$B$3:$G$96,2,FALSE)),0)))))</f>
        <v/>
      </c>
      <c r="M988" s="70" t="str">
        <f>IF($K988="","",IF($E988="ANC",(VLOOKUP($K988,'判定表'!$B$3:$G$95,3,FALSE)),IF(OR($E988="KTN",$E988="WHZ"),(VLOOKUP($K988,'判定表'!$B$3:$G$95,4,FALSE)*I988),0)))</f>
        <v/>
      </c>
      <c r="N988" s="71" t="str">
        <f>IF($I988="","",IF($K988="","",IF($G988=1,(VLOOKUP($F988,'金額'!$B$3:$J$114,3,FALSE)),0)))</f>
        <v/>
      </c>
      <c r="O988" s="72" t="str">
        <f t="shared" si="3"/>
        <v/>
      </c>
      <c r="P988" s="73" t="str">
        <f>IF($K988="","",IF($E988="KTN",(VLOOKUP($K988,'判定表'!$B$3:$I$95,8,FALSE)),IF($I988="","",(VLOOKUP($F988,'金額'!$B$3:$J$114,9,FALSE)))))</f>
        <v/>
      </c>
      <c r="Q988" s="59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</row>
    <row r="989" ht="13.5" customHeight="1">
      <c r="A989" s="44"/>
      <c r="B989" s="60" t="str">
        <f>IF($K989="","",(VLOOKUP($K989,'判定表'!$B$3:$G$105,6,FALSE)))</f>
        <v/>
      </c>
      <c r="C989" s="61"/>
      <c r="D989" s="62" t="str">
        <f t="shared" si="2"/>
        <v/>
      </c>
      <c r="E989" s="62" t="str">
        <f>IF(F989="","",VLOOKUP($F989,'金額'!$B$3:$K$44,10,FALSE))</f>
        <v/>
      </c>
      <c r="F989" s="63"/>
      <c r="G989" s="64" t="str">
        <f>IF($F989="","",(VLOOKUP($F989,'金額'!$B$3:$E$114,2,FALSE)))</f>
        <v/>
      </c>
      <c r="H989" s="65" t="str">
        <f>IF(F989="","",VLOOKUP($F989,'金額'!$B$3:$I$44,8,FALSE))</f>
        <v/>
      </c>
      <c r="I989" s="66" t="str">
        <f>IF(F989="","",VLOOKUP($F989,'金額'!$B$3:$I$44,7,FALSE))</f>
        <v/>
      </c>
      <c r="J989" s="67"/>
      <c r="K989" s="68"/>
      <c r="L989" s="69" t="str">
        <f>IF($I989="","",IF(AND($B989="K",$E989="KTN"),2000,IF(AND($B989="K",$E989="WHZ"),2000,IF($E989="MAHA",1500,IF($G989=0,(VLOOKUP($K989,'判定表'!$B$3:$G$96,2,FALSE)),0)))))</f>
        <v/>
      </c>
      <c r="M989" s="70" t="str">
        <f>IF($K989="","",IF($E989="ANC",(VLOOKUP($K989,'判定表'!$B$3:$G$95,3,FALSE)),IF(OR($E989="KTN",$E989="WHZ"),(VLOOKUP($K989,'判定表'!$B$3:$G$95,4,FALSE)*I989),0)))</f>
        <v/>
      </c>
      <c r="N989" s="71" t="str">
        <f>IF($I989="","",IF($K989="","",IF($G989=1,(VLOOKUP($F989,'金額'!$B$3:$J$114,3,FALSE)),0)))</f>
        <v/>
      </c>
      <c r="O989" s="72" t="str">
        <f t="shared" si="3"/>
        <v/>
      </c>
      <c r="P989" s="73" t="str">
        <f>IF($K989="","",IF($E989="KTN",(VLOOKUP($K989,'判定表'!$B$3:$I$95,8,FALSE)),IF($I989="","",(VLOOKUP($F989,'金額'!$B$3:$J$114,9,FALSE)))))</f>
        <v/>
      </c>
      <c r="Q989" s="59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</row>
    <row r="990" ht="13.5" customHeight="1">
      <c r="A990" s="44"/>
      <c r="B990" s="60" t="str">
        <f>IF($K990="","",(VLOOKUP($K990,'判定表'!$B$3:$G$105,6,FALSE)))</f>
        <v/>
      </c>
      <c r="C990" s="61"/>
      <c r="D990" s="62" t="str">
        <f t="shared" si="2"/>
        <v/>
      </c>
      <c r="E990" s="62" t="str">
        <f>IF(F990="","",VLOOKUP($F990,'金額'!$B$3:$K$44,10,FALSE))</f>
        <v/>
      </c>
      <c r="F990" s="63"/>
      <c r="G990" s="64" t="str">
        <f>IF($F990="","",(VLOOKUP($F990,'金額'!$B$3:$E$114,2,FALSE)))</f>
        <v/>
      </c>
      <c r="H990" s="65" t="str">
        <f>IF(F990="","",VLOOKUP($F990,'金額'!$B$3:$I$44,8,FALSE))</f>
        <v/>
      </c>
      <c r="I990" s="66" t="str">
        <f>IF(F990="","",VLOOKUP($F990,'金額'!$B$3:$I$44,7,FALSE))</f>
        <v/>
      </c>
      <c r="J990" s="67"/>
      <c r="K990" s="68"/>
      <c r="L990" s="69" t="str">
        <f>IF($I990="","",IF(AND($B990="K",$E990="KTN"),2000,IF(AND($B990="K",$E990="WHZ"),2000,IF($E990="MAHA",1500,IF($G990=0,(VLOOKUP($K990,'判定表'!$B$3:$G$96,2,FALSE)),0)))))</f>
        <v/>
      </c>
      <c r="M990" s="70" t="str">
        <f>IF($K990="","",IF($E990="ANC",(VLOOKUP($K990,'判定表'!$B$3:$G$95,3,FALSE)),IF(OR($E990="KTN",$E990="WHZ"),(VLOOKUP($K990,'判定表'!$B$3:$G$95,4,FALSE)*I990),0)))</f>
        <v/>
      </c>
      <c r="N990" s="71" t="str">
        <f>IF($I990="","",IF($K990="","",IF($G990=1,(VLOOKUP($F990,'金額'!$B$3:$J$114,3,FALSE)),0)))</f>
        <v/>
      </c>
      <c r="O990" s="72" t="str">
        <f t="shared" si="3"/>
        <v/>
      </c>
      <c r="P990" s="73" t="str">
        <f>IF($K990="","",IF($E990="KTN",(VLOOKUP($K990,'判定表'!$B$3:$I$95,8,FALSE)),IF($I990="","",(VLOOKUP($F990,'金額'!$B$3:$J$114,9,FALSE)))))</f>
        <v/>
      </c>
      <c r="Q990" s="59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</row>
    <row r="991" ht="13.5" customHeight="1">
      <c r="A991" s="44"/>
      <c r="B991" s="60" t="str">
        <f>IF($K991="","",(VLOOKUP($K991,'判定表'!$B$3:$G$105,6,FALSE)))</f>
        <v/>
      </c>
      <c r="C991" s="61"/>
      <c r="D991" s="62" t="str">
        <f t="shared" si="2"/>
        <v/>
      </c>
      <c r="E991" s="62" t="str">
        <f>IF(F991="","",VLOOKUP($F991,'金額'!$B$3:$K$44,10,FALSE))</f>
        <v/>
      </c>
      <c r="F991" s="63"/>
      <c r="G991" s="64" t="str">
        <f>IF($F991="","",(VLOOKUP($F991,'金額'!$B$3:$E$114,2,FALSE)))</f>
        <v/>
      </c>
      <c r="H991" s="65" t="str">
        <f>IF(F991="","",VLOOKUP($F991,'金額'!$B$3:$I$44,8,FALSE))</f>
        <v/>
      </c>
      <c r="I991" s="66" t="str">
        <f>IF(F991="","",VLOOKUP($F991,'金額'!$B$3:$I$44,7,FALSE))</f>
        <v/>
      </c>
      <c r="J991" s="67"/>
      <c r="K991" s="68"/>
      <c r="L991" s="69" t="str">
        <f>IF($I991="","",IF(AND($B991="K",$E991="KTN"),2000,IF(AND($B991="K",$E991="WHZ"),2000,IF($E991="MAHA",1500,IF($G991=0,(VLOOKUP($K991,'判定表'!$B$3:$G$96,2,FALSE)),0)))))</f>
        <v/>
      </c>
      <c r="M991" s="70" t="str">
        <f>IF($K991="","",IF($E991="ANC",(VLOOKUP($K991,'判定表'!$B$3:$G$95,3,FALSE)),IF(OR($E991="KTN",$E991="WHZ"),(VLOOKUP($K991,'判定表'!$B$3:$G$95,4,FALSE)*I991),0)))</f>
        <v/>
      </c>
      <c r="N991" s="71" t="str">
        <f>IF($I991="","",IF($K991="","",IF($G991=1,(VLOOKUP($F991,'金額'!$B$3:$J$114,3,FALSE)),0)))</f>
        <v/>
      </c>
      <c r="O991" s="72" t="str">
        <f t="shared" si="3"/>
        <v/>
      </c>
      <c r="P991" s="73" t="str">
        <f>IF($K991="","",IF($E991="KTN",(VLOOKUP($K991,'判定表'!$B$3:$I$95,8,FALSE)),IF($I991="","",(VLOOKUP($F991,'金額'!$B$3:$J$114,9,FALSE)))))</f>
        <v/>
      </c>
      <c r="Q991" s="59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</row>
    <row r="992" ht="13.5" customHeight="1">
      <c r="A992" s="44"/>
      <c r="B992" s="60" t="str">
        <f>IF($K992="","",(VLOOKUP($K992,'判定表'!$B$3:$G$105,6,FALSE)))</f>
        <v/>
      </c>
      <c r="C992" s="61"/>
      <c r="D992" s="62" t="str">
        <f t="shared" si="2"/>
        <v/>
      </c>
      <c r="E992" s="62" t="str">
        <f>IF(F992="","",VLOOKUP($F992,'金額'!$B$3:$K$44,10,FALSE))</f>
        <v/>
      </c>
      <c r="F992" s="63"/>
      <c r="G992" s="64" t="str">
        <f>IF($F992="","",(VLOOKUP($F992,'金額'!$B$3:$E$114,2,FALSE)))</f>
        <v/>
      </c>
      <c r="H992" s="65" t="str">
        <f>IF(F992="","",VLOOKUP($F992,'金額'!$B$3:$I$44,8,FALSE))</f>
        <v/>
      </c>
      <c r="I992" s="66" t="str">
        <f>IF(F992="","",VLOOKUP($F992,'金額'!$B$3:$I$44,7,FALSE))</f>
        <v/>
      </c>
      <c r="J992" s="67"/>
      <c r="K992" s="68"/>
      <c r="L992" s="69" t="str">
        <f>IF($I992="","",IF(AND($B992="K",$E992="KTN"),2000,IF(AND($B992="K",$E992="WHZ"),2000,IF($E992="MAHA",1500,IF($G992=0,(VLOOKUP($K992,'判定表'!$B$3:$G$96,2,FALSE)),0)))))</f>
        <v/>
      </c>
      <c r="M992" s="70" t="str">
        <f>IF($K992="","",IF($E992="ANC",(VLOOKUP($K992,'判定表'!$B$3:$G$95,3,FALSE)),IF(OR($E992="KTN",$E992="WHZ"),(VLOOKUP($K992,'判定表'!$B$3:$G$95,4,FALSE)*I992),0)))</f>
        <v/>
      </c>
      <c r="N992" s="71" t="str">
        <f>IF($I992="","",IF($K992="","",IF($G992=1,(VLOOKUP($F992,'金額'!$B$3:$J$114,3,FALSE)),0)))</f>
        <v/>
      </c>
      <c r="O992" s="72" t="str">
        <f t="shared" si="3"/>
        <v/>
      </c>
      <c r="P992" s="73" t="str">
        <f>IF($K992="","",IF($E992="KTN",(VLOOKUP($K992,'判定表'!$B$3:$I$95,8,FALSE)),IF($I992="","",(VLOOKUP($F992,'金額'!$B$3:$J$114,9,FALSE)))))</f>
        <v/>
      </c>
      <c r="Q992" s="59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</row>
    <row r="993" ht="13.5" customHeight="1">
      <c r="A993" s="44"/>
      <c r="B993" s="60" t="str">
        <f>IF($K993="","",(VLOOKUP($K993,'判定表'!$B$3:$G$105,6,FALSE)))</f>
        <v/>
      </c>
      <c r="C993" s="61"/>
      <c r="D993" s="62" t="str">
        <f t="shared" si="2"/>
        <v/>
      </c>
      <c r="E993" s="62" t="str">
        <f>IF(F993="","",VLOOKUP($F993,'金額'!$B$3:$K$44,10,FALSE))</f>
        <v/>
      </c>
      <c r="F993" s="63"/>
      <c r="G993" s="64" t="str">
        <f>IF($F993="","",(VLOOKUP($F993,'金額'!$B$3:$E$114,2,FALSE)))</f>
        <v/>
      </c>
      <c r="H993" s="65" t="str">
        <f>IF(F993="","",VLOOKUP($F993,'金額'!$B$3:$I$44,8,FALSE))</f>
        <v/>
      </c>
      <c r="I993" s="66" t="str">
        <f>IF(F993="","",VLOOKUP($F993,'金額'!$B$3:$I$44,7,FALSE))</f>
        <v/>
      </c>
      <c r="J993" s="67"/>
      <c r="K993" s="68"/>
      <c r="L993" s="69" t="str">
        <f>IF($I993="","",IF(AND($B993="K",$E993="KTN"),2000,IF(AND($B993="K",$E993="WHZ"),2000,IF($E993="MAHA",1500,IF($G993=0,(VLOOKUP($K993,'判定表'!$B$3:$G$96,2,FALSE)),0)))))</f>
        <v/>
      </c>
      <c r="M993" s="70" t="str">
        <f>IF($K993="","",IF($E993="ANC",(VLOOKUP($K993,'判定表'!$B$3:$G$95,3,FALSE)),IF(OR($E993="KTN",$E993="WHZ"),(VLOOKUP($K993,'判定表'!$B$3:$G$95,4,FALSE)*I993),0)))</f>
        <v/>
      </c>
      <c r="N993" s="71" t="str">
        <f>IF($I993="","",IF($K993="","",IF($G993=1,(VLOOKUP($F993,'金額'!$B$3:$J$114,3,FALSE)),0)))</f>
        <v/>
      </c>
      <c r="O993" s="72" t="str">
        <f t="shared" si="3"/>
        <v/>
      </c>
      <c r="P993" s="73" t="str">
        <f>IF($K993="","",IF($E993="KTN",(VLOOKUP($K993,'判定表'!$B$3:$I$95,8,FALSE)),IF($I993="","",(VLOOKUP($F993,'金額'!$B$3:$J$114,9,FALSE)))))</f>
        <v/>
      </c>
      <c r="Q993" s="59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</row>
    <row r="994" ht="13.5" customHeight="1">
      <c r="A994" s="44"/>
      <c r="B994" s="60" t="str">
        <f>IF($K994="","",(VLOOKUP($K994,'判定表'!$B$3:$G$105,6,FALSE)))</f>
        <v/>
      </c>
      <c r="C994" s="61"/>
      <c r="D994" s="62" t="str">
        <f t="shared" si="2"/>
        <v/>
      </c>
      <c r="E994" s="62" t="str">
        <f>IF(F994="","",VLOOKUP($F994,'金額'!$B$3:$K$44,10,FALSE))</f>
        <v/>
      </c>
      <c r="F994" s="63"/>
      <c r="G994" s="64" t="str">
        <f>IF($F994="","",(VLOOKUP($F994,'金額'!$B$3:$E$114,2,FALSE)))</f>
        <v/>
      </c>
      <c r="H994" s="65" t="str">
        <f>IF(F994="","",VLOOKUP($F994,'金額'!$B$3:$I$44,8,FALSE))</f>
        <v/>
      </c>
      <c r="I994" s="66" t="str">
        <f>IF(F994="","",VLOOKUP($F994,'金額'!$B$3:$I$44,7,FALSE))</f>
        <v/>
      </c>
      <c r="J994" s="67"/>
      <c r="K994" s="68"/>
      <c r="L994" s="69" t="str">
        <f>IF($I994="","",IF(AND($B994="K",$E994="KTN"),2000,IF(AND($B994="K",$E994="WHZ"),2000,IF($E994="MAHA",1500,IF($G994=0,(VLOOKUP($K994,'判定表'!$B$3:$G$96,2,FALSE)),0)))))</f>
        <v/>
      </c>
      <c r="M994" s="70" t="str">
        <f>IF($K994="","",IF($E994="ANC",(VLOOKUP($K994,'判定表'!$B$3:$G$95,3,FALSE)),IF(OR($E994="KTN",$E994="WHZ"),(VLOOKUP($K994,'判定表'!$B$3:$G$95,4,FALSE)*I994),0)))</f>
        <v/>
      </c>
      <c r="N994" s="71" t="str">
        <f>IF($I994="","",IF($K994="","",IF($G994=1,(VLOOKUP($F994,'金額'!$B$3:$J$114,3,FALSE)),0)))</f>
        <v/>
      </c>
      <c r="O994" s="72" t="str">
        <f t="shared" si="3"/>
        <v/>
      </c>
      <c r="P994" s="73" t="str">
        <f>IF($K994="","",IF($E994="KTN",(VLOOKUP($K994,'判定表'!$B$3:$I$95,8,FALSE)),IF($I994="","",(VLOOKUP($F994,'金額'!$B$3:$J$114,9,FALSE)))))</f>
        <v/>
      </c>
      <c r="Q994" s="59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</row>
    <row r="995" ht="13.5" customHeight="1">
      <c r="A995" s="44"/>
      <c r="B995" s="60" t="str">
        <f>IF($K995="","",(VLOOKUP($K995,'判定表'!$B$3:$G$105,6,FALSE)))</f>
        <v/>
      </c>
      <c r="C995" s="61"/>
      <c r="D995" s="62" t="str">
        <f t="shared" si="2"/>
        <v/>
      </c>
      <c r="E995" s="62" t="str">
        <f>IF(F995="","",VLOOKUP($F995,'金額'!$B$3:$K$44,10,FALSE))</f>
        <v/>
      </c>
      <c r="F995" s="63"/>
      <c r="G995" s="64" t="str">
        <f>IF($F995="","",(VLOOKUP($F995,'金額'!$B$3:$E$114,2,FALSE)))</f>
        <v/>
      </c>
      <c r="H995" s="65" t="str">
        <f>IF(F995="","",VLOOKUP($F995,'金額'!$B$3:$I$44,8,FALSE))</f>
        <v/>
      </c>
      <c r="I995" s="66" t="str">
        <f>IF(F995="","",VLOOKUP($F995,'金額'!$B$3:$I$44,7,FALSE))</f>
        <v/>
      </c>
      <c r="J995" s="67"/>
      <c r="K995" s="68"/>
      <c r="L995" s="69" t="str">
        <f>IF($I995="","",IF(AND($B995="K",$E995="KTN"),2000,IF(AND($B995="K",$E995="WHZ"),2000,IF($E995="MAHA",1500,IF($G995=0,(VLOOKUP($K995,'判定表'!$B$3:$G$96,2,FALSE)),0)))))</f>
        <v/>
      </c>
      <c r="M995" s="70" t="str">
        <f>IF($K995="","",IF($E995="ANC",(VLOOKUP($K995,'判定表'!$B$3:$G$95,3,FALSE)),IF(OR($E995="KTN",$E995="WHZ"),(VLOOKUP($K995,'判定表'!$B$3:$G$95,4,FALSE)*I995),0)))</f>
        <v/>
      </c>
      <c r="N995" s="71" t="str">
        <f>IF($I995="","",IF($K995="","",IF($G995=1,(VLOOKUP($F995,'金額'!$B$3:$J$114,3,FALSE)),0)))</f>
        <v/>
      </c>
      <c r="O995" s="72" t="str">
        <f t="shared" si="3"/>
        <v/>
      </c>
      <c r="P995" s="73" t="str">
        <f>IF($K995="","",IF($E995="KTN",(VLOOKUP($K995,'判定表'!$B$3:$I$95,8,FALSE)),IF($I995="","",(VLOOKUP($F995,'金額'!$B$3:$J$114,9,FALSE)))))</f>
        <v/>
      </c>
      <c r="Q995" s="59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</row>
    <row r="996" ht="13.5" customHeight="1">
      <c r="A996" s="44"/>
      <c r="B996" s="60" t="str">
        <f>IF($K996="","",(VLOOKUP($K996,'判定表'!$B$3:$G$105,6,FALSE)))</f>
        <v/>
      </c>
      <c r="C996" s="61"/>
      <c r="D996" s="62" t="str">
        <f t="shared" si="2"/>
        <v/>
      </c>
      <c r="E996" s="62" t="str">
        <f>IF(F996="","",VLOOKUP($F996,'金額'!$B$3:$K$44,10,FALSE))</f>
        <v/>
      </c>
      <c r="F996" s="63"/>
      <c r="G996" s="64" t="str">
        <f>IF($F996="","",(VLOOKUP($F996,'金額'!$B$3:$E$114,2,FALSE)))</f>
        <v/>
      </c>
      <c r="H996" s="65" t="str">
        <f>IF(F996="","",VLOOKUP($F996,'金額'!$B$3:$I$44,8,FALSE))</f>
        <v/>
      </c>
      <c r="I996" s="66" t="str">
        <f>IF(F996="","",VLOOKUP($F996,'金額'!$B$3:$I$44,7,FALSE))</f>
        <v/>
      </c>
      <c r="J996" s="67"/>
      <c r="K996" s="68"/>
      <c r="L996" s="69" t="str">
        <f>IF($I996="","",IF(AND($B996="K",$E996="KTN"),2000,IF(AND($B996="K",$E996="WHZ"),2000,IF($E996="MAHA",1500,IF($G996=0,(VLOOKUP($K996,'判定表'!$B$3:$G$96,2,FALSE)),0)))))</f>
        <v/>
      </c>
      <c r="M996" s="70" t="str">
        <f>IF($K996="","",IF($E996="ANC",(VLOOKUP($K996,'判定表'!$B$3:$G$95,3,FALSE)),IF(OR($E996="KTN",$E996="WHZ"),(VLOOKUP($K996,'判定表'!$B$3:$G$95,4,FALSE)*I996),0)))</f>
        <v/>
      </c>
      <c r="N996" s="71" t="str">
        <f>IF($I996="","",IF($K996="","",IF($G996=1,(VLOOKUP($F996,'金額'!$B$3:$J$114,3,FALSE)),0)))</f>
        <v/>
      </c>
      <c r="O996" s="72" t="str">
        <f t="shared" si="3"/>
        <v/>
      </c>
      <c r="P996" s="73" t="str">
        <f>IF($K996="","",IF($E996="KTN",(VLOOKUP($K996,'判定表'!$B$3:$I$95,8,FALSE)),IF($I996="","",(VLOOKUP($F996,'金額'!$B$3:$J$114,9,FALSE)))))</f>
        <v/>
      </c>
      <c r="Q996" s="59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</row>
    <row r="997" ht="13.5" customHeight="1">
      <c r="A997" s="44"/>
      <c r="B997" s="60" t="str">
        <f>IF($K997="","",(VLOOKUP($K997,'判定表'!$B$3:$G$105,6,FALSE)))</f>
        <v/>
      </c>
      <c r="C997" s="61"/>
      <c r="D997" s="62" t="str">
        <f t="shared" si="2"/>
        <v/>
      </c>
      <c r="E997" s="62" t="str">
        <f>IF(F997="","",VLOOKUP($F997,'金額'!$B$3:$K$44,10,FALSE))</f>
        <v/>
      </c>
      <c r="F997" s="63"/>
      <c r="G997" s="64" t="str">
        <f>IF($F997="","",(VLOOKUP($F997,'金額'!$B$3:$E$114,2,FALSE)))</f>
        <v/>
      </c>
      <c r="H997" s="65" t="str">
        <f>IF(F997="","",VLOOKUP($F997,'金額'!$B$3:$I$44,8,FALSE))</f>
        <v/>
      </c>
      <c r="I997" s="66" t="str">
        <f>IF(F997="","",VLOOKUP($F997,'金額'!$B$3:$I$44,7,FALSE))</f>
        <v/>
      </c>
      <c r="J997" s="67"/>
      <c r="K997" s="68"/>
      <c r="L997" s="69" t="str">
        <f>IF($I997="","",IF(AND($B997="K",$E997="KTN"),2000,IF(AND($B997="K",$E997="WHZ"),2000,IF($E997="MAHA",1500,IF($G997=0,(VLOOKUP($K997,'判定表'!$B$3:$G$96,2,FALSE)),0)))))</f>
        <v/>
      </c>
      <c r="M997" s="70" t="str">
        <f>IF($K997="","",IF($E997="ANC",(VLOOKUP($K997,'判定表'!$B$3:$G$95,3,FALSE)),IF(OR($E997="KTN",$E997="WHZ"),(VLOOKUP($K997,'判定表'!$B$3:$G$95,4,FALSE)*I997),0)))</f>
        <v/>
      </c>
      <c r="N997" s="71" t="str">
        <f>IF($I997="","",IF($K997="","",IF($G997=1,(VLOOKUP($F997,'金額'!$B$3:$J$114,3,FALSE)),0)))</f>
        <v/>
      </c>
      <c r="O997" s="72" t="str">
        <f t="shared" si="3"/>
        <v/>
      </c>
      <c r="P997" s="73" t="str">
        <f>IF($K997="","",IF($E997="KTN",(VLOOKUP($K997,'判定表'!$B$3:$I$95,8,FALSE)),IF($I997="","",(VLOOKUP($F997,'金額'!$B$3:$J$114,9,FALSE)))))</f>
        <v/>
      </c>
      <c r="Q997" s="59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</row>
    <row r="998" ht="13.5" customHeight="1">
      <c r="A998" s="44"/>
      <c r="B998" s="60" t="str">
        <f>IF($K998="","",(VLOOKUP($K998,'判定表'!$B$3:$G$105,6,FALSE)))</f>
        <v/>
      </c>
      <c r="C998" s="61"/>
      <c r="D998" s="62" t="str">
        <f t="shared" si="2"/>
        <v/>
      </c>
      <c r="E998" s="62" t="str">
        <f>IF(F998="","",VLOOKUP($F998,'金額'!$B$3:$K$44,10,FALSE))</f>
        <v/>
      </c>
      <c r="F998" s="63"/>
      <c r="G998" s="64" t="str">
        <f>IF($F998="","",(VLOOKUP($F998,'金額'!$B$3:$E$114,2,FALSE)))</f>
        <v/>
      </c>
      <c r="H998" s="65" t="str">
        <f>IF(F998="","",VLOOKUP($F998,'金額'!$B$3:$I$44,8,FALSE))</f>
        <v/>
      </c>
      <c r="I998" s="66" t="str">
        <f>IF(F998="","",VLOOKUP($F998,'金額'!$B$3:$I$44,7,FALSE))</f>
        <v/>
      </c>
      <c r="J998" s="67"/>
      <c r="K998" s="68"/>
      <c r="L998" s="69" t="str">
        <f>IF($I998="","",IF(AND($B998="K",$E998="KTN"),2000,IF(AND($B998="K",$E998="WHZ"),2000,IF($E998="MAHA",1500,IF($G998=0,(VLOOKUP($K998,'判定表'!$B$3:$G$96,2,FALSE)),0)))))</f>
        <v/>
      </c>
      <c r="M998" s="70" t="str">
        <f>IF($K998="","",IF($E998="ANC",(VLOOKUP($K998,'判定表'!$B$3:$G$95,3,FALSE)),IF(OR($E998="KTN",$E998="WHZ"),(VLOOKUP($K998,'判定表'!$B$3:$G$95,4,FALSE)*I998),0)))</f>
        <v/>
      </c>
      <c r="N998" s="71" t="str">
        <f>IF($I998="","",IF($K998="","",IF($G998=1,(VLOOKUP($F998,'金額'!$B$3:$J$114,3,FALSE)),0)))</f>
        <v/>
      </c>
      <c r="O998" s="72" t="str">
        <f t="shared" si="3"/>
        <v/>
      </c>
      <c r="P998" s="73" t="str">
        <f>IF($K998="","",IF($E998="KTN",(VLOOKUP($K998,'判定表'!$B$3:$I$95,8,FALSE)),IF($I998="","",(VLOOKUP($F998,'金額'!$B$3:$J$114,9,FALSE)))))</f>
        <v/>
      </c>
      <c r="Q998" s="59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</row>
    <row r="999" ht="13.5" customHeight="1">
      <c r="A999" s="44"/>
      <c r="B999" s="60" t="str">
        <f>IF($K999="","",(VLOOKUP($K999,'判定表'!$B$3:$G$105,6,FALSE)))</f>
        <v/>
      </c>
      <c r="C999" s="61"/>
      <c r="D999" s="62" t="str">
        <f t="shared" si="2"/>
        <v/>
      </c>
      <c r="E999" s="62" t="str">
        <f>IF(F999="","",VLOOKUP($F999,'金額'!$B$3:$K$44,10,FALSE))</f>
        <v/>
      </c>
      <c r="F999" s="63"/>
      <c r="G999" s="64" t="str">
        <f>IF($F999="","",(VLOOKUP($F999,'金額'!$B$3:$E$114,2,FALSE)))</f>
        <v/>
      </c>
      <c r="H999" s="65" t="str">
        <f>IF(F999="","",VLOOKUP($F999,'金額'!$B$3:$I$44,8,FALSE))</f>
        <v/>
      </c>
      <c r="I999" s="66" t="str">
        <f>IF(F999="","",VLOOKUP($F999,'金額'!$B$3:$I$44,7,FALSE))</f>
        <v/>
      </c>
      <c r="J999" s="67"/>
      <c r="K999" s="68"/>
      <c r="L999" s="69" t="str">
        <f>IF($I999="","",IF(AND($B999="K",$E999="KTN"),2000,IF(AND($B999="K",$E999="WHZ"),2000,IF($E999="MAHA",1500,IF($G999=0,(VLOOKUP($K999,'判定表'!$B$3:$G$96,2,FALSE)),0)))))</f>
        <v/>
      </c>
      <c r="M999" s="70" t="str">
        <f>IF($K999="","",IF($E999="ANC",(VLOOKUP($K999,'判定表'!$B$3:$G$95,3,FALSE)),IF(OR($E999="KTN",$E999="WHZ"),(VLOOKUP($K999,'判定表'!$B$3:$G$95,4,FALSE)*I999),0)))</f>
        <v/>
      </c>
      <c r="N999" s="71" t="str">
        <f>IF($I999="","",IF($K999="","",IF($G999=1,(VLOOKUP($F999,'金額'!$B$3:$J$114,3,FALSE)),0)))</f>
        <v/>
      </c>
      <c r="O999" s="72" t="str">
        <f t="shared" si="3"/>
        <v/>
      </c>
      <c r="P999" s="73" t="str">
        <f>IF($K999="","",IF($E999="KTN",(VLOOKUP($K999,'判定表'!$B$3:$I$95,8,FALSE)),IF($I999="","",(VLOOKUP($F999,'金額'!$B$3:$J$114,9,FALSE)))))</f>
        <v/>
      </c>
      <c r="Q999" s="59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</row>
    <row r="1000" ht="13.5" customHeight="1">
      <c r="A1000" s="44"/>
      <c r="B1000" s="60" t="str">
        <f>IF($K1000="","",(VLOOKUP($K1000,'判定表'!$B$3:$G$105,6,FALSE)))</f>
        <v/>
      </c>
      <c r="C1000" s="61"/>
      <c r="D1000" s="62" t="str">
        <f t="shared" si="2"/>
        <v/>
      </c>
      <c r="E1000" s="62" t="str">
        <f>IF(F1000="","",VLOOKUP($F1000,'金額'!$B$3:$K$44,10,FALSE))</f>
        <v/>
      </c>
      <c r="F1000" s="63"/>
      <c r="G1000" s="64" t="str">
        <f>IF($F1000="","",(VLOOKUP($F1000,'金額'!$B$3:$E$114,2,FALSE)))</f>
        <v/>
      </c>
      <c r="H1000" s="65" t="str">
        <f>IF(F1000="","",VLOOKUP($F1000,'金額'!$B$3:$I$44,8,FALSE))</f>
        <v/>
      </c>
      <c r="I1000" s="66" t="str">
        <f>IF(F1000="","",VLOOKUP($F1000,'金額'!$B$3:$I$44,7,FALSE))</f>
        <v/>
      </c>
      <c r="J1000" s="67"/>
      <c r="K1000" s="68"/>
      <c r="L1000" s="69" t="str">
        <f>IF($I1000="","",IF(AND($B1000="K",$E1000="KTN"),2000,IF(AND($B1000="K",$E1000="WHZ"),2000,IF($E1000="MAHA",1500,IF($G1000=0,(VLOOKUP($K1000,'判定表'!$B$3:$G$96,2,FALSE)),0)))))</f>
        <v/>
      </c>
      <c r="M1000" s="70" t="str">
        <f>IF($K1000="","",IF($E1000="ANC",(VLOOKUP($K1000,'判定表'!$B$3:$G$95,3,FALSE)),IF(OR($E1000="KTN",$E1000="WHZ"),(VLOOKUP($K1000,'判定表'!$B$3:$G$95,4,FALSE)*I1000),0)))</f>
        <v/>
      </c>
      <c r="N1000" s="71" t="str">
        <f>IF($I1000="","",IF($K1000="","",IF($G1000=1,(VLOOKUP($F1000,'金額'!$B$3:$J$114,3,FALSE)),0)))</f>
        <v/>
      </c>
      <c r="O1000" s="72" t="str">
        <f t="shared" si="3"/>
        <v/>
      </c>
      <c r="P1000" s="73" t="str">
        <f>IF($K1000="","",IF($E1000="KTN",(VLOOKUP($K1000,'判定表'!$B$3:$I$95,8,FALSE)),IF($I1000="","",(VLOOKUP($F1000,'金額'!$B$3:$J$114,9,FALSE)))))</f>
        <v/>
      </c>
      <c r="Q1000" s="59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  <c r="AC1000" s="74"/>
      <c r="AD1000" s="74"/>
    </row>
    <row r="1001" ht="13.5" customHeight="1">
      <c r="A1001" s="44"/>
      <c r="B1001" s="60" t="str">
        <f>IF($K1001="","",(VLOOKUP($K1001,'判定表'!$B$3:$G$105,6,FALSE)))</f>
        <v/>
      </c>
      <c r="C1001" s="61"/>
      <c r="D1001" s="62" t="str">
        <f t="shared" si="2"/>
        <v/>
      </c>
      <c r="E1001" s="62" t="str">
        <f>IF(F1001="","",VLOOKUP($F1001,'金額'!$B$3:$K$44,10,FALSE))</f>
        <v/>
      </c>
      <c r="F1001" s="63"/>
      <c r="G1001" s="64" t="str">
        <f>IF($F1001="","",(VLOOKUP($F1001,'金額'!$B$3:$E$114,2,FALSE)))</f>
        <v/>
      </c>
      <c r="H1001" s="65" t="str">
        <f>IF(F1001="","",VLOOKUP($F1001,'金額'!$B$3:$I$44,8,FALSE))</f>
        <v/>
      </c>
      <c r="I1001" s="66" t="str">
        <f>IF(F1001="","",VLOOKUP($F1001,'金額'!$B$3:$I$44,7,FALSE))</f>
        <v/>
      </c>
      <c r="J1001" s="67"/>
      <c r="K1001" s="68"/>
      <c r="L1001" s="69" t="str">
        <f>IF($I1001="","",IF(AND($B1001="K",$E1001="KTN"),2000,IF(AND($B1001="K",$E1001="WHZ"),2000,IF($E1001="MAHA",1500,IF($G1001=0,(VLOOKUP($K1001,'判定表'!$B$3:$G$96,2,FALSE)),0)))))</f>
        <v/>
      </c>
      <c r="M1001" s="70" t="str">
        <f>IF($K1001="","",IF($E1001="ANC",(VLOOKUP($K1001,'判定表'!$B$3:$G$95,3,FALSE)),IF(OR($E1001="KTN",$E1001="WHZ"),(VLOOKUP($K1001,'判定表'!$B$3:$G$95,4,FALSE)*I1001),0)))</f>
        <v/>
      </c>
      <c r="N1001" s="71" t="str">
        <f>IF($I1001="","",IF($K1001="","",IF($G1001=1,(VLOOKUP($F1001,'金額'!$B$3:$J$114,3,FALSE)),0)))</f>
        <v/>
      </c>
      <c r="O1001" s="72" t="str">
        <f t="shared" si="3"/>
        <v/>
      </c>
      <c r="P1001" s="73" t="str">
        <f>IF($K1001="","",IF($E1001="KTN",(VLOOKUP($K1001,'判定表'!$B$3:$I$95,8,FALSE)),IF($I1001="","",(VLOOKUP($F1001,'金額'!$B$3:$J$114,9,FALSE)))))</f>
        <v/>
      </c>
      <c r="Q1001" s="59"/>
      <c r="R1001" s="74"/>
      <c r="S1001" s="74"/>
      <c r="T1001" s="74"/>
      <c r="U1001" s="74"/>
      <c r="V1001" s="74"/>
      <c r="W1001" s="74"/>
      <c r="X1001" s="74"/>
      <c r="Y1001" s="74"/>
      <c r="Z1001" s="74"/>
      <c r="AA1001" s="74"/>
      <c r="AB1001" s="74"/>
      <c r="AC1001" s="74"/>
      <c r="AD1001" s="74"/>
    </row>
    <row r="1002" ht="13.5" customHeight="1">
      <c r="A1002" s="44"/>
      <c r="B1002" s="60" t="str">
        <f>IF($K1002="","",(VLOOKUP($K1002,'判定表'!$B$3:$G$105,6,FALSE)))</f>
        <v/>
      </c>
      <c r="C1002" s="61"/>
      <c r="D1002" s="62" t="str">
        <f t="shared" si="2"/>
        <v/>
      </c>
      <c r="E1002" s="62" t="str">
        <f>IF(F1002="","",VLOOKUP($F1002,'金額'!$B$3:$K$44,10,FALSE))</f>
        <v/>
      </c>
      <c r="F1002" s="63"/>
      <c r="G1002" s="64" t="str">
        <f>IF($F1002="","",(VLOOKUP($F1002,'金額'!$B$3:$E$114,2,FALSE)))</f>
        <v/>
      </c>
      <c r="H1002" s="65" t="str">
        <f>IF(F1002="","",VLOOKUP($F1002,'金額'!$B$3:$I$44,8,FALSE))</f>
        <v/>
      </c>
      <c r="I1002" s="66" t="str">
        <f>IF(F1002="","",VLOOKUP($F1002,'金額'!$B$3:$I$44,7,FALSE))</f>
        <v/>
      </c>
      <c r="J1002" s="67"/>
      <c r="K1002" s="68"/>
      <c r="L1002" s="69" t="str">
        <f>IF($I1002="","",IF(AND($B1002="K",$E1002="KTN"),2000,IF(AND($B1002="K",$E1002="WHZ"),2000,IF($E1002="MAHA",1500,IF($G1002=0,(VLOOKUP($K1002,'判定表'!$B$3:$G$96,2,FALSE)),0)))))</f>
        <v/>
      </c>
      <c r="M1002" s="70" t="str">
        <f>IF($K1002="","",IF($E1002="ANC",(VLOOKUP($K1002,'判定表'!$B$3:$G$95,3,FALSE)),IF(OR($E1002="KTN",$E1002="WHZ"),(VLOOKUP($K1002,'判定表'!$B$3:$G$95,4,FALSE)*I1002),0)))</f>
        <v/>
      </c>
      <c r="N1002" s="71" t="str">
        <f>IF($I1002="","",IF($K1002="","",IF($G1002=1,(VLOOKUP($F1002,'金額'!$B$3:$J$114,3,FALSE)),0)))</f>
        <v/>
      </c>
      <c r="O1002" s="72" t="str">
        <f t="shared" si="3"/>
        <v/>
      </c>
      <c r="P1002" s="73" t="str">
        <f>IF($K1002="","",IF($E1002="KTN",(VLOOKUP($K1002,'判定表'!$B$3:$I$95,8,FALSE)),IF($I1002="","",(VLOOKUP($F1002,'金額'!$B$3:$J$114,9,FALSE)))))</f>
        <v/>
      </c>
      <c r="Q1002" s="59"/>
      <c r="R1002" s="74"/>
      <c r="S1002" s="74"/>
      <c r="T1002" s="74"/>
      <c r="U1002" s="74"/>
      <c r="V1002" s="74"/>
      <c r="W1002" s="74"/>
      <c r="X1002" s="74"/>
      <c r="Y1002" s="74"/>
      <c r="Z1002" s="74"/>
      <c r="AA1002" s="74"/>
      <c r="AB1002" s="74"/>
      <c r="AC1002" s="74"/>
      <c r="AD1002" s="74"/>
    </row>
    <row r="1003" ht="13.5" customHeight="1">
      <c r="A1003" s="44"/>
      <c r="B1003" s="60" t="str">
        <f>IF($K1003="","",(VLOOKUP($K1003,'判定表'!$B$3:$G$105,6,FALSE)))</f>
        <v/>
      </c>
      <c r="C1003" s="61"/>
      <c r="D1003" s="62" t="str">
        <f t="shared" si="2"/>
        <v/>
      </c>
      <c r="E1003" s="62" t="str">
        <f>IF(F1003="","",VLOOKUP($F1003,'金額'!$B$3:$K$44,10,FALSE))</f>
        <v/>
      </c>
      <c r="F1003" s="63"/>
      <c r="G1003" s="64" t="str">
        <f>IF($F1003="","",(VLOOKUP($F1003,'金額'!$B$3:$E$114,2,FALSE)))</f>
        <v/>
      </c>
      <c r="H1003" s="65" t="str">
        <f>IF(F1003="","",VLOOKUP($F1003,'金額'!$B$3:$I$44,8,FALSE))</f>
        <v/>
      </c>
      <c r="I1003" s="66" t="str">
        <f>IF(F1003="","",VLOOKUP($F1003,'金額'!$B$3:$I$44,7,FALSE))</f>
        <v/>
      </c>
      <c r="J1003" s="67"/>
      <c r="K1003" s="68"/>
      <c r="L1003" s="69" t="str">
        <f>IF($I1003="","",IF(AND($B1003="K",$E1003="KTN"),2000,IF(AND($B1003="K",$E1003="WHZ"),2000,IF($E1003="MAHA",1500,IF($G1003=0,(VLOOKUP($K1003,'判定表'!$B$3:$G$96,2,FALSE)),0)))))</f>
        <v/>
      </c>
      <c r="M1003" s="70" t="str">
        <f>IF($K1003="","",IF($E1003="ANC",(VLOOKUP($K1003,'判定表'!$B$3:$G$95,3,FALSE)),IF(OR($E1003="KTN",$E1003="WHZ"),(VLOOKUP($K1003,'判定表'!$B$3:$G$95,4,FALSE)*I1003),0)))</f>
        <v/>
      </c>
      <c r="N1003" s="71" t="str">
        <f>IF($I1003="","",IF($K1003="","",IF($G1003=1,(VLOOKUP($F1003,'金額'!$B$3:$J$114,3,FALSE)),0)))</f>
        <v/>
      </c>
      <c r="O1003" s="72" t="str">
        <f t="shared" si="3"/>
        <v/>
      </c>
      <c r="P1003" s="73" t="str">
        <f>IF($K1003="","",IF($E1003="KTN",(VLOOKUP($K1003,'判定表'!$B$3:$I$95,8,FALSE)),IF($I1003="","",(VLOOKUP($F1003,'金額'!$B$3:$J$114,9,FALSE)))))</f>
        <v/>
      </c>
      <c r="Q1003" s="59"/>
      <c r="R1003" s="74"/>
      <c r="S1003" s="74"/>
      <c r="T1003" s="74"/>
      <c r="U1003" s="74"/>
      <c r="V1003" s="74"/>
      <c r="W1003" s="74"/>
      <c r="X1003" s="74"/>
      <c r="Y1003" s="74"/>
      <c r="Z1003" s="74"/>
      <c r="AA1003" s="74"/>
      <c r="AB1003" s="74"/>
      <c r="AC1003" s="74"/>
      <c r="AD1003" s="74"/>
    </row>
    <row r="1004" ht="13.5" customHeight="1">
      <c r="A1004" s="44"/>
      <c r="B1004" s="60" t="str">
        <f>IF($K1004="","",(VLOOKUP($K1004,'判定表'!$B$3:$G$105,6,FALSE)))</f>
        <v/>
      </c>
      <c r="C1004" s="61"/>
      <c r="D1004" s="62" t="str">
        <f t="shared" si="2"/>
        <v/>
      </c>
      <c r="E1004" s="62" t="str">
        <f>IF(F1004="","",VLOOKUP($F1004,'金額'!$B$3:$K$44,10,FALSE))</f>
        <v/>
      </c>
      <c r="F1004" s="63"/>
      <c r="G1004" s="64" t="str">
        <f>IF($F1004="","",(VLOOKUP($F1004,'金額'!$B$3:$E$114,2,FALSE)))</f>
        <v/>
      </c>
      <c r="H1004" s="65" t="str">
        <f>IF(F1004="","",VLOOKUP($F1004,'金額'!$B$3:$I$44,8,FALSE))</f>
        <v/>
      </c>
      <c r="I1004" s="66" t="str">
        <f>IF(F1004="","",VLOOKUP($F1004,'金額'!$B$3:$I$44,7,FALSE))</f>
        <v/>
      </c>
      <c r="J1004" s="67"/>
      <c r="K1004" s="68"/>
      <c r="L1004" s="69" t="str">
        <f>IF($I1004="","",IF(AND($B1004="K",$E1004="KTN"),2000,IF(AND($B1004="K",$E1004="WHZ"),2000,IF($E1004="MAHA",1500,IF($G1004=0,(VLOOKUP($K1004,'判定表'!$B$3:$G$96,2,FALSE)),0)))))</f>
        <v/>
      </c>
      <c r="M1004" s="70" t="str">
        <f>IF($K1004="","",IF($E1004="ANC",(VLOOKUP($K1004,'判定表'!$B$3:$G$95,3,FALSE)),IF(OR($E1004="KTN",$E1004="WHZ"),(VLOOKUP($K1004,'判定表'!$B$3:$G$95,4,FALSE)*I1004),0)))</f>
        <v/>
      </c>
      <c r="N1004" s="71" t="str">
        <f>IF($I1004="","",IF($K1004="","",IF($G1004=1,(VLOOKUP($F1004,'金額'!$B$3:$J$114,3,FALSE)),0)))</f>
        <v/>
      </c>
      <c r="O1004" s="72" t="str">
        <f t="shared" si="3"/>
        <v/>
      </c>
      <c r="P1004" s="73" t="str">
        <f>IF($K1004="","",IF($E1004="KTN",(VLOOKUP($K1004,'判定表'!$B$3:$I$95,8,FALSE)),IF($I1004="","",(VLOOKUP($F1004,'金額'!$B$3:$J$114,9,FALSE)))))</f>
        <v/>
      </c>
      <c r="Q1004" s="59"/>
      <c r="R1004" s="74"/>
      <c r="S1004" s="74"/>
      <c r="T1004" s="74"/>
      <c r="U1004" s="74"/>
      <c r="V1004" s="74"/>
      <c r="W1004" s="74"/>
      <c r="X1004" s="74"/>
      <c r="Y1004" s="74"/>
      <c r="Z1004" s="74"/>
      <c r="AA1004" s="74"/>
      <c r="AB1004" s="74"/>
      <c r="AC1004" s="74"/>
      <c r="AD1004" s="74"/>
    </row>
    <row r="1005" ht="13.5" customHeight="1">
      <c r="A1005" s="44"/>
      <c r="B1005" s="60" t="str">
        <f>IF($K1005="","",(VLOOKUP($K1005,'判定表'!$B$3:$G$105,6,FALSE)))</f>
        <v/>
      </c>
      <c r="C1005" s="61"/>
      <c r="D1005" s="62" t="str">
        <f t="shared" si="2"/>
        <v/>
      </c>
      <c r="E1005" s="62" t="str">
        <f>IF(F1005="","",VLOOKUP($F1005,'金額'!$B$3:$K$44,10,FALSE))</f>
        <v/>
      </c>
      <c r="F1005" s="63"/>
      <c r="G1005" s="64" t="str">
        <f>IF($F1005="","",(VLOOKUP($F1005,'金額'!$B$3:$E$114,2,FALSE)))</f>
        <v/>
      </c>
      <c r="H1005" s="65" t="str">
        <f>IF(F1005="","",VLOOKUP($F1005,'金額'!$B$3:$I$44,8,FALSE))</f>
        <v/>
      </c>
      <c r="I1005" s="66" t="str">
        <f>IF(F1005="","",VLOOKUP($F1005,'金額'!$B$3:$I$44,7,FALSE))</f>
        <v/>
      </c>
      <c r="J1005" s="67"/>
      <c r="K1005" s="68"/>
      <c r="L1005" s="69" t="str">
        <f>IF($I1005="","",IF(AND($B1005="K",$E1005="KTN"),2000,IF(AND($B1005="K",$E1005="WHZ"),2000,IF($E1005="MAHA",1500,IF($G1005=0,(VLOOKUP($K1005,'判定表'!$B$3:$G$96,2,FALSE)),0)))))</f>
        <v/>
      </c>
      <c r="M1005" s="70" t="str">
        <f>IF($K1005="","",IF($E1005="ANC",(VLOOKUP($K1005,'判定表'!$B$3:$G$95,3,FALSE)),IF(OR($E1005="KTN",$E1005="WHZ"),(VLOOKUP($K1005,'判定表'!$B$3:$G$95,4,FALSE)*I1005),0)))</f>
        <v/>
      </c>
      <c r="N1005" s="71" t="str">
        <f>IF($I1005="","",IF($K1005="","",IF($G1005=1,(VLOOKUP($F1005,'金額'!$B$3:$J$114,3,FALSE)),0)))</f>
        <v/>
      </c>
      <c r="O1005" s="72" t="str">
        <f t="shared" si="3"/>
        <v/>
      </c>
      <c r="P1005" s="73" t="str">
        <f>IF($K1005="","",IF($E1005="KTN",(VLOOKUP($K1005,'判定表'!$B$3:$I$95,8,FALSE)),IF($I1005="","",(VLOOKUP($F1005,'金額'!$B$3:$J$114,9,FALSE)))))</f>
        <v/>
      </c>
      <c r="Q1005" s="59"/>
      <c r="R1005" s="74"/>
      <c r="S1005" s="74"/>
      <c r="T1005" s="74"/>
      <c r="U1005" s="74"/>
      <c r="V1005" s="74"/>
      <c r="W1005" s="74"/>
      <c r="X1005" s="74"/>
      <c r="Y1005" s="74"/>
      <c r="Z1005" s="74"/>
      <c r="AA1005" s="74"/>
      <c r="AB1005" s="74"/>
      <c r="AC1005" s="74"/>
      <c r="AD1005" s="74"/>
    </row>
    <row r="1006" ht="13.5" customHeight="1">
      <c r="A1006" s="44"/>
      <c r="B1006" s="60" t="str">
        <f>IF($K1006="","",(VLOOKUP($K1006,'判定表'!$B$3:$G$105,6,FALSE)))</f>
        <v/>
      </c>
      <c r="C1006" s="61"/>
      <c r="D1006" s="62" t="str">
        <f t="shared" si="2"/>
        <v/>
      </c>
      <c r="E1006" s="62" t="str">
        <f>IF(F1006="","",VLOOKUP($F1006,'金額'!$B$3:$K$44,10,FALSE))</f>
        <v/>
      </c>
      <c r="F1006" s="63"/>
      <c r="G1006" s="64" t="str">
        <f>IF($F1006="","",(VLOOKUP($F1006,'金額'!$B$3:$E$114,2,FALSE)))</f>
        <v/>
      </c>
      <c r="H1006" s="65" t="str">
        <f>IF(F1006="","",VLOOKUP($F1006,'金額'!$B$3:$I$44,8,FALSE))</f>
        <v/>
      </c>
      <c r="I1006" s="66" t="str">
        <f>IF(F1006="","",VLOOKUP($F1006,'金額'!$B$3:$I$44,7,FALSE))</f>
        <v/>
      </c>
      <c r="J1006" s="67"/>
      <c r="K1006" s="68"/>
      <c r="L1006" s="69" t="str">
        <f>IF($I1006="","",IF(AND($B1006="K",$E1006="KTN"),2000,IF(AND($B1006="K",$E1006="WHZ"),2000,IF($E1006="MAHA",1500,IF($G1006=0,(VLOOKUP($K1006,'判定表'!$B$3:$G$96,2,FALSE)),0)))))</f>
        <v/>
      </c>
      <c r="M1006" s="70" t="str">
        <f>IF($K1006="","",IF($E1006="ANC",(VLOOKUP($K1006,'判定表'!$B$3:$G$95,3,FALSE)),IF(OR($E1006="KTN",$E1006="WHZ"),(VLOOKUP($K1006,'判定表'!$B$3:$G$95,4,FALSE)*I1006),0)))</f>
        <v/>
      </c>
      <c r="N1006" s="71" t="str">
        <f>IF($I1006="","",IF($K1006="","",IF($G1006=1,(VLOOKUP($F1006,'金額'!$B$3:$J$114,3,FALSE)),0)))</f>
        <v/>
      </c>
      <c r="O1006" s="72" t="str">
        <f t="shared" si="3"/>
        <v/>
      </c>
      <c r="P1006" s="73" t="str">
        <f>IF($K1006="","",IF($E1006="KTN",(VLOOKUP($K1006,'判定表'!$B$3:$I$95,8,FALSE)),IF($I1006="","",(VLOOKUP($F1006,'金額'!$B$3:$J$114,9,FALSE)))))</f>
        <v/>
      </c>
      <c r="Q1006" s="59"/>
      <c r="R1006" s="74"/>
      <c r="S1006" s="74"/>
      <c r="T1006" s="74"/>
      <c r="U1006" s="74"/>
      <c r="V1006" s="74"/>
      <c r="W1006" s="74"/>
      <c r="X1006" s="74"/>
      <c r="Y1006" s="74"/>
      <c r="Z1006" s="74"/>
      <c r="AA1006" s="74"/>
      <c r="AB1006" s="74"/>
      <c r="AC1006" s="74"/>
      <c r="AD1006" s="74"/>
    </row>
    <row r="1007" ht="13.5" customHeight="1">
      <c r="A1007" s="44"/>
      <c r="B1007" s="60" t="str">
        <f>IF($K1007="","",(VLOOKUP($K1007,'判定表'!$B$3:$G$105,6,FALSE)))</f>
        <v/>
      </c>
      <c r="C1007" s="61"/>
      <c r="D1007" s="62" t="str">
        <f t="shared" si="2"/>
        <v/>
      </c>
      <c r="E1007" s="62" t="str">
        <f>IF(F1007="","",VLOOKUP($F1007,'金額'!$B$3:$K$44,10,FALSE))</f>
        <v/>
      </c>
      <c r="F1007" s="63"/>
      <c r="G1007" s="64" t="str">
        <f>IF($F1007="","",(VLOOKUP($F1007,'金額'!$B$3:$E$114,2,FALSE)))</f>
        <v/>
      </c>
      <c r="H1007" s="65" t="str">
        <f>IF(F1007="","",VLOOKUP($F1007,'金額'!$B$3:$I$44,8,FALSE))</f>
        <v/>
      </c>
      <c r="I1007" s="66" t="str">
        <f>IF(F1007="","",VLOOKUP($F1007,'金額'!$B$3:$I$44,7,FALSE))</f>
        <v/>
      </c>
      <c r="J1007" s="67"/>
      <c r="K1007" s="68"/>
      <c r="L1007" s="69" t="str">
        <f>IF($I1007="","",IF(AND($B1007="K",$E1007="KTN"),2000,IF(AND($B1007="K",$E1007="WHZ"),2000,IF($E1007="MAHA",1500,IF($G1007=0,(VLOOKUP($K1007,'判定表'!$B$3:$G$96,2,FALSE)),0)))))</f>
        <v/>
      </c>
      <c r="M1007" s="70" t="str">
        <f>IF($K1007="","",IF($E1007="ANC",(VLOOKUP($K1007,'判定表'!$B$3:$G$95,3,FALSE)),IF(OR($E1007="KTN",$E1007="WHZ"),(VLOOKUP($K1007,'判定表'!$B$3:$G$95,4,FALSE)*I1007),0)))</f>
        <v/>
      </c>
      <c r="N1007" s="71" t="str">
        <f>IF($I1007="","",IF($K1007="","",IF($G1007=1,(VLOOKUP($F1007,'金額'!$B$3:$J$114,3,FALSE)),0)))</f>
        <v/>
      </c>
      <c r="O1007" s="72" t="str">
        <f t="shared" si="3"/>
        <v/>
      </c>
      <c r="P1007" s="73" t="str">
        <f>IF($K1007="","",IF($E1007="KTN",(VLOOKUP($K1007,'判定表'!$B$3:$I$95,8,FALSE)),IF($I1007="","",(VLOOKUP($F1007,'金額'!$B$3:$J$114,9,FALSE)))))</f>
        <v/>
      </c>
      <c r="Q1007" s="59"/>
      <c r="R1007" s="74"/>
      <c r="S1007" s="74"/>
      <c r="T1007" s="74"/>
      <c r="U1007" s="74"/>
      <c r="V1007" s="74"/>
      <c r="W1007" s="74"/>
      <c r="X1007" s="74"/>
      <c r="Y1007" s="74"/>
      <c r="Z1007" s="74"/>
      <c r="AA1007" s="74"/>
      <c r="AB1007" s="74"/>
      <c r="AC1007" s="74"/>
      <c r="AD1007" s="74"/>
    </row>
    <row r="1008" ht="13.5" customHeight="1">
      <c r="A1008" s="44"/>
      <c r="B1008" s="60" t="str">
        <f>IF($K1008="","",(VLOOKUP($K1008,'判定表'!$B$3:$G$105,6,FALSE)))</f>
        <v/>
      </c>
      <c r="C1008" s="61"/>
      <c r="D1008" s="62" t="str">
        <f t="shared" si="2"/>
        <v/>
      </c>
      <c r="E1008" s="62" t="str">
        <f>IF(F1008="","",VLOOKUP($F1008,'金額'!$B$3:$K$44,10,FALSE))</f>
        <v/>
      </c>
      <c r="F1008" s="63"/>
      <c r="G1008" s="64" t="str">
        <f>IF($F1008="","",(VLOOKUP($F1008,'金額'!$B$3:$E$114,2,FALSE)))</f>
        <v/>
      </c>
      <c r="H1008" s="65" t="str">
        <f>IF(F1008="","",VLOOKUP($F1008,'金額'!$B$3:$I$44,8,FALSE))</f>
        <v/>
      </c>
      <c r="I1008" s="66" t="str">
        <f>IF(F1008="","",VLOOKUP($F1008,'金額'!$B$3:$I$44,7,FALSE))</f>
        <v/>
      </c>
      <c r="J1008" s="67"/>
      <c r="K1008" s="68"/>
      <c r="L1008" s="69" t="str">
        <f>IF($I1008="","",IF(AND($B1008="K",$E1008="KTN"),2000,IF(AND($B1008="K",$E1008="WHZ"),2000,IF($E1008="MAHA",1500,IF($G1008=0,(VLOOKUP($K1008,'判定表'!$B$3:$G$96,2,FALSE)),0)))))</f>
        <v/>
      </c>
      <c r="M1008" s="70" t="str">
        <f>IF($K1008="","",IF($E1008="ANC",(VLOOKUP($K1008,'判定表'!$B$3:$G$95,3,FALSE)),IF(OR($E1008="KTN",$E1008="WHZ"),(VLOOKUP($K1008,'判定表'!$B$3:$G$95,4,FALSE)*I1008),0)))</f>
        <v/>
      </c>
      <c r="N1008" s="71" t="str">
        <f>IF($I1008="","",IF($K1008="","",IF($G1008=1,(VLOOKUP($F1008,'金額'!$B$3:$J$114,3,FALSE)),0)))</f>
        <v/>
      </c>
      <c r="O1008" s="72" t="str">
        <f t="shared" si="3"/>
        <v/>
      </c>
      <c r="P1008" s="73" t="str">
        <f>IF($K1008="","",IF($E1008="KTN",(VLOOKUP($K1008,'判定表'!$B$3:$I$95,8,FALSE)),IF($I1008="","",(VLOOKUP($F1008,'金額'!$B$3:$J$114,9,FALSE)))))</f>
        <v/>
      </c>
      <c r="Q1008" s="59"/>
      <c r="R1008" s="74"/>
      <c r="S1008" s="74"/>
      <c r="T1008" s="74"/>
      <c r="U1008" s="74"/>
      <c r="V1008" s="74"/>
      <c r="W1008" s="74"/>
      <c r="X1008" s="74"/>
      <c r="Y1008" s="74"/>
      <c r="Z1008" s="74"/>
      <c r="AA1008" s="74"/>
      <c r="AB1008" s="74"/>
      <c r="AC1008" s="74"/>
      <c r="AD1008" s="74"/>
    </row>
    <row r="1009" ht="13.5" customHeight="1">
      <c r="A1009" s="44"/>
      <c r="B1009" s="60" t="str">
        <f>IF($K1009="","",(VLOOKUP($K1009,'判定表'!$B$3:$G$105,6,FALSE)))</f>
        <v/>
      </c>
      <c r="C1009" s="61"/>
      <c r="D1009" s="62" t="str">
        <f t="shared" si="2"/>
        <v/>
      </c>
      <c r="E1009" s="62" t="str">
        <f>IF(F1009="","",VLOOKUP($F1009,'金額'!$B$3:$K$44,10,FALSE))</f>
        <v/>
      </c>
      <c r="F1009" s="63"/>
      <c r="G1009" s="64" t="str">
        <f>IF($F1009="","",(VLOOKUP($F1009,'金額'!$B$3:$E$114,2,FALSE)))</f>
        <v/>
      </c>
      <c r="H1009" s="65" t="str">
        <f>IF(F1009="","",VLOOKUP($F1009,'金額'!$B$3:$I$44,8,FALSE))</f>
        <v/>
      </c>
      <c r="I1009" s="66" t="str">
        <f>IF(F1009="","",VLOOKUP($F1009,'金額'!$B$3:$I$44,7,FALSE))</f>
        <v/>
      </c>
      <c r="J1009" s="67"/>
      <c r="K1009" s="68"/>
      <c r="L1009" s="69" t="str">
        <f>IF($I1009="","",IF(AND($B1009="K",$E1009="KTN"),2000,IF(AND($B1009="K",$E1009="WHZ"),2000,IF($E1009="MAHA",1500,IF($G1009=0,(VLOOKUP($K1009,'判定表'!$B$3:$G$96,2,FALSE)),0)))))</f>
        <v/>
      </c>
      <c r="M1009" s="70" t="str">
        <f>IF($K1009="","",IF($E1009="ANC",(VLOOKUP($K1009,'判定表'!$B$3:$G$95,3,FALSE)),IF(OR($E1009="KTN",$E1009="WHZ"),(VLOOKUP($K1009,'判定表'!$B$3:$G$95,4,FALSE)*I1009),0)))</f>
        <v/>
      </c>
      <c r="N1009" s="71" t="str">
        <f>IF($I1009="","",IF($K1009="","",IF($G1009=1,(VLOOKUP($F1009,'金額'!$B$3:$J$114,3,FALSE)),0)))</f>
        <v/>
      </c>
      <c r="O1009" s="72" t="str">
        <f t="shared" si="3"/>
        <v/>
      </c>
      <c r="P1009" s="73" t="str">
        <f>IF($K1009="","",IF($E1009="KTN",(VLOOKUP($K1009,'判定表'!$B$3:$I$95,8,FALSE)),IF($I1009="","",(VLOOKUP($F1009,'金額'!$B$3:$J$114,9,FALSE)))))</f>
        <v/>
      </c>
      <c r="Q1009" s="59"/>
      <c r="R1009" s="74"/>
      <c r="S1009" s="74"/>
      <c r="T1009" s="74"/>
      <c r="U1009" s="74"/>
      <c r="V1009" s="74"/>
      <c r="W1009" s="74"/>
      <c r="X1009" s="74"/>
      <c r="Y1009" s="74"/>
      <c r="Z1009" s="74"/>
      <c r="AA1009" s="74"/>
      <c r="AB1009" s="74"/>
      <c r="AC1009" s="74"/>
      <c r="AD1009" s="74"/>
    </row>
    <row r="1010" ht="13.5" customHeight="1">
      <c r="A1010" s="44"/>
      <c r="B1010" s="60" t="str">
        <f>IF($K1010="","",(VLOOKUP($K1010,'判定表'!$B$3:$G$105,6,FALSE)))</f>
        <v/>
      </c>
      <c r="C1010" s="61"/>
      <c r="D1010" s="62" t="str">
        <f t="shared" si="2"/>
        <v/>
      </c>
      <c r="E1010" s="62" t="str">
        <f>IF(F1010="","",VLOOKUP($F1010,'金額'!$B$3:$K$44,10,FALSE))</f>
        <v/>
      </c>
      <c r="F1010" s="63"/>
      <c r="G1010" s="64" t="str">
        <f>IF($F1010="","",(VLOOKUP($F1010,'金額'!$B$3:$E$114,2,FALSE)))</f>
        <v/>
      </c>
      <c r="H1010" s="65" t="str">
        <f>IF(F1010="","",VLOOKUP($F1010,'金額'!$B$3:$I$44,8,FALSE))</f>
        <v/>
      </c>
      <c r="I1010" s="66" t="str">
        <f>IF(F1010="","",VLOOKUP($F1010,'金額'!$B$3:$I$44,7,FALSE))</f>
        <v/>
      </c>
      <c r="J1010" s="67"/>
      <c r="K1010" s="68"/>
      <c r="L1010" s="69" t="str">
        <f>IF($I1010="","",IF(AND($B1010="K",$E1010="KTN"),2000,IF(AND($B1010="K",$E1010="WHZ"),2000,IF($E1010="MAHA",1500,IF($G1010=0,(VLOOKUP($K1010,'判定表'!$B$3:$G$96,2,FALSE)),0)))))</f>
        <v/>
      </c>
      <c r="M1010" s="70" t="str">
        <f>IF($K1010="","",IF($E1010="ANC",(VLOOKUP($K1010,'判定表'!$B$3:$G$95,3,FALSE)),IF(OR($E1010="KTN",$E1010="WHZ"),(VLOOKUP($K1010,'判定表'!$B$3:$G$95,4,FALSE)*I1010),0)))</f>
        <v/>
      </c>
      <c r="N1010" s="71" t="str">
        <f>IF($I1010="","",IF($K1010="","",IF($G1010=1,(VLOOKUP($F1010,'金額'!$B$3:$J$114,3,FALSE)),0)))</f>
        <v/>
      </c>
      <c r="O1010" s="72" t="str">
        <f t="shared" si="3"/>
        <v/>
      </c>
      <c r="P1010" s="73" t="str">
        <f>IF($K1010="","",IF($E1010="KTN",(VLOOKUP($K1010,'判定表'!$B$3:$I$95,8,FALSE)),IF($I1010="","",(VLOOKUP($F1010,'金額'!$B$3:$J$114,9,FALSE)))))</f>
        <v/>
      </c>
      <c r="Q1010" s="59"/>
      <c r="R1010" s="74"/>
      <c r="S1010" s="74"/>
      <c r="T1010" s="74"/>
      <c r="U1010" s="74"/>
      <c r="V1010" s="74"/>
      <c r="W1010" s="74"/>
      <c r="X1010" s="74"/>
      <c r="Y1010" s="74"/>
      <c r="Z1010" s="74"/>
      <c r="AA1010" s="74"/>
      <c r="AB1010" s="74"/>
      <c r="AC1010" s="74"/>
      <c r="AD1010" s="74"/>
    </row>
    <row r="1011" ht="13.5" customHeight="1">
      <c r="A1011" s="44"/>
      <c r="B1011" s="60" t="str">
        <f>IF($K1011="","",(VLOOKUP($K1011,'判定表'!$B$3:$G$105,6,FALSE)))</f>
        <v/>
      </c>
      <c r="C1011" s="61"/>
      <c r="D1011" s="62" t="str">
        <f t="shared" si="2"/>
        <v/>
      </c>
      <c r="E1011" s="62" t="str">
        <f>IF(F1011="","",VLOOKUP($F1011,'金額'!$B$3:$K$44,10,FALSE))</f>
        <v/>
      </c>
      <c r="F1011" s="63"/>
      <c r="G1011" s="64" t="str">
        <f>IF($F1011="","",(VLOOKUP($F1011,'金額'!$B$3:$E$114,2,FALSE)))</f>
        <v/>
      </c>
      <c r="H1011" s="65" t="str">
        <f>IF(F1011="","",VLOOKUP($F1011,'金額'!$B$3:$I$44,8,FALSE))</f>
        <v/>
      </c>
      <c r="I1011" s="66" t="str">
        <f>IF(F1011="","",VLOOKUP($F1011,'金額'!$B$3:$I$44,7,FALSE))</f>
        <v/>
      </c>
      <c r="J1011" s="67"/>
      <c r="K1011" s="68"/>
      <c r="L1011" s="69" t="str">
        <f>IF($I1011="","",IF(AND($B1011="K",$E1011="KTN"),2000,IF(AND($B1011="K",$E1011="WHZ"),2000,IF($E1011="MAHA",1500,IF($G1011=0,(VLOOKUP($K1011,'判定表'!$B$3:$G$96,2,FALSE)),0)))))</f>
        <v/>
      </c>
      <c r="M1011" s="70" t="str">
        <f>IF($K1011="","",IF($E1011="ANC",(VLOOKUP($K1011,'判定表'!$B$3:$G$95,3,FALSE)),IF(OR($E1011="KTN",$E1011="WHZ"),(VLOOKUP($K1011,'判定表'!$B$3:$G$95,4,FALSE)*I1011),0)))</f>
        <v/>
      </c>
      <c r="N1011" s="71" t="str">
        <f>IF($I1011="","",IF($K1011="","",IF($G1011=1,(VLOOKUP($F1011,'金額'!$B$3:$J$114,3,FALSE)),0)))</f>
        <v/>
      </c>
      <c r="O1011" s="72" t="str">
        <f t="shared" si="3"/>
        <v/>
      </c>
      <c r="P1011" s="73" t="str">
        <f>IF($K1011="","",IF($E1011="KTN",(VLOOKUP($K1011,'判定表'!$B$3:$I$95,8,FALSE)),IF($I1011="","",(VLOOKUP($F1011,'金額'!$B$3:$J$114,9,FALSE)))))</f>
        <v/>
      </c>
      <c r="Q1011" s="59"/>
      <c r="R1011" s="74"/>
      <c r="S1011" s="74"/>
      <c r="T1011" s="74"/>
      <c r="U1011" s="74"/>
      <c r="V1011" s="74"/>
      <c r="W1011" s="74"/>
      <c r="X1011" s="74"/>
      <c r="Y1011" s="74"/>
      <c r="Z1011" s="74"/>
      <c r="AA1011" s="74"/>
      <c r="AB1011" s="74"/>
      <c r="AC1011" s="74"/>
      <c r="AD1011" s="74"/>
    </row>
    <row r="1012" ht="13.5" customHeight="1">
      <c r="A1012" s="44"/>
      <c r="B1012" s="60" t="str">
        <f>IF($K1012="","",(VLOOKUP($K1012,'判定表'!$B$3:$G$105,6,FALSE)))</f>
        <v/>
      </c>
      <c r="C1012" s="61"/>
      <c r="D1012" s="62" t="str">
        <f t="shared" si="2"/>
        <v/>
      </c>
      <c r="E1012" s="62" t="str">
        <f>IF(F1012="","",VLOOKUP($F1012,'金額'!$B$3:$K$44,10,FALSE))</f>
        <v/>
      </c>
      <c r="F1012" s="63"/>
      <c r="G1012" s="64" t="str">
        <f>IF($F1012="","",(VLOOKUP($F1012,'金額'!$B$3:$E$114,2,FALSE)))</f>
        <v/>
      </c>
      <c r="H1012" s="65" t="str">
        <f>IF(F1012="","",VLOOKUP($F1012,'金額'!$B$3:$I$44,8,FALSE))</f>
        <v/>
      </c>
      <c r="I1012" s="66" t="str">
        <f>IF(F1012="","",VLOOKUP($F1012,'金額'!$B$3:$I$44,7,FALSE))</f>
        <v/>
      </c>
      <c r="J1012" s="67"/>
      <c r="K1012" s="68"/>
      <c r="L1012" s="69" t="str">
        <f>IF($I1012="","",IF(AND($B1012="K",$E1012="KTN"),2000,IF(AND($B1012="K",$E1012="WHZ"),2000,IF($E1012="MAHA",1500,IF($G1012=0,(VLOOKUP($K1012,'判定表'!$B$3:$G$96,2,FALSE)),0)))))</f>
        <v/>
      </c>
      <c r="M1012" s="70" t="str">
        <f>IF($K1012="","",IF($E1012="ANC",(VLOOKUP($K1012,'判定表'!$B$3:$G$95,3,FALSE)),IF(OR($E1012="KTN",$E1012="WHZ"),(VLOOKUP($K1012,'判定表'!$B$3:$G$95,4,FALSE)*I1012),0)))</f>
        <v/>
      </c>
      <c r="N1012" s="71" t="str">
        <f>IF($I1012="","",IF($K1012="","",IF($G1012=1,(VLOOKUP($F1012,'金額'!$B$3:$J$114,3,FALSE)),0)))</f>
        <v/>
      </c>
      <c r="O1012" s="72" t="str">
        <f t="shared" si="3"/>
        <v/>
      </c>
      <c r="P1012" s="73" t="str">
        <f>IF($K1012="","",IF($E1012="KTN",(VLOOKUP($K1012,'判定表'!$B$3:$I$95,8,FALSE)),IF($I1012="","",(VLOOKUP($F1012,'金額'!$B$3:$J$114,9,FALSE)))))</f>
        <v/>
      </c>
      <c r="Q1012" s="59"/>
      <c r="R1012" s="74"/>
      <c r="S1012" s="74"/>
      <c r="T1012" s="74"/>
      <c r="U1012" s="74"/>
      <c r="V1012" s="74"/>
      <c r="W1012" s="74"/>
      <c r="X1012" s="74"/>
      <c r="Y1012" s="74"/>
      <c r="Z1012" s="74"/>
      <c r="AA1012" s="74"/>
      <c r="AB1012" s="74"/>
      <c r="AC1012" s="74"/>
      <c r="AD1012" s="74"/>
    </row>
    <row r="1013" ht="13.5" customHeight="1">
      <c r="A1013" s="44"/>
      <c r="B1013" s="60" t="str">
        <f>IF($K1013="","",(VLOOKUP($K1013,'判定表'!$B$3:$G$105,6,FALSE)))</f>
        <v/>
      </c>
      <c r="C1013" s="61"/>
      <c r="D1013" s="62" t="str">
        <f t="shared" si="2"/>
        <v/>
      </c>
      <c r="E1013" s="62" t="str">
        <f>IF(F1013="","",VLOOKUP($F1013,'金額'!$B$3:$K$44,10,FALSE))</f>
        <v/>
      </c>
      <c r="F1013" s="63"/>
      <c r="G1013" s="64" t="str">
        <f>IF($F1013="","",(VLOOKUP($F1013,'金額'!$B$3:$E$114,2,FALSE)))</f>
        <v/>
      </c>
      <c r="H1013" s="65" t="str">
        <f>IF(F1013="","",VLOOKUP($F1013,'金額'!$B$3:$I$44,8,FALSE))</f>
        <v/>
      </c>
      <c r="I1013" s="66" t="str">
        <f>IF(F1013="","",VLOOKUP($F1013,'金額'!$B$3:$I$44,7,FALSE))</f>
        <v/>
      </c>
      <c r="J1013" s="67"/>
      <c r="K1013" s="68"/>
      <c r="L1013" s="69" t="str">
        <f>IF($I1013="","",IF(AND($B1013="K",$E1013="KTN"),2000,IF(AND($B1013="K",$E1013="WHZ"),2000,IF($E1013="MAHA",1500,IF($G1013=0,(VLOOKUP($K1013,'判定表'!$B$3:$G$96,2,FALSE)),0)))))</f>
        <v/>
      </c>
      <c r="M1013" s="70" t="str">
        <f>IF($K1013="","",IF($E1013="ANC",(VLOOKUP($K1013,'判定表'!$B$3:$G$95,3,FALSE)),IF(OR($E1013="KTN",$E1013="WHZ"),(VLOOKUP($K1013,'判定表'!$B$3:$G$95,4,FALSE)*I1013),0)))</f>
        <v/>
      </c>
      <c r="N1013" s="71" t="str">
        <f>IF($I1013="","",IF($K1013="","",IF($G1013=1,(VLOOKUP($F1013,'金額'!$B$3:$J$114,3,FALSE)),0)))</f>
        <v/>
      </c>
      <c r="O1013" s="72" t="str">
        <f t="shared" si="3"/>
        <v/>
      </c>
      <c r="P1013" s="73" t="str">
        <f>IF($K1013="","",IF($E1013="KTN",(VLOOKUP($K1013,'判定表'!$B$3:$I$95,8,FALSE)),IF($I1013="","",(VLOOKUP($F1013,'金額'!$B$3:$J$114,9,FALSE)))))</f>
        <v/>
      </c>
      <c r="Q1013" s="59"/>
      <c r="R1013" s="74"/>
      <c r="S1013" s="74"/>
      <c r="T1013" s="74"/>
      <c r="U1013" s="74"/>
      <c r="V1013" s="74"/>
      <c r="W1013" s="74"/>
      <c r="X1013" s="74"/>
      <c r="Y1013" s="74"/>
      <c r="Z1013" s="74"/>
      <c r="AA1013" s="74"/>
      <c r="AB1013" s="74"/>
      <c r="AC1013" s="74"/>
      <c r="AD1013" s="74"/>
    </row>
    <row r="1014" ht="13.5" customHeight="1">
      <c r="A1014" s="44"/>
      <c r="B1014" s="60" t="str">
        <f>IF($K1014="","",(VLOOKUP($K1014,'判定表'!$B$3:$G$105,6,FALSE)))</f>
        <v/>
      </c>
      <c r="C1014" s="61"/>
      <c r="D1014" s="62" t="str">
        <f t="shared" si="2"/>
        <v/>
      </c>
      <c r="E1014" s="62" t="str">
        <f>IF(F1014="","",VLOOKUP($F1014,'金額'!$B$3:$K$44,10,FALSE))</f>
        <v/>
      </c>
      <c r="F1014" s="63"/>
      <c r="G1014" s="64" t="str">
        <f>IF($F1014="","",(VLOOKUP($F1014,'金額'!$B$3:$E$114,2,FALSE)))</f>
        <v/>
      </c>
      <c r="H1014" s="65" t="str">
        <f>IF(F1014="","",VLOOKUP($F1014,'金額'!$B$3:$I$44,8,FALSE))</f>
        <v/>
      </c>
      <c r="I1014" s="66" t="str">
        <f>IF(F1014="","",VLOOKUP($F1014,'金額'!$B$3:$I$44,7,FALSE))</f>
        <v/>
      </c>
      <c r="J1014" s="67"/>
      <c r="K1014" s="68"/>
      <c r="L1014" s="69" t="str">
        <f>IF($I1014="","",IF(AND($B1014="K",$E1014="KTN"),2000,IF(AND($B1014="K",$E1014="WHZ"),2000,IF($E1014="MAHA",1500,IF($G1014=0,(VLOOKUP($K1014,'判定表'!$B$3:$G$96,2,FALSE)),0)))))</f>
        <v/>
      </c>
      <c r="M1014" s="70" t="str">
        <f>IF($K1014="","",IF($E1014="ANC",(VLOOKUP($K1014,'判定表'!$B$3:$G$95,3,FALSE)),IF(OR($E1014="KTN",$E1014="WHZ"),(VLOOKUP($K1014,'判定表'!$B$3:$G$95,4,FALSE)*I1014),0)))</f>
        <v/>
      </c>
      <c r="N1014" s="71" t="str">
        <f>IF($I1014="","",IF($K1014="","",IF($G1014=1,(VLOOKUP($F1014,'金額'!$B$3:$J$114,3,FALSE)),0)))</f>
        <v/>
      </c>
      <c r="O1014" s="72" t="str">
        <f t="shared" si="3"/>
        <v/>
      </c>
      <c r="P1014" s="73" t="str">
        <f>IF($K1014="","",IF($E1014="KTN",(VLOOKUP($K1014,'判定表'!$B$3:$I$95,8,FALSE)),IF($I1014="","",(VLOOKUP($F1014,'金額'!$B$3:$J$114,9,FALSE)))))</f>
        <v/>
      </c>
      <c r="Q1014" s="59"/>
      <c r="R1014" s="74"/>
      <c r="S1014" s="74"/>
      <c r="T1014" s="74"/>
      <c r="U1014" s="74"/>
      <c r="V1014" s="74"/>
      <c r="W1014" s="74"/>
      <c r="X1014" s="74"/>
      <c r="Y1014" s="74"/>
      <c r="Z1014" s="74"/>
      <c r="AA1014" s="74"/>
      <c r="AB1014" s="74"/>
      <c r="AC1014" s="74"/>
      <c r="AD1014" s="74"/>
    </row>
    <row r="1015" ht="13.5" customHeight="1">
      <c r="A1015" s="44"/>
      <c r="B1015" s="60" t="str">
        <f>IF($K1015="","",(VLOOKUP($K1015,'判定表'!$B$3:$G$105,6,FALSE)))</f>
        <v/>
      </c>
      <c r="C1015" s="61"/>
      <c r="D1015" s="62" t="str">
        <f t="shared" si="2"/>
        <v/>
      </c>
      <c r="E1015" s="62" t="str">
        <f>IF(F1015="","",VLOOKUP($F1015,'金額'!$B$3:$K$44,10,FALSE))</f>
        <v/>
      </c>
      <c r="F1015" s="63"/>
      <c r="G1015" s="64" t="str">
        <f>IF($F1015="","",(VLOOKUP($F1015,'金額'!$B$3:$E$114,2,FALSE)))</f>
        <v/>
      </c>
      <c r="H1015" s="65" t="str">
        <f>IF(F1015="","",VLOOKUP($F1015,'金額'!$B$3:$I$44,8,FALSE))</f>
        <v/>
      </c>
      <c r="I1015" s="66" t="str">
        <f>IF(F1015="","",VLOOKUP($F1015,'金額'!$B$3:$I$44,7,FALSE))</f>
        <v/>
      </c>
      <c r="J1015" s="67"/>
      <c r="K1015" s="68"/>
      <c r="L1015" s="69" t="str">
        <f>IF($I1015="","",IF(AND($B1015="K",$E1015="KTN"),2000,IF(AND($B1015="K",$E1015="WHZ"),2000,IF($E1015="MAHA",1500,IF($G1015=0,(VLOOKUP($K1015,'判定表'!$B$3:$G$96,2,FALSE)),0)))))</f>
        <v/>
      </c>
      <c r="M1015" s="70" t="str">
        <f>IF($K1015="","",IF($E1015="ANC",(VLOOKUP($K1015,'判定表'!$B$3:$G$95,3,FALSE)),IF(OR($E1015="KTN",$E1015="WHZ"),(VLOOKUP($K1015,'判定表'!$B$3:$G$95,4,FALSE)*I1015),0)))</f>
        <v/>
      </c>
      <c r="N1015" s="71" t="str">
        <f>IF($I1015="","",IF($K1015="","",IF($G1015=1,(VLOOKUP($F1015,'金額'!$B$3:$J$114,3,FALSE)),0)))</f>
        <v/>
      </c>
      <c r="O1015" s="72" t="str">
        <f t="shared" si="3"/>
        <v/>
      </c>
      <c r="P1015" s="73" t="str">
        <f>IF($K1015="","",IF($E1015="KTN",(VLOOKUP($K1015,'判定表'!$B$3:$I$95,8,FALSE)),IF($I1015="","",(VLOOKUP($F1015,'金額'!$B$3:$J$114,9,FALSE)))))</f>
        <v/>
      </c>
      <c r="Q1015" s="59"/>
      <c r="R1015" s="74"/>
      <c r="S1015" s="74"/>
      <c r="T1015" s="74"/>
      <c r="U1015" s="74"/>
      <c r="V1015" s="74"/>
      <c r="W1015" s="74"/>
      <c r="X1015" s="74"/>
      <c r="Y1015" s="74"/>
      <c r="Z1015" s="74"/>
      <c r="AA1015" s="74"/>
      <c r="AB1015" s="74"/>
      <c r="AC1015" s="74"/>
      <c r="AD1015" s="74"/>
    </row>
    <row r="1016" ht="13.5" customHeight="1">
      <c r="A1016" s="44"/>
      <c r="B1016" s="60" t="str">
        <f>IF($K1016="","",(VLOOKUP($K1016,'判定表'!$B$3:$G$105,6,FALSE)))</f>
        <v/>
      </c>
      <c r="C1016" s="61"/>
      <c r="D1016" s="62" t="str">
        <f t="shared" si="2"/>
        <v/>
      </c>
      <c r="E1016" s="62" t="str">
        <f>IF(F1016="","",VLOOKUP($F1016,'金額'!$B$3:$K$44,10,FALSE))</f>
        <v/>
      </c>
      <c r="F1016" s="63"/>
      <c r="G1016" s="64" t="str">
        <f>IF($F1016="","",(VLOOKUP($F1016,'金額'!$B$3:$E$114,2,FALSE)))</f>
        <v/>
      </c>
      <c r="H1016" s="65" t="str">
        <f>IF(F1016="","",VLOOKUP($F1016,'金額'!$B$3:$I$44,8,FALSE))</f>
        <v/>
      </c>
      <c r="I1016" s="66" t="str">
        <f>IF(F1016="","",VLOOKUP($F1016,'金額'!$B$3:$I$44,7,FALSE))</f>
        <v/>
      </c>
      <c r="J1016" s="67"/>
      <c r="K1016" s="68"/>
      <c r="L1016" s="69" t="str">
        <f>IF($I1016="","",IF(AND($B1016="K",$E1016="KTN"),2000,IF(AND($B1016="K",$E1016="WHZ"),2000,IF($E1016="MAHA",1500,IF($G1016=0,(VLOOKUP($K1016,'判定表'!$B$3:$G$96,2,FALSE)),0)))))</f>
        <v/>
      </c>
      <c r="M1016" s="70" t="str">
        <f>IF($K1016="","",IF($E1016="ANC",(VLOOKUP($K1016,'判定表'!$B$3:$G$95,3,FALSE)),IF(OR($E1016="KTN",$E1016="WHZ"),(VLOOKUP($K1016,'判定表'!$B$3:$G$95,4,FALSE)*I1016),0)))</f>
        <v/>
      </c>
      <c r="N1016" s="71" t="str">
        <f>IF($I1016="","",IF($K1016="","",IF($G1016=1,(VLOOKUP($F1016,'金額'!$B$3:$J$114,3,FALSE)),0)))</f>
        <v/>
      </c>
      <c r="O1016" s="72" t="str">
        <f t="shared" si="3"/>
        <v/>
      </c>
      <c r="P1016" s="73" t="str">
        <f>IF($K1016="","",IF($E1016="KTN",(VLOOKUP($K1016,'判定表'!$B$3:$I$95,8,FALSE)),IF($I1016="","",(VLOOKUP($F1016,'金額'!$B$3:$J$114,9,FALSE)))))</f>
        <v/>
      </c>
      <c r="Q1016" s="59"/>
      <c r="R1016" s="74"/>
      <c r="S1016" s="74"/>
      <c r="T1016" s="74"/>
      <c r="U1016" s="74"/>
      <c r="V1016" s="74"/>
      <c r="W1016" s="74"/>
      <c r="X1016" s="74"/>
      <c r="Y1016" s="74"/>
      <c r="Z1016" s="74"/>
      <c r="AA1016" s="74"/>
      <c r="AB1016" s="74"/>
      <c r="AC1016" s="74"/>
      <c r="AD1016" s="74"/>
    </row>
    <row r="1017" ht="13.5" customHeight="1">
      <c r="A1017" s="44"/>
      <c r="B1017" s="60" t="str">
        <f>IF($K1017="","",(VLOOKUP($K1017,'判定表'!$B$3:$G$105,6,FALSE)))</f>
        <v/>
      </c>
      <c r="C1017" s="61"/>
      <c r="D1017" s="62" t="str">
        <f t="shared" si="2"/>
        <v/>
      </c>
      <c r="E1017" s="62" t="str">
        <f>IF(F1017="","",VLOOKUP($F1017,'金額'!$B$3:$K$44,10,FALSE))</f>
        <v/>
      </c>
      <c r="F1017" s="63"/>
      <c r="G1017" s="64" t="str">
        <f>IF($F1017="","",(VLOOKUP($F1017,'金額'!$B$3:$E$114,2,FALSE)))</f>
        <v/>
      </c>
      <c r="H1017" s="65" t="str">
        <f>IF(F1017="","",VLOOKUP($F1017,'金額'!$B$3:$I$44,8,FALSE))</f>
        <v/>
      </c>
      <c r="I1017" s="66" t="str">
        <f>IF(F1017="","",VLOOKUP($F1017,'金額'!$B$3:$I$44,7,FALSE))</f>
        <v/>
      </c>
      <c r="J1017" s="67"/>
      <c r="K1017" s="68"/>
      <c r="L1017" s="69" t="str">
        <f>IF($I1017="","",IF(AND($B1017="K",$E1017="KTN"),2000,IF(AND($B1017="K",$E1017="WHZ"),2000,IF($E1017="MAHA",1500,IF($G1017=0,(VLOOKUP($K1017,'判定表'!$B$3:$G$96,2,FALSE)),0)))))</f>
        <v/>
      </c>
      <c r="M1017" s="70" t="str">
        <f>IF($K1017="","",IF($E1017="ANC",(VLOOKUP($K1017,'判定表'!$B$3:$G$95,3,FALSE)),IF(OR($E1017="KTN",$E1017="WHZ"),(VLOOKUP($K1017,'判定表'!$B$3:$G$95,4,FALSE)*I1017),0)))</f>
        <v/>
      </c>
      <c r="N1017" s="71" t="str">
        <f>IF($I1017="","",IF($K1017="","",IF($G1017=1,(VLOOKUP($F1017,'金額'!$B$3:$J$114,3,FALSE)),0)))</f>
        <v/>
      </c>
      <c r="O1017" s="72" t="str">
        <f t="shared" si="3"/>
        <v/>
      </c>
      <c r="P1017" s="73" t="str">
        <f>IF($K1017="","",IF($E1017="KTN",(VLOOKUP($K1017,'判定表'!$B$3:$I$95,8,FALSE)),IF($I1017="","",(VLOOKUP($F1017,'金額'!$B$3:$J$114,9,FALSE)))))</f>
        <v/>
      </c>
      <c r="Q1017" s="59"/>
      <c r="R1017" s="74"/>
      <c r="S1017" s="74"/>
      <c r="T1017" s="74"/>
      <c r="U1017" s="74"/>
      <c r="V1017" s="74"/>
      <c r="W1017" s="74"/>
      <c r="X1017" s="74"/>
      <c r="Y1017" s="74"/>
      <c r="Z1017" s="74"/>
      <c r="AA1017" s="74"/>
      <c r="AB1017" s="74"/>
      <c r="AC1017" s="74"/>
      <c r="AD1017" s="74"/>
    </row>
    <row r="1018" ht="13.5" customHeight="1">
      <c r="A1018" s="44"/>
      <c r="B1018" s="60" t="str">
        <f>IF($K1018="","",(VLOOKUP($K1018,'判定表'!$B$3:$G$105,6,FALSE)))</f>
        <v/>
      </c>
      <c r="C1018" s="61"/>
      <c r="D1018" s="62" t="str">
        <f t="shared" si="2"/>
        <v/>
      </c>
      <c r="E1018" s="62" t="str">
        <f>IF(F1018="","",VLOOKUP($F1018,'金額'!$B$3:$K$44,10,FALSE))</f>
        <v/>
      </c>
      <c r="F1018" s="63"/>
      <c r="G1018" s="64" t="str">
        <f>IF($F1018="","",(VLOOKUP($F1018,'金額'!$B$3:$E$114,2,FALSE)))</f>
        <v/>
      </c>
      <c r="H1018" s="65" t="str">
        <f>IF(F1018="","",VLOOKUP($F1018,'金額'!$B$3:$I$44,8,FALSE))</f>
        <v/>
      </c>
      <c r="I1018" s="66" t="str">
        <f>IF(F1018="","",VLOOKUP($F1018,'金額'!$B$3:$I$44,7,FALSE))</f>
        <v/>
      </c>
      <c r="J1018" s="67"/>
      <c r="K1018" s="68"/>
      <c r="L1018" s="69" t="str">
        <f>IF($I1018="","",IF(AND($B1018="K",$E1018="KTN"),2000,IF(AND($B1018="K",$E1018="WHZ"),2000,IF($E1018="MAHA",1500,IF($G1018=0,(VLOOKUP($K1018,'判定表'!$B$3:$G$96,2,FALSE)),0)))))</f>
        <v/>
      </c>
      <c r="M1018" s="70" t="str">
        <f>IF($K1018="","",IF($E1018="ANC",(VLOOKUP($K1018,'判定表'!$B$3:$G$95,3,FALSE)),IF(OR($E1018="KTN",$E1018="WHZ"),(VLOOKUP($K1018,'判定表'!$B$3:$G$95,4,FALSE)*I1018),0)))</f>
        <v/>
      </c>
      <c r="N1018" s="71" t="str">
        <f>IF($I1018="","",IF($K1018="","",IF($G1018=1,(VLOOKUP($F1018,'金額'!$B$3:$J$114,3,FALSE)),0)))</f>
        <v/>
      </c>
      <c r="O1018" s="72" t="str">
        <f t="shared" si="3"/>
        <v/>
      </c>
      <c r="P1018" s="73" t="str">
        <f>IF($K1018="","",IF($E1018="KTN",(VLOOKUP($K1018,'判定表'!$B$3:$I$95,8,FALSE)),IF($I1018="","",(VLOOKUP($F1018,'金額'!$B$3:$J$114,9,FALSE)))))</f>
        <v/>
      </c>
      <c r="Q1018" s="59"/>
      <c r="R1018" s="74"/>
      <c r="S1018" s="74"/>
      <c r="T1018" s="74"/>
      <c r="U1018" s="74"/>
      <c r="V1018" s="74"/>
      <c r="W1018" s="74"/>
      <c r="X1018" s="74"/>
      <c r="Y1018" s="74"/>
      <c r="Z1018" s="74"/>
      <c r="AA1018" s="74"/>
      <c r="AB1018" s="74"/>
      <c r="AC1018" s="74"/>
      <c r="AD1018" s="74"/>
    </row>
    <row r="1019" ht="13.5" customHeight="1">
      <c r="A1019" s="44"/>
      <c r="B1019" s="60" t="str">
        <f>IF($K1019="","",(VLOOKUP($K1019,'判定表'!$B$3:$G$105,6,FALSE)))</f>
        <v/>
      </c>
      <c r="C1019" s="61"/>
      <c r="D1019" s="62" t="str">
        <f t="shared" si="2"/>
        <v/>
      </c>
      <c r="E1019" s="62" t="str">
        <f>IF(F1019="","",VLOOKUP($F1019,'金額'!$B$3:$K$44,10,FALSE))</f>
        <v/>
      </c>
      <c r="F1019" s="63"/>
      <c r="G1019" s="64" t="str">
        <f>IF($F1019="","",(VLOOKUP($F1019,'金額'!$B$3:$E$114,2,FALSE)))</f>
        <v/>
      </c>
      <c r="H1019" s="65" t="str">
        <f>IF(F1019="","",VLOOKUP($F1019,'金額'!$B$3:$I$44,8,FALSE))</f>
        <v/>
      </c>
      <c r="I1019" s="66" t="str">
        <f>IF(F1019="","",VLOOKUP($F1019,'金額'!$B$3:$I$44,7,FALSE))</f>
        <v/>
      </c>
      <c r="J1019" s="67"/>
      <c r="K1019" s="68"/>
      <c r="L1019" s="69" t="str">
        <f>IF($I1019="","",IF(AND($B1019="K",$E1019="KTN"),2000,IF(AND($B1019="K",$E1019="WHZ"),2000,IF($E1019="MAHA",1500,IF($G1019=0,(VLOOKUP($K1019,'判定表'!$B$3:$G$96,2,FALSE)),0)))))</f>
        <v/>
      </c>
      <c r="M1019" s="70" t="str">
        <f>IF($K1019="","",IF($E1019="ANC",(VLOOKUP($K1019,'判定表'!$B$3:$G$95,3,FALSE)),IF(OR($E1019="KTN",$E1019="WHZ"),(VLOOKUP($K1019,'判定表'!$B$3:$G$95,4,FALSE)*I1019),0)))</f>
        <v/>
      </c>
      <c r="N1019" s="71" t="str">
        <f>IF($I1019="","",IF($K1019="","",IF($G1019=1,(VLOOKUP($F1019,'金額'!$B$3:$J$114,3,FALSE)),0)))</f>
        <v/>
      </c>
      <c r="O1019" s="72" t="str">
        <f t="shared" si="3"/>
        <v/>
      </c>
      <c r="P1019" s="73" t="str">
        <f>IF($K1019="","",IF($E1019="KTN",(VLOOKUP($K1019,'判定表'!$B$3:$I$95,8,FALSE)),IF($I1019="","",(VLOOKUP($F1019,'金額'!$B$3:$J$114,9,FALSE)))))</f>
        <v/>
      </c>
      <c r="Q1019" s="59"/>
      <c r="R1019" s="74"/>
      <c r="S1019" s="74"/>
      <c r="T1019" s="74"/>
      <c r="U1019" s="74"/>
      <c r="V1019" s="74"/>
      <c r="W1019" s="74"/>
      <c r="X1019" s="74"/>
      <c r="Y1019" s="74"/>
      <c r="Z1019" s="74"/>
      <c r="AA1019" s="74"/>
      <c r="AB1019" s="74"/>
      <c r="AC1019" s="74"/>
      <c r="AD1019" s="74"/>
    </row>
    <row r="1020" ht="13.5" customHeight="1">
      <c r="A1020" s="44"/>
      <c r="B1020" s="60" t="str">
        <f>IF($K1020="","",(VLOOKUP($K1020,'判定表'!$B$3:$G$105,6,FALSE)))</f>
        <v/>
      </c>
      <c r="C1020" s="61"/>
      <c r="D1020" s="62" t="str">
        <f t="shared" si="2"/>
        <v/>
      </c>
      <c r="E1020" s="62" t="str">
        <f>IF(F1020="","",VLOOKUP($F1020,'金額'!$B$3:$K$44,10,FALSE))</f>
        <v/>
      </c>
      <c r="F1020" s="63"/>
      <c r="G1020" s="64" t="str">
        <f>IF($F1020="","",(VLOOKUP($F1020,'金額'!$B$3:$E$114,2,FALSE)))</f>
        <v/>
      </c>
      <c r="H1020" s="65" t="str">
        <f>IF(F1020="","",VLOOKUP($F1020,'金額'!$B$3:$I$44,8,FALSE))</f>
        <v/>
      </c>
      <c r="I1020" s="66" t="str">
        <f>IF(F1020="","",VLOOKUP($F1020,'金額'!$B$3:$I$44,7,FALSE))</f>
        <v/>
      </c>
      <c r="J1020" s="67"/>
      <c r="K1020" s="68"/>
      <c r="L1020" s="69" t="str">
        <f>IF($I1020="","",IF(AND($B1020="K",$E1020="KTN"),2000,IF(AND($B1020="K",$E1020="WHZ"),2000,IF($E1020="MAHA",1500,IF($G1020=0,(VLOOKUP($K1020,'判定表'!$B$3:$G$96,2,FALSE)),0)))))</f>
        <v/>
      </c>
      <c r="M1020" s="70" t="str">
        <f>IF($K1020="","",IF($E1020="ANC",(VLOOKUP($K1020,'判定表'!$B$3:$G$95,3,FALSE)),IF(OR($E1020="KTN",$E1020="WHZ"),(VLOOKUP($K1020,'判定表'!$B$3:$G$95,4,FALSE)*I1020),0)))</f>
        <v/>
      </c>
      <c r="N1020" s="71" t="str">
        <f>IF($I1020="","",IF($K1020="","",IF($G1020=1,(VLOOKUP($F1020,'金額'!$B$3:$J$114,3,FALSE)),0)))</f>
        <v/>
      </c>
      <c r="O1020" s="72" t="str">
        <f t="shared" si="3"/>
        <v/>
      </c>
      <c r="P1020" s="73" t="str">
        <f>IF($K1020="","",IF($E1020="KTN",(VLOOKUP($K1020,'判定表'!$B$3:$I$95,8,FALSE)),IF($I1020="","",(VLOOKUP($F1020,'金額'!$B$3:$J$114,9,FALSE)))))</f>
        <v/>
      </c>
      <c r="Q1020" s="59"/>
      <c r="R1020" s="74"/>
      <c r="S1020" s="74"/>
      <c r="T1020" s="74"/>
      <c r="U1020" s="74"/>
      <c r="V1020" s="74"/>
      <c r="W1020" s="74"/>
      <c r="X1020" s="74"/>
      <c r="Y1020" s="74"/>
      <c r="Z1020" s="74"/>
      <c r="AA1020" s="74"/>
      <c r="AB1020" s="74"/>
      <c r="AC1020" s="74"/>
      <c r="AD1020" s="74"/>
    </row>
    <row r="1021" ht="13.5" customHeight="1">
      <c r="A1021" s="44"/>
      <c r="B1021" s="60" t="str">
        <f>IF($K1021="","",(VLOOKUP($K1021,'判定表'!$B$3:$G$105,6,FALSE)))</f>
        <v/>
      </c>
      <c r="C1021" s="61"/>
      <c r="D1021" s="62" t="str">
        <f t="shared" si="2"/>
        <v/>
      </c>
      <c r="E1021" s="62" t="str">
        <f>IF(F1021="","",VLOOKUP($F1021,'金額'!$B$3:$K$44,10,FALSE))</f>
        <v/>
      </c>
      <c r="F1021" s="63"/>
      <c r="G1021" s="64" t="str">
        <f>IF($F1021="","",(VLOOKUP($F1021,'金額'!$B$3:$E$114,2,FALSE)))</f>
        <v/>
      </c>
      <c r="H1021" s="65" t="str">
        <f>IF(F1021="","",VLOOKUP($F1021,'金額'!$B$3:$I$44,8,FALSE))</f>
        <v/>
      </c>
      <c r="I1021" s="66" t="str">
        <f>IF(F1021="","",VLOOKUP($F1021,'金額'!$B$3:$I$44,7,FALSE))</f>
        <v/>
      </c>
      <c r="J1021" s="67"/>
      <c r="K1021" s="68"/>
      <c r="L1021" s="69" t="str">
        <f>IF($I1021="","",IF(AND($B1021="K",$E1021="KTN"),2000,IF(AND($B1021="K",$E1021="WHZ"),2000,IF($E1021="MAHA",1500,IF($G1021=0,(VLOOKUP($K1021,'判定表'!$B$3:$G$96,2,FALSE)),0)))))</f>
        <v/>
      </c>
      <c r="M1021" s="70" t="str">
        <f>IF($K1021="","",IF($E1021="ANC",(VLOOKUP($K1021,'判定表'!$B$3:$G$95,3,FALSE)),IF(OR($E1021="KTN",$E1021="WHZ"),(VLOOKUP($K1021,'判定表'!$B$3:$G$95,4,FALSE)*I1021),0)))</f>
        <v/>
      </c>
      <c r="N1021" s="71" t="str">
        <f>IF($I1021="","",IF($K1021="","",IF($G1021=1,(VLOOKUP($F1021,'金額'!$B$3:$J$114,3,FALSE)),0)))</f>
        <v/>
      </c>
      <c r="O1021" s="72" t="str">
        <f t="shared" si="3"/>
        <v/>
      </c>
      <c r="P1021" s="73" t="str">
        <f>IF($K1021="","",IF($E1021="KTN",(VLOOKUP($K1021,'判定表'!$B$3:$I$95,8,FALSE)),IF($I1021="","",(VLOOKUP($F1021,'金額'!$B$3:$J$114,9,FALSE)))))</f>
        <v/>
      </c>
      <c r="Q1021" s="59"/>
      <c r="R1021" s="74"/>
      <c r="S1021" s="74"/>
      <c r="T1021" s="74"/>
      <c r="U1021" s="74"/>
      <c r="V1021" s="74"/>
      <c r="W1021" s="74"/>
      <c r="X1021" s="74"/>
      <c r="Y1021" s="74"/>
      <c r="Z1021" s="74"/>
      <c r="AA1021" s="74"/>
      <c r="AB1021" s="74"/>
      <c r="AC1021" s="74"/>
      <c r="AD1021" s="74"/>
    </row>
    <row r="1022" ht="13.5" customHeight="1">
      <c r="A1022" s="44"/>
      <c r="B1022" s="60" t="str">
        <f>IF($K1022="","",(VLOOKUP($K1022,'判定表'!$B$3:$G$105,6,FALSE)))</f>
        <v/>
      </c>
      <c r="C1022" s="61"/>
      <c r="D1022" s="62" t="str">
        <f t="shared" si="2"/>
        <v/>
      </c>
      <c r="E1022" s="62" t="str">
        <f>IF(F1022="","",VLOOKUP($F1022,'金額'!$B$3:$K$44,10,FALSE))</f>
        <v/>
      </c>
      <c r="F1022" s="63"/>
      <c r="G1022" s="64" t="str">
        <f>IF($F1022="","",(VLOOKUP($F1022,'金額'!$B$3:$E$114,2,FALSE)))</f>
        <v/>
      </c>
      <c r="H1022" s="65" t="str">
        <f>IF(F1022="","",VLOOKUP($F1022,'金額'!$B$3:$I$44,8,FALSE))</f>
        <v/>
      </c>
      <c r="I1022" s="66" t="str">
        <f>IF(F1022="","",VLOOKUP($F1022,'金額'!$B$3:$I$44,7,FALSE))</f>
        <v/>
      </c>
      <c r="J1022" s="67"/>
      <c r="K1022" s="68"/>
      <c r="L1022" s="69" t="str">
        <f>IF($I1022="","",IF(AND($B1022="K",$E1022="KTN"),2000,IF(AND($B1022="K",$E1022="WHZ"),2000,IF($E1022="MAHA",1500,IF($G1022=0,(VLOOKUP($K1022,'判定表'!$B$3:$G$96,2,FALSE)),0)))))</f>
        <v/>
      </c>
      <c r="M1022" s="70" t="str">
        <f>IF($K1022="","",IF($E1022="ANC",(VLOOKUP($K1022,'判定表'!$B$3:$G$95,3,FALSE)),IF(OR($E1022="KTN",$E1022="WHZ"),(VLOOKUP($K1022,'判定表'!$B$3:$G$95,4,FALSE)*I1022),0)))</f>
        <v/>
      </c>
      <c r="N1022" s="71" t="str">
        <f>IF($I1022="","",IF($K1022="","",IF($G1022=1,(VLOOKUP($F1022,'金額'!$B$3:$J$114,3,FALSE)),0)))</f>
        <v/>
      </c>
      <c r="O1022" s="72" t="str">
        <f t="shared" si="3"/>
        <v/>
      </c>
      <c r="P1022" s="73" t="str">
        <f>IF($K1022="","",IF($E1022="KTN",(VLOOKUP($K1022,'判定表'!$B$3:$I$95,8,FALSE)),IF($I1022="","",(VLOOKUP($F1022,'金額'!$B$3:$J$114,9,FALSE)))))</f>
        <v/>
      </c>
      <c r="Q1022" s="59"/>
      <c r="R1022" s="74"/>
      <c r="S1022" s="74"/>
      <c r="T1022" s="74"/>
      <c r="U1022" s="74"/>
      <c r="V1022" s="74"/>
      <c r="W1022" s="74"/>
      <c r="X1022" s="74"/>
      <c r="Y1022" s="74"/>
      <c r="Z1022" s="74"/>
      <c r="AA1022" s="74"/>
      <c r="AB1022" s="74"/>
      <c r="AC1022" s="74"/>
      <c r="AD1022" s="74"/>
    </row>
    <row r="1023" ht="13.5" customHeight="1">
      <c r="A1023" s="44"/>
      <c r="B1023" s="60" t="str">
        <f>IF($K1023="","",(VLOOKUP($K1023,'判定表'!$B$3:$G$105,6,FALSE)))</f>
        <v/>
      </c>
      <c r="C1023" s="61"/>
      <c r="D1023" s="62" t="str">
        <f t="shared" si="2"/>
        <v/>
      </c>
      <c r="E1023" s="62" t="str">
        <f>IF(F1023="","",VLOOKUP($F1023,'金額'!$B$3:$K$44,10,FALSE))</f>
        <v/>
      </c>
      <c r="F1023" s="63"/>
      <c r="G1023" s="64" t="str">
        <f>IF($F1023="","",(VLOOKUP($F1023,'金額'!$B$3:$E$114,2,FALSE)))</f>
        <v/>
      </c>
      <c r="H1023" s="65" t="str">
        <f>IF(F1023="","",VLOOKUP($F1023,'金額'!$B$3:$I$44,8,FALSE))</f>
        <v/>
      </c>
      <c r="I1023" s="66" t="str">
        <f>IF(F1023="","",VLOOKUP($F1023,'金額'!$B$3:$I$44,7,FALSE))</f>
        <v/>
      </c>
      <c r="J1023" s="67"/>
      <c r="K1023" s="68"/>
      <c r="L1023" s="69" t="str">
        <f>IF($I1023="","",IF(AND($B1023="K",$E1023="KTN"),2000,IF(AND($B1023="K",$E1023="WHZ"),2000,IF($E1023="MAHA",1500,IF($G1023=0,(VLOOKUP($K1023,'判定表'!$B$3:$G$96,2,FALSE)),0)))))</f>
        <v/>
      </c>
      <c r="M1023" s="70" t="str">
        <f>IF($K1023="","",IF($E1023="ANC",(VLOOKUP($K1023,'判定表'!$B$3:$G$95,3,FALSE)),IF(OR($E1023="KTN",$E1023="WHZ"),(VLOOKUP($K1023,'判定表'!$B$3:$G$95,4,FALSE)*I1023),0)))</f>
        <v/>
      </c>
      <c r="N1023" s="71" t="str">
        <f>IF($I1023="","",IF($K1023="","",IF($G1023=1,(VLOOKUP($F1023,'金額'!$B$3:$J$114,3,FALSE)),0)))</f>
        <v/>
      </c>
      <c r="O1023" s="72" t="str">
        <f t="shared" si="3"/>
        <v/>
      </c>
      <c r="P1023" s="73" t="str">
        <f>IF($K1023="","",IF($E1023="KTN",(VLOOKUP($K1023,'判定表'!$B$3:$I$95,8,FALSE)),IF($I1023="","",(VLOOKUP($F1023,'金額'!$B$3:$J$114,9,FALSE)))))</f>
        <v/>
      </c>
      <c r="Q1023" s="59"/>
      <c r="R1023" s="74"/>
      <c r="S1023" s="74"/>
      <c r="T1023" s="74"/>
      <c r="U1023" s="74"/>
      <c r="V1023" s="74"/>
      <c r="W1023" s="74"/>
      <c r="X1023" s="74"/>
      <c r="Y1023" s="74"/>
      <c r="Z1023" s="74"/>
      <c r="AA1023" s="74"/>
      <c r="AB1023" s="74"/>
      <c r="AC1023" s="74"/>
      <c r="AD1023" s="74"/>
    </row>
    <row r="1024" ht="13.5" customHeight="1">
      <c r="A1024" s="44"/>
      <c r="B1024" s="60" t="str">
        <f>IF($K1024="","",(VLOOKUP($K1024,'判定表'!$B$3:$G$105,6,FALSE)))</f>
        <v/>
      </c>
      <c r="C1024" s="61"/>
      <c r="D1024" s="62" t="str">
        <f t="shared" si="2"/>
        <v/>
      </c>
      <c r="E1024" s="62" t="str">
        <f>IF(F1024="","",VLOOKUP($F1024,'金額'!$B$3:$K$44,10,FALSE))</f>
        <v/>
      </c>
      <c r="F1024" s="63"/>
      <c r="G1024" s="64" t="str">
        <f>IF($F1024="","",(VLOOKUP($F1024,'金額'!$B$3:$E$114,2,FALSE)))</f>
        <v/>
      </c>
      <c r="H1024" s="65" t="str">
        <f>IF(F1024="","",VLOOKUP($F1024,'金額'!$B$3:$I$44,8,FALSE))</f>
        <v/>
      </c>
      <c r="I1024" s="66" t="str">
        <f>IF(F1024="","",VLOOKUP($F1024,'金額'!$B$3:$I$44,7,FALSE))</f>
        <v/>
      </c>
      <c r="J1024" s="67"/>
      <c r="K1024" s="68"/>
      <c r="L1024" s="69" t="str">
        <f>IF($I1024="","",IF(AND($B1024="K",$E1024="KTN"),2000,IF(AND($B1024="K",$E1024="WHZ"),2000,IF($E1024="MAHA",1500,IF($G1024=0,(VLOOKUP($K1024,'判定表'!$B$3:$G$96,2,FALSE)),0)))))</f>
        <v/>
      </c>
      <c r="M1024" s="70" t="str">
        <f>IF($K1024="","",IF($E1024="ANC",(VLOOKUP($K1024,'判定表'!$B$3:$G$95,3,FALSE)),IF(OR($E1024="KTN",$E1024="WHZ"),(VLOOKUP($K1024,'判定表'!$B$3:$G$95,4,FALSE)*I1024),0)))</f>
        <v/>
      </c>
      <c r="N1024" s="71" t="str">
        <f>IF($I1024="","",IF($K1024="","",IF($G1024=1,(VLOOKUP($F1024,'金額'!$B$3:$J$114,3,FALSE)),0)))</f>
        <v/>
      </c>
      <c r="O1024" s="72" t="str">
        <f t="shared" si="3"/>
        <v/>
      </c>
      <c r="P1024" s="73" t="str">
        <f>IF($K1024="","",IF($E1024="KTN",(VLOOKUP($K1024,'判定表'!$B$3:$I$95,8,FALSE)),IF($I1024="","",(VLOOKUP($F1024,'金額'!$B$3:$J$114,9,FALSE)))))</f>
        <v/>
      </c>
      <c r="Q1024" s="59"/>
      <c r="R1024" s="74"/>
      <c r="S1024" s="74"/>
      <c r="T1024" s="74"/>
      <c r="U1024" s="74"/>
      <c r="V1024" s="74"/>
      <c r="W1024" s="74"/>
      <c r="X1024" s="74"/>
      <c r="Y1024" s="74"/>
      <c r="Z1024" s="74"/>
      <c r="AA1024" s="74"/>
      <c r="AB1024" s="74"/>
      <c r="AC1024" s="74"/>
      <c r="AD1024" s="74"/>
    </row>
    <row r="1025" ht="13.5" customHeight="1">
      <c r="A1025" s="44"/>
      <c r="B1025" s="60" t="str">
        <f>IF($K1025="","",(VLOOKUP($K1025,'判定表'!$B$3:$G$105,6,FALSE)))</f>
        <v/>
      </c>
      <c r="C1025" s="61"/>
      <c r="D1025" s="62" t="str">
        <f t="shared" si="2"/>
        <v/>
      </c>
      <c r="E1025" s="62" t="str">
        <f>IF(F1025="","",VLOOKUP($F1025,'金額'!$B$3:$K$44,10,FALSE))</f>
        <v/>
      </c>
      <c r="F1025" s="63"/>
      <c r="G1025" s="64" t="str">
        <f>IF($F1025="","",(VLOOKUP($F1025,'金額'!$B$3:$E$114,2,FALSE)))</f>
        <v/>
      </c>
      <c r="H1025" s="65" t="str">
        <f>IF(F1025="","",VLOOKUP($F1025,'金額'!$B$3:$I$44,8,FALSE))</f>
        <v/>
      </c>
      <c r="I1025" s="66" t="str">
        <f>IF(F1025="","",VLOOKUP($F1025,'金額'!$B$3:$I$44,7,FALSE))</f>
        <v/>
      </c>
      <c r="J1025" s="67"/>
      <c r="K1025" s="68"/>
      <c r="L1025" s="69" t="str">
        <f>IF($I1025="","",IF(AND($B1025="K",$E1025="KTN"),2000,IF(AND($B1025="K",$E1025="WHZ"),2000,IF($E1025="MAHA",1500,IF($G1025=0,(VLOOKUP($K1025,'判定表'!$B$3:$G$96,2,FALSE)),0)))))</f>
        <v/>
      </c>
      <c r="M1025" s="70" t="str">
        <f>IF($K1025="","",IF($E1025="ANC",(VLOOKUP($K1025,'判定表'!$B$3:$G$95,3,FALSE)),IF(OR($E1025="KTN",$E1025="WHZ"),(VLOOKUP($K1025,'判定表'!$B$3:$G$95,4,FALSE)*I1025),0)))</f>
        <v/>
      </c>
      <c r="N1025" s="71" t="str">
        <f>IF($I1025="","",IF($K1025="","",IF($G1025=1,(VLOOKUP($F1025,'金額'!$B$3:$J$114,3,FALSE)),0)))</f>
        <v/>
      </c>
      <c r="O1025" s="72" t="str">
        <f t="shared" si="3"/>
        <v/>
      </c>
      <c r="P1025" s="73" t="str">
        <f>IF($K1025="","",IF($E1025="KTN",(VLOOKUP($K1025,'判定表'!$B$3:$I$95,8,FALSE)),IF($I1025="","",(VLOOKUP($F1025,'金額'!$B$3:$J$114,9,FALSE)))))</f>
        <v/>
      </c>
      <c r="Q1025" s="59"/>
      <c r="R1025" s="74"/>
      <c r="S1025" s="74"/>
      <c r="T1025" s="74"/>
      <c r="U1025" s="74"/>
      <c r="V1025" s="74"/>
      <c r="W1025" s="74"/>
      <c r="X1025" s="74"/>
      <c r="Y1025" s="74"/>
      <c r="Z1025" s="74"/>
      <c r="AA1025" s="74"/>
      <c r="AB1025" s="74"/>
      <c r="AC1025" s="74"/>
      <c r="AD1025" s="74"/>
    </row>
    <row r="1026" ht="13.5" customHeight="1">
      <c r="A1026" s="44"/>
      <c r="B1026" s="60" t="str">
        <f>IF($K1026="","",(VLOOKUP($K1026,'判定表'!$B$3:$G$105,6,FALSE)))</f>
        <v/>
      </c>
      <c r="C1026" s="61"/>
      <c r="D1026" s="62" t="str">
        <f t="shared" si="2"/>
        <v/>
      </c>
      <c r="E1026" s="62" t="str">
        <f>IF(F1026="","",VLOOKUP($F1026,'金額'!$B$3:$K$44,10,FALSE))</f>
        <v/>
      </c>
      <c r="F1026" s="63"/>
      <c r="G1026" s="64" t="str">
        <f>IF($F1026="","",(VLOOKUP($F1026,'金額'!$B$3:$E$114,2,FALSE)))</f>
        <v/>
      </c>
      <c r="H1026" s="65" t="str">
        <f>IF(F1026="","",VLOOKUP($F1026,'金額'!$B$3:$I$44,8,FALSE))</f>
        <v/>
      </c>
      <c r="I1026" s="66" t="str">
        <f>IF(F1026="","",VLOOKUP($F1026,'金額'!$B$3:$I$44,7,FALSE))</f>
        <v/>
      </c>
      <c r="J1026" s="67"/>
      <c r="K1026" s="68"/>
      <c r="L1026" s="69" t="str">
        <f>IF($I1026="","",IF(AND($B1026="K",$E1026="KTN"),2000,IF(AND($B1026="K",$E1026="WHZ"),2000,IF($E1026="MAHA",1500,IF($G1026=0,(VLOOKUP($K1026,'判定表'!$B$3:$G$96,2,FALSE)),0)))))</f>
        <v/>
      </c>
      <c r="M1026" s="70" t="str">
        <f>IF($K1026="","",IF($E1026="ANC",(VLOOKUP($K1026,'判定表'!$B$3:$G$95,3,FALSE)),IF(OR($E1026="KTN",$E1026="WHZ"),(VLOOKUP($K1026,'判定表'!$B$3:$G$95,4,FALSE)*I1026),0)))</f>
        <v/>
      </c>
      <c r="N1026" s="71" t="str">
        <f>IF($I1026="","",IF($K1026="","",IF($G1026=1,(VLOOKUP($F1026,'金額'!$B$3:$J$114,3,FALSE)),0)))</f>
        <v/>
      </c>
      <c r="O1026" s="72" t="str">
        <f t="shared" si="3"/>
        <v/>
      </c>
      <c r="P1026" s="73" t="str">
        <f>IF($K1026="","",IF($E1026="KTN",(VLOOKUP($K1026,'判定表'!$B$3:$I$95,8,FALSE)),IF($I1026="","",(VLOOKUP($F1026,'金額'!$B$3:$J$114,9,FALSE)))))</f>
        <v/>
      </c>
      <c r="Q1026" s="59"/>
      <c r="R1026" s="74"/>
      <c r="S1026" s="74"/>
      <c r="T1026" s="74"/>
      <c r="U1026" s="74"/>
      <c r="V1026" s="74"/>
      <c r="W1026" s="74"/>
      <c r="X1026" s="74"/>
      <c r="Y1026" s="74"/>
      <c r="Z1026" s="74"/>
      <c r="AA1026" s="74"/>
      <c r="AB1026" s="74"/>
      <c r="AC1026" s="74"/>
      <c r="AD1026" s="74"/>
    </row>
    <row r="1027" ht="13.5" customHeight="1">
      <c r="A1027" s="44"/>
      <c r="B1027" s="60" t="str">
        <f>IF($K1027="","",(VLOOKUP($K1027,'判定表'!$B$3:$G$105,6,FALSE)))</f>
        <v/>
      </c>
      <c r="C1027" s="61"/>
      <c r="D1027" s="62" t="str">
        <f t="shared" si="2"/>
        <v/>
      </c>
      <c r="E1027" s="62" t="str">
        <f>IF(F1027="","",VLOOKUP($F1027,'金額'!$B$3:$K$44,10,FALSE))</f>
        <v/>
      </c>
      <c r="F1027" s="63"/>
      <c r="G1027" s="64" t="str">
        <f>IF($F1027="","",(VLOOKUP($F1027,'金額'!$B$3:$E$114,2,FALSE)))</f>
        <v/>
      </c>
      <c r="H1027" s="65" t="str">
        <f>IF(F1027="","",VLOOKUP($F1027,'金額'!$B$3:$I$44,8,FALSE))</f>
        <v/>
      </c>
      <c r="I1027" s="66" t="str">
        <f>IF(F1027="","",VLOOKUP($F1027,'金額'!$B$3:$I$44,7,FALSE))</f>
        <v/>
      </c>
      <c r="J1027" s="67"/>
      <c r="K1027" s="68"/>
      <c r="L1027" s="69" t="str">
        <f>IF($I1027="","",IF(AND($B1027="K",$E1027="KTN"),2000,IF(AND($B1027="K",$E1027="WHZ"),2000,IF($E1027="MAHA",1500,IF($G1027=0,(VLOOKUP($K1027,'判定表'!$B$3:$G$96,2,FALSE)),0)))))</f>
        <v/>
      </c>
      <c r="M1027" s="70" t="str">
        <f>IF($K1027="","",IF($E1027="ANC",(VLOOKUP($K1027,'判定表'!$B$3:$G$95,3,FALSE)),IF(OR($E1027="KTN",$E1027="WHZ"),(VLOOKUP($K1027,'判定表'!$B$3:$G$95,4,FALSE)*I1027),0)))</f>
        <v/>
      </c>
      <c r="N1027" s="71" t="str">
        <f>IF($I1027="","",IF($K1027="","",IF($G1027=1,(VLOOKUP($F1027,'金額'!$B$3:$J$114,3,FALSE)),0)))</f>
        <v/>
      </c>
      <c r="O1027" s="72" t="str">
        <f t="shared" si="3"/>
        <v/>
      </c>
      <c r="P1027" s="73" t="str">
        <f>IF($K1027="","",IF($E1027="KTN",(VLOOKUP($K1027,'判定表'!$B$3:$I$95,8,FALSE)),IF($I1027="","",(VLOOKUP($F1027,'金額'!$B$3:$J$114,9,FALSE)))))</f>
        <v/>
      </c>
      <c r="Q1027" s="59"/>
      <c r="R1027" s="74"/>
      <c r="S1027" s="74"/>
      <c r="T1027" s="74"/>
      <c r="U1027" s="74"/>
      <c r="V1027" s="74"/>
      <c r="W1027" s="74"/>
      <c r="X1027" s="74"/>
      <c r="Y1027" s="74"/>
      <c r="Z1027" s="74"/>
      <c r="AA1027" s="74"/>
      <c r="AB1027" s="74"/>
      <c r="AC1027" s="74"/>
      <c r="AD1027" s="74"/>
    </row>
    <row r="1028" ht="13.5" customHeight="1">
      <c r="A1028" s="44"/>
      <c r="B1028" s="60" t="str">
        <f>IF($K1028="","",(VLOOKUP($K1028,'判定表'!$B$3:$G$105,6,FALSE)))</f>
        <v/>
      </c>
      <c r="C1028" s="61"/>
      <c r="D1028" s="62" t="str">
        <f t="shared" si="2"/>
        <v/>
      </c>
      <c r="E1028" s="62" t="str">
        <f>IF(F1028="","",VLOOKUP($F1028,'金額'!$B$3:$K$44,10,FALSE))</f>
        <v/>
      </c>
      <c r="F1028" s="63"/>
      <c r="G1028" s="64" t="str">
        <f>IF($F1028="","",(VLOOKUP($F1028,'金額'!$B$3:$E$114,2,FALSE)))</f>
        <v/>
      </c>
      <c r="H1028" s="65" t="str">
        <f>IF(F1028="","",VLOOKUP($F1028,'金額'!$B$3:$I$44,8,FALSE))</f>
        <v/>
      </c>
      <c r="I1028" s="66" t="str">
        <f>IF(F1028="","",VLOOKUP($F1028,'金額'!$B$3:$I$44,7,FALSE))</f>
        <v/>
      </c>
      <c r="J1028" s="67"/>
      <c r="K1028" s="68"/>
      <c r="L1028" s="69" t="str">
        <f>IF($I1028="","",IF(AND($B1028="K",$E1028="KTN"),2000,IF(AND($B1028="K",$E1028="WHZ"),2000,IF($E1028="MAHA",1500,IF($G1028=0,(VLOOKUP($K1028,'判定表'!$B$3:$G$96,2,FALSE)),0)))))</f>
        <v/>
      </c>
      <c r="M1028" s="70" t="str">
        <f>IF($K1028="","",IF($E1028="ANC",(VLOOKUP($K1028,'判定表'!$B$3:$G$95,3,FALSE)),IF(OR($E1028="KTN",$E1028="WHZ"),(VLOOKUP($K1028,'判定表'!$B$3:$G$95,4,FALSE)*I1028),0)))</f>
        <v/>
      </c>
      <c r="N1028" s="71" t="str">
        <f>IF($I1028="","",IF($K1028="","",IF($G1028=1,(VLOOKUP($F1028,'金額'!$B$3:$J$114,3,FALSE)),0)))</f>
        <v/>
      </c>
      <c r="O1028" s="72" t="str">
        <f t="shared" si="3"/>
        <v/>
      </c>
      <c r="P1028" s="73" t="str">
        <f>IF($K1028="","",IF($E1028="KTN",(VLOOKUP($K1028,'判定表'!$B$3:$I$95,8,FALSE)),IF($I1028="","",(VLOOKUP($F1028,'金額'!$B$3:$J$114,9,FALSE)))))</f>
        <v/>
      </c>
      <c r="Q1028" s="59"/>
      <c r="R1028" s="74"/>
      <c r="S1028" s="74"/>
      <c r="T1028" s="74"/>
      <c r="U1028" s="74"/>
      <c r="V1028" s="74"/>
      <c r="W1028" s="74"/>
      <c r="X1028" s="74"/>
      <c r="Y1028" s="74"/>
      <c r="Z1028" s="74"/>
      <c r="AA1028" s="74"/>
      <c r="AB1028" s="74"/>
      <c r="AC1028" s="74"/>
      <c r="AD1028" s="74"/>
    </row>
    <row r="1029" ht="13.5" customHeight="1">
      <c r="A1029" s="44"/>
      <c r="B1029" s="60" t="str">
        <f>IF($K1029="","",(VLOOKUP($K1029,'判定表'!$B$3:$G$105,6,FALSE)))</f>
        <v/>
      </c>
      <c r="C1029" s="61"/>
      <c r="D1029" s="62" t="str">
        <f t="shared" si="2"/>
        <v/>
      </c>
      <c r="E1029" s="62" t="str">
        <f>IF(F1029="","",VLOOKUP($F1029,'金額'!$B$3:$K$44,10,FALSE))</f>
        <v/>
      </c>
      <c r="F1029" s="63"/>
      <c r="G1029" s="64" t="str">
        <f>IF($F1029="","",(VLOOKUP($F1029,'金額'!$B$3:$E$114,2,FALSE)))</f>
        <v/>
      </c>
      <c r="H1029" s="65" t="str">
        <f>IF(F1029="","",VLOOKUP($F1029,'金額'!$B$3:$I$44,8,FALSE))</f>
        <v/>
      </c>
      <c r="I1029" s="66" t="str">
        <f>IF(F1029="","",VLOOKUP($F1029,'金額'!$B$3:$I$44,7,FALSE))</f>
        <v/>
      </c>
      <c r="J1029" s="67"/>
      <c r="K1029" s="68"/>
      <c r="L1029" s="69" t="str">
        <f>IF($I1029="","",IF(AND($B1029="K",$E1029="KTN"),2000,IF(AND($B1029="K",$E1029="WHZ"),2000,IF($E1029="MAHA",1500,IF($G1029=0,(VLOOKUP($K1029,'判定表'!$B$3:$G$96,2,FALSE)),0)))))</f>
        <v/>
      </c>
      <c r="M1029" s="70" t="str">
        <f>IF($K1029="","",IF($E1029="ANC",(VLOOKUP($K1029,'判定表'!$B$3:$G$95,3,FALSE)),IF(OR($E1029="KTN",$E1029="WHZ"),(VLOOKUP($K1029,'判定表'!$B$3:$G$95,4,FALSE)*I1029),0)))</f>
        <v/>
      </c>
      <c r="N1029" s="71" t="str">
        <f>IF($I1029="","",IF($K1029="","",IF($G1029=1,(VLOOKUP($F1029,'金額'!$B$3:$J$114,3,FALSE)),0)))</f>
        <v/>
      </c>
      <c r="O1029" s="72" t="str">
        <f t="shared" si="3"/>
        <v/>
      </c>
      <c r="P1029" s="73" t="str">
        <f>IF($K1029="","",IF($E1029="KTN",(VLOOKUP($K1029,'判定表'!$B$3:$I$95,8,FALSE)),IF($I1029="","",(VLOOKUP($F1029,'金額'!$B$3:$J$114,9,FALSE)))))</f>
        <v/>
      </c>
      <c r="Q1029" s="59"/>
      <c r="R1029" s="74"/>
      <c r="S1029" s="74"/>
      <c r="T1029" s="74"/>
      <c r="U1029" s="74"/>
      <c r="V1029" s="74"/>
      <c r="W1029" s="74"/>
      <c r="X1029" s="74"/>
      <c r="Y1029" s="74"/>
      <c r="Z1029" s="74"/>
      <c r="AA1029" s="74"/>
      <c r="AB1029" s="74"/>
      <c r="AC1029" s="74"/>
      <c r="AD1029" s="74"/>
    </row>
    <row r="1030" ht="13.5" customHeight="1">
      <c r="A1030" s="44"/>
      <c r="B1030" s="60" t="str">
        <f>IF($K1030="","",(VLOOKUP($K1030,'判定表'!$B$3:$G$105,6,FALSE)))</f>
        <v/>
      </c>
      <c r="C1030" s="61"/>
      <c r="D1030" s="62" t="str">
        <f t="shared" si="2"/>
        <v/>
      </c>
      <c r="E1030" s="62" t="str">
        <f>IF(F1030="","",VLOOKUP($F1030,'金額'!$B$3:$K$44,10,FALSE))</f>
        <v/>
      </c>
      <c r="F1030" s="63"/>
      <c r="G1030" s="64" t="str">
        <f>IF($F1030="","",(VLOOKUP($F1030,'金額'!$B$3:$E$114,2,FALSE)))</f>
        <v/>
      </c>
      <c r="H1030" s="65" t="str">
        <f>IF(F1030="","",VLOOKUP($F1030,'金額'!$B$3:$I$44,8,FALSE))</f>
        <v/>
      </c>
      <c r="I1030" s="66" t="str">
        <f>IF(F1030="","",VLOOKUP($F1030,'金額'!$B$3:$I$44,7,FALSE))</f>
        <v/>
      </c>
      <c r="J1030" s="67"/>
      <c r="K1030" s="68"/>
      <c r="L1030" s="69" t="str">
        <f>IF($I1030="","",IF(AND($B1030="K",$E1030="KTN"),2000,IF(AND($B1030="K",$E1030="WHZ"),2000,IF($E1030="MAHA",1500,IF($G1030=0,(VLOOKUP($K1030,'判定表'!$B$3:$G$96,2,FALSE)),0)))))</f>
        <v/>
      </c>
      <c r="M1030" s="70" t="str">
        <f>IF($K1030="","",IF($E1030="ANC",(VLOOKUP($K1030,'判定表'!$B$3:$G$95,3,FALSE)),IF(OR($E1030="KTN",$E1030="WHZ"),(VLOOKUP($K1030,'判定表'!$B$3:$G$95,4,FALSE)*I1030),0)))</f>
        <v/>
      </c>
      <c r="N1030" s="71" t="str">
        <f>IF($I1030="","",IF($K1030="","",IF($G1030=1,(VLOOKUP($F1030,'金額'!$B$3:$J$114,3,FALSE)),0)))</f>
        <v/>
      </c>
      <c r="O1030" s="72" t="str">
        <f t="shared" si="3"/>
        <v/>
      </c>
      <c r="P1030" s="73" t="str">
        <f>IF($K1030="","",IF($E1030="KTN",(VLOOKUP($K1030,'判定表'!$B$3:$I$95,8,FALSE)),IF($I1030="","",(VLOOKUP($F1030,'金額'!$B$3:$J$114,9,FALSE)))))</f>
        <v/>
      </c>
      <c r="Q1030" s="59"/>
      <c r="R1030" s="74"/>
      <c r="S1030" s="74"/>
      <c r="T1030" s="74"/>
      <c r="U1030" s="74"/>
      <c r="V1030" s="74"/>
      <c r="W1030" s="74"/>
      <c r="X1030" s="74"/>
      <c r="Y1030" s="74"/>
      <c r="Z1030" s="74"/>
      <c r="AA1030" s="74"/>
      <c r="AB1030" s="74"/>
      <c r="AC1030" s="74"/>
      <c r="AD1030" s="74"/>
    </row>
    <row r="1031" ht="13.5" customHeight="1">
      <c r="A1031" s="44"/>
      <c r="B1031" s="60" t="str">
        <f>IF($K1031="","",(VLOOKUP($K1031,'判定表'!$B$3:$G$105,6,FALSE)))</f>
        <v/>
      </c>
      <c r="C1031" s="61"/>
      <c r="D1031" s="62" t="str">
        <f t="shared" si="2"/>
        <v/>
      </c>
      <c r="E1031" s="62" t="str">
        <f>IF(F1031="","",VLOOKUP($F1031,'金額'!$B$3:$K$44,10,FALSE))</f>
        <v/>
      </c>
      <c r="F1031" s="63"/>
      <c r="G1031" s="64" t="str">
        <f>IF($F1031="","",(VLOOKUP($F1031,'金額'!$B$3:$E$114,2,FALSE)))</f>
        <v/>
      </c>
      <c r="H1031" s="65" t="str">
        <f>IF(F1031="","",VLOOKUP($F1031,'金額'!$B$3:$I$44,8,FALSE))</f>
        <v/>
      </c>
      <c r="I1031" s="66" t="str">
        <f>IF(F1031="","",VLOOKUP($F1031,'金額'!$B$3:$I$44,7,FALSE))</f>
        <v/>
      </c>
      <c r="J1031" s="67"/>
      <c r="K1031" s="68"/>
      <c r="L1031" s="69" t="str">
        <f>IF($I1031="","",IF(AND($B1031="K",$E1031="KTN"),2000,IF(AND($B1031="K",$E1031="WHZ"),2000,IF($E1031="MAHA",1500,IF($G1031=0,(VLOOKUP($K1031,'判定表'!$B$3:$G$96,2,FALSE)),0)))))</f>
        <v/>
      </c>
      <c r="M1031" s="70" t="str">
        <f>IF($K1031="","",IF($E1031="ANC",(VLOOKUP($K1031,'判定表'!$B$3:$G$95,3,FALSE)),IF(OR($E1031="KTN",$E1031="WHZ"),(VLOOKUP($K1031,'判定表'!$B$3:$G$95,4,FALSE)*I1031),0)))</f>
        <v/>
      </c>
      <c r="N1031" s="71" t="str">
        <f>IF($I1031="","",IF($K1031="","",IF($G1031=1,(VLOOKUP($F1031,'金額'!$B$3:$J$114,3,FALSE)),0)))</f>
        <v/>
      </c>
      <c r="O1031" s="72" t="str">
        <f t="shared" si="3"/>
        <v/>
      </c>
      <c r="P1031" s="73" t="str">
        <f>IF($K1031="","",IF($E1031="KTN",(VLOOKUP($K1031,'判定表'!$B$3:$I$95,8,FALSE)),IF($I1031="","",(VLOOKUP($F1031,'金額'!$B$3:$J$114,9,FALSE)))))</f>
        <v/>
      </c>
      <c r="Q1031" s="59"/>
      <c r="R1031" s="74"/>
      <c r="S1031" s="74"/>
      <c r="T1031" s="74"/>
      <c r="U1031" s="74"/>
      <c r="V1031" s="74"/>
      <c r="W1031" s="74"/>
      <c r="X1031" s="74"/>
      <c r="Y1031" s="74"/>
      <c r="Z1031" s="74"/>
      <c r="AA1031" s="74"/>
      <c r="AB1031" s="74"/>
      <c r="AC1031" s="74"/>
      <c r="AD1031" s="74"/>
    </row>
    <row r="1032" ht="13.5" customHeight="1">
      <c r="A1032" s="44"/>
      <c r="B1032" s="60" t="str">
        <f>IF($K1032="","",(VLOOKUP($K1032,'判定表'!$B$3:$G$105,6,FALSE)))</f>
        <v/>
      </c>
      <c r="C1032" s="61"/>
      <c r="D1032" s="62" t="str">
        <f t="shared" si="2"/>
        <v/>
      </c>
      <c r="E1032" s="62" t="str">
        <f>IF(F1032="","",VLOOKUP($F1032,'金額'!$B$3:$K$44,10,FALSE))</f>
        <v/>
      </c>
      <c r="F1032" s="63"/>
      <c r="G1032" s="64" t="str">
        <f>IF($F1032="","",(VLOOKUP($F1032,'金額'!$B$3:$E$114,2,FALSE)))</f>
        <v/>
      </c>
      <c r="H1032" s="65" t="str">
        <f>IF(F1032="","",VLOOKUP($F1032,'金額'!$B$3:$I$44,8,FALSE))</f>
        <v/>
      </c>
      <c r="I1032" s="66" t="str">
        <f>IF(F1032="","",VLOOKUP($F1032,'金額'!$B$3:$I$44,7,FALSE))</f>
        <v/>
      </c>
      <c r="J1032" s="67"/>
      <c r="K1032" s="68"/>
      <c r="L1032" s="69" t="str">
        <f>IF($I1032="","",IF(AND($B1032="K",$E1032="KTN"),2000,IF(AND($B1032="K",$E1032="WHZ"),2000,IF($E1032="MAHA",1500,IF($G1032=0,(VLOOKUP($K1032,'判定表'!$B$3:$G$96,2,FALSE)),0)))))</f>
        <v/>
      </c>
      <c r="M1032" s="70" t="str">
        <f>IF($K1032="","",IF($E1032="ANC",(VLOOKUP($K1032,'判定表'!$B$3:$G$95,3,FALSE)),IF(OR($E1032="KTN",$E1032="WHZ"),(VLOOKUP($K1032,'判定表'!$B$3:$G$95,4,FALSE)*I1032),0)))</f>
        <v/>
      </c>
      <c r="N1032" s="71" t="str">
        <f>IF($I1032="","",IF($K1032="","",IF($G1032=1,(VLOOKUP($F1032,'金額'!$B$3:$J$114,3,FALSE)),0)))</f>
        <v/>
      </c>
      <c r="O1032" s="72" t="str">
        <f t="shared" si="3"/>
        <v/>
      </c>
      <c r="P1032" s="73" t="str">
        <f>IF($K1032="","",IF($E1032="KTN",(VLOOKUP($K1032,'判定表'!$B$3:$I$95,8,FALSE)),IF($I1032="","",(VLOOKUP($F1032,'金額'!$B$3:$J$114,9,FALSE)))))</f>
        <v/>
      </c>
      <c r="Q1032" s="59"/>
      <c r="R1032" s="74"/>
      <c r="S1032" s="74"/>
      <c r="T1032" s="74"/>
      <c r="U1032" s="74"/>
      <c r="V1032" s="74"/>
      <c r="W1032" s="74"/>
      <c r="X1032" s="74"/>
      <c r="Y1032" s="74"/>
      <c r="Z1032" s="74"/>
      <c r="AA1032" s="74"/>
      <c r="AB1032" s="74"/>
      <c r="AC1032" s="74"/>
      <c r="AD1032" s="74"/>
    </row>
    <row r="1033" ht="13.5" customHeight="1">
      <c r="A1033" s="44"/>
      <c r="B1033" s="60" t="str">
        <f>IF($K1033="","",(VLOOKUP($K1033,'判定表'!$B$3:$G$105,6,FALSE)))</f>
        <v/>
      </c>
      <c r="C1033" s="61"/>
      <c r="D1033" s="62" t="str">
        <f t="shared" si="2"/>
        <v/>
      </c>
      <c r="E1033" s="62" t="str">
        <f>IF(F1033="","",VLOOKUP($F1033,'金額'!$B$3:$K$44,10,FALSE))</f>
        <v/>
      </c>
      <c r="F1033" s="63"/>
      <c r="G1033" s="64" t="str">
        <f>IF($F1033="","",(VLOOKUP($F1033,'金額'!$B$3:$E$114,2,FALSE)))</f>
        <v/>
      </c>
      <c r="H1033" s="65" t="str">
        <f>IF(F1033="","",VLOOKUP($F1033,'金額'!$B$3:$I$44,8,FALSE))</f>
        <v/>
      </c>
      <c r="I1033" s="66" t="str">
        <f>IF(F1033="","",VLOOKUP($F1033,'金額'!$B$3:$I$44,7,FALSE))</f>
        <v/>
      </c>
      <c r="J1033" s="67"/>
      <c r="K1033" s="68"/>
      <c r="L1033" s="69" t="str">
        <f>IF($I1033="","",IF(AND($B1033="K",$E1033="KTN"),2000,IF(AND($B1033="K",$E1033="WHZ"),2000,IF($E1033="MAHA",1500,IF($G1033=0,(VLOOKUP($K1033,'判定表'!$B$3:$G$96,2,FALSE)),0)))))</f>
        <v/>
      </c>
      <c r="M1033" s="70" t="str">
        <f>IF($K1033="","",IF($E1033="ANC",(VLOOKUP($K1033,'判定表'!$B$3:$G$95,3,FALSE)),IF(OR($E1033="KTN",$E1033="WHZ"),(VLOOKUP($K1033,'判定表'!$B$3:$G$95,4,FALSE)*I1033),0)))</f>
        <v/>
      </c>
      <c r="N1033" s="71" t="str">
        <f>IF($I1033="","",IF($K1033="","",IF($G1033=1,(VLOOKUP($F1033,'金額'!$B$3:$J$114,3,FALSE)),0)))</f>
        <v/>
      </c>
      <c r="O1033" s="72" t="str">
        <f t="shared" si="3"/>
        <v/>
      </c>
      <c r="P1033" s="73" t="str">
        <f>IF($K1033="","",IF($E1033="KTN",(VLOOKUP($K1033,'判定表'!$B$3:$I$95,8,FALSE)),IF($I1033="","",(VLOOKUP($F1033,'金額'!$B$3:$J$114,9,FALSE)))))</f>
        <v/>
      </c>
      <c r="Q1033" s="59"/>
      <c r="R1033" s="74"/>
      <c r="S1033" s="74"/>
      <c r="T1033" s="74"/>
      <c r="U1033" s="74"/>
      <c r="V1033" s="74"/>
      <c r="W1033" s="74"/>
      <c r="X1033" s="74"/>
      <c r="Y1033" s="74"/>
      <c r="Z1033" s="74"/>
      <c r="AA1033" s="74"/>
      <c r="AB1033" s="74"/>
      <c r="AC1033" s="74"/>
      <c r="AD1033" s="74"/>
    </row>
    <row r="1034" ht="13.5" customHeight="1">
      <c r="A1034" s="44"/>
      <c r="B1034" s="60" t="str">
        <f>IF($K1034="","",(VLOOKUP($K1034,'判定表'!$B$3:$G$105,6,FALSE)))</f>
        <v/>
      </c>
      <c r="C1034" s="61"/>
      <c r="D1034" s="62" t="str">
        <f t="shared" si="2"/>
        <v/>
      </c>
      <c r="E1034" s="62" t="str">
        <f>IF(F1034="","",VLOOKUP($F1034,'金額'!$B$3:$K$44,10,FALSE))</f>
        <v/>
      </c>
      <c r="F1034" s="63"/>
      <c r="G1034" s="64" t="str">
        <f>IF($F1034="","",(VLOOKUP($F1034,'金額'!$B$3:$E$114,2,FALSE)))</f>
        <v/>
      </c>
      <c r="H1034" s="65" t="str">
        <f>IF(F1034="","",VLOOKUP($F1034,'金額'!$B$3:$I$44,8,FALSE))</f>
        <v/>
      </c>
      <c r="I1034" s="66" t="str">
        <f>IF(F1034="","",VLOOKUP($F1034,'金額'!$B$3:$I$44,7,FALSE))</f>
        <v/>
      </c>
      <c r="J1034" s="67"/>
      <c r="K1034" s="68"/>
      <c r="L1034" s="69" t="str">
        <f>IF($I1034="","",IF(AND($B1034="K",$E1034="KTN"),2000,IF(AND($B1034="K",$E1034="WHZ"),2000,IF($E1034="MAHA",1500,IF($G1034=0,(VLOOKUP($K1034,'判定表'!$B$3:$G$96,2,FALSE)),0)))))</f>
        <v/>
      </c>
      <c r="M1034" s="70" t="str">
        <f>IF($K1034="","",IF($E1034="ANC",(VLOOKUP($K1034,'判定表'!$B$3:$G$95,3,FALSE)),IF(OR($E1034="KTN",$E1034="WHZ"),(VLOOKUP($K1034,'判定表'!$B$3:$G$95,4,FALSE)*I1034),0)))</f>
        <v/>
      </c>
      <c r="N1034" s="71" t="str">
        <f>IF($I1034="","",IF($K1034="","",IF($G1034=1,(VLOOKUP($F1034,'金額'!$B$3:$J$114,3,FALSE)),0)))</f>
        <v/>
      </c>
      <c r="O1034" s="72" t="str">
        <f t="shared" si="3"/>
        <v/>
      </c>
      <c r="P1034" s="73" t="str">
        <f>IF($K1034="","",IF($E1034="KTN",(VLOOKUP($K1034,'判定表'!$B$3:$I$95,8,FALSE)),IF($I1034="","",(VLOOKUP($F1034,'金額'!$B$3:$J$114,9,FALSE)))))</f>
        <v/>
      </c>
      <c r="Q1034" s="59"/>
      <c r="R1034" s="74"/>
      <c r="S1034" s="74"/>
      <c r="T1034" s="74"/>
      <c r="U1034" s="74"/>
      <c r="V1034" s="74"/>
      <c r="W1034" s="74"/>
      <c r="X1034" s="74"/>
      <c r="Y1034" s="74"/>
      <c r="Z1034" s="74"/>
      <c r="AA1034" s="74"/>
      <c r="AB1034" s="74"/>
      <c r="AC1034" s="74"/>
      <c r="AD1034" s="74"/>
    </row>
    <row r="1035" ht="13.5" customHeight="1">
      <c r="A1035" s="44"/>
      <c r="B1035" s="60" t="str">
        <f>IF($K1035="","",(VLOOKUP($K1035,'判定表'!$B$3:$G$105,6,FALSE)))</f>
        <v/>
      </c>
      <c r="C1035" s="61"/>
      <c r="D1035" s="62" t="str">
        <f t="shared" si="2"/>
        <v/>
      </c>
      <c r="E1035" s="62" t="str">
        <f>IF(F1035="","",VLOOKUP($F1035,'金額'!$B$3:$K$44,10,FALSE))</f>
        <v/>
      </c>
      <c r="F1035" s="63"/>
      <c r="G1035" s="64" t="str">
        <f>IF($F1035="","",(VLOOKUP($F1035,'金額'!$B$3:$E$114,2,FALSE)))</f>
        <v/>
      </c>
      <c r="H1035" s="65" t="str">
        <f>IF(F1035="","",VLOOKUP($F1035,'金額'!$B$3:$I$44,8,FALSE))</f>
        <v/>
      </c>
      <c r="I1035" s="66" t="str">
        <f>IF(F1035="","",VLOOKUP($F1035,'金額'!$B$3:$I$44,7,FALSE))</f>
        <v/>
      </c>
      <c r="J1035" s="67"/>
      <c r="K1035" s="68"/>
      <c r="L1035" s="69" t="str">
        <f>IF($I1035="","",IF(AND($B1035="K",$E1035="KTN"),2000,IF(AND($B1035="K",$E1035="WHZ"),2000,IF($E1035="MAHA",1500,IF($G1035=0,(VLOOKUP($K1035,'判定表'!$B$3:$G$96,2,FALSE)),0)))))</f>
        <v/>
      </c>
      <c r="M1035" s="70" t="str">
        <f>IF($K1035="","",IF($E1035="ANC",(VLOOKUP($K1035,'判定表'!$B$3:$G$95,3,FALSE)),IF(OR($E1035="KTN",$E1035="WHZ"),(VLOOKUP($K1035,'判定表'!$B$3:$G$95,4,FALSE)*I1035),0)))</f>
        <v/>
      </c>
      <c r="N1035" s="71" t="str">
        <f>IF($I1035="","",IF($K1035="","",IF($G1035=1,(VLOOKUP($F1035,'金額'!$B$3:$J$114,3,FALSE)),0)))</f>
        <v/>
      </c>
      <c r="O1035" s="72" t="str">
        <f t="shared" si="3"/>
        <v/>
      </c>
      <c r="P1035" s="73" t="str">
        <f>IF($K1035="","",IF($E1035="KTN",(VLOOKUP($K1035,'判定表'!$B$3:$I$95,8,FALSE)),IF($I1035="","",(VLOOKUP($F1035,'金額'!$B$3:$J$114,9,FALSE)))))</f>
        <v/>
      </c>
      <c r="Q1035" s="59"/>
      <c r="R1035" s="74"/>
      <c r="S1035" s="74"/>
      <c r="T1035" s="74"/>
      <c r="U1035" s="74"/>
      <c r="V1035" s="74"/>
      <c r="W1035" s="74"/>
      <c r="X1035" s="74"/>
      <c r="Y1035" s="74"/>
      <c r="Z1035" s="74"/>
      <c r="AA1035" s="74"/>
      <c r="AB1035" s="74"/>
      <c r="AC1035" s="74"/>
      <c r="AD1035" s="74"/>
    </row>
    <row r="1036" ht="13.5" customHeight="1">
      <c r="A1036" s="44"/>
      <c r="B1036" s="60" t="str">
        <f>IF($K1036="","",(VLOOKUP($K1036,'判定表'!$B$3:$G$105,6,FALSE)))</f>
        <v/>
      </c>
      <c r="C1036" s="61"/>
      <c r="D1036" s="62" t="str">
        <f t="shared" si="2"/>
        <v/>
      </c>
      <c r="E1036" s="62" t="str">
        <f>IF(F1036="","",VLOOKUP($F1036,'金額'!$B$3:$K$44,10,FALSE))</f>
        <v/>
      </c>
      <c r="F1036" s="63"/>
      <c r="G1036" s="64" t="str">
        <f>IF($F1036="","",(VLOOKUP($F1036,'金額'!$B$3:$E$114,2,FALSE)))</f>
        <v/>
      </c>
      <c r="H1036" s="65" t="str">
        <f>IF(F1036="","",VLOOKUP($F1036,'金額'!$B$3:$I$44,8,FALSE))</f>
        <v/>
      </c>
      <c r="I1036" s="66" t="str">
        <f>IF(F1036="","",VLOOKUP($F1036,'金額'!$B$3:$I$44,7,FALSE))</f>
        <v/>
      </c>
      <c r="J1036" s="67"/>
      <c r="K1036" s="68"/>
      <c r="L1036" s="69" t="str">
        <f>IF($I1036="","",IF(AND($B1036="K",$E1036="KTN"),2000,IF(AND($B1036="K",$E1036="WHZ"),2000,IF($E1036="MAHA",1500,IF($G1036=0,(VLOOKUP($K1036,'判定表'!$B$3:$G$96,2,FALSE)),0)))))</f>
        <v/>
      </c>
      <c r="M1036" s="70" t="str">
        <f>IF($K1036="","",IF($E1036="ANC",(VLOOKUP($K1036,'判定表'!$B$3:$G$95,3,FALSE)),IF(OR($E1036="KTN",$E1036="WHZ"),(VLOOKUP($K1036,'判定表'!$B$3:$G$95,4,FALSE)*I1036),0)))</f>
        <v/>
      </c>
      <c r="N1036" s="71" t="str">
        <f>IF($I1036="","",IF($K1036="","",IF($G1036=1,(VLOOKUP($F1036,'金額'!$B$3:$J$114,3,FALSE)),0)))</f>
        <v/>
      </c>
      <c r="O1036" s="72" t="str">
        <f t="shared" si="3"/>
        <v/>
      </c>
      <c r="P1036" s="73" t="str">
        <f>IF($K1036="","",IF($E1036="KTN",(VLOOKUP($K1036,'判定表'!$B$3:$I$95,8,FALSE)),IF($I1036="","",(VLOOKUP($F1036,'金額'!$B$3:$J$114,9,FALSE)))))</f>
        <v/>
      </c>
      <c r="Q1036" s="59"/>
      <c r="R1036" s="74"/>
      <c r="S1036" s="74"/>
      <c r="T1036" s="74"/>
      <c r="U1036" s="74"/>
      <c r="V1036" s="74"/>
      <c r="W1036" s="74"/>
      <c r="X1036" s="74"/>
      <c r="Y1036" s="74"/>
      <c r="Z1036" s="74"/>
      <c r="AA1036" s="74"/>
      <c r="AB1036" s="74"/>
      <c r="AC1036" s="74"/>
      <c r="AD1036" s="74"/>
    </row>
    <row r="1037" ht="13.5" customHeight="1">
      <c r="A1037" s="44"/>
      <c r="B1037" s="60" t="str">
        <f>IF($K1037="","",(VLOOKUP($K1037,'判定表'!$B$3:$G$105,6,FALSE)))</f>
        <v/>
      </c>
      <c r="C1037" s="61"/>
      <c r="D1037" s="62" t="str">
        <f t="shared" si="2"/>
        <v/>
      </c>
      <c r="E1037" s="62" t="str">
        <f>IF(F1037="","",VLOOKUP($F1037,'金額'!$B$3:$K$44,10,FALSE))</f>
        <v/>
      </c>
      <c r="F1037" s="63"/>
      <c r="G1037" s="64" t="str">
        <f>IF($F1037="","",(VLOOKUP($F1037,'金額'!$B$3:$E$114,2,FALSE)))</f>
        <v/>
      </c>
      <c r="H1037" s="65" t="str">
        <f>IF(F1037="","",VLOOKUP($F1037,'金額'!$B$3:$I$44,8,FALSE))</f>
        <v/>
      </c>
      <c r="I1037" s="66" t="str">
        <f>IF(F1037="","",VLOOKUP($F1037,'金額'!$B$3:$I$44,7,FALSE))</f>
        <v/>
      </c>
      <c r="J1037" s="67"/>
      <c r="K1037" s="68"/>
      <c r="L1037" s="69" t="str">
        <f>IF($I1037="","",IF(AND($B1037="K",$E1037="KTN"),2000,IF(AND($B1037="K",$E1037="WHZ"),2000,IF($E1037="MAHA",1500,IF($G1037=0,(VLOOKUP($K1037,'判定表'!$B$3:$G$96,2,FALSE)),0)))))</f>
        <v/>
      </c>
      <c r="M1037" s="70" t="str">
        <f>IF($K1037="","",IF($E1037="ANC",(VLOOKUP($K1037,'判定表'!$B$3:$G$95,3,FALSE)),IF(OR($E1037="KTN",$E1037="WHZ"),(VLOOKUP($K1037,'判定表'!$B$3:$G$95,4,FALSE)*I1037),0)))</f>
        <v/>
      </c>
      <c r="N1037" s="71" t="str">
        <f>IF($I1037="","",IF($K1037="","",IF($G1037=1,(VLOOKUP($F1037,'金額'!$B$3:$J$114,3,FALSE)),0)))</f>
        <v/>
      </c>
      <c r="O1037" s="72" t="str">
        <f t="shared" si="3"/>
        <v/>
      </c>
      <c r="P1037" s="73" t="str">
        <f>IF($K1037="","",IF($E1037="KTN",(VLOOKUP($K1037,'判定表'!$B$3:$I$95,8,FALSE)),IF($I1037="","",(VLOOKUP($F1037,'金額'!$B$3:$J$114,9,FALSE)))))</f>
        <v/>
      </c>
      <c r="Q1037" s="59"/>
      <c r="R1037" s="74"/>
      <c r="S1037" s="74"/>
      <c r="T1037" s="74"/>
      <c r="U1037" s="74"/>
      <c r="V1037" s="74"/>
      <c r="W1037" s="74"/>
      <c r="X1037" s="74"/>
      <c r="Y1037" s="74"/>
      <c r="Z1037" s="74"/>
      <c r="AA1037" s="74"/>
      <c r="AB1037" s="74"/>
      <c r="AC1037" s="74"/>
      <c r="AD1037" s="74"/>
    </row>
    <row r="1038" ht="13.5" customHeight="1">
      <c r="A1038" s="44"/>
      <c r="B1038" s="60" t="str">
        <f>IF($K1038="","",(VLOOKUP($K1038,'判定表'!$B$3:$G$105,6,FALSE)))</f>
        <v/>
      </c>
      <c r="C1038" s="61"/>
      <c r="D1038" s="62" t="str">
        <f t="shared" si="2"/>
        <v/>
      </c>
      <c r="E1038" s="62" t="str">
        <f>IF(F1038="","",VLOOKUP($F1038,'金額'!$B$3:$K$44,10,FALSE))</f>
        <v/>
      </c>
      <c r="F1038" s="63"/>
      <c r="G1038" s="64" t="str">
        <f>IF($F1038="","",(VLOOKUP($F1038,'金額'!$B$3:$E$114,2,FALSE)))</f>
        <v/>
      </c>
      <c r="H1038" s="65" t="str">
        <f>IF(F1038="","",VLOOKUP($F1038,'金額'!$B$3:$I$44,8,FALSE))</f>
        <v/>
      </c>
      <c r="I1038" s="66" t="str">
        <f>IF(F1038="","",VLOOKUP($F1038,'金額'!$B$3:$I$44,7,FALSE))</f>
        <v/>
      </c>
      <c r="J1038" s="67"/>
      <c r="K1038" s="68"/>
      <c r="L1038" s="69" t="str">
        <f>IF($I1038="","",IF(AND($B1038="K",$E1038="KTN"),2000,IF(AND($B1038="K",$E1038="WHZ"),2000,IF($E1038="MAHA",1500,IF($G1038=0,(VLOOKUP($K1038,'判定表'!$B$3:$G$96,2,FALSE)),0)))))</f>
        <v/>
      </c>
      <c r="M1038" s="70" t="str">
        <f>IF($K1038="","",IF($E1038="ANC",(VLOOKUP($K1038,'判定表'!$B$3:$G$95,3,FALSE)),IF(OR($E1038="KTN",$E1038="WHZ"),(VLOOKUP($K1038,'判定表'!$B$3:$G$95,4,FALSE)*I1038),0)))</f>
        <v/>
      </c>
      <c r="N1038" s="71" t="str">
        <f>IF($I1038="","",IF($K1038="","",IF($G1038=1,(VLOOKUP($F1038,'金額'!$B$3:$J$114,3,FALSE)),0)))</f>
        <v/>
      </c>
      <c r="O1038" s="72" t="str">
        <f t="shared" si="3"/>
        <v/>
      </c>
      <c r="P1038" s="73" t="str">
        <f>IF($K1038="","",IF($E1038="KTN",(VLOOKUP($K1038,'判定表'!$B$3:$I$95,8,FALSE)),IF($I1038="","",(VLOOKUP($F1038,'金額'!$B$3:$J$114,9,FALSE)))))</f>
        <v/>
      </c>
      <c r="Q1038" s="59"/>
      <c r="R1038" s="74"/>
      <c r="S1038" s="74"/>
      <c r="T1038" s="74"/>
      <c r="U1038" s="74"/>
      <c r="V1038" s="74"/>
      <c r="W1038" s="74"/>
      <c r="X1038" s="74"/>
      <c r="Y1038" s="74"/>
      <c r="Z1038" s="74"/>
      <c r="AA1038" s="74"/>
      <c r="AB1038" s="74"/>
      <c r="AC1038" s="74"/>
      <c r="AD1038" s="74"/>
    </row>
    <row r="1039" ht="13.5" customHeight="1">
      <c r="A1039" s="44"/>
      <c r="B1039" s="60" t="str">
        <f>IF($K1039="","",(VLOOKUP($K1039,'判定表'!$B$3:$G$105,6,FALSE)))</f>
        <v/>
      </c>
      <c r="C1039" s="61"/>
      <c r="D1039" s="62" t="str">
        <f t="shared" si="2"/>
        <v/>
      </c>
      <c r="E1039" s="62" t="str">
        <f>IF(F1039="","",VLOOKUP($F1039,'金額'!$B$3:$K$44,10,FALSE))</f>
        <v/>
      </c>
      <c r="F1039" s="63"/>
      <c r="G1039" s="64" t="str">
        <f>IF($F1039="","",(VLOOKUP($F1039,'金額'!$B$3:$E$114,2,FALSE)))</f>
        <v/>
      </c>
      <c r="H1039" s="65" t="str">
        <f>IF(F1039="","",VLOOKUP($F1039,'金額'!$B$3:$I$44,8,FALSE))</f>
        <v/>
      </c>
      <c r="I1039" s="66" t="str">
        <f>IF(F1039="","",VLOOKUP($F1039,'金額'!$B$3:$I$44,7,FALSE))</f>
        <v/>
      </c>
      <c r="J1039" s="67"/>
      <c r="K1039" s="68"/>
      <c r="L1039" s="69" t="str">
        <f>IF($I1039="","",IF(AND($B1039="K",$E1039="KTN"),2000,IF(AND($B1039="K",$E1039="WHZ"),2000,IF($E1039="MAHA",1500,IF($G1039=0,(VLOOKUP($K1039,'判定表'!$B$3:$G$96,2,FALSE)),0)))))</f>
        <v/>
      </c>
      <c r="M1039" s="70" t="str">
        <f>IF($K1039="","",IF($E1039="ANC",(VLOOKUP($K1039,'判定表'!$B$3:$G$95,3,FALSE)),IF(OR($E1039="KTN",$E1039="WHZ"),(VLOOKUP($K1039,'判定表'!$B$3:$G$95,4,FALSE)*I1039),0)))</f>
        <v/>
      </c>
      <c r="N1039" s="71" t="str">
        <f>IF($I1039="","",IF($K1039="","",IF($G1039=1,(VLOOKUP($F1039,'金額'!$B$3:$J$114,3,FALSE)),0)))</f>
        <v/>
      </c>
      <c r="O1039" s="72" t="str">
        <f t="shared" si="3"/>
        <v/>
      </c>
      <c r="P1039" s="73" t="str">
        <f>IF($K1039="","",IF($E1039="KTN",(VLOOKUP($K1039,'判定表'!$B$3:$I$95,8,FALSE)),IF($I1039="","",(VLOOKUP($F1039,'金額'!$B$3:$J$114,9,FALSE)))))</f>
        <v/>
      </c>
      <c r="Q1039" s="59"/>
      <c r="R1039" s="74"/>
      <c r="S1039" s="74"/>
      <c r="T1039" s="74"/>
      <c r="U1039" s="74"/>
      <c r="V1039" s="74"/>
      <c r="W1039" s="74"/>
      <c r="X1039" s="74"/>
      <c r="Y1039" s="74"/>
      <c r="Z1039" s="74"/>
      <c r="AA1039" s="74"/>
      <c r="AB1039" s="74"/>
      <c r="AC1039" s="74"/>
      <c r="AD1039" s="74"/>
    </row>
    <row r="1040" ht="13.5" customHeight="1">
      <c r="A1040" s="44"/>
      <c r="B1040" s="60" t="str">
        <f>IF($K1040="","",(VLOOKUP($K1040,'判定表'!$B$3:$G$105,6,FALSE)))</f>
        <v/>
      </c>
      <c r="C1040" s="61"/>
      <c r="D1040" s="62" t="str">
        <f t="shared" si="2"/>
        <v/>
      </c>
      <c r="E1040" s="62" t="str">
        <f>IF(F1040="","",VLOOKUP($F1040,'金額'!$B$3:$K$44,10,FALSE))</f>
        <v/>
      </c>
      <c r="F1040" s="63"/>
      <c r="G1040" s="64" t="str">
        <f>IF($F1040="","",(VLOOKUP($F1040,'金額'!$B$3:$E$114,2,FALSE)))</f>
        <v/>
      </c>
      <c r="H1040" s="65" t="str">
        <f>IF(F1040="","",VLOOKUP($F1040,'金額'!$B$3:$I$44,8,FALSE))</f>
        <v/>
      </c>
      <c r="I1040" s="66" t="str">
        <f>IF(F1040="","",VLOOKUP($F1040,'金額'!$B$3:$I$44,7,FALSE))</f>
        <v/>
      </c>
      <c r="J1040" s="67"/>
      <c r="K1040" s="68"/>
      <c r="L1040" s="69" t="str">
        <f>IF($I1040="","",IF(AND($B1040="K",$E1040="KTN"),2000,IF(AND($B1040="K",$E1040="WHZ"),2000,IF($E1040="MAHA",1500,IF($G1040=0,(VLOOKUP($K1040,'判定表'!$B$3:$G$96,2,FALSE)),0)))))</f>
        <v/>
      </c>
      <c r="M1040" s="70" t="str">
        <f>IF($K1040="","",IF($E1040="ANC",(VLOOKUP($K1040,'判定表'!$B$3:$G$95,3,FALSE)),IF(OR($E1040="KTN",$E1040="WHZ"),(VLOOKUP($K1040,'判定表'!$B$3:$G$95,4,FALSE)*I1040),0)))</f>
        <v/>
      </c>
      <c r="N1040" s="71" t="str">
        <f>IF($I1040="","",IF($K1040="","",IF($G1040=1,(VLOOKUP($F1040,'金額'!$B$3:$J$114,3,FALSE)),0)))</f>
        <v/>
      </c>
      <c r="O1040" s="72" t="str">
        <f t="shared" si="3"/>
        <v/>
      </c>
      <c r="P1040" s="73" t="str">
        <f>IF($K1040="","",IF($E1040="KTN",(VLOOKUP($K1040,'判定表'!$B$3:$I$95,8,FALSE)),IF($I1040="","",(VLOOKUP($F1040,'金額'!$B$3:$J$114,9,FALSE)))))</f>
        <v/>
      </c>
      <c r="Q1040" s="59"/>
      <c r="R1040" s="74"/>
      <c r="S1040" s="74"/>
      <c r="T1040" s="74"/>
      <c r="U1040" s="74"/>
      <c r="V1040" s="74"/>
      <c r="W1040" s="74"/>
      <c r="X1040" s="74"/>
      <c r="Y1040" s="74"/>
      <c r="Z1040" s="74"/>
      <c r="AA1040" s="74"/>
      <c r="AB1040" s="74"/>
      <c r="AC1040" s="74"/>
      <c r="AD1040" s="74"/>
    </row>
    <row r="1041" ht="13.5" customHeight="1">
      <c r="A1041" s="44"/>
      <c r="B1041" s="60" t="str">
        <f>IF($K1041="","",(VLOOKUP($K1041,'判定表'!$B$3:$G$105,6,FALSE)))</f>
        <v/>
      </c>
      <c r="C1041" s="61"/>
      <c r="D1041" s="62" t="str">
        <f t="shared" si="2"/>
        <v/>
      </c>
      <c r="E1041" s="62" t="str">
        <f>IF(F1041="","",VLOOKUP($F1041,'金額'!$B$3:$K$44,10,FALSE))</f>
        <v/>
      </c>
      <c r="F1041" s="63"/>
      <c r="G1041" s="64" t="str">
        <f>IF($F1041="","",(VLOOKUP($F1041,'金額'!$B$3:$E$114,2,FALSE)))</f>
        <v/>
      </c>
      <c r="H1041" s="65" t="str">
        <f>IF(F1041="","",VLOOKUP($F1041,'金額'!$B$3:$I$44,8,FALSE))</f>
        <v/>
      </c>
      <c r="I1041" s="66" t="str">
        <f>IF(F1041="","",VLOOKUP($F1041,'金額'!$B$3:$I$44,7,FALSE))</f>
        <v/>
      </c>
      <c r="J1041" s="67"/>
      <c r="K1041" s="68"/>
      <c r="L1041" s="69" t="str">
        <f>IF($I1041="","",IF(AND($B1041="K",$E1041="KTN"),2000,IF(AND($B1041="K",$E1041="WHZ"),2000,IF($E1041="MAHA",1500,IF($G1041=0,(VLOOKUP($K1041,'判定表'!$B$3:$G$96,2,FALSE)),0)))))</f>
        <v/>
      </c>
      <c r="M1041" s="70" t="str">
        <f>IF($K1041="","",IF($E1041="ANC",(VLOOKUP($K1041,'判定表'!$B$3:$G$95,3,FALSE)),IF(OR($E1041="KTN",$E1041="WHZ"),(VLOOKUP($K1041,'判定表'!$B$3:$G$95,4,FALSE)*I1041),0)))</f>
        <v/>
      </c>
      <c r="N1041" s="71" t="str">
        <f>IF($I1041="","",IF($K1041="","",IF($G1041=1,(VLOOKUP($F1041,'金額'!$B$3:$J$114,3,FALSE)),0)))</f>
        <v/>
      </c>
      <c r="O1041" s="72" t="str">
        <f t="shared" si="3"/>
        <v/>
      </c>
      <c r="P1041" s="73" t="str">
        <f>IF($K1041="","",IF($E1041="KTN",(VLOOKUP($K1041,'判定表'!$B$3:$I$95,8,FALSE)),IF($I1041="","",(VLOOKUP($F1041,'金額'!$B$3:$J$114,9,FALSE)))))</f>
        <v/>
      </c>
      <c r="Q1041" s="59"/>
      <c r="R1041" s="74"/>
      <c r="S1041" s="74"/>
      <c r="T1041" s="74"/>
      <c r="U1041" s="74"/>
      <c r="V1041" s="74"/>
      <c r="W1041" s="74"/>
      <c r="X1041" s="74"/>
      <c r="Y1041" s="74"/>
      <c r="Z1041" s="74"/>
      <c r="AA1041" s="74"/>
      <c r="AB1041" s="74"/>
      <c r="AC1041" s="74"/>
      <c r="AD1041" s="74"/>
    </row>
    <row r="1042" ht="13.5" customHeight="1">
      <c r="A1042" s="44"/>
      <c r="B1042" s="60" t="str">
        <f>IF($K1042="","",(VLOOKUP($K1042,'判定表'!$B$3:$G$105,6,FALSE)))</f>
        <v/>
      </c>
      <c r="C1042" s="61"/>
      <c r="D1042" s="62" t="str">
        <f t="shared" si="2"/>
        <v/>
      </c>
      <c r="E1042" s="62" t="str">
        <f>IF(F1042="","",VLOOKUP($F1042,'金額'!$B$3:$K$44,10,FALSE))</f>
        <v/>
      </c>
      <c r="F1042" s="63"/>
      <c r="G1042" s="64" t="str">
        <f>IF($F1042="","",(VLOOKUP($F1042,'金額'!$B$3:$E$114,2,FALSE)))</f>
        <v/>
      </c>
      <c r="H1042" s="65" t="str">
        <f>IF(F1042="","",VLOOKUP($F1042,'金額'!$B$3:$I$44,8,FALSE))</f>
        <v/>
      </c>
      <c r="I1042" s="66" t="str">
        <f>IF(F1042="","",VLOOKUP($F1042,'金額'!$B$3:$I$44,7,FALSE))</f>
        <v/>
      </c>
      <c r="J1042" s="67"/>
      <c r="K1042" s="68"/>
      <c r="L1042" s="69" t="str">
        <f>IF($I1042="","",IF(AND($B1042="K",$E1042="KTN"),2000,IF(AND($B1042="K",$E1042="WHZ"),2000,IF($E1042="MAHA",1500,IF($G1042=0,(VLOOKUP($K1042,'判定表'!$B$3:$G$96,2,FALSE)),0)))))</f>
        <v/>
      </c>
      <c r="M1042" s="70" t="str">
        <f>IF($K1042="","",IF($E1042="ANC",(VLOOKUP($K1042,'判定表'!$B$3:$G$95,3,FALSE)),IF(OR($E1042="KTN",$E1042="WHZ"),(VLOOKUP($K1042,'判定表'!$B$3:$G$95,4,FALSE)*I1042),0)))</f>
        <v/>
      </c>
      <c r="N1042" s="71" t="str">
        <f>IF($I1042="","",IF($K1042="","",IF($G1042=1,(VLOOKUP($F1042,'金額'!$B$3:$J$114,3,FALSE)),0)))</f>
        <v/>
      </c>
      <c r="O1042" s="72" t="str">
        <f t="shared" si="3"/>
        <v/>
      </c>
      <c r="P1042" s="73" t="str">
        <f>IF($K1042="","",IF($E1042="KTN",(VLOOKUP($K1042,'判定表'!$B$3:$I$95,8,FALSE)),IF($I1042="","",(VLOOKUP($F1042,'金額'!$B$3:$J$114,9,FALSE)))))</f>
        <v/>
      </c>
      <c r="Q1042" s="59"/>
      <c r="R1042" s="74"/>
      <c r="S1042" s="74"/>
      <c r="T1042" s="74"/>
      <c r="U1042" s="74"/>
      <c r="V1042" s="74"/>
      <c r="W1042" s="74"/>
      <c r="X1042" s="74"/>
      <c r="Y1042" s="74"/>
      <c r="Z1042" s="74"/>
      <c r="AA1042" s="74"/>
      <c r="AB1042" s="74"/>
      <c r="AC1042" s="74"/>
      <c r="AD1042" s="74"/>
    </row>
    <row r="1043" ht="13.5" customHeight="1">
      <c r="A1043" s="44"/>
      <c r="B1043" s="60" t="str">
        <f>IF($K1043="","",(VLOOKUP($K1043,'判定表'!$B$3:$G$105,6,FALSE)))</f>
        <v/>
      </c>
      <c r="C1043" s="61"/>
      <c r="D1043" s="62" t="str">
        <f t="shared" si="2"/>
        <v/>
      </c>
      <c r="E1043" s="62" t="str">
        <f>IF(F1043="","",VLOOKUP($F1043,'金額'!$B$3:$K$44,10,FALSE))</f>
        <v/>
      </c>
      <c r="F1043" s="63"/>
      <c r="G1043" s="64" t="str">
        <f>IF($F1043="","",(VLOOKUP($F1043,'金額'!$B$3:$E$114,2,FALSE)))</f>
        <v/>
      </c>
      <c r="H1043" s="65" t="str">
        <f>IF(F1043="","",VLOOKUP($F1043,'金額'!$B$3:$I$44,8,FALSE))</f>
        <v/>
      </c>
      <c r="I1043" s="66" t="str">
        <f>IF(F1043="","",VLOOKUP($F1043,'金額'!$B$3:$I$44,7,FALSE))</f>
        <v/>
      </c>
      <c r="J1043" s="67"/>
      <c r="K1043" s="68"/>
      <c r="L1043" s="69" t="str">
        <f>IF($I1043="","",IF(AND($B1043="K",$E1043="KTN"),2000,IF(AND($B1043="K",$E1043="WHZ"),2000,IF($E1043="MAHA",1500,IF($G1043=0,(VLOOKUP($K1043,'判定表'!$B$3:$G$96,2,FALSE)),0)))))</f>
        <v/>
      </c>
      <c r="M1043" s="70" t="str">
        <f>IF($K1043="","",IF($E1043="ANC",(VLOOKUP($K1043,'判定表'!$B$3:$G$95,3,FALSE)),IF(OR($E1043="KTN",$E1043="WHZ"),(VLOOKUP($K1043,'判定表'!$B$3:$G$95,4,FALSE)*I1043),0)))</f>
        <v/>
      </c>
      <c r="N1043" s="71" t="str">
        <f>IF($I1043="","",IF($K1043="","",IF($G1043=1,(VLOOKUP($F1043,'金額'!$B$3:$J$114,3,FALSE)),0)))</f>
        <v/>
      </c>
      <c r="O1043" s="72" t="str">
        <f t="shared" si="3"/>
        <v/>
      </c>
      <c r="P1043" s="73" t="str">
        <f>IF($K1043="","",IF($E1043="KTN",(VLOOKUP($K1043,'判定表'!$B$3:$I$95,8,FALSE)),IF($I1043="","",(VLOOKUP($F1043,'金額'!$B$3:$J$114,9,FALSE)))))</f>
        <v/>
      </c>
      <c r="Q1043" s="59"/>
      <c r="R1043" s="74"/>
      <c r="S1043" s="74"/>
      <c r="T1043" s="74"/>
      <c r="U1043" s="74"/>
      <c r="V1043" s="74"/>
      <c r="W1043" s="74"/>
      <c r="X1043" s="74"/>
      <c r="Y1043" s="74"/>
      <c r="Z1043" s="74"/>
      <c r="AA1043" s="74"/>
      <c r="AB1043" s="74"/>
      <c r="AC1043" s="74"/>
      <c r="AD1043" s="74"/>
    </row>
    <row r="1044" ht="13.5" customHeight="1">
      <c r="A1044" s="44"/>
      <c r="B1044" s="60" t="str">
        <f>IF($K1044="","",(VLOOKUP($K1044,'判定表'!$B$3:$G$105,6,FALSE)))</f>
        <v/>
      </c>
      <c r="C1044" s="61"/>
      <c r="D1044" s="62" t="str">
        <f t="shared" si="2"/>
        <v/>
      </c>
      <c r="E1044" s="62" t="str">
        <f>IF(F1044="","",VLOOKUP($F1044,'金額'!$B$3:$K$44,10,FALSE))</f>
        <v/>
      </c>
      <c r="F1044" s="63"/>
      <c r="G1044" s="64" t="str">
        <f>IF($F1044="","",(VLOOKUP($F1044,'金額'!$B$3:$E$114,2,FALSE)))</f>
        <v/>
      </c>
      <c r="H1044" s="65" t="str">
        <f>IF(F1044="","",VLOOKUP($F1044,'金額'!$B$3:$I$44,8,FALSE))</f>
        <v/>
      </c>
      <c r="I1044" s="66" t="str">
        <f>IF(F1044="","",VLOOKUP($F1044,'金額'!$B$3:$I$44,7,FALSE))</f>
        <v/>
      </c>
      <c r="J1044" s="67"/>
      <c r="K1044" s="68"/>
      <c r="L1044" s="69" t="str">
        <f>IF($I1044="","",IF(AND($B1044="K",$E1044="KTN"),2000,IF(AND($B1044="K",$E1044="WHZ"),2000,IF($E1044="MAHA",1500,IF($G1044=0,(VLOOKUP($K1044,'判定表'!$B$3:$G$96,2,FALSE)),0)))))</f>
        <v/>
      </c>
      <c r="M1044" s="70" t="str">
        <f>IF($K1044="","",IF($E1044="ANC",(VLOOKUP($K1044,'判定表'!$B$3:$G$95,3,FALSE)),IF(OR($E1044="KTN",$E1044="WHZ"),(VLOOKUP($K1044,'判定表'!$B$3:$G$95,4,FALSE)*I1044),0)))</f>
        <v/>
      </c>
      <c r="N1044" s="71" t="str">
        <f>IF($I1044="","",IF($K1044="","",IF($G1044=1,(VLOOKUP($F1044,'金額'!$B$3:$J$114,3,FALSE)),0)))</f>
        <v/>
      </c>
      <c r="O1044" s="72" t="str">
        <f t="shared" si="3"/>
        <v/>
      </c>
      <c r="P1044" s="73" t="str">
        <f>IF($K1044="","",IF($E1044="KTN",(VLOOKUP($K1044,'判定表'!$B$3:$I$95,8,FALSE)),IF($I1044="","",(VLOOKUP($F1044,'金額'!$B$3:$J$114,9,FALSE)))))</f>
        <v/>
      </c>
      <c r="Q1044" s="59"/>
      <c r="R1044" s="74"/>
      <c r="S1044" s="74"/>
      <c r="T1044" s="74"/>
      <c r="U1044" s="74"/>
      <c r="V1044" s="74"/>
      <c r="W1044" s="74"/>
      <c r="X1044" s="74"/>
      <c r="Y1044" s="74"/>
      <c r="Z1044" s="74"/>
      <c r="AA1044" s="74"/>
      <c r="AB1044" s="74"/>
      <c r="AC1044" s="74"/>
      <c r="AD1044" s="74"/>
    </row>
    <row r="1045" ht="13.5" customHeight="1">
      <c r="A1045" s="44"/>
      <c r="B1045" s="60" t="str">
        <f>IF($K1045="","",(VLOOKUP($K1045,'判定表'!$B$3:$G$105,6,FALSE)))</f>
        <v/>
      </c>
      <c r="C1045" s="61"/>
      <c r="D1045" s="62" t="str">
        <f t="shared" si="2"/>
        <v/>
      </c>
      <c r="E1045" s="62" t="str">
        <f>IF(F1045="","",VLOOKUP($F1045,'金額'!$B$3:$K$44,10,FALSE))</f>
        <v/>
      </c>
      <c r="F1045" s="63"/>
      <c r="G1045" s="64" t="str">
        <f>IF($F1045="","",(VLOOKUP($F1045,'金額'!$B$3:$E$114,2,FALSE)))</f>
        <v/>
      </c>
      <c r="H1045" s="65" t="str">
        <f>IF(F1045="","",VLOOKUP($F1045,'金額'!$B$3:$I$44,8,FALSE))</f>
        <v/>
      </c>
      <c r="I1045" s="66" t="str">
        <f>IF(F1045="","",VLOOKUP($F1045,'金額'!$B$3:$I$44,7,FALSE))</f>
        <v/>
      </c>
      <c r="J1045" s="67"/>
      <c r="K1045" s="68"/>
      <c r="L1045" s="69" t="str">
        <f>IF($I1045="","",IF(AND($B1045="K",$E1045="KTN"),2000,IF(AND($B1045="K",$E1045="WHZ"),2000,IF($E1045="MAHA",1500,IF($G1045=0,(VLOOKUP($K1045,'判定表'!$B$3:$G$96,2,FALSE)),0)))))</f>
        <v/>
      </c>
      <c r="M1045" s="70" t="str">
        <f>IF($K1045="","",IF($E1045="ANC",(VLOOKUP($K1045,'判定表'!$B$3:$G$95,3,FALSE)),IF(OR($E1045="KTN",$E1045="WHZ"),(VLOOKUP($K1045,'判定表'!$B$3:$G$95,4,FALSE)*I1045),0)))</f>
        <v/>
      </c>
      <c r="N1045" s="71" t="str">
        <f>IF($I1045="","",IF($K1045="","",IF($G1045=1,(VLOOKUP($F1045,'金額'!$B$3:$J$114,3,FALSE)),0)))</f>
        <v/>
      </c>
      <c r="O1045" s="72" t="str">
        <f t="shared" si="3"/>
        <v/>
      </c>
      <c r="P1045" s="73" t="str">
        <f>IF($K1045="","",IF($E1045="KTN",(VLOOKUP($K1045,'判定表'!$B$3:$I$95,8,FALSE)),IF($I1045="","",(VLOOKUP($F1045,'金額'!$B$3:$J$114,9,FALSE)))))</f>
        <v/>
      </c>
      <c r="Q1045" s="59"/>
      <c r="R1045" s="74"/>
      <c r="S1045" s="74"/>
      <c r="T1045" s="74"/>
      <c r="U1045" s="74"/>
      <c r="V1045" s="74"/>
      <c r="W1045" s="74"/>
      <c r="X1045" s="74"/>
      <c r="Y1045" s="74"/>
      <c r="Z1045" s="74"/>
      <c r="AA1045" s="74"/>
      <c r="AB1045" s="74"/>
      <c r="AC1045" s="74"/>
      <c r="AD1045" s="74"/>
    </row>
    <row r="1046" ht="13.5" customHeight="1">
      <c r="A1046" s="44"/>
      <c r="B1046" s="60" t="str">
        <f>IF($K1046="","",(VLOOKUP($K1046,'判定表'!$B$3:$G$105,6,FALSE)))</f>
        <v/>
      </c>
      <c r="C1046" s="61"/>
      <c r="D1046" s="62" t="str">
        <f t="shared" si="2"/>
        <v/>
      </c>
      <c r="E1046" s="62" t="str">
        <f>IF(F1046="","",VLOOKUP($F1046,'金額'!$B$3:$K$44,10,FALSE))</f>
        <v/>
      </c>
      <c r="F1046" s="63"/>
      <c r="G1046" s="64" t="str">
        <f>IF($F1046="","",(VLOOKUP($F1046,'金額'!$B$3:$E$114,2,FALSE)))</f>
        <v/>
      </c>
      <c r="H1046" s="65" t="str">
        <f>IF(F1046="","",VLOOKUP($F1046,'金額'!$B$3:$I$44,8,FALSE))</f>
        <v/>
      </c>
      <c r="I1046" s="66" t="str">
        <f>IF(F1046="","",VLOOKUP($F1046,'金額'!$B$3:$I$44,7,FALSE))</f>
        <v/>
      </c>
      <c r="J1046" s="67"/>
      <c r="K1046" s="68"/>
      <c r="L1046" s="69" t="str">
        <f>IF($I1046="","",IF(AND($B1046="K",$E1046="KTN"),2000,IF(AND($B1046="K",$E1046="WHZ"),2000,IF($E1046="MAHA",1500,IF($G1046=0,(VLOOKUP($K1046,'判定表'!$B$3:$G$96,2,FALSE)),0)))))</f>
        <v/>
      </c>
      <c r="M1046" s="70" t="str">
        <f>IF($K1046="","",IF($E1046="ANC",(VLOOKUP($K1046,'判定表'!$B$3:$G$95,3,FALSE)),IF(OR($E1046="KTN",$E1046="WHZ"),(VLOOKUP($K1046,'判定表'!$B$3:$G$95,4,FALSE)*I1046),0)))</f>
        <v/>
      </c>
      <c r="N1046" s="71" t="str">
        <f>IF($I1046="","",IF($K1046="","",IF($G1046=1,(VLOOKUP($F1046,'金額'!$B$3:$J$114,3,FALSE)),0)))</f>
        <v/>
      </c>
      <c r="O1046" s="72" t="str">
        <f t="shared" si="3"/>
        <v/>
      </c>
      <c r="P1046" s="73" t="str">
        <f>IF($K1046="","",IF($E1046="KTN",(VLOOKUP($K1046,'判定表'!$B$3:$I$95,8,FALSE)),IF($I1046="","",(VLOOKUP($F1046,'金額'!$B$3:$J$114,9,FALSE)))))</f>
        <v/>
      </c>
      <c r="Q1046" s="59"/>
      <c r="R1046" s="74"/>
      <c r="S1046" s="74"/>
      <c r="T1046" s="74"/>
      <c r="U1046" s="74"/>
      <c r="V1046" s="74"/>
      <c r="W1046" s="74"/>
      <c r="X1046" s="74"/>
      <c r="Y1046" s="74"/>
      <c r="Z1046" s="74"/>
      <c r="AA1046" s="74"/>
      <c r="AB1046" s="74"/>
      <c r="AC1046" s="74"/>
      <c r="AD1046" s="74"/>
    </row>
    <row r="1047" ht="13.5" customHeight="1">
      <c r="A1047" s="44"/>
      <c r="B1047" s="60" t="str">
        <f>IF($K1047="","",(VLOOKUP($K1047,'判定表'!$B$3:$G$105,6,FALSE)))</f>
        <v/>
      </c>
      <c r="C1047" s="61"/>
      <c r="D1047" s="62" t="str">
        <f t="shared" si="2"/>
        <v/>
      </c>
      <c r="E1047" s="62" t="str">
        <f>IF(F1047="","",VLOOKUP($F1047,'金額'!$B$3:$K$44,10,FALSE))</f>
        <v/>
      </c>
      <c r="F1047" s="63"/>
      <c r="G1047" s="64" t="str">
        <f>IF($F1047="","",(VLOOKUP($F1047,'金額'!$B$3:$E$114,2,FALSE)))</f>
        <v/>
      </c>
      <c r="H1047" s="65" t="str">
        <f>IF(F1047="","",VLOOKUP($F1047,'金額'!$B$3:$I$44,8,FALSE))</f>
        <v/>
      </c>
      <c r="I1047" s="66" t="str">
        <f>IF(F1047="","",VLOOKUP($F1047,'金額'!$B$3:$I$44,7,FALSE))</f>
        <v/>
      </c>
      <c r="J1047" s="67"/>
      <c r="K1047" s="68"/>
      <c r="L1047" s="69" t="str">
        <f>IF($I1047="","",IF(AND($B1047="K",$E1047="KTN"),2000,IF(AND($B1047="K",$E1047="WHZ"),2000,IF($E1047="MAHA",1500,IF($G1047=0,(VLOOKUP($K1047,'判定表'!$B$3:$G$96,2,FALSE)),0)))))</f>
        <v/>
      </c>
      <c r="M1047" s="70" t="str">
        <f>IF($K1047="","",IF($E1047="ANC",(VLOOKUP($K1047,'判定表'!$B$3:$G$95,3,FALSE)),IF(OR($E1047="KTN",$E1047="WHZ"),(VLOOKUP($K1047,'判定表'!$B$3:$G$95,4,FALSE)*I1047),0)))</f>
        <v/>
      </c>
      <c r="N1047" s="71" t="str">
        <f>IF($I1047="","",IF($K1047="","",IF($G1047=1,(VLOOKUP($F1047,'金額'!$B$3:$J$114,3,FALSE)),0)))</f>
        <v/>
      </c>
      <c r="O1047" s="72" t="str">
        <f t="shared" si="3"/>
        <v/>
      </c>
      <c r="P1047" s="73" t="str">
        <f>IF($K1047="","",IF($E1047="KTN",(VLOOKUP($K1047,'判定表'!$B$3:$I$95,8,FALSE)),IF($I1047="","",(VLOOKUP($F1047,'金額'!$B$3:$J$114,9,FALSE)))))</f>
        <v/>
      </c>
      <c r="Q1047" s="59"/>
      <c r="R1047" s="74"/>
      <c r="S1047" s="74"/>
      <c r="T1047" s="74"/>
      <c r="U1047" s="74"/>
      <c r="V1047" s="74"/>
      <c r="W1047" s="74"/>
      <c r="X1047" s="74"/>
      <c r="Y1047" s="74"/>
      <c r="Z1047" s="74"/>
      <c r="AA1047" s="74"/>
      <c r="AB1047" s="74"/>
      <c r="AC1047" s="74"/>
      <c r="AD1047" s="74"/>
    </row>
    <row r="1048" ht="13.5" customHeight="1">
      <c r="A1048" s="44"/>
      <c r="B1048" s="60" t="str">
        <f>IF($K1048="","",(VLOOKUP($K1048,'判定表'!$B$3:$G$105,6,FALSE)))</f>
        <v/>
      </c>
      <c r="C1048" s="61"/>
      <c r="D1048" s="62" t="str">
        <f t="shared" si="2"/>
        <v/>
      </c>
      <c r="E1048" s="62" t="str">
        <f>IF(F1048="","",VLOOKUP($F1048,'金額'!$B$3:$K$44,10,FALSE))</f>
        <v/>
      </c>
      <c r="F1048" s="63"/>
      <c r="G1048" s="64" t="str">
        <f>IF($F1048="","",(VLOOKUP($F1048,'金額'!$B$3:$E$114,2,FALSE)))</f>
        <v/>
      </c>
      <c r="H1048" s="65" t="str">
        <f>IF(F1048="","",VLOOKUP($F1048,'金額'!$B$3:$I$44,8,FALSE))</f>
        <v/>
      </c>
      <c r="I1048" s="66" t="str">
        <f>IF(F1048="","",VLOOKUP($F1048,'金額'!$B$3:$I$44,7,FALSE))</f>
        <v/>
      </c>
      <c r="J1048" s="67"/>
      <c r="K1048" s="68"/>
      <c r="L1048" s="69" t="str">
        <f>IF($I1048="","",IF(AND($B1048="K",$E1048="KTN"),2000,IF(AND($B1048="K",$E1048="WHZ"),2000,IF($E1048="MAHA",1500,IF($G1048=0,(VLOOKUP($K1048,'判定表'!$B$3:$G$96,2,FALSE)),0)))))</f>
        <v/>
      </c>
      <c r="M1048" s="70" t="str">
        <f>IF($K1048="","",IF($E1048="ANC",(VLOOKUP($K1048,'判定表'!$B$3:$G$95,3,FALSE)),IF(OR($E1048="KTN",$E1048="WHZ"),(VLOOKUP($K1048,'判定表'!$B$3:$G$95,4,FALSE)*I1048),0)))</f>
        <v/>
      </c>
      <c r="N1048" s="71" t="str">
        <f>IF($I1048="","",IF($K1048="","",IF($G1048=1,(VLOOKUP($F1048,'金額'!$B$3:$J$114,3,FALSE)),0)))</f>
        <v/>
      </c>
      <c r="O1048" s="72" t="str">
        <f t="shared" si="3"/>
        <v/>
      </c>
      <c r="P1048" s="73" t="str">
        <f>IF($K1048="","",IF($E1048="KTN",(VLOOKUP($K1048,'判定表'!$B$3:$I$95,8,FALSE)),IF($I1048="","",(VLOOKUP($F1048,'金額'!$B$3:$J$114,9,FALSE)))))</f>
        <v/>
      </c>
      <c r="Q1048" s="59"/>
      <c r="R1048" s="74"/>
      <c r="S1048" s="74"/>
      <c r="T1048" s="74"/>
      <c r="U1048" s="74"/>
      <c r="V1048" s="74"/>
      <c r="W1048" s="74"/>
      <c r="X1048" s="74"/>
      <c r="Y1048" s="74"/>
      <c r="Z1048" s="74"/>
      <c r="AA1048" s="74"/>
      <c r="AB1048" s="74"/>
      <c r="AC1048" s="74"/>
      <c r="AD1048" s="74"/>
    </row>
    <row r="1049" ht="13.5" customHeight="1">
      <c r="A1049" s="44"/>
      <c r="B1049" s="60" t="str">
        <f>IF($K1049="","",(VLOOKUP($K1049,'判定表'!$B$3:$G$105,6,FALSE)))</f>
        <v/>
      </c>
      <c r="C1049" s="61"/>
      <c r="D1049" s="62" t="str">
        <f t="shared" si="2"/>
        <v/>
      </c>
      <c r="E1049" s="62" t="str">
        <f>IF(F1049="","",VLOOKUP($F1049,'金額'!$B$3:$K$44,10,FALSE))</f>
        <v/>
      </c>
      <c r="F1049" s="63"/>
      <c r="G1049" s="64" t="str">
        <f>IF($F1049="","",(VLOOKUP($F1049,'金額'!$B$3:$E$114,2,FALSE)))</f>
        <v/>
      </c>
      <c r="H1049" s="65" t="str">
        <f>IF(F1049="","",VLOOKUP($F1049,'金額'!$B$3:$I$44,8,FALSE))</f>
        <v/>
      </c>
      <c r="I1049" s="66" t="str">
        <f>IF(F1049="","",VLOOKUP($F1049,'金額'!$B$3:$I$44,7,FALSE))</f>
        <v/>
      </c>
      <c r="J1049" s="67"/>
      <c r="K1049" s="68"/>
      <c r="L1049" s="69" t="str">
        <f>IF($I1049="","",IF(AND($B1049="K",$E1049="KTN"),2000,IF(AND($B1049="K",$E1049="WHZ"),2000,IF($E1049="MAHA",1500,IF($G1049=0,(VLOOKUP($K1049,'判定表'!$B$3:$G$96,2,FALSE)),0)))))</f>
        <v/>
      </c>
      <c r="M1049" s="70" t="str">
        <f>IF($K1049="","",IF($E1049="ANC",(VLOOKUP($K1049,'判定表'!$B$3:$G$95,3,FALSE)),IF(OR($E1049="KTN",$E1049="WHZ"),(VLOOKUP($K1049,'判定表'!$B$3:$G$95,4,FALSE)*I1049),0)))</f>
        <v/>
      </c>
      <c r="N1049" s="71" t="str">
        <f>IF($I1049="","",IF($K1049="","",IF($G1049=1,(VLOOKUP($F1049,'金額'!$B$3:$J$114,3,FALSE)),0)))</f>
        <v/>
      </c>
      <c r="O1049" s="72" t="str">
        <f t="shared" si="3"/>
        <v/>
      </c>
      <c r="P1049" s="73" t="str">
        <f>IF($K1049="","",IF($E1049="KTN",(VLOOKUP($K1049,'判定表'!$B$3:$I$95,8,FALSE)),IF($I1049="","",(VLOOKUP($F1049,'金額'!$B$3:$J$114,9,FALSE)))))</f>
        <v/>
      </c>
      <c r="Q1049" s="59"/>
      <c r="R1049" s="74"/>
      <c r="S1049" s="74"/>
      <c r="T1049" s="74"/>
      <c r="U1049" s="74"/>
      <c r="V1049" s="74"/>
      <c r="W1049" s="74"/>
      <c r="X1049" s="74"/>
      <c r="Y1049" s="74"/>
      <c r="Z1049" s="74"/>
      <c r="AA1049" s="74"/>
      <c r="AB1049" s="74"/>
      <c r="AC1049" s="74"/>
      <c r="AD1049" s="74"/>
    </row>
    <row r="1050" ht="13.5" customHeight="1">
      <c r="A1050" s="44"/>
      <c r="B1050" s="60" t="str">
        <f>IF($K1050="","",(VLOOKUP($K1050,'判定表'!$B$3:$G$105,6,FALSE)))</f>
        <v/>
      </c>
      <c r="C1050" s="61"/>
      <c r="D1050" s="62" t="str">
        <f t="shared" si="2"/>
        <v/>
      </c>
      <c r="E1050" s="62" t="str">
        <f>IF(F1050="","",VLOOKUP($F1050,'金額'!$B$3:$K$44,10,FALSE))</f>
        <v/>
      </c>
      <c r="F1050" s="63"/>
      <c r="G1050" s="64" t="str">
        <f>IF($F1050="","",(VLOOKUP($F1050,'金額'!$B$3:$E$114,2,FALSE)))</f>
        <v/>
      </c>
      <c r="H1050" s="65" t="str">
        <f>IF(F1050="","",VLOOKUP($F1050,'金額'!$B$3:$I$44,8,FALSE))</f>
        <v/>
      </c>
      <c r="I1050" s="66" t="str">
        <f>IF(F1050="","",VLOOKUP($F1050,'金額'!$B$3:$I$44,7,FALSE))</f>
        <v/>
      </c>
      <c r="J1050" s="67"/>
      <c r="K1050" s="68"/>
      <c r="L1050" s="69" t="str">
        <f>IF($I1050="","",IF(AND($B1050="K",$E1050="KTN"),2000,IF(AND($B1050="K",$E1050="WHZ"),2000,IF($E1050="MAHA",1500,IF($G1050=0,(VLOOKUP($K1050,'判定表'!$B$3:$G$96,2,FALSE)),0)))))</f>
        <v/>
      </c>
      <c r="M1050" s="70" t="str">
        <f>IF($K1050="","",IF($E1050="ANC",(VLOOKUP($K1050,'判定表'!$B$3:$G$95,3,FALSE)),IF(OR($E1050="KTN",$E1050="WHZ"),(VLOOKUP($K1050,'判定表'!$B$3:$G$95,4,FALSE)*I1050),0)))</f>
        <v/>
      </c>
      <c r="N1050" s="71" t="str">
        <f>IF($I1050="","",IF($K1050="","",IF($G1050=1,(VLOOKUP($F1050,'金額'!$B$3:$J$114,3,FALSE)),0)))</f>
        <v/>
      </c>
      <c r="O1050" s="72" t="str">
        <f t="shared" si="3"/>
        <v/>
      </c>
      <c r="P1050" s="73" t="str">
        <f>IF($K1050="","",IF($E1050="KTN",(VLOOKUP($K1050,'判定表'!$B$3:$I$95,8,FALSE)),IF($I1050="","",(VLOOKUP($F1050,'金額'!$B$3:$J$114,9,FALSE)))))</f>
        <v/>
      </c>
      <c r="Q1050" s="59"/>
      <c r="R1050" s="74"/>
      <c r="S1050" s="74"/>
      <c r="T1050" s="74"/>
      <c r="U1050" s="74"/>
      <c r="V1050" s="74"/>
      <c r="W1050" s="74"/>
      <c r="X1050" s="74"/>
      <c r="Y1050" s="74"/>
      <c r="Z1050" s="74"/>
      <c r="AA1050" s="74"/>
      <c r="AB1050" s="74"/>
      <c r="AC1050" s="74"/>
      <c r="AD1050" s="74"/>
    </row>
    <row r="1051" ht="13.5" customHeight="1">
      <c r="A1051" s="44"/>
      <c r="B1051" s="60" t="str">
        <f>IF($K1051="","",(VLOOKUP($K1051,'判定表'!$B$3:$G$105,6,FALSE)))</f>
        <v/>
      </c>
      <c r="C1051" s="61"/>
      <c r="D1051" s="62" t="str">
        <f t="shared" si="2"/>
        <v/>
      </c>
      <c r="E1051" s="62" t="str">
        <f>IF(F1051="","",VLOOKUP($F1051,'金額'!$B$3:$K$44,10,FALSE))</f>
        <v/>
      </c>
      <c r="F1051" s="63"/>
      <c r="G1051" s="64" t="str">
        <f>IF($F1051="","",(VLOOKUP($F1051,'金額'!$B$3:$E$114,2,FALSE)))</f>
        <v/>
      </c>
      <c r="H1051" s="65" t="str">
        <f>IF(F1051="","",VLOOKUP($F1051,'金額'!$B$3:$I$44,8,FALSE))</f>
        <v/>
      </c>
      <c r="I1051" s="66" t="str">
        <f>IF(F1051="","",VLOOKUP($F1051,'金額'!$B$3:$I$44,7,FALSE))</f>
        <v/>
      </c>
      <c r="J1051" s="67"/>
      <c r="K1051" s="68"/>
      <c r="L1051" s="69" t="str">
        <f>IF($I1051="","",IF(AND($B1051="K",$E1051="KTN"),2000,IF(AND($B1051="K",$E1051="WHZ"),2000,IF($E1051="MAHA",1500,IF($G1051=0,(VLOOKUP($K1051,'判定表'!$B$3:$G$96,2,FALSE)),0)))))</f>
        <v/>
      </c>
      <c r="M1051" s="70" t="str">
        <f>IF($K1051="","",IF($E1051="ANC",(VLOOKUP($K1051,'判定表'!$B$3:$G$95,3,FALSE)),IF(OR($E1051="KTN",$E1051="WHZ"),(VLOOKUP($K1051,'判定表'!$B$3:$G$95,4,FALSE)*I1051),0)))</f>
        <v/>
      </c>
      <c r="N1051" s="71" t="str">
        <f>IF($I1051="","",IF($K1051="","",IF($G1051=1,(VLOOKUP($F1051,'金額'!$B$3:$J$114,3,FALSE)),0)))</f>
        <v/>
      </c>
      <c r="O1051" s="72" t="str">
        <f t="shared" si="3"/>
        <v/>
      </c>
      <c r="P1051" s="73" t="str">
        <f>IF($K1051="","",IF($E1051="KTN",(VLOOKUP($K1051,'判定表'!$B$3:$I$95,8,FALSE)),IF($I1051="","",(VLOOKUP($F1051,'金額'!$B$3:$J$114,9,FALSE)))))</f>
        <v/>
      </c>
      <c r="Q1051" s="59"/>
      <c r="R1051" s="74"/>
      <c r="S1051" s="74"/>
      <c r="T1051" s="74"/>
      <c r="U1051" s="74"/>
      <c r="V1051" s="74"/>
      <c r="W1051" s="74"/>
      <c r="X1051" s="74"/>
      <c r="Y1051" s="74"/>
      <c r="Z1051" s="74"/>
      <c r="AA1051" s="74"/>
      <c r="AB1051" s="74"/>
      <c r="AC1051" s="74"/>
      <c r="AD1051" s="74"/>
    </row>
    <row r="1052" ht="13.5" customHeight="1">
      <c r="A1052" s="44"/>
      <c r="B1052" s="60" t="str">
        <f>IF($K1052="","",(VLOOKUP($K1052,'判定表'!$B$3:$G$105,6,FALSE)))</f>
        <v/>
      </c>
      <c r="C1052" s="61"/>
      <c r="D1052" s="62" t="str">
        <f t="shared" si="2"/>
        <v/>
      </c>
      <c r="E1052" s="62" t="str">
        <f>IF(F1052="","",VLOOKUP($F1052,'金額'!$B$3:$K$44,10,FALSE))</f>
        <v/>
      </c>
      <c r="F1052" s="63"/>
      <c r="G1052" s="64" t="str">
        <f>IF($F1052="","",(VLOOKUP($F1052,'金額'!$B$3:$E$114,2,FALSE)))</f>
        <v/>
      </c>
      <c r="H1052" s="65" t="str">
        <f>IF(F1052="","",VLOOKUP($F1052,'金額'!$B$3:$I$44,8,FALSE))</f>
        <v/>
      </c>
      <c r="I1052" s="66" t="str">
        <f>IF(F1052="","",VLOOKUP($F1052,'金額'!$B$3:$I$44,7,FALSE))</f>
        <v/>
      </c>
      <c r="J1052" s="67"/>
      <c r="K1052" s="68"/>
      <c r="L1052" s="69" t="str">
        <f>IF($I1052="","",IF(AND($B1052="K",$E1052="KTN"),2000,IF(AND($B1052="K",$E1052="WHZ"),2000,IF($E1052="MAHA",1500,IF($G1052=0,(VLOOKUP($K1052,'判定表'!$B$3:$G$96,2,FALSE)),0)))))</f>
        <v/>
      </c>
      <c r="M1052" s="70" t="str">
        <f>IF($K1052="","",IF($E1052="ANC",(VLOOKUP($K1052,'判定表'!$B$3:$G$95,3,FALSE)),IF(OR($E1052="KTN",$E1052="WHZ"),(VLOOKUP($K1052,'判定表'!$B$3:$G$95,4,FALSE)*I1052),0)))</f>
        <v/>
      </c>
      <c r="N1052" s="71" t="str">
        <f>IF($I1052="","",IF($K1052="","",IF($G1052=1,(VLOOKUP($F1052,'金額'!$B$3:$J$114,3,FALSE)),0)))</f>
        <v/>
      </c>
      <c r="O1052" s="72" t="str">
        <f t="shared" si="3"/>
        <v/>
      </c>
      <c r="P1052" s="73" t="str">
        <f>IF($K1052="","",IF($E1052="KTN",(VLOOKUP($K1052,'判定表'!$B$3:$I$95,8,FALSE)),IF($I1052="","",(VLOOKUP($F1052,'金額'!$B$3:$J$114,9,FALSE)))))</f>
        <v/>
      </c>
      <c r="Q1052" s="59"/>
      <c r="R1052" s="74"/>
      <c r="S1052" s="74"/>
      <c r="T1052" s="74"/>
      <c r="U1052" s="74"/>
      <c r="V1052" s="74"/>
      <c r="W1052" s="74"/>
      <c r="X1052" s="74"/>
      <c r="Y1052" s="74"/>
      <c r="Z1052" s="74"/>
      <c r="AA1052" s="74"/>
      <c r="AB1052" s="74"/>
      <c r="AC1052" s="74"/>
      <c r="AD1052" s="74"/>
    </row>
    <row r="1053" ht="13.5" customHeight="1">
      <c r="A1053" s="44"/>
      <c r="B1053" s="60" t="str">
        <f>IF($K1053="","",(VLOOKUP($K1053,'判定表'!$B$3:$G$105,6,FALSE)))</f>
        <v/>
      </c>
      <c r="C1053" s="61"/>
      <c r="D1053" s="62" t="str">
        <f t="shared" si="2"/>
        <v/>
      </c>
      <c r="E1053" s="62" t="str">
        <f>IF(F1053="","",VLOOKUP($F1053,'金額'!$B$3:$K$44,10,FALSE))</f>
        <v/>
      </c>
      <c r="F1053" s="63"/>
      <c r="G1053" s="64" t="str">
        <f>IF($F1053="","",(VLOOKUP($F1053,'金額'!$B$3:$E$114,2,FALSE)))</f>
        <v/>
      </c>
      <c r="H1053" s="65" t="str">
        <f>IF(F1053="","",VLOOKUP($F1053,'金額'!$B$3:$I$44,8,FALSE))</f>
        <v/>
      </c>
      <c r="I1053" s="66" t="str">
        <f>IF(F1053="","",VLOOKUP($F1053,'金額'!$B$3:$I$44,7,FALSE))</f>
        <v/>
      </c>
      <c r="J1053" s="67"/>
      <c r="K1053" s="68"/>
      <c r="L1053" s="69" t="str">
        <f>IF($I1053="","",IF(AND($B1053="K",$E1053="KTN"),2000,IF(AND($B1053="K",$E1053="WHZ"),2000,IF($E1053="MAHA",1500,IF($G1053=0,(VLOOKUP($K1053,'判定表'!$B$3:$G$96,2,FALSE)),0)))))</f>
        <v/>
      </c>
      <c r="M1053" s="70" t="str">
        <f>IF($K1053="","",IF($E1053="ANC",(VLOOKUP($K1053,'判定表'!$B$3:$G$95,3,FALSE)),IF(OR($E1053="KTN",$E1053="WHZ"),(VLOOKUP($K1053,'判定表'!$B$3:$G$95,4,FALSE)*I1053),0)))</f>
        <v/>
      </c>
      <c r="N1053" s="71" t="str">
        <f>IF($I1053="","",IF($K1053="","",IF($G1053=1,(VLOOKUP($F1053,'金額'!$B$3:$J$114,3,FALSE)),0)))</f>
        <v/>
      </c>
      <c r="O1053" s="72" t="str">
        <f t="shared" si="3"/>
        <v/>
      </c>
      <c r="P1053" s="73" t="str">
        <f>IF($K1053="","",IF($E1053="KTN",(VLOOKUP($K1053,'判定表'!$B$3:$I$95,8,FALSE)),IF($I1053="","",(VLOOKUP($F1053,'金額'!$B$3:$J$114,9,FALSE)))))</f>
        <v/>
      </c>
      <c r="Q1053" s="59"/>
      <c r="R1053" s="74"/>
      <c r="S1053" s="74"/>
      <c r="T1053" s="74"/>
      <c r="U1053" s="74"/>
      <c r="V1053" s="74"/>
      <c r="W1053" s="74"/>
      <c r="X1053" s="74"/>
      <c r="Y1053" s="74"/>
      <c r="Z1053" s="74"/>
      <c r="AA1053" s="74"/>
      <c r="AB1053" s="74"/>
      <c r="AC1053" s="74"/>
      <c r="AD1053" s="74"/>
    </row>
    <row r="1054" ht="13.5" customHeight="1">
      <c r="A1054" s="44"/>
      <c r="B1054" s="60" t="str">
        <f>IF($K1054="","",(VLOOKUP($K1054,'判定表'!$B$3:$G$105,6,FALSE)))</f>
        <v/>
      </c>
      <c r="C1054" s="61"/>
      <c r="D1054" s="62" t="str">
        <f t="shared" si="2"/>
        <v/>
      </c>
      <c r="E1054" s="62" t="str">
        <f>IF(F1054="","",VLOOKUP($F1054,'金額'!$B$3:$K$44,10,FALSE))</f>
        <v/>
      </c>
      <c r="F1054" s="63"/>
      <c r="G1054" s="64" t="str">
        <f>IF($F1054="","",(VLOOKUP($F1054,'金額'!$B$3:$E$114,2,FALSE)))</f>
        <v/>
      </c>
      <c r="H1054" s="65" t="str">
        <f>IF(F1054="","",VLOOKUP($F1054,'金額'!$B$3:$I$44,8,FALSE))</f>
        <v/>
      </c>
      <c r="I1054" s="66" t="str">
        <f>IF(F1054="","",VLOOKUP($F1054,'金額'!$B$3:$I$44,7,FALSE))</f>
        <v/>
      </c>
      <c r="J1054" s="67"/>
      <c r="K1054" s="68"/>
      <c r="L1054" s="69" t="str">
        <f>IF($I1054="","",IF(AND($B1054="K",$E1054="KTN"),2000,IF(AND($B1054="K",$E1054="WHZ"),2000,IF($E1054="MAHA",1500,IF($G1054=0,(VLOOKUP($K1054,'判定表'!$B$3:$G$96,2,FALSE)),0)))))</f>
        <v/>
      </c>
      <c r="M1054" s="70" t="str">
        <f>IF($K1054="","",IF($E1054="ANC",(VLOOKUP($K1054,'判定表'!$B$3:$G$95,3,FALSE)),IF(OR($E1054="KTN",$E1054="WHZ"),(VLOOKUP($K1054,'判定表'!$B$3:$G$95,4,FALSE)*I1054),0)))</f>
        <v/>
      </c>
      <c r="N1054" s="71" t="str">
        <f>IF($I1054="","",IF($K1054="","",IF($G1054=1,(VLOOKUP($F1054,'金額'!$B$3:$J$114,3,FALSE)),0)))</f>
        <v/>
      </c>
      <c r="O1054" s="72" t="str">
        <f t="shared" si="3"/>
        <v/>
      </c>
      <c r="P1054" s="73" t="str">
        <f>IF($K1054="","",IF($E1054="KTN",(VLOOKUP($K1054,'判定表'!$B$3:$I$95,8,FALSE)),IF($I1054="","",(VLOOKUP($F1054,'金額'!$B$3:$J$114,9,FALSE)))))</f>
        <v/>
      </c>
      <c r="Q1054" s="59"/>
      <c r="R1054" s="74"/>
      <c r="S1054" s="74"/>
      <c r="T1054" s="74"/>
      <c r="U1054" s="74"/>
      <c r="V1054" s="74"/>
      <c r="W1054" s="74"/>
      <c r="X1054" s="74"/>
      <c r="Y1054" s="74"/>
      <c r="Z1054" s="74"/>
      <c r="AA1054" s="74"/>
      <c r="AB1054" s="74"/>
      <c r="AC1054" s="74"/>
      <c r="AD1054" s="74"/>
    </row>
    <row r="1055" ht="13.5" customHeight="1">
      <c r="A1055" s="44"/>
      <c r="B1055" s="60" t="str">
        <f>IF($K1055="","",(VLOOKUP($K1055,'判定表'!$B$3:$G$105,6,FALSE)))</f>
        <v/>
      </c>
      <c r="C1055" s="61"/>
      <c r="D1055" s="62" t="str">
        <f t="shared" si="2"/>
        <v/>
      </c>
      <c r="E1055" s="62" t="str">
        <f>IF(F1055="","",VLOOKUP($F1055,'金額'!$B$3:$K$44,10,FALSE))</f>
        <v/>
      </c>
      <c r="F1055" s="63"/>
      <c r="G1055" s="64" t="str">
        <f>IF($F1055="","",(VLOOKUP($F1055,'金額'!$B$3:$E$114,2,FALSE)))</f>
        <v/>
      </c>
      <c r="H1055" s="65" t="str">
        <f>IF(F1055="","",VLOOKUP($F1055,'金額'!$B$3:$I$44,8,FALSE))</f>
        <v/>
      </c>
      <c r="I1055" s="66" t="str">
        <f>IF(F1055="","",VLOOKUP($F1055,'金額'!$B$3:$I$44,7,FALSE))</f>
        <v/>
      </c>
      <c r="J1055" s="67"/>
      <c r="K1055" s="68"/>
      <c r="L1055" s="69" t="str">
        <f>IF($I1055="","",IF(AND($B1055="K",$E1055="KTN"),2000,IF(AND($B1055="K",$E1055="WHZ"),2000,IF($E1055="MAHA",1500,IF($G1055=0,(VLOOKUP($K1055,'判定表'!$B$3:$G$96,2,FALSE)),0)))))</f>
        <v/>
      </c>
      <c r="M1055" s="70" t="str">
        <f>IF($K1055="","",IF($E1055="ANC",(VLOOKUP($K1055,'判定表'!$B$3:$G$95,3,FALSE)),IF(OR($E1055="KTN",$E1055="WHZ"),(VLOOKUP($K1055,'判定表'!$B$3:$G$95,4,FALSE)*I1055),0)))</f>
        <v/>
      </c>
      <c r="N1055" s="71" t="str">
        <f>IF($I1055="","",IF($K1055="","",IF($G1055=1,(VLOOKUP($F1055,'金額'!$B$3:$J$114,3,FALSE)),0)))</f>
        <v/>
      </c>
      <c r="O1055" s="72" t="str">
        <f t="shared" si="3"/>
        <v/>
      </c>
      <c r="P1055" s="73" t="str">
        <f>IF($K1055="","",IF($E1055="KTN",(VLOOKUP($K1055,'判定表'!$B$3:$I$95,8,FALSE)),IF($I1055="","",(VLOOKUP($F1055,'金額'!$B$3:$J$114,9,FALSE)))))</f>
        <v/>
      </c>
      <c r="Q1055" s="59"/>
      <c r="R1055" s="74"/>
      <c r="S1055" s="74"/>
      <c r="T1055" s="74"/>
      <c r="U1055" s="74"/>
      <c r="V1055" s="74"/>
      <c r="W1055" s="74"/>
      <c r="X1055" s="74"/>
      <c r="Y1055" s="74"/>
      <c r="Z1055" s="74"/>
      <c r="AA1055" s="74"/>
      <c r="AB1055" s="74"/>
      <c r="AC1055" s="74"/>
      <c r="AD1055" s="74"/>
    </row>
    <row r="1056" ht="13.5" customHeight="1">
      <c r="A1056" s="44"/>
      <c r="B1056" s="60" t="str">
        <f>IF($K1056="","",(VLOOKUP($K1056,'判定表'!$B$3:$G$105,6,FALSE)))</f>
        <v/>
      </c>
      <c r="C1056" s="61"/>
      <c r="D1056" s="62" t="str">
        <f t="shared" si="2"/>
        <v/>
      </c>
      <c r="E1056" s="62" t="str">
        <f>IF(F1056="","",VLOOKUP($F1056,'金額'!$B$3:$K$44,10,FALSE))</f>
        <v/>
      </c>
      <c r="F1056" s="63"/>
      <c r="G1056" s="64" t="str">
        <f>IF($F1056="","",(VLOOKUP($F1056,'金額'!$B$3:$E$114,2,FALSE)))</f>
        <v/>
      </c>
      <c r="H1056" s="65" t="str">
        <f>IF(F1056="","",VLOOKUP($F1056,'金額'!$B$3:$I$44,8,FALSE))</f>
        <v/>
      </c>
      <c r="I1056" s="66" t="str">
        <f>IF(F1056="","",VLOOKUP($F1056,'金額'!$B$3:$I$44,7,FALSE))</f>
        <v/>
      </c>
      <c r="J1056" s="67"/>
      <c r="K1056" s="68"/>
      <c r="L1056" s="69" t="str">
        <f>IF($I1056="","",IF(AND($B1056="K",$E1056="KTN"),2000,IF(AND($B1056="K",$E1056="WHZ"),2000,IF($E1056="MAHA",1500,IF($G1056=0,(VLOOKUP($K1056,'判定表'!$B$3:$G$96,2,FALSE)),0)))))</f>
        <v/>
      </c>
      <c r="M1056" s="70" t="str">
        <f>IF($K1056="","",IF($E1056="ANC",(VLOOKUP($K1056,'判定表'!$B$3:$G$95,3,FALSE)),IF(OR($E1056="KTN",$E1056="WHZ"),(VLOOKUP($K1056,'判定表'!$B$3:$G$95,4,FALSE)*I1056),0)))</f>
        <v/>
      </c>
      <c r="N1056" s="71" t="str">
        <f>IF($I1056="","",IF($K1056="","",IF($G1056=1,(VLOOKUP($F1056,'金額'!$B$3:$J$114,3,FALSE)),0)))</f>
        <v/>
      </c>
      <c r="O1056" s="72" t="str">
        <f t="shared" si="3"/>
        <v/>
      </c>
      <c r="P1056" s="73" t="str">
        <f>IF($K1056="","",IF($E1056="KTN",(VLOOKUP($K1056,'判定表'!$B$3:$I$95,8,FALSE)),IF($I1056="","",(VLOOKUP($F1056,'金額'!$B$3:$J$114,9,FALSE)))))</f>
        <v/>
      </c>
      <c r="Q1056" s="59"/>
      <c r="R1056" s="74"/>
      <c r="S1056" s="74"/>
      <c r="T1056" s="74"/>
      <c r="U1056" s="74"/>
      <c r="V1056" s="74"/>
      <c r="W1056" s="74"/>
      <c r="X1056" s="74"/>
      <c r="Y1056" s="74"/>
      <c r="Z1056" s="74"/>
      <c r="AA1056" s="74"/>
      <c r="AB1056" s="74"/>
      <c r="AC1056" s="74"/>
      <c r="AD1056" s="74"/>
    </row>
    <row r="1057" ht="13.5" customHeight="1">
      <c r="A1057" s="44"/>
      <c r="B1057" s="60" t="str">
        <f>IF($K1057="","",(VLOOKUP($K1057,'判定表'!$B$3:$G$105,6,FALSE)))</f>
        <v/>
      </c>
      <c r="C1057" s="61"/>
      <c r="D1057" s="62" t="str">
        <f t="shared" si="2"/>
        <v/>
      </c>
      <c r="E1057" s="62" t="str">
        <f>IF(F1057="","",VLOOKUP($F1057,'金額'!$B$3:$K$44,10,FALSE))</f>
        <v/>
      </c>
      <c r="F1057" s="63"/>
      <c r="G1057" s="64" t="str">
        <f>IF($F1057="","",(VLOOKUP($F1057,'金額'!$B$3:$E$114,2,FALSE)))</f>
        <v/>
      </c>
      <c r="H1057" s="65" t="str">
        <f>IF(F1057="","",VLOOKUP($F1057,'金額'!$B$3:$I$44,8,FALSE))</f>
        <v/>
      </c>
      <c r="I1057" s="66" t="str">
        <f>IF(F1057="","",VLOOKUP($F1057,'金額'!$B$3:$I$44,7,FALSE))</f>
        <v/>
      </c>
      <c r="J1057" s="67"/>
      <c r="K1057" s="68"/>
      <c r="L1057" s="69" t="str">
        <f>IF($I1057="","",IF(AND($B1057="K",$E1057="KTN"),2000,IF(AND($B1057="K",$E1057="WHZ"),2000,IF($E1057="MAHA",1500,IF($G1057=0,(VLOOKUP($K1057,'判定表'!$B$3:$G$96,2,FALSE)),0)))))</f>
        <v/>
      </c>
      <c r="M1057" s="70" t="str">
        <f>IF($K1057="","",IF($E1057="ANC",(VLOOKUP($K1057,'判定表'!$B$3:$G$95,3,FALSE)),IF(OR($E1057="KTN",$E1057="WHZ"),(VLOOKUP($K1057,'判定表'!$B$3:$G$95,4,FALSE)*I1057),0)))</f>
        <v/>
      </c>
      <c r="N1057" s="71" t="str">
        <f>IF($I1057="","",IF($K1057="","",IF($G1057=1,(VLOOKUP($F1057,'金額'!$B$3:$J$114,3,FALSE)),0)))</f>
        <v/>
      </c>
      <c r="O1057" s="72" t="str">
        <f t="shared" si="3"/>
        <v/>
      </c>
      <c r="P1057" s="73" t="str">
        <f>IF($K1057="","",IF($E1057="KTN",(VLOOKUP($K1057,'判定表'!$B$3:$I$95,8,FALSE)),IF($I1057="","",(VLOOKUP($F1057,'金額'!$B$3:$J$114,9,FALSE)))))</f>
        <v/>
      </c>
      <c r="Q1057" s="59"/>
      <c r="R1057" s="74"/>
      <c r="S1057" s="74"/>
      <c r="T1057" s="74"/>
      <c r="U1057" s="74"/>
      <c r="V1057" s="74"/>
      <c r="W1057" s="74"/>
      <c r="X1057" s="74"/>
      <c r="Y1057" s="74"/>
      <c r="Z1057" s="74"/>
      <c r="AA1057" s="74"/>
      <c r="AB1057" s="74"/>
      <c r="AC1057" s="74"/>
      <c r="AD1057" s="74"/>
    </row>
    <row r="1058" ht="13.5" customHeight="1">
      <c r="A1058" s="44"/>
      <c r="B1058" s="60" t="str">
        <f>IF($K1058="","",(VLOOKUP($K1058,'判定表'!$B$3:$G$105,6,FALSE)))</f>
        <v/>
      </c>
      <c r="C1058" s="61"/>
      <c r="D1058" s="62" t="str">
        <f t="shared" si="2"/>
        <v/>
      </c>
      <c r="E1058" s="62" t="str">
        <f>IF(F1058="","",VLOOKUP($F1058,'金額'!$B$3:$K$44,10,FALSE))</f>
        <v/>
      </c>
      <c r="F1058" s="63"/>
      <c r="G1058" s="64" t="str">
        <f>IF($F1058="","",(VLOOKUP($F1058,'金額'!$B$3:$E$114,2,FALSE)))</f>
        <v/>
      </c>
      <c r="H1058" s="65" t="str">
        <f>IF(F1058="","",VLOOKUP($F1058,'金額'!$B$3:$I$44,8,FALSE))</f>
        <v/>
      </c>
      <c r="I1058" s="66" t="str">
        <f>IF(F1058="","",VLOOKUP($F1058,'金額'!$B$3:$I$44,7,FALSE))</f>
        <v/>
      </c>
      <c r="J1058" s="67"/>
      <c r="K1058" s="68"/>
      <c r="L1058" s="69" t="str">
        <f>IF($I1058="","",IF(AND($B1058="K",$E1058="KTN"),2000,IF(AND($B1058="K",$E1058="WHZ"),2000,IF($E1058="MAHA",1500,IF($G1058=0,(VLOOKUP($K1058,'判定表'!$B$3:$G$96,2,FALSE)),0)))))</f>
        <v/>
      </c>
      <c r="M1058" s="70" t="str">
        <f>IF($K1058="","",IF($E1058="ANC",(VLOOKUP($K1058,'判定表'!$B$3:$G$95,3,FALSE)),IF(OR($E1058="KTN",$E1058="WHZ"),(VLOOKUP($K1058,'判定表'!$B$3:$G$95,4,FALSE)*I1058),0)))</f>
        <v/>
      </c>
      <c r="N1058" s="71" t="str">
        <f>IF($I1058="","",IF($K1058="","",IF($G1058=1,(VLOOKUP($F1058,'金額'!$B$3:$J$114,3,FALSE)),0)))</f>
        <v/>
      </c>
      <c r="O1058" s="72" t="str">
        <f t="shared" si="3"/>
        <v/>
      </c>
      <c r="P1058" s="73" t="str">
        <f>IF($K1058="","",IF($E1058="KTN",(VLOOKUP($K1058,'判定表'!$B$3:$I$95,8,FALSE)),IF($I1058="","",(VLOOKUP($F1058,'金額'!$B$3:$J$114,9,FALSE)))))</f>
        <v/>
      </c>
      <c r="Q1058" s="59"/>
      <c r="R1058" s="74"/>
      <c r="S1058" s="74"/>
      <c r="T1058" s="74"/>
      <c r="U1058" s="74"/>
      <c r="V1058" s="74"/>
      <c r="W1058" s="74"/>
      <c r="X1058" s="74"/>
      <c r="Y1058" s="74"/>
      <c r="Z1058" s="74"/>
      <c r="AA1058" s="74"/>
      <c r="AB1058" s="74"/>
      <c r="AC1058" s="74"/>
      <c r="AD1058" s="74"/>
    </row>
    <row r="1059" ht="13.5" customHeight="1">
      <c r="A1059" s="44"/>
      <c r="B1059" s="60" t="str">
        <f>IF($K1059="","",(VLOOKUP($K1059,'判定表'!$B$3:$G$105,6,FALSE)))</f>
        <v/>
      </c>
      <c r="C1059" s="61"/>
      <c r="D1059" s="62" t="str">
        <f t="shared" si="2"/>
        <v/>
      </c>
      <c r="E1059" s="62" t="str">
        <f>IF(F1059="","",VLOOKUP($F1059,'金額'!$B$3:$K$44,10,FALSE))</f>
        <v/>
      </c>
      <c r="F1059" s="63"/>
      <c r="G1059" s="64" t="str">
        <f>IF($F1059="","",(VLOOKUP($F1059,'金額'!$B$3:$E$114,2,FALSE)))</f>
        <v/>
      </c>
      <c r="H1059" s="65" t="str">
        <f>IF(F1059="","",VLOOKUP($F1059,'金額'!$B$3:$I$44,8,FALSE))</f>
        <v/>
      </c>
      <c r="I1059" s="66" t="str">
        <f>IF(F1059="","",VLOOKUP($F1059,'金額'!$B$3:$I$44,7,FALSE))</f>
        <v/>
      </c>
      <c r="J1059" s="67"/>
      <c r="K1059" s="68"/>
      <c r="L1059" s="69" t="str">
        <f>IF($I1059="","",IF(AND($B1059="K",$E1059="KTN"),2000,IF(AND($B1059="K",$E1059="WHZ"),2000,IF($E1059="MAHA",1500,IF($G1059=0,(VLOOKUP($K1059,'判定表'!$B$3:$G$96,2,FALSE)),0)))))</f>
        <v/>
      </c>
      <c r="M1059" s="70" t="str">
        <f>IF($K1059="","",IF($E1059="ANC",(VLOOKUP($K1059,'判定表'!$B$3:$G$95,3,FALSE)),IF(OR($E1059="KTN",$E1059="WHZ"),(VLOOKUP($K1059,'判定表'!$B$3:$G$95,4,FALSE)*I1059),0)))</f>
        <v/>
      </c>
      <c r="N1059" s="71" t="str">
        <f>IF($I1059="","",IF($K1059="","",IF($G1059=1,(VLOOKUP($F1059,'金額'!$B$3:$J$114,3,FALSE)),0)))</f>
        <v/>
      </c>
      <c r="O1059" s="72" t="str">
        <f t="shared" si="3"/>
        <v/>
      </c>
      <c r="P1059" s="73" t="str">
        <f>IF($K1059="","",IF($E1059="KTN",(VLOOKUP($K1059,'判定表'!$B$3:$I$95,8,FALSE)),IF($I1059="","",(VLOOKUP($F1059,'金額'!$B$3:$J$114,9,FALSE)))))</f>
        <v/>
      </c>
      <c r="Q1059" s="59"/>
      <c r="R1059" s="74"/>
      <c r="S1059" s="74"/>
      <c r="T1059" s="74"/>
      <c r="U1059" s="74"/>
      <c r="V1059" s="74"/>
      <c r="W1059" s="74"/>
      <c r="X1059" s="74"/>
      <c r="Y1059" s="74"/>
      <c r="Z1059" s="74"/>
      <c r="AA1059" s="74"/>
      <c r="AB1059" s="74"/>
      <c r="AC1059" s="74"/>
      <c r="AD1059" s="74"/>
    </row>
    <row r="1060" ht="13.5" customHeight="1">
      <c r="A1060" s="44"/>
      <c r="B1060" s="60" t="str">
        <f>IF($K1060="","",(VLOOKUP($K1060,'判定表'!$B$3:$G$105,6,FALSE)))</f>
        <v/>
      </c>
      <c r="C1060" s="61"/>
      <c r="D1060" s="62" t="str">
        <f t="shared" si="2"/>
        <v/>
      </c>
      <c r="E1060" s="62" t="str">
        <f>IF(F1060="","",VLOOKUP($F1060,'金額'!$B$3:$K$44,10,FALSE))</f>
        <v/>
      </c>
      <c r="F1060" s="63"/>
      <c r="G1060" s="64" t="str">
        <f>IF($F1060="","",(VLOOKUP($F1060,'金額'!$B$3:$E$114,2,FALSE)))</f>
        <v/>
      </c>
      <c r="H1060" s="65" t="str">
        <f>IF(F1060="","",VLOOKUP($F1060,'金額'!$B$3:$I$44,8,FALSE))</f>
        <v/>
      </c>
      <c r="I1060" s="66" t="str">
        <f>IF(F1060="","",VLOOKUP($F1060,'金額'!$B$3:$I$44,7,FALSE))</f>
        <v/>
      </c>
      <c r="J1060" s="67"/>
      <c r="K1060" s="68"/>
      <c r="L1060" s="69" t="str">
        <f>IF($I1060="","",IF(AND($B1060="K",$E1060="KTN"),2000,IF(AND($B1060="K",$E1060="WHZ"),2000,IF($E1060="MAHA",1500,IF($G1060=0,(VLOOKUP($K1060,'判定表'!$B$3:$G$96,2,FALSE)),0)))))</f>
        <v/>
      </c>
      <c r="M1060" s="70" t="str">
        <f>IF($K1060="","",IF($E1060="ANC",(VLOOKUP($K1060,'判定表'!$B$3:$G$95,3,FALSE)),IF(OR($E1060="KTN",$E1060="WHZ"),(VLOOKUP($K1060,'判定表'!$B$3:$G$95,4,FALSE)*I1060),0)))</f>
        <v/>
      </c>
      <c r="N1060" s="71" t="str">
        <f>IF($I1060="","",IF($K1060="","",IF($G1060=1,(VLOOKUP($F1060,'金額'!$B$3:$J$114,3,FALSE)),0)))</f>
        <v/>
      </c>
      <c r="O1060" s="72" t="str">
        <f t="shared" si="3"/>
        <v/>
      </c>
      <c r="P1060" s="73" t="str">
        <f>IF($K1060="","",IF($E1060="KTN",(VLOOKUP($K1060,'判定表'!$B$3:$I$95,8,FALSE)),IF($I1060="","",(VLOOKUP($F1060,'金額'!$B$3:$J$114,9,FALSE)))))</f>
        <v/>
      </c>
      <c r="Q1060" s="59"/>
      <c r="R1060" s="74"/>
      <c r="S1060" s="74"/>
      <c r="T1060" s="74"/>
      <c r="U1060" s="74"/>
      <c r="V1060" s="74"/>
      <c r="W1060" s="74"/>
      <c r="X1060" s="74"/>
      <c r="Y1060" s="74"/>
      <c r="Z1060" s="74"/>
      <c r="AA1060" s="74"/>
      <c r="AB1060" s="74"/>
      <c r="AC1060" s="74"/>
      <c r="AD1060" s="74"/>
    </row>
    <row r="1061" ht="13.5" customHeight="1">
      <c r="A1061" s="44"/>
      <c r="B1061" s="60" t="str">
        <f>IF($K1061="","",(VLOOKUP($K1061,'判定表'!$B$3:$G$105,6,FALSE)))</f>
        <v/>
      </c>
      <c r="C1061" s="61"/>
      <c r="D1061" s="62" t="str">
        <f t="shared" si="2"/>
        <v/>
      </c>
      <c r="E1061" s="62" t="str">
        <f>IF(F1061="","",VLOOKUP($F1061,'金額'!$B$3:$K$44,10,FALSE))</f>
        <v/>
      </c>
      <c r="F1061" s="63"/>
      <c r="G1061" s="64" t="str">
        <f>IF($F1061="","",(VLOOKUP($F1061,'金額'!$B$3:$E$114,2,FALSE)))</f>
        <v/>
      </c>
      <c r="H1061" s="65" t="str">
        <f>IF(F1061="","",VLOOKUP($F1061,'金額'!$B$3:$I$44,8,FALSE))</f>
        <v/>
      </c>
      <c r="I1061" s="66" t="str">
        <f>IF(F1061="","",VLOOKUP($F1061,'金額'!$B$3:$I$44,7,FALSE))</f>
        <v/>
      </c>
      <c r="J1061" s="67"/>
      <c r="K1061" s="68"/>
      <c r="L1061" s="69" t="str">
        <f>IF($I1061="","",IF(AND($B1061="K",$E1061="KTN"),2000,IF(AND($B1061="K",$E1061="WHZ"),2000,IF($E1061="MAHA",1500,IF($G1061=0,(VLOOKUP($K1061,'判定表'!$B$3:$G$96,2,FALSE)),0)))))</f>
        <v/>
      </c>
      <c r="M1061" s="70" t="str">
        <f>IF($K1061="","",IF($E1061="ANC",(VLOOKUP($K1061,'判定表'!$B$3:$G$95,3,FALSE)),IF(OR($E1061="KTN",$E1061="WHZ"),(VLOOKUP($K1061,'判定表'!$B$3:$G$95,4,FALSE)*I1061),0)))</f>
        <v/>
      </c>
      <c r="N1061" s="71" t="str">
        <f>IF($I1061="","",IF($K1061="","",IF($G1061=1,(VLOOKUP($F1061,'金額'!$B$3:$J$114,3,FALSE)),0)))</f>
        <v/>
      </c>
      <c r="O1061" s="72" t="str">
        <f t="shared" si="3"/>
        <v/>
      </c>
      <c r="P1061" s="73" t="str">
        <f>IF($K1061="","",IF($E1061="KTN",(VLOOKUP($K1061,'判定表'!$B$3:$I$95,8,FALSE)),IF($I1061="","",(VLOOKUP($F1061,'金額'!$B$3:$J$114,9,FALSE)))))</f>
        <v/>
      </c>
      <c r="Q1061" s="59"/>
      <c r="R1061" s="74"/>
      <c r="S1061" s="74"/>
      <c r="T1061" s="74"/>
      <c r="U1061" s="74"/>
      <c r="V1061" s="74"/>
      <c r="W1061" s="74"/>
      <c r="X1061" s="74"/>
      <c r="Y1061" s="74"/>
      <c r="Z1061" s="74"/>
      <c r="AA1061" s="74"/>
      <c r="AB1061" s="74"/>
      <c r="AC1061" s="74"/>
      <c r="AD1061" s="74"/>
    </row>
    <row r="1062" ht="13.5" customHeight="1">
      <c r="A1062" s="44"/>
      <c r="B1062" s="60" t="str">
        <f>IF($K1062="","",(VLOOKUP($K1062,'判定表'!$B$3:$G$105,6,FALSE)))</f>
        <v/>
      </c>
      <c r="C1062" s="61"/>
      <c r="D1062" s="62" t="str">
        <f t="shared" si="2"/>
        <v/>
      </c>
      <c r="E1062" s="62" t="str">
        <f>IF(F1062="","",VLOOKUP($F1062,'金額'!$B$3:$K$44,10,FALSE))</f>
        <v/>
      </c>
      <c r="F1062" s="63"/>
      <c r="G1062" s="64" t="str">
        <f>IF($F1062="","",(VLOOKUP($F1062,'金額'!$B$3:$E$114,2,FALSE)))</f>
        <v/>
      </c>
      <c r="H1062" s="65" t="str">
        <f>IF(F1062="","",VLOOKUP($F1062,'金額'!$B$3:$I$44,8,FALSE))</f>
        <v/>
      </c>
      <c r="I1062" s="66" t="str">
        <f>IF(F1062="","",VLOOKUP($F1062,'金額'!$B$3:$I$44,7,FALSE))</f>
        <v/>
      </c>
      <c r="J1062" s="67"/>
      <c r="K1062" s="68"/>
      <c r="L1062" s="69" t="str">
        <f>IF($I1062="","",IF(AND($B1062="K",$E1062="KTN"),2000,IF(AND($B1062="K",$E1062="WHZ"),2000,IF($E1062="MAHA",1500,IF($G1062=0,(VLOOKUP($K1062,'判定表'!$B$3:$G$96,2,FALSE)),0)))))</f>
        <v/>
      </c>
      <c r="M1062" s="70" t="str">
        <f>IF($K1062="","",IF($E1062="ANC",(VLOOKUP($K1062,'判定表'!$B$3:$G$95,3,FALSE)),IF(OR($E1062="KTN",$E1062="WHZ"),(VLOOKUP($K1062,'判定表'!$B$3:$G$95,4,FALSE)*I1062),0)))</f>
        <v/>
      </c>
      <c r="N1062" s="71" t="str">
        <f>IF($I1062="","",IF($K1062="","",IF($G1062=1,(VLOOKUP($F1062,'金額'!$B$3:$J$114,3,FALSE)),0)))</f>
        <v/>
      </c>
      <c r="O1062" s="72" t="str">
        <f t="shared" si="3"/>
        <v/>
      </c>
      <c r="P1062" s="73" t="str">
        <f>IF($K1062="","",IF($E1062="KTN",(VLOOKUP($K1062,'判定表'!$B$3:$I$95,8,FALSE)),IF($I1062="","",(VLOOKUP($F1062,'金額'!$B$3:$J$114,9,FALSE)))))</f>
        <v/>
      </c>
      <c r="Q1062" s="59"/>
      <c r="R1062" s="74"/>
      <c r="S1062" s="74"/>
      <c r="T1062" s="74"/>
      <c r="U1062" s="74"/>
      <c r="V1062" s="74"/>
      <c r="W1062" s="74"/>
      <c r="X1062" s="74"/>
      <c r="Y1062" s="74"/>
      <c r="Z1062" s="74"/>
      <c r="AA1062" s="74"/>
      <c r="AB1062" s="74"/>
      <c r="AC1062" s="74"/>
      <c r="AD1062" s="74"/>
    </row>
    <row r="1063" ht="13.5" customHeight="1">
      <c r="A1063" s="44"/>
      <c r="B1063" s="60" t="str">
        <f>IF($K1063="","",(VLOOKUP($K1063,'判定表'!$B$3:$G$105,6,FALSE)))</f>
        <v/>
      </c>
      <c r="C1063" s="61"/>
      <c r="D1063" s="62" t="str">
        <f t="shared" si="2"/>
        <v/>
      </c>
      <c r="E1063" s="62" t="str">
        <f>IF(F1063="","",VLOOKUP($F1063,'金額'!$B$3:$K$44,10,FALSE))</f>
        <v/>
      </c>
      <c r="F1063" s="63"/>
      <c r="G1063" s="64" t="str">
        <f>IF($F1063="","",(VLOOKUP($F1063,'金額'!$B$3:$E$114,2,FALSE)))</f>
        <v/>
      </c>
      <c r="H1063" s="65" t="str">
        <f>IF(F1063="","",VLOOKUP($F1063,'金額'!$B$3:$I$44,8,FALSE))</f>
        <v/>
      </c>
      <c r="I1063" s="66" t="str">
        <f>IF(F1063="","",VLOOKUP($F1063,'金額'!$B$3:$I$44,7,FALSE))</f>
        <v/>
      </c>
      <c r="J1063" s="67"/>
      <c r="K1063" s="68"/>
      <c r="L1063" s="69" t="str">
        <f>IF($I1063="","",IF(AND($B1063="K",$E1063="KTN"),2000,IF(AND($B1063="K",$E1063="WHZ"),2000,IF($E1063="MAHA",1500,IF($G1063=0,(VLOOKUP($K1063,'判定表'!$B$3:$G$96,2,FALSE)),0)))))</f>
        <v/>
      </c>
      <c r="M1063" s="70" t="str">
        <f>IF($K1063="","",IF($E1063="ANC",(VLOOKUP($K1063,'判定表'!$B$3:$G$95,3,FALSE)),IF(OR($E1063="KTN",$E1063="WHZ"),(VLOOKUP($K1063,'判定表'!$B$3:$G$95,4,FALSE)*I1063),0)))</f>
        <v/>
      </c>
      <c r="N1063" s="71" t="str">
        <f>IF($I1063="","",IF($K1063="","",IF($G1063=1,(VLOOKUP($F1063,'金額'!$B$3:$J$114,3,FALSE)),0)))</f>
        <v/>
      </c>
      <c r="O1063" s="72" t="str">
        <f t="shared" si="3"/>
        <v/>
      </c>
      <c r="P1063" s="73" t="str">
        <f>IF($K1063="","",IF($E1063="KTN",(VLOOKUP($K1063,'判定表'!$B$3:$I$95,8,FALSE)),IF($I1063="","",(VLOOKUP($F1063,'金額'!$B$3:$J$114,9,FALSE)))))</f>
        <v/>
      </c>
      <c r="Q1063" s="59"/>
      <c r="R1063" s="74"/>
      <c r="S1063" s="74"/>
      <c r="T1063" s="74"/>
      <c r="U1063" s="74"/>
      <c r="V1063" s="74"/>
      <c r="W1063" s="74"/>
      <c r="X1063" s="74"/>
      <c r="Y1063" s="74"/>
      <c r="Z1063" s="74"/>
      <c r="AA1063" s="74"/>
      <c r="AB1063" s="74"/>
      <c r="AC1063" s="74"/>
      <c r="AD1063" s="74"/>
    </row>
    <row r="1064" ht="13.5" customHeight="1">
      <c r="A1064" s="44"/>
      <c r="B1064" s="60" t="str">
        <f>IF($K1064="","",(VLOOKUP($K1064,'判定表'!$B$3:$G$105,6,FALSE)))</f>
        <v/>
      </c>
      <c r="C1064" s="61"/>
      <c r="D1064" s="62" t="str">
        <f t="shared" si="2"/>
        <v/>
      </c>
      <c r="E1064" s="62" t="str">
        <f>IF(F1064="","",VLOOKUP($F1064,'金額'!$B$3:$K$44,10,FALSE))</f>
        <v/>
      </c>
      <c r="F1064" s="63"/>
      <c r="G1064" s="64" t="str">
        <f>IF($F1064="","",(VLOOKUP($F1064,'金額'!$B$3:$E$114,2,FALSE)))</f>
        <v/>
      </c>
      <c r="H1064" s="65" t="str">
        <f>IF(F1064="","",VLOOKUP($F1064,'金額'!$B$3:$I$44,8,FALSE))</f>
        <v/>
      </c>
      <c r="I1064" s="66" t="str">
        <f>IF(F1064="","",VLOOKUP($F1064,'金額'!$B$3:$I$44,7,FALSE))</f>
        <v/>
      </c>
      <c r="J1064" s="67"/>
      <c r="K1064" s="68"/>
      <c r="L1064" s="69" t="str">
        <f>IF($I1064="","",IF(AND($B1064="K",$E1064="KTN"),2000,IF(AND($B1064="K",$E1064="WHZ"),2000,IF($E1064="MAHA",1500,IF($G1064=0,(VLOOKUP($K1064,'判定表'!$B$3:$G$96,2,FALSE)),0)))))</f>
        <v/>
      </c>
      <c r="M1064" s="70" t="str">
        <f>IF($K1064="","",IF($E1064="ANC",(VLOOKUP($K1064,'判定表'!$B$3:$G$95,3,FALSE)),IF(OR($E1064="KTN",$E1064="WHZ"),(VLOOKUP($K1064,'判定表'!$B$3:$G$95,4,FALSE)*I1064),0)))</f>
        <v/>
      </c>
      <c r="N1064" s="71" t="str">
        <f>IF($I1064="","",IF($K1064="","",IF($G1064=1,(VLOOKUP($F1064,'金額'!$B$3:$J$114,3,FALSE)),0)))</f>
        <v/>
      </c>
      <c r="O1064" s="72" t="str">
        <f t="shared" si="3"/>
        <v/>
      </c>
      <c r="P1064" s="73" t="str">
        <f>IF($K1064="","",IF($E1064="KTN",(VLOOKUP($K1064,'判定表'!$B$3:$I$95,8,FALSE)),IF($I1064="","",(VLOOKUP($F1064,'金額'!$B$3:$J$114,9,FALSE)))))</f>
        <v/>
      </c>
      <c r="Q1064" s="59"/>
      <c r="R1064" s="74"/>
      <c r="S1064" s="74"/>
      <c r="T1064" s="74"/>
      <c r="U1064" s="74"/>
      <c r="V1064" s="74"/>
      <c r="W1064" s="74"/>
      <c r="X1064" s="74"/>
      <c r="Y1064" s="74"/>
      <c r="Z1064" s="74"/>
      <c r="AA1064" s="74"/>
      <c r="AB1064" s="74"/>
      <c r="AC1064" s="74"/>
      <c r="AD1064" s="74"/>
    </row>
    <row r="1065" ht="13.5" customHeight="1">
      <c r="A1065" s="44"/>
      <c r="B1065" s="60" t="str">
        <f>IF($K1065="","",(VLOOKUP($K1065,'判定表'!$B$3:$G$105,6,FALSE)))</f>
        <v/>
      </c>
      <c r="C1065" s="61"/>
      <c r="D1065" s="62" t="str">
        <f t="shared" si="2"/>
        <v/>
      </c>
      <c r="E1065" s="62" t="str">
        <f>IF(F1065="","",VLOOKUP($F1065,'金額'!$B$3:$K$44,10,FALSE))</f>
        <v/>
      </c>
      <c r="F1065" s="63"/>
      <c r="G1065" s="64" t="str">
        <f>IF($F1065="","",(VLOOKUP($F1065,'金額'!$B$3:$E$114,2,FALSE)))</f>
        <v/>
      </c>
      <c r="H1065" s="65" t="str">
        <f>IF(F1065="","",VLOOKUP($F1065,'金額'!$B$3:$I$44,8,FALSE))</f>
        <v/>
      </c>
      <c r="I1065" s="66" t="str">
        <f>IF(F1065="","",VLOOKUP($F1065,'金額'!$B$3:$I$44,7,FALSE))</f>
        <v/>
      </c>
      <c r="J1065" s="67"/>
      <c r="K1065" s="68"/>
      <c r="L1065" s="69" t="str">
        <f>IF($I1065="","",IF(AND($B1065="K",$E1065="KTN"),2000,IF(AND($B1065="K",$E1065="WHZ"),2000,IF($E1065="MAHA",1500,IF($G1065=0,(VLOOKUP($K1065,'判定表'!$B$3:$G$96,2,FALSE)),0)))))</f>
        <v/>
      </c>
      <c r="M1065" s="70" t="str">
        <f>IF($K1065="","",IF($E1065="ANC",(VLOOKUP($K1065,'判定表'!$B$3:$G$95,3,FALSE)),IF(OR($E1065="KTN",$E1065="WHZ"),(VLOOKUP($K1065,'判定表'!$B$3:$G$95,4,FALSE)*I1065),0)))</f>
        <v/>
      </c>
      <c r="N1065" s="71" t="str">
        <f>IF($I1065="","",IF($K1065="","",IF($G1065=1,(VLOOKUP($F1065,'金額'!$B$3:$J$114,3,FALSE)),0)))</f>
        <v/>
      </c>
      <c r="O1065" s="72" t="str">
        <f t="shared" si="3"/>
        <v/>
      </c>
      <c r="P1065" s="73" t="str">
        <f>IF($K1065="","",IF($E1065="KTN",(VLOOKUP($K1065,'判定表'!$B$3:$I$95,8,FALSE)),IF($I1065="","",(VLOOKUP($F1065,'金額'!$B$3:$J$114,9,FALSE)))))</f>
        <v/>
      </c>
      <c r="Q1065" s="59"/>
      <c r="R1065" s="74"/>
      <c r="S1065" s="74"/>
      <c r="T1065" s="74"/>
      <c r="U1065" s="74"/>
      <c r="V1065" s="74"/>
      <c r="W1065" s="74"/>
      <c r="X1065" s="74"/>
      <c r="Y1065" s="74"/>
      <c r="Z1065" s="74"/>
      <c r="AA1065" s="74"/>
      <c r="AB1065" s="74"/>
      <c r="AC1065" s="74"/>
      <c r="AD1065" s="74"/>
    </row>
    <row r="1066" ht="13.5" customHeight="1">
      <c r="A1066" s="44"/>
      <c r="B1066" s="60" t="str">
        <f>IF($K1066="","",(VLOOKUP($K1066,'判定表'!$B$3:$G$105,6,FALSE)))</f>
        <v/>
      </c>
      <c r="C1066" s="61"/>
      <c r="D1066" s="62" t="str">
        <f t="shared" si="2"/>
        <v/>
      </c>
      <c r="E1066" s="62" t="str">
        <f>IF(F1066="","",VLOOKUP($F1066,'金額'!$B$3:$K$44,10,FALSE))</f>
        <v/>
      </c>
      <c r="F1066" s="63"/>
      <c r="G1066" s="64" t="str">
        <f>IF($F1066="","",(VLOOKUP($F1066,'金額'!$B$3:$E$114,2,FALSE)))</f>
        <v/>
      </c>
      <c r="H1066" s="65" t="str">
        <f>IF(F1066="","",VLOOKUP($F1066,'金額'!$B$3:$I$44,8,FALSE))</f>
        <v/>
      </c>
      <c r="I1066" s="66" t="str">
        <f>IF(F1066="","",VLOOKUP($F1066,'金額'!$B$3:$I$44,7,FALSE))</f>
        <v/>
      </c>
      <c r="J1066" s="67"/>
      <c r="K1066" s="68"/>
      <c r="L1066" s="69" t="str">
        <f>IF($I1066="","",IF(AND($B1066="K",$E1066="KTN"),2000,IF(AND($B1066="K",$E1066="WHZ"),2000,IF($E1066="MAHA",1500,IF($G1066=0,(VLOOKUP($K1066,'判定表'!$B$3:$G$96,2,FALSE)),0)))))</f>
        <v/>
      </c>
      <c r="M1066" s="70" t="str">
        <f>IF($K1066="","",IF($E1066="ANC",(VLOOKUP($K1066,'判定表'!$B$3:$G$95,3,FALSE)),IF(OR($E1066="KTN",$E1066="WHZ"),(VLOOKUP($K1066,'判定表'!$B$3:$G$95,4,FALSE)*I1066),0)))</f>
        <v/>
      </c>
      <c r="N1066" s="71" t="str">
        <f>IF($I1066="","",IF($K1066="","",IF($G1066=1,(VLOOKUP($F1066,'金額'!$B$3:$J$114,3,FALSE)),0)))</f>
        <v/>
      </c>
      <c r="O1066" s="72" t="str">
        <f t="shared" si="3"/>
        <v/>
      </c>
      <c r="P1066" s="73" t="str">
        <f>IF($K1066="","",IF($E1066="KTN",(VLOOKUP($K1066,'判定表'!$B$3:$I$95,8,FALSE)),IF($I1066="","",(VLOOKUP($F1066,'金額'!$B$3:$J$114,9,FALSE)))))</f>
        <v/>
      </c>
      <c r="Q1066" s="59"/>
      <c r="R1066" s="74"/>
      <c r="S1066" s="74"/>
      <c r="T1066" s="74"/>
      <c r="U1066" s="74"/>
      <c r="V1066" s="74"/>
      <c r="W1066" s="74"/>
      <c r="X1066" s="74"/>
      <c r="Y1066" s="74"/>
      <c r="Z1066" s="74"/>
      <c r="AA1066" s="74"/>
      <c r="AB1066" s="74"/>
      <c r="AC1066" s="74"/>
      <c r="AD1066" s="74"/>
    </row>
    <row r="1067" ht="13.5" customHeight="1">
      <c r="A1067" s="44"/>
      <c r="B1067" s="60" t="str">
        <f>IF($K1067="","",(VLOOKUP($K1067,'判定表'!$B$3:$G$105,6,FALSE)))</f>
        <v/>
      </c>
      <c r="C1067" s="61"/>
      <c r="D1067" s="62" t="str">
        <f t="shared" si="2"/>
        <v/>
      </c>
      <c r="E1067" s="62" t="str">
        <f>IF(F1067="","",VLOOKUP($F1067,'金額'!$B$3:$K$44,10,FALSE))</f>
        <v/>
      </c>
      <c r="F1067" s="63"/>
      <c r="G1067" s="64" t="str">
        <f>IF($F1067="","",(VLOOKUP($F1067,'金額'!$B$3:$E$114,2,FALSE)))</f>
        <v/>
      </c>
      <c r="H1067" s="65" t="str">
        <f>IF(F1067="","",VLOOKUP($F1067,'金額'!$B$3:$I$44,8,FALSE))</f>
        <v/>
      </c>
      <c r="I1067" s="66" t="str">
        <f>IF(F1067="","",VLOOKUP($F1067,'金額'!$B$3:$I$44,7,FALSE))</f>
        <v/>
      </c>
      <c r="J1067" s="67"/>
      <c r="K1067" s="68"/>
      <c r="L1067" s="69" t="str">
        <f>IF($I1067="","",IF(AND($B1067="K",$E1067="KTN"),2000,IF(AND($B1067="K",$E1067="WHZ"),2000,IF($E1067="MAHA",1500,IF($G1067=0,(VLOOKUP($K1067,'判定表'!$B$3:$G$96,2,FALSE)),0)))))</f>
        <v/>
      </c>
      <c r="M1067" s="70" t="str">
        <f>IF($K1067="","",IF($E1067="ANC",(VLOOKUP($K1067,'判定表'!$B$3:$G$95,3,FALSE)),IF(OR($E1067="KTN",$E1067="WHZ"),(VLOOKUP($K1067,'判定表'!$B$3:$G$95,4,FALSE)*I1067),0)))</f>
        <v/>
      </c>
      <c r="N1067" s="71" t="str">
        <f>IF($I1067="","",IF($K1067="","",IF($G1067=1,(VLOOKUP($F1067,'金額'!$B$3:$J$114,3,FALSE)),0)))</f>
        <v/>
      </c>
      <c r="O1067" s="72" t="str">
        <f t="shared" si="3"/>
        <v/>
      </c>
      <c r="P1067" s="73" t="str">
        <f>IF($K1067="","",IF($E1067="KTN",(VLOOKUP($K1067,'判定表'!$B$3:$I$95,8,FALSE)),IF($I1067="","",(VLOOKUP($F1067,'金額'!$B$3:$J$114,9,FALSE)))))</f>
        <v/>
      </c>
      <c r="Q1067" s="59"/>
      <c r="R1067" s="74"/>
      <c r="S1067" s="74"/>
      <c r="T1067" s="74"/>
      <c r="U1067" s="74"/>
      <c r="V1067" s="74"/>
      <c r="W1067" s="74"/>
      <c r="X1067" s="74"/>
      <c r="Y1067" s="74"/>
      <c r="Z1067" s="74"/>
      <c r="AA1067" s="74"/>
      <c r="AB1067" s="74"/>
      <c r="AC1067" s="74"/>
      <c r="AD1067" s="74"/>
    </row>
    <row r="1068" ht="13.5" customHeight="1">
      <c r="A1068" s="44"/>
      <c r="B1068" s="60" t="str">
        <f>IF($K1068="","",(VLOOKUP($K1068,'判定表'!$B$3:$G$105,6,FALSE)))</f>
        <v/>
      </c>
      <c r="C1068" s="61"/>
      <c r="D1068" s="62" t="str">
        <f t="shared" si="2"/>
        <v/>
      </c>
      <c r="E1068" s="62" t="str">
        <f>IF(F1068="","",VLOOKUP($F1068,'金額'!$B$3:$K$44,10,FALSE))</f>
        <v/>
      </c>
      <c r="F1068" s="63"/>
      <c r="G1068" s="64" t="str">
        <f>IF($F1068="","",(VLOOKUP($F1068,'金額'!$B$3:$E$114,2,FALSE)))</f>
        <v/>
      </c>
      <c r="H1068" s="65" t="str">
        <f>IF(F1068="","",VLOOKUP($F1068,'金額'!$B$3:$I$44,8,FALSE))</f>
        <v/>
      </c>
      <c r="I1068" s="66" t="str">
        <f>IF(F1068="","",VLOOKUP($F1068,'金額'!$B$3:$I$44,7,FALSE))</f>
        <v/>
      </c>
      <c r="J1068" s="67"/>
      <c r="K1068" s="68"/>
      <c r="L1068" s="69" t="str">
        <f>IF($I1068="","",IF(AND($B1068="K",$E1068="KTN"),2000,IF(AND($B1068="K",$E1068="WHZ"),2000,IF($E1068="MAHA",1500,IF($G1068=0,(VLOOKUP($K1068,'判定表'!$B$3:$G$96,2,FALSE)),0)))))</f>
        <v/>
      </c>
      <c r="M1068" s="70" t="str">
        <f>IF($K1068="","",IF($E1068="ANC",(VLOOKUP($K1068,'判定表'!$B$3:$G$95,3,FALSE)),IF(OR($E1068="KTN",$E1068="WHZ"),(VLOOKUP($K1068,'判定表'!$B$3:$G$95,4,FALSE)*I1068),0)))</f>
        <v/>
      </c>
      <c r="N1068" s="71" t="str">
        <f>IF($I1068="","",IF($K1068="","",IF($G1068=1,(VLOOKUP($F1068,'金額'!$B$3:$J$114,3,FALSE)),0)))</f>
        <v/>
      </c>
      <c r="O1068" s="72" t="str">
        <f t="shared" si="3"/>
        <v/>
      </c>
      <c r="P1068" s="73" t="str">
        <f>IF($K1068="","",IF($E1068="KTN",(VLOOKUP($K1068,'判定表'!$B$3:$I$95,8,FALSE)),IF($I1068="","",(VLOOKUP($F1068,'金額'!$B$3:$J$114,9,FALSE)))))</f>
        <v/>
      </c>
      <c r="Q1068" s="59"/>
      <c r="R1068" s="74"/>
      <c r="S1068" s="74"/>
      <c r="T1068" s="74"/>
      <c r="U1068" s="74"/>
      <c r="V1068" s="74"/>
      <c r="W1068" s="74"/>
      <c r="X1068" s="74"/>
      <c r="Y1068" s="74"/>
      <c r="Z1068" s="74"/>
      <c r="AA1068" s="74"/>
      <c r="AB1068" s="74"/>
      <c r="AC1068" s="74"/>
      <c r="AD1068" s="74"/>
    </row>
    <row r="1069" ht="13.5" customHeight="1">
      <c r="A1069" s="44"/>
      <c r="B1069" s="60" t="str">
        <f>IF($K1069="","",(VLOOKUP($K1069,'判定表'!$B$3:$G$105,6,FALSE)))</f>
        <v/>
      </c>
      <c r="C1069" s="61"/>
      <c r="D1069" s="62" t="str">
        <f t="shared" si="2"/>
        <v/>
      </c>
      <c r="E1069" s="62" t="str">
        <f>IF(F1069="","",VLOOKUP($F1069,'金額'!$B$3:$K$44,10,FALSE))</f>
        <v/>
      </c>
      <c r="F1069" s="63"/>
      <c r="G1069" s="64" t="str">
        <f>IF($F1069="","",(VLOOKUP($F1069,'金額'!$B$3:$E$114,2,FALSE)))</f>
        <v/>
      </c>
      <c r="H1069" s="65" t="str">
        <f>IF(F1069="","",VLOOKUP($F1069,'金額'!$B$3:$I$44,8,FALSE))</f>
        <v/>
      </c>
      <c r="I1069" s="66" t="str">
        <f>IF(F1069="","",VLOOKUP($F1069,'金額'!$B$3:$I$44,7,FALSE))</f>
        <v/>
      </c>
      <c r="J1069" s="67"/>
      <c r="K1069" s="68"/>
      <c r="L1069" s="69" t="str">
        <f>IF($I1069="","",IF(AND($B1069="K",$E1069="KTN"),2000,IF(AND($B1069="K",$E1069="WHZ"),2000,IF($E1069="MAHA",1500,IF($G1069=0,(VLOOKUP($K1069,'判定表'!$B$3:$G$96,2,FALSE)),0)))))</f>
        <v/>
      </c>
      <c r="M1069" s="70" t="str">
        <f>IF($K1069="","",IF($E1069="ANC",(VLOOKUP($K1069,'判定表'!$B$3:$G$95,3,FALSE)),IF(OR($E1069="KTN",$E1069="WHZ"),(VLOOKUP($K1069,'判定表'!$B$3:$G$95,4,FALSE)*I1069),0)))</f>
        <v/>
      </c>
      <c r="N1069" s="71" t="str">
        <f>IF($I1069="","",IF($K1069="","",IF($G1069=1,(VLOOKUP($F1069,'金額'!$B$3:$J$114,3,FALSE)),0)))</f>
        <v/>
      </c>
      <c r="O1069" s="72" t="str">
        <f t="shared" si="3"/>
        <v/>
      </c>
      <c r="P1069" s="73" t="str">
        <f>IF($K1069="","",IF($E1069="KTN",(VLOOKUP($K1069,'判定表'!$B$3:$I$95,8,FALSE)),IF($I1069="","",(VLOOKUP($F1069,'金額'!$B$3:$J$114,9,FALSE)))))</f>
        <v/>
      </c>
      <c r="Q1069" s="59"/>
      <c r="R1069" s="74"/>
      <c r="S1069" s="74"/>
      <c r="T1069" s="74"/>
      <c r="U1069" s="74"/>
      <c r="V1069" s="74"/>
      <c r="W1069" s="74"/>
      <c r="X1069" s="74"/>
      <c r="Y1069" s="74"/>
      <c r="Z1069" s="74"/>
      <c r="AA1069" s="74"/>
      <c r="AB1069" s="74"/>
      <c r="AC1069" s="74"/>
      <c r="AD1069" s="74"/>
    </row>
    <row r="1070" ht="13.5" customHeight="1">
      <c r="A1070" s="44"/>
      <c r="B1070" s="60" t="str">
        <f>IF($K1070="","",(VLOOKUP($K1070,'判定表'!$B$3:$G$105,6,FALSE)))</f>
        <v/>
      </c>
      <c r="C1070" s="61"/>
      <c r="D1070" s="62" t="str">
        <f t="shared" si="2"/>
        <v/>
      </c>
      <c r="E1070" s="62" t="str">
        <f>IF(F1070="","",VLOOKUP($F1070,'金額'!$B$3:$K$44,10,FALSE))</f>
        <v/>
      </c>
      <c r="F1070" s="63"/>
      <c r="G1070" s="64" t="str">
        <f>IF($F1070="","",(VLOOKUP($F1070,'金額'!$B$3:$E$114,2,FALSE)))</f>
        <v/>
      </c>
      <c r="H1070" s="65" t="str">
        <f>IF(F1070="","",VLOOKUP($F1070,'金額'!$B$3:$I$44,8,FALSE))</f>
        <v/>
      </c>
      <c r="I1070" s="66" t="str">
        <f>IF(F1070="","",VLOOKUP($F1070,'金額'!$B$3:$I$44,7,FALSE))</f>
        <v/>
      </c>
      <c r="J1070" s="67"/>
      <c r="K1070" s="68"/>
      <c r="L1070" s="69" t="str">
        <f>IF($I1070="","",IF(AND($B1070="K",$E1070="KTN"),2000,IF(AND($B1070="K",$E1070="WHZ"),2000,IF($E1070="MAHA",1500,IF($G1070=0,(VLOOKUP($K1070,'判定表'!$B$3:$G$96,2,FALSE)),0)))))</f>
        <v/>
      </c>
      <c r="M1070" s="70" t="str">
        <f>IF($K1070="","",IF($E1070="ANC",(VLOOKUP($K1070,'判定表'!$B$3:$G$95,3,FALSE)),IF(OR($E1070="KTN",$E1070="WHZ"),(VLOOKUP($K1070,'判定表'!$B$3:$G$95,4,FALSE)*I1070),0)))</f>
        <v/>
      </c>
      <c r="N1070" s="71" t="str">
        <f>IF($I1070="","",IF($K1070="","",IF($G1070=1,(VLOOKUP($F1070,'金額'!$B$3:$J$114,3,FALSE)),0)))</f>
        <v/>
      </c>
      <c r="O1070" s="72" t="str">
        <f t="shared" si="3"/>
        <v/>
      </c>
      <c r="P1070" s="73" t="str">
        <f>IF($K1070="","",IF($E1070="KTN",(VLOOKUP($K1070,'判定表'!$B$3:$I$95,8,FALSE)),IF($I1070="","",(VLOOKUP($F1070,'金額'!$B$3:$J$114,9,FALSE)))))</f>
        <v/>
      </c>
      <c r="Q1070" s="59"/>
      <c r="R1070" s="74"/>
      <c r="S1070" s="74"/>
      <c r="T1070" s="74"/>
      <c r="U1070" s="74"/>
      <c r="V1070" s="74"/>
      <c r="W1070" s="74"/>
      <c r="X1070" s="74"/>
      <c r="Y1070" s="74"/>
      <c r="Z1070" s="74"/>
      <c r="AA1070" s="74"/>
      <c r="AB1070" s="74"/>
      <c r="AC1070" s="74"/>
      <c r="AD1070" s="74"/>
    </row>
    <row r="1071" ht="13.5" customHeight="1">
      <c r="A1071" s="44"/>
      <c r="B1071" s="60" t="str">
        <f>IF($K1071="","",(VLOOKUP($K1071,'判定表'!$B$3:$G$105,6,FALSE)))</f>
        <v/>
      </c>
      <c r="C1071" s="61"/>
      <c r="D1071" s="62" t="str">
        <f t="shared" si="2"/>
        <v/>
      </c>
      <c r="E1071" s="62" t="str">
        <f>IF(F1071="","",VLOOKUP($F1071,'金額'!$B$3:$K$44,10,FALSE))</f>
        <v/>
      </c>
      <c r="F1071" s="63"/>
      <c r="G1071" s="64" t="str">
        <f>IF($F1071="","",(VLOOKUP($F1071,'金額'!$B$3:$E$114,2,FALSE)))</f>
        <v/>
      </c>
      <c r="H1071" s="65" t="str">
        <f>IF(F1071="","",VLOOKUP($F1071,'金額'!$B$3:$I$44,8,FALSE))</f>
        <v/>
      </c>
      <c r="I1071" s="66" t="str">
        <f>IF(F1071="","",VLOOKUP($F1071,'金額'!$B$3:$I$44,7,FALSE))</f>
        <v/>
      </c>
      <c r="J1071" s="67"/>
      <c r="K1071" s="68"/>
      <c r="L1071" s="69" t="str">
        <f>IF($I1071="","",IF(AND($B1071="K",$E1071="KTN"),2000,IF(AND($B1071="K",$E1071="WHZ"),2000,IF($E1071="MAHA",1500,IF($G1071=0,(VLOOKUP($K1071,'判定表'!$B$3:$G$96,2,FALSE)),0)))))</f>
        <v/>
      </c>
      <c r="M1071" s="70" t="str">
        <f>IF($K1071="","",IF($E1071="ANC",(VLOOKUP($K1071,'判定表'!$B$3:$G$95,3,FALSE)),IF(OR($E1071="KTN",$E1071="WHZ"),(VLOOKUP($K1071,'判定表'!$B$3:$G$95,4,FALSE)*I1071),0)))</f>
        <v/>
      </c>
      <c r="N1071" s="71" t="str">
        <f>IF($I1071="","",IF($K1071="","",IF($G1071=1,(VLOOKUP($F1071,'金額'!$B$3:$J$114,3,FALSE)),0)))</f>
        <v/>
      </c>
      <c r="O1071" s="72" t="str">
        <f t="shared" si="3"/>
        <v/>
      </c>
      <c r="P1071" s="73" t="str">
        <f>IF($K1071="","",IF($E1071="KTN",(VLOOKUP($K1071,'判定表'!$B$3:$I$95,8,FALSE)),IF($I1071="","",(VLOOKUP($F1071,'金額'!$B$3:$J$114,9,FALSE)))))</f>
        <v/>
      </c>
      <c r="Q1071" s="59"/>
      <c r="R1071" s="74"/>
      <c r="S1071" s="74"/>
      <c r="T1071" s="74"/>
      <c r="U1071" s="74"/>
      <c r="V1071" s="74"/>
      <c r="W1071" s="74"/>
      <c r="X1071" s="74"/>
      <c r="Y1071" s="74"/>
      <c r="Z1071" s="74"/>
      <c r="AA1071" s="74"/>
      <c r="AB1071" s="74"/>
      <c r="AC1071" s="74"/>
      <c r="AD1071" s="74"/>
    </row>
    <row r="1072" ht="13.5" customHeight="1">
      <c r="A1072" s="44"/>
      <c r="B1072" s="60" t="str">
        <f>IF($K1072="","",(VLOOKUP($K1072,'判定表'!$B$3:$G$105,6,FALSE)))</f>
        <v/>
      </c>
      <c r="C1072" s="61"/>
      <c r="D1072" s="62" t="str">
        <f t="shared" si="2"/>
        <v/>
      </c>
      <c r="E1072" s="62" t="str">
        <f>IF(F1072="","",VLOOKUP($F1072,'金額'!$B$3:$K$44,10,FALSE))</f>
        <v/>
      </c>
      <c r="F1072" s="63"/>
      <c r="G1072" s="64" t="str">
        <f>IF($F1072="","",(VLOOKUP($F1072,'金額'!$B$3:$E$114,2,FALSE)))</f>
        <v/>
      </c>
      <c r="H1072" s="65" t="str">
        <f>IF(F1072="","",VLOOKUP($F1072,'金額'!$B$3:$I$44,8,FALSE))</f>
        <v/>
      </c>
      <c r="I1072" s="66" t="str">
        <f>IF(F1072="","",VLOOKUP($F1072,'金額'!$B$3:$I$44,7,FALSE))</f>
        <v/>
      </c>
      <c r="J1072" s="67"/>
      <c r="K1072" s="68"/>
      <c r="L1072" s="69" t="str">
        <f>IF($I1072="","",IF(AND($B1072="K",$E1072="KTN"),2000,IF(AND($B1072="K",$E1072="WHZ"),2000,IF($E1072="MAHA",1500,IF($G1072=0,(VLOOKUP($K1072,'判定表'!$B$3:$G$96,2,FALSE)),0)))))</f>
        <v/>
      </c>
      <c r="M1072" s="70" t="str">
        <f>IF($K1072="","",IF($E1072="ANC",(VLOOKUP($K1072,'判定表'!$B$3:$G$95,3,FALSE)),IF(OR($E1072="KTN",$E1072="WHZ"),(VLOOKUP($K1072,'判定表'!$B$3:$G$95,4,FALSE)*I1072),0)))</f>
        <v/>
      </c>
      <c r="N1072" s="71" t="str">
        <f>IF($I1072="","",IF($K1072="","",IF($G1072=1,(VLOOKUP($F1072,'金額'!$B$3:$J$114,3,FALSE)),0)))</f>
        <v/>
      </c>
      <c r="O1072" s="72" t="str">
        <f t="shared" si="3"/>
        <v/>
      </c>
      <c r="P1072" s="73" t="str">
        <f>IF($K1072="","",IF($E1072="KTN",(VLOOKUP($K1072,'判定表'!$B$3:$I$95,8,FALSE)),IF($I1072="","",(VLOOKUP($F1072,'金額'!$B$3:$J$114,9,FALSE)))))</f>
        <v/>
      </c>
      <c r="Q1072" s="59"/>
      <c r="R1072" s="74"/>
      <c r="S1072" s="74"/>
      <c r="T1072" s="74"/>
      <c r="U1072" s="74"/>
      <c r="V1072" s="74"/>
      <c r="W1072" s="74"/>
      <c r="X1072" s="74"/>
      <c r="Y1072" s="74"/>
      <c r="Z1072" s="74"/>
      <c r="AA1072" s="74"/>
      <c r="AB1072" s="74"/>
      <c r="AC1072" s="74"/>
      <c r="AD1072" s="74"/>
    </row>
    <row r="1073" ht="13.5" customHeight="1">
      <c r="A1073" s="44"/>
      <c r="B1073" s="60" t="str">
        <f>IF($K1073="","",(VLOOKUP($K1073,'判定表'!$B$3:$G$105,6,FALSE)))</f>
        <v/>
      </c>
      <c r="C1073" s="61"/>
      <c r="D1073" s="62" t="str">
        <f t="shared" si="2"/>
        <v/>
      </c>
      <c r="E1073" s="62" t="str">
        <f>IF(F1073="","",VLOOKUP($F1073,'金額'!$B$3:$K$44,10,FALSE))</f>
        <v/>
      </c>
      <c r="F1073" s="63"/>
      <c r="G1073" s="64" t="str">
        <f>IF($F1073="","",(VLOOKUP($F1073,'金額'!$B$3:$E$114,2,FALSE)))</f>
        <v/>
      </c>
      <c r="H1073" s="65" t="str">
        <f>IF(F1073="","",VLOOKUP($F1073,'金額'!$B$3:$I$44,8,FALSE))</f>
        <v/>
      </c>
      <c r="I1073" s="66" t="str">
        <f>IF(F1073="","",VLOOKUP($F1073,'金額'!$B$3:$I$44,7,FALSE))</f>
        <v/>
      </c>
      <c r="J1073" s="67"/>
      <c r="K1073" s="68"/>
      <c r="L1073" s="69" t="str">
        <f>IF($I1073="","",IF(AND($B1073="K",$E1073="KTN"),2000,IF(AND($B1073="K",$E1073="WHZ"),2000,IF($E1073="MAHA",1500,IF($G1073=0,(VLOOKUP($K1073,'判定表'!$B$3:$G$96,2,FALSE)),0)))))</f>
        <v/>
      </c>
      <c r="M1073" s="70" t="str">
        <f>IF($K1073="","",IF($E1073="ANC",(VLOOKUP($K1073,'判定表'!$B$3:$G$95,3,FALSE)),IF(OR($E1073="KTN",$E1073="WHZ"),(VLOOKUP($K1073,'判定表'!$B$3:$G$95,4,FALSE)*I1073),0)))</f>
        <v/>
      </c>
      <c r="N1073" s="71" t="str">
        <f>IF($I1073="","",IF($K1073="","",IF($G1073=1,(VLOOKUP($F1073,'金額'!$B$3:$J$114,3,FALSE)),0)))</f>
        <v/>
      </c>
      <c r="O1073" s="72" t="str">
        <f t="shared" si="3"/>
        <v/>
      </c>
      <c r="P1073" s="73" t="str">
        <f>IF($K1073="","",IF($E1073="KTN",(VLOOKUP($K1073,'判定表'!$B$3:$I$95,8,FALSE)),IF($I1073="","",(VLOOKUP($F1073,'金額'!$B$3:$J$114,9,FALSE)))))</f>
        <v/>
      </c>
      <c r="Q1073" s="59"/>
      <c r="R1073" s="74"/>
      <c r="S1073" s="74"/>
      <c r="T1073" s="74"/>
      <c r="U1073" s="74"/>
      <c r="V1073" s="74"/>
      <c r="W1073" s="74"/>
      <c r="X1073" s="74"/>
      <c r="Y1073" s="74"/>
      <c r="Z1073" s="74"/>
      <c r="AA1073" s="74"/>
      <c r="AB1073" s="74"/>
      <c r="AC1073" s="74"/>
      <c r="AD1073" s="74"/>
    </row>
    <row r="1074" ht="13.5" customHeight="1">
      <c r="A1074" s="44"/>
      <c r="B1074" s="60" t="str">
        <f>IF($K1074="","",(VLOOKUP($K1074,'判定表'!$B$3:$G$105,6,FALSE)))</f>
        <v/>
      </c>
      <c r="C1074" s="61"/>
      <c r="D1074" s="62" t="str">
        <f t="shared" si="2"/>
        <v/>
      </c>
      <c r="E1074" s="62" t="str">
        <f>IF(F1074="","",VLOOKUP($F1074,'金額'!$B$3:$K$44,10,FALSE))</f>
        <v/>
      </c>
      <c r="F1074" s="63"/>
      <c r="G1074" s="64" t="str">
        <f>IF($F1074="","",(VLOOKUP($F1074,'金額'!$B$3:$E$114,2,FALSE)))</f>
        <v/>
      </c>
      <c r="H1074" s="65" t="str">
        <f>IF(F1074="","",VLOOKUP($F1074,'金額'!$B$3:$I$44,8,FALSE))</f>
        <v/>
      </c>
      <c r="I1074" s="66" t="str">
        <f>IF(F1074="","",VLOOKUP($F1074,'金額'!$B$3:$I$44,7,FALSE))</f>
        <v/>
      </c>
      <c r="J1074" s="67"/>
      <c r="K1074" s="68"/>
      <c r="L1074" s="69" t="str">
        <f>IF($I1074="","",IF(AND($B1074="K",$E1074="KTN"),2000,IF(AND($B1074="K",$E1074="WHZ"),2000,IF($E1074="MAHA",1500,IF($G1074=0,(VLOOKUP($K1074,'判定表'!$B$3:$G$96,2,FALSE)),0)))))</f>
        <v/>
      </c>
      <c r="M1074" s="70" t="str">
        <f>IF($K1074="","",IF($E1074="ANC",(VLOOKUP($K1074,'判定表'!$B$3:$G$95,3,FALSE)),IF(OR($E1074="KTN",$E1074="WHZ"),(VLOOKUP($K1074,'判定表'!$B$3:$G$95,4,FALSE)*I1074),0)))</f>
        <v/>
      </c>
      <c r="N1074" s="71" t="str">
        <f>IF($I1074="","",IF($K1074="","",IF($G1074=1,(VLOOKUP($F1074,'金額'!$B$3:$J$114,3,FALSE)),0)))</f>
        <v/>
      </c>
      <c r="O1074" s="72" t="str">
        <f t="shared" si="3"/>
        <v/>
      </c>
      <c r="P1074" s="73" t="str">
        <f>IF($K1074="","",IF($E1074="KTN",(VLOOKUP($K1074,'判定表'!$B$3:$I$95,8,FALSE)),IF($I1074="","",(VLOOKUP($F1074,'金額'!$B$3:$J$114,9,FALSE)))))</f>
        <v/>
      </c>
      <c r="Q1074" s="59"/>
      <c r="R1074" s="74"/>
      <c r="S1074" s="74"/>
      <c r="T1074" s="74"/>
      <c r="U1074" s="74"/>
      <c r="V1074" s="74"/>
      <c r="W1074" s="74"/>
      <c r="X1074" s="74"/>
      <c r="Y1074" s="74"/>
      <c r="Z1074" s="74"/>
      <c r="AA1074" s="74"/>
      <c r="AB1074" s="74"/>
      <c r="AC1074" s="74"/>
      <c r="AD1074" s="74"/>
    </row>
    <row r="1075" ht="13.5" customHeight="1">
      <c r="A1075" s="44"/>
      <c r="B1075" s="60" t="str">
        <f>IF($K1075="","",(VLOOKUP($K1075,'判定表'!$B$3:$G$105,6,FALSE)))</f>
        <v/>
      </c>
      <c r="C1075" s="61"/>
      <c r="D1075" s="62" t="str">
        <f t="shared" si="2"/>
        <v/>
      </c>
      <c r="E1075" s="62" t="str">
        <f>IF(F1075="","",VLOOKUP($F1075,'金額'!$B$3:$K$44,10,FALSE))</f>
        <v/>
      </c>
      <c r="F1075" s="63"/>
      <c r="G1075" s="64" t="str">
        <f>IF($F1075="","",(VLOOKUP($F1075,'金額'!$B$3:$E$114,2,FALSE)))</f>
        <v/>
      </c>
      <c r="H1075" s="65" t="str">
        <f>IF(F1075="","",VLOOKUP($F1075,'金額'!$B$3:$I$44,8,FALSE))</f>
        <v/>
      </c>
      <c r="I1075" s="66" t="str">
        <f>IF(F1075="","",VLOOKUP($F1075,'金額'!$B$3:$I$44,7,FALSE))</f>
        <v/>
      </c>
      <c r="J1075" s="67"/>
      <c r="K1075" s="68"/>
      <c r="L1075" s="69" t="str">
        <f>IF($I1075="","",IF(AND($B1075="K",$E1075="KTN"),2000,IF(AND($B1075="K",$E1075="WHZ"),2000,IF($E1075="MAHA",1500,IF($G1075=0,(VLOOKUP($K1075,'判定表'!$B$3:$G$96,2,FALSE)),0)))))</f>
        <v/>
      </c>
      <c r="M1075" s="70" t="str">
        <f>IF($K1075="","",IF($E1075="ANC",(VLOOKUP($K1075,'判定表'!$B$3:$G$95,3,FALSE)),IF(OR($E1075="KTN",$E1075="WHZ"),(VLOOKUP($K1075,'判定表'!$B$3:$G$95,4,FALSE)*I1075),0)))</f>
        <v/>
      </c>
      <c r="N1075" s="71" t="str">
        <f>IF($I1075="","",IF($K1075="","",IF($G1075=1,(VLOOKUP($F1075,'金額'!$B$3:$J$114,3,FALSE)),0)))</f>
        <v/>
      </c>
      <c r="O1075" s="72" t="str">
        <f t="shared" si="3"/>
        <v/>
      </c>
      <c r="P1075" s="73" t="str">
        <f>IF($K1075="","",IF($E1075="KTN",(VLOOKUP($K1075,'判定表'!$B$3:$I$95,8,FALSE)),IF($I1075="","",(VLOOKUP($F1075,'金額'!$B$3:$J$114,9,FALSE)))))</f>
        <v/>
      </c>
      <c r="Q1075" s="59"/>
      <c r="R1075" s="74"/>
      <c r="S1075" s="74"/>
      <c r="T1075" s="74"/>
      <c r="U1075" s="74"/>
      <c r="V1075" s="74"/>
      <c r="W1075" s="74"/>
      <c r="X1075" s="74"/>
      <c r="Y1075" s="74"/>
      <c r="Z1075" s="74"/>
      <c r="AA1075" s="74"/>
      <c r="AB1075" s="74"/>
      <c r="AC1075" s="74"/>
      <c r="AD1075" s="74"/>
    </row>
    <row r="1076" ht="13.5" customHeight="1">
      <c r="A1076" s="44"/>
      <c r="B1076" s="60" t="str">
        <f>IF($K1076="","",(VLOOKUP($K1076,'判定表'!$B$3:$G$105,6,FALSE)))</f>
        <v/>
      </c>
      <c r="C1076" s="61"/>
      <c r="D1076" s="62" t="str">
        <f t="shared" si="2"/>
        <v/>
      </c>
      <c r="E1076" s="62" t="str">
        <f>IF(F1076="","",VLOOKUP($F1076,'金額'!$B$3:$K$44,10,FALSE))</f>
        <v/>
      </c>
      <c r="F1076" s="63"/>
      <c r="G1076" s="64" t="str">
        <f>IF($F1076="","",(VLOOKUP($F1076,'金額'!$B$3:$E$114,2,FALSE)))</f>
        <v/>
      </c>
      <c r="H1076" s="65" t="str">
        <f>IF(F1076="","",VLOOKUP($F1076,'金額'!$B$3:$I$44,8,FALSE))</f>
        <v/>
      </c>
      <c r="I1076" s="66" t="str">
        <f>IF(F1076="","",VLOOKUP($F1076,'金額'!$B$3:$I$44,7,FALSE))</f>
        <v/>
      </c>
      <c r="J1076" s="67"/>
      <c r="K1076" s="68"/>
      <c r="L1076" s="69" t="str">
        <f>IF($I1076="","",IF(AND($B1076="K",$E1076="KTN"),2000,IF(AND($B1076="K",$E1076="WHZ"),2000,IF($E1076="MAHA",1500,IF($G1076=0,(VLOOKUP($K1076,'判定表'!$B$3:$G$96,2,FALSE)),0)))))</f>
        <v/>
      </c>
      <c r="M1076" s="70" t="str">
        <f>IF($K1076="","",IF($E1076="ANC",(VLOOKUP($K1076,'判定表'!$B$3:$G$95,3,FALSE)),IF(OR($E1076="KTN",$E1076="WHZ"),(VLOOKUP($K1076,'判定表'!$B$3:$G$95,4,FALSE)*I1076),0)))</f>
        <v/>
      </c>
      <c r="N1076" s="71" t="str">
        <f>IF($I1076="","",IF($K1076="","",IF($G1076=1,(VLOOKUP($F1076,'金額'!$B$3:$J$114,3,FALSE)),0)))</f>
        <v/>
      </c>
      <c r="O1076" s="72" t="str">
        <f t="shared" si="3"/>
        <v/>
      </c>
      <c r="P1076" s="73" t="str">
        <f>IF($K1076="","",IF($E1076="KTN",(VLOOKUP($K1076,'判定表'!$B$3:$I$95,8,FALSE)),IF($I1076="","",(VLOOKUP($F1076,'金額'!$B$3:$J$114,9,FALSE)))))</f>
        <v/>
      </c>
      <c r="Q1076" s="59"/>
      <c r="R1076" s="74"/>
      <c r="S1076" s="74"/>
      <c r="T1076" s="74"/>
      <c r="U1076" s="74"/>
      <c r="V1076" s="74"/>
      <c r="W1076" s="74"/>
      <c r="X1076" s="74"/>
      <c r="Y1076" s="74"/>
      <c r="Z1076" s="74"/>
      <c r="AA1076" s="74"/>
      <c r="AB1076" s="74"/>
      <c r="AC1076" s="74"/>
      <c r="AD1076" s="74"/>
    </row>
    <row r="1077" ht="13.5" customHeight="1">
      <c r="A1077" s="44"/>
      <c r="B1077" s="60" t="str">
        <f>IF($K1077="","",(VLOOKUP($K1077,'判定表'!$B$3:$G$105,6,FALSE)))</f>
        <v/>
      </c>
      <c r="C1077" s="61"/>
      <c r="D1077" s="62" t="str">
        <f t="shared" si="2"/>
        <v/>
      </c>
      <c r="E1077" s="62" t="str">
        <f>IF(F1077="","",VLOOKUP($F1077,'金額'!$B$3:$K$44,10,FALSE))</f>
        <v/>
      </c>
      <c r="F1077" s="63"/>
      <c r="G1077" s="64" t="str">
        <f>IF($F1077="","",(VLOOKUP($F1077,'金額'!$B$3:$E$114,2,FALSE)))</f>
        <v/>
      </c>
      <c r="H1077" s="65" t="str">
        <f>IF(F1077="","",VLOOKUP($F1077,'金額'!$B$3:$I$44,8,FALSE))</f>
        <v/>
      </c>
      <c r="I1077" s="66" t="str">
        <f>IF(F1077="","",VLOOKUP($F1077,'金額'!$B$3:$I$44,7,FALSE))</f>
        <v/>
      </c>
      <c r="J1077" s="67"/>
      <c r="K1077" s="68"/>
      <c r="L1077" s="69" t="str">
        <f>IF($I1077="","",IF(AND($B1077="K",$E1077="KTN"),2000,IF(AND($B1077="K",$E1077="WHZ"),2000,IF($E1077="MAHA",1500,IF($G1077=0,(VLOOKUP($K1077,'判定表'!$B$3:$G$96,2,FALSE)),0)))))</f>
        <v/>
      </c>
      <c r="M1077" s="70" t="str">
        <f>IF($K1077="","",IF($E1077="ANC",(VLOOKUP($K1077,'判定表'!$B$3:$G$95,3,FALSE)),IF(OR($E1077="KTN",$E1077="WHZ"),(VLOOKUP($K1077,'判定表'!$B$3:$G$95,4,FALSE)*I1077),0)))</f>
        <v/>
      </c>
      <c r="N1077" s="71" t="str">
        <f>IF($I1077="","",IF($K1077="","",IF($G1077=1,(VLOOKUP($F1077,'金額'!$B$3:$J$114,3,FALSE)),0)))</f>
        <v/>
      </c>
      <c r="O1077" s="72" t="str">
        <f t="shared" si="3"/>
        <v/>
      </c>
      <c r="P1077" s="73" t="str">
        <f>IF($K1077="","",IF($E1077="KTN",(VLOOKUP($K1077,'判定表'!$B$3:$I$95,8,FALSE)),IF($I1077="","",(VLOOKUP($F1077,'金額'!$B$3:$J$114,9,FALSE)))))</f>
        <v/>
      </c>
      <c r="Q1077" s="59"/>
      <c r="R1077" s="74"/>
      <c r="S1077" s="74"/>
      <c r="T1077" s="74"/>
      <c r="U1077" s="74"/>
      <c r="V1077" s="74"/>
      <c r="W1077" s="74"/>
      <c r="X1077" s="74"/>
      <c r="Y1077" s="74"/>
      <c r="Z1077" s="74"/>
      <c r="AA1077" s="74"/>
      <c r="AB1077" s="74"/>
      <c r="AC1077" s="74"/>
      <c r="AD1077" s="74"/>
    </row>
    <row r="1078" ht="13.5" customHeight="1">
      <c r="A1078" s="44"/>
      <c r="B1078" s="60" t="str">
        <f>IF($K1078="","",(VLOOKUP($K1078,'判定表'!$B$3:$G$105,6,FALSE)))</f>
        <v/>
      </c>
      <c r="C1078" s="61"/>
      <c r="D1078" s="62" t="str">
        <f t="shared" si="2"/>
        <v/>
      </c>
      <c r="E1078" s="62" t="str">
        <f>IF(F1078="","",VLOOKUP($F1078,'金額'!$B$3:$K$44,10,FALSE))</f>
        <v/>
      </c>
      <c r="F1078" s="63"/>
      <c r="G1078" s="64" t="str">
        <f>IF($F1078="","",(VLOOKUP($F1078,'金額'!$B$3:$E$114,2,FALSE)))</f>
        <v/>
      </c>
      <c r="H1078" s="65" t="str">
        <f>IF(F1078="","",VLOOKUP($F1078,'金額'!$B$3:$I$44,8,FALSE))</f>
        <v/>
      </c>
      <c r="I1078" s="66" t="str">
        <f>IF(F1078="","",VLOOKUP($F1078,'金額'!$B$3:$I$44,7,FALSE))</f>
        <v/>
      </c>
      <c r="J1078" s="67"/>
      <c r="K1078" s="68"/>
      <c r="L1078" s="69" t="str">
        <f>IF($I1078="","",IF(AND($B1078="K",$E1078="KTN"),2000,IF(AND($B1078="K",$E1078="WHZ"),2000,IF($E1078="MAHA",1500,IF($G1078=0,(VLOOKUP($K1078,'判定表'!$B$3:$G$96,2,FALSE)),0)))))</f>
        <v/>
      </c>
      <c r="M1078" s="70" t="str">
        <f>IF($K1078="","",IF($E1078="ANC",(VLOOKUP($K1078,'判定表'!$B$3:$G$95,3,FALSE)),IF(OR($E1078="KTN",$E1078="WHZ"),(VLOOKUP($K1078,'判定表'!$B$3:$G$95,4,FALSE)*I1078),0)))</f>
        <v/>
      </c>
      <c r="N1078" s="71" t="str">
        <f>IF($I1078="","",IF($K1078="","",IF($G1078=1,(VLOOKUP($F1078,'金額'!$B$3:$J$114,3,FALSE)),0)))</f>
        <v/>
      </c>
      <c r="O1078" s="72" t="str">
        <f t="shared" si="3"/>
        <v/>
      </c>
      <c r="P1078" s="73" t="str">
        <f>IF($K1078="","",IF($E1078="KTN",(VLOOKUP($K1078,'判定表'!$B$3:$I$95,8,FALSE)),IF($I1078="","",(VLOOKUP($F1078,'金額'!$B$3:$J$114,9,FALSE)))))</f>
        <v/>
      </c>
      <c r="Q1078" s="59"/>
      <c r="R1078" s="74"/>
      <c r="S1078" s="74"/>
      <c r="T1078" s="74"/>
      <c r="U1078" s="74"/>
      <c r="V1078" s="74"/>
      <c r="W1078" s="74"/>
      <c r="X1078" s="74"/>
      <c r="Y1078" s="74"/>
      <c r="Z1078" s="74"/>
      <c r="AA1078" s="74"/>
      <c r="AB1078" s="74"/>
      <c r="AC1078" s="74"/>
      <c r="AD1078" s="74"/>
    </row>
    <row r="1079" ht="13.5" customHeight="1">
      <c r="A1079" s="44"/>
      <c r="B1079" s="60" t="str">
        <f>IF($K1079="","",(VLOOKUP($K1079,'判定表'!$B$3:$G$105,6,FALSE)))</f>
        <v/>
      </c>
      <c r="C1079" s="61"/>
      <c r="D1079" s="62" t="str">
        <f t="shared" si="2"/>
        <v/>
      </c>
      <c r="E1079" s="62" t="str">
        <f>IF(F1079="","",VLOOKUP($F1079,'金額'!$B$3:$K$44,10,FALSE))</f>
        <v/>
      </c>
      <c r="F1079" s="63"/>
      <c r="G1079" s="64" t="str">
        <f>IF($F1079="","",(VLOOKUP($F1079,'金額'!$B$3:$E$114,2,FALSE)))</f>
        <v/>
      </c>
      <c r="H1079" s="65" t="str">
        <f>IF(F1079="","",VLOOKUP($F1079,'金額'!$B$3:$I$44,8,FALSE))</f>
        <v/>
      </c>
      <c r="I1079" s="66" t="str">
        <f>IF(F1079="","",VLOOKUP($F1079,'金額'!$B$3:$I$44,7,FALSE))</f>
        <v/>
      </c>
      <c r="J1079" s="67"/>
      <c r="K1079" s="68"/>
      <c r="L1079" s="69" t="str">
        <f>IF($I1079="","",IF(AND($B1079="K",$E1079="KTN"),2000,IF(AND($B1079="K",$E1079="WHZ"),2000,IF($E1079="MAHA",1500,IF($G1079=0,(VLOOKUP($K1079,'判定表'!$B$3:$G$96,2,FALSE)),0)))))</f>
        <v/>
      </c>
      <c r="M1079" s="70" t="str">
        <f>IF($K1079="","",IF($E1079="ANC",(VLOOKUP($K1079,'判定表'!$B$3:$G$95,3,FALSE)),IF(OR($E1079="KTN",$E1079="WHZ"),(VLOOKUP($K1079,'判定表'!$B$3:$G$95,4,FALSE)*I1079),0)))</f>
        <v/>
      </c>
      <c r="N1079" s="71" t="str">
        <f>IF($I1079="","",IF($K1079="","",IF($G1079=1,(VLOOKUP($F1079,'金額'!$B$3:$J$114,3,FALSE)),0)))</f>
        <v/>
      </c>
      <c r="O1079" s="72" t="str">
        <f t="shared" si="3"/>
        <v/>
      </c>
      <c r="P1079" s="73" t="str">
        <f>IF($K1079="","",IF($E1079="KTN",(VLOOKUP($K1079,'判定表'!$B$3:$I$95,8,FALSE)),IF($I1079="","",(VLOOKUP($F1079,'金額'!$B$3:$J$114,9,FALSE)))))</f>
        <v/>
      </c>
      <c r="Q1079" s="59"/>
      <c r="R1079" s="74"/>
      <c r="S1079" s="74"/>
      <c r="T1079" s="74"/>
      <c r="U1079" s="74"/>
      <c r="V1079" s="74"/>
      <c r="W1079" s="74"/>
      <c r="X1079" s="74"/>
      <c r="Y1079" s="74"/>
      <c r="Z1079" s="74"/>
      <c r="AA1079" s="74"/>
      <c r="AB1079" s="74"/>
      <c r="AC1079" s="74"/>
      <c r="AD1079" s="74"/>
    </row>
    <row r="1080" ht="13.5" customHeight="1">
      <c r="A1080" s="44"/>
      <c r="B1080" s="60" t="str">
        <f>IF($K1080="","",(VLOOKUP($K1080,'判定表'!$B$3:$G$105,6,FALSE)))</f>
        <v/>
      </c>
      <c r="C1080" s="61"/>
      <c r="D1080" s="62" t="str">
        <f t="shared" si="2"/>
        <v/>
      </c>
      <c r="E1080" s="62" t="str">
        <f>IF(F1080="","",VLOOKUP($F1080,'金額'!$B$3:$K$44,10,FALSE))</f>
        <v/>
      </c>
      <c r="F1080" s="63"/>
      <c r="G1080" s="64" t="str">
        <f>IF($F1080="","",(VLOOKUP($F1080,'金額'!$B$3:$E$114,2,FALSE)))</f>
        <v/>
      </c>
      <c r="H1080" s="65" t="str">
        <f>IF(F1080="","",VLOOKUP($F1080,'金額'!$B$3:$I$44,8,FALSE))</f>
        <v/>
      </c>
      <c r="I1080" s="66" t="str">
        <f>IF(F1080="","",VLOOKUP($F1080,'金額'!$B$3:$I$44,7,FALSE))</f>
        <v/>
      </c>
      <c r="J1080" s="67"/>
      <c r="K1080" s="68"/>
      <c r="L1080" s="69" t="str">
        <f>IF($I1080="","",IF(AND($B1080="K",$E1080="KTN"),2000,IF(AND($B1080="K",$E1080="WHZ"),2000,IF($E1080="MAHA",1500,IF($G1080=0,(VLOOKUP($K1080,'判定表'!$B$3:$G$96,2,FALSE)),0)))))</f>
        <v/>
      </c>
      <c r="M1080" s="70" t="str">
        <f>IF($K1080="","",IF($E1080="ANC",(VLOOKUP($K1080,'判定表'!$B$3:$G$95,3,FALSE)),IF(OR($E1080="KTN",$E1080="WHZ"),(VLOOKUP($K1080,'判定表'!$B$3:$G$95,4,FALSE)*I1080),0)))</f>
        <v/>
      </c>
      <c r="N1080" s="71" t="str">
        <f>IF($I1080="","",IF($K1080="","",IF($G1080=1,(VLOOKUP($F1080,'金額'!$B$3:$J$114,3,FALSE)),0)))</f>
        <v/>
      </c>
      <c r="O1080" s="72" t="str">
        <f t="shared" si="3"/>
        <v/>
      </c>
      <c r="P1080" s="73" t="str">
        <f>IF($K1080="","",IF($E1080="KTN",(VLOOKUP($K1080,'判定表'!$B$3:$I$95,8,FALSE)),IF($I1080="","",(VLOOKUP($F1080,'金額'!$B$3:$J$114,9,FALSE)))))</f>
        <v/>
      </c>
      <c r="Q1080" s="59"/>
      <c r="R1080" s="74"/>
      <c r="S1080" s="74"/>
      <c r="T1080" s="74"/>
      <c r="U1080" s="74"/>
      <c r="V1080" s="74"/>
      <c r="W1080" s="74"/>
      <c r="X1080" s="74"/>
      <c r="Y1080" s="74"/>
      <c r="Z1080" s="74"/>
      <c r="AA1080" s="74"/>
      <c r="AB1080" s="74"/>
      <c r="AC1080" s="74"/>
      <c r="AD1080" s="74"/>
    </row>
    <row r="1081" ht="13.5" customHeight="1">
      <c r="A1081" s="44"/>
      <c r="B1081" s="60" t="str">
        <f>IF($K1081="","",(VLOOKUP($K1081,'判定表'!$B$3:$G$105,6,FALSE)))</f>
        <v/>
      </c>
      <c r="C1081" s="61"/>
      <c r="D1081" s="62" t="str">
        <f t="shared" si="2"/>
        <v/>
      </c>
      <c r="E1081" s="62" t="str">
        <f>IF(F1081="","",VLOOKUP($F1081,'金額'!$B$3:$K$44,10,FALSE))</f>
        <v/>
      </c>
      <c r="F1081" s="63"/>
      <c r="G1081" s="64" t="str">
        <f>IF($F1081="","",(VLOOKUP($F1081,'金額'!$B$3:$E$114,2,FALSE)))</f>
        <v/>
      </c>
      <c r="H1081" s="65" t="str">
        <f>IF(F1081="","",VLOOKUP($F1081,'金額'!$B$3:$I$44,8,FALSE))</f>
        <v/>
      </c>
      <c r="I1081" s="66" t="str">
        <f>IF(F1081="","",VLOOKUP($F1081,'金額'!$B$3:$I$44,7,FALSE))</f>
        <v/>
      </c>
      <c r="J1081" s="67"/>
      <c r="K1081" s="68"/>
      <c r="L1081" s="69" t="str">
        <f>IF($I1081="","",IF(AND($B1081="K",$E1081="KTN"),2000,IF(AND($B1081="K",$E1081="WHZ"),2000,IF($E1081="MAHA",1500,IF($G1081=0,(VLOOKUP($K1081,'判定表'!$B$3:$G$96,2,FALSE)),0)))))</f>
        <v/>
      </c>
      <c r="M1081" s="70" t="str">
        <f>IF($K1081="","",IF($E1081="ANC",(VLOOKUP($K1081,'判定表'!$B$3:$G$95,3,FALSE)),IF(OR($E1081="KTN",$E1081="WHZ"),(VLOOKUP($K1081,'判定表'!$B$3:$G$95,4,FALSE)*I1081),0)))</f>
        <v/>
      </c>
      <c r="N1081" s="71" t="str">
        <f>IF($I1081="","",IF($K1081="","",IF($G1081=1,(VLOOKUP($F1081,'金額'!$B$3:$J$114,3,FALSE)),0)))</f>
        <v/>
      </c>
      <c r="O1081" s="72" t="str">
        <f t="shared" si="3"/>
        <v/>
      </c>
      <c r="P1081" s="73" t="str">
        <f>IF($K1081="","",IF($E1081="KTN",(VLOOKUP($K1081,'判定表'!$B$3:$I$95,8,FALSE)),IF($I1081="","",(VLOOKUP($F1081,'金額'!$B$3:$J$114,9,FALSE)))))</f>
        <v/>
      </c>
      <c r="Q1081" s="59"/>
      <c r="R1081" s="74"/>
      <c r="S1081" s="74"/>
      <c r="T1081" s="74"/>
      <c r="U1081" s="74"/>
      <c r="V1081" s="74"/>
      <c r="W1081" s="74"/>
      <c r="X1081" s="74"/>
      <c r="Y1081" s="74"/>
      <c r="Z1081" s="74"/>
      <c r="AA1081" s="74"/>
      <c r="AB1081" s="74"/>
      <c r="AC1081" s="74"/>
      <c r="AD1081" s="74"/>
    </row>
    <row r="1082" ht="13.5" customHeight="1">
      <c r="A1082" s="44"/>
      <c r="B1082" s="60" t="str">
        <f>IF($K1082="","",(VLOOKUP($K1082,'判定表'!$B$3:$G$105,6,FALSE)))</f>
        <v/>
      </c>
      <c r="C1082" s="61"/>
      <c r="D1082" s="62" t="str">
        <f t="shared" si="2"/>
        <v/>
      </c>
      <c r="E1082" s="62" t="str">
        <f>IF(F1082="","",VLOOKUP($F1082,'金額'!$B$3:$K$44,10,FALSE))</f>
        <v/>
      </c>
      <c r="F1082" s="63"/>
      <c r="G1082" s="64" t="str">
        <f>IF($F1082="","",(VLOOKUP($F1082,'金額'!$B$3:$E$114,2,FALSE)))</f>
        <v/>
      </c>
      <c r="H1082" s="65" t="str">
        <f>IF(F1082="","",VLOOKUP($F1082,'金額'!$B$3:$I$44,8,FALSE))</f>
        <v/>
      </c>
      <c r="I1082" s="66" t="str">
        <f>IF(F1082="","",VLOOKUP($F1082,'金額'!$B$3:$I$44,7,FALSE))</f>
        <v/>
      </c>
      <c r="J1082" s="67"/>
      <c r="K1082" s="68"/>
      <c r="L1082" s="69" t="str">
        <f>IF($I1082="","",IF(AND($B1082="K",$E1082="KTN"),2000,IF(AND($B1082="K",$E1082="WHZ"),2000,IF($E1082="MAHA",1500,IF($G1082=0,(VLOOKUP($K1082,'判定表'!$B$3:$G$96,2,FALSE)),0)))))</f>
        <v/>
      </c>
      <c r="M1082" s="70" t="str">
        <f>IF($K1082="","",IF($E1082="ANC",(VLOOKUP($K1082,'判定表'!$B$3:$G$95,3,FALSE)),IF(OR($E1082="KTN",$E1082="WHZ"),(VLOOKUP($K1082,'判定表'!$B$3:$G$95,4,FALSE)*I1082),0)))</f>
        <v/>
      </c>
      <c r="N1082" s="71" t="str">
        <f>IF($I1082="","",IF($K1082="","",IF($G1082=1,(VLOOKUP($F1082,'金額'!$B$3:$J$114,3,FALSE)),0)))</f>
        <v/>
      </c>
      <c r="O1082" s="72" t="str">
        <f t="shared" si="3"/>
        <v/>
      </c>
      <c r="P1082" s="73" t="str">
        <f>IF($K1082="","",IF($E1082="KTN",(VLOOKUP($K1082,'判定表'!$B$3:$I$95,8,FALSE)),IF($I1082="","",(VLOOKUP($F1082,'金額'!$B$3:$J$114,9,FALSE)))))</f>
        <v/>
      </c>
      <c r="Q1082" s="59"/>
      <c r="R1082" s="74"/>
      <c r="S1082" s="74"/>
      <c r="T1082" s="74"/>
      <c r="U1082" s="74"/>
      <c r="V1082" s="74"/>
      <c r="W1082" s="74"/>
      <c r="X1082" s="74"/>
      <c r="Y1082" s="74"/>
      <c r="Z1082" s="74"/>
      <c r="AA1082" s="74"/>
      <c r="AB1082" s="74"/>
      <c r="AC1082" s="74"/>
      <c r="AD1082" s="74"/>
    </row>
    <row r="1083" ht="13.5" customHeight="1">
      <c r="A1083" s="44"/>
      <c r="B1083" s="60" t="str">
        <f>IF($K1083="","",(VLOOKUP($K1083,'判定表'!$B$3:$G$105,6,FALSE)))</f>
        <v/>
      </c>
      <c r="C1083" s="61"/>
      <c r="D1083" s="62" t="str">
        <f t="shared" si="2"/>
        <v/>
      </c>
      <c r="E1083" s="62" t="str">
        <f>IF(F1083="","",VLOOKUP($F1083,'金額'!$B$3:$K$44,10,FALSE))</f>
        <v/>
      </c>
      <c r="F1083" s="63"/>
      <c r="G1083" s="64" t="str">
        <f>IF($F1083="","",(VLOOKUP($F1083,'金額'!$B$3:$E$114,2,FALSE)))</f>
        <v/>
      </c>
      <c r="H1083" s="65" t="str">
        <f>IF(F1083="","",VLOOKUP($F1083,'金額'!$B$3:$I$44,8,FALSE))</f>
        <v/>
      </c>
      <c r="I1083" s="66" t="str">
        <f>IF(F1083="","",VLOOKUP($F1083,'金額'!$B$3:$I$44,7,FALSE))</f>
        <v/>
      </c>
      <c r="J1083" s="67"/>
      <c r="K1083" s="68"/>
      <c r="L1083" s="69" t="str">
        <f>IF($I1083="","",IF(AND($B1083="K",$E1083="KTN"),2000,IF(AND($B1083="K",$E1083="WHZ"),2000,IF($E1083="MAHA",1500,IF($G1083=0,(VLOOKUP($K1083,'判定表'!$B$3:$G$96,2,FALSE)),0)))))</f>
        <v/>
      </c>
      <c r="M1083" s="70" t="str">
        <f>IF($K1083="","",IF($E1083="ANC",(VLOOKUP($K1083,'判定表'!$B$3:$G$95,3,FALSE)),IF(OR($E1083="KTN",$E1083="WHZ"),(VLOOKUP($K1083,'判定表'!$B$3:$G$95,4,FALSE)*I1083),0)))</f>
        <v/>
      </c>
      <c r="N1083" s="71" t="str">
        <f>IF($I1083="","",IF($K1083="","",IF($G1083=1,(VLOOKUP($F1083,'金額'!$B$3:$J$114,3,FALSE)),0)))</f>
        <v/>
      </c>
      <c r="O1083" s="72" t="str">
        <f t="shared" si="3"/>
        <v/>
      </c>
      <c r="P1083" s="73" t="str">
        <f>IF($K1083="","",IF($E1083="KTN",(VLOOKUP($K1083,'判定表'!$B$3:$I$95,8,FALSE)),IF($I1083="","",(VLOOKUP($F1083,'金額'!$B$3:$J$114,9,FALSE)))))</f>
        <v/>
      </c>
      <c r="Q1083" s="59"/>
      <c r="R1083" s="74"/>
      <c r="S1083" s="74"/>
      <c r="T1083" s="74"/>
      <c r="U1083" s="74"/>
      <c r="V1083" s="74"/>
      <c r="W1083" s="74"/>
      <c r="X1083" s="74"/>
      <c r="Y1083" s="74"/>
      <c r="Z1083" s="74"/>
      <c r="AA1083" s="74"/>
      <c r="AB1083" s="74"/>
      <c r="AC1083" s="74"/>
      <c r="AD1083" s="74"/>
    </row>
    <row r="1084" ht="13.5" customHeight="1">
      <c r="A1084" s="44"/>
      <c r="B1084" s="60" t="str">
        <f>IF($K1084="","",(VLOOKUP($K1084,'判定表'!$B$3:$G$105,6,FALSE)))</f>
        <v/>
      </c>
      <c r="C1084" s="61"/>
      <c r="D1084" s="62" t="str">
        <f t="shared" si="2"/>
        <v/>
      </c>
      <c r="E1084" s="62" t="str">
        <f>IF(F1084="","",VLOOKUP($F1084,'金額'!$B$3:$K$44,10,FALSE))</f>
        <v/>
      </c>
      <c r="F1084" s="63"/>
      <c r="G1084" s="64" t="str">
        <f>IF($F1084="","",(VLOOKUP($F1084,'金額'!$B$3:$E$114,2,FALSE)))</f>
        <v/>
      </c>
      <c r="H1084" s="65" t="str">
        <f>IF(F1084="","",VLOOKUP($F1084,'金額'!$B$3:$I$44,8,FALSE))</f>
        <v/>
      </c>
      <c r="I1084" s="66" t="str">
        <f>IF(F1084="","",VLOOKUP($F1084,'金額'!$B$3:$I$44,7,FALSE))</f>
        <v/>
      </c>
      <c r="J1084" s="67"/>
      <c r="K1084" s="68"/>
      <c r="L1084" s="69" t="str">
        <f>IF($I1084="","",IF(AND($B1084="K",$E1084="KTN"),2000,IF(AND($B1084="K",$E1084="WHZ"),2000,IF($E1084="MAHA",1500,IF($G1084=0,(VLOOKUP($K1084,'判定表'!$B$3:$G$96,2,FALSE)),0)))))</f>
        <v/>
      </c>
      <c r="M1084" s="70" t="str">
        <f>IF($K1084="","",IF($E1084="ANC",(VLOOKUP($K1084,'判定表'!$B$3:$G$95,3,FALSE)),IF(OR($E1084="KTN",$E1084="WHZ"),(VLOOKUP($K1084,'判定表'!$B$3:$G$95,4,FALSE)*I1084),0)))</f>
        <v/>
      </c>
      <c r="N1084" s="71" t="str">
        <f>IF($I1084="","",IF($K1084="","",IF($G1084=1,(VLOOKUP($F1084,'金額'!$B$3:$J$114,3,FALSE)),0)))</f>
        <v/>
      </c>
      <c r="O1084" s="72" t="str">
        <f t="shared" si="3"/>
        <v/>
      </c>
      <c r="P1084" s="73" t="str">
        <f>IF($K1084="","",IF($E1084="KTN",(VLOOKUP($K1084,'判定表'!$B$3:$I$95,8,FALSE)),IF($I1084="","",(VLOOKUP($F1084,'金額'!$B$3:$J$114,9,FALSE)))))</f>
        <v/>
      </c>
      <c r="Q1084" s="59"/>
      <c r="R1084" s="74"/>
      <c r="S1084" s="74"/>
      <c r="T1084" s="74"/>
      <c r="U1084" s="74"/>
      <c r="V1084" s="74"/>
      <c r="W1084" s="74"/>
      <c r="X1084" s="74"/>
      <c r="Y1084" s="74"/>
      <c r="Z1084" s="74"/>
      <c r="AA1084" s="74"/>
      <c r="AB1084" s="74"/>
      <c r="AC1084" s="74"/>
      <c r="AD1084" s="74"/>
    </row>
    <row r="1085" ht="13.5" customHeight="1">
      <c r="A1085" s="44"/>
      <c r="B1085" s="60" t="str">
        <f>IF($K1085="","",(VLOOKUP($K1085,'判定表'!$B$3:$G$105,6,FALSE)))</f>
        <v/>
      </c>
      <c r="C1085" s="61"/>
      <c r="D1085" s="62" t="str">
        <f t="shared" si="2"/>
        <v/>
      </c>
      <c r="E1085" s="62" t="str">
        <f>IF(F1085="","",VLOOKUP($F1085,'金額'!$B$3:$K$44,10,FALSE))</f>
        <v/>
      </c>
      <c r="F1085" s="63"/>
      <c r="G1085" s="64" t="str">
        <f>IF($F1085="","",(VLOOKUP($F1085,'金額'!$B$3:$E$114,2,FALSE)))</f>
        <v/>
      </c>
      <c r="H1085" s="65" t="str">
        <f>IF(F1085="","",VLOOKUP($F1085,'金額'!$B$3:$I$44,8,FALSE))</f>
        <v/>
      </c>
      <c r="I1085" s="66" t="str">
        <f>IF(F1085="","",VLOOKUP($F1085,'金額'!$B$3:$I$44,7,FALSE))</f>
        <v/>
      </c>
      <c r="J1085" s="67"/>
      <c r="K1085" s="68"/>
      <c r="L1085" s="69" t="str">
        <f>IF($I1085="","",IF(AND($B1085="K",$E1085="KTN"),2000,IF(AND($B1085="K",$E1085="WHZ"),2000,IF($E1085="MAHA",1500,IF($G1085=0,(VLOOKUP($K1085,'判定表'!$B$3:$G$96,2,FALSE)),0)))))</f>
        <v/>
      </c>
      <c r="M1085" s="70" t="str">
        <f>IF($K1085="","",IF($E1085="ANC",(VLOOKUP($K1085,'判定表'!$B$3:$G$95,3,FALSE)),IF(OR($E1085="KTN",$E1085="WHZ"),(VLOOKUP($K1085,'判定表'!$B$3:$G$95,4,FALSE)*I1085),0)))</f>
        <v/>
      </c>
      <c r="N1085" s="71" t="str">
        <f>IF($I1085="","",IF($K1085="","",IF($G1085=1,(VLOOKUP($F1085,'金額'!$B$3:$J$114,3,FALSE)),0)))</f>
        <v/>
      </c>
      <c r="O1085" s="72" t="str">
        <f t="shared" si="3"/>
        <v/>
      </c>
      <c r="P1085" s="73" t="str">
        <f>IF($K1085="","",IF($E1085="KTN",(VLOOKUP($K1085,'判定表'!$B$3:$I$95,8,FALSE)),IF($I1085="","",(VLOOKUP($F1085,'金額'!$B$3:$J$114,9,FALSE)))))</f>
        <v/>
      </c>
      <c r="Q1085" s="59"/>
      <c r="R1085" s="74"/>
      <c r="S1085" s="74"/>
      <c r="T1085" s="74"/>
      <c r="U1085" s="74"/>
      <c r="V1085" s="74"/>
      <c r="W1085" s="74"/>
      <c r="X1085" s="74"/>
      <c r="Y1085" s="74"/>
      <c r="Z1085" s="74"/>
      <c r="AA1085" s="74"/>
      <c r="AB1085" s="74"/>
      <c r="AC1085" s="74"/>
      <c r="AD1085" s="74"/>
    </row>
    <row r="1086" ht="13.5" customHeight="1">
      <c r="A1086" s="44"/>
      <c r="B1086" s="60" t="str">
        <f>IF($K1086="","",(VLOOKUP($K1086,'判定表'!$B$3:$G$105,6,FALSE)))</f>
        <v/>
      </c>
      <c r="C1086" s="61"/>
      <c r="D1086" s="62" t="str">
        <f t="shared" si="2"/>
        <v/>
      </c>
      <c r="E1086" s="62" t="str">
        <f>IF(F1086="","",VLOOKUP($F1086,'金額'!$B$3:$K$44,10,FALSE))</f>
        <v/>
      </c>
      <c r="F1086" s="63"/>
      <c r="G1086" s="64" t="str">
        <f>IF($F1086="","",(VLOOKUP($F1086,'金額'!$B$3:$E$114,2,FALSE)))</f>
        <v/>
      </c>
      <c r="H1086" s="65" t="str">
        <f>IF(F1086="","",VLOOKUP($F1086,'金額'!$B$3:$I$44,8,FALSE))</f>
        <v/>
      </c>
      <c r="I1086" s="66" t="str">
        <f>IF(F1086="","",VLOOKUP($F1086,'金額'!$B$3:$I$44,7,FALSE))</f>
        <v/>
      </c>
      <c r="J1086" s="67"/>
      <c r="K1086" s="68"/>
      <c r="L1086" s="69" t="str">
        <f>IF($I1086="","",IF(AND($B1086="K",$E1086="KTN"),2000,IF(AND($B1086="K",$E1086="WHZ"),2000,IF($E1086="MAHA",1500,IF($G1086=0,(VLOOKUP($K1086,'判定表'!$B$3:$G$96,2,FALSE)),0)))))</f>
        <v/>
      </c>
      <c r="M1086" s="70" t="str">
        <f>IF($K1086="","",IF($E1086="ANC",(VLOOKUP($K1086,'判定表'!$B$3:$G$95,3,FALSE)),IF(OR($E1086="KTN",$E1086="WHZ"),(VLOOKUP($K1086,'判定表'!$B$3:$G$95,4,FALSE)*I1086),0)))</f>
        <v/>
      </c>
      <c r="N1086" s="71" t="str">
        <f>IF($I1086="","",IF($K1086="","",IF($G1086=1,(VLOOKUP($F1086,'金額'!$B$3:$J$114,3,FALSE)),0)))</f>
        <v/>
      </c>
      <c r="O1086" s="72" t="str">
        <f t="shared" si="3"/>
        <v/>
      </c>
      <c r="P1086" s="73" t="str">
        <f>IF($K1086="","",IF($E1086="KTN",(VLOOKUP($K1086,'判定表'!$B$3:$I$95,8,FALSE)),IF($I1086="","",(VLOOKUP($F1086,'金額'!$B$3:$J$114,9,FALSE)))))</f>
        <v/>
      </c>
      <c r="Q1086" s="59"/>
      <c r="R1086" s="74"/>
      <c r="S1086" s="74"/>
      <c r="T1086" s="74"/>
      <c r="U1086" s="74"/>
      <c r="V1086" s="74"/>
      <c r="W1086" s="74"/>
      <c r="X1086" s="74"/>
      <c r="Y1086" s="74"/>
      <c r="Z1086" s="74"/>
      <c r="AA1086" s="74"/>
      <c r="AB1086" s="74"/>
      <c r="AC1086" s="74"/>
      <c r="AD1086" s="74"/>
    </row>
    <row r="1087" ht="13.5" customHeight="1">
      <c r="A1087" s="44"/>
      <c r="B1087" s="60" t="str">
        <f>IF($K1087="","",(VLOOKUP($K1087,'判定表'!$B$3:$G$105,6,FALSE)))</f>
        <v/>
      </c>
      <c r="C1087" s="61"/>
      <c r="D1087" s="62" t="str">
        <f t="shared" si="2"/>
        <v/>
      </c>
      <c r="E1087" s="62" t="str">
        <f>IF(F1087="","",VLOOKUP($F1087,'金額'!$B$3:$K$44,10,FALSE))</f>
        <v/>
      </c>
      <c r="F1087" s="63"/>
      <c r="G1087" s="64" t="str">
        <f>IF($F1087="","",(VLOOKUP($F1087,'金額'!$B$3:$E$114,2,FALSE)))</f>
        <v/>
      </c>
      <c r="H1087" s="65" t="str">
        <f>IF(F1087="","",VLOOKUP($F1087,'金額'!$B$3:$I$44,8,FALSE))</f>
        <v/>
      </c>
      <c r="I1087" s="66" t="str">
        <f>IF(F1087="","",VLOOKUP($F1087,'金額'!$B$3:$I$44,7,FALSE))</f>
        <v/>
      </c>
      <c r="J1087" s="67"/>
      <c r="K1087" s="68"/>
      <c r="L1087" s="69" t="str">
        <f>IF($I1087="","",IF(AND($B1087="K",$E1087="KTN"),2000,IF(AND($B1087="K",$E1087="WHZ"),2000,IF($E1087="MAHA",1500,IF($G1087=0,(VLOOKUP($K1087,'判定表'!$B$3:$G$96,2,FALSE)),0)))))</f>
        <v/>
      </c>
      <c r="M1087" s="70" t="str">
        <f>IF($K1087="","",IF($E1087="ANC",(VLOOKUP($K1087,'判定表'!$B$3:$G$95,3,FALSE)),IF(OR($E1087="KTN",$E1087="WHZ"),(VLOOKUP($K1087,'判定表'!$B$3:$G$95,4,FALSE)*I1087),0)))</f>
        <v/>
      </c>
      <c r="N1087" s="71" t="str">
        <f>IF($I1087="","",IF($K1087="","",IF($G1087=1,(VLOOKUP($F1087,'金額'!$B$3:$J$114,3,FALSE)),0)))</f>
        <v/>
      </c>
      <c r="O1087" s="72" t="str">
        <f t="shared" si="3"/>
        <v/>
      </c>
      <c r="P1087" s="73" t="str">
        <f>IF($K1087="","",IF($E1087="KTN",(VLOOKUP($K1087,'判定表'!$B$3:$I$95,8,FALSE)),IF($I1087="","",(VLOOKUP($F1087,'金額'!$B$3:$J$114,9,FALSE)))))</f>
        <v/>
      </c>
      <c r="Q1087" s="59"/>
      <c r="R1087" s="74"/>
      <c r="S1087" s="74"/>
      <c r="T1087" s="74"/>
      <c r="U1087" s="74"/>
      <c r="V1087" s="74"/>
      <c r="W1087" s="74"/>
      <c r="X1087" s="74"/>
      <c r="Y1087" s="74"/>
      <c r="Z1087" s="74"/>
      <c r="AA1087" s="74"/>
      <c r="AB1087" s="74"/>
      <c r="AC1087" s="74"/>
      <c r="AD1087" s="74"/>
    </row>
    <row r="1088" ht="13.5" customHeight="1">
      <c r="A1088" s="44"/>
      <c r="B1088" s="60" t="str">
        <f>IF($K1088="","",(VLOOKUP($K1088,'判定表'!$B$3:$G$105,6,FALSE)))</f>
        <v/>
      </c>
      <c r="C1088" s="61"/>
      <c r="D1088" s="62" t="str">
        <f t="shared" si="2"/>
        <v/>
      </c>
      <c r="E1088" s="62" t="str">
        <f>IF(F1088="","",VLOOKUP($F1088,'金額'!$B$3:$K$44,10,FALSE))</f>
        <v/>
      </c>
      <c r="F1088" s="63"/>
      <c r="G1088" s="64" t="str">
        <f>IF($F1088="","",(VLOOKUP($F1088,'金額'!$B$3:$E$114,2,FALSE)))</f>
        <v/>
      </c>
      <c r="H1088" s="65" t="str">
        <f>IF(F1088="","",VLOOKUP($F1088,'金額'!$B$3:$I$44,8,FALSE))</f>
        <v/>
      </c>
      <c r="I1088" s="66" t="str">
        <f>IF(F1088="","",VLOOKUP($F1088,'金額'!$B$3:$I$44,7,FALSE))</f>
        <v/>
      </c>
      <c r="J1088" s="67"/>
      <c r="K1088" s="68"/>
      <c r="L1088" s="69" t="str">
        <f>IF($I1088="","",IF(AND($B1088="K",$E1088="KTN"),2000,IF(AND($B1088="K",$E1088="WHZ"),2000,IF($E1088="MAHA",1500,IF($G1088=0,(VLOOKUP($K1088,'判定表'!$B$3:$G$96,2,FALSE)),0)))))</f>
        <v/>
      </c>
      <c r="M1088" s="70" t="str">
        <f>IF($K1088="","",IF($E1088="ANC",(VLOOKUP($K1088,'判定表'!$B$3:$G$95,3,FALSE)),IF(OR($E1088="KTN",$E1088="WHZ"),(VLOOKUP($K1088,'判定表'!$B$3:$G$95,4,FALSE)*I1088),0)))</f>
        <v/>
      </c>
      <c r="N1088" s="71" t="str">
        <f>IF($I1088="","",IF($K1088="","",IF($G1088=1,(VLOOKUP($F1088,'金額'!$B$3:$J$114,3,FALSE)),0)))</f>
        <v/>
      </c>
      <c r="O1088" s="72" t="str">
        <f t="shared" si="3"/>
        <v/>
      </c>
      <c r="P1088" s="73" t="str">
        <f>IF($K1088="","",IF($E1088="KTN",(VLOOKUP($K1088,'判定表'!$B$3:$I$95,8,FALSE)),IF($I1088="","",(VLOOKUP($F1088,'金額'!$B$3:$J$114,9,FALSE)))))</f>
        <v/>
      </c>
      <c r="Q1088" s="59"/>
      <c r="R1088" s="74"/>
      <c r="S1088" s="74"/>
      <c r="T1088" s="74"/>
      <c r="U1088" s="74"/>
      <c r="V1088" s="74"/>
      <c r="W1088" s="74"/>
      <c r="X1088" s="74"/>
      <c r="Y1088" s="74"/>
      <c r="Z1088" s="74"/>
      <c r="AA1088" s="74"/>
      <c r="AB1088" s="74"/>
      <c r="AC1088" s="74"/>
      <c r="AD1088" s="74"/>
    </row>
    <row r="1089" ht="13.5" customHeight="1">
      <c r="A1089" s="44"/>
      <c r="B1089" s="60" t="str">
        <f>IF($K1089="","",(VLOOKUP($K1089,'判定表'!$B$3:$G$105,6,FALSE)))</f>
        <v/>
      </c>
      <c r="C1089" s="61"/>
      <c r="D1089" s="62" t="str">
        <f t="shared" si="2"/>
        <v/>
      </c>
      <c r="E1089" s="62" t="str">
        <f>IF(F1089="","",VLOOKUP($F1089,'金額'!$B$3:$K$44,10,FALSE))</f>
        <v/>
      </c>
      <c r="F1089" s="63"/>
      <c r="G1089" s="64" t="str">
        <f>IF($F1089="","",(VLOOKUP($F1089,'金額'!$B$3:$E$114,2,FALSE)))</f>
        <v/>
      </c>
      <c r="H1089" s="65" t="str">
        <f>IF(F1089="","",VLOOKUP($F1089,'金額'!$B$3:$I$44,8,FALSE))</f>
        <v/>
      </c>
      <c r="I1089" s="66" t="str">
        <f>IF(F1089="","",VLOOKUP($F1089,'金額'!$B$3:$I$44,7,FALSE))</f>
        <v/>
      </c>
      <c r="J1089" s="67"/>
      <c r="K1089" s="68"/>
      <c r="L1089" s="69" t="str">
        <f>IF($I1089="","",IF(AND($B1089="K",$E1089="KTN"),2000,IF(AND($B1089="K",$E1089="WHZ"),2000,IF($E1089="MAHA",1500,IF($G1089=0,(VLOOKUP($K1089,'判定表'!$B$3:$G$96,2,FALSE)),0)))))</f>
        <v/>
      </c>
      <c r="M1089" s="70" t="str">
        <f>IF($K1089="","",IF($E1089="ANC",(VLOOKUP($K1089,'判定表'!$B$3:$G$95,3,FALSE)),IF(OR($E1089="KTN",$E1089="WHZ"),(VLOOKUP($K1089,'判定表'!$B$3:$G$95,4,FALSE)*I1089),0)))</f>
        <v/>
      </c>
      <c r="N1089" s="71" t="str">
        <f>IF($I1089="","",IF($K1089="","",IF($G1089=1,(VLOOKUP($F1089,'金額'!$B$3:$J$114,3,FALSE)),0)))</f>
        <v/>
      </c>
      <c r="O1089" s="72" t="str">
        <f t="shared" si="3"/>
        <v/>
      </c>
      <c r="P1089" s="73" t="str">
        <f>IF($K1089="","",IF($E1089="KTN",(VLOOKUP($K1089,'判定表'!$B$3:$I$95,8,FALSE)),IF($I1089="","",(VLOOKUP($F1089,'金額'!$B$3:$J$114,9,FALSE)))))</f>
        <v/>
      </c>
      <c r="Q1089" s="59"/>
      <c r="R1089" s="74"/>
      <c r="S1089" s="74"/>
      <c r="T1089" s="74"/>
      <c r="U1089" s="74"/>
      <c r="V1089" s="74"/>
      <c r="W1089" s="74"/>
      <c r="X1089" s="74"/>
      <c r="Y1089" s="74"/>
      <c r="Z1089" s="74"/>
      <c r="AA1089" s="74"/>
      <c r="AB1089" s="74"/>
      <c r="AC1089" s="74"/>
      <c r="AD1089" s="74"/>
    </row>
    <row r="1090" ht="13.5" customHeight="1">
      <c r="A1090" s="44"/>
      <c r="B1090" s="60" t="str">
        <f>IF($K1090="","",(VLOOKUP($K1090,'判定表'!$B$3:$G$105,6,FALSE)))</f>
        <v/>
      </c>
      <c r="C1090" s="61"/>
      <c r="D1090" s="62" t="str">
        <f t="shared" si="2"/>
        <v/>
      </c>
      <c r="E1090" s="62" t="str">
        <f>IF(F1090="","",VLOOKUP($F1090,'金額'!$B$3:$K$44,10,FALSE))</f>
        <v/>
      </c>
      <c r="F1090" s="63"/>
      <c r="G1090" s="64" t="str">
        <f>IF($F1090="","",(VLOOKUP($F1090,'金額'!$B$3:$E$114,2,FALSE)))</f>
        <v/>
      </c>
      <c r="H1090" s="65" t="str">
        <f>IF(F1090="","",VLOOKUP($F1090,'金額'!$B$3:$I$44,8,FALSE))</f>
        <v/>
      </c>
      <c r="I1090" s="66" t="str">
        <f>IF(F1090="","",VLOOKUP($F1090,'金額'!$B$3:$I$44,7,FALSE))</f>
        <v/>
      </c>
      <c r="J1090" s="67"/>
      <c r="K1090" s="68"/>
      <c r="L1090" s="69" t="str">
        <f>IF($I1090="","",IF(AND($B1090="K",$E1090="KTN"),2000,IF(AND($B1090="K",$E1090="WHZ"),2000,IF($E1090="MAHA",1500,IF($G1090=0,(VLOOKUP($K1090,'判定表'!$B$3:$G$96,2,FALSE)),0)))))</f>
        <v/>
      </c>
      <c r="M1090" s="70" t="str">
        <f>IF($K1090="","",IF($E1090="ANC",(VLOOKUP($K1090,'判定表'!$B$3:$G$95,3,FALSE)),IF(OR($E1090="KTN",$E1090="WHZ"),(VLOOKUP($K1090,'判定表'!$B$3:$G$95,4,FALSE)*I1090),0)))</f>
        <v/>
      </c>
      <c r="N1090" s="71" t="str">
        <f>IF($I1090="","",IF($K1090="","",IF($G1090=1,(VLOOKUP($F1090,'金額'!$B$3:$J$114,3,FALSE)),0)))</f>
        <v/>
      </c>
      <c r="O1090" s="72" t="str">
        <f t="shared" si="3"/>
        <v/>
      </c>
      <c r="P1090" s="73" t="str">
        <f>IF($K1090="","",IF($E1090="KTN",(VLOOKUP($K1090,'判定表'!$B$3:$I$95,8,FALSE)),IF($I1090="","",(VLOOKUP($F1090,'金額'!$B$3:$J$114,9,FALSE)))))</f>
        <v/>
      </c>
      <c r="Q1090" s="59"/>
      <c r="R1090" s="74"/>
      <c r="S1090" s="74"/>
      <c r="T1090" s="74"/>
      <c r="U1090" s="74"/>
      <c r="V1090" s="74"/>
      <c r="W1090" s="74"/>
      <c r="X1090" s="74"/>
      <c r="Y1090" s="74"/>
      <c r="Z1090" s="74"/>
      <c r="AA1090" s="74"/>
      <c r="AB1090" s="74"/>
      <c r="AC1090" s="74"/>
      <c r="AD1090" s="74"/>
    </row>
    <row r="1091" ht="13.5" customHeight="1">
      <c r="A1091" s="44"/>
      <c r="B1091" s="60" t="str">
        <f>IF($K1091="","",(VLOOKUP($K1091,'判定表'!$B$3:$G$105,6,FALSE)))</f>
        <v/>
      </c>
      <c r="C1091" s="61"/>
      <c r="D1091" s="62" t="str">
        <f t="shared" si="2"/>
        <v/>
      </c>
      <c r="E1091" s="62" t="str">
        <f>IF(F1091="","",VLOOKUP($F1091,'金額'!$B$3:$K$44,10,FALSE))</f>
        <v/>
      </c>
      <c r="F1091" s="63"/>
      <c r="G1091" s="64" t="str">
        <f>IF($F1091="","",(VLOOKUP($F1091,'金額'!$B$3:$E$114,2,FALSE)))</f>
        <v/>
      </c>
      <c r="H1091" s="65" t="str">
        <f>IF(F1091="","",VLOOKUP($F1091,'金額'!$B$3:$I$44,8,FALSE))</f>
        <v/>
      </c>
      <c r="I1091" s="66" t="str">
        <f>IF(F1091="","",VLOOKUP($F1091,'金額'!$B$3:$I$44,7,FALSE))</f>
        <v/>
      </c>
      <c r="J1091" s="67"/>
      <c r="K1091" s="68"/>
      <c r="L1091" s="69" t="str">
        <f>IF($I1091="","",IF(AND($B1091="K",$E1091="KTN"),2000,IF(AND($B1091="K",$E1091="WHZ"),2000,IF($E1091="MAHA",1500,IF($G1091=0,(VLOOKUP($K1091,'判定表'!$B$3:$G$96,2,FALSE)),0)))))</f>
        <v/>
      </c>
      <c r="M1091" s="70" t="str">
        <f>IF($K1091="","",IF($E1091="ANC",(VLOOKUP($K1091,'判定表'!$B$3:$G$95,3,FALSE)),IF(OR($E1091="KTN",$E1091="WHZ"),(VLOOKUP($K1091,'判定表'!$B$3:$G$95,4,FALSE)*I1091),0)))</f>
        <v/>
      </c>
      <c r="N1091" s="71" t="str">
        <f>IF($I1091="","",IF($K1091="","",IF($G1091=1,(VLOOKUP($F1091,'金額'!$B$3:$J$114,3,FALSE)),0)))</f>
        <v/>
      </c>
      <c r="O1091" s="72" t="str">
        <f t="shared" si="3"/>
        <v/>
      </c>
      <c r="P1091" s="73" t="str">
        <f>IF($K1091="","",IF($E1091="KTN",(VLOOKUP($K1091,'判定表'!$B$3:$I$95,8,FALSE)),IF($I1091="","",(VLOOKUP($F1091,'金額'!$B$3:$J$114,9,FALSE)))))</f>
        <v/>
      </c>
      <c r="Q1091" s="59"/>
      <c r="R1091" s="74"/>
      <c r="S1091" s="74"/>
      <c r="T1091" s="74"/>
      <c r="U1091" s="74"/>
      <c r="V1091" s="74"/>
      <c r="W1091" s="74"/>
      <c r="X1091" s="74"/>
      <c r="Y1091" s="74"/>
      <c r="Z1091" s="74"/>
      <c r="AA1091" s="74"/>
      <c r="AB1091" s="74"/>
      <c r="AC1091" s="74"/>
      <c r="AD1091" s="74"/>
    </row>
    <row r="1092" ht="13.5" customHeight="1">
      <c r="A1092" s="44"/>
      <c r="B1092" s="60" t="str">
        <f>IF($K1092="","",(VLOOKUP($K1092,'判定表'!$B$3:$G$105,6,FALSE)))</f>
        <v/>
      </c>
      <c r="C1092" s="61"/>
      <c r="D1092" s="62" t="str">
        <f t="shared" si="2"/>
        <v/>
      </c>
      <c r="E1092" s="62" t="str">
        <f>IF(F1092="","",VLOOKUP($F1092,'金額'!$B$3:$K$44,10,FALSE))</f>
        <v/>
      </c>
      <c r="F1092" s="63"/>
      <c r="G1092" s="64" t="str">
        <f>IF($F1092="","",(VLOOKUP($F1092,'金額'!$B$3:$E$114,2,FALSE)))</f>
        <v/>
      </c>
      <c r="H1092" s="65" t="str">
        <f>IF(F1092="","",VLOOKUP($F1092,'金額'!$B$3:$I$44,8,FALSE))</f>
        <v/>
      </c>
      <c r="I1092" s="66" t="str">
        <f>IF(F1092="","",VLOOKUP($F1092,'金額'!$B$3:$I$44,7,FALSE))</f>
        <v/>
      </c>
      <c r="J1092" s="67"/>
      <c r="K1092" s="68"/>
      <c r="L1092" s="69" t="str">
        <f>IF($I1092="","",IF(AND($B1092="K",$E1092="KTN"),2000,IF(AND($B1092="K",$E1092="WHZ"),2000,IF($E1092="MAHA",1500,IF($G1092=0,(VLOOKUP($K1092,'判定表'!$B$3:$G$96,2,FALSE)),0)))))</f>
        <v/>
      </c>
      <c r="M1092" s="70" t="str">
        <f>IF($K1092="","",IF($E1092="ANC",(VLOOKUP($K1092,'判定表'!$B$3:$G$95,3,FALSE)),IF(OR($E1092="KTN",$E1092="WHZ"),(VLOOKUP($K1092,'判定表'!$B$3:$G$95,4,FALSE)*I1092),0)))</f>
        <v/>
      </c>
      <c r="N1092" s="71" t="str">
        <f>IF($I1092="","",IF($K1092="","",IF($G1092=1,(VLOOKUP($F1092,'金額'!$B$3:$J$114,3,FALSE)),0)))</f>
        <v/>
      </c>
      <c r="O1092" s="72" t="str">
        <f t="shared" si="3"/>
        <v/>
      </c>
      <c r="P1092" s="73" t="str">
        <f>IF($K1092="","",IF($E1092="KTN",(VLOOKUP($K1092,'判定表'!$B$3:$I$95,8,FALSE)),IF($I1092="","",(VLOOKUP($F1092,'金額'!$B$3:$J$114,9,FALSE)))))</f>
        <v/>
      </c>
      <c r="Q1092" s="59"/>
      <c r="R1092" s="74"/>
      <c r="S1092" s="74"/>
      <c r="T1092" s="74"/>
      <c r="U1092" s="74"/>
      <c r="V1092" s="74"/>
      <c r="W1092" s="74"/>
      <c r="X1092" s="74"/>
      <c r="Y1092" s="74"/>
      <c r="Z1092" s="74"/>
      <c r="AA1092" s="74"/>
      <c r="AB1092" s="74"/>
      <c r="AC1092" s="74"/>
      <c r="AD1092" s="74"/>
    </row>
    <row r="1093" ht="13.5" customHeight="1">
      <c r="A1093" s="44"/>
      <c r="B1093" s="60" t="str">
        <f>IF($K1093="","",(VLOOKUP($K1093,'判定表'!$B$3:$G$105,6,FALSE)))</f>
        <v/>
      </c>
      <c r="C1093" s="61"/>
      <c r="D1093" s="62" t="str">
        <f t="shared" si="2"/>
        <v/>
      </c>
      <c r="E1093" s="62" t="str">
        <f>IF(F1093="","",VLOOKUP($F1093,'金額'!$B$3:$K$44,10,FALSE))</f>
        <v/>
      </c>
      <c r="F1093" s="63"/>
      <c r="G1093" s="64" t="str">
        <f>IF($F1093="","",(VLOOKUP($F1093,'金額'!$B$3:$E$114,2,FALSE)))</f>
        <v/>
      </c>
      <c r="H1093" s="65" t="str">
        <f>IF(F1093="","",VLOOKUP($F1093,'金額'!$B$3:$I$44,8,FALSE))</f>
        <v/>
      </c>
      <c r="I1093" s="66" t="str">
        <f>IF(F1093="","",VLOOKUP($F1093,'金額'!$B$3:$I$44,7,FALSE))</f>
        <v/>
      </c>
      <c r="J1093" s="67"/>
      <c r="K1093" s="68"/>
      <c r="L1093" s="69" t="str">
        <f>IF($I1093="","",IF(AND($B1093="K",$E1093="KTN"),2000,IF(AND($B1093="K",$E1093="WHZ"),2000,IF($E1093="MAHA",1500,IF($G1093=0,(VLOOKUP($K1093,'判定表'!$B$3:$G$96,2,FALSE)),0)))))</f>
        <v/>
      </c>
      <c r="M1093" s="70" t="str">
        <f>IF($K1093="","",IF($E1093="ANC",(VLOOKUP($K1093,'判定表'!$B$3:$G$95,3,FALSE)),IF(OR($E1093="KTN",$E1093="WHZ"),(VLOOKUP($K1093,'判定表'!$B$3:$G$95,4,FALSE)*I1093),0)))</f>
        <v/>
      </c>
      <c r="N1093" s="71" t="str">
        <f>IF($I1093="","",IF($K1093="","",IF($G1093=1,(VLOOKUP($F1093,'金額'!$B$3:$J$114,3,FALSE)),0)))</f>
        <v/>
      </c>
      <c r="O1093" s="72" t="str">
        <f t="shared" si="3"/>
        <v/>
      </c>
      <c r="P1093" s="73" t="str">
        <f>IF($K1093="","",IF($E1093="KTN",(VLOOKUP($K1093,'判定表'!$B$3:$I$95,8,FALSE)),IF($I1093="","",(VLOOKUP($F1093,'金額'!$B$3:$J$114,9,FALSE)))))</f>
        <v/>
      </c>
      <c r="Q1093" s="59"/>
      <c r="R1093" s="74"/>
      <c r="S1093" s="74"/>
      <c r="T1093" s="74"/>
      <c r="U1093" s="74"/>
      <c r="V1093" s="74"/>
      <c r="W1093" s="74"/>
      <c r="X1093" s="74"/>
      <c r="Y1093" s="74"/>
      <c r="Z1093" s="74"/>
      <c r="AA1093" s="74"/>
      <c r="AB1093" s="74"/>
      <c r="AC1093" s="74"/>
      <c r="AD1093" s="74"/>
    </row>
    <row r="1094" ht="13.5" customHeight="1">
      <c r="A1094" s="44"/>
      <c r="B1094" s="60" t="str">
        <f>IF($K1094="","",(VLOOKUP($K1094,'判定表'!$B$3:$G$105,6,FALSE)))</f>
        <v/>
      </c>
      <c r="C1094" s="61"/>
      <c r="D1094" s="62" t="str">
        <f t="shared" si="2"/>
        <v/>
      </c>
      <c r="E1094" s="62" t="str">
        <f>IF(F1094="","",VLOOKUP($F1094,'金額'!$B$3:$K$44,10,FALSE))</f>
        <v/>
      </c>
      <c r="F1094" s="63"/>
      <c r="G1094" s="64" t="str">
        <f>IF($F1094="","",(VLOOKUP($F1094,'金額'!$B$3:$E$114,2,FALSE)))</f>
        <v/>
      </c>
      <c r="H1094" s="65" t="str">
        <f>IF(F1094="","",VLOOKUP($F1094,'金額'!$B$3:$I$44,8,FALSE))</f>
        <v/>
      </c>
      <c r="I1094" s="66" t="str">
        <f>IF(F1094="","",VLOOKUP($F1094,'金額'!$B$3:$I$44,7,FALSE))</f>
        <v/>
      </c>
      <c r="J1094" s="67"/>
      <c r="K1094" s="68"/>
      <c r="L1094" s="69" t="str">
        <f>IF($I1094="","",IF(AND($B1094="K",$E1094="KTN"),2000,IF(AND($B1094="K",$E1094="WHZ"),2000,IF($E1094="MAHA",1500,IF($G1094=0,(VLOOKUP($K1094,'判定表'!$B$3:$G$96,2,FALSE)),0)))))</f>
        <v/>
      </c>
      <c r="M1094" s="70" t="str">
        <f>IF($K1094="","",IF($E1094="ANC",(VLOOKUP($K1094,'判定表'!$B$3:$G$95,3,FALSE)),IF(OR($E1094="KTN",$E1094="WHZ"),(VLOOKUP($K1094,'判定表'!$B$3:$G$95,4,FALSE)*I1094),0)))</f>
        <v/>
      </c>
      <c r="N1094" s="71" t="str">
        <f>IF($I1094="","",IF($K1094="","",IF($G1094=1,(VLOOKUP($F1094,'金額'!$B$3:$J$114,3,FALSE)),0)))</f>
        <v/>
      </c>
      <c r="O1094" s="72" t="str">
        <f t="shared" si="3"/>
        <v/>
      </c>
      <c r="P1094" s="73" t="str">
        <f>IF($K1094="","",IF($E1094="KTN",(VLOOKUP($K1094,'判定表'!$B$3:$I$95,8,FALSE)),IF($I1094="","",(VLOOKUP($F1094,'金額'!$B$3:$J$114,9,FALSE)))))</f>
        <v/>
      </c>
      <c r="Q1094" s="59"/>
      <c r="R1094" s="74"/>
      <c r="S1094" s="74"/>
      <c r="T1094" s="74"/>
      <c r="U1094" s="74"/>
      <c r="V1094" s="74"/>
      <c r="W1094" s="74"/>
      <c r="X1094" s="74"/>
      <c r="Y1094" s="74"/>
      <c r="Z1094" s="74"/>
      <c r="AA1094" s="74"/>
      <c r="AB1094" s="74"/>
      <c r="AC1094" s="74"/>
      <c r="AD1094" s="74"/>
    </row>
    <row r="1095" ht="13.5" customHeight="1">
      <c r="A1095" s="44"/>
      <c r="B1095" s="60" t="str">
        <f>IF($K1095="","",(VLOOKUP($K1095,'判定表'!$B$3:$G$105,6,FALSE)))</f>
        <v/>
      </c>
      <c r="C1095" s="61"/>
      <c r="D1095" s="62" t="str">
        <f t="shared" si="2"/>
        <v/>
      </c>
      <c r="E1095" s="62" t="str">
        <f>IF(F1095="","",VLOOKUP($F1095,'金額'!$B$3:$K$44,10,FALSE))</f>
        <v/>
      </c>
      <c r="F1095" s="63"/>
      <c r="G1095" s="64" t="str">
        <f>IF($F1095="","",(VLOOKUP($F1095,'金額'!$B$3:$E$114,2,FALSE)))</f>
        <v/>
      </c>
      <c r="H1095" s="65" t="str">
        <f>IF(F1095="","",VLOOKUP($F1095,'金額'!$B$3:$I$44,8,FALSE))</f>
        <v/>
      </c>
      <c r="I1095" s="66" t="str">
        <f>IF(F1095="","",VLOOKUP($F1095,'金額'!$B$3:$I$44,7,FALSE))</f>
        <v/>
      </c>
      <c r="J1095" s="67"/>
      <c r="K1095" s="68"/>
      <c r="L1095" s="69" t="str">
        <f>IF($I1095="","",IF(AND($B1095="K",$E1095="KTN"),2000,IF(AND($B1095="K",$E1095="WHZ"),2000,IF($E1095="MAHA",1500,IF($G1095=0,(VLOOKUP($K1095,'判定表'!$B$3:$G$96,2,FALSE)),0)))))</f>
        <v/>
      </c>
      <c r="M1095" s="70" t="str">
        <f>IF($K1095="","",IF($E1095="ANC",(VLOOKUP($K1095,'判定表'!$B$3:$G$95,3,FALSE)),IF(OR($E1095="KTN",$E1095="WHZ"),(VLOOKUP($K1095,'判定表'!$B$3:$G$95,4,FALSE)*I1095),0)))</f>
        <v/>
      </c>
      <c r="N1095" s="71" t="str">
        <f>IF($I1095="","",IF($K1095="","",IF($G1095=1,(VLOOKUP($F1095,'金額'!$B$3:$J$114,3,FALSE)),0)))</f>
        <v/>
      </c>
      <c r="O1095" s="72" t="str">
        <f t="shared" si="3"/>
        <v/>
      </c>
      <c r="P1095" s="73" t="str">
        <f>IF($K1095="","",IF($E1095="KTN",(VLOOKUP($K1095,'判定表'!$B$3:$I$95,8,FALSE)),IF($I1095="","",(VLOOKUP($F1095,'金額'!$B$3:$J$114,9,FALSE)))))</f>
        <v/>
      </c>
      <c r="Q1095" s="59"/>
      <c r="R1095" s="74"/>
      <c r="S1095" s="74"/>
      <c r="T1095" s="74"/>
      <c r="U1095" s="74"/>
      <c r="V1095" s="74"/>
      <c r="W1095" s="74"/>
      <c r="X1095" s="74"/>
      <c r="Y1095" s="74"/>
      <c r="Z1095" s="74"/>
      <c r="AA1095" s="74"/>
      <c r="AB1095" s="74"/>
      <c r="AC1095" s="74"/>
      <c r="AD1095" s="74"/>
    </row>
    <row r="1096" ht="13.5" customHeight="1">
      <c r="A1096" s="44"/>
      <c r="B1096" s="60" t="str">
        <f>IF($K1096="","",(VLOOKUP($K1096,'判定表'!$B$3:$G$105,6,FALSE)))</f>
        <v/>
      </c>
      <c r="C1096" s="61"/>
      <c r="D1096" s="62" t="str">
        <f t="shared" si="2"/>
        <v/>
      </c>
      <c r="E1096" s="62" t="str">
        <f>IF(F1096="","",VLOOKUP($F1096,'金額'!$B$3:$K$44,10,FALSE))</f>
        <v/>
      </c>
      <c r="F1096" s="63"/>
      <c r="G1096" s="64" t="str">
        <f>IF($F1096="","",(VLOOKUP($F1096,'金額'!$B$3:$E$114,2,FALSE)))</f>
        <v/>
      </c>
      <c r="H1096" s="65" t="str">
        <f>IF(F1096="","",VLOOKUP($F1096,'金額'!$B$3:$I$44,8,FALSE))</f>
        <v/>
      </c>
      <c r="I1096" s="66" t="str">
        <f>IF(F1096="","",VLOOKUP($F1096,'金額'!$B$3:$I$44,7,FALSE))</f>
        <v/>
      </c>
      <c r="J1096" s="67"/>
      <c r="K1096" s="68"/>
      <c r="L1096" s="69" t="str">
        <f>IF($I1096="","",IF(AND($B1096="K",$E1096="KTN"),2000,IF(AND($B1096="K",$E1096="WHZ"),2000,IF($E1096="MAHA",1500,IF($G1096=0,(VLOOKUP($K1096,'判定表'!$B$3:$G$96,2,FALSE)),0)))))</f>
        <v/>
      </c>
      <c r="M1096" s="70" t="str">
        <f>IF($K1096="","",IF($E1096="ANC",(VLOOKUP($K1096,'判定表'!$B$3:$G$95,3,FALSE)),IF(OR($E1096="KTN",$E1096="WHZ"),(VLOOKUP($K1096,'判定表'!$B$3:$G$95,4,FALSE)*I1096),0)))</f>
        <v/>
      </c>
      <c r="N1096" s="71" t="str">
        <f>IF($I1096="","",IF($K1096="","",IF($G1096=1,(VLOOKUP($F1096,'金額'!$B$3:$J$114,3,FALSE)),0)))</f>
        <v/>
      </c>
      <c r="O1096" s="72" t="str">
        <f t="shared" si="3"/>
        <v/>
      </c>
      <c r="P1096" s="73" t="str">
        <f>IF($K1096="","",IF($E1096="KTN",(VLOOKUP($K1096,'判定表'!$B$3:$I$95,8,FALSE)),IF($I1096="","",(VLOOKUP($F1096,'金額'!$B$3:$J$114,9,FALSE)))))</f>
        <v/>
      </c>
      <c r="Q1096" s="59"/>
      <c r="R1096" s="74"/>
      <c r="S1096" s="74"/>
      <c r="T1096" s="74"/>
      <c r="U1096" s="74"/>
      <c r="V1096" s="74"/>
      <c r="W1096" s="74"/>
      <c r="X1096" s="74"/>
      <c r="Y1096" s="74"/>
      <c r="Z1096" s="74"/>
      <c r="AA1096" s="74"/>
      <c r="AB1096" s="74"/>
      <c r="AC1096" s="74"/>
      <c r="AD1096" s="74"/>
    </row>
    <row r="1097" ht="13.5" customHeight="1">
      <c r="A1097" s="44"/>
      <c r="B1097" s="60" t="str">
        <f>IF($K1097="","",(VLOOKUP($K1097,'判定表'!$B$3:$G$105,6,FALSE)))</f>
        <v/>
      </c>
      <c r="C1097" s="61"/>
      <c r="D1097" s="62" t="str">
        <f t="shared" si="2"/>
        <v/>
      </c>
      <c r="E1097" s="62" t="str">
        <f>IF(F1097="","",VLOOKUP($F1097,'金額'!$B$3:$K$44,10,FALSE))</f>
        <v/>
      </c>
      <c r="F1097" s="63"/>
      <c r="G1097" s="64" t="str">
        <f>IF($F1097="","",(VLOOKUP($F1097,'金額'!$B$3:$E$114,2,FALSE)))</f>
        <v/>
      </c>
      <c r="H1097" s="65" t="str">
        <f>IF(F1097="","",VLOOKUP($F1097,'金額'!$B$3:$I$44,8,FALSE))</f>
        <v/>
      </c>
      <c r="I1097" s="66" t="str">
        <f>IF(F1097="","",VLOOKUP($F1097,'金額'!$B$3:$I$44,7,FALSE))</f>
        <v/>
      </c>
      <c r="J1097" s="67"/>
      <c r="K1097" s="68"/>
      <c r="L1097" s="69" t="str">
        <f>IF($I1097="","",IF(AND($B1097="K",$E1097="KTN"),2000,IF(AND($B1097="K",$E1097="WHZ"),2000,IF($E1097="MAHA",1500,IF($G1097=0,(VLOOKUP($K1097,'判定表'!$B$3:$G$96,2,FALSE)),0)))))</f>
        <v/>
      </c>
      <c r="M1097" s="70" t="str">
        <f>IF($K1097="","",IF($E1097="ANC",(VLOOKUP($K1097,'判定表'!$B$3:$G$95,3,FALSE)),IF(OR($E1097="KTN",$E1097="WHZ"),(VLOOKUP($K1097,'判定表'!$B$3:$G$95,4,FALSE)*I1097),0)))</f>
        <v/>
      </c>
      <c r="N1097" s="71" t="str">
        <f>IF($I1097="","",IF($K1097="","",IF($G1097=1,(VLOOKUP($F1097,'金額'!$B$3:$J$114,3,FALSE)),0)))</f>
        <v/>
      </c>
      <c r="O1097" s="72" t="str">
        <f t="shared" si="3"/>
        <v/>
      </c>
      <c r="P1097" s="73" t="str">
        <f>IF($K1097="","",IF($E1097="KTN",(VLOOKUP($K1097,'判定表'!$B$3:$I$95,8,FALSE)),IF($I1097="","",(VLOOKUP($F1097,'金額'!$B$3:$J$114,9,FALSE)))))</f>
        <v/>
      </c>
      <c r="Q1097" s="59"/>
      <c r="R1097" s="74"/>
      <c r="S1097" s="74"/>
      <c r="T1097" s="74"/>
      <c r="U1097" s="74"/>
      <c r="V1097" s="74"/>
      <c r="W1097" s="74"/>
      <c r="X1097" s="74"/>
      <c r="Y1097" s="74"/>
      <c r="Z1097" s="74"/>
      <c r="AA1097" s="74"/>
      <c r="AB1097" s="74"/>
      <c r="AC1097" s="74"/>
      <c r="AD1097" s="74"/>
    </row>
    <row r="1098" ht="13.5" customHeight="1">
      <c r="A1098" s="44"/>
      <c r="B1098" s="60" t="str">
        <f>IF($K1098="","",(VLOOKUP($K1098,'判定表'!$B$3:$G$105,6,FALSE)))</f>
        <v/>
      </c>
      <c r="C1098" s="61"/>
      <c r="D1098" s="62" t="str">
        <f t="shared" si="2"/>
        <v/>
      </c>
      <c r="E1098" s="62" t="str">
        <f>IF(F1098="","",VLOOKUP($F1098,'金額'!$B$3:$K$44,10,FALSE))</f>
        <v/>
      </c>
      <c r="F1098" s="63"/>
      <c r="G1098" s="64" t="str">
        <f>IF($F1098="","",(VLOOKUP($F1098,'金額'!$B$3:$E$114,2,FALSE)))</f>
        <v/>
      </c>
      <c r="H1098" s="65" t="str">
        <f>IF(F1098="","",VLOOKUP($F1098,'金額'!$B$3:$I$44,8,FALSE))</f>
        <v/>
      </c>
      <c r="I1098" s="66" t="str">
        <f>IF(F1098="","",VLOOKUP($F1098,'金額'!$B$3:$I$44,7,FALSE))</f>
        <v/>
      </c>
      <c r="J1098" s="67"/>
      <c r="K1098" s="68"/>
      <c r="L1098" s="69" t="str">
        <f>IF($I1098="","",IF(AND($B1098="K",$E1098="KTN"),2000,IF(AND($B1098="K",$E1098="WHZ"),2000,IF($E1098="MAHA",1500,IF($G1098=0,(VLOOKUP($K1098,'判定表'!$B$3:$G$96,2,FALSE)),0)))))</f>
        <v/>
      </c>
      <c r="M1098" s="70" t="str">
        <f>IF($K1098="","",IF($E1098="ANC",(VLOOKUP($K1098,'判定表'!$B$3:$G$95,3,FALSE)),IF(OR($E1098="KTN",$E1098="WHZ"),(VLOOKUP($K1098,'判定表'!$B$3:$G$95,4,FALSE)*I1098),0)))</f>
        <v/>
      </c>
      <c r="N1098" s="71" t="str">
        <f>IF($I1098="","",IF($K1098="","",IF($G1098=1,(VLOOKUP($F1098,'金額'!$B$3:$J$114,3,FALSE)),0)))</f>
        <v/>
      </c>
      <c r="O1098" s="72" t="str">
        <f t="shared" si="3"/>
        <v/>
      </c>
      <c r="P1098" s="73" t="str">
        <f>IF($K1098="","",IF($E1098="KTN",(VLOOKUP($K1098,'判定表'!$B$3:$I$95,8,FALSE)),IF($I1098="","",(VLOOKUP($F1098,'金額'!$B$3:$J$114,9,FALSE)))))</f>
        <v/>
      </c>
      <c r="Q1098" s="59"/>
      <c r="R1098" s="74"/>
      <c r="S1098" s="74"/>
      <c r="T1098" s="74"/>
      <c r="U1098" s="74"/>
      <c r="V1098" s="74"/>
      <c r="W1098" s="74"/>
      <c r="X1098" s="74"/>
      <c r="Y1098" s="74"/>
      <c r="Z1098" s="74"/>
      <c r="AA1098" s="74"/>
      <c r="AB1098" s="74"/>
      <c r="AC1098" s="74"/>
      <c r="AD1098" s="74"/>
    </row>
    <row r="1099" ht="13.5" customHeight="1">
      <c r="A1099" s="44"/>
      <c r="B1099" s="60" t="str">
        <f>IF($K1099="","",(VLOOKUP($K1099,'判定表'!$B$3:$G$105,6,FALSE)))</f>
        <v/>
      </c>
      <c r="C1099" s="61"/>
      <c r="D1099" s="62" t="str">
        <f t="shared" si="2"/>
        <v/>
      </c>
      <c r="E1099" s="62" t="str">
        <f>IF(F1099="","",VLOOKUP($F1099,'金額'!$B$3:$K$44,10,FALSE))</f>
        <v/>
      </c>
      <c r="F1099" s="63"/>
      <c r="G1099" s="64" t="str">
        <f>IF($F1099="","",(VLOOKUP($F1099,'金額'!$B$3:$E$114,2,FALSE)))</f>
        <v/>
      </c>
      <c r="H1099" s="65" t="str">
        <f>IF(F1099="","",VLOOKUP($F1099,'金額'!$B$3:$I$44,8,FALSE))</f>
        <v/>
      </c>
      <c r="I1099" s="66" t="str">
        <f>IF(F1099="","",VLOOKUP($F1099,'金額'!$B$3:$I$44,7,FALSE))</f>
        <v/>
      </c>
      <c r="J1099" s="67"/>
      <c r="K1099" s="68"/>
      <c r="L1099" s="69" t="str">
        <f>IF($I1099="","",IF(AND($B1099="K",$E1099="KTN"),2000,IF(AND($B1099="K",$E1099="WHZ"),2000,IF($E1099="MAHA",1500,IF($G1099=0,(VLOOKUP($K1099,'判定表'!$B$3:$G$96,2,FALSE)),0)))))</f>
        <v/>
      </c>
      <c r="M1099" s="70" t="str">
        <f>IF($K1099="","",IF($E1099="ANC",(VLOOKUP($K1099,'判定表'!$B$3:$G$95,3,FALSE)),IF(OR($E1099="KTN",$E1099="WHZ"),(VLOOKUP($K1099,'判定表'!$B$3:$G$95,4,FALSE)*I1099),0)))</f>
        <v/>
      </c>
      <c r="N1099" s="71" t="str">
        <f>IF($I1099="","",IF($K1099="","",IF($G1099=1,(VLOOKUP($F1099,'金額'!$B$3:$J$114,3,FALSE)),0)))</f>
        <v/>
      </c>
      <c r="O1099" s="72" t="str">
        <f t="shared" si="3"/>
        <v/>
      </c>
      <c r="P1099" s="73" t="str">
        <f>IF($K1099="","",IF($E1099="KTN",(VLOOKUP($K1099,'判定表'!$B$3:$I$95,8,FALSE)),IF($I1099="","",(VLOOKUP($F1099,'金額'!$B$3:$J$114,9,FALSE)))))</f>
        <v/>
      </c>
      <c r="Q1099" s="59"/>
      <c r="R1099" s="74"/>
      <c r="S1099" s="74"/>
      <c r="T1099" s="74"/>
      <c r="U1099" s="74"/>
      <c r="V1099" s="74"/>
      <c r="W1099" s="74"/>
      <c r="X1099" s="74"/>
      <c r="Y1099" s="74"/>
      <c r="Z1099" s="74"/>
      <c r="AA1099" s="74"/>
      <c r="AB1099" s="74"/>
      <c r="AC1099" s="74"/>
      <c r="AD1099" s="74"/>
    </row>
    <row r="1100" ht="13.5" customHeight="1">
      <c r="A1100" s="44"/>
      <c r="B1100" s="60" t="str">
        <f>IF($K1100="","",(VLOOKUP($K1100,'判定表'!$B$3:$G$105,6,FALSE)))</f>
        <v/>
      </c>
      <c r="C1100" s="61"/>
      <c r="D1100" s="62" t="str">
        <f t="shared" si="2"/>
        <v/>
      </c>
      <c r="E1100" s="62" t="str">
        <f>IF(F1100="","",VLOOKUP($F1100,'金額'!$B$3:$K$44,10,FALSE))</f>
        <v/>
      </c>
      <c r="F1100" s="63"/>
      <c r="G1100" s="64" t="str">
        <f>IF($F1100="","",(VLOOKUP($F1100,'金額'!$B$3:$E$114,2,FALSE)))</f>
        <v/>
      </c>
      <c r="H1100" s="65" t="str">
        <f>IF(F1100="","",VLOOKUP($F1100,'金額'!$B$3:$I$44,8,FALSE))</f>
        <v/>
      </c>
      <c r="I1100" s="66" t="str">
        <f>IF(F1100="","",VLOOKUP($F1100,'金額'!$B$3:$I$44,7,FALSE))</f>
        <v/>
      </c>
      <c r="J1100" s="67"/>
      <c r="K1100" s="68"/>
      <c r="L1100" s="69" t="str">
        <f>IF($I1100="","",IF(AND($B1100="K",$E1100="KTN"),2000,IF(AND($B1100="K",$E1100="WHZ"),2000,IF($E1100="MAHA",1500,IF($G1100=0,(VLOOKUP($K1100,'判定表'!$B$3:$G$96,2,FALSE)),0)))))</f>
        <v/>
      </c>
      <c r="M1100" s="70" t="str">
        <f>IF($K1100="","",IF($E1100="ANC",(VLOOKUP($K1100,'判定表'!$B$3:$G$95,3,FALSE)),IF(OR($E1100="KTN",$E1100="WHZ"),(VLOOKUP($K1100,'判定表'!$B$3:$G$95,4,FALSE)*I1100),0)))</f>
        <v/>
      </c>
      <c r="N1100" s="71" t="str">
        <f>IF($I1100="","",IF($K1100="","",IF($G1100=1,(VLOOKUP($F1100,'金額'!$B$3:$J$114,3,FALSE)),0)))</f>
        <v/>
      </c>
      <c r="O1100" s="72" t="str">
        <f t="shared" si="3"/>
        <v/>
      </c>
      <c r="P1100" s="73" t="str">
        <f>IF($K1100="","",IF($E1100="KTN",(VLOOKUP($K1100,'判定表'!$B$3:$I$95,8,FALSE)),IF($I1100="","",(VLOOKUP($F1100,'金額'!$B$3:$J$114,9,FALSE)))))</f>
        <v/>
      </c>
      <c r="Q1100" s="59"/>
      <c r="R1100" s="74"/>
      <c r="S1100" s="74"/>
      <c r="T1100" s="74"/>
      <c r="U1100" s="74"/>
      <c r="V1100" s="74"/>
      <c r="W1100" s="74"/>
      <c r="X1100" s="74"/>
      <c r="Y1100" s="74"/>
      <c r="Z1100" s="74"/>
      <c r="AA1100" s="74"/>
      <c r="AB1100" s="74"/>
      <c r="AC1100" s="74"/>
      <c r="AD1100" s="74"/>
    </row>
    <row r="1101" ht="13.5" customHeight="1">
      <c r="A1101" s="44"/>
      <c r="B1101" s="60" t="str">
        <f>IF($K1101="","",(VLOOKUP($K1101,'判定表'!$B$3:$G$105,6,FALSE)))</f>
        <v/>
      </c>
      <c r="C1101" s="61"/>
      <c r="D1101" s="62" t="str">
        <f t="shared" si="2"/>
        <v/>
      </c>
      <c r="E1101" s="62" t="str">
        <f>IF(F1101="","",VLOOKUP($F1101,'金額'!$B$3:$K$44,10,FALSE))</f>
        <v/>
      </c>
      <c r="F1101" s="63"/>
      <c r="G1101" s="64" t="str">
        <f>IF($F1101="","",(VLOOKUP($F1101,'金額'!$B$3:$E$114,2,FALSE)))</f>
        <v/>
      </c>
      <c r="H1101" s="65" t="str">
        <f>IF(F1101="","",VLOOKUP($F1101,'金額'!$B$3:$I$44,8,FALSE))</f>
        <v/>
      </c>
      <c r="I1101" s="66" t="str">
        <f>IF(F1101="","",VLOOKUP($F1101,'金額'!$B$3:$I$44,7,FALSE))</f>
        <v/>
      </c>
      <c r="J1101" s="67"/>
      <c r="K1101" s="68"/>
      <c r="L1101" s="69" t="str">
        <f>IF($I1101="","",IF(AND($B1101="K",$E1101="KTN"),2000,IF(AND($B1101="K",$E1101="WHZ"),2000,IF($E1101="MAHA",1500,IF($G1101=0,(VLOOKUP($K1101,'判定表'!$B$3:$G$96,2,FALSE)),0)))))</f>
        <v/>
      </c>
      <c r="M1101" s="70" t="str">
        <f>IF($K1101="","",IF($E1101="ANC",(VLOOKUP($K1101,'判定表'!$B$3:$G$95,3,FALSE)),IF(OR($E1101="KTN",$E1101="WHZ"),(VLOOKUP($K1101,'判定表'!$B$3:$G$95,4,FALSE)*I1101),0)))</f>
        <v/>
      </c>
      <c r="N1101" s="71" t="str">
        <f>IF($I1101="","",IF($K1101="","",IF($G1101=1,(VLOOKUP($F1101,'金額'!$B$3:$J$114,3,FALSE)),0)))</f>
        <v/>
      </c>
      <c r="O1101" s="72" t="str">
        <f t="shared" si="3"/>
        <v/>
      </c>
      <c r="P1101" s="73" t="str">
        <f>IF($K1101="","",IF($E1101="KTN",(VLOOKUP($K1101,'判定表'!$B$3:$I$95,8,FALSE)),IF($I1101="","",(VLOOKUP($F1101,'金額'!$B$3:$J$114,9,FALSE)))))</f>
        <v/>
      </c>
      <c r="Q1101" s="59"/>
      <c r="R1101" s="74"/>
      <c r="S1101" s="74"/>
      <c r="T1101" s="74"/>
      <c r="U1101" s="74"/>
      <c r="V1101" s="74"/>
      <c r="W1101" s="74"/>
      <c r="X1101" s="74"/>
      <c r="Y1101" s="74"/>
      <c r="Z1101" s="74"/>
      <c r="AA1101" s="74"/>
      <c r="AB1101" s="74"/>
      <c r="AC1101" s="74"/>
      <c r="AD1101" s="74"/>
    </row>
    <row r="1102" ht="13.5" customHeight="1">
      <c r="A1102" s="44"/>
      <c r="B1102" s="60" t="str">
        <f>IF($K1102="","",(VLOOKUP($K1102,'判定表'!$B$3:$G$105,6,FALSE)))</f>
        <v/>
      </c>
      <c r="C1102" s="61"/>
      <c r="D1102" s="62" t="str">
        <f t="shared" si="2"/>
        <v/>
      </c>
      <c r="E1102" s="62" t="str">
        <f>IF(F1102="","",VLOOKUP($F1102,'金額'!$B$3:$K$44,10,FALSE))</f>
        <v/>
      </c>
      <c r="F1102" s="63"/>
      <c r="G1102" s="64" t="str">
        <f>IF($F1102="","",(VLOOKUP($F1102,'金額'!$B$3:$E$114,2,FALSE)))</f>
        <v/>
      </c>
      <c r="H1102" s="65" t="str">
        <f>IF(F1102="","",VLOOKUP($F1102,'金額'!$B$3:$I$44,8,FALSE))</f>
        <v/>
      </c>
      <c r="I1102" s="66" t="str">
        <f>IF(F1102="","",VLOOKUP($F1102,'金額'!$B$3:$I$44,7,FALSE))</f>
        <v/>
      </c>
      <c r="J1102" s="67"/>
      <c r="K1102" s="68"/>
      <c r="L1102" s="69" t="str">
        <f>IF($I1102="","",IF(AND($B1102="K",$E1102="KTN"),2000,IF(AND($B1102="K",$E1102="WHZ"),2000,IF($E1102="MAHA",1500,IF($G1102=0,(VLOOKUP($K1102,'判定表'!$B$3:$G$96,2,FALSE)),0)))))</f>
        <v/>
      </c>
      <c r="M1102" s="70" t="str">
        <f>IF($K1102="","",IF($E1102="ANC",(VLOOKUP($K1102,'判定表'!$B$3:$G$95,3,FALSE)),IF(OR($E1102="KTN",$E1102="WHZ"),(VLOOKUP($K1102,'判定表'!$B$3:$G$95,4,FALSE)*I1102),0)))</f>
        <v/>
      </c>
      <c r="N1102" s="71" t="str">
        <f>IF($I1102="","",IF($K1102="","",IF($G1102=1,(VLOOKUP($F1102,'金額'!$B$3:$J$114,3,FALSE)),0)))</f>
        <v/>
      </c>
      <c r="O1102" s="72" t="str">
        <f t="shared" si="3"/>
        <v/>
      </c>
      <c r="P1102" s="73" t="str">
        <f>IF($K1102="","",IF($E1102="KTN",(VLOOKUP($K1102,'判定表'!$B$3:$I$95,8,FALSE)),IF($I1102="","",(VLOOKUP($F1102,'金額'!$B$3:$J$114,9,FALSE)))))</f>
        <v/>
      </c>
      <c r="Q1102" s="59"/>
      <c r="R1102" s="74"/>
      <c r="S1102" s="74"/>
      <c r="T1102" s="74"/>
      <c r="U1102" s="74"/>
      <c r="V1102" s="74"/>
      <c r="W1102" s="74"/>
      <c r="X1102" s="74"/>
      <c r="Y1102" s="74"/>
      <c r="Z1102" s="74"/>
      <c r="AA1102" s="74"/>
      <c r="AB1102" s="74"/>
      <c r="AC1102" s="74"/>
      <c r="AD1102" s="74"/>
    </row>
    <row r="1103" ht="13.5" customHeight="1">
      <c r="A1103" s="44"/>
      <c r="B1103" s="60" t="str">
        <f>IF($K1103="","",(VLOOKUP($K1103,'判定表'!$B$3:$G$105,6,FALSE)))</f>
        <v/>
      </c>
      <c r="C1103" s="61"/>
      <c r="D1103" s="62" t="str">
        <f t="shared" si="2"/>
        <v/>
      </c>
      <c r="E1103" s="62" t="str">
        <f>IF(F1103="","",VLOOKUP($F1103,'金額'!$B$3:$K$44,10,FALSE))</f>
        <v/>
      </c>
      <c r="F1103" s="63"/>
      <c r="G1103" s="64" t="str">
        <f>IF($F1103="","",(VLOOKUP($F1103,'金額'!$B$3:$E$114,2,FALSE)))</f>
        <v/>
      </c>
      <c r="H1103" s="65" t="str">
        <f>IF(F1103="","",VLOOKUP($F1103,'金額'!$B$3:$I$44,8,FALSE))</f>
        <v/>
      </c>
      <c r="I1103" s="66" t="str">
        <f>IF(F1103="","",VLOOKUP($F1103,'金額'!$B$3:$I$44,7,FALSE))</f>
        <v/>
      </c>
      <c r="J1103" s="67"/>
      <c r="K1103" s="68"/>
      <c r="L1103" s="69" t="str">
        <f>IF($I1103="","",IF(AND($B1103="K",$E1103="KTN"),2000,IF(AND($B1103="K",$E1103="WHZ"),2000,IF($E1103="MAHA",1500,IF($G1103=0,(VLOOKUP($K1103,'判定表'!$B$3:$G$96,2,FALSE)),0)))))</f>
        <v/>
      </c>
      <c r="M1103" s="70" t="str">
        <f>IF($K1103="","",IF($E1103="ANC",(VLOOKUP($K1103,'判定表'!$B$3:$G$95,3,FALSE)),IF(OR($E1103="KTN",$E1103="WHZ"),(VLOOKUP($K1103,'判定表'!$B$3:$G$95,4,FALSE)*I1103),0)))</f>
        <v/>
      </c>
      <c r="N1103" s="71" t="str">
        <f>IF($I1103="","",IF($K1103="","",IF($G1103=1,(VLOOKUP($F1103,'金額'!$B$3:$J$114,3,FALSE)),0)))</f>
        <v/>
      </c>
      <c r="O1103" s="72" t="str">
        <f t="shared" si="3"/>
        <v/>
      </c>
      <c r="P1103" s="73" t="str">
        <f>IF($K1103="","",IF($E1103="KTN",(VLOOKUP($K1103,'判定表'!$B$3:$I$95,8,FALSE)),IF($I1103="","",(VLOOKUP($F1103,'金額'!$B$3:$J$114,9,FALSE)))))</f>
        <v/>
      </c>
      <c r="Q1103" s="59"/>
      <c r="R1103" s="74"/>
      <c r="S1103" s="74"/>
      <c r="T1103" s="74"/>
      <c r="U1103" s="74"/>
      <c r="V1103" s="74"/>
      <c r="W1103" s="74"/>
      <c r="X1103" s="74"/>
      <c r="Y1103" s="74"/>
      <c r="Z1103" s="74"/>
      <c r="AA1103" s="74"/>
      <c r="AB1103" s="74"/>
      <c r="AC1103" s="74"/>
      <c r="AD1103" s="74"/>
    </row>
    <row r="1104" ht="13.5" customHeight="1">
      <c r="A1104" s="44"/>
      <c r="B1104" s="60" t="str">
        <f>IF($K1104="","",(VLOOKUP($K1104,'判定表'!$B$3:$G$105,6,FALSE)))</f>
        <v/>
      </c>
      <c r="C1104" s="61"/>
      <c r="D1104" s="62" t="str">
        <f t="shared" si="2"/>
        <v/>
      </c>
      <c r="E1104" s="62" t="str">
        <f>IF(F1104="","",VLOOKUP($F1104,'金額'!$B$3:$K$44,10,FALSE))</f>
        <v/>
      </c>
      <c r="F1104" s="63"/>
      <c r="G1104" s="64" t="str">
        <f>IF($F1104="","",(VLOOKUP($F1104,'金額'!$B$3:$E$114,2,FALSE)))</f>
        <v/>
      </c>
      <c r="H1104" s="65" t="str">
        <f>IF(F1104="","",VLOOKUP($F1104,'金額'!$B$3:$I$44,8,FALSE))</f>
        <v/>
      </c>
      <c r="I1104" s="66" t="str">
        <f>IF(F1104="","",VLOOKUP($F1104,'金額'!$B$3:$I$44,7,FALSE))</f>
        <v/>
      </c>
      <c r="J1104" s="67"/>
      <c r="K1104" s="68"/>
      <c r="L1104" s="69" t="str">
        <f>IF($I1104="","",IF(AND($B1104="K",$E1104="KTN"),2000,IF(AND($B1104="K",$E1104="WHZ"),2000,IF($E1104="MAHA",1500,IF($G1104=0,(VLOOKUP($K1104,'判定表'!$B$3:$G$96,2,FALSE)),0)))))</f>
        <v/>
      </c>
      <c r="M1104" s="70" t="str">
        <f>IF($K1104="","",IF($E1104="ANC",(VLOOKUP($K1104,'判定表'!$B$3:$G$95,3,FALSE)),IF(OR($E1104="KTN",$E1104="WHZ"),(VLOOKUP($K1104,'判定表'!$B$3:$G$95,4,FALSE)*I1104),0)))</f>
        <v/>
      </c>
      <c r="N1104" s="71" t="str">
        <f>IF($I1104="","",IF($K1104="","",IF($G1104=1,(VLOOKUP($F1104,'金額'!$B$3:$J$114,3,FALSE)),0)))</f>
        <v/>
      </c>
      <c r="O1104" s="72" t="str">
        <f t="shared" si="3"/>
        <v/>
      </c>
      <c r="P1104" s="73" t="str">
        <f>IF($K1104="","",IF($E1104="KTN",(VLOOKUP($K1104,'判定表'!$B$3:$I$95,8,FALSE)),IF($I1104="","",(VLOOKUP($F1104,'金額'!$B$3:$J$114,9,FALSE)))))</f>
        <v/>
      </c>
      <c r="Q1104" s="59"/>
      <c r="R1104" s="74"/>
      <c r="S1104" s="74"/>
      <c r="T1104" s="74"/>
      <c r="U1104" s="74"/>
      <c r="V1104" s="74"/>
      <c r="W1104" s="74"/>
      <c r="X1104" s="74"/>
      <c r="Y1104" s="74"/>
      <c r="Z1104" s="74"/>
      <c r="AA1104" s="74"/>
      <c r="AB1104" s="74"/>
      <c r="AC1104" s="74"/>
      <c r="AD1104" s="74"/>
    </row>
    <row r="1105" ht="13.5" customHeight="1">
      <c r="A1105" s="44"/>
      <c r="B1105" s="60" t="str">
        <f>IF($K1105="","",(VLOOKUP($K1105,'判定表'!$B$3:$G$105,6,FALSE)))</f>
        <v/>
      </c>
      <c r="C1105" s="61"/>
      <c r="D1105" s="62" t="str">
        <f t="shared" si="2"/>
        <v/>
      </c>
      <c r="E1105" s="62" t="str">
        <f>IF(F1105="","",VLOOKUP($F1105,'金額'!$B$3:$K$44,10,FALSE))</f>
        <v/>
      </c>
      <c r="F1105" s="63"/>
      <c r="G1105" s="64" t="str">
        <f>IF($F1105="","",(VLOOKUP($F1105,'金額'!$B$3:$E$114,2,FALSE)))</f>
        <v/>
      </c>
      <c r="H1105" s="65" t="str">
        <f>IF(F1105="","",VLOOKUP($F1105,'金額'!$B$3:$I$44,8,FALSE))</f>
        <v/>
      </c>
      <c r="I1105" s="66" t="str">
        <f>IF(F1105="","",VLOOKUP($F1105,'金額'!$B$3:$I$44,7,FALSE))</f>
        <v/>
      </c>
      <c r="J1105" s="67"/>
      <c r="K1105" s="68"/>
      <c r="L1105" s="69" t="str">
        <f>IF($I1105="","",IF(AND($B1105="K",$E1105="KTN"),2000,IF(AND($B1105="K",$E1105="WHZ"),2000,IF($E1105="MAHA",1500,IF($G1105=0,(VLOOKUP($K1105,'判定表'!$B$3:$G$96,2,FALSE)),0)))))</f>
        <v/>
      </c>
      <c r="M1105" s="70" t="str">
        <f>IF($K1105="","",IF($E1105="ANC",(VLOOKUP($K1105,'判定表'!$B$3:$G$95,3,FALSE)),IF(OR($E1105="KTN",$E1105="WHZ"),(VLOOKUP($K1105,'判定表'!$B$3:$G$95,4,FALSE)*I1105),0)))</f>
        <v/>
      </c>
      <c r="N1105" s="71" t="str">
        <f>IF($I1105="","",IF($K1105="","",IF($G1105=1,(VLOOKUP($F1105,'金額'!$B$3:$J$114,3,FALSE)),0)))</f>
        <v/>
      </c>
      <c r="O1105" s="72" t="str">
        <f t="shared" si="3"/>
        <v/>
      </c>
      <c r="P1105" s="73" t="str">
        <f>IF($K1105="","",IF($E1105="KTN",(VLOOKUP($K1105,'判定表'!$B$3:$I$95,8,FALSE)),IF($I1105="","",(VLOOKUP($F1105,'金額'!$B$3:$J$114,9,FALSE)))))</f>
        <v/>
      </c>
      <c r="Q1105" s="59"/>
      <c r="R1105" s="74"/>
      <c r="S1105" s="74"/>
      <c r="T1105" s="74"/>
      <c r="U1105" s="74"/>
      <c r="V1105" s="74"/>
      <c r="W1105" s="74"/>
      <c r="X1105" s="74"/>
      <c r="Y1105" s="74"/>
      <c r="Z1105" s="74"/>
      <c r="AA1105" s="74"/>
      <c r="AB1105" s="74"/>
      <c r="AC1105" s="74"/>
      <c r="AD1105" s="74"/>
    </row>
    <row r="1106" ht="13.5" customHeight="1">
      <c r="A1106" s="44"/>
      <c r="B1106" s="60" t="str">
        <f>IF($K1106="","",(VLOOKUP($K1106,'判定表'!$B$3:$G$105,6,FALSE)))</f>
        <v/>
      </c>
      <c r="C1106" s="61"/>
      <c r="D1106" s="62" t="str">
        <f t="shared" si="2"/>
        <v/>
      </c>
      <c r="E1106" s="62" t="str">
        <f>IF(F1106="","",VLOOKUP($F1106,'金額'!$B$3:$K$44,10,FALSE))</f>
        <v/>
      </c>
      <c r="F1106" s="63"/>
      <c r="G1106" s="64" t="str">
        <f>IF($F1106="","",(VLOOKUP($F1106,'金額'!$B$3:$E$114,2,FALSE)))</f>
        <v/>
      </c>
      <c r="H1106" s="65" t="str">
        <f>IF(F1106="","",VLOOKUP($F1106,'金額'!$B$3:$I$44,8,FALSE))</f>
        <v/>
      </c>
      <c r="I1106" s="66" t="str">
        <f>IF(F1106="","",VLOOKUP($F1106,'金額'!$B$3:$I$44,7,FALSE))</f>
        <v/>
      </c>
      <c r="J1106" s="67"/>
      <c r="K1106" s="68"/>
      <c r="L1106" s="69" t="str">
        <f>IF($I1106="","",IF(AND($B1106="K",$E1106="KTN"),2000,IF(AND($B1106="K",$E1106="WHZ"),2000,IF($E1106="MAHA",1500,IF($G1106=0,(VLOOKUP($K1106,'判定表'!$B$3:$G$96,2,FALSE)),0)))))</f>
        <v/>
      </c>
      <c r="M1106" s="70" t="str">
        <f>IF($K1106="","",IF($E1106="ANC",(VLOOKUP($K1106,'判定表'!$B$3:$G$95,3,FALSE)),IF(OR($E1106="KTN",$E1106="WHZ"),(VLOOKUP($K1106,'判定表'!$B$3:$G$95,4,FALSE)*I1106),0)))</f>
        <v/>
      </c>
      <c r="N1106" s="71" t="str">
        <f>IF($I1106="","",IF($K1106="","",IF($G1106=1,(VLOOKUP($F1106,'金額'!$B$3:$J$114,3,FALSE)),0)))</f>
        <v/>
      </c>
      <c r="O1106" s="72" t="str">
        <f t="shared" si="3"/>
        <v/>
      </c>
      <c r="P1106" s="73" t="str">
        <f>IF($K1106="","",IF($E1106="KTN",(VLOOKUP($K1106,'判定表'!$B$3:$I$95,8,FALSE)),IF($I1106="","",(VLOOKUP($F1106,'金額'!$B$3:$J$114,9,FALSE)))))</f>
        <v/>
      </c>
      <c r="Q1106" s="59"/>
      <c r="R1106" s="74"/>
      <c r="S1106" s="74"/>
      <c r="T1106" s="74"/>
      <c r="U1106" s="74"/>
      <c r="V1106" s="74"/>
      <c r="W1106" s="74"/>
      <c r="X1106" s="74"/>
      <c r="Y1106" s="74"/>
      <c r="Z1106" s="74"/>
      <c r="AA1106" s="74"/>
      <c r="AB1106" s="74"/>
      <c r="AC1106" s="74"/>
      <c r="AD1106" s="74"/>
    </row>
    <row r="1107" ht="13.5" customHeight="1">
      <c r="A1107" s="44"/>
      <c r="B1107" s="60" t="str">
        <f>IF($K1107="","",(VLOOKUP($K1107,'判定表'!$B$3:$G$105,6,FALSE)))</f>
        <v/>
      </c>
      <c r="C1107" s="61"/>
      <c r="D1107" s="62" t="str">
        <f t="shared" si="2"/>
        <v/>
      </c>
      <c r="E1107" s="62" t="str">
        <f>IF(F1107="","",VLOOKUP($F1107,'金額'!$B$3:$K$44,10,FALSE))</f>
        <v/>
      </c>
      <c r="F1107" s="63"/>
      <c r="G1107" s="64" t="str">
        <f>IF($F1107="","",(VLOOKUP($F1107,'金額'!$B$3:$E$114,2,FALSE)))</f>
        <v/>
      </c>
      <c r="H1107" s="65" t="str">
        <f>IF(F1107="","",VLOOKUP($F1107,'金額'!$B$3:$I$44,8,FALSE))</f>
        <v/>
      </c>
      <c r="I1107" s="66" t="str">
        <f>IF(F1107="","",VLOOKUP($F1107,'金額'!$B$3:$I$44,7,FALSE))</f>
        <v/>
      </c>
      <c r="J1107" s="67"/>
      <c r="K1107" s="68"/>
      <c r="L1107" s="69" t="str">
        <f>IF($I1107="","",IF(AND($B1107="K",$E1107="KTN"),2000,IF(AND($B1107="K",$E1107="WHZ"),2000,IF($E1107="MAHA",1500,IF($G1107=0,(VLOOKUP($K1107,'判定表'!$B$3:$G$96,2,FALSE)),0)))))</f>
        <v/>
      </c>
      <c r="M1107" s="70" t="str">
        <f>IF($K1107="","",IF($E1107="ANC",(VLOOKUP($K1107,'判定表'!$B$3:$G$95,3,FALSE)),IF(OR($E1107="KTN",$E1107="WHZ"),(VLOOKUP($K1107,'判定表'!$B$3:$G$95,4,FALSE)*I1107),0)))</f>
        <v/>
      </c>
      <c r="N1107" s="71" t="str">
        <f>IF($I1107="","",IF($K1107="","",IF($G1107=1,(VLOOKUP($F1107,'金額'!$B$3:$J$114,3,FALSE)),0)))</f>
        <v/>
      </c>
      <c r="O1107" s="72" t="str">
        <f t="shared" si="3"/>
        <v/>
      </c>
      <c r="P1107" s="73" t="str">
        <f>IF($K1107="","",IF($E1107="KTN",(VLOOKUP($K1107,'判定表'!$B$3:$I$95,8,FALSE)),IF($I1107="","",(VLOOKUP($F1107,'金額'!$B$3:$J$114,9,FALSE)))))</f>
        <v/>
      </c>
      <c r="Q1107" s="59"/>
      <c r="R1107" s="74"/>
      <c r="S1107" s="74"/>
      <c r="T1107" s="74"/>
      <c r="U1107" s="74"/>
      <c r="V1107" s="74"/>
      <c r="W1107" s="74"/>
      <c r="X1107" s="74"/>
      <c r="Y1107" s="74"/>
      <c r="Z1107" s="74"/>
      <c r="AA1107" s="74"/>
      <c r="AB1107" s="74"/>
      <c r="AC1107" s="74"/>
      <c r="AD1107" s="74"/>
    </row>
    <row r="1108" ht="13.5" customHeight="1">
      <c r="A1108" s="44"/>
      <c r="B1108" s="60" t="str">
        <f>IF($K1108="","",(VLOOKUP($K1108,'判定表'!$B$3:$G$105,6,FALSE)))</f>
        <v/>
      </c>
      <c r="C1108" s="61"/>
      <c r="D1108" s="62" t="str">
        <f t="shared" si="2"/>
        <v/>
      </c>
      <c r="E1108" s="62" t="str">
        <f>IF(F1108="","",VLOOKUP($F1108,'金額'!$B$3:$K$44,10,FALSE))</f>
        <v/>
      </c>
      <c r="F1108" s="63"/>
      <c r="G1108" s="64" t="str">
        <f>IF($F1108="","",(VLOOKUP($F1108,'金額'!$B$3:$E$114,2,FALSE)))</f>
        <v/>
      </c>
      <c r="H1108" s="65" t="str">
        <f>IF(F1108="","",VLOOKUP($F1108,'金額'!$B$3:$I$44,8,FALSE))</f>
        <v/>
      </c>
      <c r="I1108" s="66" t="str">
        <f>IF(F1108="","",VLOOKUP($F1108,'金額'!$B$3:$I$44,7,FALSE))</f>
        <v/>
      </c>
      <c r="J1108" s="67"/>
      <c r="K1108" s="68"/>
      <c r="L1108" s="69" t="str">
        <f>IF($I1108="","",IF(AND($B1108="K",$E1108="KTN"),2000,IF(AND($B1108="K",$E1108="WHZ"),2000,IF($E1108="MAHA",1500,IF($G1108=0,(VLOOKUP($K1108,'判定表'!$B$3:$G$96,2,FALSE)),0)))))</f>
        <v/>
      </c>
      <c r="M1108" s="70" t="str">
        <f>IF($K1108="","",IF($E1108="ANC",(VLOOKUP($K1108,'判定表'!$B$3:$G$95,3,FALSE)),IF(OR($E1108="KTN",$E1108="WHZ"),(VLOOKUP($K1108,'判定表'!$B$3:$G$95,4,FALSE)*I1108),0)))</f>
        <v/>
      </c>
      <c r="N1108" s="71" t="str">
        <f>IF($I1108="","",IF($K1108="","",IF($G1108=1,(VLOOKUP($F1108,'金額'!$B$3:$J$114,3,FALSE)),0)))</f>
        <v/>
      </c>
      <c r="O1108" s="72" t="str">
        <f t="shared" si="3"/>
        <v/>
      </c>
      <c r="P1108" s="73" t="str">
        <f>IF($K1108="","",IF($E1108="KTN",(VLOOKUP($K1108,'判定表'!$B$3:$I$95,8,FALSE)),IF($I1108="","",(VLOOKUP($F1108,'金額'!$B$3:$J$114,9,FALSE)))))</f>
        <v/>
      </c>
      <c r="Q1108" s="59"/>
      <c r="R1108" s="74"/>
      <c r="S1108" s="74"/>
      <c r="T1108" s="74"/>
      <c r="U1108" s="74"/>
      <c r="V1108" s="74"/>
      <c r="W1108" s="74"/>
      <c r="X1108" s="74"/>
      <c r="Y1108" s="74"/>
      <c r="Z1108" s="74"/>
      <c r="AA1108" s="74"/>
      <c r="AB1108" s="74"/>
      <c r="AC1108" s="74"/>
      <c r="AD1108" s="74"/>
    </row>
    <row r="1109" ht="13.5" customHeight="1">
      <c r="A1109" s="44"/>
      <c r="B1109" s="60" t="str">
        <f>IF($K1109="","",(VLOOKUP($K1109,'判定表'!$B$3:$G$105,6,FALSE)))</f>
        <v/>
      </c>
      <c r="C1109" s="61"/>
      <c r="D1109" s="62" t="str">
        <f t="shared" si="2"/>
        <v/>
      </c>
      <c r="E1109" s="62" t="str">
        <f>IF(F1109="","",VLOOKUP($F1109,'金額'!$B$3:$K$44,10,FALSE))</f>
        <v/>
      </c>
      <c r="F1109" s="63"/>
      <c r="G1109" s="64" t="str">
        <f>IF($F1109="","",(VLOOKUP($F1109,'金額'!$B$3:$E$114,2,FALSE)))</f>
        <v/>
      </c>
      <c r="H1109" s="65" t="str">
        <f>IF(F1109="","",VLOOKUP($F1109,'金額'!$B$3:$I$44,8,FALSE))</f>
        <v/>
      </c>
      <c r="I1109" s="66" t="str">
        <f>IF(F1109="","",VLOOKUP($F1109,'金額'!$B$3:$I$44,7,FALSE))</f>
        <v/>
      </c>
      <c r="J1109" s="67"/>
      <c r="K1109" s="68"/>
      <c r="L1109" s="69" t="str">
        <f>IF($I1109="","",IF(AND($B1109="K",$E1109="KTN"),2000,IF(AND($B1109="K",$E1109="WHZ"),2000,IF($E1109="MAHA",1500,IF($G1109=0,(VLOOKUP($K1109,'判定表'!$B$3:$G$96,2,FALSE)),0)))))</f>
        <v/>
      </c>
      <c r="M1109" s="70" t="str">
        <f>IF($K1109="","",IF($E1109="ANC",(VLOOKUP($K1109,'判定表'!$B$3:$G$95,3,FALSE)),IF(OR($E1109="KTN",$E1109="WHZ"),(VLOOKUP($K1109,'判定表'!$B$3:$G$95,4,FALSE)*I1109),0)))</f>
        <v/>
      </c>
      <c r="N1109" s="71" t="str">
        <f>IF($I1109="","",IF($K1109="","",IF($G1109=1,(VLOOKUP($F1109,'金額'!$B$3:$J$114,3,FALSE)),0)))</f>
        <v/>
      </c>
      <c r="O1109" s="72" t="str">
        <f t="shared" si="3"/>
        <v/>
      </c>
      <c r="P1109" s="73" t="str">
        <f>IF($K1109="","",IF($E1109="KTN",(VLOOKUP($K1109,'判定表'!$B$3:$I$95,8,FALSE)),IF($I1109="","",(VLOOKUP($F1109,'金額'!$B$3:$J$114,9,FALSE)))))</f>
        <v/>
      </c>
      <c r="Q1109" s="59"/>
      <c r="R1109" s="74"/>
      <c r="S1109" s="74"/>
      <c r="T1109" s="74"/>
      <c r="U1109" s="74"/>
      <c r="V1109" s="74"/>
      <c r="W1109" s="74"/>
      <c r="X1109" s="74"/>
      <c r="Y1109" s="74"/>
      <c r="Z1109" s="74"/>
      <c r="AA1109" s="74"/>
      <c r="AB1109" s="74"/>
      <c r="AC1109" s="74"/>
      <c r="AD1109" s="74"/>
    </row>
    <row r="1110" ht="13.5" customHeight="1">
      <c r="A1110" s="44"/>
      <c r="B1110" s="60" t="str">
        <f>IF($K1110="","",(VLOOKUP($K1110,'判定表'!$B$3:$G$105,6,FALSE)))</f>
        <v/>
      </c>
      <c r="C1110" s="61"/>
      <c r="D1110" s="62" t="str">
        <f t="shared" si="2"/>
        <v/>
      </c>
      <c r="E1110" s="62" t="str">
        <f>IF(F1110="","",VLOOKUP($F1110,'金額'!$B$3:$K$44,10,FALSE))</f>
        <v/>
      </c>
      <c r="F1110" s="63"/>
      <c r="G1110" s="64" t="str">
        <f>IF($F1110="","",(VLOOKUP($F1110,'金額'!$B$3:$E$114,2,FALSE)))</f>
        <v/>
      </c>
      <c r="H1110" s="65" t="str">
        <f>IF(F1110="","",VLOOKUP($F1110,'金額'!$B$3:$I$44,8,FALSE))</f>
        <v/>
      </c>
      <c r="I1110" s="66" t="str">
        <f>IF(F1110="","",VLOOKUP($F1110,'金額'!$B$3:$I$44,7,FALSE))</f>
        <v/>
      </c>
      <c r="J1110" s="67"/>
      <c r="K1110" s="68"/>
      <c r="L1110" s="69" t="str">
        <f>IF($I1110="","",IF(AND($B1110="K",$E1110="KTN"),2000,IF(AND($B1110="K",$E1110="WHZ"),2000,IF($E1110="MAHA",1500,IF($G1110=0,(VLOOKUP($K1110,'判定表'!$B$3:$G$96,2,FALSE)),0)))))</f>
        <v/>
      </c>
      <c r="M1110" s="70" t="str">
        <f>IF($K1110="","",IF($E1110="ANC",(VLOOKUP($K1110,'判定表'!$B$3:$G$95,3,FALSE)),IF(OR($E1110="KTN",$E1110="WHZ"),(VLOOKUP($K1110,'判定表'!$B$3:$G$95,4,FALSE)*I1110),0)))</f>
        <v/>
      </c>
      <c r="N1110" s="71" t="str">
        <f>IF($I1110="","",IF($K1110="","",IF($G1110=1,(VLOOKUP($F1110,'金額'!$B$3:$J$114,3,FALSE)),0)))</f>
        <v/>
      </c>
      <c r="O1110" s="72" t="str">
        <f t="shared" si="3"/>
        <v/>
      </c>
      <c r="P1110" s="73" t="str">
        <f>IF($K1110="","",IF($E1110="KTN",(VLOOKUP($K1110,'判定表'!$B$3:$I$95,8,FALSE)),IF($I1110="","",(VLOOKUP($F1110,'金額'!$B$3:$J$114,9,FALSE)))))</f>
        <v/>
      </c>
      <c r="Q1110" s="59"/>
      <c r="R1110" s="74"/>
      <c r="S1110" s="74"/>
      <c r="T1110" s="74"/>
      <c r="U1110" s="74"/>
      <c r="V1110" s="74"/>
      <c r="W1110" s="74"/>
      <c r="X1110" s="74"/>
      <c r="Y1110" s="74"/>
      <c r="Z1110" s="74"/>
      <c r="AA1110" s="74"/>
      <c r="AB1110" s="74"/>
      <c r="AC1110" s="74"/>
      <c r="AD1110" s="74"/>
    </row>
    <row r="1111" ht="13.5" customHeight="1">
      <c r="A1111" s="44"/>
      <c r="B1111" s="60" t="str">
        <f>IF($K1111="","",(VLOOKUP($K1111,'判定表'!$B$3:$G$105,6,FALSE)))</f>
        <v/>
      </c>
      <c r="C1111" s="61"/>
      <c r="D1111" s="62" t="str">
        <f t="shared" si="2"/>
        <v/>
      </c>
      <c r="E1111" s="62" t="str">
        <f>IF(F1111="","",VLOOKUP($F1111,'金額'!$B$3:$K$44,10,FALSE))</f>
        <v/>
      </c>
      <c r="F1111" s="63"/>
      <c r="G1111" s="64" t="str">
        <f>IF($F1111="","",(VLOOKUP($F1111,'金額'!$B$3:$E$114,2,FALSE)))</f>
        <v/>
      </c>
      <c r="H1111" s="65" t="str">
        <f>IF(F1111="","",VLOOKUP($F1111,'金額'!$B$3:$I$44,8,FALSE))</f>
        <v/>
      </c>
      <c r="I1111" s="66" t="str">
        <f>IF(F1111="","",VLOOKUP($F1111,'金額'!$B$3:$I$44,7,FALSE))</f>
        <v/>
      </c>
      <c r="J1111" s="67"/>
      <c r="K1111" s="68"/>
      <c r="L1111" s="69" t="str">
        <f>IF($I1111="","",IF(AND($B1111="K",$E1111="KTN"),2000,IF(AND($B1111="K",$E1111="WHZ"),2000,IF($E1111="MAHA",1500,IF($G1111=0,(VLOOKUP($K1111,'判定表'!$B$3:$G$96,2,FALSE)),0)))))</f>
        <v/>
      </c>
      <c r="M1111" s="70" t="str">
        <f>IF($K1111="","",IF($E1111="ANC",(VLOOKUP($K1111,'判定表'!$B$3:$G$95,3,FALSE)),IF(OR($E1111="KTN",$E1111="WHZ"),(VLOOKUP($K1111,'判定表'!$B$3:$G$95,4,FALSE)*I1111),0)))</f>
        <v/>
      </c>
      <c r="N1111" s="71" t="str">
        <f>IF($I1111="","",IF($K1111="","",IF($G1111=1,(VLOOKUP($F1111,'金額'!$B$3:$J$114,3,FALSE)),0)))</f>
        <v/>
      </c>
      <c r="O1111" s="72" t="str">
        <f t="shared" si="3"/>
        <v/>
      </c>
      <c r="P1111" s="73" t="str">
        <f>IF($K1111="","",IF($E1111="KTN",(VLOOKUP($K1111,'判定表'!$B$3:$I$95,8,FALSE)),IF($I1111="","",(VLOOKUP($F1111,'金額'!$B$3:$J$114,9,FALSE)))))</f>
        <v/>
      </c>
      <c r="Q1111" s="59"/>
      <c r="R1111" s="74"/>
      <c r="S1111" s="74"/>
      <c r="T1111" s="74"/>
      <c r="U1111" s="74"/>
      <c r="V1111" s="74"/>
      <c r="W1111" s="74"/>
      <c r="X1111" s="74"/>
      <c r="Y1111" s="74"/>
      <c r="Z1111" s="74"/>
      <c r="AA1111" s="74"/>
      <c r="AB1111" s="74"/>
      <c r="AC1111" s="74"/>
      <c r="AD1111" s="74"/>
    </row>
    <row r="1112" ht="13.5" customHeight="1">
      <c r="A1112" s="44"/>
      <c r="B1112" s="60" t="str">
        <f>IF($K1112="","",(VLOOKUP($K1112,'判定表'!$B$3:$G$105,6,FALSE)))</f>
        <v/>
      </c>
      <c r="C1112" s="61"/>
      <c r="D1112" s="62" t="str">
        <f t="shared" si="2"/>
        <v/>
      </c>
      <c r="E1112" s="62" t="str">
        <f>IF(F1112="","",VLOOKUP($F1112,'金額'!$B$3:$K$44,10,FALSE))</f>
        <v/>
      </c>
      <c r="F1112" s="63"/>
      <c r="G1112" s="64" t="str">
        <f>IF($F1112="","",(VLOOKUP($F1112,'金額'!$B$3:$E$114,2,FALSE)))</f>
        <v/>
      </c>
      <c r="H1112" s="65" t="str">
        <f>IF(F1112="","",VLOOKUP($F1112,'金額'!$B$3:$I$44,8,FALSE))</f>
        <v/>
      </c>
      <c r="I1112" s="66" t="str">
        <f>IF(F1112="","",VLOOKUP($F1112,'金額'!$B$3:$I$44,7,FALSE))</f>
        <v/>
      </c>
      <c r="J1112" s="67"/>
      <c r="K1112" s="68"/>
      <c r="L1112" s="69" t="str">
        <f>IF($I1112="","",IF(AND($B1112="K",$E1112="KTN"),2000,IF(AND($B1112="K",$E1112="WHZ"),2000,IF($E1112="MAHA",1500,IF($G1112=0,(VLOOKUP($K1112,'判定表'!$B$3:$G$96,2,FALSE)),0)))))</f>
        <v/>
      </c>
      <c r="M1112" s="70" t="str">
        <f>IF($K1112="","",IF($E1112="ANC",(VLOOKUP($K1112,'判定表'!$B$3:$G$95,3,FALSE)),IF(OR($E1112="KTN",$E1112="WHZ"),(VLOOKUP($K1112,'判定表'!$B$3:$G$95,4,FALSE)*I1112),0)))</f>
        <v/>
      </c>
      <c r="N1112" s="71" t="str">
        <f>IF($I1112="","",IF($K1112="","",IF($G1112=1,(VLOOKUP($F1112,'金額'!$B$3:$J$114,3,FALSE)),0)))</f>
        <v/>
      </c>
      <c r="O1112" s="72" t="str">
        <f t="shared" si="3"/>
        <v/>
      </c>
      <c r="P1112" s="73" t="str">
        <f>IF($K1112="","",IF($E1112="KTN",(VLOOKUP($K1112,'判定表'!$B$3:$I$95,8,FALSE)),IF($I1112="","",(VLOOKUP($F1112,'金額'!$B$3:$J$114,9,FALSE)))))</f>
        <v/>
      </c>
      <c r="Q1112" s="59"/>
      <c r="R1112" s="74"/>
      <c r="S1112" s="74"/>
      <c r="T1112" s="74"/>
      <c r="U1112" s="74"/>
      <c r="V1112" s="74"/>
      <c r="W1112" s="74"/>
      <c r="X1112" s="74"/>
      <c r="Y1112" s="74"/>
      <c r="Z1112" s="74"/>
      <c r="AA1112" s="74"/>
      <c r="AB1112" s="74"/>
      <c r="AC1112" s="74"/>
      <c r="AD1112" s="74"/>
    </row>
    <row r="1113" ht="13.5" customHeight="1">
      <c r="A1113" s="44"/>
      <c r="B1113" s="60" t="str">
        <f>IF($K1113="","",(VLOOKUP($K1113,'判定表'!$B$3:$G$105,6,FALSE)))</f>
        <v/>
      </c>
      <c r="C1113" s="61"/>
      <c r="D1113" s="62" t="str">
        <f t="shared" si="2"/>
        <v/>
      </c>
      <c r="E1113" s="62" t="str">
        <f>IF(F1113="","",VLOOKUP($F1113,'金額'!$B$3:$K$44,10,FALSE))</f>
        <v/>
      </c>
      <c r="F1113" s="63"/>
      <c r="G1113" s="64" t="str">
        <f>IF($F1113="","",(VLOOKUP($F1113,'金額'!$B$3:$E$114,2,FALSE)))</f>
        <v/>
      </c>
      <c r="H1113" s="65" t="str">
        <f>IF(F1113="","",VLOOKUP($F1113,'金額'!$B$3:$I$44,8,FALSE))</f>
        <v/>
      </c>
      <c r="I1113" s="66" t="str">
        <f>IF(F1113="","",VLOOKUP($F1113,'金額'!$B$3:$I$44,7,FALSE))</f>
        <v/>
      </c>
      <c r="J1113" s="67"/>
      <c r="K1113" s="68"/>
      <c r="L1113" s="69" t="str">
        <f>IF($I1113="","",IF(AND($B1113="K",$E1113="KTN"),2000,IF(AND($B1113="K",$E1113="WHZ"),2000,IF($E1113="MAHA",1500,IF($G1113=0,(VLOOKUP($K1113,'判定表'!$B$3:$G$96,2,FALSE)),0)))))</f>
        <v/>
      </c>
      <c r="M1113" s="70" t="str">
        <f>IF($K1113="","",IF($E1113="ANC",(VLOOKUP($K1113,'判定表'!$B$3:$G$95,3,FALSE)),IF(OR($E1113="KTN",$E1113="WHZ"),(VLOOKUP($K1113,'判定表'!$B$3:$G$95,4,FALSE)*I1113),0)))</f>
        <v/>
      </c>
      <c r="N1113" s="71" t="str">
        <f>IF($I1113="","",IF($K1113="","",IF($G1113=1,(VLOOKUP($F1113,'金額'!$B$3:$J$114,3,FALSE)),0)))</f>
        <v/>
      </c>
      <c r="O1113" s="72" t="str">
        <f t="shared" si="3"/>
        <v/>
      </c>
      <c r="P1113" s="73" t="str">
        <f>IF($K1113="","",IF($E1113="KTN",(VLOOKUP($K1113,'判定表'!$B$3:$I$95,8,FALSE)),IF($I1113="","",(VLOOKUP($F1113,'金額'!$B$3:$J$114,9,FALSE)))))</f>
        <v/>
      </c>
      <c r="Q1113" s="59"/>
      <c r="R1113" s="74"/>
      <c r="S1113" s="74"/>
      <c r="T1113" s="74"/>
      <c r="U1113" s="74"/>
      <c r="V1113" s="74"/>
      <c r="W1113" s="74"/>
      <c r="X1113" s="74"/>
      <c r="Y1113" s="74"/>
      <c r="Z1113" s="74"/>
      <c r="AA1113" s="74"/>
      <c r="AB1113" s="74"/>
      <c r="AC1113" s="74"/>
      <c r="AD1113" s="74"/>
    </row>
    <row r="1114" ht="13.5" customHeight="1">
      <c r="A1114" s="44"/>
      <c r="B1114" s="60" t="str">
        <f>IF($K1114="","",(VLOOKUP($K1114,'判定表'!$B$3:$G$105,6,FALSE)))</f>
        <v/>
      </c>
      <c r="C1114" s="61"/>
      <c r="D1114" s="62" t="str">
        <f t="shared" si="2"/>
        <v/>
      </c>
      <c r="E1114" s="62" t="str">
        <f>IF(F1114="","",VLOOKUP($F1114,'金額'!$B$3:$K$44,10,FALSE))</f>
        <v/>
      </c>
      <c r="F1114" s="63"/>
      <c r="G1114" s="64" t="str">
        <f>IF($F1114="","",(VLOOKUP($F1114,'金額'!$B$3:$E$114,2,FALSE)))</f>
        <v/>
      </c>
      <c r="H1114" s="65" t="str">
        <f>IF(F1114="","",VLOOKUP($F1114,'金額'!$B$3:$I$44,8,FALSE))</f>
        <v/>
      </c>
      <c r="I1114" s="66" t="str">
        <f>IF(F1114="","",VLOOKUP($F1114,'金額'!$B$3:$I$44,7,FALSE))</f>
        <v/>
      </c>
      <c r="J1114" s="67"/>
      <c r="K1114" s="68"/>
      <c r="L1114" s="69" t="str">
        <f>IF($I1114="","",IF(AND($B1114="K",$E1114="KTN"),2000,IF(AND($B1114="K",$E1114="WHZ"),2000,IF($E1114="MAHA",1500,IF($G1114=0,(VLOOKUP($K1114,'判定表'!$B$3:$G$96,2,FALSE)),0)))))</f>
        <v/>
      </c>
      <c r="M1114" s="70" t="str">
        <f>IF($K1114="","",IF($E1114="ANC",(VLOOKUP($K1114,'判定表'!$B$3:$G$95,3,FALSE)),IF(OR($E1114="KTN",$E1114="WHZ"),(VLOOKUP($K1114,'判定表'!$B$3:$G$95,4,FALSE)*I1114),0)))</f>
        <v/>
      </c>
      <c r="N1114" s="71" t="str">
        <f>IF($I1114="","",IF($K1114="","",IF($G1114=1,(VLOOKUP($F1114,'金額'!$B$3:$J$114,3,FALSE)),0)))</f>
        <v/>
      </c>
      <c r="O1114" s="72" t="str">
        <f t="shared" si="3"/>
        <v/>
      </c>
      <c r="P1114" s="73" t="str">
        <f>IF($K1114="","",IF($E1114="KTN",(VLOOKUP($K1114,'判定表'!$B$3:$I$95,8,FALSE)),IF($I1114="","",(VLOOKUP($F1114,'金額'!$B$3:$J$114,9,FALSE)))))</f>
        <v/>
      </c>
      <c r="Q1114" s="59"/>
      <c r="R1114" s="74"/>
      <c r="S1114" s="74"/>
      <c r="T1114" s="74"/>
      <c r="U1114" s="74"/>
      <c r="V1114" s="74"/>
      <c r="W1114" s="74"/>
      <c r="X1114" s="74"/>
      <c r="Y1114" s="74"/>
      <c r="Z1114" s="74"/>
      <c r="AA1114" s="74"/>
      <c r="AB1114" s="74"/>
      <c r="AC1114" s="74"/>
      <c r="AD1114" s="74"/>
    </row>
    <row r="1115" ht="13.5" customHeight="1">
      <c r="A1115" s="44"/>
      <c r="B1115" s="60" t="str">
        <f>IF($K1115="","",(VLOOKUP($K1115,'判定表'!$B$3:$G$105,6,FALSE)))</f>
        <v/>
      </c>
      <c r="C1115" s="61"/>
      <c r="D1115" s="62" t="str">
        <f t="shared" si="2"/>
        <v/>
      </c>
      <c r="E1115" s="62" t="str">
        <f>IF(F1115="","",VLOOKUP($F1115,'金額'!$B$3:$K$44,10,FALSE))</f>
        <v/>
      </c>
      <c r="F1115" s="63"/>
      <c r="G1115" s="64" t="str">
        <f>IF($F1115="","",(VLOOKUP($F1115,'金額'!$B$3:$E$114,2,FALSE)))</f>
        <v/>
      </c>
      <c r="H1115" s="65" t="str">
        <f>IF(F1115="","",VLOOKUP($F1115,'金額'!$B$3:$I$44,8,FALSE))</f>
        <v/>
      </c>
      <c r="I1115" s="66" t="str">
        <f>IF(F1115="","",VLOOKUP($F1115,'金額'!$B$3:$I$44,7,FALSE))</f>
        <v/>
      </c>
      <c r="J1115" s="67"/>
      <c r="K1115" s="68"/>
      <c r="L1115" s="69" t="str">
        <f>IF($I1115="","",IF(AND($B1115="K",$E1115="KTN"),2000,IF(AND($B1115="K",$E1115="WHZ"),2000,IF($E1115="MAHA",1500,IF($G1115=0,(VLOOKUP($K1115,'判定表'!$B$3:$G$96,2,FALSE)),0)))))</f>
        <v/>
      </c>
      <c r="M1115" s="70" t="str">
        <f>IF($K1115="","",IF($E1115="ANC",(VLOOKUP($K1115,'判定表'!$B$3:$G$95,3,FALSE)),IF(OR($E1115="KTN",$E1115="WHZ"),(VLOOKUP($K1115,'判定表'!$B$3:$G$95,4,FALSE)*I1115),0)))</f>
        <v/>
      </c>
      <c r="N1115" s="71" t="str">
        <f>IF($I1115="","",IF($K1115="","",IF($G1115=1,(VLOOKUP($F1115,'金額'!$B$3:$J$114,3,FALSE)),0)))</f>
        <v/>
      </c>
      <c r="O1115" s="72" t="str">
        <f t="shared" si="3"/>
        <v/>
      </c>
      <c r="P1115" s="73" t="str">
        <f>IF($K1115="","",IF($E1115="KTN",(VLOOKUP($K1115,'判定表'!$B$3:$I$95,8,FALSE)),IF($I1115="","",(VLOOKUP($F1115,'金額'!$B$3:$J$114,9,FALSE)))))</f>
        <v/>
      </c>
      <c r="Q1115" s="59"/>
      <c r="R1115" s="74"/>
      <c r="S1115" s="74"/>
      <c r="T1115" s="74"/>
      <c r="U1115" s="74"/>
      <c r="V1115" s="74"/>
      <c r="W1115" s="74"/>
      <c r="X1115" s="74"/>
      <c r="Y1115" s="74"/>
      <c r="Z1115" s="74"/>
      <c r="AA1115" s="74"/>
      <c r="AB1115" s="74"/>
      <c r="AC1115" s="74"/>
      <c r="AD1115" s="74"/>
    </row>
    <row r="1116" ht="13.5" customHeight="1">
      <c r="A1116" s="44"/>
      <c r="B1116" s="60" t="str">
        <f>IF($K1116="","",(VLOOKUP($K1116,'判定表'!$B$3:$G$105,6,FALSE)))</f>
        <v/>
      </c>
      <c r="C1116" s="61"/>
      <c r="D1116" s="62" t="str">
        <f t="shared" si="2"/>
        <v/>
      </c>
      <c r="E1116" s="62" t="str">
        <f>IF(F1116="","",VLOOKUP($F1116,'金額'!$B$3:$K$44,10,FALSE))</f>
        <v/>
      </c>
      <c r="F1116" s="63"/>
      <c r="G1116" s="64" t="str">
        <f>IF($F1116="","",(VLOOKUP($F1116,'金額'!$B$3:$E$114,2,FALSE)))</f>
        <v/>
      </c>
      <c r="H1116" s="65" t="str">
        <f>IF(F1116="","",VLOOKUP($F1116,'金額'!$B$3:$I$44,8,FALSE))</f>
        <v/>
      </c>
      <c r="I1116" s="66" t="str">
        <f>IF(F1116="","",VLOOKUP($F1116,'金額'!$B$3:$I$44,7,FALSE))</f>
        <v/>
      </c>
      <c r="J1116" s="67"/>
      <c r="K1116" s="68"/>
      <c r="L1116" s="69" t="str">
        <f>IF($I1116="","",IF(AND($B1116="K",$E1116="KTN"),2000,IF(AND($B1116="K",$E1116="WHZ"),2000,IF($E1116="MAHA",1500,IF($G1116=0,(VLOOKUP($K1116,'判定表'!$B$3:$G$96,2,FALSE)),0)))))</f>
        <v/>
      </c>
      <c r="M1116" s="70" t="str">
        <f>IF($K1116="","",IF($E1116="ANC",(VLOOKUP($K1116,'判定表'!$B$3:$G$95,3,FALSE)),IF(OR($E1116="KTN",$E1116="WHZ"),(VLOOKUP($K1116,'判定表'!$B$3:$G$95,4,FALSE)*I1116),0)))</f>
        <v/>
      </c>
      <c r="N1116" s="71" t="str">
        <f>IF($I1116="","",IF($K1116="","",IF($G1116=1,(VLOOKUP($F1116,'金額'!$B$3:$J$114,3,FALSE)),0)))</f>
        <v/>
      </c>
      <c r="O1116" s="72" t="str">
        <f t="shared" si="3"/>
        <v/>
      </c>
      <c r="P1116" s="73" t="str">
        <f>IF($K1116="","",IF($E1116="KTN",(VLOOKUP($K1116,'判定表'!$B$3:$I$95,8,FALSE)),IF($I1116="","",(VLOOKUP($F1116,'金額'!$B$3:$J$114,9,FALSE)))))</f>
        <v/>
      </c>
      <c r="Q1116" s="59"/>
      <c r="R1116" s="74"/>
      <c r="S1116" s="74"/>
      <c r="T1116" s="74"/>
      <c r="U1116" s="74"/>
      <c r="V1116" s="74"/>
      <c r="W1116" s="74"/>
      <c r="X1116" s="74"/>
      <c r="Y1116" s="74"/>
      <c r="Z1116" s="74"/>
      <c r="AA1116" s="74"/>
      <c r="AB1116" s="74"/>
      <c r="AC1116" s="74"/>
      <c r="AD1116" s="74"/>
    </row>
    <row r="1117" ht="13.5" customHeight="1">
      <c r="A1117" s="44"/>
      <c r="B1117" s="60" t="str">
        <f>IF($K1117="","",(VLOOKUP($K1117,'判定表'!$B$3:$G$105,6,FALSE)))</f>
        <v/>
      </c>
      <c r="C1117" s="61"/>
      <c r="D1117" s="62" t="str">
        <f t="shared" si="2"/>
        <v/>
      </c>
      <c r="E1117" s="62" t="str">
        <f>IF(F1117="","",VLOOKUP($F1117,'金額'!$B$3:$K$44,10,FALSE))</f>
        <v/>
      </c>
      <c r="F1117" s="63"/>
      <c r="G1117" s="64" t="str">
        <f>IF($F1117="","",(VLOOKUP($F1117,'金額'!$B$3:$E$114,2,FALSE)))</f>
        <v/>
      </c>
      <c r="H1117" s="65" t="str">
        <f>IF(F1117="","",VLOOKUP($F1117,'金額'!$B$3:$I$44,8,FALSE))</f>
        <v/>
      </c>
      <c r="I1117" s="66" t="str">
        <f>IF(F1117="","",VLOOKUP($F1117,'金額'!$B$3:$I$44,7,FALSE))</f>
        <v/>
      </c>
      <c r="J1117" s="67"/>
      <c r="K1117" s="68"/>
      <c r="L1117" s="69" t="str">
        <f>IF($I1117="","",IF(AND($B1117="K",$E1117="KTN"),2000,IF(AND($B1117="K",$E1117="WHZ"),2000,IF($E1117="MAHA",1500,IF($G1117=0,(VLOOKUP($K1117,'判定表'!$B$3:$G$96,2,FALSE)),0)))))</f>
        <v/>
      </c>
      <c r="M1117" s="70" t="str">
        <f>IF($K1117="","",IF($E1117="ANC",(VLOOKUP($K1117,'判定表'!$B$3:$G$95,3,FALSE)),IF(OR($E1117="KTN",$E1117="WHZ"),(VLOOKUP($K1117,'判定表'!$B$3:$G$95,4,FALSE)*I1117),0)))</f>
        <v/>
      </c>
      <c r="N1117" s="71" t="str">
        <f>IF($I1117="","",IF($K1117="","",IF($G1117=1,(VLOOKUP($F1117,'金額'!$B$3:$J$114,3,FALSE)),0)))</f>
        <v/>
      </c>
      <c r="O1117" s="72" t="str">
        <f t="shared" si="3"/>
        <v/>
      </c>
      <c r="P1117" s="73" t="str">
        <f>IF($K1117="","",IF($E1117="KTN",(VLOOKUP($K1117,'判定表'!$B$3:$I$95,8,FALSE)),IF($I1117="","",(VLOOKUP($F1117,'金額'!$B$3:$J$114,9,FALSE)))))</f>
        <v/>
      </c>
      <c r="Q1117" s="59"/>
      <c r="R1117" s="74"/>
      <c r="S1117" s="74"/>
      <c r="T1117" s="74"/>
      <c r="U1117" s="74"/>
      <c r="V1117" s="74"/>
      <c r="W1117" s="74"/>
      <c r="X1117" s="74"/>
      <c r="Y1117" s="74"/>
      <c r="Z1117" s="74"/>
      <c r="AA1117" s="74"/>
      <c r="AB1117" s="74"/>
      <c r="AC1117" s="74"/>
      <c r="AD1117" s="74"/>
    </row>
    <row r="1118" ht="13.5" customHeight="1">
      <c r="A1118" s="44"/>
      <c r="B1118" s="60" t="str">
        <f>IF($K1118="","",(VLOOKUP($K1118,'判定表'!$B$3:$G$105,6,FALSE)))</f>
        <v/>
      </c>
      <c r="C1118" s="61"/>
      <c r="D1118" s="62" t="str">
        <f t="shared" si="2"/>
        <v/>
      </c>
      <c r="E1118" s="62" t="str">
        <f>IF(F1118="","",VLOOKUP($F1118,'金額'!$B$3:$K$44,10,FALSE))</f>
        <v/>
      </c>
      <c r="F1118" s="63"/>
      <c r="G1118" s="64" t="str">
        <f>IF($F1118="","",(VLOOKUP($F1118,'金額'!$B$3:$E$114,2,FALSE)))</f>
        <v/>
      </c>
      <c r="H1118" s="65" t="str">
        <f>IF(F1118="","",VLOOKUP($F1118,'金額'!$B$3:$I$44,8,FALSE))</f>
        <v/>
      </c>
      <c r="I1118" s="66" t="str">
        <f>IF(F1118="","",VLOOKUP($F1118,'金額'!$B$3:$I$44,7,FALSE))</f>
        <v/>
      </c>
      <c r="J1118" s="67"/>
      <c r="K1118" s="68"/>
      <c r="L1118" s="69" t="str">
        <f>IF($I1118="","",IF(AND($B1118="K",$E1118="KTN"),2000,IF(AND($B1118="K",$E1118="WHZ"),2000,IF($E1118="MAHA",1500,IF($G1118=0,(VLOOKUP($K1118,'判定表'!$B$3:$G$96,2,FALSE)),0)))))</f>
        <v/>
      </c>
      <c r="M1118" s="70" t="str">
        <f>IF($K1118="","",IF($E1118="ANC",(VLOOKUP($K1118,'判定表'!$B$3:$G$95,3,FALSE)),IF(OR($E1118="KTN",$E1118="WHZ"),(VLOOKUP($K1118,'判定表'!$B$3:$G$95,4,FALSE)*I1118),0)))</f>
        <v/>
      </c>
      <c r="N1118" s="71" t="str">
        <f>IF($I1118="","",IF($K1118="","",IF($G1118=1,(VLOOKUP($F1118,'金額'!$B$3:$J$114,3,FALSE)),0)))</f>
        <v/>
      </c>
      <c r="O1118" s="72" t="str">
        <f t="shared" si="3"/>
        <v/>
      </c>
      <c r="P1118" s="73" t="str">
        <f>IF($K1118="","",IF($E1118="KTN",(VLOOKUP($K1118,'判定表'!$B$3:$I$95,8,FALSE)),IF($I1118="","",(VLOOKUP($F1118,'金額'!$B$3:$J$114,9,FALSE)))))</f>
        <v/>
      </c>
      <c r="Q1118" s="59"/>
      <c r="R1118" s="74"/>
      <c r="S1118" s="74"/>
      <c r="T1118" s="74"/>
      <c r="U1118" s="74"/>
      <c r="V1118" s="74"/>
      <c r="W1118" s="74"/>
      <c r="X1118" s="74"/>
      <c r="Y1118" s="74"/>
      <c r="Z1118" s="74"/>
      <c r="AA1118" s="74"/>
      <c r="AB1118" s="74"/>
      <c r="AC1118" s="74"/>
      <c r="AD1118" s="74"/>
    </row>
    <row r="1119" ht="13.5" customHeight="1">
      <c r="A1119" s="44"/>
      <c r="B1119" s="60" t="str">
        <f>IF($K1119="","",(VLOOKUP($K1119,'判定表'!$B$3:$G$105,6,FALSE)))</f>
        <v/>
      </c>
      <c r="C1119" s="61"/>
      <c r="D1119" s="62" t="str">
        <f t="shared" si="2"/>
        <v/>
      </c>
      <c r="E1119" s="62" t="str">
        <f>IF(F1119="","",VLOOKUP($F1119,'金額'!$B$3:$K$44,10,FALSE))</f>
        <v/>
      </c>
      <c r="F1119" s="63"/>
      <c r="G1119" s="64" t="str">
        <f>IF($F1119="","",(VLOOKUP($F1119,'金額'!$B$3:$E$114,2,FALSE)))</f>
        <v/>
      </c>
      <c r="H1119" s="65" t="str">
        <f>IF(F1119="","",VLOOKUP($F1119,'金額'!$B$3:$I$44,8,FALSE))</f>
        <v/>
      </c>
      <c r="I1119" s="66" t="str">
        <f>IF(F1119="","",VLOOKUP($F1119,'金額'!$B$3:$I$44,7,FALSE))</f>
        <v/>
      </c>
      <c r="J1119" s="67"/>
      <c r="K1119" s="68"/>
      <c r="L1119" s="69" t="str">
        <f>IF($I1119="","",IF(AND($B1119="K",$E1119="KTN"),2000,IF(AND($B1119="K",$E1119="WHZ"),2000,IF($E1119="MAHA",1500,IF($G1119=0,(VLOOKUP($K1119,'判定表'!$B$3:$G$96,2,FALSE)),0)))))</f>
        <v/>
      </c>
      <c r="M1119" s="70" t="str">
        <f>IF($K1119="","",IF($E1119="ANC",(VLOOKUP($K1119,'判定表'!$B$3:$G$95,3,FALSE)),IF(OR($E1119="KTN",$E1119="WHZ"),(VLOOKUP($K1119,'判定表'!$B$3:$G$95,4,FALSE)*I1119),0)))</f>
        <v/>
      </c>
      <c r="N1119" s="71" t="str">
        <f>IF($I1119="","",IF($K1119="","",IF($G1119=1,(VLOOKUP($F1119,'金額'!$B$3:$J$114,3,FALSE)),0)))</f>
        <v/>
      </c>
      <c r="O1119" s="72" t="str">
        <f t="shared" si="3"/>
        <v/>
      </c>
      <c r="P1119" s="73" t="str">
        <f>IF($K1119="","",IF($E1119="KTN",(VLOOKUP($K1119,'判定表'!$B$3:$I$95,8,FALSE)),IF($I1119="","",(VLOOKUP($F1119,'金額'!$B$3:$J$114,9,FALSE)))))</f>
        <v/>
      </c>
      <c r="Q1119" s="59"/>
      <c r="R1119" s="74"/>
      <c r="S1119" s="74"/>
      <c r="T1119" s="74"/>
      <c r="U1119" s="74"/>
      <c r="V1119" s="74"/>
      <c r="W1119" s="74"/>
      <c r="X1119" s="74"/>
      <c r="Y1119" s="74"/>
      <c r="Z1119" s="74"/>
      <c r="AA1119" s="74"/>
      <c r="AB1119" s="74"/>
      <c r="AC1119" s="74"/>
      <c r="AD1119" s="74"/>
    </row>
    <row r="1120" ht="13.5" customHeight="1">
      <c r="A1120" s="44"/>
      <c r="B1120" s="60" t="str">
        <f>IF($K1120="","",(VLOOKUP($K1120,'判定表'!$B$3:$G$105,6,FALSE)))</f>
        <v/>
      </c>
      <c r="C1120" s="61"/>
      <c r="D1120" s="62" t="str">
        <f t="shared" si="2"/>
        <v/>
      </c>
      <c r="E1120" s="62" t="str">
        <f>IF(F1120="","",VLOOKUP($F1120,'金額'!$B$3:$K$44,10,FALSE))</f>
        <v/>
      </c>
      <c r="F1120" s="63"/>
      <c r="G1120" s="64" t="str">
        <f>IF($F1120="","",(VLOOKUP($F1120,'金額'!$B$3:$E$114,2,FALSE)))</f>
        <v/>
      </c>
      <c r="H1120" s="65" t="str">
        <f>IF(F1120="","",VLOOKUP($F1120,'金額'!$B$3:$I$44,8,FALSE))</f>
        <v/>
      </c>
      <c r="I1120" s="66" t="str">
        <f>IF(F1120="","",VLOOKUP($F1120,'金額'!$B$3:$I$44,7,FALSE))</f>
        <v/>
      </c>
      <c r="J1120" s="67"/>
      <c r="K1120" s="68"/>
      <c r="L1120" s="69" t="str">
        <f>IF($I1120="","",IF(AND($B1120="K",$E1120="KTN"),2000,IF(AND($B1120="K",$E1120="WHZ"),2000,IF($E1120="MAHA",1500,IF($G1120=0,(VLOOKUP($K1120,'判定表'!$B$3:$G$96,2,FALSE)),0)))))</f>
        <v/>
      </c>
      <c r="M1120" s="70" t="str">
        <f>IF($K1120="","",IF($E1120="ANC",(VLOOKUP($K1120,'判定表'!$B$3:$G$95,3,FALSE)),IF(OR($E1120="KTN",$E1120="WHZ"),(VLOOKUP($K1120,'判定表'!$B$3:$G$95,4,FALSE)*I1120),0)))</f>
        <v/>
      </c>
      <c r="N1120" s="71" t="str">
        <f>IF($I1120="","",IF($K1120="","",IF($G1120=1,(VLOOKUP($F1120,'金額'!$B$3:$J$114,3,FALSE)),0)))</f>
        <v/>
      </c>
      <c r="O1120" s="72" t="str">
        <f t="shared" si="3"/>
        <v/>
      </c>
      <c r="P1120" s="73" t="str">
        <f>IF($K1120="","",IF($E1120="KTN",(VLOOKUP($K1120,'判定表'!$B$3:$I$95,8,FALSE)),IF($I1120="","",(VLOOKUP($F1120,'金額'!$B$3:$J$114,9,FALSE)))))</f>
        <v/>
      </c>
      <c r="Q1120" s="59"/>
      <c r="R1120" s="74"/>
      <c r="S1120" s="74"/>
      <c r="T1120" s="74"/>
      <c r="U1120" s="74"/>
      <c r="V1120" s="74"/>
      <c r="W1120" s="74"/>
      <c r="X1120" s="74"/>
      <c r="Y1120" s="74"/>
      <c r="Z1120" s="74"/>
      <c r="AA1120" s="74"/>
      <c r="AB1120" s="74"/>
      <c r="AC1120" s="74"/>
      <c r="AD1120" s="74"/>
    </row>
    <row r="1121" ht="13.5" customHeight="1">
      <c r="A1121" s="44"/>
      <c r="B1121" s="60" t="str">
        <f>IF($K1121="","",(VLOOKUP($K1121,'判定表'!$B$3:$G$105,6,FALSE)))</f>
        <v/>
      </c>
      <c r="C1121" s="61"/>
      <c r="D1121" s="62" t="str">
        <f t="shared" si="2"/>
        <v/>
      </c>
      <c r="E1121" s="62" t="str">
        <f>IF(F1121="","",VLOOKUP($F1121,'金額'!$B$3:$K$44,10,FALSE))</f>
        <v/>
      </c>
      <c r="F1121" s="63"/>
      <c r="G1121" s="64" t="str">
        <f>IF($F1121="","",(VLOOKUP($F1121,'金額'!$B$3:$E$114,2,FALSE)))</f>
        <v/>
      </c>
      <c r="H1121" s="65" t="str">
        <f>IF(F1121="","",VLOOKUP($F1121,'金額'!$B$3:$I$44,8,FALSE))</f>
        <v/>
      </c>
      <c r="I1121" s="66" t="str">
        <f>IF(F1121="","",VLOOKUP($F1121,'金額'!$B$3:$I$44,7,FALSE))</f>
        <v/>
      </c>
      <c r="J1121" s="67"/>
      <c r="K1121" s="68"/>
      <c r="L1121" s="69" t="str">
        <f>IF($I1121="","",IF(AND($B1121="K",$E1121="KTN"),2000,IF(AND($B1121="K",$E1121="WHZ"),2000,IF($E1121="MAHA",1500,IF($G1121=0,(VLOOKUP($K1121,'判定表'!$B$3:$G$96,2,FALSE)),0)))))</f>
        <v/>
      </c>
      <c r="M1121" s="70" t="str">
        <f>IF($K1121="","",IF($E1121="ANC",(VLOOKUP($K1121,'判定表'!$B$3:$G$95,3,FALSE)),IF(OR($E1121="KTN",$E1121="WHZ"),(VLOOKUP($K1121,'判定表'!$B$3:$G$95,4,FALSE)*I1121),0)))</f>
        <v/>
      </c>
      <c r="N1121" s="71" t="str">
        <f>IF($I1121="","",IF($K1121="","",IF($G1121=1,(VLOOKUP($F1121,'金額'!$B$3:$J$114,3,FALSE)),0)))</f>
        <v/>
      </c>
      <c r="O1121" s="72" t="str">
        <f t="shared" si="3"/>
        <v/>
      </c>
      <c r="P1121" s="73" t="str">
        <f>IF($K1121="","",IF($E1121="KTN",(VLOOKUP($K1121,'判定表'!$B$3:$I$95,8,FALSE)),IF($I1121="","",(VLOOKUP($F1121,'金額'!$B$3:$J$114,9,FALSE)))))</f>
        <v/>
      </c>
      <c r="Q1121" s="59"/>
      <c r="R1121" s="74"/>
      <c r="S1121" s="74"/>
      <c r="T1121" s="74"/>
      <c r="U1121" s="74"/>
      <c r="V1121" s="74"/>
      <c r="W1121" s="74"/>
      <c r="X1121" s="74"/>
      <c r="Y1121" s="74"/>
      <c r="Z1121" s="74"/>
      <c r="AA1121" s="74"/>
      <c r="AB1121" s="74"/>
      <c r="AC1121" s="74"/>
      <c r="AD1121" s="74"/>
    </row>
    <row r="1122" ht="13.5" customHeight="1">
      <c r="A1122" s="44"/>
      <c r="B1122" s="60" t="str">
        <f>IF($K1122="","",(VLOOKUP($K1122,'判定表'!$B$3:$G$105,6,FALSE)))</f>
        <v/>
      </c>
      <c r="C1122" s="61"/>
      <c r="D1122" s="62" t="str">
        <f t="shared" si="2"/>
        <v/>
      </c>
      <c r="E1122" s="62" t="str">
        <f>IF(F1122="","",VLOOKUP($F1122,'金額'!$B$3:$K$44,10,FALSE))</f>
        <v/>
      </c>
      <c r="F1122" s="63"/>
      <c r="G1122" s="64" t="str">
        <f>IF($F1122="","",(VLOOKUP($F1122,'金額'!$B$3:$E$114,2,FALSE)))</f>
        <v/>
      </c>
      <c r="H1122" s="65" t="str">
        <f>IF(F1122="","",VLOOKUP($F1122,'金額'!$B$3:$I$44,8,FALSE))</f>
        <v/>
      </c>
      <c r="I1122" s="66" t="str">
        <f>IF(F1122="","",VLOOKUP($F1122,'金額'!$B$3:$I$44,7,FALSE))</f>
        <v/>
      </c>
      <c r="J1122" s="67"/>
      <c r="K1122" s="68"/>
      <c r="L1122" s="69" t="str">
        <f>IF($I1122="","",IF(AND($B1122="K",$E1122="KTN"),2000,IF(AND($B1122="K",$E1122="WHZ"),2000,IF($E1122="MAHA",1500,IF($G1122=0,(VLOOKUP($K1122,'判定表'!$B$3:$G$96,2,FALSE)),0)))))</f>
        <v/>
      </c>
      <c r="M1122" s="70" t="str">
        <f>IF($K1122="","",IF($E1122="ANC",(VLOOKUP($K1122,'判定表'!$B$3:$G$95,3,FALSE)),IF(OR($E1122="KTN",$E1122="WHZ"),(VLOOKUP($K1122,'判定表'!$B$3:$G$95,4,FALSE)*I1122),0)))</f>
        <v/>
      </c>
      <c r="N1122" s="71" t="str">
        <f>IF($I1122="","",IF($K1122="","",IF($G1122=1,(VLOOKUP($F1122,'金額'!$B$3:$J$114,3,FALSE)),0)))</f>
        <v/>
      </c>
      <c r="O1122" s="72" t="str">
        <f t="shared" si="3"/>
        <v/>
      </c>
      <c r="P1122" s="73" t="str">
        <f>IF($K1122="","",IF($E1122="KTN",(VLOOKUP($K1122,'判定表'!$B$3:$I$95,8,FALSE)),IF($I1122="","",(VLOOKUP($F1122,'金額'!$B$3:$J$114,9,FALSE)))))</f>
        <v/>
      </c>
      <c r="Q1122" s="59"/>
      <c r="R1122" s="74"/>
      <c r="S1122" s="74"/>
      <c r="T1122" s="74"/>
      <c r="U1122" s="74"/>
      <c r="V1122" s="74"/>
      <c r="W1122" s="74"/>
      <c r="X1122" s="74"/>
      <c r="Y1122" s="74"/>
      <c r="Z1122" s="74"/>
      <c r="AA1122" s="74"/>
      <c r="AB1122" s="74"/>
      <c r="AC1122" s="74"/>
      <c r="AD1122" s="74"/>
    </row>
    <row r="1123" ht="13.5" customHeight="1">
      <c r="A1123" s="44"/>
      <c r="B1123" s="60" t="str">
        <f>IF($K1123="","",(VLOOKUP($K1123,'判定表'!$B$3:$G$105,6,FALSE)))</f>
        <v/>
      </c>
      <c r="C1123" s="61"/>
      <c r="D1123" s="62" t="str">
        <f t="shared" si="2"/>
        <v/>
      </c>
      <c r="E1123" s="62" t="str">
        <f>IF(F1123="","",VLOOKUP($F1123,'金額'!$B$3:$K$44,10,FALSE))</f>
        <v/>
      </c>
      <c r="F1123" s="63"/>
      <c r="G1123" s="64" t="str">
        <f>IF($F1123="","",(VLOOKUP($F1123,'金額'!$B$3:$E$114,2,FALSE)))</f>
        <v/>
      </c>
      <c r="H1123" s="65" t="str">
        <f>IF(F1123="","",VLOOKUP($F1123,'金額'!$B$3:$I$44,8,FALSE))</f>
        <v/>
      </c>
      <c r="I1123" s="66" t="str">
        <f>IF(F1123="","",VLOOKUP($F1123,'金額'!$B$3:$I$44,7,FALSE))</f>
        <v/>
      </c>
      <c r="J1123" s="67"/>
      <c r="K1123" s="68"/>
      <c r="L1123" s="69" t="str">
        <f>IF($I1123="","",IF(AND($B1123="K",$E1123="KTN"),2000,IF(AND($B1123="K",$E1123="WHZ"),2000,IF($E1123="MAHA",1500,IF($G1123=0,(VLOOKUP($K1123,'判定表'!$B$3:$G$96,2,FALSE)),0)))))</f>
        <v/>
      </c>
      <c r="M1123" s="70" t="str">
        <f>IF($K1123="","",IF($E1123="ANC",(VLOOKUP($K1123,'判定表'!$B$3:$G$95,3,FALSE)),IF(OR($E1123="KTN",$E1123="WHZ"),(VLOOKUP($K1123,'判定表'!$B$3:$G$95,4,FALSE)*I1123),0)))</f>
        <v/>
      </c>
      <c r="N1123" s="71" t="str">
        <f>IF($I1123="","",IF($K1123="","",IF($G1123=1,(VLOOKUP($F1123,'金額'!$B$3:$J$114,3,FALSE)),0)))</f>
        <v/>
      </c>
      <c r="O1123" s="72" t="str">
        <f t="shared" si="3"/>
        <v/>
      </c>
      <c r="P1123" s="73" t="str">
        <f>IF($K1123="","",IF($E1123="KTN",(VLOOKUP($K1123,'判定表'!$B$3:$I$95,8,FALSE)),IF($I1123="","",(VLOOKUP($F1123,'金額'!$B$3:$J$114,9,FALSE)))))</f>
        <v/>
      </c>
      <c r="Q1123" s="59"/>
      <c r="R1123" s="74"/>
      <c r="S1123" s="74"/>
      <c r="T1123" s="74"/>
      <c r="U1123" s="74"/>
      <c r="V1123" s="74"/>
      <c r="W1123" s="74"/>
      <c r="X1123" s="74"/>
      <c r="Y1123" s="74"/>
      <c r="Z1123" s="74"/>
      <c r="AA1123" s="74"/>
      <c r="AB1123" s="74"/>
      <c r="AC1123" s="74"/>
      <c r="AD1123" s="74"/>
    </row>
    <row r="1124" ht="13.5" customHeight="1">
      <c r="A1124" s="44"/>
      <c r="B1124" s="60" t="str">
        <f>IF($K1124="","",(VLOOKUP($K1124,'判定表'!$B$3:$G$105,6,FALSE)))</f>
        <v/>
      </c>
      <c r="C1124" s="61"/>
      <c r="D1124" s="62" t="str">
        <f t="shared" si="2"/>
        <v/>
      </c>
      <c r="E1124" s="62" t="str">
        <f>IF(F1124="","",VLOOKUP($F1124,'金額'!$B$3:$K$44,10,FALSE))</f>
        <v/>
      </c>
      <c r="F1124" s="63"/>
      <c r="G1124" s="64" t="str">
        <f>IF($F1124="","",(VLOOKUP($F1124,'金額'!$B$3:$E$114,2,FALSE)))</f>
        <v/>
      </c>
      <c r="H1124" s="65" t="str">
        <f>IF(F1124="","",VLOOKUP($F1124,'金額'!$B$3:$I$44,8,FALSE))</f>
        <v/>
      </c>
      <c r="I1124" s="66" t="str">
        <f>IF(F1124="","",VLOOKUP($F1124,'金額'!$B$3:$I$44,7,FALSE))</f>
        <v/>
      </c>
      <c r="J1124" s="67"/>
      <c r="K1124" s="68"/>
      <c r="L1124" s="69" t="str">
        <f>IF($I1124="","",IF(AND($B1124="K",$E1124="KTN"),2000,IF(AND($B1124="K",$E1124="WHZ"),2000,IF($E1124="MAHA",1500,IF($G1124=0,(VLOOKUP($K1124,'判定表'!$B$3:$G$96,2,FALSE)),0)))))</f>
        <v/>
      </c>
      <c r="M1124" s="70" t="str">
        <f>IF($K1124="","",IF($E1124="ANC",(VLOOKUP($K1124,'判定表'!$B$3:$G$95,3,FALSE)),IF(OR($E1124="KTN",$E1124="WHZ"),(VLOOKUP($K1124,'判定表'!$B$3:$G$95,4,FALSE)*I1124),0)))</f>
        <v/>
      </c>
      <c r="N1124" s="71" t="str">
        <f>IF($I1124="","",IF($K1124="","",IF($G1124=1,(VLOOKUP($F1124,'金額'!$B$3:$J$114,3,FALSE)),0)))</f>
        <v/>
      </c>
      <c r="O1124" s="72" t="str">
        <f t="shared" si="3"/>
        <v/>
      </c>
      <c r="P1124" s="73" t="str">
        <f>IF($K1124="","",IF($E1124="KTN",(VLOOKUP($K1124,'判定表'!$B$3:$I$95,8,FALSE)),IF($I1124="","",(VLOOKUP($F1124,'金額'!$B$3:$J$114,9,FALSE)))))</f>
        <v/>
      </c>
      <c r="Q1124" s="59"/>
      <c r="R1124" s="74"/>
      <c r="S1124" s="74"/>
      <c r="T1124" s="74"/>
      <c r="U1124" s="74"/>
      <c r="V1124" s="74"/>
      <c r="W1124" s="74"/>
      <c r="X1124" s="74"/>
      <c r="Y1124" s="74"/>
      <c r="Z1124" s="74"/>
      <c r="AA1124" s="74"/>
      <c r="AB1124" s="74"/>
      <c r="AC1124" s="74"/>
      <c r="AD1124" s="74"/>
    </row>
    <row r="1125" ht="13.5" customHeight="1">
      <c r="A1125" s="44"/>
      <c r="B1125" s="60" t="str">
        <f>IF($K1125="","",(VLOOKUP($K1125,'判定表'!$B$3:$G$105,6,FALSE)))</f>
        <v/>
      </c>
      <c r="C1125" s="61"/>
      <c r="D1125" s="62" t="str">
        <f t="shared" si="2"/>
        <v/>
      </c>
      <c r="E1125" s="62" t="str">
        <f>IF(F1125="","",VLOOKUP($F1125,'金額'!$B$3:$K$44,10,FALSE))</f>
        <v/>
      </c>
      <c r="F1125" s="63"/>
      <c r="G1125" s="64" t="str">
        <f>IF($F1125="","",(VLOOKUP($F1125,'金額'!$B$3:$E$114,2,FALSE)))</f>
        <v/>
      </c>
      <c r="H1125" s="65" t="str">
        <f>IF(F1125="","",VLOOKUP($F1125,'金額'!$B$3:$I$44,8,FALSE))</f>
        <v/>
      </c>
      <c r="I1125" s="66" t="str">
        <f>IF(F1125="","",VLOOKUP($F1125,'金額'!$B$3:$I$44,7,FALSE))</f>
        <v/>
      </c>
      <c r="J1125" s="67"/>
      <c r="K1125" s="68"/>
      <c r="L1125" s="69" t="str">
        <f>IF($I1125="","",IF(AND($B1125="K",$E1125="KTN"),2000,IF(AND($B1125="K",$E1125="WHZ"),2000,IF($E1125="MAHA",1500,IF($G1125=0,(VLOOKUP($K1125,'判定表'!$B$3:$G$96,2,FALSE)),0)))))</f>
        <v/>
      </c>
      <c r="M1125" s="70" t="str">
        <f>IF($K1125="","",IF($E1125="ANC",(VLOOKUP($K1125,'判定表'!$B$3:$G$95,3,FALSE)),IF(OR($E1125="KTN",$E1125="WHZ"),(VLOOKUP($K1125,'判定表'!$B$3:$G$95,4,FALSE)*I1125),0)))</f>
        <v/>
      </c>
      <c r="N1125" s="71" t="str">
        <f>IF($I1125="","",IF($K1125="","",IF($G1125=1,(VLOOKUP($F1125,'金額'!$B$3:$J$114,3,FALSE)),0)))</f>
        <v/>
      </c>
      <c r="O1125" s="72" t="str">
        <f t="shared" si="3"/>
        <v/>
      </c>
      <c r="P1125" s="73" t="str">
        <f>IF($K1125="","",IF($E1125="KTN",(VLOOKUP($K1125,'判定表'!$B$3:$I$95,8,FALSE)),IF($I1125="","",(VLOOKUP($F1125,'金額'!$B$3:$J$114,9,FALSE)))))</f>
        <v/>
      </c>
      <c r="Q1125" s="59"/>
      <c r="R1125" s="74"/>
      <c r="S1125" s="74"/>
      <c r="T1125" s="74"/>
      <c r="U1125" s="74"/>
      <c r="V1125" s="74"/>
      <c r="W1125" s="74"/>
      <c r="X1125" s="74"/>
      <c r="Y1125" s="74"/>
      <c r="Z1125" s="74"/>
      <c r="AA1125" s="74"/>
      <c r="AB1125" s="74"/>
      <c r="AC1125" s="74"/>
      <c r="AD1125" s="74"/>
    </row>
    <row r="1126" ht="13.5" customHeight="1">
      <c r="A1126" s="44"/>
      <c r="B1126" s="60" t="str">
        <f>IF($K1126="","",(VLOOKUP($K1126,'判定表'!$B$3:$G$105,6,FALSE)))</f>
        <v/>
      </c>
      <c r="C1126" s="61"/>
      <c r="D1126" s="62" t="str">
        <f t="shared" si="2"/>
        <v/>
      </c>
      <c r="E1126" s="62" t="str">
        <f>IF(F1126="","",VLOOKUP($F1126,'金額'!$B$3:$K$44,10,FALSE))</f>
        <v/>
      </c>
      <c r="F1126" s="63"/>
      <c r="G1126" s="64" t="str">
        <f>IF($F1126="","",(VLOOKUP($F1126,'金額'!$B$3:$E$114,2,FALSE)))</f>
        <v/>
      </c>
      <c r="H1126" s="65" t="str">
        <f>IF(F1126="","",VLOOKUP($F1126,'金額'!$B$3:$I$44,8,FALSE))</f>
        <v/>
      </c>
      <c r="I1126" s="66" t="str">
        <f>IF(F1126="","",VLOOKUP($F1126,'金額'!$B$3:$I$44,7,FALSE))</f>
        <v/>
      </c>
      <c r="J1126" s="67"/>
      <c r="K1126" s="68"/>
      <c r="L1126" s="69" t="str">
        <f>IF($I1126="","",IF(AND($B1126="K",$E1126="KTN"),2000,IF(AND($B1126="K",$E1126="WHZ"),2000,IF($E1126="MAHA",1500,IF($G1126=0,(VLOOKUP($K1126,'判定表'!$B$3:$G$96,2,FALSE)),0)))))</f>
        <v/>
      </c>
      <c r="M1126" s="70" t="str">
        <f>IF($K1126="","",IF($E1126="ANC",(VLOOKUP($K1126,'判定表'!$B$3:$G$95,3,FALSE)),IF(OR($E1126="KTN",$E1126="WHZ"),(VLOOKUP($K1126,'判定表'!$B$3:$G$95,4,FALSE)*I1126),0)))</f>
        <v/>
      </c>
      <c r="N1126" s="71" t="str">
        <f>IF($I1126="","",IF($K1126="","",IF($G1126=1,(VLOOKUP($F1126,'金額'!$B$3:$J$114,3,FALSE)),0)))</f>
        <v/>
      </c>
      <c r="O1126" s="72" t="str">
        <f t="shared" si="3"/>
        <v/>
      </c>
      <c r="P1126" s="73" t="str">
        <f>IF($K1126="","",IF($E1126="KTN",(VLOOKUP($K1126,'判定表'!$B$3:$I$95,8,FALSE)),IF($I1126="","",(VLOOKUP($F1126,'金額'!$B$3:$J$114,9,FALSE)))))</f>
        <v/>
      </c>
      <c r="Q1126" s="59"/>
      <c r="R1126" s="74"/>
      <c r="S1126" s="74"/>
      <c r="T1126" s="74"/>
      <c r="U1126" s="74"/>
      <c r="V1126" s="74"/>
      <c r="W1126" s="74"/>
      <c r="X1126" s="74"/>
      <c r="Y1126" s="74"/>
      <c r="Z1126" s="74"/>
      <c r="AA1126" s="74"/>
      <c r="AB1126" s="74"/>
      <c r="AC1126" s="74"/>
      <c r="AD1126" s="74"/>
    </row>
    <row r="1127" ht="13.5" customHeight="1">
      <c r="A1127" s="44"/>
      <c r="B1127" s="60" t="str">
        <f>IF($K1127="","",(VLOOKUP($K1127,'判定表'!$B$3:$G$105,6,FALSE)))</f>
        <v/>
      </c>
      <c r="C1127" s="61"/>
      <c r="D1127" s="62" t="str">
        <f t="shared" si="2"/>
        <v/>
      </c>
      <c r="E1127" s="62" t="str">
        <f>IF(F1127="","",VLOOKUP($F1127,'金額'!$B$3:$K$44,10,FALSE))</f>
        <v/>
      </c>
      <c r="F1127" s="63"/>
      <c r="G1127" s="64" t="str">
        <f>IF($F1127="","",(VLOOKUP($F1127,'金額'!$B$3:$E$114,2,FALSE)))</f>
        <v/>
      </c>
      <c r="H1127" s="65" t="str">
        <f>IF(F1127="","",VLOOKUP($F1127,'金額'!$B$3:$I$44,8,FALSE))</f>
        <v/>
      </c>
      <c r="I1127" s="66" t="str">
        <f>IF(F1127="","",VLOOKUP($F1127,'金額'!$B$3:$I$44,7,FALSE))</f>
        <v/>
      </c>
      <c r="J1127" s="67"/>
      <c r="K1127" s="68"/>
      <c r="L1127" s="69" t="str">
        <f>IF($I1127="","",IF(AND($B1127="K",$E1127="KTN"),2000,IF(AND($B1127="K",$E1127="WHZ"),2000,IF($E1127="MAHA",1500,IF($G1127=0,(VLOOKUP($K1127,'判定表'!$B$3:$G$96,2,FALSE)),0)))))</f>
        <v/>
      </c>
      <c r="M1127" s="70" t="str">
        <f>IF($K1127="","",IF($E1127="ANC",(VLOOKUP($K1127,'判定表'!$B$3:$G$95,3,FALSE)),IF(OR($E1127="KTN",$E1127="WHZ"),(VLOOKUP($K1127,'判定表'!$B$3:$G$95,4,FALSE)*I1127),0)))</f>
        <v/>
      </c>
      <c r="N1127" s="71" t="str">
        <f>IF($I1127="","",IF($K1127="","",IF($G1127=1,(VLOOKUP($F1127,'金額'!$B$3:$J$114,3,FALSE)),0)))</f>
        <v/>
      </c>
      <c r="O1127" s="72" t="str">
        <f t="shared" si="3"/>
        <v/>
      </c>
      <c r="P1127" s="73" t="str">
        <f>IF($K1127="","",IF($E1127="KTN",(VLOOKUP($K1127,'判定表'!$B$3:$I$95,8,FALSE)),IF($I1127="","",(VLOOKUP($F1127,'金額'!$B$3:$J$114,9,FALSE)))))</f>
        <v/>
      </c>
      <c r="Q1127" s="59"/>
      <c r="R1127" s="74"/>
      <c r="S1127" s="74"/>
      <c r="T1127" s="74"/>
      <c r="U1127" s="74"/>
      <c r="V1127" s="74"/>
      <c r="W1127" s="74"/>
      <c r="X1127" s="74"/>
      <c r="Y1127" s="74"/>
      <c r="Z1127" s="74"/>
      <c r="AA1127" s="74"/>
      <c r="AB1127" s="74"/>
      <c r="AC1127" s="74"/>
      <c r="AD1127" s="74"/>
    </row>
    <row r="1128" ht="13.5" customHeight="1">
      <c r="A1128" s="44"/>
      <c r="B1128" s="60" t="str">
        <f>IF($K1128="","",(VLOOKUP($K1128,'判定表'!$B$3:$G$105,6,FALSE)))</f>
        <v/>
      </c>
      <c r="C1128" s="61"/>
      <c r="D1128" s="62" t="str">
        <f t="shared" si="2"/>
        <v/>
      </c>
      <c r="E1128" s="62" t="str">
        <f>IF(F1128="","",VLOOKUP($F1128,'金額'!$B$3:$K$44,10,FALSE))</f>
        <v/>
      </c>
      <c r="F1128" s="63"/>
      <c r="G1128" s="64" t="str">
        <f>IF($F1128="","",(VLOOKUP($F1128,'金額'!$B$3:$E$114,2,FALSE)))</f>
        <v/>
      </c>
      <c r="H1128" s="65" t="str">
        <f>IF(F1128="","",VLOOKUP($F1128,'金額'!$B$3:$I$44,8,FALSE))</f>
        <v/>
      </c>
      <c r="I1128" s="66" t="str">
        <f>IF(F1128="","",VLOOKUP($F1128,'金額'!$B$3:$I$44,7,FALSE))</f>
        <v/>
      </c>
      <c r="J1128" s="67"/>
      <c r="K1128" s="68"/>
      <c r="L1128" s="69" t="str">
        <f>IF($I1128="","",IF(AND($B1128="K",$E1128="KTN"),2000,IF(AND($B1128="K",$E1128="WHZ"),2000,IF($E1128="MAHA",1500,IF($G1128=0,(VLOOKUP($K1128,'判定表'!$B$3:$G$96,2,FALSE)),0)))))</f>
        <v/>
      </c>
      <c r="M1128" s="70" t="str">
        <f>IF($K1128="","",IF($E1128="ANC",(VLOOKUP($K1128,'判定表'!$B$3:$G$95,3,FALSE)),IF(OR($E1128="KTN",$E1128="WHZ"),(VLOOKUP($K1128,'判定表'!$B$3:$G$95,4,FALSE)*I1128),0)))</f>
        <v/>
      </c>
      <c r="N1128" s="71" t="str">
        <f>IF($I1128="","",IF($K1128="","",IF($G1128=1,(VLOOKUP($F1128,'金額'!$B$3:$J$114,3,FALSE)),0)))</f>
        <v/>
      </c>
      <c r="O1128" s="72" t="str">
        <f t="shared" si="3"/>
        <v/>
      </c>
      <c r="P1128" s="73" t="str">
        <f>IF($K1128="","",IF($E1128="KTN",(VLOOKUP($K1128,'判定表'!$B$3:$I$95,8,FALSE)),IF($I1128="","",(VLOOKUP($F1128,'金額'!$B$3:$J$114,9,FALSE)))))</f>
        <v/>
      </c>
      <c r="Q1128" s="59"/>
      <c r="R1128" s="74"/>
      <c r="S1128" s="74"/>
      <c r="T1128" s="74"/>
      <c r="U1128" s="74"/>
      <c r="V1128" s="74"/>
      <c r="W1128" s="74"/>
      <c r="X1128" s="74"/>
      <c r="Y1128" s="74"/>
      <c r="Z1128" s="74"/>
      <c r="AA1128" s="74"/>
      <c r="AB1128" s="74"/>
      <c r="AC1128" s="74"/>
      <c r="AD1128" s="74"/>
    </row>
    <row r="1129" ht="13.5" customHeight="1">
      <c r="A1129" s="44"/>
      <c r="B1129" s="60" t="str">
        <f>IF($K1129="","",(VLOOKUP($K1129,'判定表'!$B$3:$G$105,6,FALSE)))</f>
        <v/>
      </c>
      <c r="C1129" s="61"/>
      <c r="D1129" s="62" t="str">
        <f t="shared" si="2"/>
        <v/>
      </c>
      <c r="E1129" s="62" t="str">
        <f>IF(F1129="","",VLOOKUP($F1129,'金額'!$B$3:$K$44,10,FALSE))</f>
        <v/>
      </c>
      <c r="F1129" s="63"/>
      <c r="G1129" s="64" t="str">
        <f>IF($F1129="","",(VLOOKUP($F1129,'金額'!$B$3:$E$114,2,FALSE)))</f>
        <v/>
      </c>
      <c r="H1129" s="65" t="str">
        <f>IF(F1129="","",VLOOKUP($F1129,'金額'!$B$3:$I$44,8,FALSE))</f>
        <v/>
      </c>
      <c r="I1129" s="66" t="str">
        <f>IF(F1129="","",VLOOKUP($F1129,'金額'!$B$3:$I$44,7,FALSE))</f>
        <v/>
      </c>
      <c r="J1129" s="67"/>
      <c r="K1129" s="68"/>
      <c r="L1129" s="69" t="str">
        <f>IF($I1129="","",IF(AND($B1129="K",$E1129="KTN"),2000,IF(AND($B1129="K",$E1129="WHZ"),2000,IF($E1129="MAHA",1500,IF($G1129=0,(VLOOKUP($K1129,'判定表'!$B$3:$G$96,2,FALSE)),0)))))</f>
        <v/>
      </c>
      <c r="M1129" s="70" t="str">
        <f>IF($K1129="","",IF($E1129="ANC",(VLOOKUP($K1129,'判定表'!$B$3:$G$95,3,FALSE)),IF(OR($E1129="KTN",$E1129="WHZ"),(VLOOKUP($K1129,'判定表'!$B$3:$G$95,4,FALSE)*I1129),0)))</f>
        <v/>
      </c>
      <c r="N1129" s="71" t="str">
        <f>IF($I1129="","",IF($K1129="","",IF($G1129=1,(VLOOKUP($F1129,'金額'!$B$3:$J$114,3,FALSE)),0)))</f>
        <v/>
      </c>
      <c r="O1129" s="72" t="str">
        <f t="shared" si="3"/>
        <v/>
      </c>
      <c r="P1129" s="73" t="str">
        <f>IF($K1129="","",IF($E1129="KTN",(VLOOKUP($K1129,'判定表'!$B$3:$I$95,8,FALSE)),IF($I1129="","",(VLOOKUP($F1129,'金額'!$B$3:$J$114,9,FALSE)))))</f>
        <v/>
      </c>
      <c r="Q1129" s="59"/>
      <c r="R1129" s="74"/>
      <c r="S1129" s="74"/>
      <c r="T1129" s="74"/>
      <c r="U1129" s="74"/>
      <c r="V1129" s="74"/>
      <c r="W1129" s="74"/>
      <c r="X1129" s="74"/>
      <c r="Y1129" s="74"/>
      <c r="Z1129" s="74"/>
      <c r="AA1129" s="74"/>
      <c r="AB1129" s="74"/>
      <c r="AC1129" s="74"/>
      <c r="AD1129" s="74"/>
    </row>
    <row r="1130" ht="13.5" customHeight="1">
      <c r="A1130" s="44"/>
      <c r="B1130" s="60" t="str">
        <f>IF($K1130="","",(VLOOKUP($K1130,'判定表'!$B$3:$G$105,6,FALSE)))</f>
        <v/>
      </c>
      <c r="C1130" s="61"/>
      <c r="D1130" s="62" t="str">
        <f t="shared" si="2"/>
        <v/>
      </c>
      <c r="E1130" s="62" t="str">
        <f>IF(F1130="","",VLOOKUP($F1130,'金額'!$B$3:$K$44,10,FALSE))</f>
        <v/>
      </c>
      <c r="F1130" s="63"/>
      <c r="G1130" s="64" t="str">
        <f>IF($F1130="","",(VLOOKUP($F1130,'金額'!$B$3:$E$114,2,FALSE)))</f>
        <v/>
      </c>
      <c r="H1130" s="65" t="str">
        <f>IF(F1130="","",VLOOKUP($F1130,'金額'!$B$3:$I$44,8,FALSE))</f>
        <v/>
      </c>
      <c r="I1130" s="66" t="str">
        <f>IF(F1130="","",VLOOKUP($F1130,'金額'!$B$3:$I$44,7,FALSE))</f>
        <v/>
      </c>
      <c r="J1130" s="67"/>
      <c r="K1130" s="68"/>
      <c r="L1130" s="69" t="str">
        <f>IF($I1130="","",IF(AND($B1130="K",$E1130="KTN"),2000,IF(AND($B1130="K",$E1130="WHZ"),2000,IF($E1130="MAHA",1500,IF($G1130=0,(VLOOKUP($K1130,'判定表'!$B$3:$G$96,2,FALSE)),0)))))</f>
        <v/>
      </c>
      <c r="M1130" s="70" t="str">
        <f>IF($K1130="","",IF($E1130="ANC",(VLOOKUP($K1130,'判定表'!$B$3:$G$95,3,FALSE)),IF(OR($E1130="KTN",$E1130="WHZ"),(VLOOKUP($K1130,'判定表'!$B$3:$G$95,4,FALSE)*I1130),0)))</f>
        <v/>
      </c>
      <c r="N1130" s="71" t="str">
        <f>IF($I1130="","",IF($K1130="","",IF($G1130=1,(VLOOKUP($F1130,'金額'!$B$3:$J$114,3,FALSE)),0)))</f>
        <v/>
      </c>
      <c r="O1130" s="72" t="str">
        <f t="shared" si="3"/>
        <v/>
      </c>
      <c r="P1130" s="73" t="str">
        <f>IF($K1130="","",IF($E1130="KTN",(VLOOKUP($K1130,'判定表'!$B$3:$I$95,8,FALSE)),IF($I1130="","",(VLOOKUP($F1130,'金額'!$B$3:$J$114,9,FALSE)))))</f>
        <v/>
      </c>
      <c r="Q1130" s="59"/>
      <c r="R1130" s="74"/>
      <c r="S1130" s="74"/>
      <c r="T1130" s="74"/>
      <c r="U1130" s="74"/>
      <c r="V1130" s="74"/>
      <c r="W1130" s="74"/>
      <c r="X1130" s="74"/>
      <c r="Y1130" s="74"/>
      <c r="Z1130" s="74"/>
      <c r="AA1130" s="74"/>
      <c r="AB1130" s="74"/>
      <c r="AC1130" s="74"/>
      <c r="AD1130" s="74"/>
    </row>
    <row r="1131" ht="13.5" customHeight="1">
      <c r="A1131" s="44"/>
      <c r="B1131" s="60" t="str">
        <f>IF($K1131="","",(VLOOKUP($K1131,'判定表'!$B$3:$G$105,6,FALSE)))</f>
        <v/>
      </c>
      <c r="C1131" s="61"/>
      <c r="D1131" s="62" t="str">
        <f t="shared" si="2"/>
        <v/>
      </c>
      <c r="E1131" s="62" t="str">
        <f>IF(F1131="","",VLOOKUP($F1131,'金額'!$B$3:$K$44,10,FALSE))</f>
        <v/>
      </c>
      <c r="F1131" s="63"/>
      <c r="G1131" s="64" t="str">
        <f>IF($F1131="","",(VLOOKUP($F1131,'金額'!$B$3:$E$114,2,FALSE)))</f>
        <v/>
      </c>
      <c r="H1131" s="65" t="str">
        <f>IF(F1131="","",VLOOKUP($F1131,'金額'!$B$3:$I$44,8,FALSE))</f>
        <v/>
      </c>
      <c r="I1131" s="66" t="str">
        <f>IF(F1131="","",VLOOKUP($F1131,'金額'!$B$3:$I$44,7,FALSE))</f>
        <v/>
      </c>
      <c r="J1131" s="67"/>
      <c r="K1131" s="68"/>
      <c r="L1131" s="69" t="str">
        <f>IF($I1131="","",IF(AND($B1131="K",$E1131="KTN"),2000,IF(AND($B1131="K",$E1131="WHZ"),2000,IF($E1131="MAHA",1500,IF($G1131=0,(VLOOKUP($K1131,'判定表'!$B$3:$G$96,2,FALSE)),0)))))</f>
        <v/>
      </c>
      <c r="M1131" s="70" t="str">
        <f>IF($K1131="","",IF($E1131="ANC",(VLOOKUP($K1131,'判定表'!$B$3:$G$95,3,FALSE)),IF(OR($E1131="KTN",$E1131="WHZ"),(VLOOKUP($K1131,'判定表'!$B$3:$G$95,4,FALSE)*I1131),0)))</f>
        <v/>
      </c>
      <c r="N1131" s="71" t="str">
        <f>IF($I1131="","",IF($K1131="","",IF($G1131=1,(VLOOKUP($F1131,'金額'!$B$3:$J$114,3,FALSE)),0)))</f>
        <v/>
      </c>
      <c r="O1131" s="72" t="str">
        <f t="shared" si="3"/>
        <v/>
      </c>
      <c r="P1131" s="73" t="str">
        <f>IF($K1131="","",IF($E1131="KTN",(VLOOKUP($K1131,'判定表'!$B$3:$I$95,8,FALSE)),IF($I1131="","",(VLOOKUP($F1131,'金額'!$B$3:$J$114,9,FALSE)))))</f>
        <v/>
      </c>
      <c r="Q1131" s="59"/>
      <c r="R1131" s="74"/>
      <c r="S1131" s="74"/>
      <c r="T1131" s="74"/>
      <c r="U1131" s="74"/>
      <c r="V1131" s="74"/>
      <c r="W1131" s="74"/>
      <c r="X1131" s="74"/>
      <c r="Y1131" s="74"/>
      <c r="Z1131" s="74"/>
      <c r="AA1131" s="74"/>
      <c r="AB1131" s="74"/>
      <c r="AC1131" s="74"/>
      <c r="AD1131" s="74"/>
    </row>
    <row r="1132" ht="13.5" customHeight="1">
      <c r="A1132" s="44"/>
      <c r="B1132" s="60" t="str">
        <f>IF($K1132="","",(VLOOKUP($K1132,'判定表'!$B$3:$G$105,6,FALSE)))</f>
        <v/>
      </c>
      <c r="C1132" s="61"/>
      <c r="D1132" s="62" t="str">
        <f t="shared" si="2"/>
        <v/>
      </c>
      <c r="E1132" s="62" t="str">
        <f>IF(F1132="","",VLOOKUP($F1132,'金額'!$B$3:$K$44,10,FALSE))</f>
        <v/>
      </c>
      <c r="F1132" s="63"/>
      <c r="G1132" s="64" t="str">
        <f>IF($F1132="","",(VLOOKUP($F1132,'金額'!$B$3:$E$114,2,FALSE)))</f>
        <v/>
      </c>
      <c r="H1132" s="65" t="str">
        <f>IF(F1132="","",VLOOKUP($F1132,'金額'!$B$3:$I$44,8,FALSE))</f>
        <v/>
      </c>
      <c r="I1132" s="66" t="str">
        <f>IF(F1132="","",VLOOKUP($F1132,'金額'!$B$3:$I$44,7,FALSE))</f>
        <v/>
      </c>
      <c r="J1132" s="67"/>
      <c r="K1132" s="68"/>
      <c r="L1132" s="69" t="str">
        <f>IF($I1132="","",IF(AND($B1132="K",$E1132="KTN"),2000,IF(AND($B1132="K",$E1132="WHZ"),2000,IF($E1132="MAHA",1500,IF($G1132=0,(VLOOKUP($K1132,'判定表'!$B$3:$G$96,2,FALSE)),0)))))</f>
        <v/>
      </c>
      <c r="M1132" s="70" t="str">
        <f>IF($K1132="","",IF($E1132="ANC",(VLOOKUP($K1132,'判定表'!$B$3:$G$95,3,FALSE)),IF(OR($E1132="KTN",$E1132="WHZ"),(VLOOKUP($K1132,'判定表'!$B$3:$G$95,4,FALSE)*I1132),0)))</f>
        <v/>
      </c>
      <c r="N1132" s="71" t="str">
        <f>IF($I1132="","",IF($K1132="","",IF($G1132=1,(VLOOKUP($F1132,'金額'!$B$3:$J$114,3,FALSE)),0)))</f>
        <v/>
      </c>
      <c r="O1132" s="72" t="str">
        <f t="shared" si="3"/>
        <v/>
      </c>
      <c r="P1132" s="73" t="str">
        <f>IF($K1132="","",IF($E1132="KTN",(VLOOKUP($K1132,'判定表'!$B$3:$I$95,8,FALSE)),IF($I1132="","",(VLOOKUP($F1132,'金額'!$B$3:$J$114,9,FALSE)))))</f>
        <v/>
      </c>
      <c r="Q1132" s="59"/>
      <c r="R1132" s="74"/>
      <c r="S1132" s="74"/>
      <c r="T1132" s="74"/>
      <c r="U1132" s="74"/>
      <c r="V1132" s="74"/>
      <c r="W1132" s="74"/>
      <c r="X1132" s="74"/>
      <c r="Y1132" s="74"/>
      <c r="Z1132" s="74"/>
      <c r="AA1132" s="74"/>
      <c r="AB1132" s="74"/>
      <c r="AC1132" s="74"/>
      <c r="AD1132" s="74"/>
    </row>
    <row r="1133" ht="13.5" customHeight="1">
      <c r="A1133" s="44"/>
      <c r="B1133" s="60" t="str">
        <f>IF($K1133="","",(VLOOKUP($K1133,'判定表'!$B$3:$G$105,6,FALSE)))</f>
        <v/>
      </c>
      <c r="C1133" s="61"/>
      <c r="D1133" s="62" t="str">
        <f t="shared" si="2"/>
        <v/>
      </c>
      <c r="E1133" s="62" t="str">
        <f>IF(F1133="","",VLOOKUP($F1133,'金額'!$B$3:$K$44,10,FALSE))</f>
        <v/>
      </c>
      <c r="F1133" s="63"/>
      <c r="G1133" s="64" t="str">
        <f>IF($F1133="","",(VLOOKUP($F1133,'金額'!$B$3:$E$114,2,FALSE)))</f>
        <v/>
      </c>
      <c r="H1133" s="65" t="str">
        <f>IF(F1133="","",VLOOKUP($F1133,'金額'!$B$3:$I$44,8,FALSE))</f>
        <v/>
      </c>
      <c r="I1133" s="66" t="str">
        <f>IF(F1133="","",VLOOKUP($F1133,'金額'!$B$3:$I$44,7,FALSE))</f>
        <v/>
      </c>
      <c r="J1133" s="67"/>
      <c r="K1133" s="68"/>
      <c r="L1133" s="69" t="str">
        <f>IF($I1133="","",IF(AND($B1133="K",$E1133="KTN"),2000,IF(AND($B1133="K",$E1133="WHZ"),2000,IF($E1133="MAHA",1500,IF($G1133=0,(VLOOKUP($K1133,'判定表'!$B$3:$G$96,2,FALSE)),0)))))</f>
        <v/>
      </c>
      <c r="M1133" s="70" t="str">
        <f>IF($K1133="","",IF($E1133="ANC",(VLOOKUP($K1133,'判定表'!$B$3:$G$95,3,FALSE)),IF(OR($E1133="KTN",$E1133="WHZ"),(VLOOKUP($K1133,'判定表'!$B$3:$G$95,4,FALSE)*I1133),0)))</f>
        <v/>
      </c>
      <c r="N1133" s="71" t="str">
        <f>IF($I1133="","",IF($K1133="","",IF($G1133=1,(VLOOKUP($F1133,'金額'!$B$3:$J$114,3,FALSE)),0)))</f>
        <v/>
      </c>
      <c r="O1133" s="72" t="str">
        <f t="shared" si="3"/>
        <v/>
      </c>
      <c r="P1133" s="73" t="str">
        <f>IF($K1133="","",IF($E1133="KTN",(VLOOKUP($K1133,'判定表'!$B$3:$I$95,8,FALSE)),IF($I1133="","",(VLOOKUP($F1133,'金額'!$B$3:$J$114,9,FALSE)))))</f>
        <v/>
      </c>
      <c r="Q1133" s="59"/>
      <c r="R1133" s="74"/>
      <c r="S1133" s="74"/>
      <c r="T1133" s="74"/>
      <c r="U1133" s="74"/>
      <c r="V1133" s="74"/>
      <c r="W1133" s="74"/>
      <c r="X1133" s="74"/>
      <c r="Y1133" s="74"/>
      <c r="Z1133" s="74"/>
      <c r="AA1133" s="74"/>
      <c r="AB1133" s="74"/>
      <c r="AC1133" s="74"/>
      <c r="AD1133" s="74"/>
    </row>
    <row r="1134" ht="13.5" customHeight="1">
      <c r="A1134" s="44"/>
      <c r="B1134" s="60" t="str">
        <f>IF($K1134="","",(VLOOKUP($K1134,'判定表'!$B$3:$G$105,6,FALSE)))</f>
        <v/>
      </c>
      <c r="C1134" s="61"/>
      <c r="D1134" s="62" t="str">
        <f t="shared" si="2"/>
        <v/>
      </c>
      <c r="E1134" s="62" t="str">
        <f>IF(F1134="","",VLOOKUP($F1134,'金額'!$B$3:$K$44,10,FALSE))</f>
        <v/>
      </c>
      <c r="F1134" s="63"/>
      <c r="G1134" s="64" t="str">
        <f>IF($F1134="","",(VLOOKUP($F1134,'金額'!$B$3:$E$114,2,FALSE)))</f>
        <v/>
      </c>
      <c r="H1134" s="65" t="str">
        <f>IF(F1134="","",VLOOKUP($F1134,'金額'!$B$3:$I$44,8,FALSE))</f>
        <v/>
      </c>
      <c r="I1134" s="66" t="str">
        <f>IF(F1134="","",VLOOKUP($F1134,'金額'!$B$3:$I$44,7,FALSE))</f>
        <v/>
      </c>
      <c r="J1134" s="67"/>
      <c r="K1134" s="68"/>
      <c r="L1134" s="69" t="str">
        <f>IF($I1134="","",IF(AND($B1134="K",$E1134="KTN"),2000,IF(AND($B1134="K",$E1134="WHZ"),2000,IF($E1134="MAHA",1500,IF($G1134=0,(VLOOKUP($K1134,'判定表'!$B$3:$G$96,2,FALSE)),0)))))</f>
        <v/>
      </c>
      <c r="M1134" s="70" t="str">
        <f>IF($K1134="","",IF($E1134="ANC",(VLOOKUP($K1134,'判定表'!$B$3:$G$95,3,FALSE)),IF(OR($E1134="KTN",$E1134="WHZ"),(VLOOKUP($K1134,'判定表'!$B$3:$G$95,4,FALSE)*I1134),0)))</f>
        <v/>
      </c>
      <c r="N1134" s="71" t="str">
        <f>IF($I1134="","",IF($K1134="","",IF($G1134=1,(VLOOKUP($F1134,'金額'!$B$3:$J$114,3,FALSE)),0)))</f>
        <v/>
      </c>
      <c r="O1134" s="72" t="str">
        <f t="shared" si="3"/>
        <v/>
      </c>
      <c r="P1134" s="73" t="str">
        <f>IF($K1134="","",IF($E1134="KTN",(VLOOKUP($K1134,'判定表'!$B$3:$I$95,8,FALSE)),IF($I1134="","",(VLOOKUP($F1134,'金額'!$B$3:$J$114,9,FALSE)))))</f>
        <v/>
      </c>
      <c r="Q1134" s="59"/>
      <c r="R1134" s="74"/>
      <c r="S1134" s="74"/>
      <c r="T1134" s="74"/>
      <c r="U1134" s="74"/>
      <c r="V1134" s="74"/>
      <c r="W1134" s="74"/>
      <c r="X1134" s="74"/>
      <c r="Y1134" s="74"/>
      <c r="Z1134" s="74"/>
      <c r="AA1134" s="74"/>
      <c r="AB1134" s="74"/>
      <c r="AC1134" s="74"/>
      <c r="AD1134" s="74"/>
    </row>
    <row r="1135" ht="13.5" customHeight="1">
      <c r="A1135" s="44"/>
      <c r="B1135" s="60" t="str">
        <f>IF($K1135="","",(VLOOKUP($K1135,'判定表'!$B$3:$G$105,6,FALSE)))</f>
        <v/>
      </c>
      <c r="C1135" s="61"/>
      <c r="D1135" s="62" t="str">
        <f t="shared" si="2"/>
        <v/>
      </c>
      <c r="E1135" s="62" t="str">
        <f>IF(F1135="","",VLOOKUP($F1135,'金額'!$B$3:$K$44,10,FALSE))</f>
        <v/>
      </c>
      <c r="F1135" s="63"/>
      <c r="G1135" s="64" t="str">
        <f>IF($F1135="","",(VLOOKUP($F1135,'金額'!$B$3:$E$114,2,FALSE)))</f>
        <v/>
      </c>
      <c r="H1135" s="65" t="str">
        <f>IF(F1135="","",VLOOKUP($F1135,'金額'!$B$3:$I$44,8,FALSE))</f>
        <v/>
      </c>
      <c r="I1135" s="66" t="str">
        <f>IF(F1135="","",VLOOKUP($F1135,'金額'!$B$3:$I$44,7,FALSE))</f>
        <v/>
      </c>
      <c r="J1135" s="67"/>
      <c r="K1135" s="68"/>
      <c r="L1135" s="69" t="str">
        <f>IF($I1135="","",IF(AND($B1135="K",$E1135="KTN"),2000,IF(AND($B1135="K",$E1135="WHZ"),2000,IF($E1135="MAHA",1500,IF($G1135=0,(VLOOKUP($K1135,'判定表'!$B$3:$G$96,2,FALSE)),0)))))</f>
        <v/>
      </c>
      <c r="M1135" s="70" t="str">
        <f>IF($K1135="","",IF($E1135="ANC",(VLOOKUP($K1135,'判定表'!$B$3:$G$95,3,FALSE)),IF(OR($E1135="KTN",$E1135="WHZ"),(VLOOKUP($K1135,'判定表'!$B$3:$G$95,4,FALSE)*I1135),0)))</f>
        <v/>
      </c>
      <c r="N1135" s="71" t="str">
        <f>IF($I1135="","",IF($K1135="","",IF($G1135=1,(VLOOKUP($F1135,'金額'!$B$3:$J$114,3,FALSE)),0)))</f>
        <v/>
      </c>
      <c r="O1135" s="72" t="str">
        <f t="shared" si="3"/>
        <v/>
      </c>
      <c r="P1135" s="73" t="str">
        <f>IF($K1135="","",IF($E1135="KTN",(VLOOKUP($K1135,'判定表'!$B$3:$I$95,8,FALSE)),IF($I1135="","",(VLOOKUP($F1135,'金額'!$B$3:$J$114,9,FALSE)))))</f>
        <v/>
      </c>
      <c r="Q1135" s="59"/>
      <c r="R1135" s="74"/>
      <c r="S1135" s="74"/>
      <c r="T1135" s="74"/>
      <c r="U1135" s="74"/>
      <c r="V1135" s="74"/>
      <c r="W1135" s="74"/>
      <c r="X1135" s="74"/>
      <c r="Y1135" s="74"/>
      <c r="Z1135" s="74"/>
      <c r="AA1135" s="74"/>
      <c r="AB1135" s="74"/>
      <c r="AC1135" s="74"/>
      <c r="AD1135" s="74"/>
    </row>
    <row r="1136" ht="13.5" customHeight="1">
      <c r="A1136" s="44"/>
      <c r="B1136" s="60" t="str">
        <f>IF($K1136="","",(VLOOKUP($K1136,'判定表'!$B$3:$G$105,6,FALSE)))</f>
        <v/>
      </c>
      <c r="C1136" s="61"/>
      <c r="D1136" s="62" t="str">
        <f t="shared" si="2"/>
        <v/>
      </c>
      <c r="E1136" s="62" t="str">
        <f>IF(F1136="","",VLOOKUP($F1136,'金額'!$B$3:$K$44,10,FALSE))</f>
        <v/>
      </c>
      <c r="F1136" s="63"/>
      <c r="G1136" s="64" t="str">
        <f>IF($F1136="","",(VLOOKUP($F1136,'金額'!$B$3:$E$114,2,FALSE)))</f>
        <v/>
      </c>
      <c r="H1136" s="65" t="str">
        <f>IF(F1136="","",VLOOKUP($F1136,'金額'!$B$3:$I$44,8,FALSE))</f>
        <v/>
      </c>
      <c r="I1136" s="66" t="str">
        <f>IF(F1136="","",VLOOKUP($F1136,'金額'!$B$3:$I$44,7,FALSE))</f>
        <v/>
      </c>
      <c r="J1136" s="67"/>
      <c r="K1136" s="68"/>
      <c r="L1136" s="69" t="str">
        <f>IF($I1136="","",IF(AND($B1136="K",$E1136="KTN"),2000,IF(AND($B1136="K",$E1136="WHZ"),2000,IF($E1136="MAHA",1500,IF($G1136=0,(VLOOKUP($K1136,'判定表'!$B$3:$G$96,2,FALSE)),0)))))</f>
        <v/>
      </c>
      <c r="M1136" s="70" t="str">
        <f>IF($K1136="","",IF($E1136="ANC",(VLOOKUP($K1136,'判定表'!$B$3:$G$95,3,FALSE)),IF(OR($E1136="KTN",$E1136="WHZ"),(VLOOKUP($K1136,'判定表'!$B$3:$G$95,4,FALSE)*I1136),0)))</f>
        <v/>
      </c>
      <c r="N1136" s="71" t="str">
        <f>IF($I1136="","",IF($K1136="","",IF($G1136=1,(VLOOKUP($F1136,'金額'!$B$3:$J$114,3,FALSE)),0)))</f>
        <v/>
      </c>
      <c r="O1136" s="72" t="str">
        <f t="shared" si="3"/>
        <v/>
      </c>
      <c r="P1136" s="73" t="str">
        <f>IF($K1136="","",IF($E1136="KTN",(VLOOKUP($K1136,'判定表'!$B$3:$I$95,8,FALSE)),IF($I1136="","",(VLOOKUP($F1136,'金額'!$B$3:$J$114,9,FALSE)))))</f>
        <v/>
      </c>
      <c r="Q1136" s="59"/>
      <c r="R1136" s="74"/>
      <c r="S1136" s="74"/>
      <c r="T1136" s="74"/>
      <c r="U1136" s="74"/>
      <c r="V1136" s="74"/>
      <c r="W1136" s="74"/>
      <c r="X1136" s="74"/>
      <c r="Y1136" s="74"/>
      <c r="Z1136" s="74"/>
      <c r="AA1136" s="74"/>
      <c r="AB1136" s="74"/>
      <c r="AC1136" s="74"/>
      <c r="AD1136" s="74"/>
    </row>
    <row r="1137" ht="13.5" customHeight="1">
      <c r="A1137" s="44"/>
      <c r="B1137" s="60" t="str">
        <f>IF($K1137="","",(VLOOKUP($K1137,'判定表'!$B$3:$G$105,6,FALSE)))</f>
        <v/>
      </c>
      <c r="C1137" s="61"/>
      <c r="D1137" s="62" t="str">
        <f t="shared" si="2"/>
        <v/>
      </c>
      <c r="E1137" s="62" t="str">
        <f>IF(F1137="","",VLOOKUP($F1137,'金額'!$B$3:$K$44,10,FALSE))</f>
        <v/>
      </c>
      <c r="F1137" s="63"/>
      <c r="G1137" s="64" t="str">
        <f>IF($F1137="","",(VLOOKUP($F1137,'金額'!$B$3:$E$114,2,FALSE)))</f>
        <v/>
      </c>
      <c r="H1137" s="65" t="str">
        <f>IF(F1137="","",VLOOKUP($F1137,'金額'!$B$3:$I$44,8,FALSE))</f>
        <v/>
      </c>
      <c r="I1137" s="66" t="str">
        <f>IF(F1137="","",VLOOKUP($F1137,'金額'!$B$3:$I$44,7,FALSE))</f>
        <v/>
      </c>
      <c r="J1137" s="67"/>
      <c r="K1137" s="68"/>
      <c r="L1137" s="69" t="str">
        <f>IF($I1137="","",IF(AND($B1137="K",$E1137="KTN"),2000,IF(AND($B1137="K",$E1137="WHZ"),2000,IF($E1137="MAHA",1500,IF($G1137=0,(VLOOKUP($K1137,'判定表'!$B$3:$G$96,2,FALSE)),0)))))</f>
        <v/>
      </c>
      <c r="M1137" s="70" t="str">
        <f>IF($K1137="","",IF($E1137="ANC",(VLOOKUP($K1137,'判定表'!$B$3:$G$95,3,FALSE)),IF(OR($E1137="KTN",$E1137="WHZ"),(VLOOKUP($K1137,'判定表'!$B$3:$G$95,4,FALSE)*I1137),0)))</f>
        <v/>
      </c>
      <c r="N1137" s="71" t="str">
        <f>IF($I1137="","",IF($K1137="","",IF($G1137=1,(VLOOKUP($F1137,'金額'!$B$3:$J$114,3,FALSE)),0)))</f>
        <v/>
      </c>
      <c r="O1137" s="72" t="str">
        <f t="shared" si="3"/>
        <v/>
      </c>
      <c r="P1137" s="73" t="str">
        <f>IF($K1137="","",IF($E1137="KTN",(VLOOKUP($K1137,'判定表'!$B$3:$I$95,8,FALSE)),IF($I1137="","",(VLOOKUP($F1137,'金額'!$B$3:$J$114,9,FALSE)))))</f>
        <v/>
      </c>
      <c r="Q1137" s="59"/>
      <c r="R1137" s="74"/>
      <c r="S1137" s="74"/>
      <c r="T1137" s="74"/>
      <c r="U1137" s="74"/>
      <c r="V1137" s="74"/>
      <c r="W1137" s="74"/>
      <c r="X1137" s="74"/>
      <c r="Y1137" s="74"/>
      <c r="Z1137" s="74"/>
      <c r="AA1137" s="74"/>
      <c r="AB1137" s="74"/>
      <c r="AC1137" s="74"/>
      <c r="AD1137" s="74"/>
    </row>
    <row r="1138" ht="13.5" customHeight="1">
      <c r="A1138" s="44"/>
      <c r="B1138" s="60" t="str">
        <f>IF($K1138="","",(VLOOKUP($K1138,'判定表'!$B$3:$G$105,6,FALSE)))</f>
        <v/>
      </c>
      <c r="C1138" s="61"/>
      <c r="D1138" s="62" t="str">
        <f t="shared" si="2"/>
        <v/>
      </c>
      <c r="E1138" s="62" t="str">
        <f>IF(F1138="","",VLOOKUP($F1138,'金額'!$B$3:$K$44,10,FALSE))</f>
        <v/>
      </c>
      <c r="F1138" s="63"/>
      <c r="G1138" s="64" t="str">
        <f>IF($F1138="","",(VLOOKUP($F1138,'金額'!$B$3:$E$114,2,FALSE)))</f>
        <v/>
      </c>
      <c r="H1138" s="65" t="str">
        <f>IF(F1138="","",VLOOKUP($F1138,'金額'!$B$3:$I$44,8,FALSE))</f>
        <v/>
      </c>
      <c r="I1138" s="66" t="str">
        <f>IF(F1138="","",VLOOKUP($F1138,'金額'!$B$3:$I$44,7,FALSE))</f>
        <v/>
      </c>
      <c r="J1138" s="67"/>
      <c r="K1138" s="68"/>
      <c r="L1138" s="69" t="str">
        <f>IF($I1138="","",IF(AND($B1138="K",$E1138="KTN"),2000,IF(AND($B1138="K",$E1138="WHZ"),2000,IF($E1138="MAHA",1500,IF($G1138=0,(VLOOKUP($K1138,'判定表'!$B$3:$G$96,2,FALSE)),0)))))</f>
        <v/>
      </c>
      <c r="M1138" s="70" t="str">
        <f>IF($K1138="","",IF($E1138="ANC",(VLOOKUP($K1138,'判定表'!$B$3:$G$95,3,FALSE)),IF(OR($E1138="KTN",$E1138="WHZ"),(VLOOKUP($K1138,'判定表'!$B$3:$G$95,4,FALSE)*I1138),0)))</f>
        <v/>
      </c>
      <c r="N1138" s="71" t="str">
        <f>IF($I1138="","",IF($K1138="","",IF($G1138=1,(VLOOKUP($F1138,'金額'!$B$3:$J$114,3,FALSE)),0)))</f>
        <v/>
      </c>
      <c r="O1138" s="72" t="str">
        <f t="shared" si="3"/>
        <v/>
      </c>
      <c r="P1138" s="73" t="str">
        <f>IF($K1138="","",IF($E1138="KTN",(VLOOKUP($K1138,'判定表'!$B$3:$I$95,8,FALSE)),IF($I1138="","",(VLOOKUP($F1138,'金額'!$B$3:$J$114,9,FALSE)))))</f>
        <v/>
      </c>
      <c r="Q1138" s="59"/>
      <c r="R1138" s="74"/>
      <c r="S1138" s="74"/>
      <c r="T1138" s="74"/>
      <c r="U1138" s="74"/>
      <c r="V1138" s="74"/>
      <c r="W1138" s="74"/>
      <c r="X1138" s="74"/>
      <c r="Y1138" s="74"/>
      <c r="Z1138" s="74"/>
      <c r="AA1138" s="74"/>
      <c r="AB1138" s="74"/>
      <c r="AC1138" s="74"/>
      <c r="AD1138" s="74"/>
    </row>
    <row r="1139" ht="13.5" customHeight="1">
      <c r="A1139" s="44"/>
      <c r="B1139" s="60" t="str">
        <f>IF($K1139="","",(VLOOKUP($K1139,'判定表'!$B$3:$G$105,6,FALSE)))</f>
        <v/>
      </c>
      <c r="C1139" s="61"/>
      <c r="D1139" s="62" t="str">
        <f t="shared" si="2"/>
        <v/>
      </c>
      <c r="E1139" s="62" t="str">
        <f>IF(F1139="","",VLOOKUP($F1139,'金額'!$B$3:$K$44,10,FALSE))</f>
        <v/>
      </c>
      <c r="F1139" s="63"/>
      <c r="G1139" s="64" t="str">
        <f>IF($F1139="","",(VLOOKUP($F1139,'金額'!$B$3:$E$114,2,FALSE)))</f>
        <v/>
      </c>
      <c r="H1139" s="65" t="str">
        <f>IF(F1139="","",VLOOKUP($F1139,'金額'!$B$3:$I$44,8,FALSE))</f>
        <v/>
      </c>
      <c r="I1139" s="66" t="str">
        <f>IF(F1139="","",VLOOKUP($F1139,'金額'!$B$3:$I$44,7,FALSE))</f>
        <v/>
      </c>
      <c r="J1139" s="67"/>
      <c r="K1139" s="68"/>
      <c r="L1139" s="69" t="str">
        <f>IF($I1139="","",IF(AND($B1139="K",$E1139="KTN"),2000,IF(AND($B1139="K",$E1139="WHZ"),2000,IF($E1139="MAHA",1500,IF($G1139=0,(VLOOKUP($K1139,'判定表'!$B$3:$G$96,2,FALSE)),0)))))</f>
        <v/>
      </c>
      <c r="M1139" s="70" t="str">
        <f>IF($K1139="","",IF($E1139="ANC",(VLOOKUP($K1139,'判定表'!$B$3:$G$95,3,FALSE)),IF(OR($E1139="KTN",$E1139="WHZ"),(VLOOKUP($K1139,'判定表'!$B$3:$G$95,4,FALSE)*I1139),0)))</f>
        <v/>
      </c>
      <c r="N1139" s="71" t="str">
        <f>IF($I1139="","",IF($K1139="","",IF($G1139=1,(VLOOKUP($F1139,'金額'!$B$3:$J$114,3,FALSE)),0)))</f>
        <v/>
      </c>
      <c r="O1139" s="72" t="str">
        <f t="shared" si="3"/>
        <v/>
      </c>
      <c r="P1139" s="73" t="str">
        <f>IF($K1139="","",IF($E1139="KTN",(VLOOKUP($K1139,'判定表'!$B$3:$I$95,8,FALSE)),IF($I1139="","",(VLOOKUP($F1139,'金額'!$B$3:$J$114,9,FALSE)))))</f>
        <v/>
      </c>
      <c r="Q1139" s="59"/>
      <c r="R1139" s="74"/>
      <c r="S1139" s="74"/>
      <c r="T1139" s="74"/>
      <c r="U1139" s="74"/>
      <c r="V1139" s="74"/>
      <c r="W1139" s="74"/>
      <c r="X1139" s="74"/>
      <c r="Y1139" s="74"/>
      <c r="Z1139" s="74"/>
      <c r="AA1139" s="74"/>
      <c r="AB1139" s="74"/>
      <c r="AC1139" s="74"/>
      <c r="AD1139" s="74"/>
    </row>
    <row r="1140" ht="13.5" customHeight="1">
      <c r="A1140" s="44"/>
      <c r="B1140" s="60" t="str">
        <f>IF($K1140="","",(VLOOKUP($K1140,'判定表'!$B$3:$G$105,6,FALSE)))</f>
        <v/>
      </c>
      <c r="C1140" s="61"/>
      <c r="D1140" s="62" t="str">
        <f t="shared" si="2"/>
        <v/>
      </c>
      <c r="E1140" s="62" t="str">
        <f>IF(F1140="","",VLOOKUP($F1140,'金額'!$B$3:$K$44,10,FALSE))</f>
        <v/>
      </c>
      <c r="F1140" s="63"/>
      <c r="G1140" s="64" t="str">
        <f>IF($F1140="","",(VLOOKUP($F1140,'金額'!$B$3:$E$114,2,FALSE)))</f>
        <v/>
      </c>
      <c r="H1140" s="65" t="str">
        <f>IF(F1140="","",VLOOKUP($F1140,'金額'!$B$3:$I$44,8,FALSE))</f>
        <v/>
      </c>
      <c r="I1140" s="66" t="str">
        <f>IF(F1140="","",VLOOKUP($F1140,'金額'!$B$3:$I$44,7,FALSE))</f>
        <v/>
      </c>
      <c r="J1140" s="67"/>
      <c r="K1140" s="68"/>
      <c r="L1140" s="69" t="str">
        <f>IF($I1140="","",IF(AND($B1140="K",$E1140="KTN"),2000,IF(AND($B1140="K",$E1140="WHZ"),2000,IF($E1140="MAHA",1500,IF($G1140=0,(VLOOKUP($K1140,'判定表'!$B$3:$G$96,2,FALSE)),0)))))</f>
        <v/>
      </c>
      <c r="M1140" s="70" t="str">
        <f>IF($K1140="","",IF($E1140="ANC",(VLOOKUP($K1140,'判定表'!$B$3:$G$95,3,FALSE)),IF(OR($E1140="KTN",$E1140="WHZ"),(VLOOKUP($K1140,'判定表'!$B$3:$G$95,4,FALSE)*I1140),0)))</f>
        <v/>
      </c>
      <c r="N1140" s="71" t="str">
        <f>IF($I1140="","",IF($K1140="","",IF($G1140=1,(VLOOKUP($F1140,'金額'!$B$3:$J$114,3,FALSE)),0)))</f>
        <v/>
      </c>
      <c r="O1140" s="72" t="str">
        <f t="shared" si="3"/>
        <v/>
      </c>
      <c r="P1140" s="73" t="str">
        <f>IF($K1140="","",IF($E1140="KTN",(VLOOKUP($K1140,'判定表'!$B$3:$I$95,8,FALSE)),IF($I1140="","",(VLOOKUP($F1140,'金額'!$B$3:$J$114,9,FALSE)))))</f>
        <v/>
      </c>
      <c r="Q1140" s="59"/>
      <c r="R1140" s="74"/>
      <c r="S1140" s="74"/>
      <c r="T1140" s="74"/>
      <c r="U1140" s="74"/>
      <c r="V1140" s="74"/>
      <c r="W1140" s="74"/>
      <c r="X1140" s="74"/>
      <c r="Y1140" s="74"/>
      <c r="Z1140" s="74"/>
      <c r="AA1140" s="74"/>
      <c r="AB1140" s="74"/>
      <c r="AC1140" s="74"/>
      <c r="AD1140" s="74"/>
    </row>
    <row r="1141" ht="13.5" customHeight="1">
      <c r="A1141" s="44"/>
      <c r="B1141" s="60" t="str">
        <f>IF($K1141="","",(VLOOKUP($K1141,'判定表'!$B$3:$G$105,6,FALSE)))</f>
        <v/>
      </c>
      <c r="C1141" s="61"/>
      <c r="D1141" s="62" t="str">
        <f t="shared" si="2"/>
        <v/>
      </c>
      <c r="E1141" s="62" t="str">
        <f>IF(F1141="","",VLOOKUP($F1141,'金額'!$B$3:$K$44,10,FALSE))</f>
        <v/>
      </c>
      <c r="F1141" s="63"/>
      <c r="G1141" s="64" t="str">
        <f>IF($F1141="","",(VLOOKUP($F1141,'金額'!$B$3:$E$114,2,FALSE)))</f>
        <v/>
      </c>
      <c r="H1141" s="65" t="str">
        <f>IF(F1141="","",VLOOKUP($F1141,'金額'!$B$3:$I$44,8,FALSE))</f>
        <v/>
      </c>
      <c r="I1141" s="66" t="str">
        <f>IF(F1141="","",VLOOKUP($F1141,'金額'!$B$3:$I$44,7,FALSE))</f>
        <v/>
      </c>
      <c r="J1141" s="67"/>
      <c r="K1141" s="68"/>
      <c r="L1141" s="69" t="str">
        <f>IF($I1141="","",IF(AND($B1141="K",$E1141="KTN"),2000,IF(AND($B1141="K",$E1141="WHZ"),2000,IF($E1141="MAHA",1500,IF($G1141=0,(VLOOKUP($K1141,'判定表'!$B$3:$G$96,2,FALSE)),0)))))</f>
        <v/>
      </c>
      <c r="M1141" s="70" t="str">
        <f>IF($K1141="","",IF($E1141="ANC",(VLOOKUP($K1141,'判定表'!$B$3:$G$95,3,FALSE)),IF(OR($E1141="KTN",$E1141="WHZ"),(VLOOKUP($K1141,'判定表'!$B$3:$G$95,4,FALSE)*I1141),0)))</f>
        <v/>
      </c>
      <c r="N1141" s="71" t="str">
        <f>IF($I1141="","",IF($K1141="","",IF($G1141=1,(VLOOKUP($F1141,'金額'!$B$3:$J$114,3,FALSE)),0)))</f>
        <v/>
      </c>
      <c r="O1141" s="72" t="str">
        <f t="shared" si="3"/>
        <v/>
      </c>
      <c r="P1141" s="73" t="str">
        <f>IF($K1141="","",IF($E1141="KTN",(VLOOKUP($K1141,'判定表'!$B$3:$I$95,8,FALSE)),IF($I1141="","",(VLOOKUP($F1141,'金額'!$B$3:$J$114,9,FALSE)))))</f>
        <v/>
      </c>
      <c r="Q1141" s="59"/>
      <c r="R1141" s="74"/>
      <c r="S1141" s="74"/>
      <c r="T1141" s="74"/>
      <c r="U1141" s="74"/>
      <c r="V1141" s="74"/>
      <c r="W1141" s="74"/>
      <c r="X1141" s="74"/>
      <c r="Y1141" s="74"/>
      <c r="Z1141" s="74"/>
      <c r="AA1141" s="74"/>
      <c r="AB1141" s="74"/>
      <c r="AC1141" s="74"/>
      <c r="AD1141" s="74"/>
    </row>
    <row r="1142" ht="13.5" customHeight="1">
      <c r="A1142" s="44"/>
      <c r="B1142" s="60" t="str">
        <f>IF($K1142="","",(VLOOKUP($K1142,'判定表'!$B$3:$G$105,6,FALSE)))</f>
        <v/>
      </c>
      <c r="C1142" s="61"/>
      <c r="D1142" s="62" t="str">
        <f t="shared" si="2"/>
        <v/>
      </c>
      <c r="E1142" s="62" t="str">
        <f>IF(F1142="","",VLOOKUP($F1142,'金額'!$B$3:$K$44,10,FALSE))</f>
        <v/>
      </c>
      <c r="F1142" s="63"/>
      <c r="G1142" s="64" t="str">
        <f>IF($F1142="","",(VLOOKUP($F1142,'金額'!$B$3:$E$114,2,FALSE)))</f>
        <v/>
      </c>
      <c r="H1142" s="65" t="str">
        <f>IF(F1142="","",VLOOKUP($F1142,'金額'!$B$3:$I$44,8,FALSE))</f>
        <v/>
      </c>
      <c r="I1142" s="66" t="str">
        <f>IF(F1142="","",VLOOKUP($F1142,'金額'!$B$3:$I$44,7,FALSE))</f>
        <v/>
      </c>
      <c r="J1142" s="67"/>
      <c r="K1142" s="68"/>
      <c r="L1142" s="69" t="str">
        <f>IF($I1142="","",IF(AND($B1142="K",$E1142="KTN"),2000,IF(AND($B1142="K",$E1142="WHZ"),2000,IF($E1142="MAHA",1500,IF($G1142=0,(VLOOKUP($K1142,'判定表'!$B$3:$G$96,2,FALSE)),0)))))</f>
        <v/>
      </c>
      <c r="M1142" s="70" t="str">
        <f>IF($K1142="","",IF($E1142="ANC",(VLOOKUP($K1142,'判定表'!$B$3:$G$95,3,FALSE)),IF(OR($E1142="KTN",$E1142="WHZ"),(VLOOKUP($K1142,'判定表'!$B$3:$G$95,4,FALSE)*I1142),0)))</f>
        <v/>
      </c>
      <c r="N1142" s="71" t="str">
        <f>IF($I1142="","",IF($K1142="","",IF($G1142=1,(VLOOKUP($F1142,'金額'!$B$3:$J$114,3,FALSE)),0)))</f>
        <v/>
      </c>
      <c r="O1142" s="72" t="str">
        <f t="shared" si="3"/>
        <v/>
      </c>
      <c r="P1142" s="73" t="str">
        <f>IF($K1142="","",IF($E1142="KTN",(VLOOKUP($K1142,'判定表'!$B$3:$I$95,8,FALSE)),IF($I1142="","",(VLOOKUP($F1142,'金額'!$B$3:$J$114,9,FALSE)))))</f>
        <v/>
      </c>
      <c r="Q1142" s="59"/>
      <c r="R1142" s="74"/>
      <c r="S1142" s="74"/>
      <c r="T1142" s="74"/>
      <c r="U1142" s="74"/>
      <c r="V1142" s="74"/>
      <c r="W1142" s="74"/>
      <c r="X1142" s="74"/>
      <c r="Y1142" s="74"/>
      <c r="Z1142" s="74"/>
      <c r="AA1142" s="74"/>
      <c r="AB1142" s="74"/>
      <c r="AC1142" s="74"/>
      <c r="AD1142" s="74"/>
    </row>
    <row r="1143" ht="13.5" customHeight="1">
      <c r="A1143" s="44"/>
      <c r="B1143" s="60" t="str">
        <f>IF($K1143="","",(VLOOKUP($K1143,'判定表'!$B$3:$G$105,6,FALSE)))</f>
        <v/>
      </c>
      <c r="C1143" s="61"/>
      <c r="D1143" s="62" t="str">
        <f t="shared" si="2"/>
        <v/>
      </c>
      <c r="E1143" s="62" t="str">
        <f>IF(F1143="","",VLOOKUP($F1143,'金額'!$B$3:$K$44,10,FALSE))</f>
        <v/>
      </c>
      <c r="F1143" s="63"/>
      <c r="G1143" s="64" t="str">
        <f>IF($F1143="","",(VLOOKUP($F1143,'金額'!$B$3:$E$114,2,FALSE)))</f>
        <v/>
      </c>
      <c r="H1143" s="65" t="str">
        <f>IF(F1143="","",VLOOKUP($F1143,'金額'!$B$3:$I$44,8,FALSE))</f>
        <v/>
      </c>
      <c r="I1143" s="66" t="str">
        <f>IF(F1143="","",VLOOKUP($F1143,'金額'!$B$3:$I$44,7,FALSE))</f>
        <v/>
      </c>
      <c r="J1143" s="67"/>
      <c r="K1143" s="68"/>
      <c r="L1143" s="69" t="str">
        <f>IF($I1143="","",IF(AND($B1143="K",$E1143="KTN"),2000,IF(AND($B1143="K",$E1143="WHZ"),2000,IF($E1143="MAHA",1500,IF($G1143=0,(VLOOKUP($K1143,'判定表'!$B$3:$G$96,2,FALSE)),0)))))</f>
        <v/>
      </c>
      <c r="M1143" s="70" t="str">
        <f>IF($K1143="","",IF($E1143="ANC",(VLOOKUP($K1143,'判定表'!$B$3:$G$95,3,FALSE)),IF(OR($E1143="KTN",$E1143="WHZ"),(VLOOKUP($K1143,'判定表'!$B$3:$G$95,4,FALSE)*I1143),0)))</f>
        <v/>
      </c>
      <c r="N1143" s="71" t="str">
        <f>IF($I1143="","",IF($K1143="","",IF($G1143=1,(VLOOKUP($F1143,'金額'!$B$3:$J$114,3,FALSE)),0)))</f>
        <v/>
      </c>
      <c r="O1143" s="72" t="str">
        <f t="shared" si="3"/>
        <v/>
      </c>
      <c r="P1143" s="73" t="str">
        <f>IF($K1143="","",IF($E1143="KTN",(VLOOKUP($K1143,'判定表'!$B$3:$I$95,8,FALSE)),IF($I1143="","",(VLOOKUP($F1143,'金額'!$B$3:$J$114,9,FALSE)))))</f>
        <v/>
      </c>
      <c r="Q1143" s="59"/>
      <c r="R1143" s="74"/>
      <c r="S1143" s="74"/>
      <c r="T1143" s="74"/>
      <c r="U1143" s="74"/>
      <c r="V1143" s="74"/>
      <c r="W1143" s="74"/>
      <c r="X1143" s="74"/>
      <c r="Y1143" s="74"/>
      <c r="Z1143" s="74"/>
      <c r="AA1143" s="74"/>
      <c r="AB1143" s="74"/>
      <c r="AC1143" s="74"/>
      <c r="AD1143" s="74"/>
    </row>
    <row r="1144" ht="13.5" customHeight="1">
      <c r="A1144" s="44"/>
      <c r="B1144" s="60" t="str">
        <f>IF($K1144="","",(VLOOKUP($K1144,'判定表'!$B$3:$G$105,6,FALSE)))</f>
        <v/>
      </c>
      <c r="C1144" s="61"/>
      <c r="D1144" s="62" t="str">
        <f t="shared" si="2"/>
        <v/>
      </c>
      <c r="E1144" s="62" t="str">
        <f>IF(F1144="","",VLOOKUP($F1144,'金額'!$B$3:$K$44,10,FALSE))</f>
        <v/>
      </c>
      <c r="F1144" s="63"/>
      <c r="G1144" s="64" t="str">
        <f>IF($F1144="","",(VLOOKUP($F1144,'金額'!$B$3:$E$114,2,FALSE)))</f>
        <v/>
      </c>
      <c r="H1144" s="65" t="str">
        <f>IF(F1144="","",VLOOKUP($F1144,'金額'!$B$3:$I$44,8,FALSE))</f>
        <v/>
      </c>
      <c r="I1144" s="66" t="str">
        <f>IF(F1144="","",VLOOKUP($F1144,'金額'!$B$3:$I$44,7,FALSE))</f>
        <v/>
      </c>
      <c r="J1144" s="67"/>
      <c r="K1144" s="68"/>
      <c r="L1144" s="69" t="str">
        <f>IF($I1144="","",IF(AND($B1144="K",$E1144="KTN"),2000,IF(AND($B1144="K",$E1144="WHZ"),2000,IF($E1144="MAHA",1500,IF($G1144=0,(VLOOKUP($K1144,'判定表'!$B$3:$G$96,2,FALSE)),0)))))</f>
        <v/>
      </c>
      <c r="M1144" s="70" t="str">
        <f>IF($K1144="","",IF($E1144="ANC",(VLOOKUP($K1144,'判定表'!$B$3:$G$95,3,FALSE)),IF(OR($E1144="KTN",$E1144="WHZ"),(VLOOKUP($K1144,'判定表'!$B$3:$G$95,4,FALSE)*I1144),0)))</f>
        <v/>
      </c>
      <c r="N1144" s="71" t="str">
        <f>IF($I1144="","",IF($K1144="","",IF($G1144=1,(VLOOKUP($F1144,'金額'!$B$3:$J$114,3,FALSE)),0)))</f>
        <v/>
      </c>
      <c r="O1144" s="72" t="str">
        <f t="shared" si="3"/>
        <v/>
      </c>
      <c r="P1144" s="73" t="str">
        <f>IF($K1144="","",IF($E1144="KTN",(VLOOKUP($K1144,'判定表'!$B$3:$I$95,8,FALSE)),IF($I1144="","",(VLOOKUP($F1144,'金額'!$B$3:$J$114,9,FALSE)))))</f>
        <v/>
      </c>
      <c r="Q1144" s="59"/>
      <c r="R1144" s="74"/>
      <c r="S1144" s="74"/>
      <c r="T1144" s="74"/>
      <c r="U1144" s="74"/>
      <c r="V1144" s="74"/>
      <c r="W1144" s="74"/>
      <c r="X1144" s="74"/>
      <c r="Y1144" s="74"/>
      <c r="Z1144" s="74"/>
      <c r="AA1144" s="74"/>
      <c r="AB1144" s="74"/>
      <c r="AC1144" s="74"/>
      <c r="AD1144" s="74"/>
    </row>
    <row r="1145" ht="13.5" customHeight="1">
      <c r="A1145" s="44"/>
      <c r="B1145" s="60" t="str">
        <f>IF($K1145="","",(VLOOKUP($K1145,'判定表'!$B$3:$G$105,6,FALSE)))</f>
        <v/>
      </c>
      <c r="C1145" s="61"/>
      <c r="D1145" s="62" t="str">
        <f t="shared" si="2"/>
        <v/>
      </c>
      <c r="E1145" s="62" t="str">
        <f>IF(F1145="","",VLOOKUP($F1145,'金額'!$B$3:$K$44,10,FALSE))</f>
        <v/>
      </c>
      <c r="F1145" s="63"/>
      <c r="G1145" s="64" t="str">
        <f>IF($F1145="","",(VLOOKUP($F1145,'金額'!$B$3:$E$114,2,FALSE)))</f>
        <v/>
      </c>
      <c r="H1145" s="65" t="str">
        <f>IF(F1145="","",VLOOKUP($F1145,'金額'!$B$3:$I$44,8,FALSE))</f>
        <v/>
      </c>
      <c r="I1145" s="66" t="str">
        <f>IF(F1145="","",VLOOKUP($F1145,'金額'!$B$3:$I$44,7,FALSE))</f>
        <v/>
      </c>
      <c r="J1145" s="67"/>
      <c r="K1145" s="68"/>
      <c r="L1145" s="69" t="str">
        <f>IF($I1145="","",IF(AND($B1145="K",$E1145="KTN"),2000,IF(AND($B1145="K",$E1145="WHZ"),2000,IF($E1145="MAHA",1500,IF($G1145=0,(VLOOKUP($K1145,'判定表'!$B$3:$G$96,2,FALSE)),0)))))</f>
        <v/>
      </c>
      <c r="M1145" s="70" t="str">
        <f>IF($K1145="","",IF($E1145="ANC",(VLOOKUP($K1145,'判定表'!$B$3:$G$95,3,FALSE)),IF(OR($E1145="KTN",$E1145="WHZ"),(VLOOKUP($K1145,'判定表'!$B$3:$G$95,4,FALSE)*I1145),0)))</f>
        <v/>
      </c>
      <c r="N1145" s="71" t="str">
        <f>IF($I1145="","",IF($K1145="","",IF($G1145=1,(VLOOKUP($F1145,'金額'!$B$3:$J$114,3,FALSE)),0)))</f>
        <v/>
      </c>
      <c r="O1145" s="72" t="str">
        <f t="shared" si="3"/>
        <v/>
      </c>
      <c r="P1145" s="73" t="str">
        <f>IF($K1145="","",IF($E1145="KTN",(VLOOKUP($K1145,'判定表'!$B$3:$I$95,8,FALSE)),IF($I1145="","",(VLOOKUP($F1145,'金額'!$B$3:$J$114,9,FALSE)))))</f>
        <v/>
      </c>
      <c r="Q1145" s="59"/>
      <c r="R1145" s="74"/>
      <c r="S1145" s="74"/>
      <c r="T1145" s="74"/>
      <c r="U1145" s="74"/>
      <c r="V1145" s="74"/>
      <c r="W1145" s="74"/>
      <c r="X1145" s="74"/>
      <c r="Y1145" s="74"/>
      <c r="Z1145" s="74"/>
      <c r="AA1145" s="74"/>
      <c r="AB1145" s="74"/>
      <c r="AC1145" s="74"/>
      <c r="AD1145" s="74"/>
    </row>
    <row r="1146" ht="13.5" customHeight="1">
      <c r="A1146" s="44"/>
      <c r="B1146" s="60" t="str">
        <f>IF($K1146="","",(VLOOKUP($K1146,'判定表'!$B$3:$G$105,6,FALSE)))</f>
        <v/>
      </c>
      <c r="C1146" s="61"/>
      <c r="D1146" s="62" t="str">
        <f t="shared" si="2"/>
        <v/>
      </c>
      <c r="E1146" s="62" t="str">
        <f>IF(F1146="","",VLOOKUP($F1146,'金額'!$B$3:$K$44,10,FALSE))</f>
        <v/>
      </c>
      <c r="F1146" s="63"/>
      <c r="G1146" s="64" t="str">
        <f>IF($F1146="","",(VLOOKUP($F1146,'金額'!$B$3:$E$114,2,FALSE)))</f>
        <v/>
      </c>
      <c r="H1146" s="65" t="str">
        <f>IF(F1146="","",VLOOKUP($F1146,'金額'!$B$3:$I$44,8,FALSE))</f>
        <v/>
      </c>
      <c r="I1146" s="66" t="str">
        <f>IF(F1146="","",VLOOKUP($F1146,'金額'!$B$3:$I$44,7,FALSE))</f>
        <v/>
      </c>
      <c r="J1146" s="67"/>
      <c r="K1146" s="68"/>
      <c r="L1146" s="69" t="str">
        <f>IF($I1146="","",IF(AND($B1146="K",$E1146="KTN"),2000,IF(AND($B1146="K",$E1146="WHZ"),2000,IF($E1146="MAHA",1500,IF($G1146=0,(VLOOKUP($K1146,'判定表'!$B$3:$G$96,2,FALSE)),0)))))</f>
        <v/>
      </c>
      <c r="M1146" s="70" t="str">
        <f>IF($K1146="","",IF($E1146="ANC",(VLOOKUP($K1146,'判定表'!$B$3:$G$95,3,FALSE)),IF(OR($E1146="KTN",$E1146="WHZ"),(VLOOKUP($K1146,'判定表'!$B$3:$G$95,4,FALSE)*I1146),0)))</f>
        <v/>
      </c>
      <c r="N1146" s="71" t="str">
        <f>IF($I1146="","",IF($K1146="","",IF($G1146=1,(VLOOKUP($F1146,'金額'!$B$3:$J$114,3,FALSE)),0)))</f>
        <v/>
      </c>
      <c r="O1146" s="72" t="str">
        <f t="shared" si="3"/>
        <v/>
      </c>
      <c r="P1146" s="73" t="str">
        <f>IF($K1146="","",IF($E1146="KTN",(VLOOKUP($K1146,'判定表'!$B$3:$I$95,8,FALSE)),IF($I1146="","",(VLOOKUP($F1146,'金額'!$B$3:$J$114,9,FALSE)))))</f>
        <v/>
      </c>
      <c r="Q1146" s="59"/>
      <c r="R1146" s="74"/>
      <c r="S1146" s="74"/>
      <c r="T1146" s="74"/>
      <c r="U1146" s="74"/>
      <c r="V1146" s="74"/>
      <c r="W1146" s="74"/>
      <c r="X1146" s="74"/>
      <c r="Y1146" s="74"/>
      <c r="Z1146" s="74"/>
      <c r="AA1146" s="74"/>
      <c r="AB1146" s="74"/>
      <c r="AC1146" s="74"/>
      <c r="AD1146" s="74"/>
    </row>
    <row r="1147" ht="13.5" customHeight="1">
      <c r="A1147" s="44"/>
      <c r="B1147" s="60" t="str">
        <f>IF($K1147="","",(VLOOKUP($K1147,'判定表'!$B$3:$G$105,6,FALSE)))</f>
        <v/>
      </c>
      <c r="C1147" s="61"/>
      <c r="D1147" s="62" t="str">
        <f t="shared" si="2"/>
        <v/>
      </c>
      <c r="E1147" s="62" t="str">
        <f>IF(F1147="","",VLOOKUP($F1147,'金額'!$B$3:$K$44,10,FALSE))</f>
        <v/>
      </c>
      <c r="F1147" s="63"/>
      <c r="G1147" s="64" t="str">
        <f>IF($F1147="","",(VLOOKUP($F1147,'金額'!$B$3:$E$114,2,FALSE)))</f>
        <v/>
      </c>
      <c r="H1147" s="65" t="str">
        <f>IF(F1147="","",VLOOKUP($F1147,'金額'!$B$3:$I$44,8,FALSE))</f>
        <v/>
      </c>
      <c r="I1147" s="66" t="str">
        <f>IF(F1147="","",VLOOKUP($F1147,'金額'!$B$3:$I$44,7,FALSE))</f>
        <v/>
      </c>
      <c r="J1147" s="67"/>
      <c r="K1147" s="68"/>
      <c r="L1147" s="69" t="str">
        <f>IF($I1147="","",IF(AND($B1147="K",$E1147="KTN"),2000,IF(AND($B1147="K",$E1147="WHZ"),2000,IF($E1147="MAHA",1500,IF($G1147=0,(VLOOKUP($K1147,'判定表'!$B$3:$G$96,2,FALSE)),0)))))</f>
        <v/>
      </c>
      <c r="M1147" s="70" t="str">
        <f>IF($K1147="","",IF($E1147="ANC",(VLOOKUP($K1147,'判定表'!$B$3:$G$95,3,FALSE)),IF(OR($E1147="KTN",$E1147="WHZ"),(VLOOKUP($K1147,'判定表'!$B$3:$G$95,4,FALSE)*I1147),0)))</f>
        <v/>
      </c>
      <c r="N1147" s="71" t="str">
        <f>IF($I1147="","",IF($K1147="","",IF($G1147=1,(VLOOKUP($F1147,'金額'!$B$3:$J$114,3,FALSE)),0)))</f>
        <v/>
      </c>
      <c r="O1147" s="72" t="str">
        <f t="shared" si="3"/>
        <v/>
      </c>
      <c r="P1147" s="73" t="str">
        <f>IF($K1147="","",IF($E1147="KTN",(VLOOKUP($K1147,'判定表'!$B$3:$I$95,8,FALSE)),IF($I1147="","",(VLOOKUP($F1147,'金額'!$B$3:$J$114,9,FALSE)))))</f>
        <v/>
      </c>
      <c r="Q1147" s="59"/>
      <c r="R1147" s="74"/>
      <c r="S1147" s="74"/>
      <c r="T1147" s="74"/>
      <c r="U1147" s="74"/>
      <c r="V1147" s="74"/>
      <c r="W1147" s="74"/>
      <c r="X1147" s="74"/>
      <c r="Y1147" s="74"/>
      <c r="Z1147" s="74"/>
      <c r="AA1147" s="74"/>
      <c r="AB1147" s="74"/>
      <c r="AC1147" s="74"/>
      <c r="AD1147" s="74"/>
    </row>
    <row r="1148" ht="13.5" customHeight="1">
      <c r="A1148" s="44"/>
      <c r="B1148" s="60" t="str">
        <f>IF($K1148="","",(VLOOKUP($K1148,'判定表'!$B$3:$G$105,6,FALSE)))</f>
        <v/>
      </c>
      <c r="C1148" s="61"/>
      <c r="D1148" s="62" t="str">
        <f t="shared" si="2"/>
        <v/>
      </c>
      <c r="E1148" s="62" t="str">
        <f>IF(F1148="","",VLOOKUP($F1148,'金額'!$B$3:$K$44,10,FALSE))</f>
        <v/>
      </c>
      <c r="F1148" s="63"/>
      <c r="G1148" s="64" t="str">
        <f>IF($F1148="","",(VLOOKUP($F1148,'金額'!$B$3:$E$114,2,FALSE)))</f>
        <v/>
      </c>
      <c r="H1148" s="65" t="str">
        <f>IF(F1148="","",VLOOKUP($F1148,'金額'!$B$3:$I$44,8,FALSE))</f>
        <v/>
      </c>
      <c r="I1148" s="66" t="str">
        <f>IF(F1148="","",VLOOKUP($F1148,'金額'!$B$3:$I$44,7,FALSE))</f>
        <v/>
      </c>
      <c r="J1148" s="67"/>
      <c r="K1148" s="68"/>
      <c r="L1148" s="69" t="str">
        <f>IF($I1148="","",IF(AND($B1148="K",$E1148="KTN"),2000,IF(AND($B1148="K",$E1148="WHZ"),2000,IF($E1148="MAHA",1500,IF($G1148=0,(VLOOKUP($K1148,'判定表'!$B$3:$G$96,2,FALSE)),0)))))</f>
        <v/>
      </c>
      <c r="M1148" s="70" t="str">
        <f>IF($K1148="","",IF($E1148="ANC",(VLOOKUP($K1148,'判定表'!$B$3:$G$95,3,FALSE)),IF(OR($E1148="KTN",$E1148="WHZ"),(VLOOKUP($K1148,'判定表'!$B$3:$G$95,4,FALSE)*I1148),0)))</f>
        <v/>
      </c>
      <c r="N1148" s="71" t="str">
        <f>IF($I1148="","",IF($K1148="","",IF($G1148=1,(VLOOKUP($F1148,'金額'!$B$3:$J$114,3,FALSE)),0)))</f>
        <v/>
      </c>
      <c r="O1148" s="72" t="str">
        <f t="shared" si="3"/>
        <v/>
      </c>
      <c r="P1148" s="73" t="str">
        <f>IF($K1148="","",IF($E1148="KTN",(VLOOKUP($K1148,'判定表'!$B$3:$I$95,8,FALSE)),IF($I1148="","",(VLOOKUP($F1148,'金額'!$B$3:$J$114,9,FALSE)))))</f>
        <v/>
      </c>
      <c r="Q1148" s="59"/>
      <c r="R1148" s="74"/>
      <c r="S1148" s="74"/>
      <c r="T1148" s="74"/>
      <c r="U1148" s="74"/>
      <c r="V1148" s="74"/>
      <c r="W1148" s="74"/>
      <c r="X1148" s="74"/>
      <c r="Y1148" s="74"/>
      <c r="Z1148" s="74"/>
      <c r="AA1148" s="74"/>
      <c r="AB1148" s="74"/>
      <c r="AC1148" s="74"/>
      <c r="AD1148" s="74"/>
    </row>
    <row r="1149" ht="13.5" customHeight="1">
      <c r="A1149" s="44"/>
      <c r="B1149" s="60" t="str">
        <f>IF($K1149="","",(VLOOKUP($K1149,'判定表'!$B$3:$G$105,6,FALSE)))</f>
        <v/>
      </c>
      <c r="C1149" s="61"/>
      <c r="D1149" s="62" t="str">
        <f t="shared" si="2"/>
        <v/>
      </c>
      <c r="E1149" s="62" t="str">
        <f>IF(F1149="","",VLOOKUP($F1149,'金額'!$B$3:$K$44,10,FALSE))</f>
        <v/>
      </c>
      <c r="F1149" s="63"/>
      <c r="G1149" s="64" t="str">
        <f>IF($F1149="","",(VLOOKUP($F1149,'金額'!$B$3:$E$114,2,FALSE)))</f>
        <v/>
      </c>
      <c r="H1149" s="65" t="str">
        <f>IF(F1149="","",VLOOKUP($F1149,'金額'!$B$3:$I$44,8,FALSE))</f>
        <v/>
      </c>
      <c r="I1149" s="66" t="str">
        <f>IF(F1149="","",VLOOKUP($F1149,'金額'!$B$3:$I$44,7,FALSE))</f>
        <v/>
      </c>
      <c r="J1149" s="67"/>
      <c r="K1149" s="68"/>
      <c r="L1149" s="69" t="str">
        <f>IF($I1149="","",IF(AND($B1149="K",$E1149="KTN"),2000,IF(AND($B1149="K",$E1149="WHZ"),2000,IF($E1149="MAHA",1500,IF($G1149=0,(VLOOKUP($K1149,'判定表'!$B$3:$G$96,2,FALSE)),0)))))</f>
        <v/>
      </c>
      <c r="M1149" s="70" t="str">
        <f>IF($K1149="","",IF($E1149="ANC",(VLOOKUP($K1149,'判定表'!$B$3:$G$95,3,FALSE)),IF(OR($E1149="KTN",$E1149="WHZ"),(VLOOKUP($K1149,'判定表'!$B$3:$G$95,4,FALSE)*I1149),0)))</f>
        <v/>
      </c>
      <c r="N1149" s="71" t="str">
        <f>IF($I1149="","",IF($K1149="","",IF($G1149=1,(VLOOKUP($F1149,'金額'!$B$3:$J$114,3,FALSE)),0)))</f>
        <v/>
      </c>
      <c r="O1149" s="72" t="str">
        <f t="shared" si="3"/>
        <v/>
      </c>
      <c r="P1149" s="73" t="str">
        <f>IF($K1149="","",IF($E1149="KTN",(VLOOKUP($K1149,'判定表'!$B$3:$I$95,8,FALSE)),IF($I1149="","",(VLOOKUP($F1149,'金額'!$B$3:$J$114,9,FALSE)))))</f>
        <v/>
      </c>
      <c r="Q1149" s="59"/>
      <c r="R1149" s="74"/>
      <c r="S1149" s="74"/>
      <c r="T1149" s="74"/>
      <c r="U1149" s="74"/>
      <c r="V1149" s="74"/>
      <c r="W1149" s="74"/>
      <c r="X1149" s="74"/>
      <c r="Y1149" s="74"/>
      <c r="Z1149" s="74"/>
      <c r="AA1149" s="74"/>
      <c r="AB1149" s="74"/>
      <c r="AC1149" s="74"/>
      <c r="AD1149" s="74"/>
    </row>
    <row r="1150" ht="13.5" customHeight="1">
      <c r="A1150" s="44"/>
      <c r="B1150" s="60" t="str">
        <f>IF($K1150="","",(VLOOKUP($K1150,'判定表'!$B$3:$G$105,6,FALSE)))</f>
        <v/>
      </c>
      <c r="C1150" s="61"/>
      <c r="D1150" s="62" t="str">
        <f t="shared" si="2"/>
        <v/>
      </c>
      <c r="E1150" s="62" t="str">
        <f>IF(F1150="","",VLOOKUP($F1150,'金額'!$B$3:$K$44,10,FALSE))</f>
        <v/>
      </c>
      <c r="F1150" s="63"/>
      <c r="G1150" s="64" t="str">
        <f>IF($F1150="","",(VLOOKUP($F1150,'金額'!$B$3:$E$114,2,FALSE)))</f>
        <v/>
      </c>
      <c r="H1150" s="65" t="str">
        <f>IF(F1150="","",VLOOKUP($F1150,'金額'!$B$3:$I$44,8,FALSE))</f>
        <v/>
      </c>
      <c r="I1150" s="66" t="str">
        <f>IF(F1150="","",VLOOKUP($F1150,'金額'!$B$3:$I$44,7,FALSE))</f>
        <v/>
      </c>
      <c r="J1150" s="67"/>
      <c r="K1150" s="68"/>
      <c r="L1150" s="69" t="str">
        <f>IF($I1150="","",IF(AND($B1150="K",$E1150="KTN"),2000,IF(AND($B1150="K",$E1150="WHZ"),2000,IF($E1150="MAHA",1500,IF($G1150=0,(VLOOKUP($K1150,'判定表'!$B$3:$G$96,2,FALSE)),0)))))</f>
        <v/>
      </c>
      <c r="M1150" s="70" t="str">
        <f>IF($K1150="","",IF($E1150="ANC",(VLOOKUP($K1150,'判定表'!$B$3:$G$95,3,FALSE)),IF(OR($E1150="KTN",$E1150="WHZ"),(VLOOKUP($K1150,'判定表'!$B$3:$G$95,4,FALSE)*I1150),0)))</f>
        <v/>
      </c>
      <c r="N1150" s="71" t="str">
        <f>IF($I1150="","",IF($K1150="","",IF($G1150=1,(VLOOKUP($F1150,'金額'!$B$3:$J$114,3,FALSE)),0)))</f>
        <v/>
      </c>
      <c r="O1150" s="72" t="str">
        <f t="shared" si="3"/>
        <v/>
      </c>
      <c r="P1150" s="73" t="str">
        <f>IF($K1150="","",IF($E1150="KTN",(VLOOKUP($K1150,'判定表'!$B$3:$I$95,8,FALSE)),IF($I1150="","",(VLOOKUP($F1150,'金額'!$B$3:$J$114,9,FALSE)))))</f>
        <v/>
      </c>
      <c r="Q1150" s="59"/>
      <c r="R1150" s="74"/>
      <c r="S1150" s="74"/>
      <c r="T1150" s="74"/>
      <c r="U1150" s="74"/>
      <c r="V1150" s="74"/>
      <c r="W1150" s="74"/>
      <c r="X1150" s="74"/>
      <c r="Y1150" s="74"/>
      <c r="Z1150" s="74"/>
      <c r="AA1150" s="74"/>
      <c r="AB1150" s="74"/>
      <c r="AC1150" s="74"/>
      <c r="AD1150" s="74"/>
    </row>
    <row r="1151" ht="13.5" customHeight="1">
      <c r="A1151" s="44"/>
      <c r="B1151" s="60" t="str">
        <f>IF($K1151="","",(VLOOKUP($K1151,'判定表'!$B$3:$G$105,6,FALSE)))</f>
        <v/>
      </c>
      <c r="C1151" s="61"/>
      <c r="D1151" s="62" t="str">
        <f t="shared" si="2"/>
        <v/>
      </c>
      <c r="E1151" s="62" t="str">
        <f>IF(F1151="","",VLOOKUP($F1151,'金額'!$B$3:$K$44,10,FALSE))</f>
        <v/>
      </c>
      <c r="F1151" s="63"/>
      <c r="G1151" s="64" t="str">
        <f>IF($F1151="","",(VLOOKUP($F1151,'金額'!$B$3:$E$114,2,FALSE)))</f>
        <v/>
      </c>
      <c r="H1151" s="65" t="str">
        <f>IF(F1151="","",VLOOKUP($F1151,'金額'!$B$3:$I$44,8,FALSE))</f>
        <v/>
      </c>
      <c r="I1151" s="66" t="str">
        <f>IF(F1151="","",VLOOKUP($F1151,'金額'!$B$3:$I$44,7,FALSE))</f>
        <v/>
      </c>
      <c r="J1151" s="67"/>
      <c r="K1151" s="68"/>
      <c r="L1151" s="69" t="str">
        <f>IF($I1151="","",IF(AND($B1151="K",$E1151="KTN"),2000,IF(AND($B1151="K",$E1151="WHZ"),2000,IF($E1151="MAHA",1500,IF($G1151=0,(VLOOKUP($K1151,'判定表'!$B$3:$G$96,2,FALSE)),0)))))</f>
        <v/>
      </c>
      <c r="M1151" s="70" t="str">
        <f>IF($K1151="","",IF($E1151="ANC",(VLOOKUP($K1151,'判定表'!$B$3:$G$95,3,FALSE)),IF(OR($E1151="KTN",$E1151="WHZ"),(VLOOKUP($K1151,'判定表'!$B$3:$G$95,4,FALSE)*I1151),0)))</f>
        <v/>
      </c>
      <c r="N1151" s="71" t="str">
        <f>IF($I1151="","",IF($K1151="","",IF($G1151=1,(VLOOKUP($F1151,'金額'!$B$3:$J$114,3,FALSE)),0)))</f>
        <v/>
      </c>
      <c r="O1151" s="72" t="str">
        <f t="shared" si="3"/>
        <v/>
      </c>
      <c r="P1151" s="73" t="str">
        <f>IF($K1151="","",IF($E1151="KTN",(VLOOKUP($K1151,'判定表'!$B$3:$I$95,8,FALSE)),IF($I1151="","",(VLOOKUP($F1151,'金額'!$B$3:$J$114,9,FALSE)))))</f>
        <v/>
      </c>
      <c r="Q1151" s="59"/>
      <c r="R1151" s="74"/>
      <c r="S1151" s="74"/>
      <c r="T1151" s="74"/>
      <c r="U1151" s="74"/>
      <c r="V1151" s="74"/>
      <c r="W1151" s="74"/>
      <c r="X1151" s="74"/>
      <c r="Y1151" s="74"/>
      <c r="Z1151" s="74"/>
      <c r="AA1151" s="74"/>
      <c r="AB1151" s="74"/>
      <c r="AC1151" s="74"/>
      <c r="AD1151" s="74"/>
    </row>
    <row r="1152" ht="13.5" customHeight="1">
      <c r="A1152" s="44"/>
      <c r="B1152" s="60" t="str">
        <f>IF($K1152="","",(VLOOKUP($K1152,'判定表'!$B$3:$G$105,6,FALSE)))</f>
        <v/>
      </c>
      <c r="C1152" s="61"/>
      <c r="D1152" s="62" t="str">
        <f t="shared" si="2"/>
        <v/>
      </c>
      <c r="E1152" s="62" t="str">
        <f>IF(F1152="","",VLOOKUP($F1152,'金額'!$B$3:$K$44,10,FALSE))</f>
        <v/>
      </c>
      <c r="F1152" s="63"/>
      <c r="G1152" s="64" t="str">
        <f>IF($F1152="","",(VLOOKUP($F1152,'金額'!$B$3:$E$114,2,FALSE)))</f>
        <v/>
      </c>
      <c r="H1152" s="65" t="str">
        <f>IF(F1152="","",VLOOKUP($F1152,'金額'!$B$3:$I$44,8,FALSE))</f>
        <v/>
      </c>
      <c r="I1152" s="66" t="str">
        <f>IF(F1152="","",VLOOKUP($F1152,'金額'!$B$3:$I$44,7,FALSE))</f>
        <v/>
      </c>
      <c r="J1152" s="67"/>
      <c r="K1152" s="68"/>
      <c r="L1152" s="69" t="str">
        <f>IF($I1152="","",IF(AND($B1152="K",$E1152="KTN"),2000,IF(AND($B1152="K",$E1152="WHZ"),2000,IF($E1152="MAHA",1500,IF($G1152=0,(VLOOKUP($K1152,'判定表'!$B$3:$G$96,2,FALSE)),0)))))</f>
        <v/>
      </c>
      <c r="M1152" s="70" t="str">
        <f>IF($K1152="","",IF($E1152="ANC",(VLOOKUP($K1152,'判定表'!$B$3:$G$95,3,FALSE)),IF(OR($E1152="KTN",$E1152="WHZ"),(VLOOKUP($K1152,'判定表'!$B$3:$G$95,4,FALSE)*I1152),0)))</f>
        <v/>
      </c>
      <c r="N1152" s="71" t="str">
        <f>IF($I1152="","",IF($K1152="","",IF($G1152=1,(VLOOKUP($F1152,'金額'!$B$3:$J$114,3,FALSE)),0)))</f>
        <v/>
      </c>
      <c r="O1152" s="72" t="str">
        <f t="shared" si="3"/>
        <v/>
      </c>
      <c r="P1152" s="73" t="str">
        <f>IF($K1152="","",IF($E1152="KTN",(VLOOKUP($K1152,'判定表'!$B$3:$I$95,8,FALSE)),IF($I1152="","",(VLOOKUP($F1152,'金額'!$B$3:$J$114,9,FALSE)))))</f>
        <v/>
      </c>
      <c r="Q1152" s="59"/>
      <c r="R1152" s="74"/>
      <c r="S1152" s="74"/>
      <c r="T1152" s="74"/>
      <c r="U1152" s="74"/>
      <c r="V1152" s="74"/>
      <c r="W1152" s="74"/>
      <c r="X1152" s="74"/>
      <c r="Y1152" s="74"/>
      <c r="Z1152" s="74"/>
      <c r="AA1152" s="74"/>
      <c r="AB1152" s="74"/>
      <c r="AC1152" s="74"/>
      <c r="AD1152" s="74"/>
    </row>
    <row r="1153" ht="13.5" customHeight="1">
      <c r="A1153" s="44"/>
      <c r="B1153" s="60" t="str">
        <f>IF($K1153="","",(VLOOKUP($K1153,'判定表'!$B$3:$G$105,6,FALSE)))</f>
        <v/>
      </c>
      <c r="C1153" s="61"/>
      <c r="D1153" s="62" t="str">
        <f t="shared" si="2"/>
        <v/>
      </c>
      <c r="E1153" s="62" t="str">
        <f>IF(F1153="","",VLOOKUP($F1153,'金額'!$B$3:$K$44,10,FALSE))</f>
        <v/>
      </c>
      <c r="F1153" s="63"/>
      <c r="G1153" s="64" t="str">
        <f>IF($F1153="","",(VLOOKUP($F1153,'金額'!$B$3:$E$114,2,FALSE)))</f>
        <v/>
      </c>
      <c r="H1153" s="65" t="str">
        <f>IF(F1153="","",VLOOKUP($F1153,'金額'!$B$3:$I$44,8,FALSE))</f>
        <v/>
      </c>
      <c r="I1153" s="66" t="str">
        <f>IF(F1153="","",VLOOKUP($F1153,'金額'!$B$3:$I$44,7,FALSE))</f>
        <v/>
      </c>
      <c r="J1153" s="67"/>
      <c r="K1153" s="68"/>
      <c r="L1153" s="69" t="str">
        <f>IF($I1153="","",IF(AND($B1153="K",$E1153="KTN"),2000,IF(AND($B1153="K",$E1153="WHZ"),2000,IF($E1153="MAHA",1500,IF($G1153=0,(VLOOKUP($K1153,'判定表'!$B$3:$G$96,2,FALSE)),0)))))</f>
        <v/>
      </c>
      <c r="M1153" s="70" t="str">
        <f>IF($K1153="","",IF($E1153="ANC",(VLOOKUP($K1153,'判定表'!$B$3:$G$95,3,FALSE)),IF(OR($E1153="KTN",$E1153="WHZ"),(VLOOKUP($K1153,'判定表'!$B$3:$G$95,4,FALSE)*I1153),0)))</f>
        <v/>
      </c>
      <c r="N1153" s="71" t="str">
        <f>IF($I1153="","",IF($K1153="","",IF($G1153=1,(VLOOKUP($F1153,'金額'!$B$3:$J$114,3,FALSE)),0)))</f>
        <v/>
      </c>
      <c r="O1153" s="72" t="str">
        <f t="shared" si="3"/>
        <v/>
      </c>
      <c r="P1153" s="73" t="str">
        <f>IF($K1153="","",IF($E1153="KTN",(VLOOKUP($K1153,'判定表'!$B$3:$I$95,8,FALSE)),IF($I1153="","",(VLOOKUP($F1153,'金額'!$B$3:$J$114,9,FALSE)))))</f>
        <v/>
      </c>
      <c r="Q1153" s="59"/>
      <c r="R1153" s="74"/>
      <c r="S1153" s="74"/>
      <c r="T1153" s="74"/>
      <c r="U1153" s="74"/>
      <c r="V1153" s="74"/>
      <c r="W1153" s="74"/>
      <c r="X1153" s="74"/>
      <c r="Y1153" s="74"/>
      <c r="Z1153" s="74"/>
      <c r="AA1153" s="74"/>
      <c r="AB1153" s="74"/>
      <c r="AC1153" s="74"/>
      <c r="AD1153" s="74"/>
    </row>
    <row r="1154" ht="13.5" customHeight="1">
      <c r="A1154" s="44"/>
      <c r="B1154" s="60" t="str">
        <f>IF($K1154="","",(VLOOKUP($K1154,'判定表'!$B$3:$G$105,6,FALSE)))</f>
        <v/>
      </c>
      <c r="C1154" s="61"/>
      <c r="D1154" s="62" t="str">
        <f t="shared" si="2"/>
        <v/>
      </c>
      <c r="E1154" s="62" t="str">
        <f>IF(F1154="","",VLOOKUP($F1154,'金額'!$B$3:$K$44,10,FALSE))</f>
        <v/>
      </c>
      <c r="F1154" s="63"/>
      <c r="G1154" s="64" t="str">
        <f>IF($F1154="","",(VLOOKUP($F1154,'金額'!$B$3:$E$114,2,FALSE)))</f>
        <v/>
      </c>
      <c r="H1154" s="65" t="str">
        <f>IF(F1154="","",VLOOKUP($F1154,'金額'!$B$3:$I$44,8,FALSE))</f>
        <v/>
      </c>
      <c r="I1154" s="66" t="str">
        <f>IF(F1154="","",VLOOKUP($F1154,'金額'!$B$3:$I$44,7,FALSE))</f>
        <v/>
      </c>
      <c r="J1154" s="67"/>
      <c r="K1154" s="68"/>
      <c r="L1154" s="69" t="str">
        <f>IF($I1154="","",IF(AND($B1154="K",$E1154="KTN"),2000,IF(AND($B1154="K",$E1154="WHZ"),2000,IF($E1154="MAHA",1500,IF($G1154=0,(VLOOKUP($K1154,'判定表'!$B$3:$G$96,2,FALSE)),0)))))</f>
        <v/>
      </c>
      <c r="M1154" s="70" t="str">
        <f>IF($K1154="","",IF($E1154="ANC",(VLOOKUP($K1154,'判定表'!$B$3:$G$95,3,FALSE)),IF(OR($E1154="KTN",$E1154="WHZ"),(VLOOKUP($K1154,'判定表'!$B$3:$G$95,4,FALSE)*I1154),0)))</f>
        <v/>
      </c>
      <c r="N1154" s="71" t="str">
        <f>IF($I1154="","",IF($K1154="","",IF($G1154=1,(VLOOKUP($F1154,'金額'!$B$3:$J$114,3,FALSE)),0)))</f>
        <v/>
      </c>
      <c r="O1154" s="72" t="str">
        <f t="shared" si="3"/>
        <v/>
      </c>
      <c r="P1154" s="73" t="str">
        <f>IF($K1154="","",IF($E1154="KTN",(VLOOKUP($K1154,'判定表'!$B$3:$I$95,8,FALSE)),IF($I1154="","",(VLOOKUP($F1154,'金額'!$B$3:$J$114,9,FALSE)))))</f>
        <v/>
      </c>
      <c r="Q1154" s="59"/>
      <c r="R1154" s="74"/>
      <c r="S1154" s="74"/>
      <c r="T1154" s="74"/>
      <c r="U1154" s="74"/>
      <c r="V1154" s="74"/>
      <c r="W1154" s="74"/>
      <c r="X1154" s="74"/>
      <c r="Y1154" s="74"/>
      <c r="Z1154" s="74"/>
      <c r="AA1154" s="74"/>
      <c r="AB1154" s="74"/>
      <c r="AC1154" s="74"/>
      <c r="AD1154" s="74"/>
    </row>
    <row r="1155" ht="13.5" customHeight="1">
      <c r="A1155" s="44"/>
      <c r="B1155" s="60" t="str">
        <f>IF($K1155="","",(VLOOKUP($K1155,'判定表'!$B$3:$G$105,6,FALSE)))</f>
        <v/>
      </c>
      <c r="C1155" s="61"/>
      <c r="D1155" s="62" t="str">
        <f t="shared" si="2"/>
        <v/>
      </c>
      <c r="E1155" s="62" t="str">
        <f>IF(F1155="","",VLOOKUP($F1155,'金額'!$B$3:$K$44,10,FALSE))</f>
        <v/>
      </c>
      <c r="F1155" s="63"/>
      <c r="G1155" s="64" t="str">
        <f>IF($F1155="","",(VLOOKUP($F1155,'金額'!$B$3:$E$114,2,FALSE)))</f>
        <v/>
      </c>
      <c r="H1155" s="65" t="str">
        <f>IF(F1155="","",VLOOKUP($F1155,'金額'!$B$3:$I$44,8,FALSE))</f>
        <v/>
      </c>
      <c r="I1155" s="66" t="str">
        <f>IF(F1155="","",VLOOKUP($F1155,'金額'!$B$3:$I$44,7,FALSE))</f>
        <v/>
      </c>
      <c r="J1155" s="67"/>
      <c r="K1155" s="68"/>
      <c r="L1155" s="69" t="str">
        <f>IF($I1155="","",IF(AND($B1155="K",$E1155="KTN"),2000,IF(AND($B1155="K",$E1155="WHZ"),2000,IF($E1155="MAHA",1500,IF($G1155=0,(VLOOKUP($K1155,'判定表'!$B$3:$G$96,2,FALSE)),0)))))</f>
        <v/>
      </c>
      <c r="M1155" s="70" t="str">
        <f>IF($K1155="","",IF($E1155="ANC",(VLOOKUP($K1155,'判定表'!$B$3:$G$95,3,FALSE)),IF(OR($E1155="KTN",$E1155="WHZ"),(VLOOKUP($K1155,'判定表'!$B$3:$G$95,4,FALSE)*I1155),0)))</f>
        <v/>
      </c>
      <c r="N1155" s="71" t="str">
        <f>IF($I1155="","",IF($K1155="","",IF($G1155=1,(VLOOKUP($F1155,'金額'!$B$3:$J$114,3,FALSE)),0)))</f>
        <v/>
      </c>
      <c r="O1155" s="72" t="str">
        <f t="shared" si="3"/>
        <v/>
      </c>
      <c r="P1155" s="73" t="str">
        <f>IF($K1155="","",IF($E1155="KTN",(VLOOKUP($K1155,'判定表'!$B$3:$I$95,8,FALSE)),IF($I1155="","",(VLOOKUP($F1155,'金額'!$B$3:$J$114,9,FALSE)))))</f>
        <v/>
      </c>
      <c r="Q1155" s="59"/>
      <c r="R1155" s="74"/>
      <c r="S1155" s="74"/>
      <c r="T1155" s="74"/>
      <c r="U1155" s="74"/>
      <c r="V1155" s="74"/>
      <c r="W1155" s="74"/>
      <c r="X1155" s="74"/>
      <c r="Y1155" s="74"/>
      <c r="Z1155" s="74"/>
      <c r="AA1155" s="74"/>
      <c r="AB1155" s="74"/>
      <c r="AC1155" s="74"/>
      <c r="AD1155" s="74"/>
    </row>
    <row r="1156" ht="13.5" customHeight="1">
      <c r="A1156" s="44"/>
      <c r="B1156" s="60" t="str">
        <f>IF($K1156="","",(VLOOKUP($K1156,'判定表'!$B$3:$G$105,6,FALSE)))</f>
        <v/>
      </c>
      <c r="C1156" s="61"/>
      <c r="D1156" s="62" t="str">
        <f t="shared" si="2"/>
        <v/>
      </c>
      <c r="E1156" s="62" t="str">
        <f>IF(F1156="","",VLOOKUP($F1156,'金額'!$B$3:$K$44,10,FALSE))</f>
        <v/>
      </c>
      <c r="F1156" s="63"/>
      <c r="G1156" s="64" t="str">
        <f>IF($F1156="","",(VLOOKUP($F1156,'金額'!$B$3:$E$114,2,FALSE)))</f>
        <v/>
      </c>
      <c r="H1156" s="65" t="str">
        <f>IF(F1156="","",VLOOKUP($F1156,'金額'!$B$3:$I$44,8,FALSE))</f>
        <v/>
      </c>
      <c r="I1156" s="66" t="str">
        <f>IF(F1156="","",VLOOKUP($F1156,'金額'!$B$3:$I$44,7,FALSE))</f>
        <v/>
      </c>
      <c r="J1156" s="67"/>
      <c r="K1156" s="68"/>
      <c r="L1156" s="69" t="str">
        <f>IF($I1156="","",IF(AND($B1156="K",$E1156="KTN"),2000,IF(AND($B1156="K",$E1156="WHZ"),2000,IF($E1156="MAHA",1500,IF($G1156=0,(VLOOKUP($K1156,'判定表'!$B$3:$G$96,2,FALSE)),0)))))</f>
        <v/>
      </c>
      <c r="M1156" s="70" t="str">
        <f>IF($K1156="","",IF($E1156="ANC",(VLOOKUP($K1156,'判定表'!$B$3:$G$95,3,FALSE)),IF(OR($E1156="KTN",$E1156="WHZ"),(VLOOKUP($K1156,'判定表'!$B$3:$G$95,4,FALSE)*I1156),0)))</f>
        <v/>
      </c>
      <c r="N1156" s="71" t="str">
        <f>IF($I1156="","",IF($K1156="","",IF($G1156=1,(VLOOKUP($F1156,'金額'!$B$3:$J$114,3,FALSE)),0)))</f>
        <v/>
      </c>
      <c r="O1156" s="72" t="str">
        <f t="shared" si="3"/>
        <v/>
      </c>
      <c r="P1156" s="73" t="str">
        <f>IF($K1156="","",IF($E1156="KTN",(VLOOKUP($K1156,'判定表'!$B$3:$I$95,8,FALSE)),IF($I1156="","",(VLOOKUP($F1156,'金額'!$B$3:$J$114,9,FALSE)))))</f>
        <v/>
      </c>
      <c r="Q1156" s="59"/>
      <c r="R1156" s="74"/>
      <c r="S1156" s="74"/>
      <c r="T1156" s="74"/>
      <c r="U1156" s="74"/>
      <c r="V1156" s="74"/>
      <c r="W1156" s="74"/>
      <c r="X1156" s="74"/>
      <c r="Y1156" s="74"/>
      <c r="Z1156" s="74"/>
      <c r="AA1156" s="74"/>
      <c r="AB1156" s="74"/>
      <c r="AC1156" s="74"/>
      <c r="AD1156" s="74"/>
    </row>
    <row r="1157" ht="13.5" customHeight="1">
      <c r="A1157" s="44"/>
      <c r="B1157" s="60" t="str">
        <f>IF($K1157="","",(VLOOKUP($K1157,'判定表'!$B$3:$G$105,6,FALSE)))</f>
        <v/>
      </c>
      <c r="C1157" s="61"/>
      <c r="D1157" s="62" t="str">
        <f t="shared" si="2"/>
        <v/>
      </c>
      <c r="E1157" s="62" t="str">
        <f>IF(F1157="","",VLOOKUP($F1157,'金額'!$B$3:$K$44,10,FALSE))</f>
        <v/>
      </c>
      <c r="F1157" s="63"/>
      <c r="G1157" s="64" t="str">
        <f>IF($F1157="","",(VLOOKUP($F1157,'金額'!$B$3:$E$114,2,FALSE)))</f>
        <v/>
      </c>
      <c r="H1157" s="65" t="str">
        <f>IF(F1157="","",VLOOKUP($F1157,'金額'!$B$3:$I$44,8,FALSE))</f>
        <v/>
      </c>
      <c r="I1157" s="66" t="str">
        <f>IF(F1157="","",VLOOKUP($F1157,'金額'!$B$3:$I$44,7,FALSE))</f>
        <v/>
      </c>
      <c r="J1157" s="67"/>
      <c r="K1157" s="68"/>
      <c r="L1157" s="69" t="str">
        <f>IF($I1157="","",IF(AND($B1157="K",$E1157="KTN"),2000,IF(AND($B1157="K",$E1157="WHZ"),2000,IF($E1157="MAHA",1500,IF($G1157=0,(VLOOKUP($K1157,'判定表'!$B$3:$G$96,2,FALSE)),0)))))</f>
        <v/>
      </c>
      <c r="M1157" s="70" t="str">
        <f>IF($K1157="","",IF($E1157="ANC",(VLOOKUP($K1157,'判定表'!$B$3:$G$95,3,FALSE)),IF(OR($E1157="KTN",$E1157="WHZ"),(VLOOKUP($K1157,'判定表'!$B$3:$G$95,4,FALSE)*I1157),0)))</f>
        <v/>
      </c>
      <c r="N1157" s="71" t="str">
        <f>IF($I1157="","",IF($K1157="","",IF($G1157=1,(VLOOKUP($F1157,'金額'!$B$3:$J$114,3,FALSE)),0)))</f>
        <v/>
      </c>
      <c r="O1157" s="72" t="str">
        <f t="shared" si="3"/>
        <v/>
      </c>
      <c r="P1157" s="73" t="str">
        <f>IF($K1157="","",IF($E1157="KTN",(VLOOKUP($K1157,'判定表'!$B$3:$I$95,8,FALSE)),IF($I1157="","",(VLOOKUP($F1157,'金額'!$B$3:$J$114,9,FALSE)))))</f>
        <v/>
      </c>
      <c r="Q1157" s="59"/>
      <c r="R1157" s="74"/>
      <c r="S1157" s="74"/>
      <c r="T1157" s="74"/>
      <c r="U1157" s="74"/>
      <c r="V1157" s="74"/>
      <c r="W1157" s="74"/>
      <c r="X1157" s="74"/>
      <c r="Y1157" s="74"/>
      <c r="Z1157" s="74"/>
      <c r="AA1157" s="74"/>
      <c r="AB1157" s="74"/>
      <c r="AC1157" s="74"/>
      <c r="AD1157" s="74"/>
    </row>
    <row r="1158" ht="13.5" customHeight="1">
      <c r="A1158" s="44"/>
      <c r="B1158" s="60" t="str">
        <f>IF($K1158="","",(VLOOKUP($K1158,'判定表'!$B$3:$G$105,6,FALSE)))</f>
        <v/>
      </c>
      <c r="C1158" s="61"/>
      <c r="D1158" s="62" t="str">
        <f t="shared" si="2"/>
        <v/>
      </c>
      <c r="E1158" s="62" t="str">
        <f>IF(F1158="","",VLOOKUP($F1158,'金額'!$B$3:$K$44,10,FALSE))</f>
        <v/>
      </c>
      <c r="F1158" s="63"/>
      <c r="G1158" s="64" t="str">
        <f>IF($F1158="","",(VLOOKUP($F1158,'金額'!$B$3:$E$114,2,FALSE)))</f>
        <v/>
      </c>
      <c r="H1158" s="65" t="str">
        <f>IF(F1158="","",VLOOKUP($F1158,'金額'!$B$3:$I$44,8,FALSE))</f>
        <v/>
      </c>
      <c r="I1158" s="66" t="str">
        <f>IF(F1158="","",VLOOKUP($F1158,'金額'!$B$3:$I$44,7,FALSE))</f>
        <v/>
      </c>
      <c r="J1158" s="67"/>
      <c r="K1158" s="68"/>
      <c r="L1158" s="69" t="str">
        <f>IF($I1158="","",IF(AND($B1158="K",$E1158="KTN"),2000,IF(AND($B1158="K",$E1158="WHZ"),2000,IF($E1158="MAHA",1500,IF($G1158=0,(VLOOKUP($K1158,'判定表'!$B$3:$G$96,2,FALSE)),0)))))</f>
        <v/>
      </c>
      <c r="M1158" s="70" t="str">
        <f>IF($K1158="","",IF($E1158="ANC",(VLOOKUP($K1158,'判定表'!$B$3:$G$95,3,FALSE)),IF(OR($E1158="KTN",$E1158="WHZ"),(VLOOKUP($K1158,'判定表'!$B$3:$G$95,4,FALSE)*I1158),0)))</f>
        <v/>
      </c>
      <c r="N1158" s="71" t="str">
        <f>IF($I1158="","",IF($K1158="","",IF($G1158=1,(VLOOKUP($F1158,'金額'!$B$3:$J$114,3,FALSE)),0)))</f>
        <v/>
      </c>
      <c r="O1158" s="72" t="str">
        <f t="shared" si="3"/>
        <v/>
      </c>
      <c r="P1158" s="73" t="str">
        <f>IF($K1158="","",IF($E1158="KTN",(VLOOKUP($K1158,'判定表'!$B$3:$I$95,8,FALSE)),IF($I1158="","",(VLOOKUP($F1158,'金額'!$B$3:$J$114,9,FALSE)))))</f>
        <v/>
      </c>
      <c r="Q1158" s="59"/>
      <c r="R1158" s="74"/>
      <c r="S1158" s="74"/>
      <c r="T1158" s="74"/>
      <c r="U1158" s="74"/>
      <c r="V1158" s="74"/>
      <c r="W1158" s="74"/>
      <c r="X1158" s="74"/>
      <c r="Y1158" s="74"/>
      <c r="Z1158" s="74"/>
      <c r="AA1158" s="74"/>
      <c r="AB1158" s="74"/>
      <c r="AC1158" s="74"/>
      <c r="AD1158" s="74"/>
    </row>
    <row r="1159" ht="13.5" customHeight="1">
      <c r="A1159" s="44"/>
      <c r="B1159" s="60" t="str">
        <f>IF($K1159="","",(VLOOKUP($K1159,'判定表'!$B$3:$G$105,6,FALSE)))</f>
        <v/>
      </c>
      <c r="C1159" s="61"/>
      <c r="D1159" s="62" t="str">
        <f t="shared" si="2"/>
        <v/>
      </c>
      <c r="E1159" s="62" t="str">
        <f>IF(F1159="","",VLOOKUP($F1159,'金額'!$B$3:$K$44,10,FALSE))</f>
        <v/>
      </c>
      <c r="F1159" s="63"/>
      <c r="G1159" s="64" t="str">
        <f>IF($F1159="","",(VLOOKUP($F1159,'金額'!$B$3:$E$114,2,FALSE)))</f>
        <v/>
      </c>
      <c r="H1159" s="65" t="str">
        <f>IF(F1159="","",VLOOKUP($F1159,'金額'!$B$3:$I$44,8,FALSE))</f>
        <v/>
      </c>
      <c r="I1159" s="66" t="str">
        <f>IF(F1159="","",VLOOKUP($F1159,'金額'!$B$3:$I$44,7,FALSE))</f>
        <v/>
      </c>
      <c r="J1159" s="67"/>
      <c r="K1159" s="68"/>
      <c r="L1159" s="69" t="str">
        <f>IF($I1159="","",IF(AND($B1159="K",$E1159="KTN"),2000,IF(AND($B1159="K",$E1159="WHZ"),2000,IF($E1159="MAHA",1500,IF($G1159=0,(VLOOKUP($K1159,'判定表'!$B$3:$G$96,2,FALSE)),0)))))</f>
        <v/>
      </c>
      <c r="M1159" s="70" t="str">
        <f>IF($K1159="","",IF($E1159="ANC",(VLOOKUP($K1159,'判定表'!$B$3:$G$95,3,FALSE)),IF(OR($E1159="KTN",$E1159="WHZ"),(VLOOKUP($K1159,'判定表'!$B$3:$G$95,4,FALSE)*I1159),0)))</f>
        <v/>
      </c>
      <c r="N1159" s="71" t="str">
        <f>IF($I1159="","",IF($K1159="","",IF($G1159=1,(VLOOKUP($F1159,'金額'!$B$3:$J$114,3,FALSE)),0)))</f>
        <v/>
      </c>
      <c r="O1159" s="72" t="str">
        <f t="shared" si="3"/>
        <v/>
      </c>
      <c r="P1159" s="73" t="str">
        <f>IF($K1159="","",IF($E1159="KTN",(VLOOKUP($K1159,'判定表'!$B$3:$I$95,8,FALSE)),IF($I1159="","",(VLOOKUP($F1159,'金額'!$B$3:$J$114,9,FALSE)))))</f>
        <v/>
      </c>
      <c r="Q1159" s="59"/>
      <c r="R1159" s="74"/>
      <c r="S1159" s="74"/>
      <c r="T1159" s="74"/>
      <c r="U1159" s="74"/>
      <c r="V1159" s="74"/>
      <c r="W1159" s="74"/>
      <c r="X1159" s="74"/>
      <c r="Y1159" s="74"/>
      <c r="Z1159" s="74"/>
      <c r="AA1159" s="74"/>
      <c r="AB1159" s="74"/>
      <c r="AC1159" s="74"/>
      <c r="AD1159" s="74"/>
    </row>
    <row r="1160" ht="13.5" customHeight="1">
      <c r="A1160" s="44"/>
      <c r="B1160" s="60" t="str">
        <f>IF($K1160="","",(VLOOKUP($K1160,'判定表'!$B$3:$G$105,6,FALSE)))</f>
        <v/>
      </c>
      <c r="C1160" s="61"/>
      <c r="D1160" s="62" t="str">
        <f t="shared" si="2"/>
        <v/>
      </c>
      <c r="E1160" s="62" t="str">
        <f>IF(F1160="","",VLOOKUP($F1160,'金額'!$B$3:$K$44,10,FALSE))</f>
        <v/>
      </c>
      <c r="F1160" s="63"/>
      <c r="G1160" s="64" t="str">
        <f>IF($F1160="","",(VLOOKUP($F1160,'金額'!$B$3:$E$114,2,FALSE)))</f>
        <v/>
      </c>
      <c r="H1160" s="65" t="str">
        <f>IF(F1160="","",VLOOKUP($F1160,'金額'!$B$3:$I$44,8,FALSE))</f>
        <v/>
      </c>
      <c r="I1160" s="66" t="str">
        <f>IF(F1160="","",VLOOKUP($F1160,'金額'!$B$3:$I$44,7,FALSE))</f>
        <v/>
      </c>
      <c r="J1160" s="67"/>
      <c r="K1160" s="68"/>
      <c r="L1160" s="69" t="str">
        <f>IF($I1160="","",IF(AND($B1160="K",$E1160="KTN"),2000,IF(AND($B1160="K",$E1160="WHZ"),2000,IF($E1160="MAHA",1500,IF($G1160=0,(VLOOKUP($K1160,'判定表'!$B$3:$G$96,2,FALSE)),0)))))</f>
        <v/>
      </c>
      <c r="M1160" s="70" t="str">
        <f>IF($K1160="","",IF($E1160="ANC",(VLOOKUP($K1160,'判定表'!$B$3:$G$95,3,FALSE)),IF(OR($E1160="KTN",$E1160="WHZ"),(VLOOKUP($K1160,'判定表'!$B$3:$G$95,4,FALSE)*I1160),0)))</f>
        <v/>
      </c>
      <c r="N1160" s="71" t="str">
        <f>IF($I1160="","",IF($K1160="","",IF($G1160=1,(VLOOKUP($F1160,'金額'!$B$3:$J$114,3,FALSE)),0)))</f>
        <v/>
      </c>
      <c r="O1160" s="72" t="str">
        <f t="shared" si="3"/>
        <v/>
      </c>
      <c r="P1160" s="73" t="str">
        <f>IF($K1160="","",IF($E1160="KTN",(VLOOKUP($K1160,'判定表'!$B$3:$I$95,8,FALSE)),IF($I1160="","",(VLOOKUP($F1160,'金額'!$B$3:$J$114,9,FALSE)))))</f>
        <v/>
      </c>
      <c r="Q1160" s="59"/>
      <c r="R1160" s="74"/>
      <c r="S1160" s="74"/>
      <c r="T1160" s="74"/>
      <c r="U1160" s="74"/>
      <c r="V1160" s="74"/>
      <c r="W1160" s="74"/>
      <c r="X1160" s="74"/>
      <c r="Y1160" s="74"/>
      <c r="Z1160" s="74"/>
      <c r="AA1160" s="74"/>
      <c r="AB1160" s="74"/>
      <c r="AC1160" s="74"/>
      <c r="AD1160" s="74"/>
    </row>
    <row r="1161" ht="13.5" customHeight="1">
      <c r="A1161" s="44"/>
      <c r="B1161" s="60" t="str">
        <f>IF($K1161="","",(VLOOKUP($K1161,'判定表'!$B$3:$G$105,6,FALSE)))</f>
        <v/>
      </c>
      <c r="C1161" s="61"/>
      <c r="D1161" s="62" t="str">
        <f t="shared" si="2"/>
        <v/>
      </c>
      <c r="E1161" s="62" t="str">
        <f>IF(F1161="","",VLOOKUP($F1161,'金額'!$B$3:$K$44,10,FALSE))</f>
        <v/>
      </c>
      <c r="F1161" s="63"/>
      <c r="G1161" s="64" t="str">
        <f>IF($F1161="","",(VLOOKUP($F1161,'金額'!$B$3:$E$114,2,FALSE)))</f>
        <v/>
      </c>
      <c r="H1161" s="65" t="str">
        <f>IF(F1161="","",VLOOKUP($F1161,'金額'!$B$3:$I$44,8,FALSE))</f>
        <v/>
      </c>
      <c r="I1161" s="66" t="str">
        <f>IF(F1161="","",VLOOKUP($F1161,'金額'!$B$3:$I$44,7,FALSE))</f>
        <v/>
      </c>
      <c r="J1161" s="67"/>
      <c r="K1161" s="68"/>
      <c r="L1161" s="69" t="str">
        <f>IF($I1161="","",IF(AND($B1161="K",$E1161="KTN"),2000,IF(AND($B1161="K",$E1161="WHZ"),2000,IF($E1161="MAHA",1500,IF($G1161=0,(VLOOKUP($K1161,'判定表'!$B$3:$G$96,2,FALSE)),0)))))</f>
        <v/>
      </c>
      <c r="M1161" s="70" t="str">
        <f>IF($K1161="","",IF($E1161="ANC",(VLOOKUP($K1161,'判定表'!$B$3:$G$95,3,FALSE)),IF(OR($E1161="KTN",$E1161="WHZ"),(VLOOKUP($K1161,'判定表'!$B$3:$G$95,4,FALSE)*I1161),0)))</f>
        <v/>
      </c>
      <c r="N1161" s="71" t="str">
        <f>IF($I1161="","",IF($K1161="","",IF($G1161=1,(VLOOKUP($F1161,'金額'!$B$3:$J$114,3,FALSE)),0)))</f>
        <v/>
      </c>
      <c r="O1161" s="72" t="str">
        <f t="shared" si="3"/>
        <v/>
      </c>
      <c r="P1161" s="73" t="str">
        <f>IF($K1161="","",IF($E1161="KTN",(VLOOKUP($K1161,'判定表'!$B$3:$I$95,8,FALSE)),IF($I1161="","",(VLOOKUP($F1161,'金額'!$B$3:$J$114,9,FALSE)))))</f>
        <v/>
      </c>
      <c r="Q1161" s="59"/>
      <c r="R1161" s="74"/>
      <c r="S1161" s="74"/>
      <c r="T1161" s="74"/>
      <c r="U1161" s="74"/>
      <c r="V1161" s="74"/>
      <c r="W1161" s="74"/>
      <c r="X1161" s="74"/>
      <c r="Y1161" s="74"/>
      <c r="Z1161" s="74"/>
      <c r="AA1161" s="74"/>
      <c r="AB1161" s="74"/>
      <c r="AC1161" s="74"/>
      <c r="AD1161" s="74"/>
    </row>
    <row r="1162" ht="13.5" customHeight="1">
      <c r="A1162" s="44"/>
      <c r="B1162" s="60" t="str">
        <f>IF($K1162="","",(VLOOKUP($K1162,'判定表'!$B$3:$G$105,6,FALSE)))</f>
        <v/>
      </c>
      <c r="C1162" s="61"/>
      <c r="D1162" s="62" t="str">
        <f t="shared" si="2"/>
        <v/>
      </c>
      <c r="E1162" s="62" t="str">
        <f>IF(F1162="","",VLOOKUP($F1162,'金額'!$B$3:$K$44,10,FALSE))</f>
        <v/>
      </c>
      <c r="F1162" s="63"/>
      <c r="G1162" s="64" t="str">
        <f>IF($F1162="","",(VLOOKUP($F1162,'金額'!$B$3:$E$114,2,FALSE)))</f>
        <v/>
      </c>
      <c r="H1162" s="65" t="str">
        <f>IF(F1162="","",VLOOKUP($F1162,'金額'!$B$3:$I$44,8,FALSE))</f>
        <v/>
      </c>
      <c r="I1162" s="66" t="str">
        <f>IF(F1162="","",VLOOKUP($F1162,'金額'!$B$3:$I$44,7,FALSE))</f>
        <v/>
      </c>
      <c r="J1162" s="67"/>
      <c r="K1162" s="68"/>
      <c r="L1162" s="69" t="str">
        <f>IF($I1162="","",IF(AND($B1162="K",$E1162="KTN"),2000,IF(AND($B1162="K",$E1162="WHZ"),2000,IF($E1162="MAHA",1500,IF($G1162=0,(VLOOKUP($K1162,'判定表'!$B$3:$G$96,2,FALSE)),0)))))</f>
        <v/>
      </c>
      <c r="M1162" s="70" t="str">
        <f>IF($K1162="","",IF($E1162="ANC",(VLOOKUP($K1162,'判定表'!$B$3:$G$95,3,FALSE)),IF(OR($E1162="KTN",$E1162="WHZ"),(VLOOKUP($K1162,'判定表'!$B$3:$G$95,4,FALSE)*I1162),0)))</f>
        <v/>
      </c>
      <c r="N1162" s="71" t="str">
        <f>IF($I1162="","",IF($K1162="","",IF($G1162=1,(VLOOKUP($F1162,'金額'!$B$3:$J$114,3,FALSE)),0)))</f>
        <v/>
      </c>
      <c r="O1162" s="72" t="str">
        <f t="shared" si="3"/>
        <v/>
      </c>
      <c r="P1162" s="73" t="str">
        <f>IF($K1162="","",IF($E1162="KTN",(VLOOKUP($K1162,'判定表'!$B$3:$I$95,8,FALSE)),IF($I1162="","",(VLOOKUP($F1162,'金額'!$B$3:$J$114,9,FALSE)))))</f>
        <v/>
      </c>
      <c r="Q1162" s="59"/>
      <c r="R1162" s="74"/>
      <c r="S1162" s="74"/>
      <c r="T1162" s="74"/>
      <c r="U1162" s="74"/>
      <c r="V1162" s="74"/>
      <c r="W1162" s="74"/>
      <c r="X1162" s="74"/>
      <c r="Y1162" s="74"/>
      <c r="Z1162" s="74"/>
      <c r="AA1162" s="74"/>
      <c r="AB1162" s="74"/>
      <c r="AC1162" s="74"/>
      <c r="AD1162" s="74"/>
    </row>
    <row r="1163" ht="13.5" customHeight="1">
      <c r="A1163" s="44"/>
      <c r="B1163" s="60" t="str">
        <f>IF($K1163="","",(VLOOKUP($K1163,'判定表'!$B$3:$G$105,6,FALSE)))</f>
        <v/>
      </c>
      <c r="C1163" s="61"/>
      <c r="D1163" s="62" t="str">
        <f t="shared" si="2"/>
        <v/>
      </c>
      <c r="E1163" s="62" t="str">
        <f>IF(F1163="","",VLOOKUP($F1163,'金額'!$B$3:$K$44,10,FALSE))</f>
        <v/>
      </c>
      <c r="F1163" s="63"/>
      <c r="G1163" s="64" t="str">
        <f>IF($F1163="","",(VLOOKUP($F1163,'金額'!$B$3:$E$114,2,FALSE)))</f>
        <v/>
      </c>
      <c r="H1163" s="65" t="str">
        <f>IF(F1163="","",VLOOKUP($F1163,'金額'!$B$3:$I$44,8,FALSE))</f>
        <v/>
      </c>
      <c r="I1163" s="66" t="str">
        <f>IF(F1163="","",VLOOKUP($F1163,'金額'!$B$3:$I$44,7,FALSE))</f>
        <v/>
      </c>
      <c r="J1163" s="67"/>
      <c r="K1163" s="68"/>
      <c r="L1163" s="69" t="str">
        <f>IF($I1163="","",IF(AND($B1163="K",$E1163="KTN"),2000,IF(AND($B1163="K",$E1163="WHZ"),2000,IF($E1163="MAHA",1500,IF($G1163=0,(VLOOKUP($K1163,'判定表'!$B$3:$G$96,2,FALSE)),0)))))</f>
        <v/>
      </c>
      <c r="M1163" s="70" t="str">
        <f>IF($K1163="","",IF($E1163="ANC",(VLOOKUP($K1163,'判定表'!$B$3:$G$95,3,FALSE)),IF(OR($E1163="KTN",$E1163="WHZ"),(VLOOKUP($K1163,'判定表'!$B$3:$G$95,4,FALSE)*I1163),0)))</f>
        <v/>
      </c>
      <c r="N1163" s="71" t="str">
        <f>IF($I1163="","",IF($K1163="","",IF($G1163=1,(VLOOKUP($F1163,'金額'!$B$3:$J$114,3,FALSE)),0)))</f>
        <v/>
      </c>
      <c r="O1163" s="72" t="str">
        <f t="shared" si="3"/>
        <v/>
      </c>
      <c r="P1163" s="73" t="str">
        <f>IF($K1163="","",IF($E1163="KTN",(VLOOKUP($K1163,'判定表'!$B$3:$I$95,8,FALSE)),IF($I1163="","",(VLOOKUP($F1163,'金額'!$B$3:$J$114,9,FALSE)))))</f>
        <v/>
      </c>
      <c r="Q1163" s="59"/>
      <c r="R1163" s="74"/>
      <c r="S1163" s="74"/>
      <c r="T1163" s="74"/>
      <c r="U1163" s="74"/>
      <c r="V1163" s="74"/>
      <c r="W1163" s="74"/>
      <c r="X1163" s="74"/>
      <c r="Y1163" s="74"/>
      <c r="Z1163" s="74"/>
      <c r="AA1163" s="74"/>
      <c r="AB1163" s="74"/>
      <c r="AC1163" s="74"/>
      <c r="AD1163" s="74"/>
    </row>
    <row r="1164" ht="13.5" customHeight="1">
      <c r="A1164" s="44"/>
      <c r="B1164" s="60" t="str">
        <f>IF($K1164="","",(VLOOKUP($K1164,'判定表'!$B$3:$G$105,6,FALSE)))</f>
        <v/>
      </c>
      <c r="C1164" s="61"/>
      <c r="D1164" s="62" t="str">
        <f t="shared" si="2"/>
        <v/>
      </c>
      <c r="E1164" s="62" t="str">
        <f>IF(F1164="","",VLOOKUP($F1164,'金額'!$B$3:$K$44,10,FALSE))</f>
        <v/>
      </c>
      <c r="F1164" s="63"/>
      <c r="G1164" s="64" t="str">
        <f>IF($F1164="","",(VLOOKUP($F1164,'金額'!$B$3:$E$114,2,FALSE)))</f>
        <v/>
      </c>
      <c r="H1164" s="65" t="str">
        <f>IF(F1164="","",VLOOKUP($F1164,'金額'!$B$3:$I$44,8,FALSE))</f>
        <v/>
      </c>
      <c r="I1164" s="66" t="str">
        <f>IF(F1164="","",VLOOKUP($F1164,'金額'!$B$3:$I$44,7,FALSE))</f>
        <v/>
      </c>
      <c r="J1164" s="67"/>
      <c r="K1164" s="68"/>
      <c r="L1164" s="69" t="str">
        <f>IF($I1164="","",IF(AND($B1164="K",$E1164="KTN"),2000,IF(AND($B1164="K",$E1164="WHZ"),2000,IF($E1164="MAHA",1500,IF($G1164=0,(VLOOKUP($K1164,'判定表'!$B$3:$G$96,2,FALSE)),0)))))</f>
        <v/>
      </c>
      <c r="M1164" s="70" t="str">
        <f>IF($K1164="","",IF($E1164="ANC",(VLOOKUP($K1164,'判定表'!$B$3:$G$95,3,FALSE)),IF(OR($E1164="KTN",$E1164="WHZ"),(VLOOKUP($K1164,'判定表'!$B$3:$G$95,4,FALSE)*I1164),0)))</f>
        <v/>
      </c>
      <c r="N1164" s="71" t="str">
        <f>IF($I1164="","",IF($K1164="","",IF($G1164=1,(VLOOKUP($F1164,'金額'!$B$3:$J$114,3,FALSE)),0)))</f>
        <v/>
      </c>
      <c r="O1164" s="72" t="str">
        <f t="shared" si="3"/>
        <v/>
      </c>
      <c r="P1164" s="73" t="str">
        <f>IF($K1164="","",IF($E1164="KTN",(VLOOKUP($K1164,'判定表'!$B$3:$I$95,8,FALSE)),IF($I1164="","",(VLOOKUP($F1164,'金額'!$B$3:$J$114,9,FALSE)))))</f>
        <v/>
      </c>
      <c r="Q1164" s="59"/>
      <c r="R1164" s="74"/>
      <c r="S1164" s="74"/>
      <c r="T1164" s="74"/>
      <c r="U1164" s="74"/>
      <c r="V1164" s="74"/>
      <c r="W1164" s="74"/>
      <c r="X1164" s="74"/>
      <c r="Y1164" s="74"/>
      <c r="Z1164" s="74"/>
      <c r="AA1164" s="74"/>
      <c r="AB1164" s="74"/>
      <c r="AC1164" s="74"/>
      <c r="AD1164" s="74"/>
    </row>
    <row r="1165" ht="13.5" customHeight="1">
      <c r="A1165" s="44"/>
      <c r="B1165" s="60" t="str">
        <f>IF($K1165="","",(VLOOKUP($K1165,'判定表'!$B$3:$G$105,6,FALSE)))</f>
        <v/>
      </c>
      <c r="C1165" s="61"/>
      <c r="D1165" s="62" t="str">
        <f t="shared" si="2"/>
        <v/>
      </c>
      <c r="E1165" s="62" t="str">
        <f>IF(F1165="","",VLOOKUP($F1165,'金額'!$B$3:$K$44,10,FALSE))</f>
        <v/>
      </c>
      <c r="F1165" s="63"/>
      <c r="G1165" s="64" t="str">
        <f>IF($F1165="","",(VLOOKUP($F1165,'金額'!$B$3:$E$114,2,FALSE)))</f>
        <v/>
      </c>
      <c r="H1165" s="65" t="str">
        <f>IF(F1165="","",VLOOKUP($F1165,'金額'!$B$3:$I$44,8,FALSE))</f>
        <v/>
      </c>
      <c r="I1165" s="66" t="str">
        <f>IF(F1165="","",VLOOKUP($F1165,'金額'!$B$3:$I$44,7,FALSE))</f>
        <v/>
      </c>
      <c r="J1165" s="67"/>
      <c r="K1165" s="68"/>
      <c r="L1165" s="69" t="str">
        <f>IF($I1165="","",IF(AND($B1165="K",$E1165="KTN"),2000,IF(AND($B1165="K",$E1165="WHZ"),2000,IF($E1165="MAHA",1500,IF($G1165=0,(VLOOKUP($K1165,'判定表'!$B$3:$G$96,2,FALSE)),0)))))</f>
        <v/>
      </c>
      <c r="M1165" s="70" t="str">
        <f>IF($K1165="","",IF($E1165="ANC",(VLOOKUP($K1165,'判定表'!$B$3:$G$95,3,FALSE)),IF(OR($E1165="KTN",$E1165="WHZ"),(VLOOKUP($K1165,'判定表'!$B$3:$G$95,4,FALSE)*I1165),0)))</f>
        <v/>
      </c>
      <c r="N1165" s="71" t="str">
        <f>IF($I1165="","",IF($K1165="","",IF($G1165=1,(VLOOKUP($F1165,'金額'!$B$3:$J$114,3,FALSE)),0)))</f>
        <v/>
      </c>
      <c r="O1165" s="72" t="str">
        <f t="shared" si="3"/>
        <v/>
      </c>
      <c r="P1165" s="73" t="str">
        <f>IF($K1165="","",IF($E1165="KTN",(VLOOKUP($K1165,'判定表'!$B$3:$I$95,8,FALSE)),IF($I1165="","",(VLOOKUP($F1165,'金額'!$B$3:$J$114,9,FALSE)))))</f>
        <v/>
      </c>
      <c r="Q1165" s="59"/>
      <c r="R1165" s="74"/>
      <c r="S1165" s="74"/>
      <c r="T1165" s="74"/>
      <c r="U1165" s="74"/>
      <c r="V1165" s="74"/>
      <c r="W1165" s="74"/>
      <c r="X1165" s="74"/>
      <c r="Y1165" s="74"/>
      <c r="Z1165" s="74"/>
      <c r="AA1165" s="74"/>
      <c r="AB1165" s="74"/>
      <c r="AC1165" s="74"/>
      <c r="AD1165" s="74"/>
    </row>
    <row r="1166" ht="13.5" customHeight="1">
      <c r="A1166" s="44"/>
      <c r="B1166" s="60" t="str">
        <f>IF($K1166="","",(VLOOKUP($K1166,'判定表'!$B$3:$G$105,6,FALSE)))</f>
        <v/>
      </c>
      <c r="C1166" s="61"/>
      <c r="D1166" s="62" t="str">
        <f t="shared" si="2"/>
        <v/>
      </c>
      <c r="E1166" s="62" t="str">
        <f>IF(F1166="","",VLOOKUP($F1166,'金額'!$B$3:$K$44,10,FALSE))</f>
        <v/>
      </c>
      <c r="F1166" s="63"/>
      <c r="G1166" s="64" t="str">
        <f>IF($F1166="","",(VLOOKUP($F1166,'金額'!$B$3:$E$114,2,FALSE)))</f>
        <v/>
      </c>
      <c r="H1166" s="65" t="str">
        <f>IF(F1166="","",VLOOKUP($F1166,'金額'!$B$3:$I$44,8,FALSE))</f>
        <v/>
      </c>
      <c r="I1166" s="66" t="str">
        <f>IF(F1166="","",VLOOKUP($F1166,'金額'!$B$3:$I$44,7,FALSE))</f>
        <v/>
      </c>
      <c r="J1166" s="67"/>
      <c r="K1166" s="68"/>
      <c r="L1166" s="69" t="str">
        <f>IF($I1166="","",IF(AND($B1166="K",$E1166="KTN"),2000,IF(AND($B1166="K",$E1166="WHZ"),2000,IF($E1166="MAHA",1500,IF($G1166=0,(VLOOKUP($K1166,'判定表'!$B$3:$G$96,2,FALSE)),0)))))</f>
        <v/>
      </c>
      <c r="M1166" s="70" t="str">
        <f>IF($K1166="","",IF($E1166="ANC",(VLOOKUP($K1166,'判定表'!$B$3:$G$95,3,FALSE)),IF(OR($E1166="KTN",$E1166="WHZ"),(VLOOKUP($K1166,'判定表'!$B$3:$G$95,4,FALSE)*I1166),0)))</f>
        <v/>
      </c>
      <c r="N1166" s="71" t="str">
        <f>IF($I1166="","",IF($K1166="","",IF($G1166=1,(VLOOKUP($F1166,'金額'!$B$3:$J$114,3,FALSE)),0)))</f>
        <v/>
      </c>
      <c r="O1166" s="72" t="str">
        <f t="shared" si="3"/>
        <v/>
      </c>
      <c r="P1166" s="73" t="str">
        <f>IF($K1166="","",IF($E1166="KTN",(VLOOKUP($K1166,'判定表'!$B$3:$I$95,8,FALSE)),IF($I1166="","",(VLOOKUP($F1166,'金額'!$B$3:$J$114,9,FALSE)))))</f>
        <v/>
      </c>
      <c r="Q1166" s="59"/>
      <c r="R1166" s="74"/>
      <c r="S1166" s="74"/>
      <c r="T1166" s="74"/>
      <c r="U1166" s="74"/>
      <c r="V1166" s="74"/>
      <c r="W1166" s="74"/>
      <c r="X1166" s="74"/>
      <c r="Y1166" s="74"/>
      <c r="Z1166" s="74"/>
      <c r="AA1166" s="74"/>
      <c r="AB1166" s="74"/>
      <c r="AC1166" s="74"/>
      <c r="AD1166" s="74"/>
    </row>
    <row r="1167" ht="13.5" customHeight="1">
      <c r="A1167" s="44"/>
      <c r="B1167" s="60" t="str">
        <f>IF($K1167="","",(VLOOKUP($K1167,'判定表'!$B$3:$G$105,6,FALSE)))</f>
        <v/>
      </c>
      <c r="C1167" s="61"/>
      <c r="D1167" s="62" t="str">
        <f t="shared" si="2"/>
        <v/>
      </c>
      <c r="E1167" s="62" t="str">
        <f>IF(F1167="","",VLOOKUP($F1167,'金額'!$B$3:$K$44,10,FALSE))</f>
        <v/>
      </c>
      <c r="F1167" s="63"/>
      <c r="G1167" s="64" t="str">
        <f>IF($F1167="","",(VLOOKUP($F1167,'金額'!$B$3:$E$114,2,FALSE)))</f>
        <v/>
      </c>
      <c r="H1167" s="65" t="str">
        <f>IF(F1167="","",VLOOKUP($F1167,'金額'!$B$3:$I$44,8,FALSE))</f>
        <v/>
      </c>
      <c r="I1167" s="66" t="str">
        <f>IF(F1167="","",VLOOKUP($F1167,'金額'!$B$3:$I$44,7,FALSE))</f>
        <v/>
      </c>
      <c r="J1167" s="67"/>
      <c r="K1167" s="68"/>
      <c r="L1167" s="69" t="str">
        <f>IF($I1167="","",IF(AND($B1167="K",$E1167="KTN"),2000,IF(AND($B1167="K",$E1167="WHZ"),2000,IF($E1167="MAHA",1500,IF($G1167=0,(VLOOKUP($K1167,'判定表'!$B$3:$G$96,2,FALSE)),0)))))</f>
        <v/>
      </c>
      <c r="M1167" s="70" t="str">
        <f>IF($K1167="","",IF($E1167="ANC",(VLOOKUP($K1167,'判定表'!$B$3:$G$95,3,FALSE)),IF(OR($E1167="KTN",$E1167="WHZ"),(VLOOKUP($K1167,'判定表'!$B$3:$G$95,4,FALSE)*I1167),0)))</f>
        <v/>
      </c>
      <c r="N1167" s="71" t="str">
        <f>IF($I1167="","",IF($K1167="","",IF($G1167=1,(VLOOKUP($F1167,'金額'!$B$3:$J$114,3,FALSE)),0)))</f>
        <v/>
      </c>
      <c r="O1167" s="72" t="str">
        <f t="shared" si="3"/>
        <v/>
      </c>
      <c r="P1167" s="73" t="str">
        <f>IF($K1167="","",IF($E1167="KTN",(VLOOKUP($K1167,'判定表'!$B$3:$I$95,8,FALSE)),IF($I1167="","",(VLOOKUP($F1167,'金額'!$B$3:$J$114,9,FALSE)))))</f>
        <v/>
      </c>
      <c r="Q1167" s="59"/>
      <c r="R1167" s="74"/>
      <c r="S1167" s="74"/>
      <c r="T1167" s="74"/>
      <c r="U1167" s="74"/>
      <c r="V1167" s="74"/>
      <c r="W1167" s="74"/>
      <c r="X1167" s="74"/>
      <c r="Y1167" s="74"/>
      <c r="Z1167" s="74"/>
      <c r="AA1167" s="74"/>
      <c r="AB1167" s="74"/>
      <c r="AC1167" s="74"/>
      <c r="AD1167" s="74"/>
    </row>
    <row r="1168" ht="13.5" customHeight="1">
      <c r="A1168" s="44"/>
      <c r="B1168" s="60" t="str">
        <f>IF($K1168="","",(VLOOKUP($K1168,'判定表'!$B$3:$G$105,6,FALSE)))</f>
        <v/>
      </c>
      <c r="C1168" s="61"/>
      <c r="D1168" s="62" t="str">
        <f t="shared" si="2"/>
        <v/>
      </c>
      <c r="E1168" s="62" t="str">
        <f>IF(F1168="","",VLOOKUP($F1168,'金額'!$B$3:$K$44,10,FALSE))</f>
        <v/>
      </c>
      <c r="F1168" s="63"/>
      <c r="G1168" s="64" t="str">
        <f>IF($F1168="","",(VLOOKUP($F1168,'金額'!$B$3:$E$114,2,FALSE)))</f>
        <v/>
      </c>
      <c r="H1168" s="65" t="str">
        <f>IF(F1168="","",VLOOKUP($F1168,'金額'!$B$3:$I$44,8,FALSE))</f>
        <v/>
      </c>
      <c r="I1168" s="66" t="str">
        <f>IF(F1168="","",VLOOKUP($F1168,'金額'!$B$3:$I$44,7,FALSE))</f>
        <v/>
      </c>
      <c r="J1168" s="67"/>
      <c r="K1168" s="68"/>
      <c r="L1168" s="69" t="str">
        <f>IF($I1168="","",IF(AND($B1168="K",$E1168="KTN"),2000,IF(AND($B1168="K",$E1168="WHZ"),2000,IF($E1168="MAHA",1500,IF($G1168=0,(VLOOKUP($K1168,'判定表'!$B$3:$G$96,2,FALSE)),0)))))</f>
        <v/>
      </c>
      <c r="M1168" s="70" t="str">
        <f>IF($K1168="","",IF($E1168="ANC",(VLOOKUP($K1168,'判定表'!$B$3:$G$95,3,FALSE)),IF(OR($E1168="KTN",$E1168="WHZ"),(VLOOKUP($K1168,'判定表'!$B$3:$G$95,4,FALSE)*I1168),0)))</f>
        <v/>
      </c>
      <c r="N1168" s="71" t="str">
        <f>IF($I1168="","",IF($K1168="","",IF($G1168=1,(VLOOKUP($F1168,'金額'!$B$3:$J$114,3,FALSE)),0)))</f>
        <v/>
      </c>
      <c r="O1168" s="72" t="str">
        <f t="shared" si="3"/>
        <v/>
      </c>
      <c r="P1168" s="73" t="str">
        <f>IF($K1168="","",IF($E1168="KTN",(VLOOKUP($K1168,'判定表'!$B$3:$I$95,8,FALSE)),IF($I1168="","",(VLOOKUP($F1168,'金額'!$B$3:$J$114,9,FALSE)))))</f>
        <v/>
      </c>
      <c r="Q1168" s="59"/>
      <c r="R1168" s="74"/>
      <c r="S1168" s="74"/>
      <c r="T1168" s="74"/>
      <c r="U1168" s="74"/>
      <c r="V1168" s="74"/>
      <c r="W1168" s="74"/>
      <c r="X1168" s="74"/>
      <c r="Y1168" s="74"/>
      <c r="Z1168" s="74"/>
      <c r="AA1168" s="74"/>
      <c r="AB1168" s="74"/>
      <c r="AC1168" s="74"/>
      <c r="AD1168" s="74"/>
    </row>
    <row r="1169" ht="13.5" customHeight="1">
      <c r="A1169" s="44"/>
      <c r="B1169" s="60" t="str">
        <f>IF($K1169="","",(VLOOKUP($K1169,'判定表'!$B$3:$G$105,6,FALSE)))</f>
        <v/>
      </c>
      <c r="C1169" s="61"/>
      <c r="D1169" s="62" t="str">
        <f t="shared" si="2"/>
        <v/>
      </c>
      <c r="E1169" s="62" t="str">
        <f>IF(F1169="","",VLOOKUP($F1169,'金額'!$B$3:$K$44,10,FALSE))</f>
        <v/>
      </c>
      <c r="F1169" s="63"/>
      <c r="G1169" s="64" t="str">
        <f>IF($F1169="","",(VLOOKUP($F1169,'金額'!$B$3:$E$114,2,FALSE)))</f>
        <v/>
      </c>
      <c r="H1169" s="65" t="str">
        <f>IF(F1169="","",VLOOKUP($F1169,'金額'!$B$3:$I$44,8,FALSE))</f>
        <v/>
      </c>
      <c r="I1169" s="66" t="str">
        <f>IF(F1169="","",VLOOKUP($F1169,'金額'!$B$3:$I$44,7,FALSE))</f>
        <v/>
      </c>
      <c r="J1169" s="67"/>
      <c r="K1169" s="68"/>
      <c r="L1169" s="69" t="str">
        <f>IF($I1169="","",IF(AND($B1169="K",$E1169="KTN"),2000,IF(AND($B1169="K",$E1169="WHZ"),2000,IF($E1169="MAHA",1500,IF($G1169=0,(VLOOKUP($K1169,'判定表'!$B$3:$G$96,2,FALSE)),0)))))</f>
        <v/>
      </c>
      <c r="M1169" s="70" t="str">
        <f>IF($K1169="","",IF($E1169="ANC",(VLOOKUP($K1169,'判定表'!$B$3:$G$95,3,FALSE)),IF(OR($E1169="KTN",$E1169="WHZ"),(VLOOKUP($K1169,'判定表'!$B$3:$G$95,4,FALSE)*I1169),0)))</f>
        <v/>
      </c>
      <c r="N1169" s="71" t="str">
        <f>IF($I1169="","",IF($K1169="","",IF($G1169=1,(VLOOKUP($F1169,'金額'!$B$3:$J$114,3,FALSE)),0)))</f>
        <v/>
      </c>
      <c r="O1169" s="72" t="str">
        <f t="shared" si="3"/>
        <v/>
      </c>
      <c r="P1169" s="73" t="str">
        <f>IF($K1169="","",IF($E1169="KTN",(VLOOKUP($K1169,'判定表'!$B$3:$I$95,8,FALSE)),IF($I1169="","",(VLOOKUP($F1169,'金額'!$B$3:$J$114,9,FALSE)))))</f>
        <v/>
      </c>
      <c r="Q1169" s="59"/>
      <c r="R1169" s="74"/>
      <c r="S1169" s="74"/>
      <c r="T1169" s="74"/>
      <c r="U1169" s="74"/>
      <c r="V1169" s="74"/>
      <c r="W1169" s="74"/>
      <c r="X1169" s="74"/>
      <c r="Y1169" s="74"/>
      <c r="Z1169" s="74"/>
      <c r="AA1169" s="74"/>
      <c r="AB1169" s="74"/>
      <c r="AC1169" s="74"/>
      <c r="AD1169" s="74"/>
    </row>
    <row r="1170" ht="13.5" customHeight="1">
      <c r="A1170" s="44"/>
      <c r="B1170" s="60" t="str">
        <f>IF($K1170="","",(VLOOKUP($K1170,'判定表'!$B$3:$G$105,6,FALSE)))</f>
        <v/>
      </c>
      <c r="C1170" s="61"/>
      <c r="D1170" s="62" t="str">
        <f t="shared" si="2"/>
        <v/>
      </c>
      <c r="E1170" s="62" t="str">
        <f>IF(F1170="","",VLOOKUP($F1170,'金額'!$B$3:$K$44,10,FALSE))</f>
        <v/>
      </c>
      <c r="F1170" s="63"/>
      <c r="G1170" s="64" t="str">
        <f>IF($F1170="","",(VLOOKUP($F1170,'金額'!$B$3:$E$114,2,FALSE)))</f>
        <v/>
      </c>
      <c r="H1170" s="65" t="str">
        <f>IF(F1170="","",VLOOKUP($F1170,'金額'!$B$3:$I$44,8,FALSE))</f>
        <v/>
      </c>
      <c r="I1170" s="66" t="str">
        <f>IF(F1170="","",VLOOKUP($F1170,'金額'!$B$3:$I$44,7,FALSE))</f>
        <v/>
      </c>
      <c r="J1170" s="67"/>
      <c r="K1170" s="68"/>
      <c r="L1170" s="69" t="str">
        <f>IF($I1170="","",IF(AND($B1170="K",$E1170="KTN"),2000,IF(AND($B1170="K",$E1170="WHZ"),2000,IF($E1170="MAHA",1500,IF($G1170=0,(VLOOKUP($K1170,'判定表'!$B$3:$G$96,2,FALSE)),0)))))</f>
        <v/>
      </c>
      <c r="M1170" s="70" t="str">
        <f>IF($K1170="","",IF($E1170="ANC",(VLOOKUP($K1170,'判定表'!$B$3:$G$95,3,FALSE)),IF(OR($E1170="KTN",$E1170="WHZ"),(VLOOKUP($K1170,'判定表'!$B$3:$G$95,4,FALSE)*I1170),0)))</f>
        <v/>
      </c>
      <c r="N1170" s="71" t="str">
        <f>IF($I1170="","",IF($K1170="","",IF($G1170=1,(VLOOKUP($F1170,'金額'!$B$3:$J$114,3,FALSE)),0)))</f>
        <v/>
      </c>
      <c r="O1170" s="72" t="str">
        <f t="shared" si="3"/>
        <v/>
      </c>
      <c r="P1170" s="73" t="str">
        <f>IF($K1170="","",IF($E1170="KTN",(VLOOKUP($K1170,'判定表'!$B$3:$I$95,8,FALSE)),IF($I1170="","",(VLOOKUP($F1170,'金額'!$B$3:$J$114,9,FALSE)))))</f>
        <v/>
      </c>
      <c r="Q1170" s="59"/>
      <c r="R1170" s="74"/>
      <c r="S1170" s="74"/>
      <c r="T1170" s="74"/>
      <c r="U1170" s="74"/>
      <c r="V1170" s="74"/>
      <c r="W1170" s="74"/>
      <c r="X1170" s="74"/>
      <c r="Y1170" s="74"/>
      <c r="Z1170" s="74"/>
      <c r="AA1170" s="74"/>
      <c r="AB1170" s="74"/>
      <c r="AC1170" s="74"/>
      <c r="AD1170" s="74"/>
    </row>
    <row r="1171" ht="13.5" customHeight="1">
      <c r="A1171" s="44"/>
      <c r="B1171" s="60" t="str">
        <f>IF($K1171="","",(VLOOKUP($K1171,'判定表'!$B$3:$G$105,6,FALSE)))</f>
        <v/>
      </c>
      <c r="C1171" s="61"/>
      <c r="D1171" s="62" t="str">
        <f t="shared" si="2"/>
        <v/>
      </c>
      <c r="E1171" s="62" t="str">
        <f>IF(F1171="","",VLOOKUP($F1171,'金額'!$B$3:$K$44,10,FALSE))</f>
        <v/>
      </c>
      <c r="F1171" s="63"/>
      <c r="G1171" s="64" t="str">
        <f>IF($F1171="","",(VLOOKUP($F1171,'金額'!$B$3:$E$114,2,FALSE)))</f>
        <v/>
      </c>
      <c r="H1171" s="65" t="str">
        <f>IF(F1171="","",VLOOKUP($F1171,'金額'!$B$3:$I$44,8,FALSE))</f>
        <v/>
      </c>
      <c r="I1171" s="66" t="str">
        <f>IF(F1171="","",VLOOKUP($F1171,'金額'!$B$3:$I$44,7,FALSE))</f>
        <v/>
      </c>
      <c r="J1171" s="67"/>
      <c r="K1171" s="68"/>
      <c r="L1171" s="69" t="str">
        <f>IF($I1171="","",IF(AND($B1171="K",$E1171="KTN"),2000,IF(AND($B1171="K",$E1171="WHZ"),2000,IF($E1171="MAHA",1500,IF($G1171=0,(VLOOKUP($K1171,'判定表'!$B$3:$G$96,2,FALSE)),0)))))</f>
        <v/>
      </c>
      <c r="M1171" s="70" t="str">
        <f>IF($K1171="","",IF($E1171="ANC",(VLOOKUP($K1171,'判定表'!$B$3:$G$95,3,FALSE)),IF(OR($E1171="KTN",$E1171="WHZ"),(VLOOKUP($K1171,'判定表'!$B$3:$G$95,4,FALSE)*I1171),0)))</f>
        <v/>
      </c>
      <c r="N1171" s="71" t="str">
        <f>IF($I1171="","",IF($K1171="","",IF($G1171=1,(VLOOKUP($F1171,'金額'!$B$3:$J$114,3,FALSE)),0)))</f>
        <v/>
      </c>
      <c r="O1171" s="72" t="str">
        <f t="shared" si="3"/>
        <v/>
      </c>
      <c r="P1171" s="73" t="str">
        <f>IF($K1171="","",IF($E1171="KTN",(VLOOKUP($K1171,'判定表'!$B$3:$I$95,8,FALSE)),IF($I1171="","",(VLOOKUP($F1171,'金額'!$B$3:$J$114,9,FALSE)))))</f>
        <v/>
      </c>
      <c r="Q1171" s="59"/>
      <c r="R1171" s="74"/>
      <c r="S1171" s="74"/>
      <c r="T1171" s="74"/>
      <c r="U1171" s="74"/>
      <c r="V1171" s="74"/>
      <c r="W1171" s="74"/>
      <c r="X1171" s="74"/>
      <c r="Y1171" s="74"/>
      <c r="Z1171" s="74"/>
      <c r="AA1171" s="74"/>
      <c r="AB1171" s="74"/>
      <c r="AC1171" s="74"/>
      <c r="AD1171" s="74"/>
    </row>
    <row r="1172" ht="13.5" customHeight="1">
      <c r="A1172" s="44"/>
      <c r="B1172" s="60" t="str">
        <f>IF($K1172="","",(VLOOKUP($K1172,'判定表'!$B$3:$G$105,6,FALSE)))</f>
        <v/>
      </c>
      <c r="C1172" s="61"/>
      <c r="D1172" s="62" t="str">
        <f t="shared" si="2"/>
        <v/>
      </c>
      <c r="E1172" s="62" t="str">
        <f>IF(F1172="","",VLOOKUP($F1172,'金額'!$B$3:$K$44,10,FALSE))</f>
        <v/>
      </c>
      <c r="F1172" s="63"/>
      <c r="G1172" s="64" t="str">
        <f>IF($F1172="","",(VLOOKUP($F1172,'金額'!$B$3:$E$114,2,FALSE)))</f>
        <v/>
      </c>
      <c r="H1172" s="65" t="str">
        <f>IF(F1172="","",VLOOKUP($F1172,'金額'!$B$3:$I$44,8,FALSE))</f>
        <v/>
      </c>
      <c r="I1172" s="66" t="str">
        <f>IF(F1172="","",VLOOKUP($F1172,'金額'!$B$3:$I$44,7,FALSE))</f>
        <v/>
      </c>
      <c r="J1172" s="67"/>
      <c r="K1172" s="68"/>
      <c r="L1172" s="69" t="str">
        <f>IF($I1172="","",IF(AND($B1172="K",$E1172="KTN"),2000,IF(AND($B1172="K",$E1172="WHZ"),2000,IF($E1172="MAHA",1500,IF($G1172=0,(VLOOKUP($K1172,'判定表'!$B$3:$G$96,2,FALSE)),0)))))</f>
        <v/>
      </c>
      <c r="M1172" s="70" t="str">
        <f>IF($K1172="","",IF($E1172="ANC",(VLOOKUP($K1172,'判定表'!$B$3:$G$95,3,FALSE)),IF(OR($E1172="KTN",$E1172="WHZ"),(VLOOKUP($K1172,'判定表'!$B$3:$G$95,4,FALSE)*I1172),0)))</f>
        <v/>
      </c>
      <c r="N1172" s="71" t="str">
        <f>IF($I1172="","",IF($K1172="","",IF($G1172=1,(VLOOKUP($F1172,'金額'!$B$3:$J$114,3,FALSE)),0)))</f>
        <v/>
      </c>
      <c r="O1172" s="72" t="str">
        <f t="shared" si="3"/>
        <v/>
      </c>
      <c r="P1172" s="73" t="str">
        <f>IF($K1172="","",IF($E1172="KTN",(VLOOKUP($K1172,'判定表'!$B$3:$I$95,8,FALSE)),IF($I1172="","",(VLOOKUP($F1172,'金額'!$B$3:$J$114,9,FALSE)))))</f>
        <v/>
      </c>
      <c r="Q1172" s="59"/>
      <c r="R1172" s="74"/>
      <c r="S1172" s="74"/>
      <c r="T1172" s="74"/>
      <c r="U1172" s="74"/>
      <c r="V1172" s="74"/>
      <c r="W1172" s="74"/>
      <c r="X1172" s="74"/>
      <c r="Y1172" s="74"/>
      <c r="Z1172" s="74"/>
      <c r="AA1172" s="74"/>
      <c r="AB1172" s="74"/>
      <c r="AC1172" s="74"/>
      <c r="AD1172" s="74"/>
    </row>
    <row r="1173" ht="13.5" customHeight="1">
      <c r="A1173" s="44"/>
      <c r="B1173" s="60" t="str">
        <f>IF($K1173="","",(VLOOKUP($K1173,'判定表'!$B$3:$G$105,6,FALSE)))</f>
        <v/>
      </c>
      <c r="C1173" s="61"/>
      <c r="D1173" s="62" t="str">
        <f t="shared" si="2"/>
        <v/>
      </c>
      <c r="E1173" s="62" t="str">
        <f>IF(F1173="","",VLOOKUP($F1173,'金額'!$B$3:$K$44,10,FALSE))</f>
        <v/>
      </c>
      <c r="F1173" s="63"/>
      <c r="G1173" s="64" t="str">
        <f>IF($F1173="","",(VLOOKUP($F1173,'金額'!$B$3:$E$114,2,FALSE)))</f>
        <v/>
      </c>
      <c r="H1173" s="65" t="str">
        <f>IF(F1173="","",VLOOKUP($F1173,'金額'!$B$3:$I$44,8,FALSE))</f>
        <v/>
      </c>
      <c r="I1173" s="66" t="str">
        <f>IF(F1173="","",VLOOKUP($F1173,'金額'!$B$3:$I$44,7,FALSE))</f>
        <v/>
      </c>
      <c r="J1173" s="67"/>
      <c r="K1173" s="68"/>
      <c r="L1173" s="69" t="str">
        <f>IF($I1173="","",IF(AND($B1173="K",$E1173="KTN"),2000,IF(AND($B1173="K",$E1173="WHZ"),2000,IF($E1173="MAHA",1500,IF($G1173=0,(VLOOKUP($K1173,'判定表'!$B$3:$G$96,2,FALSE)),0)))))</f>
        <v/>
      </c>
      <c r="M1173" s="70" t="str">
        <f>IF($K1173="","",IF($E1173="ANC",(VLOOKUP($K1173,'判定表'!$B$3:$G$95,3,FALSE)),IF(OR($E1173="KTN",$E1173="WHZ"),(VLOOKUP($K1173,'判定表'!$B$3:$G$95,4,FALSE)*I1173),0)))</f>
        <v/>
      </c>
      <c r="N1173" s="71" t="str">
        <f>IF($I1173="","",IF($K1173="","",IF($G1173=1,(VLOOKUP($F1173,'金額'!$B$3:$J$114,3,FALSE)),0)))</f>
        <v/>
      </c>
      <c r="O1173" s="72" t="str">
        <f t="shared" si="3"/>
        <v/>
      </c>
      <c r="P1173" s="73" t="str">
        <f>IF($K1173="","",IF($E1173="KTN",(VLOOKUP($K1173,'判定表'!$B$3:$I$95,8,FALSE)),IF($I1173="","",(VLOOKUP($F1173,'金額'!$B$3:$J$114,9,FALSE)))))</f>
        <v/>
      </c>
      <c r="Q1173" s="59"/>
      <c r="R1173" s="74"/>
      <c r="S1173" s="74"/>
      <c r="T1173" s="74"/>
      <c r="U1173" s="74"/>
      <c r="V1173" s="74"/>
      <c r="W1173" s="74"/>
      <c r="X1173" s="74"/>
      <c r="Y1173" s="74"/>
      <c r="Z1173" s="74"/>
      <c r="AA1173" s="74"/>
      <c r="AB1173" s="74"/>
      <c r="AC1173" s="74"/>
      <c r="AD1173" s="74"/>
    </row>
    <row r="1174" ht="13.5" customHeight="1">
      <c r="A1174" s="44"/>
      <c r="B1174" s="60" t="str">
        <f>IF($K1174="","",(VLOOKUP($K1174,'判定表'!$B$3:$G$105,6,FALSE)))</f>
        <v/>
      </c>
      <c r="C1174" s="61"/>
      <c r="D1174" s="62" t="str">
        <f t="shared" si="2"/>
        <v/>
      </c>
      <c r="E1174" s="62" t="str">
        <f>IF(F1174="","",VLOOKUP($F1174,'金額'!$B$3:$K$44,10,FALSE))</f>
        <v/>
      </c>
      <c r="F1174" s="63"/>
      <c r="G1174" s="64" t="str">
        <f>IF($F1174="","",(VLOOKUP($F1174,'金額'!$B$3:$E$114,2,FALSE)))</f>
        <v/>
      </c>
      <c r="H1174" s="65" t="str">
        <f>IF(F1174="","",VLOOKUP($F1174,'金額'!$B$3:$I$44,8,FALSE))</f>
        <v/>
      </c>
      <c r="I1174" s="66" t="str">
        <f>IF(F1174="","",VLOOKUP($F1174,'金額'!$B$3:$I$44,7,FALSE))</f>
        <v/>
      </c>
      <c r="J1174" s="67"/>
      <c r="K1174" s="68"/>
      <c r="L1174" s="69" t="str">
        <f>IF($I1174="","",IF(AND($B1174="K",$E1174="KTN"),2000,IF(AND($B1174="K",$E1174="WHZ"),2000,IF($E1174="MAHA",1500,IF($G1174=0,(VLOOKUP($K1174,'判定表'!$B$3:$G$96,2,FALSE)),0)))))</f>
        <v/>
      </c>
      <c r="M1174" s="70" t="str">
        <f>IF($K1174="","",IF($E1174="ANC",(VLOOKUP($K1174,'判定表'!$B$3:$G$95,3,FALSE)),IF(OR($E1174="KTN",$E1174="WHZ"),(VLOOKUP($K1174,'判定表'!$B$3:$G$95,4,FALSE)*I1174),0)))</f>
        <v/>
      </c>
      <c r="N1174" s="71" t="str">
        <f>IF($I1174="","",IF($K1174="","",IF($G1174=1,(VLOOKUP($F1174,'金額'!$B$3:$J$114,3,FALSE)),0)))</f>
        <v/>
      </c>
      <c r="O1174" s="72" t="str">
        <f t="shared" si="3"/>
        <v/>
      </c>
      <c r="P1174" s="73" t="str">
        <f>IF($K1174="","",IF($E1174="KTN",(VLOOKUP($K1174,'判定表'!$B$3:$I$95,8,FALSE)),IF($I1174="","",(VLOOKUP($F1174,'金額'!$B$3:$J$114,9,FALSE)))))</f>
        <v/>
      </c>
      <c r="Q1174" s="59"/>
      <c r="R1174" s="74"/>
      <c r="S1174" s="74"/>
      <c r="T1174" s="74"/>
      <c r="U1174" s="74"/>
      <c r="V1174" s="74"/>
      <c r="W1174" s="74"/>
      <c r="X1174" s="74"/>
      <c r="Y1174" s="74"/>
      <c r="Z1174" s="74"/>
      <c r="AA1174" s="74"/>
      <c r="AB1174" s="74"/>
      <c r="AC1174" s="74"/>
      <c r="AD1174" s="74"/>
    </row>
    <row r="1175" ht="13.5" customHeight="1">
      <c r="A1175" s="44"/>
      <c r="B1175" s="60" t="str">
        <f>IF($K1175="","",(VLOOKUP($K1175,'判定表'!$B$3:$G$105,6,FALSE)))</f>
        <v/>
      </c>
      <c r="C1175" s="61"/>
      <c r="D1175" s="62" t="str">
        <f t="shared" si="2"/>
        <v/>
      </c>
      <c r="E1175" s="62" t="str">
        <f>IF(F1175="","",VLOOKUP($F1175,'金額'!$B$3:$K$44,10,FALSE))</f>
        <v/>
      </c>
      <c r="F1175" s="63"/>
      <c r="G1175" s="64" t="str">
        <f>IF($F1175="","",(VLOOKUP($F1175,'金額'!$B$3:$E$114,2,FALSE)))</f>
        <v/>
      </c>
      <c r="H1175" s="65" t="str">
        <f>IF(F1175="","",VLOOKUP($F1175,'金額'!$B$3:$I$44,8,FALSE))</f>
        <v/>
      </c>
      <c r="I1175" s="66" t="str">
        <f>IF(F1175="","",VLOOKUP($F1175,'金額'!$B$3:$I$44,7,FALSE))</f>
        <v/>
      </c>
      <c r="J1175" s="67"/>
      <c r="K1175" s="68"/>
      <c r="L1175" s="69" t="str">
        <f>IF($I1175="","",IF(AND($B1175="K",$E1175="KTN"),2000,IF(AND($B1175="K",$E1175="WHZ"),2000,IF($E1175="MAHA",1500,IF($G1175=0,(VLOOKUP($K1175,'判定表'!$B$3:$G$96,2,FALSE)),0)))))</f>
        <v/>
      </c>
      <c r="M1175" s="70" t="str">
        <f>IF($K1175="","",IF($E1175="ANC",(VLOOKUP($K1175,'判定表'!$B$3:$G$95,3,FALSE)),IF(OR($E1175="KTN",$E1175="WHZ"),(VLOOKUP($K1175,'判定表'!$B$3:$G$95,4,FALSE)*I1175),0)))</f>
        <v/>
      </c>
      <c r="N1175" s="71" t="str">
        <f>IF($I1175="","",IF($K1175="","",IF($G1175=1,(VLOOKUP($F1175,'金額'!$B$3:$J$114,3,FALSE)),0)))</f>
        <v/>
      </c>
      <c r="O1175" s="72" t="str">
        <f t="shared" si="3"/>
        <v/>
      </c>
      <c r="P1175" s="73" t="str">
        <f>IF($K1175="","",IF($E1175="KTN",(VLOOKUP($K1175,'判定表'!$B$3:$I$95,8,FALSE)),IF($I1175="","",(VLOOKUP($F1175,'金額'!$B$3:$J$114,9,FALSE)))))</f>
        <v/>
      </c>
      <c r="Q1175" s="59"/>
      <c r="R1175" s="74"/>
      <c r="S1175" s="74"/>
      <c r="T1175" s="74"/>
      <c r="U1175" s="74"/>
      <c r="V1175" s="74"/>
      <c r="W1175" s="74"/>
      <c r="X1175" s="74"/>
      <c r="Y1175" s="74"/>
      <c r="Z1175" s="74"/>
      <c r="AA1175" s="74"/>
      <c r="AB1175" s="74"/>
      <c r="AC1175" s="74"/>
      <c r="AD1175" s="74"/>
    </row>
    <row r="1176" ht="13.5" customHeight="1">
      <c r="A1176" s="44"/>
      <c r="B1176" s="60" t="str">
        <f>IF($K1176="","",(VLOOKUP($K1176,'判定表'!$B$3:$G$105,6,FALSE)))</f>
        <v/>
      </c>
      <c r="C1176" s="61"/>
      <c r="D1176" s="62" t="str">
        <f t="shared" si="2"/>
        <v/>
      </c>
      <c r="E1176" s="62" t="str">
        <f>IF(F1176="","",VLOOKUP($F1176,'金額'!$B$3:$K$44,10,FALSE))</f>
        <v/>
      </c>
      <c r="F1176" s="63"/>
      <c r="G1176" s="64" t="str">
        <f>IF($F1176="","",(VLOOKUP($F1176,'金額'!$B$3:$E$114,2,FALSE)))</f>
        <v/>
      </c>
      <c r="H1176" s="65" t="str">
        <f>IF(F1176="","",VLOOKUP($F1176,'金額'!$B$3:$I$44,8,FALSE))</f>
        <v/>
      </c>
      <c r="I1176" s="66" t="str">
        <f>IF(F1176="","",VLOOKUP($F1176,'金額'!$B$3:$I$44,7,FALSE))</f>
        <v/>
      </c>
      <c r="J1176" s="67"/>
      <c r="K1176" s="68"/>
      <c r="L1176" s="69" t="str">
        <f>IF($I1176="","",IF(AND($B1176="K",$E1176="KTN"),2000,IF(AND($B1176="K",$E1176="WHZ"),2000,IF($E1176="MAHA",1500,IF($G1176=0,(VLOOKUP($K1176,'判定表'!$B$3:$G$96,2,FALSE)),0)))))</f>
        <v/>
      </c>
      <c r="M1176" s="70" t="str">
        <f>IF($K1176="","",IF($E1176="ANC",(VLOOKUP($K1176,'判定表'!$B$3:$G$95,3,FALSE)),IF(OR($E1176="KTN",$E1176="WHZ"),(VLOOKUP($K1176,'判定表'!$B$3:$G$95,4,FALSE)*I1176),0)))</f>
        <v/>
      </c>
      <c r="N1176" s="71" t="str">
        <f>IF($I1176="","",IF($K1176="","",IF($G1176=1,(VLOOKUP($F1176,'金額'!$B$3:$J$114,3,FALSE)),0)))</f>
        <v/>
      </c>
      <c r="O1176" s="72" t="str">
        <f t="shared" si="3"/>
        <v/>
      </c>
      <c r="P1176" s="73" t="str">
        <f>IF($K1176="","",IF($E1176="KTN",(VLOOKUP($K1176,'判定表'!$B$3:$I$95,8,FALSE)),IF($I1176="","",(VLOOKUP($F1176,'金額'!$B$3:$J$114,9,FALSE)))))</f>
        <v/>
      </c>
      <c r="Q1176" s="59"/>
      <c r="R1176" s="74"/>
      <c r="S1176" s="74"/>
      <c r="T1176" s="74"/>
      <c r="U1176" s="74"/>
      <c r="V1176" s="74"/>
      <c r="W1176" s="74"/>
      <c r="X1176" s="74"/>
      <c r="Y1176" s="74"/>
      <c r="Z1176" s="74"/>
      <c r="AA1176" s="74"/>
      <c r="AB1176" s="74"/>
      <c r="AC1176" s="74"/>
      <c r="AD1176" s="74"/>
    </row>
    <row r="1177" ht="13.5" customHeight="1">
      <c r="A1177" s="44"/>
      <c r="B1177" s="60" t="str">
        <f>IF($K1177="","",(VLOOKUP($K1177,'判定表'!$B$3:$G$105,6,FALSE)))</f>
        <v/>
      </c>
      <c r="C1177" s="61"/>
      <c r="D1177" s="62" t="str">
        <f t="shared" si="2"/>
        <v/>
      </c>
      <c r="E1177" s="62" t="str">
        <f>IF(F1177="","",VLOOKUP($F1177,'金額'!$B$3:$K$44,10,FALSE))</f>
        <v/>
      </c>
      <c r="F1177" s="63"/>
      <c r="G1177" s="64" t="str">
        <f>IF($F1177="","",(VLOOKUP($F1177,'金額'!$B$3:$E$114,2,FALSE)))</f>
        <v/>
      </c>
      <c r="H1177" s="65" t="str">
        <f>IF(F1177="","",VLOOKUP($F1177,'金額'!$B$3:$I$44,8,FALSE))</f>
        <v/>
      </c>
      <c r="I1177" s="66" t="str">
        <f>IF(F1177="","",VLOOKUP($F1177,'金額'!$B$3:$I$44,7,FALSE))</f>
        <v/>
      </c>
      <c r="J1177" s="67"/>
      <c r="K1177" s="68"/>
      <c r="L1177" s="69" t="str">
        <f>IF($I1177="","",IF(AND($B1177="K",$E1177="KTN"),2000,IF(AND($B1177="K",$E1177="WHZ"),2000,IF($E1177="MAHA",1500,IF($G1177=0,(VLOOKUP($K1177,'判定表'!$B$3:$G$96,2,FALSE)),0)))))</f>
        <v/>
      </c>
      <c r="M1177" s="70" t="str">
        <f>IF($K1177="","",IF($E1177="ANC",(VLOOKUP($K1177,'判定表'!$B$3:$G$95,3,FALSE)),IF(OR($E1177="KTN",$E1177="WHZ"),(VLOOKUP($K1177,'判定表'!$B$3:$G$95,4,FALSE)*I1177),0)))</f>
        <v/>
      </c>
      <c r="N1177" s="71" t="str">
        <f>IF($I1177="","",IF($K1177="","",IF($G1177=1,(VLOOKUP($F1177,'金額'!$B$3:$J$114,3,FALSE)),0)))</f>
        <v/>
      </c>
      <c r="O1177" s="72" t="str">
        <f t="shared" si="3"/>
        <v/>
      </c>
      <c r="P1177" s="73" t="str">
        <f>IF($K1177="","",IF($E1177="KTN",(VLOOKUP($K1177,'判定表'!$B$3:$I$95,8,FALSE)),IF($I1177="","",(VLOOKUP($F1177,'金額'!$B$3:$J$114,9,FALSE)))))</f>
        <v/>
      </c>
      <c r="Q1177" s="59"/>
      <c r="R1177" s="74"/>
      <c r="S1177" s="74"/>
      <c r="T1177" s="74"/>
      <c r="U1177" s="74"/>
      <c r="V1177" s="74"/>
      <c r="W1177" s="74"/>
      <c r="X1177" s="74"/>
      <c r="Y1177" s="74"/>
      <c r="Z1177" s="74"/>
      <c r="AA1177" s="74"/>
      <c r="AB1177" s="74"/>
      <c r="AC1177" s="74"/>
      <c r="AD1177" s="74"/>
    </row>
    <row r="1178" ht="13.5" customHeight="1">
      <c r="A1178" s="44"/>
      <c r="B1178" s="60" t="str">
        <f>IF($K1178="","",(VLOOKUP($K1178,'判定表'!$B$3:$G$105,6,FALSE)))</f>
        <v/>
      </c>
      <c r="C1178" s="61"/>
      <c r="D1178" s="62" t="str">
        <f t="shared" si="2"/>
        <v/>
      </c>
      <c r="E1178" s="62" t="str">
        <f>IF(F1178="","",VLOOKUP($F1178,'金額'!$B$3:$K$44,10,FALSE))</f>
        <v/>
      </c>
      <c r="F1178" s="63"/>
      <c r="G1178" s="64" t="str">
        <f>IF($F1178="","",(VLOOKUP($F1178,'金額'!$B$3:$E$114,2,FALSE)))</f>
        <v/>
      </c>
      <c r="H1178" s="65" t="str">
        <f>IF(F1178="","",VLOOKUP($F1178,'金額'!$B$3:$I$44,8,FALSE))</f>
        <v/>
      </c>
      <c r="I1178" s="66" t="str">
        <f>IF(F1178="","",VLOOKUP($F1178,'金額'!$B$3:$I$44,7,FALSE))</f>
        <v/>
      </c>
      <c r="J1178" s="67"/>
      <c r="K1178" s="68"/>
      <c r="L1178" s="69" t="str">
        <f>IF($I1178="","",IF(AND($B1178="K",$E1178="KTN"),2000,IF(AND($B1178="K",$E1178="WHZ"),2000,IF($E1178="MAHA",1500,IF($G1178=0,(VLOOKUP($K1178,'判定表'!$B$3:$G$96,2,FALSE)),0)))))</f>
        <v/>
      </c>
      <c r="M1178" s="70" t="str">
        <f>IF($K1178="","",IF($E1178="ANC",(VLOOKUP($K1178,'判定表'!$B$3:$G$95,3,FALSE)),IF(OR($E1178="KTN",$E1178="WHZ"),(VLOOKUP($K1178,'判定表'!$B$3:$G$95,4,FALSE)*I1178),0)))</f>
        <v/>
      </c>
      <c r="N1178" s="71" t="str">
        <f>IF($I1178="","",IF($K1178="","",IF($G1178=1,(VLOOKUP($F1178,'金額'!$B$3:$J$114,3,FALSE)),0)))</f>
        <v/>
      </c>
      <c r="O1178" s="72" t="str">
        <f t="shared" si="3"/>
        <v/>
      </c>
      <c r="P1178" s="73" t="str">
        <f>IF($K1178="","",IF($E1178="KTN",(VLOOKUP($K1178,'判定表'!$B$3:$I$95,8,FALSE)),IF($I1178="","",(VLOOKUP($F1178,'金額'!$B$3:$J$114,9,FALSE)))))</f>
        <v/>
      </c>
      <c r="Q1178" s="59"/>
      <c r="R1178" s="74"/>
      <c r="S1178" s="74"/>
      <c r="T1178" s="74"/>
      <c r="U1178" s="74"/>
      <c r="V1178" s="74"/>
      <c r="W1178" s="74"/>
      <c r="X1178" s="74"/>
      <c r="Y1178" s="74"/>
      <c r="Z1178" s="74"/>
      <c r="AA1178" s="74"/>
      <c r="AB1178" s="74"/>
      <c r="AC1178" s="74"/>
      <c r="AD1178" s="74"/>
    </row>
    <row r="1179" ht="13.5" customHeight="1">
      <c r="A1179" s="44"/>
      <c r="B1179" s="60" t="str">
        <f>IF($K1179="","",(VLOOKUP($K1179,'判定表'!$B$3:$G$105,6,FALSE)))</f>
        <v/>
      </c>
      <c r="C1179" s="61"/>
      <c r="D1179" s="62" t="str">
        <f t="shared" si="2"/>
        <v/>
      </c>
      <c r="E1179" s="62" t="str">
        <f>IF(F1179="","",VLOOKUP($F1179,'金額'!$B$3:$K$44,10,FALSE))</f>
        <v/>
      </c>
      <c r="F1179" s="63"/>
      <c r="G1179" s="64" t="str">
        <f>IF($F1179="","",(VLOOKUP($F1179,'金額'!$B$3:$E$114,2,FALSE)))</f>
        <v/>
      </c>
      <c r="H1179" s="65" t="str">
        <f>IF(F1179="","",VLOOKUP($F1179,'金額'!$B$3:$I$44,8,FALSE))</f>
        <v/>
      </c>
      <c r="I1179" s="66" t="str">
        <f>IF(F1179="","",VLOOKUP($F1179,'金額'!$B$3:$I$44,7,FALSE))</f>
        <v/>
      </c>
      <c r="J1179" s="67"/>
      <c r="K1179" s="68"/>
      <c r="L1179" s="69" t="str">
        <f>IF($I1179="","",IF(AND($B1179="K",$E1179="KTN"),2000,IF(AND($B1179="K",$E1179="WHZ"),2000,IF($E1179="MAHA",1500,IF($G1179=0,(VLOOKUP($K1179,'判定表'!$B$3:$G$96,2,FALSE)),0)))))</f>
        <v/>
      </c>
      <c r="M1179" s="70" t="str">
        <f>IF($K1179="","",IF($E1179="ANC",(VLOOKUP($K1179,'判定表'!$B$3:$G$95,3,FALSE)),IF(OR($E1179="KTN",$E1179="WHZ"),(VLOOKUP($K1179,'判定表'!$B$3:$G$95,4,FALSE)*I1179),0)))</f>
        <v/>
      </c>
      <c r="N1179" s="71" t="str">
        <f>IF($I1179="","",IF($K1179="","",IF($G1179=1,(VLOOKUP($F1179,'金額'!$B$3:$J$114,3,FALSE)),0)))</f>
        <v/>
      </c>
      <c r="O1179" s="72" t="str">
        <f t="shared" si="3"/>
        <v/>
      </c>
      <c r="P1179" s="73" t="str">
        <f>IF($K1179="","",IF($E1179="KTN",(VLOOKUP($K1179,'判定表'!$B$3:$I$95,8,FALSE)),IF($I1179="","",(VLOOKUP($F1179,'金額'!$B$3:$J$114,9,FALSE)))))</f>
        <v/>
      </c>
      <c r="Q1179" s="59"/>
      <c r="R1179" s="74"/>
      <c r="S1179" s="74"/>
      <c r="T1179" s="74"/>
      <c r="U1179" s="74"/>
      <c r="V1179" s="74"/>
      <c r="W1179" s="74"/>
      <c r="X1179" s="74"/>
      <c r="Y1179" s="74"/>
      <c r="Z1179" s="74"/>
      <c r="AA1179" s="74"/>
      <c r="AB1179" s="74"/>
      <c r="AC1179" s="74"/>
      <c r="AD1179" s="74"/>
    </row>
    <row r="1180" ht="13.5" customHeight="1">
      <c r="A1180" s="44"/>
      <c r="B1180" s="60" t="str">
        <f>IF($K1180="","",(VLOOKUP($K1180,'判定表'!$B$3:$G$105,6,FALSE)))</f>
        <v/>
      </c>
      <c r="C1180" s="61"/>
      <c r="D1180" s="62" t="str">
        <f t="shared" si="2"/>
        <v/>
      </c>
      <c r="E1180" s="62" t="str">
        <f>IF(F1180="","",VLOOKUP($F1180,'金額'!$B$3:$K$44,10,FALSE))</f>
        <v/>
      </c>
      <c r="F1180" s="63"/>
      <c r="G1180" s="64" t="str">
        <f>IF($F1180="","",(VLOOKUP($F1180,'金額'!$B$3:$E$114,2,FALSE)))</f>
        <v/>
      </c>
      <c r="H1180" s="65" t="str">
        <f>IF(F1180="","",VLOOKUP($F1180,'金額'!$B$3:$I$44,8,FALSE))</f>
        <v/>
      </c>
      <c r="I1180" s="66" t="str">
        <f>IF(F1180="","",VLOOKUP($F1180,'金額'!$B$3:$I$44,7,FALSE))</f>
        <v/>
      </c>
      <c r="J1180" s="67"/>
      <c r="K1180" s="68"/>
      <c r="L1180" s="69" t="str">
        <f>IF($I1180="","",IF(AND($B1180="K",$E1180="KTN"),2000,IF(AND($B1180="K",$E1180="WHZ"),2000,IF($E1180="MAHA",1500,IF($G1180=0,(VLOOKUP($K1180,'判定表'!$B$3:$G$96,2,FALSE)),0)))))</f>
        <v/>
      </c>
      <c r="M1180" s="70" t="str">
        <f>IF($K1180="","",IF($E1180="ANC",(VLOOKUP($K1180,'判定表'!$B$3:$G$95,3,FALSE)),IF(OR($E1180="KTN",$E1180="WHZ"),(VLOOKUP($K1180,'判定表'!$B$3:$G$95,4,FALSE)*I1180),0)))</f>
        <v/>
      </c>
      <c r="N1180" s="71" t="str">
        <f>IF($I1180="","",IF($K1180="","",IF($G1180=1,(VLOOKUP($F1180,'金額'!$B$3:$J$114,3,FALSE)),0)))</f>
        <v/>
      </c>
      <c r="O1180" s="72" t="str">
        <f t="shared" si="3"/>
        <v/>
      </c>
      <c r="P1180" s="73" t="str">
        <f>IF($K1180="","",IF($E1180="KTN",(VLOOKUP($K1180,'判定表'!$B$3:$I$95,8,FALSE)),IF($I1180="","",(VLOOKUP($F1180,'金額'!$B$3:$J$114,9,FALSE)))))</f>
        <v/>
      </c>
      <c r="Q1180" s="59"/>
      <c r="R1180" s="74"/>
      <c r="S1180" s="74"/>
      <c r="T1180" s="74"/>
      <c r="U1180" s="74"/>
      <c r="V1180" s="74"/>
      <c r="W1180" s="74"/>
      <c r="X1180" s="74"/>
      <c r="Y1180" s="74"/>
      <c r="Z1180" s="74"/>
      <c r="AA1180" s="74"/>
      <c r="AB1180" s="74"/>
      <c r="AC1180" s="74"/>
      <c r="AD1180" s="74"/>
    </row>
    <row r="1181" ht="13.5" customHeight="1">
      <c r="A1181" s="44"/>
      <c r="B1181" s="60" t="str">
        <f>IF($K1181="","",(VLOOKUP($K1181,'判定表'!$B$3:$G$105,6,FALSE)))</f>
        <v/>
      </c>
      <c r="C1181" s="61"/>
      <c r="D1181" s="62" t="str">
        <f t="shared" si="2"/>
        <v/>
      </c>
      <c r="E1181" s="62" t="str">
        <f>IF(F1181="","",VLOOKUP($F1181,'金額'!$B$3:$K$44,10,FALSE))</f>
        <v/>
      </c>
      <c r="F1181" s="63"/>
      <c r="G1181" s="64" t="str">
        <f>IF($F1181="","",(VLOOKUP($F1181,'金額'!$B$3:$E$114,2,FALSE)))</f>
        <v/>
      </c>
      <c r="H1181" s="65" t="str">
        <f>IF(F1181="","",VLOOKUP($F1181,'金額'!$B$3:$I$44,8,FALSE))</f>
        <v/>
      </c>
      <c r="I1181" s="66" t="str">
        <f>IF(F1181="","",VLOOKUP($F1181,'金額'!$B$3:$I$44,7,FALSE))</f>
        <v/>
      </c>
      <c r="J1181" s="67"/>
      <c r="K1181" s="68"/>
      <c r="L1181" s="69" t="str">
        <f>IF($I1181="","",IF(AND($B1181="K",$E1181="KTN"),2000,IF(AND($B1181="K",$E1181="WHZ"),2000,IF($E1181="MAHA",1500,IF($G1181=0,(VLOOKUP($K1181,'判定表'!$B$3:$G$96,2,FALSE)),0)))))</f>
        <v/>
      </c>
      <c r="M1181" s="70" t="str">
        <f>IF($K1181="","",IF($E1181="ANC",(VLOOKUP($K1181,'判定表'!$B$3:$G$95,3,FALSE)),IF(OR($E1181="KTN",$E1181="WHZ"),(VLOOKUP($K1181,'判定表'!$B$3:$G$95,4,FALSE)*I1181),0)))</f>
        <v/>
      </c>
      <c r="N1181" s="71" t="str">
        <f>IF($I1181="","",IF($K1181="","",IF($G1181=1,(VLOOKUP($F1181,'金額'!$B$3:$J$114,3,FALSE)),0)))</f>
        <v/>
      </c>
      <c r="O1181" s="72" t="str">
        <f t="shared" si="3"/>
        <v/>
      </c>
      <c r="P1181" s="73" t="str">
        <f>IF($K1181="","",IF($E1181="KTN",(VLOOKUP($K1181,'判定表'!$B$3:$I$95,8,FALSE)),IF($I1181="","",(VLOOKUP($F1181,'金額'!$B$3:$J$114,9,FALSE)))))</f>
        <v/>
      </c>
      <c r="Q1181" s="59"/>
      <c r="R1181" s="74"/>
      <c r="S1181" s="74"/>
      <c r="T1181" s="74"/>
      <c r="U1181" s="74"/>
      <c r="V1181" s="74"/>
      <c r="W1181" s="74"/>
      <c r="X1181" s="74"/>
      <c r="Y1181" s="74"/>
      <c r="Z1181" s="74"/>
      <c r="AA1181" s="74"/>
      <c r="AB1181" s="74"/>
      <c r="AC1181" s="74"/>
      <c r="AD1181" s="74"/>
    </row>
    <row r="1182" ht="13.5" customHeight="1">
      <c r="A1182" s="44"/>
      <c r="B1182" s="60" t="str">
        <f>IF($K1182="","",(VLOOKUP($K1182,'判定表'!$B$3:$G$105,6,FALSE)))</f>
        <v/>
      </c>
      <c r="C1182" s="61"/>
      <c r="D1182" s="62" t="str">
        <f t="shared" si="2"/>
        <v/>
      </c>
      <c r="E1182" s="62" t="str">
        <f>IF(F1182="","",VLOOKUP($F1182,'金額'!$B$3:$K$44,10,FALSE))</f>
        <v/>
      </c>
      <c r="F1182" s="63"/>
      <c r="G1182" s="64" t="str">
        <f>IF($F1182="","",(VLOOKUP($F1182,'金額'!$B$3:$E$114,2,FALSE)))</f>
        <v/>
      </c>
      <c r="H1182" s="65" t="str">
        <f>IF(F1182="","",VLOOKUP($F1182,'金額'!$B$3:$I$44,8,FALSE))</f>
        <v/>
      </c>
      <c r="I1182" s="66" t="str">
        <f>IF(F1182="","",VLOOKUP($F1182,'金額'!$B$3:$I$44,7,FALSE))</f>
        <v/>
      </c>
      <c r="J1182" s="67"/>
      <c r="K1182" s="68"/>
      <c r="L1182" s="69" t="str">
        <f>IF($I1182="","",IF(AND($B1182="K",$E1182="KTN"),2000,IF(AND($B1182="K",$E1182="WHZ"),2000,IF($E1182="MAHA",1500,IF($G1182=0,(VLOOKUP($K1182,'判定表'!$B$3:$G$96,2,FALSE)),0)))))</f>
        <v/>
      </c>
      <c r="M1182" s="70" t="str">
        <f>IF($K1182="","",IF($E1182="ANC",(VLOOKUP($K1182,'判定表'!$B$3:$G$95,3,FALSE)),IF(OR($E1182="KTN",$E1182="WHZ"),(VLOOKUP($K1182,'判定表'!$B$3:$G$95,4,FALSE)*I1182),0)))</f>
        <v/>
      </c>
      <c r="N1182" s="71" t="str">
        <f>IF($I1182="","",IF($K1182="","",IF($G1182=1,(VLOOKUP($F1182,'金額'!$B$3:$J$114,3,FALSE)),0)))</f>
        <v/>
      </c>
      <c r="O1182" s="72" t="str">
        <f t="shared" si="3"/>
        <v/>
      </c>
      <c r="P1182" s="73" t="str">
        <f>IF($K1182="","",IF($E1182="KTN",(VLOOKUP($K1182,'判定表'!$B$3:$I$95,8,FALSE)),IF($I1182="","",(VLOOKUP($F1182,'金額'!$B$3:$J$114,9,FALSE)))))</f>
        <v/>
      </c>
      <c r="Q1182" s="59"/>
      <c r="R1182" s="74"/>
      <c r="S1182" s="74"/>
      <c r="T1182" s="74"/>
      <c r="U1182" s="74"/>
      <c r="V1182" s="74"/>
      <c r="W1182" s="74"/>
      <c r="X1182" s="74"/>
      <c r="Y1182" s="74"/>
      <c r="Z1182" s="74"/>
      <c r="AA1182" s="74"/>
      <c r="AB1182" s="74"/>
      <c r="AC1182" s="74"/>
      <c r="AD1182" s="74"/>
    </row>
    <row r="1183" ht="13.5" customHeight="1">
      <c r="A1183" s="44"/>
      <c r="B1183" s="60" t="str">
        <f>IF($K1183="","",(VLOOKUP($K1183,'判定表'!$B$3:$G$105,6,FALSE)))</f>
        <v/>
      </c>
      <c r="C1183" s="61"/>
      <c r="D1183" s="62" t="str">
        <f t="shared" si="2"/>
        <v/>
      </c>
      <c r="E1183" s="62" t="str">
        <f>IF(F1183="","",VLOOKUP($F1183,'金額'!$B$3:$K$44,10,FALSE))</f>
        <v/>
      </c>
      <c r="F1183" s="63"/>
      <c r="G1183" s="64" t="str">
        <f>IF($F1183="","",(VLOOKUP($F1183,'金額'!$B$3:$E$114,2,FALSE)))</f>
        <v/>
      </c>
      <c r="H1183" s="65" t="str">
        <f>IF(F1183="","",VLOOKUP($F1183,'金額'!$B$3:$I$44,8,FALSE))</f>
        <v/>
      </c>
      <c r="I1183" s="66" t="str">
        <f>IF(F1183="","",VLOOKUP($F1183,'金額'!$B$3:$I$44,7,FALSE))</f>
        <v/>
      </c>
      <c r="J1183" s="67"/>
      <c r="K1183" s="68"/>
      <c r="L1183" s="69" t="str">
        <f>IF($I1183="","",IF(AND($B1183="K",$E1183="KTN"),2000,IF(AND($B1183="K",$E1183="WHZ"),2000,IF($E1183="MAHA",1500,IF($G1183=0,(VLOOKUP($K1183,'判定表'!$B$3:$G$96,2,FALSE)),0)))))</f>
        <v/>
      </c>
      <c r="M1183" s="70" t="str">
        <f>IF($K1183="","",IF($E1183="ANC",(VLOOKUP($K1183,'判定表'!$B$3:$G$95,3,FALSE)),IF(OR($E1183="KTN",$E1183="WHZ"),(VLOOKUP($K1183,'判定表'!$B$3:$G$95,4,FALSE)*I1183),0)))</f>
        <v/>
      </c>
      <c r="N1183" s="71" t="str">
        <f>IF($I1183="","",IF($K1183="","",IF($G1183=1,(VLOOKUP($F1183,'金額'!$B$3:$J$114,3,FALSE)),0)))</f>
        <v/>
      </c>
      <c r="O1183" s="72" t="str">
        <f t="shared" si="3"/>
        <v/>
      </c>
      <c r="P1183" s="73" t="str">
        <f>IF($K1183="","",IF($E1183="KTN",(VLOOKUP($K1183,'判定表'!$B$3:$I$95,8,FALSE)),IF($I1183="","",(VLOOKUP($F1183,'金額'!$B$3:$J$114,9,FALSE)))))</f>
        <v/>
      </c>
      <c r="Q1183" s="59"/>
      <c r="R1183" s="74"/>
      <c r="S1183" s="74"/>
      <c r="T1183" s="74"/>
      <c r="U1183" s="74"/>
      <c r="V1183" s="74"/>
      <c r="W1183" s="74"/>
      <c r="X1183" s="74"/>
      <c r="Y1183" s="74"/>
      <c r="Z1183" s="74"/>
      <c r="AA1183" s="74"/>
      <c r="AB1183" s="74"/>
      <c r="AC1183" s="74"/>
      <c r="AD1183" s="74"/>
    </row>
    <row r="1184" ht="13.5" customHeight="1">
      <c r="A1184" s="44"/>
      <c r="B1184" s="60" t="str">
        <f>IF($K1184="","",(VLOOKUP($K1184,'判定表'!$B$3:$G$105,6,FALSE)))</f>
        <v/>
      </c>
      <c r="C1184" s="61"/>
      <c r="D1184" s="62" t="str">
        <f t="shared" si="2"/>
        <v/>
      </c>
      <c r="E1184" s="62" t="str">
        <f>IF(F1184="","",VLOOKUP($F1184,'金額'!$B$3:$K$44,10,FALSE))</f>
        <v/>
      </c>
      <c r="F1184" s="63"/>
      <c r="G1184" s="64" t="str">
        <f>IF($F1184="","",(VLOOKUP($F1184,'金額'!$B$3:$E$114,2,FALSE)))</f>
        <v/>
      </c>
      <c r="H1184" s="65" t="str">
        <f>IF(F1184="","",VLOOKUP($F1184,'金額'!$B$3:$I$44,8,FALSE))</f>
        <v/>
      </c>
      <c r="I1184" s="66" t="str">
        <f>IF(F1184="","",VLOOKUP($F1184,'金額'!$B$3:$I$44,7,FALSE))</f>
        <v/>
      </c>
      <c r="J1184" s="67"/>
      <c r="K1184" s="68"/>
      <c r="L1184" s="69" t="str">
        <f>IF($I1184="","",IF(AND($B1184="K",$E1184="KTN"),2000,IF(AND($B1184="K",$E1184="WHZ"),2000,IF($E1184="MAHA",1500,IF($G1184=0,(VLOOKUP($K1184,'判定表'!$B$3:$G$96,2,FALSE)),0)))))</f>
        <v/>
      </c>
      <c r="M1184" s="70" t="str">
        <f>IF($K1184="","",IF($E1184="ANC",(VLOOKUP($K1184,'判定表'!$B$3:$G$95,3,FALSE)),IF(OR($E1184="KTN",$E1184="WHZ"),(VLOOKUP($K1184,'判定表'!$B$3:$G$95,4,FALSE)*I1184),0)))</f>
        <v/>
      </c>
      <c r="N1184" s="71" t="str">
        <f>IF($I1184="","",IF($K1184="","",IF($G1184=1,(VLOOKUP($F1184,'金額'!$B$3:$J$114,3,FALSE)),0)))</f>
        <v/>
      </c>
      <c r="O1184" s="72" t="str">
        <f t="shared" si="3"/>
        <v/>
      </c>
      <c r="P1184" s="73" t="str">
        <f>IF($K1184="","",IF($E1184="KTN",(VLOOKUP($K1184,'判定表'!$B$3:$I$95,8,FALSE)),IF($I1184="","",(VLOOKUP($F1184,'金額'!$B$3:$J$114,9,FALSE)))))</f>
        <v/>
      </c>
      <c r="Q1184" s="59"/>
      <c r="R1184" s="74"/>
      <c r="S1184" s="74"/>
      <c r="T1184" s="74"/>
      <c r="U1184" s="74"/>
      <c r="V1184" s="74"/>
      <c r="W1184" s="74"/>
      <c r="X1184" s="74"/>
      <c r="Y1184" s="74"/>
      <c r="Z1184" s="74"/>
      <c r="AA1184" s="74"/>
      <c r="AB1184" s="74"/>
      <c r="AC1184" s="74"/>
      <c r="AD1184" s="74"/>
    </row>
    <row r="1185" ht="13.5" customHeight="1">
      <c r="A1185" s="44"/>
      <c r="B1185" s="60" t="str">
        <f>IF($K1185="","",(VLOOKUP($K1185,'判定表'!$B$3:$G$105,6,FALSE)))</f>
        <v/>
      </c>
      <c r="C1185" s="61"/>
      <c r="D1185" s="62" t="str">
        <f t="shared" si="2"/>
        <v/>
      </c>
      <c r="E1185" s="62" t="str">
        <f>IF(F1185="","",VLOOKUP($F1185,'金額'!$B$3:$K$44,10,FALSE))</f>
        <v/>
      </c>
      <c r="F1185" s="63"/>
      <c r="G1185" s="64" t="str">
        <f>IF($F1185="","",(VLOOKUP($F1185,'金額'!$B$3:$E$114,2,FALSE)))</f>
        <v/>
      </c>
      <c r="H1185" s="65" t="str">
        <f>IF(F1185="","",VLOOKUP($F1185,'金額'!$B$3:$I$44,8,FALSE))</f>
        <v/>
      </c>
      <c r="I1185" s="66" t="str">
        <f>IF(F1185="","",VLOOKUP($F1185,'金額'!$B$3:$I$44,7,FALSE))</f>
        <v/>
      </c>
      <c r="J1185" s="67"/>
      <c r="K1185" s="68"/>
      <c r="L1185" s="69" t="str">
        <f>IF($I1185="","",IF(AND($B1185="K",$E1185="KTN"),2000,IF(AND($B1185="K",$E1185="WHZ"),2000,IF($E1185="MAHA",1500,IF($G1185=0,(VLOOKUP($K1185,'判定表'!$B$3:$G$96,2,FALSE)),0)))))</f>
        <v/>
      </c>
      <c r="M1185" s="70" t="str">
        <f>IF($K1185="","",IF($E1185="ANC",(VLOOKUP($K1185,'判定表'!$B$3:$G$95,3,FALSE)),IF(OR($E1185="KTN",$E1185="WHZ"),(VLOOKUP($K1185,'判定表'!$B$3:$G$95,4,FALSE)*I1185),0)))</f>
        <v/>
      </c>
      <c r="N1185" s="71" t="str">
        <f>IF($I1185="","",IF($K1185="","",IF($G1185=1,(VLOOKUP($F1185,'金額'!$B$3:$J$114,3,FALSE)),0)))</f>
        <v/>
      </c>
      <c r="O1185" s="72" t="str">
        <f t="shared" si="3"/>
        <v/>
      </c>
      <c r="P1185" s="73" t="str">
        <f>IF($K1185="","",IF($E1185="KTN",(VLOOKUP($K1185,'判定表'!$B$3:$I$95,8,FALSE)),IF($I1185="","",(VLOOKUP($F1185,'金額'!$B$3:$J$114,9,FALSE)))))</f>
        <v/>
      </c>
      <c r="Q1185" s="59"/>
      <c r="R1185" s="74"/>
      <c r="S1185" s="74"/>
      <c r="T1185" s="74"/>
      <c r="U1185" s="74"/>
      <c r="V1185" s="74"/>
      <c r="W1185" s="74"/>
      <c r="X1185" s="74"/>
      <c r="Y1185" s="74"/>
      <c r="Z1185" s="74"/>
      <c r="AA1185" s="74"/>
      <c r="AB1185" s="74"/>
      <c r="AC1185" s="74"/>
      <c r="AD1185" s="74"/>
    </row>
    <row r="1186" ht="13.5" customHeight="1">
      <c r="A1186" s="44"/>
      <c r="B1186" s="60" t="str">
        <f>IF($K1186="","",(VLOOKUP($K1186,'判定表'!$B$3:$G$105,6,FALSE)))</f>
        <v/>
      </c>
      <c r="C1186" s="61"/>
      <c r="D1186" s="62" t="str">
        <f t="shared" si="2"/>
        <v/>
      </c>
      <c r="E1186" s="62" t="str">
        <f>IF(F1186="","",VLOOKUP($F1186,'金額'!$B$3:$K$44,10,FALSE))</f>
        <v/>
      </c>
      <c r="F1186" s="63"/>
      <c r="G1186" s="64" t="str">
        <f>IF($F1186="","",(VLOOKUP($F1186,'金額'!$B$3:$E$114,2,FALSE)))</f>
        <v/>
      </c>
      <c r="H1186" s="65" t="str">
        <f>IF(F1186="","",VLOOKUP($F1186,'金額'!$B$3:$I$44,8,FALSE))</f>
        <v/>
      </c>
      <c r="I1186" s="66" t="str">
        <f>IF(F1186="","",VLOOKUP($F1186,'金額'!$B$3:$I$44,7,FALSE))</f>
        <v/>
      </c>
      <c r="J1186" s="67"/>
      <c r="K1186" s="68"/>
      <c r="L1186" s="69" t="str">
        <f>IF($I1186="","",IF(AND($B1186="K",$E1186="KTN"),2000,IF(AND($B1186="K",$E1186="WHZ"),2000,IF($E1186="MAHA",1500,IF($G1186=0,(VLOOKUP($K1186,'判定表'!$B$3:$G$96,2,FALSE)),0)))))</f>
        <v/>
      </c>
      <c r="M1186" s="70" t="str">
        <f>IF($K1186="","",IF($E1186="ANC",(VLOOKUP($K1186,'判定表'!$B$3:$G$95,3,FALSE)),IF(OR($E1186="KTN",$E1186="WHZ"),(VLOOKUP($K1186,'判定表'!$B$3:$G$95,4,FALSE)*I1186),0)))</f>
        <v/>
      </c>
      <c r="N1186" s="71" t="str">
        <f>IF($I1186="","",IF($K1186="","",IF($G1186=1,(VLOOKUP($F1186,'金額'!$B$3:$J$114,3,FALSE)),0)))</f>
        <v/>
      </c>
      <c r="O1186" s="72" t="str">
        <f t="shared" si="3"/>
        <v/>
      </c>
      <c r="P1186" s="73" t="str">
        <f>IF($K1186="","",IF($E1186="KTN",(VLOOKUP($K1186,'判定表'!$B$3:$I$95,8,FALSE)),IF($I1186="","",(VLOOKUP($F1186,'金額'!$B$3:$J$114,9,FALSE)))))</f>
        <v/>
      </c>
      <c r="Q1186" s="59"/>
      <c r="R1186" s="74"/>
      <c r="S1186" s="74"/>
      <c r="T1186" s="74"/>
      <c r="U1186" s="74"/>
      <c r="V1186" s="74"/>
      <c r="W1186" s="74"/>
      <c r="X1186" s="74"/>
      <c r="Y1186" s="74"/>
      <c r="Z1186" s="74"/>
      <c r="AA1186" s="74"/>
      <c r="AB1186" s="74"/>
      <c r="AC1186" s="74"/>
      <c r="AD1186" s="74"/>
    </row>
    <row r="1187" ht="13.5" customHeight="1">
      <c r="A1187" s="44"/>
      <c r="B1187" s="60" t="str">
        <f>IF($K1187="","",(VLOOKUP($K1187,'判定表'!$B$3:$G$105,6,FALSE)))</f>
        <v/>
      </c>
      <c r="C1187" s="61"/>
      <c r="D1187" s="62" t="str">
        <f t="shared" si="2"/>
        <v/>
      </c>
      <c r="E1187" s="62" t="str">
        <f>IF(F1187="","",VLOOKUP($F1187,'金額'!$B$3:$K$44,10,FALSE))</f>
        <v/>
      </c>
      <c r="F1187" s="63"/>
      <c r="G1187" s="64" t="str">
        <f>IF($F1187="","",(VLOOKUP($F1187,'金額'!$B$3:$E$114,2,FALSE)))</f>
        <v/>
      </c>
      <c r="H1187" s="65" t="str">
        <f>IF(F1187="","",VLOOKUP($F1187,'金額'!$B$3:$I$44,8,FALSE))</f>
        <v/>
      </c>
      <c r="I1187" s="66" t="str">
        <f>IF(F1187="","",VLOOKUP($F1187,'金額'!$B$3:$I$44,7,FALSE))</f>
        <v/>
      </c>
      <c r="J1187" s="67"/>
      <c r="K1187" s="68"/>
      <c r="L1187" s="69" t="str">
        <f>IF($I1187="","",IF(AND($B1187="K",$E1187="KTN"),2000,IF(AND($B1187="K",$E1187="WHZ"),2000,IF($E1187="MAHA",1500,IF($G1187=0,(VLOOKUP($K1187,'判定表'!$B$3:$G$96,2,FALSE)),0)))))</f>
        <v/>
      </c>
      <c r="M1187" s="70" t="str">
        <f>IF($K1187="","",IF($E1187="ANC",(VLOOKUP($K1187,'判定表'!$B$3:$G$95,3,FALSE)),IF(OR($E1187="KTN",$E1187="WHZ"),(VLOOKUP($K1187,'判定表'!$B$3:$G$95,4,FALSE)*I1187),0)))</f>
        <v/>
      </c>
      <c r="N1187" s="71" t="str">
        <f>IF($I1187="","",IF($K1187="","",IF($G1187=1,(VLOOKUP($F1187,'金額'!$B$3:$J$114,3,FALSE)),0)))</f>
        <v/>
      </c>
      <c r="O1187" s="72" t="str">
        <f t="shared" si="3"/>
        <v/>
      </c>
      <c r="P1187" s="73" t="str">
        <f>IF($K1187="","",IF($E1187="KTN",(VLOOKUP($K1187,'判定表'!$B$3:$I$95,8,FALSE)),IF($I1187="","",(VLOOKUP($F1187,'金額'!$B$3:$J$114,9,FALSE)))))</f>
        <v/>
      </c>
      <c r="Q1187" s="59"/>
      <c r="R1187" s="74"/>
      <c r="S1187" s="74"/>
      <c r="T1187" s="74"/>
      <c r="U1187" s="74"/>
      <c r="V1187" s="74"/>
      <c r="W1187" s="74"/>
      <c r="X1187" s="74"/>
      <c r="Y1187" s="74"/>
      <c r="Z1187" s="74"/>
      <c r="AA1187" s="74"/>
      <c r="AB1187" s="74"/>
      <c r="AC1187" s="74"/>
      <c r="AD1187" s="74"/>
    </row>
    <row r="1188" ht="13.5" customHeight="1">
      <c r="A1188" s="44"/>
      <c r="B1188" s="60" t="str">
        <f>IF($K1188="","",(VLOOKUP($K1188,'判定表'!$B$3:$G$105,6,FALSE)))</f>
        <v/>
      </c>
      <c r="C1188" s="61"/>
      <c r="D1188" s="62" t="str">
        <f t="shared" si="2"/>
        <v/>
      </c>
      <c r="E1188" s="62" t="str">
        <f>IF(F1188="","",VLOOKUP($F1188,'金額'!$B$3:$K$44,10,FALSE))</f>
        <v/>
      </c>
      <c r="F1188" s="63"/>
      <c r="G1188" s="64" t="str">
        <f>IF($F1188="","",(VLOOKUP($F1188,'金額'!$B$3:$E$114,2,FALSE)))</f>
        <v/>
      </c>
      <c r="H1188" s="65" t="str">
        <f>IF(F1188="","",VLOOKUP($F1188,'金額'!$B$3:$I$44,8,FALSE))</f>
        <v/>
      </c>
      <c r="I1188" s="66" t="str">
        <f>IF(F1188="","",VLOOKUP($F1188,'金額'!$B$3:$I$44,7,FALSE))</f>
        <v/>
      </c>
      <c r="J1188" s="67"/>
      <c r="K1188" s="68"/>
      <c r="L1188" s="69" t="str">
        <f>IF($I1188="","",IF(AND($B1188="K",$E1188="KTN"),2000,IF(AND($B1188="K",$E1188="WHZ"),2000,IF($E1188="MAHA",1500,IF($G1188=0,(VLOOKUP($K1188,'判定表'!$B$3:$G$96,2,FALSE)),0)))))</f>
        <v/>
      </c>
      <c r="M1188" s="70" t="str">
        <f>IF($K1188="","",IF($E1188="ANC",(VLOOKUP($K1188,'判定表'!$B$3:$G$95,3,FALSE)),IF(OR($E1188="KTN",$E1188="WHZ"),(VLOOKUP($K1188,'判定表'!$B$3:$G$95,4,FALSE)*I1188),0)))</f>
        <v/>
      </c>
      <c r="N1188" s="71" t="str">
        <f>IF($I1188="","",IF($K1188="","",IF($G1188=1,(VLOOKUP($F1188,'金額'!$B$3:$J$114,3,FALSE)),0)))</f>
        <v/>
      </c>
      <c r="O1188" s="72" t="str">
        <f t="shared" si="3"/>
        <v/>
      </c>
      <c r="P1188" s="73" t="str">
        <f>IF($K1188="","",IF($E1188="KTN",(VLOOKUP($K1188,'判定表'!$B$3:$I$95,8,FALSE)),IF($I1188="","",(VLOOKUP($F1188,'金額'!$B$3:$J$114,9,FALSE)))))</f>
        <v/>
      </c>
      <c r="Q1188" s="59"/>
      <c r="R1188" s="74"/>
      <c r="S1188" s="74"/>
      <c r="T1188" s="74"/>
      <c r="U1188" s="74"/>
      <c r="V1188" s="74"/>
      <c r="W1188" s="74"/>
      <c r="X1188" s="74"/>
      <c r="Y1188" s="74"/>
      <c r="Z1188" s="74"/>
      <c r="AA1188" s="74"/>
      <c r="AB1188" s="74"/>
      <c r="AC1188" s="74"/>
      <c r="AD1188" s="74"/>
    </row>
    <row r="1189" ht="13.5" customHeight="1">
      <c r="A1189" s="44"/>
      <c r="B1189" s="60" t="str">
        <f>IF($K1189="","",(VLOOKUP($K1189,'判定表'!$B$3:$G$105,6,FALSE)))</f>
        <v/>
      </c>
      <c r="C1189" s="61"/>
      <c r="D1189" s="62" t="str">
        <f t="shared" si="2"/>
        <v/>
      </c>
      <c r="E1189" s="62" t="str">
        <f>IF(F1189="","",VLOOKUP($F1189,'金額'!$B$3:$K$44,10,FALSE))</f>
        <v/>
      </c>
      <c r="F1189" s="63"/>
      <c r="G1189" s="64" t="str">
        <f>IF($F1189="","",(VLOOKUP($F1189,'金額'!$B$3:$E$114,2,FALSE)))</f>
        <v/>
      </c>
      <c r="H1189" s="65" t="str">
        <f>IF(F1189="","",VLOOKUP($F1189,'金額'!$B$3:$I$44,8,FALSE))</f>
        <v/>
      </c>
      <c r="I1189" s="66" t="str">
        <f>IF(F1189="","",VLOOKUP($F1189,'金額'!$B$3:$I$44,7,FALSE))</f>
        <v/>
      </c>
      <c r="J1189" s="67"/>
      <c r="K1189" s="68"/>
      <c r="L1189" s="69" t="str">
        <f>IF($I1189="","",IF(AND($B1189="K",$E1189="KTN"),2000,IF(AND($B1189="K",$E1189="WHZ"),2000,IF($E1189="MAHA",1500,IF($G1189=0,(VLOOKUP($K1189,'判定表'!$B$3:$G$96,2,FALSE)),0)))))</f>
        <v/>
      </c>
      <c r="M1189" s="70" t="str">
        <f>IF($K1189="","",IF($E1189="ANC",(VLOOKUP($K1189,'判定表'!$B$3:$G$95,3,FALSE)),IF(OR($E1189="KTN",$E1189="WHZ"),(VLOOKUP($K1189,'判定表'!$B$3:$G$95,4,FALSE)*I1189),0)))</f>
        <v/>
      </c>
      <c r="N1189" s="71" t="str">
        <f>IF($I1189="","",IF($K1189="","",IF($G1189=1,(VLOOKUP($F1189,'金額'!$B$3:$J$114,3,FALSE)),0)))</f>
        <v/>
      </c>
      <c r="O1189" s="72" t="str">
        <f t="shared" si="3"/>
        <v/>
      </c>
      <c r="P1189" s="73" t="str">
        <f>IF($K1189="","",IF($E1189="KTN",(VLOOKUP($K1189,'判定表'!$B$3:$I$95,8,FALSE)),IF($I1189="","",(VLOOKUP($F1189,'金額'!$B$3:$J$114,9,FALSE)))))</f>
        <v/>
      </c>
      <c r="Q1189" s="59"/>
      <c r="R1189" s="74"/>
      <c r="S1189" s="74"/>
      <c r="T1189" s="74"/>
      <c r="U1189" s="74"/>
      <c r="V1189" s="74"/>
      <c r="W1189" s="74"/>
      <c r="X1189" s="74"/>
      <c r="Y1189" s="74"/>
      <c r="Z1189" s="74"/>
      <c r="AA1189" s="74"/>
      <c r="AB1189" s="74"/>
      <c r="AC1189" s="74"/>
      <c r="AD1189" s="74"/>
    </row>
    <row r="1190" ht="13.5" customHeight="1">
      <c r="A1190" s="44"/>
      <c r="B1190" s="60" t="str">
        <f>IF($K1190="","",(VLOOKUP($K1190,'判定表'!$B$3:$G$105,6,FALSE)))</f>
        <v/>
      </c>
      <c r="C1190" s="61"/>
      <c r="D1190" s="62" t="str">
        <f t="shared" si="2"/>
        <v/>
      </c>
      <c r="E1190" s="62" t="str">
        <f>IF(F1190="","",VLOOKUP($F1190,'金額'!$B$3:$K$44,10,FALSE))</f>
        <v/>
      </c>
      <c r="F1190" s="63"/>
      <c r="G1190" s="64" t="str">
        <f>IF($F1190="","",(VLOOKUP($F1190,'金額'!$B$3:$E$114,2,FALSE)))</f>
        <v/>
      </c>
      <c r="H1190" s="65" t="str">
        <f>IF(F1190="","",VLOOKUP($F1190,'金額'!$B$3:$I$44,8,FALSE))</f>
        <v/>
      </c>
      <c r="I1190" s="66" t="str">
        <f>IF(F1190="","",VLOOKUP($F1190,'金額'!$B$3:$I$44,7,FALSE))</f>
        <v/>
      </c>
      <c r="J1190" s="67"/>
      <c r="K1190" s="68"/>
      <c r="L1190" s="69" t="str">
        <f>IF($I1190="","",IF(AND($B1190="K",$E1190="KTN"),2000,IF(AND($B1190="K",$E1190="WHZ"),2000,IF($E1190="MAHA",1500,IF($G1190=0,(VLOOKUP($K1190,'判定表'!$B$3:$G$96,2,FALSE)),0)))))</f>
        <v/>
      </c>
      <c r="M1190" s="70" t="str">
        <f>IF($K1190="","",IF($E1190="ANC",(VLOOKUP($K1190,'判定表'!$B$3:$G$95,3,FALSE)),IF(OR($E1190="KTN",$E1190="WHZ"),(VLOOKUP($K1190,'判定表'!$B$3:$G$95,4,FALSE)*I1190),0)))</f>
        <v/>
      </c>
      <c r="N1190" s="71" t="str">
        <f>IF($I1190="","",IF($K1190="","",IF($G1190=1,(VLOOKUP($F1190,'金額'!$B$3:$J$114,3,FALSE)),0)))</f>
        <v/>
      </c>
      <c r="O1190" s="72" t="str">
        <f t="shared" si="3"/>
        <v/>
      </c>
      <c r="P1190" s="73" t="str">
        <f>IF($K1190="","",IF($E1190="KTN",(VLOOKUP($K1190,'判定表'!$B$3:$I$95,8,FALSE)),IF($I1190="","",(VLOOKUP($F1190,'金額'!$B$3:$J$114,9,FALSE)))))</f>
        <v/>
      </c>
      <c r="Q1190" s="59"/>
      <c r="R1190" s="74"/>
      <c r="S1190" s="74"/>
      <c r="T1190" s="74"/>
      <c r="U1190" s="74"/>
      <c r="V1190" s="74"/>
      <c r="W1190" s="74"/>
      <c r="X1190" s="74"/>
      <c r="Y1190" s="74"/>
      <c r="Z1190" s="74"/>
      <c r="AA1190" s="74"/>
      <c r="AB1190" s="74"/>
      <c r="AC1190" s="74"/>
      <c r="AD1190" s="74"/>
    </row>
    <row r="1191" ht="13.5" customHeight="1">
      <c r="A1191" s="44"/>
      <c r="B1191" s="60" t="str">
        <f>IF($K1191="","",(VLOOKUP($K1191,'判定表'!$B$3:$G$105,6,FALSE)))</f>
        <v/>
      </c>
      <c r="C1191" s="61"/>
      <c r="D1191" s="62" t="str">
        <f t="shared" si="2"/>
        <v/>
      </c>
      <c r="E1191" s="62" t="str">
        <f>IF(F1191="","",VLOOKUP($F1191,'金額'!$B$3:$K$44,10,FALSE))</f>
        <v/>
      </c>
      <c r="F1191" s="63"/>
      <c r="G1191" s="64" t="str">
        <f>IF($F1191="","",(VLOOKUP($F1191,'金額'!$B$3:$E$114,2,FALSE)))</f>
        <v/>
      </c>
      <c r="H1191" s="65" t="str">
        <f>IF(F1191="","",VLOOKUP($F1191,'金額'!$B$3:$I$44,8,FALSE))</f>
        <v/>
      </c>
      <c r="I1191" s="66" t="str">
        <f>IF(F1191="","",VLOOKUP($F1191,'金額'!$B$3:$I$44,7,FALSE))</f>
        <v/>
      </c>
      <c r="J1191" s="67"/>
      <c r="K1191" s="68"/>
      <c r="L1191" s="69" t="str">
        <f>IF($I1191="","",IF(AND($B1191="K",$E1191="KTN"),2000,IF(AND($B1191="K",$E1191="WHZ"),2000,IF($E1191="MAHA",1500,IF($G1191=0,(VLOOKUP($K1191,'判定表'!$B$3:$G$96,2,FALSE)),0)))))</f>
        <v/>
      </c>
      <c r="M1191" s="70" t="str">
        <f>IF($K1191="","",IF($E1191="ANC",(VLOOKUP($K1191,'判定表'!$B$3:$G$95,3,FALSE)),IF(OR($E1191="KTN",$E1191="WHZ"),(VLOOKUP($K1191,'判定表'!$B$3:$G$95,4,FALSE)*I1191),0)))</f>
        <v/>
      </c>
      <c r="N1191" s="71" t="str">
        <f>IF($I1191="","",IF($K1191="","",IF($G1191=1,(VLOOKUP($F1191,'金額'!$B$3:$J$114,3,FALSE)),0)))</f>
        <v/>
      </c>
      <c r="O1191" s="72" t="str">
        <f t="shared" si="3"/>
        <v/>
      </c>
      <c r="P1191" s="73" t="str">
        <f>IF($K1191="","",IF($E1191="KTN",(VLOOKUP($K1191,'判定表'!$B$3:$I$95,8,FALSE)),IF($I1191="","",(VLOOKUP($F1191,'金額'!$B$3:$J$114,9,FALSE)))))</f>
        <v/>
      </c>
      <c r="Q1191" s="59"/>
      <c r="R1191" s="74"/>
      <c r="S1191" s="74"/>
      <c r="T1191" s="74"/>
      <c r="U1191" s="74"/>
      <c r="V1191" s="74"/>
      <c r="W1191" s="74"/>
      <c r="X1191" s="74"/>
      <c r="Y1191" s="74"/>
      <c r="Z1191" s="74"/>
      <c r="AA1191" s="74"/>
      <c r="AB1191" s="74"/>
      <c r="AC1191" s="74"/>
      <c r="AD1191" s="74"/>
    </row>
    <row r="1192" ht="13.5" customHeight="1">
      <c r="A1192" s="44"/>
      <c r="B1192" s="60" t="str">
        <f>IF($K1192="","",(VLOOKUP($K1192,'判定表'!$B$3:$G$105,6,FALSE)))</f>
        <v/>
      </c>
      <c r="C1192" s="61"/>
      <c r="D1192" s="62" t="str">
        <f t="shared" si="2"/>
        <v/>
      </c>
      <c r="E1192" s="62" t="str">
        <f>IF(F1192="","",VLOOKUP($F1192,'金額'!$B$3:$K$44,10,FALSE))</f>
        <v/>
      </c>
      <c r="F1192" s="63"/>
      <c r="G1192" s="64" t="str">
        <f>IF($F1192="","",(VLOOKUP($F1192,'金額'!$B$3:$E$114,2,FALSE)))</f>
        <v/>
      </c>
      <c r="H1192" s="65" t="str">
        <f>IF(F1192="","",VLOOKUP($F1192,'金額'!$B$3:$I$44,8,FALSE))</f>
        <v/>
      </c>
      <c r="I1192" s="66" t="str">
        <f>IF(F1192="","",VLOOKUP($F1192,'金額'!$B$3:$I$44,7,FALSE))</f>
        <v/>
      </c>
      <c r="J1192" s="67"/>
      <c r="K1192" s="68"/>
      <c r="L1192" s="69" t="str">
        <f>IF($I1192="","",IF(AND($B1192="K",$E1192="KTN"),2000,IF(AND($B1192="K",$E1192="WHZ"),2000,IF($E1192="MAHA",1500,IF($G1192=0,(VLOOKUP($K1192,'判定表'!$B$3:$G$96,2,FALSE)),0)))))</f>
        <v/>
      </c>
      <c r="M1192" s="70" t="str">
        <f>IF($K1192="","",IF($E1192="ANC",(VLOOKUP($K1192,'判定表'!$B$3:$G$95,3,FALSE)),IF(OR($E1192="KTN",$E1192="WHZ"),(VLOOKUP($K1192,'判定表'!$B$3:$G$95,4,FALSE)*I1192),0)))</f>
        <v/>
      </c>
      <c r="N1192" s="71" t="str">
        <f>IF($I1192="","",IF($K1192="","",IF($G1192=1,(VLOOKUP($F1192,'金額'!$B$3:$J$114,3,FALSE)),0)))</f>
        <v/>
      </c>
      <c r="O1192" s="72" t="str">
        <f t="shared" si="3"/>
        <v/>
      </c>
      <c r="P1192" s="73" t="str">
        <f>IF($K1192="","",IF($E1192="KTN",(VLOOKUP($K1192,'判定表'!$B$3:$I$95,8,FALSE)),IF($I1192="","",(VLOOKUP($F1192,'金額'!$B$3:$J$114,9,FALSE)))))</f>
        <v/>
      </c>
      <c r="Q1192" s="59"/>
      <c r="R1192" s="74"/>
      <c r="S1192" s="74"/>
      <c r="T1192" s="74"/>
      <c r="U1192" s="74"/>
      <c r="V1192" s="74"/>
      <c r="W1192" s="74"/>
      <c r="X1192" s="74"/>
      <c r="Y1192" s="74"/>
      <c r="Z1192" s="74"/>
      <c r="AA1192" s="74"/>
      <c r="AB1192" s="74"/>
      <c r="AC1192" s="74"/>
      <c r="AD1192" s="74"/>
    </row>
    <row r="1193" ht="13.5" customHeight="1">
      <c r="A1193" s="44"/>
      <c r="B1193" s="60" t="str">
        <f>IF($K1193="","",(VLOOKUP($K1193,'判定表'!$B$3:$G$105,6,FALSE)))</f>
        <v/>
      </c>
      <c r="C1193" s="61"/>
      <c r="D1193" s="62" t="str">
        <f t="shared" si="2"/>
        <v/>
      </c>
      <c r="E1193" s="62" t="str">
        <f>IF(F1193="","",VLOOKUP($F1193,'金額'!$B$3:$K$44,10,FALSE))</f>
        <v/>
      </c>
      <c r="F1193" s="63"/>
      <c r="G1193" s="64" t="str">
        <f>IF($F1193="","",(VLOOKUP($F1193,'金額'!$B$3:$E$114,2,FALSE)))</f>
        <v/>
      </c>
      <c r="H1193" s="65" t="str">
        <f>IF(F1193="","",VLOOKUP($F1193,'金額'!$B$3:$I$44,8,FALSE))</f>
        <v/>
      </c>
      <c r="I1193" s="66" t="str">
        <f>IF(F1193="","",VLOOKUP($F1193,'金額'!$B$3:$I$44,7,FALSE))</f>
        <v/>
      </c>
      <c r="J1193" s="67"/>
      <c r="K1193" s="68"/>
      <c r="L1193" s="69" t="str">
        <f>IF($I1193="","",IF(AND($B1193="K",$E1193="KTN"),2000,IF(AND($B1193="K",$E1193="WHZ"),2000,IF($E1193="MAHA",1500,IF($G1193=0,(VLOOKUP($K1193,'判定表'!$B$3:$G$96,2,FALSE)),0)))))</f>
        <v/>
      </c>
      <c r="M1193" s="70" t="str">
        <f>IF($K1193="","",IF($E1193="ANC",(VLOOKUP($K1193,'判定表'!$B$3:$G$95,3,FALSE)),IF(OR($E1193="KTN",$E1193="WHZ"),(VLOOKUP($K1193,'判定表'!$B$3:$G$95,4,FALSE)*I1193),0)))</f>
        <v/>
      </c>
      <c r="N1193" s="71" t="str">
        <f>IF($I1193="","",IF($K1193="","",IF($G1193=1,(VLOOKUP($F1193,'金額'!$B$3:$J$114,3,FALSE)),0)))</f>
        <v/>
      </c>
      <c r="O1193" s="72" t="str">
        <f t="shared" si="3"/>
        <v/>
      </c>
      <c r="P1193" s="73" t="str">
        <f>IF($K1193="","",IF($E1193="KTN",(VLOOKUP($K1193,'判定表'!$B$3:$I$95,8,FALSE)),IF($I1193="","",(VLOOKUP($F1193,'金額'!$B$3:$J$114,9,FALSE)))))</f>
        <v/>
      </c>
      <c r="Q1193" s="59"/>
      <c r="R1193" s="74"/>
      <c r="S1193" s="74"/>
      <c r="T1193" s="74"/>
      <c r="U1193" s="74"/>
      <c r="V1193" s="74"/>
      <c r="W1193" s="74"/>
      <c r="X1193" s="74"/>
      <c r="Y1193" s="74"/>
      <c r="Z1193" s="74"/>
      <c r="AA1193" s="74"/>
      <c r="AB1193" s="74"/>
      <c r="AC1193" s="74"/>
      <c r="AD1193" s="74"/>
    </row>
    <row r="1194" ht="13.5" customHeight="1">
      <c r="A1194" s="44"/>
      <c r="B1194" s="60" t="str">
        <f>IF($K1194="","",(VLOOKUP($K1194,'判定表'!$B$3:$G$105,6,FALSE)))</f>
        <v/>
      </c>
      <c r="C1194" s="61"/>
      <c r="D1194" s="62" t="str">
        <f t="shared" si="2"/>
        <v/>
      </c>
      <c r="E1194" s="62" t="str">
        <f>IF(F1194="","",VLOOKUP($F1194,'金額'!$B$3:$K$44,10,FALSE))</f>
        <v/>
      </c>
      <c r="F1194" s="63"/>
      <c r="G1194" s="64" t="str">
        <f>IF($F1194="","",(VLOOKUP($F1194,'金額'!$B$3:$E$114,2,FALSE)))</f>
        <v/>
      </c>
      <c r="H1194" s="65" t="str">
        <f>IF(F1194="","",VLOOKUP($F1194,'金額'!$B$3:$I$44,8,FALSE))</f>
        <v/>
      </c>
      <c r="I1194" s="66" t="str">
        <f>IF(F1194="","",VLOOKUP($F1194,'金額'!$B$3:$I$44,7,FALSE))</f>
        <v/>
      </c>
      <c r="J1194" s="67"/>
      <c r="K1194" s="68"/>
      <c r="L1194" s="69" t="str">
        <f>IF($I1194="","",IF(AND($B1194="K",$E1194="KTN"),2000,IF(AND($B1194="K",$E1194="WHZ"),2000,IF($E1194="MAHA",1500,IF($G1194=0,(VLOOKUP($K1194,'判定表'!$B$3:$G$96,2,FALSE)),0)))))</f>
        <v/>
      </c>
      <c r="M1194" s="70" t="str">
        <f>IF($K1194="","",IF($E1194="ANC",(VLOOKUP($K1194,'判定表'!$B$3:$G$95,3,FALSE)),IF(OR($E1194="KTN",$E1194="WHZ"),(VLOOKUP($K1194,'判定表'!$B$3:$G$95,4,FALSE)*I1194),0)))</f>
        <v/>
      </c>
      <c r="N1194" s="71" t="str">
        <f>IF($I1194="","",IF($K1194="","",IF($G1194=1,(VLOOKUP($F1194,'金額'!$B$3:$J$114,3,FALSE)),0)))</f>
        <v/>
      </c>
      <c r="O1194" s="72" t="str">
        <f t="shared" si="3"/>
        <v/>
      </c>
      <c r="P1194" s="73" t="str">
        <f>IF($K1194="","",IF($E1194="KTN",(VLOOKUP($K1194,'判定表'!$B$3:$I$95,8,FALSE)),IF($I1194="","",(VLOOKUP($F1194,'金額'!$B$3:$J$114,9,FALSE)))))</f>
        <v/>
      </c>
      <c r="Q1194" s="59"/>
      <c r="R1194" s="74"/>
      <c r="S1194" s="74"/>
      <c r="T1194" s="74"/>
      <c r="U1194" s="74"/>
      <c r="V1194" s="74"/>
      <c r="W1194" s="74"/>
      <c r="X1194" s="74"/>
      <c r="Y1194" s="74"/>
      <c r="Z1194" s="74"/>
      <c r="AA1194" s="74"/>
      <c r="AB1194" s="74"/>
      <c r="AC1194" s="74"/>
      <c r="AD1194" s="74"/>
    </row>
    <row r="1195" ht="13.5" customHeight="1">
      <c r="A1195" s="44"/>
      <c r="B1195" s="60" t="str">
        <f>IF($K1195="","",(VLOOKUP($K1195,'判定表'!$B$3:$G$105,6,FALSE)))</f>
        <v/>
      </c>
      <c r="C1195" s="61"/>
      <c r="D1195" s="62" t="str">
        <f t="shared" si="2"/>
        <v/>
      </c>
      <c r="E1195" s="62" t="str">
        <f>IF(F1195="","",VLOOKUP($F1195,'金額'!$B$3:$K$44,10,FALSE))</f>
        <v/>
      </c>
      <c r="F1195" s="63"/>
      <c r="G1195" s="64" t="str">
        <f>IF($F1195="","",(VLOOKUP($F1195,'金額'!$B$3:$E$114,2,FALSE)))</f>
        <v/>
      </c>
      <c r="H1195" s="65" t="str">
        <f>IF(F1195="","",VLOOKUP($F1195,'金額'!$B$3:$I$44,8,FALSE))</f>
        <v/>
      </c>
      <c r="I1195" s="66" t="str">
        <f>IF(F1195="","",VLOOKUP($F1195,'金額'!$B$3:$I$44,7,FALSE))</f>
        <v/>
      </c>
      <c r="J1195" s="67"/>
      <c r="K1195" s="68"/>
      <c r="L1195" s="69" t="str">
        <f>IF($I1195="","",IF(AND($B1195="K",$E1195="KTN"),2000,IF(AND($B1195="K",$E1195="WHZ"),2000,IF($E1195="MAHA",1500,IF($G1195=0,(VLOOKUP($K1195,'判定表'!$B$3:$G$96,2,FALSE)),0)))))</f>
        <v/>
      </c>
      <c r="M1195" s="70" t="str">
        <f>IF($K1195="","",IF($E1195="ANC",(VLOOKUP($K1195,'判定表'!$B$3:$G$95,3,FALSE)),IF(OR($E1195="KTN",$E1195="WHZ"),(VLOOKUP($K1195,'判定表'!$B$3:$G$95,4,FALSE)*I1195),0)))</f>
        <v/>
      </c>
      <c r="N1195" s="71" t="str">
        <f>IF($I1195="","",IF($K1195="","",IF($G1195=1,(VLOOKUP($F1195,'金額'!$B$3:$J$114,3,FALSE)),0)))</f>
        <v/>
      </c>
      <c r="O1195" s="72" t="str">
        <f t="shared" si="3"/>
        <v/>
      </c>
      <c r="P1195" s="73" t="str">
        <f>IF($K1195="","",IF($E1195="KTN",(VLOOKUP($K1195,'判定表'!$B$3:$I$95,8,FALSE)),IF($I1195="","",(VLOOKUP($F1195,'金額'!$B$3:$J$114,9,FALSE)))))</f>
        <v/>
      </c>
      <c r="Q1195" s="59"/>
      <c r="R1195" s="74"/>
      <c r="S1195" s="74"/>
      <c r="T1195" s="74"/>
      <c r="U1195" s="74"/>
      <c r="V1195" s="74"/>
      <c r="W1195" s="74"/>
      <c r="X1195" s="74"/>
      <c r="Y1195" s="74"/>
      <c r="Z1195" s="74"/>
      <c r="AA1195" s="74"/>
      <c r="AB1195" s="74"/>
      <c r="AC1195" s="74"/>
      <c r="AD1195" s="74"/>
    </row>
    <row r="1196" ht="13.5" customHeight="1">
      <c r="A1196" s="44"/>
      <c r="B1196" s="60" t="str">
        <f>IF($K1196="","",(VLOOKUP($K1196,'判定表'!$B$3:$G$105,6,FALSE)))</f>
        <v/>
      </c>
      <c r="C1196" s="61"/>
      <c r="D1196" s="62" t="str">
        <f t="shared" si="2"/>
        <v/>
      </c>
      <c r="E1196" s="62" t="str">
        <f>IF(F1196="","",VLOOKUP($F1196,'金額'!$B$3:$K$44,10,FALSE))</f>
        <v/>
      </c>
      <c r="F1196" s="63"/>
      <c r="G1196" s="64" t="str">
        <f>IF($F1196="","",(VLOOKUP($F1196,'金額'!$B$3:$E$114,2,FALSE)))</f>
        <v/>
      </c>
      <c r="H1196" s="65" t="str">
        <f>IF(F1196="","",VLOOKUP($F1196,'金額'!$B$3:$I$44,8,FALSE))</f>
        <v/>
      </c>
      <c r="I1196" s="66" t="str">
        <f>IF(F1196="","",VLOOKUP($F1196,'金額'!$B$3:$I$44,7,FALSE))</f>
        <v/>
      </c>
      <c r="J1196" s="67"/>
      <c r="K1196" s="68"/>
      <c r="L1196" s="69" t="str">
        <f>IF($I1196="","",IF(AND($B1196="K",$E1196="KTN"),2000,IF(AND($B1196="K",$E1196="WHZ"),2000,IF($E1196="MAHA",1500,IF($G1196=0,(VLOOKUP($K1196,'判定表'!$B$3:$G$96,2,FALSE)),0)))))</f>
        <v/>
      </c>
      <c r="M1196" s="70" t="str">
        <f>IF($K1196="","",IF($E1196="ANC",(VLOOKUP($K1196,'判定表'!$B$3:$G$95,3,FALSE)),IF(OR($E1196="KTN",$E1196="WHZ"),(VLOOKUP($K1196,'判定表'!$B$3:$G$95,4,FALSE)*I1196),0)))</f>
        <v/>
      </c>
      <c r="N1196" s="71" t="str">
        <f>IF($I1196="","",IF($K1196="","",IF($G1196=1,(VLOOKUP($F1196,'金額'!$B$3:$J$114,3,FALSE)),0)))</f>
        <v/>
      </c>
      <c r="O1196" s="72" t="str">
        <f t="shared" si="3"/>
        <v/>
      </c>
      <c r="P1196" s="73" t="str">
        <f>IF($K1196="","",IF($E1196="KTN",(VLOOKUP($K1196,'判定表'!$B$3:$I$95,8,FALSE)),IF($I1196="","",(VLOOKUP($F1196,'金額'!$B$3:$J$114,9,FALSE)))))</f>
        <v/>
      </c>
      <c r="Q1196" s="59"/>
      <c r="R1196" s="74"/>
      <c r="S1196" s="74"/>
      <c r="T1196" s="74"/>
      <c r="U1196" s="74"/>
      <c r="V1196" s="74"/>
      <c r="W1196" s="74"/>
      <c r="X1196" s="74"/>
      <c r="Y1196" s="74"/>
      <c r="Z1196" s="74"/>
      <c r="AA1196" s="74"/>
      <c r="AB1196" s="74"/>
      <c r="AC1196" s="74"/>
      <c r="AD1196" s="74"/>
    </row>
    <row r="1197" ht="13.5" customHeight="1">
      <c r="A1197" s="44"/>
      <c r="B1197" s="60" t="str">
        <f>IF($K1197="","",(VLOOKUP($K1197,'判定表'!$B$3:$G$105,6,FALSE)))</f>
        <v/>
      </c>
      <c r="C1197" s="61"/>
      <c r="D1197" s="62" t="str">
        <f t="shared" si="2"/>
        <v/>
      </c>
      <c r="E1197" s="62" t="str">
        <f>IF(F1197="","",VLOOKUP($F1197,'金額'!$B$3:$K$44,10,FALSE))</f>
        <v/>
      </c>
      <c r="F1197" s="63"/>
      <c r="G1197" s="64" t="str">
        <f>IF($F1197="","",(VLOOKUP($F1197,'金額'!$B$3:$E$114,2,FALSE)))</f>
        <v/>
      </c>
      <c r="H1197" s="65" t="str">
        <f>IF(F1197="","",VLOOKUP($F1197,'金額'!$B$3:$I$44,8,FALSE))</f>
        <v/>
      </c>
      <c r="I1197" s="66" t="str">
        <f>IF(F1197="","",VLOOKUP($F1197,'金額'!$B$3:$I$44,7,FALSE))</f>
        <v/>
      </c>
      <c r="J1197" s="67"/>
      <c r="K1197" s="68"/>
      <c r="L1197" s="69" t="str">
        <f>IF($I1197="","",IF(AND($B1197="K",$E1197="KTN"),2000,IF(AND($B1197="K",$E1197="WHZ"),2000,IF($E1197="MAHA",1500,IF($G1197=0,(VLOOKUP($K1197,'判定表'!$B$3:$G$96,2,FALSE)),0)))))</f>
        <v/>
      </c>
      <c r="M1197" s="70" t="str">
        <f>IF($K1197="","",IF($E1197="ANC",(VLOOKUP($K1197,'判定表'!$B$3:$G$95,3,FALSE)),IF(OR($E1197="KTN",$E1197="WHZ"),(VLOOKUP($K1197,'判定表'!$B$3:$G$95,4,FALSE)*I1197),0)))</f>
        <v/>
      </c>
      <c r="N1197" s="71" t="str">
        <f>IF($I1197="","",IF($K1197="","",IF($G1197=1,(VLOOKUP($F1197,'金額'!$B$3:$J$114,3,FALSE)),0)))</f>
        <v/>
      </c>
      <c r="O1197" s="72" t="str">
        <f t="shared" si="3"/>
        <v/>
      </c>
      <c r="P1197" s="73" t="str">
        <f>IF($K1197="","",IF($E1197="KTN",(VLOOKUP($K1197,'判定表'!$B$3:$I$95,8,FALSE)),IF($I1197="","",(VLOOKUP($F1197,'金額'!$B$3:$J$114,9,FALSE)))))</f>
        <v/>
      </c>
      <c r="Q1197" s="59"/>
      <c r="R1197" s="74"/>
      <c r="S1197" s="74"/>
      <c r="T1197" s="74"/>
      <c r="U1197" s="74"/>
      <c r="V1197" s="74"/>
      <c r="W1197" s="74"/>
      <c r="X1197" s="74"/>
      <c r="Y1197" s="74"/>
      <c r="Z1197" s="74"/>
      <c r="AA1197" s="74"/>
      <c r="AB1197" s="74"/>
      <c r="AC1197" s="74"/>
      <c r="AD1197" s="74"/>
    </row>
    <row r="1198" ht="13.5" customHeight="1">
      <c r="A1198" s="44"/>
      <c r="B1198" s="60" t="str">
        <f>IF($K1198="","",(VLOOKUP($K1198,'判定表'!$B$3:$G$105,6,FALSE)))</f>
        <v/>
      </c>
      <c r="C1198" s="61"/>
      <c r="D1198" s="62" t="str">
        <f t="shared" si="2"/>
        <v/>
      </c>
      <c r="E1198" s="62" t="str">
        <f>IF(F1198="","",VLOOKUP($F1198,'金額'!$B$3:$K$44,10,FALSE))</f>
        <v/>
      </c>
      <c r="F1198" s="63"/>
      <c r="G1198" s="64" t="str">
        <f>IF($F1198="","",(VLOOKUP($F1198,'金額'!$B$3:$E$114,2,FALSE)))</f>
        <v/>
      </c>
      <c r="H1198" s="65" t="str">
        <f>IF(F1198="","",VLOOKUP($F1198,'金額'!$B$3:$I$44,8,FALSE))</f>
        <v/>
      </c>
      <c r="I1198" s="66" t="str">
        <f>IF(F1198="","",VLOOKUP($F1198,'金額'!$B$3:$I$44,7,FALSE))</f>
        <v/>
      </c>
      <c r="J1198" s="67"/>
      <c r="K1198" s="68"/>
      <c r="L1198" s="69" t="str">
        <f>IF($I1198="","",IF(AND($B1198="K",$E1198="KTN"),2000,IF(AND($B1198="K",$E1198="WHZ"),2000,IF($E1198="MAHA",1500,IF($G1198=0,(VLOOKUP($K1198,'判定表'!$B$3:$G$96,2,FALSE)),0)))))</f>
        <v/>
      </c>
      <c r="M1198" s="70" t="str">
        <f>IF($K1198="","",IF($E1198="ANC",(VLOOKUP($K1198,'判定表'!$B$3:$G$95,3,FALSE)),IF(OR($E1198="KTN",$E1198="WHZ"),(VLOOKUP($K1198,'判定表'!$B$3:$G$95,4,FALSE)*I1198),0)))</f>
        <v/>
      </c>
      <c r="N1198" s="71" t="str">
        <f>IF($I1198="","",IF($K1198="","",IF($G1198=1,(VLOOKUP($F1198,'金額'!$B$3:$J$114,3,FALSE)),0)))</f>
        <v/>
      </c>
      <c r="O1198" s="72" t="str">
        <f t="shared" si="3"/>
        <v/>
      </c>
      <c r="P1198" s="73" t="str">
        <f>IF($K1198="","",IF($E1198="KTN",(VLOOKUP($K1198,'判定表'!$B$3:$I$95,8,FALSE)),IF($I1198="","",(VLOOKUP($F1198,'金額'!$B$3:$J$114,9,FALSE)))))</f>
        <v/>
      </c>
      <c r="Q1198" s="59"/>
      <c r="R1198" s="74"/>
      <c r="S1198" s="74"/>
      <c r="T1198" s="74"/>
      <c r="U1198" s="74"/>
      <c r="V1198" s="74"/>
      <c r="W1198" s="74"/>
      <c r="X1198" s="74"/>
      <c r="Y1198" s="74"/>
      <c r="Z1198" s="74"/>
      <c r="AA1198" s="74"/>
      <c r="AB1198" s="74"/>
      <c r="AC1198" s="74"/>
      <c r="AD1198" s="74"/>
    </row>
    <row r="1199" ht="13.5" customHeight="1">
      <c r="A1199" s="44"/>
      <c r="B1199" s="60" t="str">
        <f>IF($K1199="","",(VLOOKUP($K1199,'判定表'!$B$3:$G$105,6,FALSE)))</f>
        <v/>
      </c>
      <c r="C1199" s="61"/>
      <c r="D1199" s="62" t="str">
        <f t="shared" si="2"/>
        <v/>
      </c>
      <c r="E1199" s="62" t="str">
        <f>IF(F1199="","",VLOOKUP($F1199,'金額'!$B$3:$K$44,10,FALSE))</f>
        <v/>
      </c>
      <c r="F1199" s="63"/>
      <c r="G1199" s="64" t="str">
        <f>IF($F1199="","",(VLOOKUP($F1199,'金額'!$B$3:$E$114,2,FALSE)))</f>
        <v/>
      </c>
      <c r="H1199" s="65" t="str">
        <f>IF(F1199="","",VLOOKUP($F1199,'金額'!$B$3:$I$44,8,FALSE))</f>
        <v/>
      </c>
      <c r="I1199" s="66" t="str">
        <f>IF(F1199="","",VLOOKUP($F1199,'金額'!$B$3:$I$44,7,FALSE))</f>
        <v/>
      </c>
      <c r="J1199" s="67"/>
      <c r="K1199" s="68"/>
      <c r="L1199" s="69" t="str">
        <f>IF($I1199="","",IF(AND($B1199="K",$E1199="KTN"),2000,IF(AND($B1199="K",$E1199="WHZ"),2000,IF($E1199="MAHA",1500,IF($G1199=0,(VLOOKUP($K1199,'判定表'!$B$3:$G$96,2,FALSE)),0)))))</f>
        <v/>
      </c>
      <c r="M1199" s="70" t="str">
        <f>IF($K1199="","",IF($E1199="ANC",(VLOOKUP($K1199,'判定表'!$B$3:$G$95,3,FALSE)),IF(OR($E1199="KTN",$E1199="WHZ"),(VLOOKUP($K1199,'判定表'!$B$3:$G$95,4,FALSE)*I1199),0)))</f>
        <v/>
      </c>
      <c r="N1199" s="71" t="str">
        <f>IF($I1199="","",IF($K1199="","",IF($G1199=1,(VLOOKUP($F1199,'金額'!$B$3:$J$114,3,FALSE)),0)))</f>
        <v/>
      </c>
      <c r="O1199" s="72" t="str">
        <f t="shared" si="3"/>
        <v/>
      </c>
      <c r="P1199" s="73" t="str">
        <f>IF($K1199="","",IF($E1199="KTN",(VLOOKUP($K1199,'判定表'!$B$3:$I$95,8,FALSE)),IF($I1199="","",(VLOOKUP($F1199,'金額'!$B$3:$J$114,9,FALSE)))))</f>
        <v/>
      </c>
      <c r="Q1199" s="59"/>
      <c r="R1199" s="74"/>
      <c r="S1199" s="74"/>
      <c r="T1199" s="74"/>
      <c r="U1199" s="74"/>
      <c r="V1199" s="74"/>
      <c r="W1199" s="74"/>
      <c r="X1199" s="74"/>
      <c r="Y1199" s="74"/>
      <c r="Z1199" s="74"/>
      <c r="AA1199" s="74"/>
      <c r="AB1199" s="74"/>
      <c r="AC1199" s="74"/>
      <c r="AD1199" s="74"/>
    </row>
    <row r="1200" ht="13.5" customHeight="1">
      <c r="A1200" s="44"/>
      <c r="B1200" s="60" t="str">
        <f>IF($K1200="","",(VLOOKUP($K1200,'判定表'!$B$3:$G$105,6,FALSE)))</f>
        <v/>
      </c>
      <c r="C1200" s="61"/>
      <c r="D1200" s="62" t="str">
        <f t="shared" si="2"/>
        <v/>
      </c>
      <c r="E1200" s="62" t="str">
        <f>IF(F1200="","",VLOOKUP($F1200,'金額'!$B$3:$K$44,10,FALSE))</f>
        <v/>
      </c>
      <c r="F1200" s="63"/>
      <c r="G1200" s="64" t="str">
        <f>IF($F1200="","",(VLOOKUP($F1200,'金額'!$B$3:$E$114,2,FALSE)))</f>
        <v/>
      </c>
      <c r="H1200" s="65" t="str">
        <f>IF(F1200="","",VLOOKUP($F1200,'金額'!$B$3:$I$44,8,FALSE))</f>
        <v/>
      </c>
      <c r="I1200" s="66" t="str">
        <f>IF(F1200="","",VLOOKUP($F1200,'金額'!$B$3:$I$44,7,FALSE))</f>
        <v/>
      </c>
      <c r="J1200" s="67"/>
      <c r="K1200" s="68"/>
      <c r="L1200" s="69" t="str">
        <f>IF($I1200="","",IF(AND($B1200="K",$E1200="KTN"),2000,IF(AND($B1200="K",$E1200="WHZ"),2000,IF($E1200="MAHA",1500,IF($G1200=0,(VLOOKUP($K1200,'判定表'!$B$3:$G$96,2,FALSE)),0)))))</f>
        <v/>
      </c>
      <c r="M1200" s="70" t="str">
        <f>IF($K1200="","",IF($E1200="ANC",(VLOOKUP($K1200,'判定表'!$B$3:$G$95,3,FALSE)),IF(OR($E1200="KTN",$E1200="WHZ"),(VLOOKUP($K1200,'判定表'!$B$3:$G$95,4,FALSE)*I1200),0)))</f>
        <v/>
      </c>
      <c r="N1200" s="71" t="str">
        <f>IF($I1200="","",IF($K1200="","",IF($G1200=1,(VLOOKUP($F1200,'金額'!$B$3:$J$114,3,FALSE)),0)))</f>
        <v/>
      </c>
      <c r="O1200" s="72" t="str">
        <f t="shared" si="3"/>
        <v/>
      </c>
      <c r="P1200" s="73" t="str">
        <f>IF($K1200="","",IF($E1200="KTN",(VLOOKUP($K1200,'判定表'!$B$3:$I$95,8,FALSE)),IF($I1200="","",(VLOOKUP($F1200,'金額'!$B$3:$J$114,9,FALSE)))))</f>
        <v/>
      </c>
      <c r="Q1200" s="59"/>
      <c r="R1200" s="74"/>
      <c r="S1200" s="74"/>
      <c r="T1200" s="74"/>
      <c r="U1200" s="74"/>
      <c r="V1200" s="74"/>
      <c r="W1200" s="74"/>
      <c r="X1200" s="74"/>
      <c r="Y1200" s="74"/>
      <c r="Z1200" s="74"/>
      <c r="AA1200" s="74"/>
      <c r="AB1200" s="74"/>
      <c r="AC1200" s="74"/>
      <c r="AD1200" s="74"/>
    </row>
    <row r="1201" ht="13.5" customHeight="1">
      <c r="A1201" s="44"/>
      <c r="B1201" s="60" t="str">
        <f>IF($K1201="","",(VLOOKUP($K1201,'判定表'!$B$3:$G$105,6,FALSE)))</f>
        <v/>
      </c>
      <c r="C1201" s="61"/>
      <c r="D1201" s="62" t="str">
        <f t="shared" si="2"/>
        <v/>
      </c>
      <c r="E1201" s="62" t="str">
        <f>IF(F1201="","",VLOOKUP($F1201,'金額'!$B$3:$K$44,10,FALSE))</f>
        <v/>
      </c>
      <c r="F1201" s="63"/>
      <c r="G1201" s="64" t="str">
        <f>IF($F1201="","",(VLOOKUP($F1201,'金額'!$B$3:$E$114,2,FALSE)))</f>
        <v/>
      </c>
      <c r="H1201" s="65" t="str">
        <f>IF(F1201="","",VLOOKUP($F1201,'金額'!$B$3:$I$44,8,FALSE))</f>
        <v/>
      </c>
      <c r="I1201" s="66" t="str">
        <f>IF(F1201="","",VLOOKUP($F1201,'金額'!$B$3:$I$44,7,FALSE))</f>
        <v/>
      </c>
      <c r="J1201" s="67"/>
      <c r="K1201" s="68"/>
      <c r="L1201" s="69" t="str">
        <f>IF($I1201="","",IF(AND($B1201="K",$E1201="KTN"),2000,IF(AND($B1201="K",$E1201="WHZ"),2000,IF($E1201="MAHA",1500,IF($G1201=0,(VLOOKUP($K1201,'判定表'!$B$3:$G$96,2,FALSE)),0)))))</f>
        <v/>
      </c>
      <c r="M1201" s="70" t="str">
        <f>IF($K1201="","",IF($E1201="ANC",(VLOOKUP($K1201,'判定表'!$B$3:$G$95,3,FALSE)),IF(OR($E1201="KTN",$E1201="WHZ"),(VLOOKUP($K1201,'判定表'!$B$3:$G$95,4,FALSE)*I1201),0)))</f>
        <v/>
      </c>
      <c r="N1201" s="71" t="str">
        <f>IF($I1201="","",IF($K1201="","",IF($G1201=1,(VLOOKUP($F1201,'金額'!$B$3:$J$114,3,FALSE)),0)))</f>
        <v/>
      </c>
      <c r="O1201" s="72" t="str">
        <f t="shared" si="3"/>
        <v/>
      </c>
      <c r="P1201" s="73" t="str">
        <f>IF($K1201="","",IF($E1201="KTN",(VLOOKUP($K1201,'判定表'!$B$3:$I$95,8,FALSE)),IF($I1201="","",(VLOOKUP($F1201,'金額'!$B$3:$J$114,9,FALSE)))))</f>
        <v/>
      </c>
      <c r="Q1201" s="59"/>
      <c r="R1201" s="74"/>
      <c r="S1201" s="74"/>
      <c r="T1201" s="74"/>
      <c r="U1201" s="74"/>
      <c r="V1201" s="74"/>
      <c r="W1201" s="74"/>
      <c r="X1201" s="74"/>
      <c r="Y1201" s="74"/>
      <c r="Z1201" s="74"/>
      <c r="AA1201" s="74"/>
      <c r="AB1201" s="74"/>
      <c r="AC1201" s="74"/>
      <c r="AD1201" s="74"/>
    </row>
    <row r="1202" ht="13.5" customHeight="1">
      <c r="A1202" s="44"/>
      <c r="B1202" s="60" t="str">
        <f>IF($K1202="","",(VLOOKUP($K1202,'判定表'!$B$3:$G$105,6,FALSE)))</f>
        <v/>
      </c>
      <c r="C1202" s="61"/>
      <c r="D1202" s="62" t="str">
        <f t="shared" si="2"/>
        <v/>
      </c>
      <c r="E1202" s="62" t="str">
        <f>IF(F1202="","",VLOOKUP($F1202,'金額'!$B$3:$K$44,10,FALSE))</f>
        <v/>
      </c>
      <c r="F1202" s="63"/>
      <c r="G1202" s="64" t="str">
        <f>IF($F1202="","",(VLOOKUP($F1202,'金額'!$B$3:$E$114,2,FALSE)))</f>
        <v/>
      </c>
      <c r="H1202" s="65" t="str">
        <f>IF(F1202="","",VLOOKUP($F1202,'金額'!$B$3:$I$44,8,FALSE))</f>
        <v/>
      </c>
      <c r="I1202" s="66" t="str">
        <f>IF(F1202="","",VLOOKUP($F1202,'金額'!$B$3:$I$44,7,FALSE))</f>
        <v/>
      </c>
      <c r="J1202" s="67"/>
      <c r="K1202" s="68"/>
      <c r="L1202" s="69" t="str">
        <f>IF($I1202="","",IF(AND($B1202="K",$E1202="KTN"),2000,IF(AND($B1202="K",$E1202="WHZ"),2000,IF($E1202="MAHA",1500,IF($G1202=0,(VLOOKUP($K1202,'判定表'!$B$3:$G$96,2,FALSE)),0)))))</f>
        <v/>
      </c>
      <c r="M1202" s="70" t="str">
        <f>IF($K1202="","",IF($E1202="ANC",(VLOOKUP($K1202,'判定表'!$B$3:$G$95,3,FALSE)),IF(OR($E1202="KTN",$E1202="WHZ"),(VLOOKUP($K1202,'判定表'!$B$3:$G$95,4,FALSE)*I1202),0)))</f>
        <v/>
      </c>
      <c r="N1202" s="71" t="str">
        <f>IF($I1202="","",IF($K1202="","",IF($G1202=1,(VLOOKUP($F1202,'金額'!$B$3:$J$114,3,FALSE)),0)))</f>
        <v/>
      </c>
      <c r="O1202" s="72" t="str">
        <f t="shared" si="3"/>
        <v/>
      </c>
      <c r="P1202" s="73" t="str">
        <f>IF($K1202="","",IF($E1202="KTN",(VLOOKUP($K1202,'判定表'!$B$3:$I$95,8,FALSE)),IF($I1202="","",(VLOOKUP($F1202,'金額'!$B$3:$J$114,9,FALSE)))))</f>
        <v/>
      </c>
      <c r="Q1202" s="59"/>
      <c r="R1202" s="74"/>
      <c r="S1202" s="74"/>
      <c r="T1202" s="74"/>
      <c r="U1202" s="74"/>
      <c r="V1202" s="74"/>
      <c r="W1202" s="74"/>
      <c r="X1202" s="74"/>
      <c r="Y1202" s="74"/>
      <c r="Z1202" s="74"/>
      <c r="AA1202" s="74"/>
      <c r="AB1202" s="74"/>
      <c r="AC1202" s="74"/>
      <c r="AD1202" s="74"/>
    </row>
    <row r="1203" ht="13.5" customHeight="1">
      <c r="A1203" s="44"/>
      <c r="B1203" s="60" t="str">
        <f>IF($K1203="","",(VLOOKUP($K1203,'判定表'!$B$3:$G$105,6,FALSE)))</f>
        <v/>
      </c>
      <c r="C1203" s="61"/>
      <c r="D1203" s="62" t="str">
        <f t="shared" si="2"/>
        <v/>
      </c>
      <c r="E1203" s="62" t="str">
        <f>IF(F1203="","",VLOOKUP($F1203,'金額'!$B$3:$K$44,10,FALSE))</f>
        <v/>
      </c>
      <c r="F1203" s="63"/>
      <c r="G1203" s="64" t="str">
        <f>IF($F1203="","",(VLOOKUP($F1203,'金額'!$B$3:$E$114,2,FALSE)))</f>
        <v/>
      </c>
      <c r="H1203" s="65" t="str">
        <f>IF(F1203="","",VLOOKUP($F1203,'金額'!$B$3:$I$44,8,FALSE))</f>
        <v/>
      </c>
      <c r="I1203" s="66" t="str">
        <f>IF(F1203="","",VLOOKUP($F1203,'金額'!$B$3:$I$44,7,FALSE))</f>
        <v/>
      </c>
      <c r="J1203" s="67"/>
      <c r="K1203" s="68"/>
      <c r="L1203" s="69" t="str">
        <f>IF($I1203="","",IF(AND($B1203="K",$E1203="KTN"),2000,IF(AND($B1203="K",$E1203="WHZ"),2000,IF($E1203="MAHA",1500,IF($G1203=0,(VLOOKUP($K1203,'判定表'!$B$3:$G$96,2,FALSE)),0)))))</f>
        <v/>
      </c>
      <c r="M1203" s="70" t="str">
        <f>IF($K1203="","",IF($E1203="ANC",(VLOOKUP($K1203,'判定表'!$B$3:$G$95,3,FALSE)),IF(OR($E1203="KTN",$E1203="WHZ"),(VLOOKUP($K1203,'判定表'!$B$3:$G$95,4,FALSE)*I1203),0)))</f>
        <v/>
      </c>
      <c r="N1203" s="71" t="str">
        <f>IF($I1203="","",IF($K1203="","",IF($G1203=1,(VLOOKUP($F1203,'金額'!$B$3:$J$114,3,FALSE)),0)))</f>
        <v/>
      </c>
      <c r="O1203" s="72" t="str">
        <f t="shared" si="3"/>
        <v/>
      </c>
      <c r="P1203" s="73" t="str">
        <f>IF($K1203="","",IF($E1203="KTN",(VLOOKUP($K1203,'判定表'!$B$3:$I$95,8,FALSE)),IF($I1203="","",(VLOOKUP($F1203,'金額'!$B$3:$J$114,9,FALSE)))))</f>
        <v/>
      </c>
      <c r="Q1203" s="59"/>
      <c r="R1203" s="74"/>
      <c r="S1203" s="74"/>
      <c r="T1203" s="74"/>
      <c r="U1203" s="74"/>
      <c r="V1203" s="74"/>
      <c r="W1203" s="74"/>
      <c r="X1203" s="74"/>
      <c r="Y1203" s="74"/>
      <c r="Z1203" s="74"/>
      <c r="AA1203" s="74"/>
      <c r="AB1203" s="74"/>
      <c r="AC1203" s="74"/>
      <c r="AD1203" s="74"/>
    </row>
    <row r="1204" ht="13.5" customHeight="1">
      <c r="A1204" s="44"/>
      <c r="B1204" s="60" t="str">
        <f>IF($K1204="","",(VLOOKUP($K1204,'判定表'!$B$3:$G$105,6,FALSE)))</f>
        <v/>
      </c>
      <c r="C1204" s="61"/>
      <c r="D1204" s="62" t="str">
        <f t="shared" si="2"/>
        <v/>
      </c>
      <c r="E1204" s="62" t="str">
        <f>IF(F1204="","",VLOOKUP($F1204,'金額'!$B$3:$K$44,10,FALSE))</f>
        <v/>
      </c>
      <c r="F1204" s="63"/>
      <c r="G1204" s="64" t="str">
        <f>IF($F1204="","",(VLOOKUP($F1204,'金額'!$B$3:$E$114,2,FALSE)))</f>
        <v/>
      </c>
      <c r="H1204" s="65" t="str">
        <f>IF(F1204="","",VLOOKUP($F1204,'金額'!$B$3:$I$44,8,FALSE))</f>
        <v/>
      </c>
      <c r="I1204" s="66" t="str">
        <f>IF(F1204="","",VLOOKUP($F1204,'金額'!$B$3:$I$44,7,FALSE))</f>
        <v/>
      </c>
      <c r="J1204" s="67"/>
      <c r="K1204" s="68"/>
      <c r="L1204" s="69" t="str">
        <f>IF($I1204="","",IF(AND($B1204="K",$E1204="KTN"),2000,IF(AND($B1204="K",$E1204="WHZ"),2000,IF($E1204="MAHA",1500,IF($G1204=0,(VLOOKUP($K1204,'判定表'!$B$3:$G$96,2,FALSE)),0)))))</f>
        <v/>
      </c>
      <c r="M1204" s="70" t="str">
        <f>IF($K1204="","",IF($E1204="ANC",(VLOOKUP($K1204,'判定表'!$B$3:$G$95,3,FALSE)),IF(OR($E1204="KTN",$E1204="WHZ"),(VLOOKUP($K1204,'判定表'!$B$3:$G$95,4,FALSE)*I1204),0)))</f>
        <v/>
      </c>
      <c r="N1204" s="71" t="str">
        <f>IF($I1204="","",IF($K1204="","",IF($G1204=1,(VLOOKUP($F1204,'金額'!$B$3:$J$114,3,FALSE)),0)))</f>
        <v/>
      </c>
      <c r="O1204" s="72" t="str">
        <f t="shared" si="3"/>
        <v/>
      </c>
      <c r="P1204" s="73" t="str">
        <f>IF($K1204="","",IF($E1204="KTN",(VLOOKUP($K1204,'判定表'!$B$3:$I$95,8,FALSE)),IF($I1204="","",(VLOOKUP($F1204,'金額'!$B$3:$J$114,9,FALSE)))))</f>
        <v/>
      </c>
      <c r="Q1204" s="59"/>
      <c r="R1204" s="74"/>
      <c r="S1204" s="74"/>
      <c r="T1204" s="74"/>
      <c r="U1204" s="74"/>
      <c r="V1204" s="74"/>
      <c r="W1204" s="74"/>
      <c r="X1204" s="74"/>
      <c r="Y1204" s="74"/>
      <c r="Z1204" s="74"/>
      <c r="AA1204" s="74"/>
      <c r="AB1204" s="74"/>
      <c r="AC1204" s="74"/>
      <c r="AD1204" s="74"/>
    </row>
    <row r="1205" ht="13.5" customHeight="1">
      <c r="A1205" s="44"/>
      <c r="B1205" s="60" t="str">
        <f>IF($K1205="","",(VLOOKUP($K1205,'判定表'!$B$3:$G$105,6,FALSE)))</f>
        <v/>
      </c>
      <c r="C1205" s="61"/>
      <c r="D1205" s="62" t="str">
        <f t="shared" si="2"/>
        <v/>
      </c>
      <c r="E1205" s="62" t="str">
        <f>IF(F1205="","",VLOOKUP($F1205,'金額'!$B$3:$K$44,10,FALSE))</f>
        <v/>
      </c>
      <c r="F1205" s="63"/>
      <c r="G1205" s="64" t="str">
        <f>IF($F1205="","",(VLOOKUP($F1205,'金額'!$B$3:$E$114,2,FALSE)))</f>
        <v/>
      </c>
      <c r="H1205" s="65" t="str">
        <f>IF(F1205="","",VLOOKUP($F1205,'金額'!$B$3:$I$44,8,FALSE))</f>
        <v/>
      </c>
      <c r="I1205" s="66" t="str">
        <f>IF(F1205="","",VLOOKUP($F1205,'金額'!$B$3:$I$44,7,FALSE))</f>
        <v/>
      </c>
      <c r="J1205" s="67"/>
      <c r="K1205" s="68"/>
      <c r="L1205" s="69" t="str">
        <f>IF($I1205="","",IF(AND($B1205="K",$E1205="KTN"),2000,IF(AND($B1205="K",$E1205="WHZ"),2000,IF($E1205="MAHA",1500,IF($G1205=0,(VLOOKUP($K1205,'判定表'!$B$3:$G$96,2,FALSE)),0)))))</f>
        <v/>
      </c>
      <c r="M1205" s="70" t="str">
        <f>IF($K1205="","",IF($E1205="ANC",(VLOOKUP($K1205,'判定表'!$B$3:$G$95,3,FALSE)),IF(OR($E1205="KTN",$E1205="WHZ"),(VLOOKUP($K1205,'判定表'!$B$3:$G$95,4,FALSE)*I1205),0)))</f>
        <v/>
      </c>
      <c r="N1205" s="71" t="str">
        <f>IF($I1205="","",IF($K1205="","",IF($G1205=1,(VLOOKUP($F1205,'金額'!$B$3:$J$114,3,FALSE)),0)))</f>
        <v/>
      </c>
      <c r="O1205" s="72" t="str">
        <f t="shared" si="3"/>
        <v/>
      </c>
      <c r="P1205" s="73" t="str">
        <f>IF($K1205="","",IF($E1205="KTN",(VLOOKUP($K1205,'判定表'!$B$3:$I$95,8,FALSE)),IF($I1205="","",(VLOOKUP($F1205,'金額'!$B$3:$J$114,9,FALSE)))))</f>
        <v/>
      </c>
      <c r="Q1205" s="59"/>
      <c r="R1205" s="74"/>
      <c r="S1205" s="74"/>
      <c r="T1205" s="74"/>
      <c r="U1205" s="74"/>
      <c r="V1205" s="74"/>
      <c r="W1205" s="74"/>
      <c r="X1205" s="74"/>
      <c r="Y1205" s="74"/>
      <c r="Z1205" s="74"/>
      <c r="AA1205" s="74"/>
      <c r="AB1205" s="74"/>
      <c r="AC1205" s="74"/>
      <c r="AD1205" s="74"/>
    </row>
    <row r="1206" ht="13.5" customHeight="1">
      <c r="A1206" s="44"/>
      <c r="B1206" s="60" t="str">
        <f>IF($K1206="","",(VLOOKUP($K1206,'判定表'!$B$3:$G$105,6,FALSE)))</f>
        <v/>
      </c>
      <c r="C1206" s="61"/>
      <c r="D1206" s="62" t="str">
        <f t="shared" si="2"/>
        <v/>
      </c>
      <c r="E1206" s="62" t="str">
        <f>IF(F1206="","",VLOOKUP($F1206,'金額'!$B$3:$K$44,10,FALSE))</f>
        <v/>
      </c>
      <c r="F1206" s="63"/>
      <c r="G1206" s="64" t="str">
        <f>IF($F1206="","",(VLOOKUP($F1206,'金額'!$B$3:$E$114,2,FALSE)))</f>
        <v/>
      </c>
      <c r="H1206" s="65" t="str">
        <f>IF(F1206="","",VLOOKUP($F1206,'金額'!$B$3:$I$44,8,FALSE))</f>
        <v/>
      </c>
      <c r="I1206" s="66" t="str">
        <f>IF(F1206="","",VLOOKUP($F1206,'金額'!$B$3:$I$44,7,FALSE))</f>
        <v/>
      </c>
      <c r="J1206" s="67"/>
      <c r="K1206" s="68"/>
      <c r="L1206" s="69" t="str">
        <f>IF($I1206="","",IF(AND($B1206="K",$E1206="KTN"),2000,IF(AND($B1206="K",$E1206="WHZ"),2000,IF($E1206="MAHA",1500,IF($G1206=0,(VLOOKUP($K1206,'判定表'!$B$3:$G$96,2,FALSE)),0)))))</f>
        <v/>
      </c>
      <c r="M1206" s="70" t="str">
        <f>IF($K1206="","",IF($E1206="ANC",(VLOOKUP($K1206,'判定表'!$B$3:$G$95,3,FALSE)),IF(OR($E1206="KTN",$E1206="WHZ"),(VLOOKUP($K1206,'判定表'!$B$3:$G$95,4,FALSE)*I1206),0)))</f>
        <v/>
      </c>
      <c r="N1206" s="71" t="str">
        <f>IF($I1206="","",IF($K1206="","",IF($G1206=1,(VLOOKUP($F1206,'金額'!$B$3:$J$114,3,FALSE)),0)))</f>
        <v/>
      </c>
      <c r="O1206" s="72" t="str">
        <f t="shared" si="3"/>
        <v/>
      </c>
      <c r="P1206" s="73" t="str">
        <f>IF($K1206="","",IF($E1206="KTN",(VLOOKUP($K1206,'判定表'!$B$3:$I$95,8,FALSE)),IF($I1206="","",(VLOOKUP($F1206,'金額'!$B$3:$J$114,9,FALSE)))))</f>
        <v/>
      </c>
      <c r="Q1206" s="59"/>
      <c r="R1206" s="74"/>
      <c r="S1206" s="74"/>
      <c r="T1206" s="74"/>
      <c r="U1206" s="74"/>
      <c r="V1206" s="74"/>
      <c r="W1206" s="74"/>
      <c r="X1206" s="74"/>
      <c r="Y1206" s="74"/>
      <c r="Z1206" s="74"/>
      <c r="AA1206" s="74"/>
      <c r="AB1206" s="74"/>
      <c r="AC1206" s="74"/>
      <c r="AD1206" s="74"/>
    </row>
    <row r="1207" ht="13.5" customHeight="1">
      <c r="A1207" s="44"/>
      <c r="B1207" s="60" t="str">
        <f>IF($K1207="","",(VLOOKUP($K1207,'判定表'!$B$3:$G$105,6,FALSE)))</f>
        <v/>
      </c>
      <c r="C1207" s="61"/>
      <c r="D1207" s="62" t="str">
        <f t="shared" si="2"/>
        <v/>
      </c>
      <c r="E1207" s="62" t="str">
        <f>IF(F1207="","",VLOOKUP($F1207,'金額'!$B$3:$K$44,10,FALSE))</f>
        <v/>
      </c>
      <c r="F1207" s="63"/>
      <c r="G1207" s="64" t="str">
        <f>IF($F1207="","",(VLOOKUP($F1207,'金額'!$B$3:$E$114,2,FALSE)))</f>
        <v/>
      </c>
      <c r="H1207" s="65" t="str">
        <f>IF(F1207="","",VLOOKUP($F1207,'金額'!$B$3:$I$44,8,FALSE))</f>
        <v/>
      </c>
      <c r="I1207" s="66" t="str">
        <f>IF(F1207="","",VLOOKUP($F1207,'金額'!$B$3:$I$44,7,FALSE))</f>
        <v/>
      </c>
      <c r="J1207" s="67"/>
      <c r="K1207" s="68"/>
      <c r="L1207" s="69" t="str">
        <f>IF($I1207="","",IF(AND($B1207="K",$E1207="KTN"),2000,IF(AND($B1207="K",$E1207="WHZ"),2000,IF($E1207="MAHA",1500,IF($G1207=0,(VLOOKUP($K1207,'判定表'!$B$3:$G$96,2,FALSE)),0)))))</f>
        <v/>
      </c>
      <c r="M1207" s="70" t="str">
        <f>IF($K1207="","",IF($E1207="ANC",(VLOOKUP($K1207,'判定表'!$B$3:$G$95,3,FALSE)),IF(OR($E1207="KTN",$E1207="WHZ"),(VLOOKUP($K1207,'判定表'!$B$3:$G$95,4,FALSE)*I1207),0)))</f>
        <v/>
      </c>
      <c r="N1207" s="71" t="str">
        <f>IF($I1207="","",IF($K1207="","",IF($G1207=1,(VLOOKUP($F1207,'金額'!$B$3:$J$114,3,FALSE)),0)))</f>
        <v/>
      </c>
      <c r="O1207" s="72" t="str">
        <f t="shared" si="3"/>
        <v/>
      </c>
      <c r="P1207" s="73" t="str">
        <f>IF($K1207="","",IF($E1207="KTN",(VLOOKUP($K1207,'判定表'!$B$3:$I$95,8,FALSE)),IF($I1207="","",(VLOOKUP($F1207,'金額'!$B$3:$J$114,9,FALSE)))))</f>
        <v/>
      </c>
      <c r="Q1207" s="59"/>
      <c r="R1207" s="74"/>
      <c r="S1207" s="74"/>
      <c r="T1207" s="74"/>
      <c r="U1207" s="74"/>
      <c r="V1207" s="74"/>
      <c r="W1207" s="74"/>
      <c r="X1207" s="74"/>
      <c r="Y1207" s="74"/>
      <c r="Z1207" s="74"/>
      <c r="AA1207" s="74"/>
      <c r="AB1207" s="74"/>
      <c r="AC1207" s="74"/>
      <c r="AD1207" s="74"/>
    </row>
    <row r="1208" ht="13.5" customHeight="1">
      <c r="A1208" s="44"/>
      <c r="B1208" s="60" t="str">
        <f>IF($K1208="","",(VLOOKUP($K1208,'判定表'!$B$3:$G$105,6,FALSE)))</f>
        <v/>
      </c>
      <c r="C1208" s="61"/>
      <c r="D1208" s="62" t="str">
        <f t="shared" si="2"/>
        <v/>
      </c>
      <c r="E1208" s="62" t="str">
        <f>IF(F1208="","",VLOOKUP($F1208,'金額'!$B$3:$K$44,10,FALSE))</f>
        <v/>
      </c>
      <c r="F1208" s="63"/>
      <c r="G1208" s="64" t="str">
        <f>IF($F1208="","",(VLOOKUP($F1208,'金額'!$B$3:$E$114,2,FALSE)))</f>
        <v/>
      </c>
      <c r="H1208" s="65" t="str">
        <f>IF(F1208="","",VLOOKUP($F1208,'金額'!$B$3:$I$44,8,FALSE))</f>
        <v/>
      </c>
      <c r="I1208" s="66" t="str">
        <f>IF(F1208="","",VLOOKUP($F1208,'金額'!$B$3:$I$44,7,FALSE))</f>
        <v/>
      </c>
      <c r="J1208" s="67"/>
      <c r="K1208" s="68"/>
      <c r="L1208" s="69" t="str">
        <f>IF($I1208="","",IF(AND($B1208="K",$E1208="KTN"),2000,IF(AND($B1208="K",$E1208="WHZ"),2000,IF($E1208="MAHA",1500,IF($G1208=0,(VLOOKUP($K1208,'判定表'!$B$3:$G$96,2,FALSE)),0)))))</f>
        <v/>
      </c>
      <c r="M1208" s="70" t="str">
        <f>IF($K1208="","",IF($E1208="ANC",(VLOOKUP($K1208,'判定表'!$B$3:$G$95,3,FALSE)),IF(OR($E1208="KTN",$E1208="WHZ"),(VLOOKUP($K1208,'判定表'!$B$3:$G$95,4,FALSE)*I1208),0)))</f>
        <v/>
      </c>
      <c r="N1208" s="71" t="str">
        <f>IF($I1208="","",IF($K1208="","",IF($G1208=1,(VLOOKUP($F1208,'金額'!$B$3:$J$114,3,FALSE)),0)))</f>
        <v/>
      </c>
      <c r="O1208" s="72" t="str">
        <f t="shared" si="3"/>
        <v/>
      </c>
      <c r="P1208" s="73" t="str">
        <f>IF($K1208="","",IF($E1208="KTN",(VLOOKUP($K1208,'判定表'!$B$3:$I$95,8,FALSE)),IF($I1208="","",(VLOOKUP($F1208,'金額'!$B$3:$J$114,9,FALSE)))))</f>
        <v/>
      </c>
      <c r="Q1208" s="59"/>
      <c r="R1208" s="74"/>
      <c r="S1208" s="74"/>
      <c r="T1208" s="74"/>
      <c r="U1208" s="74"/>
      <c r="V1208" s="74"/>
      <c r="W1208" s="74"/>
      <c r="X1208" s="74"/>
      <c r="Y1208" s="74"/>
      <c r="Z1208" s="74"/>
      <c r="AA1208" s="74"/>
      <c r="AB1208" s="74"/>
      <c r="AC1208" s="74"/>
      <c r="AD1208" s="74"/>
    </row>
    <row r="1209" ht="13.5" customHeight="1">
      <c r="A1209" s="44"/>
      <c r="B1209" s="60" t="str">
        <f>IF($K1209="","",(VLOOKUP($K1209,'判定表'!$B$3:$G$105,6,FALSE)))</f>
        <v/>
      </c>
      <c r="C1209" s="61"/>
      <c r="D1209" s="62" t="str">
        <f t="shared" si="2"/>
        <v/>
      </c>
      <c r="E1209" s="62" t="str">
        <f>IF(F1209="","",VLOOKUP($F1209,'金額'!$B$3:$K$44,10,FALSE))</f>
        <v/>
      </c>
      <c r="F1209" s="63"/>
      <c r="G1209" s="64" t="str">
        <f>IF($F1209="","",(VLOOKUP($F1209,'金額'!$B$3:$E$114,2,FALSE)))</f>
        <v/>
      </c>
      <c r="H1209" s="65" t="str">
        <f>IF(F1209="","",VLOOKUP($F1209,'金額'!$B$3:$I$44,8,FALSE))</f>
        <v/>
      </c>
      <c r="I1209" s="66" t="str">
        <f>IF(F1209="","",VLOOKUP($F1209,'金額'!$B$3:$I$44,7,FALSE))</f>
        <v/>
      </c>
      <c r="J1209" s="67"/>
      <c r="K1209" s="68"/>
      <c r="L1209" s="69" t="str">
        <f>IF($I1209="","",IF(AND($B1209="K",$E1209="KTN"),2000,IF(AND($B1209="K",$E1209="WHZ"),2000,IF($E1209="MAHA",1500,IF($G1209=0,(VLOOKUP($K1209,'判定表'!$B$3:$G$96,2,FALSE)),0)))))</f>
        <v/>
      </c>
      <c r="M1209" s="70" t="str">
        <f>IF($K1209="","",IF($E1209="ANC",(VLOOKUP($K1209,'判定表'!$B$3:$G$95,3,FALSE)),IF(OR($E1209="KTN",$E1209="WHZ"),(VLOOKUP($K1209,'判定表'!$B$3:$G$95,4,FALSE)*I1209),0)))</f>
        <v/>
      </c>
      <c r="N1209" s="71" t="str">
        <f>IF($I1209="","",IF($K1209="","",IF($G1209=1,(VLOOKUP($F1209,'金額'!$B$3:$J$114,3,FALSE)),0)))</f>
        <v/>
      </c>
      <c r="O1209" s="72" t="str">
        <f t="shared" si="3"/>
        <v/>
      </c>
      <c r="P1209" s="73" t="str">
        <f>IF($K1209="","",IF($E1209="KTN",(VLOOKUP($K1209,'判定表'!$B$3:$I$95,8,FALSE)),IF($I1209="","",(VLOOKUP($F1209,'金額'!$B$3:$J$114,9,FALSE)))))</f>
        <v/>
      </c>
      <c r="Q1209" s="59"/>
      <c r="R1209" s="74"/>
      <c r="S1209" s="74"/>
      <c r="T1209" s="74"/>
      <c r="U1209" s="74"/>
      <c r="V1209" s="74"/>
      <c r="W1209" s="74"/>
      <c r="X1209" s="74"/>
      <c r="Y1209" s="74"/>
      <c r="Z1209" s="74"/>
      <c r="AA1209" s="74"/>
      <c r="AB1209" s="74"/>
      <c r="AC1209" s="74"/>
      <c r="AD1209" s="74"/>
    </row>
    <row r="1210" ht="13.5" customHeight="1">
      <c r="A1210" s="44"/>
      <c r="B1210" s="60" t="str">
        <f>IF($K1210="","",(VLOOKUP($K1210,'判定表'!$B$3:$G$105,6,FALSE)))</f>
        <v/>
      </c>
      <c r="C1210" s="61"/>
      <c r="D1210" s="62" t="str">
        <f t="shared" si="2"/>
        <v/>
      </c>
      <c r="E1210" s="62" t="str">
        <f>IF(F1210="","",VLOOKUP($F1210,'金額'!$B$3:$K$44,10,FALSE))</f>
        <v/>
      </c>
      <c r="F1210" s="63"/>
      <c r="G1210" s="64" t="str">
        <f>IF($F1210="","",(VLOOKUP($F1210,'金額'!$B$3:$E$114,2,FALSE)))</f>
        <v/>
      </c>
      <c r="H1210" s="65" t="str">
        <f>IF(F1210="","",VLOOKUP($F1210,'金額'!$B$3:$I$44,8,FALSE))</f>
        <v/>
      </c>
      <c r="I1210" s="66" t="str">
        <f>IF(F1210="","",VLOOKUP($F1210,'金額'!$B$3:$I$44,7,FALSE))</f>
        <v/>
      </c>
      <c r="J1210" s="67"/>
      <c r="K1210" s="68"/>
      <c r="L1210" s="69" t="str">
        <f>IF($I1210="","",IF(AND($B1210="K",$E1210="KTN"),2000,IF(AND($B1210="K",$E1210="WHZ"),2000,IF($E1210="MAHA",1500,IF($G1210=0,(VLOOKUP($K1210,'判定表'!$B$3:$G$96,2,FALSE)),0)))))</f>
        <v/>
      </c>
      <c r="M1210" s="70" t="str">
        <f>IF($K1210="","",IF($E1210="ANC",(VLOOKUP($K1210,'判定表'!$B$3:$G$95,3,FALSE)),IF(OR($E1210="KTN",$E1210="WHZ"),(VLOOKUP($K1210,'判定表'!$B$3:$G$95,4,FALSE)*I1210),0)))</f>
        <v/>
      </c>
      <c r="N1210" s="71" t="str">
        <f>IF($I1210="","",IF($K1210="","",IF($G1210=1,(VLOOKUP($F1210,'金額'!$B$3:$J$114,3,FALSE)),0)))</f>
        <v/>
      </c>
      <c r="O1210" s="72" t="str">
        <f t="shared" si="3"/>
        <v/>
      </c>
      <c r="P1210" s="73" t="str">
        <f>IF($K1210="","",IF($E1210="KTN",(VLOOKUP($K1210,'判定表'!$B$3:$I$95,8,FALSE)),IF($I1210="","",(VLOOKUP($F1210,'金額'!$B$3:$J$114,9,FALSE)))))</f>
        <v/>
      </c>
      <c r="Q1210" s="59"/>
      <c r="R1210" s="74"/>
      <c r="S1210" s="74"/>
      <c r="T1210" s="74"/>
      <c r="U1210" s="74"/>
      <c r="V1210" s="74"/>
      <c r="W1210" s="74"/>
      <c r="X1210" s="74"/>
      <c r="Y1210" s="74"/>
      <c r="Z1210" s="74"/>
      <c r="AA1210" s="74"/>
      <c r="AB1210" s="74"/>
      <c r="AC1210" s="74"/>
      <c r="AD1210" s="74"/>
    </row>
    <row r="1211" ht="13.5" customHeight="1">
      <c r="A1211" s="44"/>
      <c r="B1211" s="60" t="str">
        <f>IF($K1211="","",(VLOOKUP($K1211,'判定表'!$B$3:$G$105,6,FALSE)))</f>
        <v/>
      </c>
      <c r="C1211" s="61"/>
      <c r="D1211" s="62" t="str">
        <f t="shared" si="2"/>
        <v/>
      </c>
      <c r="E1211" s="62" t="str">
        <f>IF(F1211="","",VLOOKUP($F1211,'金額'!$B$3:$K$44,10,FALSE))</f>
        <v/>
      </c>
      <c r="F1211" s="63"/>
      <c r="G1211" s="64" t="str">
        <f>IF($F1211="","",(VLOOKUP($F1211,'金額'!$B$3:$E$114,2,FALSE)))</f>
        <v/>
      </c>
      <c r="H1211" s="65" t="str">
        <f>IF(F1211="","",VLOOKUP($F1211,'金額'!$B$3:$I$44,8,FALSE))</f>
        <v/>
      </c>
      <c r="I1211" s="66" t="str">
        <f>IF(F1211="","",VLOOKUP($F1211,'金額'!$B$3:$I$44,7,FALSE))</f>
        <v/>
      </c>
      <c r="J1211" s="67"/>
      <c r="K1211" s="68"/>
      <c r="L1211" s="69" t="str">
        <f>IF($I1211="","",IF(AND($B1211="K",$E1211="KTN"),2000,IF(AND($B1211="K",$E1211="WHZ"),2000,IF($E1211="MAHA",1500,IF($G1211=0,(VLOOKUP($K1211,'判定表'!$B$3:$G$96,2,FALSE)),0)))))</f>
        <v/>
      </c>
      <c r="M1211" s="70" t="str">
        <f>IF($K1211="","",IF($E1211="ANC",(VLOOKUP($K1211,'判定表'!$B$3:$G$95,3,FALSE)),IF(OR($E1211="KTN",$E1211="WHZ"),(VLOOKUP($K1211,'判定表'!$B$3:$G$95,4,FALSE)*I1211),0)))</f>
        <v/>
      </c>
      <c r="N1211" s="71" t="str">
        <f>IF($I1211="","",IF($K1211="","",IF($G1211=1,(VLOOKUP($F1211,'金額'!$B$3:$J$114,3,FALSE)),0)))</f>
        <v/>
      </c>
      <c r="O1211" s="72" t="str">
        <f t="shared" si="3"/>
        <v/>
      </c>
      <c r="P1211" s="73" t="str">
        <f>IF($K1211="","",IF($E1211="KTN",(VLOOKUP($K1211,'判定表'!$B$3:$I$95,8,FALSE)),IF($I1211="","",(VLOOKUP($F1211,'金額'!$B$3:$J$114,9,FALSE)))))</f>
        <v/>
      </c>
      <c r="Q1211" s="59"/>
      <c r="R1211" s="74"/>
      <c r="S1211" s="74"/>
      <c r="T1211" s="74"/>
      <c r="U1211" s="74"/>
      <c r="V1211" s="74"/>
      <c r="W1211" s="74"/>
      <c r="X1211" s="74"/>
      <c r="Y1211" s="74"/>
      <c r="Z1211" s="74"/>
      <c r="AA1211" s="74"/>
      <c r="AB1211" s="74"/>
      <c r="AC1211" s="74"/>
      <c r="AD1211" s="74"/>
    </row>
    <row r="1212" ht="13.5" customHeight="1">
      <c r="A1212" s="44"/>
      <c r="B1212" s="60" t="str">
        <f>IF($K1212="","",(VLOOKUP($K1212,'判定表'!$B$3:$G$105,6,FALSE)))</f>
        <v/>
      </c>
      <c r="C1212" s="61"/>
      <c r="D1212" s="62" t="str">
        <f t="shared" si="2"/>
        <v/>
      </c>
      <c r="E1212" s="62" t="str">
        <f>IF(F1212="","",VLOOKUP($F1212,'金額'!$B$3:$K$44,10,FALSE))</f>
        <v/>
      </c>
      <c r="F1212" s="63"/>
      <c r="G1212" s="64" t="str">
        <f>IF($F1212="","",(VLOOKUP($F1212,'金額'!$B$3:$E$114,2,FALSE)))</f>
        <v/>
      </c>
      <c r="H1212" s="65" t="str">
        <f>IF(F1212="","",VLOOKUP($F1212,'金額'!$B$3:$I$44,8,FALSE))</f>
        <v/>
      </c>
      <c r="I1212" s="66" t="str">
        <f>IF(F1212="","",VLOOKUP($F1212,'金額'!$B$3:$I$44,7,FALSE))</f>
        <v/>
      </c>
      <c r="J1212" s="67"/>
      <c r="K1212" s="68"/>
      <c r="L1212" s="69" t="str">
        <f>IF($I1212="","",IF(AND($B1212="K",$E1212="KTN"),2000,IF(AND($B1212="K",$E1212="WHZ"),2000,IF($E1212="MAHA",1500,IF($G1212=0,(VLOOKUP($K1212,'判定表'!$B$3:$G$96,2,FALSE)),0)))))</f>
        <v/>
      </c>
      <c r="M1212" s="70" t="str">
        <f>IF($K1212="","",IF($E1212="ANC",(VLOOKUP($K1212,'判定表'!$B$3:$G$95,3,FALSE)),IF(OR($E1212="KTN",$E1212="WHZ"),(VLOOKUP($K1212,'判定表'!$B$3:$G$95,4,FALSE)*I1212),0)))</f>
        <v/>
      </c>
      <c r="N1212" s="71" t="str">
        <f>IF($I1212="","",IF($K1212="","",IF($G1212=1,(VLOOKUP($F1212,'金額'!$B$3:$J$114,3,FALSE)),0)))</f>
        <v/>
      </c>
      <c r="O1212" s="72" t="str">
        <f t="shared" si="3"/>
        <v/>
      </c>
      <c r="P1212" s="73" t="str">
        <f>IF($K1212="","",IF($E1212="KTN",(VLOOKUP($K1212,'判定表'!$B$3:$I$95,8,FALSE)),IF($I1212="","",(VLOOKUP($F1212,'金額'!$B$3:$J$114,9,FALSE)))))</f>
        <v/>
      </c>
      <c r="Q1212" s="59"/>
      <c r="R1212" s="74"/>
      <c r="S1212" s="74"/>
      <c r="T1212" s="74"/>
      <c r="U1212" s="74"/>
      <c r="V1212" s="74"/>
      <c r="W1212" s="74"/>
      <c r="X1212" s="74"/>
      <c r="Y1212" s="74"/>
      <c r="Z1212" s="74"/>
      <c r="AA1212" s="74"/>
      <c r="AB1212" s="74"/>
      <c r="AC1212" s="74"/>
      <c r="AD1212" s="74"/>
    </row>
    <row r="1213" ht="13.5" customHeight="1">
      <c r="A1213" s="44"/>
      <c r="B1213" s="60" t="str">
        <f>IF($K1213="","",(VLOOKUP($K1213,'判定表'!$B$3:$G$105,6,FALSE)))</f>
        <v/>
      </c>
      <c r="C1213" s="61"/>
      <c r="D1213" s="62" t="str">
        <f t="shared" si="2"/>
        <v/>
      </c>
      <c r="E1213" s="62" t="str">
        <f>IF(F1213="","",VLOOKUP($F1213,'金額'!$B$3:$K$44,10,FALSE))</f>
        <v/>
      </c>
      <c r="F1213" s="63"/>
      <c r="G1213" s="64" t="str">
        <f>IF($F1213="","",(VLOOKUP($F1213,'金額'!$B$3:$E$114,2,FALSE)))</f>
        <v/>
      </c>
      <c r="H1213" s="65" t="str">
        <f>IF(F1213="","",VLOOKUP($F1213,'金額'!$B$3:$I$44,8,FALSE))</f>
        <v/>
      </c>
      <c r="I1213" s="66" t="str">
        <f>IF(F1213="","",VLOOKUP($F1213,'金額'!$B$3:$I$44,7,FALSE))</f>
        <v/>
      </c>
      <c r="J1213" s="67"/>
      <c r="K1213" s="68"/>
      <c r="L1213" s="69" t="str">
        <f>IF($I1213="","",IF(AND($B1213="K",$E1213="KTN"),2000,IF(AND($B1213="K",$E1213="WHZ"),2000,IF($E1213="MAHA",1500,IF($G1213=0,(VLOOKUP($K1213,'判定表'!$B$3:$G$96,2,FALSE)),0)))))</f>
        <v/>
      </c>
      <c r="M1213" s="70" t="str">
        <f>IF($K1213="","",IF($E1213="ANC",(VLOOKUP($K1213,'判定表'!$B$3:$G$95,3,FALSE)),IF(OR($E1213="KTN",$E1213="WHZ"),(VLOOKUP($K1213,'判定表'!$B$3:$G$95,4,FALSE)*I1213),0)))</f>
        <v/>
      </c>
      <c r="N1213" s="71" t="str">
        <f>IF($I1213="","",IF($K1213="","",IF($G1213=1,(VLOOKUP($F1213,'金額'!$B$3:$J$114,3,FALSE)),0)))</f>
        <v/>
      </c>
      <c r="O1213" s="72" t="str">
        <f t="shared" si="3"/>
        <v/>
      </c>
      <c r="P1213" s="73" t="str">
        <f>IF($K1213="","",IF($E1213="KTN",(VLOOKUP($K1213,'判定表'!$B$3:$I$95,8,FALSE)),IF($I1213="","",(VLOOKUP($F1213,'金額'!$B$3:$J$114,9,FALSE)))))</f>
        <v/>
      </c>
      <c r="Q1213" s="59"/>
      <c r="R1213" s="74"/>
      <c r="S1213" s="74"/>
      <c r="T1213" s="74"/>
      <c r="U1213" s="74"/>
      <c r="V1213" s="74"/>
      <c r="W1213" s="74"/>
      <c r="X1213" s="74"/>
      <c r="Y1213" s="74"/>
      <c r="Z1213" s="74"/>
      <c r="AA1213" s="74"/>
      <c r="AB1213" s="74"/>
      <c r="AC1213" s="74"/>
      <c r="AD1213" s="74"/>
    </row>
    <row r="1214" ht="13.5" customHeight="1">
      <c r="A1214" s="44"/>
      <c r="B1214" s="60" t="str">
        <f>IF($K1214="","",(VLOOKUP($K1214,'判定表'!$B$3:$G$105,6,FALSE)))</f>
        <v/>
      </c>
      <c r="C1214" s="61"/>
      <c r="D1214" s="62" t="str">
        <f t="shared" si="2"/>
        <v/>
      </c>
      <c r="E1214" s="62" t="str">
        <f>IF(F1214="","",VLOOKUP($F1214,'金額'!$B$3:$K$44,10,FALSE))</f>
        <v/>
      </c>
      <c r="F1214" s="63"/>
      <c r="G1214" s="64" t="str">
        <f>IF($F1214="","",(VLOOKUP($F1214,'金額'!$B$3:$E$114,2,FALSE)))</f>
        <v/>
      </c>
      <c r="H1214" s="65" t="str">
        <f>IF(F1214="","",VLOOKUP($F1214,'金額'!$B$3:$I$44,8,FALSE))</f>
        <v/>
      </c>
      <c r="I1214" s="66" t="str">
        <f>IF(F1214="","",VLOOKUP($F1214,'金額'!$B$3:$I$44,7,FALSE))</f>
        <v/>
      </c>
      <c r="J1214" s="67"/>
      <c r="K1214" s="68"/>
      <c r="L1214" s="69" t="str">
        <f>IF($I1214="","",IF(AND($B1214="K",$E1214="KTN"),2000,IF(AND($B1214="K",$E1214="WHZ"),2000,IF($E1214="MAHA",1500,IF($G1214=0,(VLOOKUP($K1214,'判定表'!$B$3:$G$96,2,FALSE)),0)))))</f>
        <v/>
      </c>
      <c r="M1214" s="70" t="str">
        <f>IF($K1214="","",IF($E1214="ANC",(VLOOKUP($K1214,'判定表'!$B$3:$G$95,3,FALSE)),IF(OR($E1214="KTN",$E1214="WHZ"),(VLOOKUP($K1214,'判定表'!$B$3:$G$95,4,FALSE)*I1214),0)))</f>
        <v/>
      </c>
      <c r="N1214" s="71" t="str">
        <f>IF($I1214="","",IF($K1214="","",IF($G1214=1,(VLOOKUP($F1214,'金額'!$B$3:$J$114,3,FALSE)),0)))</f>
        <v/>
      </c>
      <c r="O1214" s="72" t="str">
        <f t="shared" si="3"/>
        <v/>
      </c>
      <c r="P1214" s="73" t="str">
        <f>IF($K1214="","",IF($E1214="KTN",(VLOOKUP($K1214,'判定表'!$B$3:$I$95,8,FALSE)),IF($I1214="","",(VLOOKUP($F1214,'金額'!$B$3:$J$114,9,FALSE)))))</f>
        <v/>
      </c>
      <c r="Q1214" s="59"/>
      <c r="R1214" s="74"/>
      <c r="S1214" s="74"/>
      <c r="T1214" s="74"/>
      <c r="U1214" s="74"/>
      <c r="V1214" s="74"/>
      <c r="W1214" s="74"/>
      <c r="X1214" s="74"/>
      <c r="Y1214" s="74"/>
      <c r="Z1214" s="74"/>
      <c r="AA1214" s="74"/>
      <c r="AB1214" s="74"/>
      <c r="AC1214" s="74"/>
      <c r="AD1214" s="74"/>
    </row>
    <row r="1215" ht="13.5" customHeight="1">
      <c r="A1215" s="44"/>
      <c r="B1215" s="60" t="str">
        <f>IF($K1215="","",(VLOOKUP($K1215,'判定表'!$B$3:$G$105,6,FALSE)))</f>
        <v/>
      </c>
      <c r="C1215" s="61"/>
      <c r="D1215" s="62" t="str">
        <f t="shared" si="2"/>
        <v/>
      </c>
      <c r="E1215" s="62" t="str">
        <f>IF(F1215="","",VLOOKUP($F1215,'金額'!$B$3:$K$44,10,FALSE))</f>
        <v/>
      </c>
      <c r="F1215" s="63"/>
      <c r="G1215" s="64" t="str">
        <f>IF($F1215="","",(VLOOKUP($F1215,'金額'!$B$3:$E$114,2,FALSE)))</f>
        <v/>
      </c>
      <c r="H1215" s="65" t="str">
        <f>IF(F1215="","",VLOOKUP($F1215,'金額'!$B$3:$I$44,8,FALSE))</f>
        <v/>
      </c>
      <c r="I1215" s="66" t="str">
        <f>IF(F1215="","",VLOOKUP($F1215,'金額'!$B$3:$I$44,7,FALSE))</f>
        <v/>
      </c>
      <c r="J1215" s="67"/>
      <c r="K1215" s="68"/>
      <c r="L1215" s="69" t="str">
        <f>IF($I1215="","",IF(AND($B1215="K",$E1215="KTN"),2000,IF(AND($B1215="K",$E1215="WHZ"),2000,IF($E1215="MAHA",1500,IF($G1215=0,(VLOOKUP($K1215,'判定表'!$B$3:$G$96,2,FALSE)),0)))))</f>
        <v/>
      </c>
      <c r="M1215" s="70" t="str">
        <f>IF($K1215="","",IF($E1215="ANC",(VLOOKUP($K1215,'判定表'!$B$3:$G$95,3,FALSE)),IF(OR($E1215="KTN",$E1215="WHZ"),(VLOOKUP($K1215,'判定表'!$B$3:$G$95,4,FALSE)*I1215),0)))</f>
        <v/>
      </c>
      <c r="N1215" s="71" t="str">
        <f>IF($I1215="","",IF($K1215="","",IF($G1215=1,(VLOOKUP($F1215,'金額'!$B$3:$J$114,3,FALSE)),0)))</f>
        <v/>
      </c>
      <c r="O1215" s="72" t="str">
        <f t="shared" si="3"/>
        <v/>
      </c>
      <c r="P1215" s="73" t="str">
        <f>IF($K1215="","",IF($E1215="KTN",(VLOOKUP($K1215,'判定表'!$B$3:$I$95,8,FALSE)),IF($I1215="","",(VLOOKUP($F1215,'金額'!$B$3:$J$114,9,FALSE)))))</f>
        <v/>
      </c>
      <c r="Q1215" s="59"/>
      <c r="R1215" s="74"/>
      <c r="S1215" s="74"/>
      <c r="T1215" s="74"/>
      <c r="U1215" s="74"/>
      <c r="V1215" s="74"/>
      <c r="W1215" s="74"/>
      <c r="X1215" s="74"/>
      <c r="Y1215" s="74"/>
      <c r="Z1215" s="74"/>
      <c r="AA1215" s="74"/>
      <c r="AB1215" s="74"/>
      <c r="AC1215" s="74"/>
      <c r="AD1215" s="74"/>
    </row>
    <row r="1216" ht="13.5" customHeight="1">
      <c r="A1216" s="44"/>
      <c r="B1216" s="60" t="str">
        <f>IF($K1216="","",(VLOOKUP($K1216,'判定表'!$B$3:$G$105,6,FALSE)))</f>
        <v/>
      </c>
      <c r="C1216" s="61"/>
      <c r="D1216" s="62" t="str">
        <f t="shared" si="2"/>
        <v/>
      </c>
      <c r="E1216" s="62" t="str">
        <f>IF(F1216="","",VLOOKUP($F1216,'金額'!$B$3:$K$44,10,FALSE))</f>
        <v/>
      </c>
      <c r="F1216" s="63"/>
      <c r="G1216" s="64" t="str">
        <f>IF($F1216="","",(VLOOKUP($F1216,'金額'!$B$3:$E$114,2,FALSE)))</f>
        <v/>
      </c>
      <c r="H1216" s="65" t="str">
        <f>IF(F1216="","",VLOOKUP($F1216,'金額'!$B$3:$I$44,8,FALSE))</f>
        <v/>
      </c>
      <c r="I1216" s="66" t="str">
        <f>IF(F1216="","",VLOOKUP($F1216,'金額'!$B$3:$I$44,7,FALSE))</f>
        <v/>
      </c>
      <c r="J1216" s="67"/>
      <c r="K1216" s="68"/>
      <c r="L1216" s="69" t="str">
        <f>IF($I1216="","",IF(AND($B1216="K",$E1216="KTN"),2000,IF(AND($B1216="K",$E1216="WHZ"),2000,IF($E1216="MAHA",1500,IF($G1216=0,(VLOOKUP($K1216,'判定表'!$B$3:$G$96,2,FALSE)),0)))))</f>
        <v/>
      </c>
      <c r="M1216" s="70" t="str">
        <f>IF($K1216="","",IF($E1216="ANC",(VLOOKUP($K1216,'判定表'!$B$3:$G$95,3,FALSE)),IF(OR($E1216="KTN",$E1216="WHZ"),(VLOOKUP($K1216,'判定表'!$B$3:$G$95,4,FALSE)*I1216),0)))</f>
        <v/>
      </c>
      <c r="N1216" s="71" t="str">
        <f>IF($I1216="","",IF($K1216="","",IF($G1216=1,(VLOOKUP($F1216,'金額'!$B$3:$J$114,3,FALSE)),0)))</f>
        <v/>
      </c>
      <c r="O1216" s="72" t="str">
        <f t="shared" si="3"/>
        <v/>
      </c>
      <c r="P1216" s="73" t="str">
        <f>IF($K1216="","",IF($E1216="KTN",(VLOOKUP($K1216,'判定表'!$B$3:$I$95,8,FALSE)),IF($I1216="","",(VLOOKUP($F1216,'金額'!$B$3:$J$114,9,FALSE)))))</f>
        <v/>
      </c>
      <c r="Q1216" s="59"/>
      <c r="R1216" s="74"/>
      <c r="S1216" s="74"/>
      <c r="T1216" s="74"/>
      <c r="U1216" s="74"/>
      <c r="V1216" s="74"/>
      <c r="W1216" s="74"/>
      <c r="X1216" s="74"/>
      <c r="Y1216" s="74"/>
      <c r="Z1216" s="74"/>
      <c r="AA1216" s="74"/>
      <c r="AB1216" s="74"/>
      <c r="AC1216" s="74"/>
      <c r="AD1216" s="74"/>
    </row>
    <row r="1217" ht="13.5" customHeight="1">
      <c r="A1217" s="44"/>
      <c r="B1217" s="60" t="str">
        <f>IF($K1217="","",(VLOOKUP($K1217,'判定表'!$B$3:$G$105,6,FALSE)))</f>
        <v/>
      </c>
      <c r="C1217" s="61"/>
      <c r="D1217" s="62" t="str">
        <f t="shared" si="2"/>
        <v/>
      </c>
      <c r="E1217" s="62" t="str">
        <f>IF(F1217="","",VLOOKUP($F1217,'金額'!$B$3:$K$44,10,FALSE))</f>
        <v/>
      </c>
      <c r="F1217" s="63"/>
      <c r="G1217" s="64" t="str">
        <f>IF($F1217="","",(VLOOKUP($F1217,'金額'!$B$3:$E$114,2,FALSE)))</f>
        <v/>
      </c>
      <c r="H1217" s="65" t="str">
        <f>IF(F1217="","",VLOOKUP($F1217,'金額'!$B$3:$I$44,8,FALSE))</f>
        <v/>
      </c>
      <c r="I1217" s="66" t="str">
        <f>IF(F1217="","",VLOOKUP($F1217,'金額'!$B$3:$I$44,7,FALSE))</f>
        <v/>
      </c>
      <c r="J1217" s="67"/>
      <c r="K1217" s="68"/>
      <c r="L1217" s="69" t="str">
        <f>IF($I1217="","",IF(AND($B1217="K",$E1217="KTN"),2000,IF(AND($B1217="K",$E1217="WHZ"),2000,IF($E1217="MAHA",1500,IF($G1217=0,(VLOOKUP($K1217,'判定表'!$B$3:$G$96,2,FALSE)),0)))))</f>
        <v/>
      </c>
      <c r="M1217" s="70" t="str">
        <f>IF($K1217="","",IF($E1217="ANC",(VLOOKUP($K1217,'判定表'!$B$3:$G$95,3,FALSE)),IF(OR($E1217="KTN",$E1217="WHZ"),(VLOOKUP($K1217,'判定表'!$B$3:$G$95,4,FALSE)*I1217),0)))</f>
        <v/>
      </c>
      <c r="N1217" s="71" t="str">
        <f>IF($I1217="","",IF($K1217="","",IF($G1217=1,(VLOOKUP($F1217,'金額'!$B$3:$J$114,3,FALSE)),0)))</f>
        <v/>
      </c>
      <c r="O1217" s="72" t="str">
        <f t="shared" si="3"/>
        <v/>
      </c>
      <c r="P1217" s="73" t="str">
        <f>IF($K1217="","",IF($E1217="KTN",(VLOOKUP($K1217,'判定表'!$B$3:$I$95,8,FALSE)),IF($I1217="","",(VLOOKUP($F1217,'金額'!$B$3:$J$114,9,FALSE)))))</f>
        <v/>
      </c>
      <c r="Q1217" s="59"/>
      <c r="R1217" s="74"/>
      <c r="S1217" s="74"/>
      <c r="T1217" s="74"/>
      <c r="U1217" s="74"/>
      <c r="V1217" s="74"/>
      <c r="W1217" s="74"/>
      <c r="X1217" s="74"/>
      <c r="Y1217" s="74"/>
      <c r="Z1217" s="74"/>
      <c r="AA1217" s="74"/>
      <c r="AB1217" s="74"/>
      <c r="AC1217" s="74"/>
      <c r="AD1217" s="74"/>
    </row>
    <row r="1218" ht="13.5" customHeight="1">
      <c r="A1218" s="44"/>
      <c r="B1218" s="60" t="str">
        <f>IF($K1218="","",(VLOOKUP($K1218,'判定表'!$B$3:$G$105,6,FALSE)))</f>
        <v/>
      </c>
      <c r="C1218" s="61"/>
      <c r="D1218" s="62" t="str">
        <f t="shared" si="2"/>
        <v/>
      </c>
      <c r="E1218" s="62" t="str">
        <f>IF(F1218="","",VLOOKUP($F1218,'金額'!$B$3:$K$44,10,FALSE))</f>
        <v/>
      </c>
      <c r="F1218" s="63"/>
      <c r="G1218" s="64" t="str">
        <f>IF($F1218="","",(VLOOKUP($F1218,'金額'!$B$3:$E$114,2,FALSE)))</f>
        <v/>
      </c>
      <c r="H1218" s="65" t="str">
        <f>IF(F1218="","",VLOOKUP($F1218,'金額'!$B$3:$I$44,8,FALSE))</f>
        <v/>
      </c>
      <c r="I1218" s="66" t="str">
        <f>IF(F1218="","",VLOOKUP($F1218,'金額'!$B$3:$I$44,7,FALSE))</f>
        <v/>
      </c>
      <c r="J1218" s="67"/>
      <c r="K1218" s="68"/>
      <c r="L1218" s="69" t="str">
        <f>IF($I1218="","",IF(AND($B1218="K",$E1218="KTN"),2000,IF(AND($B1218="K",$E1218="WHZ"),2000,IF($E1218="MAHA",1500,IF($G1218=0,(VLOOKUP($K1218,'判定表'!$B$3:$G$96,2,FALSE)),0)))))</f>
        <v/>
      </c>
      <c r="M1218" s="70" t="str">
        <f>IF($K1218="","",IF($E1218="ANC",(VLOOKUP($K1218,'判定表'!$B$3:$G$95,3,FALSE)),IF(OR($E1218="KTN",$E1218="WHZ"),(VLOOKUP($K1218,'判定表'!$B$3:$G$95,4,FALSE)*I1218),0)))</f>
        <v/>
      </c>
      <c r="N1218" s="71" t="str">
        <f>IF($I1218="","",IF($K1218="","",IF($G1218=1,(VLOOKUP($F1218,'金額'!$B$3:$J$114,3,FALSE)),0)))</f>
        <v/>
      </c>
      <c r="O1218" s="72" t="str">
        <f t="shared" si="3"/>
        <v/>
      </c>
      <c r="P1218" s="73" t="str">
        <f>IF($K1218="","",IF($E1218="KTN",(VLOOKUP($K1218,'判定表'!$B$3:$I$95,8,FALSE)),IF($I1218="","",(VLOOKUP($F1218,'金額'!$B$3:$J$114,9,FALSE)))))</f>
        <v/>
      </c>
      <c r="Q1218" s="59"/>
      <c r="R1218" s="74"/>
      <c r="S1218" s="74"/>
      <c r="T1218" s="74"/>
      <c r="U1218" s="74"/>
      <c r="V1218" s="74"/>
      <c r="W1218" s="74"/>
      <c r="X1218" s="74"/>
      <c r="Y1218" s="74"/>
      <c r="Z1218" s="74"/>
      <c r="AA1218" s="74"/>
      <c r="AB1218" s="74"/>
      <c r="AC1218" s="74"/>
      <c r="AD1218" s="74"/>
    </row>
    <row r="1219" ht="13.5" customHeight="1">
      <c r="A1219" s="44"/>
      <c r="B1219" s="60" t="str">
        <f>IF($K1219="","",(VLOOKUP($K1219,'判定表'!$B$3:$G$105,6,FALSE)))</f>
        <v/>
      </c>
      <c r="C1219" s="61"/>
      <c r="D1219" s="62" t="str">
        <f t="shared" si="2"/>
        <v/>
      </c>
      <c r="E1219" s="62" t="str">
        <f>IF(F1219="","",VLOOKUP($F1219,'金額'!$B$3:$K$44,10,FALSE))</f>
        <v/>
      </c>
      <c r="F1219" s="63"/>
      <c r="G1219" s="64" t="str">
        <f>IF($F1219="","",(VLOOKUP($F1219,'金額'!$B$3:$E$114,2,FALSE)))</f>
        <v/>
      </c>
      <c r="H1219" s="65" t="str">
        <f>IF(F1219="","",VLOOKUP($F1219,'金額'!$B$3:$I$44,8,FALSE))</f>
        <v/>
      </c>
      <c r="I1219" s="66" t="str">
        <f>IF(F1219="","",VLOOKUP($F1219,'金額'!$B$3:$I$44,7,FALSE))</f>
        <v/>
      </c>
      <c r="J1219" s="67"/>
      <c r="K1219" s="68"/>
      <c r="L1219" s="69" t="str">
        <f>IF($I1219="","",IF(AND($B1219="K",$E1219="KTN"),2000,IF(AND($B1219="K",$E1219="WHZ"),2000,IF($E1219="MAHA",1500,IF($G1219=0,(VLOOKUP($K1219,'判定表'!$B$3:$G$96,2,FALSE)),0)))))</f>
        <v/>
      </c>
      <c r="M1219" s="70" t="str">
        <f>IF($K1219="","",IF($E1219="ANC",(VLOOKUP($K1219,'判定表'!$B$3:$G$95,3,FALSE)),IF(OR($E1219="KTN",$E1219="WHZ"),(VLOOKUP($K1219,'判定表'!$B$3:$G$95,4,FALSE)*I1219),0)))</f>
        <v/>
      </c>
      <c r="N1219" s="71" t="str">
        <f>IF($I1219="","",IF($K1219="","",IF($G1219=1,(VLOOKUP($F1219,'金額'!$B$3:$J$114,3,FALSE)),0)))</f>
        <v/>
      </c>
      <c r="O1219" s="72" t="str">
        <f t="shared" si="3"/>
        <v/>
      </c>
      <c r="P1219" s="73" t="str">
        <f>IF($K1219="","",IF($E1219="KTN",(VLOOKUP($K1219,'判定表'!$B$3:$I$95,8,FALSE)),IF($I1219="","",(VLOOKUP($F1219,'金額'!$B$3:$J$114,9,FALSE)))))</f>
        <v/>
      </c>
      <c r="Q1219" s="59"/>
      <c r="R1219" s="74"/>
      <c r="S1219" s="74"/>
      <c r="T1219" s="74"/>
      <c r="U1219" s="74"/>
      <c r="V1219" s="74"/>
      <c r="W1219" s="74"/>
      <c r="X1219" s="74"/>
      <c r="Y1219" s="74"/>
      <c r="Z1219" s="74"/>
      <c r="AA1219" s="74"/>
      <c r="AB1219" s="74"/>
      <c r="AC1219" s="74"/>
      <c r="AD1219" s="74"/>
    </row>
    <row r="1220" ht="13.5" customHeight="1">
      <c r="A1220" s="44"/>
      <c r="B1220" s="60" t="str">
        <f>IF($K1220="","",(VLOOKUP($K1220,'判定表'!$B$3:$G$105,6,FALSE)))</f>
        <v/>
      </c>
      <c r="C1220" s="61"/>
      <c r="D1220" s="62" t="str">
        <f t="shared" si="2"/>
        <v/>
      </c>
      <c r="E1220" s="62" t="str">
        <f>IF(F1220="","",VLOOKUP($F1220,'金額'!$B$3:$K$44,10,FALSE))</f>
        <v/>
      </c>
      <c r="F1220" s="63"/>
      <c r="G1220" s="64" t="str">
        <f>IF($F1220="","",(VLOOKUP($F1220,'金額'!$B$3:$E$114,2,FALSE)))</f>
        <v/>
      </c>
      <c r="H1220" s="65" t="str">
        <f>IF(F1220="","",VLOOKUP($F1220,'金額'!$B$3:$I$44,8,FALSE))</f>
        <v/>
      </c>
      <c r="I1220" s="66" t="str">
        <f>IF(F1220="","",VLOOKUP($F1220,'金額'!$B$3:$I$44,7,FALSE))</f>
        <v/>
      </c>
      <c r="J1220" s="67"/>
      <c r="K1220" s="68"/>
      <c r="L1220" s="69" t="str">
        <f>IF($I1220="","",IF(AND($B1220="K",$E1220="KTN"),2000,IF(AND($B1220="K",$E1220="WHZ"),2000,IF($E1220="MAHA",1500,IF($G1220=0,(VLOOKUP($K1220,'判定表'!$B$3:$G$96,2,FALSE)),0)))))</f>
        <v/>
      </c>
      <c r="M1220" s="70" t="str">
        <f>IF($K1220="","",IF($E1220="ANC",(VLOOKUP($K1220,'判定表'!$B$3:$G$95,3,FALSE)),IF(OR($E1220="KTN",$E1220="WHZ"),(VLOOKUP($K1220,'判定表'!$B$3:$G$95,4,FALSE)*I1220),0)))</f>
        <v/>
      </c>
      <c r="N1220" s="71" t="str">
        <f>IF($I1220="","",IF($K1220="","",IF($G1220=1,(VLOOKUP($F1220,'金額'!$B$3:$J$114,3,FALSE)),0)))</f>
        <v/>
      </c>
      <c r="O1220" s="72" t="str">
        <f t="shared" si="3"/>
        <v/>
      </c>
      <c r="P1220" s="73" t="str">
        <f>IF($K1220="","",IF($E1220="KTN",(VLOOKUP($K1220,'判定表'!$B$3:$I$95,8,FALSE)),IF($I1220="","",(VLOOKUP($F1220,'金額'!$B$3:$J$114,9,FALSE)))))</f>
        <v/>
      </c>
      <c r="Q1220" s="59"/>
      <c r="R1220" s="74"/>
      <c r="S1220" s="74"/>
      <c r="T1220" s="74"/>
      <c r="U1220" s="74"/>
      <c r="V1220" s="74"/>
      <c r="W1220" s="74"/>
      <c r="X1220" s="74"/>
      <c r="Y1220" s="74"/>
      <c r="Z1220" s="74"/>
      <c r="AA1220" s="74"/>
      <c r="AB1220" s="74"/>
      <c r="AC1220" s="74"/>
      <c r="AD1220" s="74"/>
    </row>
    <row r="1221" ht="13.5" customHeight="1">
      <c r="A1221" s="44"/>
      <c r="B1221" s="60" t="str">
        <f>IF($K1221="","",(VLOOKUP($K1221,'判定表'!$B$3:$G$105,6,FALSE)))</f>
        <v/>
      </c>
      <c r="C1221" s="61"/>
      <c r="D1221" s="62" t="str">
        <f t="shared" si="2"/>
        <v/>
      </c>
      <c r="E1221" s="62" t="str">
        <f>IF(F1221="","",VLOOKUP($F1221,'金額'!$B$3:$K$44,10,FALSE))</f>
        <v/>
      </c>
      <c r="F1221" s="63"/>
      <c r="G1221" s="64" t="str">
        <f>IF($F1221="","",(VLOOKUP($F1221,'金額'!$B$3:$E$114,2,FALSE)))</f>
        <v/>
      </c>
      <c r="H1221" s="65" t="str">
        <f>IF(F1221="","",VLOOKUP($F1221,'金額'!$B$3:$I$44,8,FALSE))</f>
        <v/>
      </c>
      <c r="I1221" s="66" t="str">
        <f>IF(F1221="","",VLOOKUP($F1221,'金額'!$B$3:$I$44,7,FALSE))</f>
        <v/>
      </c>
      <c r="J1221" s="67"/>
      <c r="K1221" s="68"/>
      <c r="L1221" s="69" t="str">
        <f>IF($I1221="","",IF(AND($B1221="K",$E1221="KTN"),2000,IF(AND($B1221="K",$E1221="WHZ"),2000,IF($E1221="MAHA",1500,IF($G1221=0,(VLOOKUP($K1221,'判定表'!$B$3:$G$96,2,FALSE)),0)))))</f>
        <v/>
      </c>
      <c r="M1221" s="70" t="str">
        <f>IF($K1221="","",IF($E1221="ANC",(VLOOKUP($K1221,'判定表'!$B$3:$G$95,3,FALSE)),IF(OR($E1221="KTN",$E1221="WHZ"),(VLOOKUP($K1221,'判定表'!$B$3:$G$95,4,FALSE)*I1221),0)))</f>
        <v/>
      </c>
      <c r="N1221" s="71" t="str">
        <f>IF($I1221="","",IF($K1221="","",IF($G1221=1,(VLOOKUP($F1221,'金額'!$B$3:$J$114,3,FALSE)),0)))</f>
        <v/>
      </c>
      <c r="O1221" s="72" t="str">
        <f t="shared" si="3"/>
        <v/>
      </c>
      <c r="P1221" s="73" t="str">
        <f>IF($K1221="","",IF($E1221="KTN",(VLOOKUP($K1221,'判定表'!$B$3:$I$95,8,FALSE)),IF($I1221="","",(VLOOKUP($F1221,'金額'!$B$3:$J$114,9,FALSE)))))</f>
        <v/>
      </c>
      <c r="Q1221" s="59"/>
      <c r="R1221" s="74"/>
      <c r="S1221" s="74"/>
      <c r="T1221" s="74"/>
      <c r="U1221" s="74"/>
      <c r="V1221" s="74"/>
      <c r="W1221" s="74"/>
      <c r="X1221" s="74"/>
      <c r="Y1221" s="74"/>
      <c r="Z1221" s="74"/>
      <c r="AA1221" s="74"/>
      <c r="AB1221" s="74"/>
      <c r="AC1221" s="74"/>
      <c r="AD1221" s="74"/>
    </row>
    <row r="1222" ht="13.5" customHeight="1">
      <c r="A1222" s="44"/>
      <c r="B1222" s="60" t="str">
        <f>IF($K1222="","",(VLOOKUP($K1222,'判定表'!$B$3:$G$105,6,FALSE)))</f>
        <v/>
      </c>
      <c r="C1222" s="61"/>
      <c r="D1222" s="62" t="str">
        <f t="shared" si="2"/>
        <v/>
      </c>
      <c r="E1222" s="62" t="str">
        <f>IF(F1222="","",VLOOKUP($F1222,'金額'!$B$3:$K$44,10,FALSE))</f>
        <v/>
      </c>
      <c r="F1222" s="63"/>
      <c r="G1222" s="64" t="str">
        <f>IF($F1222="","",(VLOOKUP($F1222,'金額'!$B$3:$E$114,2,FALSE)))</f>
        <v/>
      </c>
      <c r="H1222" s="65" t="str">
        <f>IF(F1222="","",VLOOKUP($F1222,'金額'!$B$3:$I$44,8,FALSE))</f>
        <v/>
      </c>
      <c r="I1222" s="66" t="str">
        <f>IF(F1222="","",VLOOKUP($F1222,'金額'!$B$3:$I$44,7,FALSE))</f>
        <v/>
      </c>
      <c r="J1222" s="67"/>
      <c r="K1222" s="68"/>
      <c r="L1222" s="69" t="str">
        <f>IF($I1222="","",IF(AND($B1222="K",$E1222="KTN"),2000,IF(AND($B1222="K",$E1222="WHZ"),2000,IF($E1222="MAHA",1500,IF($G1222=0,(VLOOKUP($K1222,'判定表'!$B$3:$G$96,2,FALSE)),0)))))</f>
        <v/>
      </c>
      <c r="M1222" s="70" t="str">
        <f>IF($K1222="","",IF($E1222="ANC",(VLOOKUP($K1222,'判定表'!$B$3:$G$95,3,FALSE)),IF(OR($E1222="KTN",$E1222="WHZ"),(VLOOKUP($K1222,'判定表'!$B$3:$G$95,4,FALSE)*I1222),0)))</f>
        <v/>
      </c>
      <c r="N1222" s="71" t="str">
        <f>IF($I1222="","",IF($K1222="","",IF($G1222=1,(VLOOKUP($F1222,'金額'!$B$3:$J$114,3,FALSE)),0)))</f>
        <v/>
      </c>
      <c r="O1222" s="72" t="str">
        <f t="shared" si="3"/>
        <v/>
      </c>
      <c r="P1222" s="73" t="str">
        <f>IF($K1222="","",IF($E1222="KTN",(VLOOKUP($K1222,'判定表'!$B$3:$I$95,8,FALSE)),IF($I1222="","",(VLOOKUP($F1222,'金額'!$B$3:$J$114,9,FALSE)))))</f>
        <v/>
      </c>
      <c r="Q1222" s="59"/>
      <c r="R1222" s="74"/>
      <c r="S1222" s="74"/>
      <c r="T1222" s="74"/>
      <c r="U1222" s="74"/>
      <c r="V1222" s="74"/>
      <c r="W1222" s="74"/>
      <c r="X1222" s="74"/>
      <c r="Y1222" s="74"/>
      <c r="Z1222" s="74"/>
      <c r="AA1222" s="74"/>
      <c r="AB1222" s="74"/>
      <c r="AC1222" s="74"/>
      <c r="AD1222" s="74"/>
    </row>
    <row r="1223" ht="13.5" customHeight="1">
      <c r="A1223" s="44"/>
      <c r="B1223" s="60" t="str">
        <f>IF($K1223="","",(VLOOKUP($K1223,'判定表'!$B$3:$G$105,6,FALSE)))</f>
        <v/>
      </c>
      <c r="C1223" s="61"/>
      <c r="D1223" s="62" t="str">
        <f t="shared" si="2"/>
        <v/>
      </c>
      <c r="E1223" s="62" t="str">
        <f>IF(F1223="","",VLOOKUP($F1223,'金額'!$B$3:$K$44,10,FALSE))</f>
        <v/>
      </c>
      <c r="F1223" s="63"/>
      <c r="G1223" s="64" t="str">
        <f>IF($F1223="","",(VLOOKUP($F1223,'金額'!$B$3:$E$114,2,FALSE)))</f>
        <v/>
      </c>
      <c r="H1223" s="65" t="str">
        <f>IF(F1223="","",VLOOKUP($F1223,'金額'!$B$3:$I$44,8,FALSE))</f>
        <v/>
      </c>
      <c r="I1223" s="66" t="str">
        <f>IF(F1223="","",VLOOKUP($F1223,'金額'!$B$3:$I$44,7,FALSE))</f>
        <v/>
      </c>
      <c r="J1223" s="67"/>
      <c r="K1223" s="68"/>
      <c r="L1223" s="69" t="str">
        <f>IF($I1223="","",IF(AND($B1223="K",$E1223="KTN"),2000,IF(AND($B1223="K",$E1223="WHZ"),2000,IF($E1223="MAHA",1500,IF($G1223=0,(VLOOKUP($K1223,'判定表'!$B$3:$G$96,2,FALSE)),0)))))</f>
        <v/>
      </c>
      <c r="M1223" s="70" t="str">
        <f>IF($K1223="","",IF($E1223="ANC",(VLOOKUP($K1223,'判定表'!$B$3:$G$95,3,FALSE)),IF(OR($E1223="KTN",$E1223="WHZ"),(VLOOKUP($K1223,'判定表'!$B$3:$G$95,4,FALSE)*I1223),0)))</f>
        <v/>
      </c>
      <c r="N1223" s="71" t="str">
        <f>IF($I1223="","",IF($K1223="","",IF($G1223=1,(VLOOKUP($F1223,'金額'!$B$3:$J$114,3,FALSE)),0)))</f>
        <v/>
      </c>
      <c r="O1223" s="72" t="str">
        <f t="shared" si="3"/>
        <v/>
      </c>
      <c r="P1223" s="73" t="str">
        <f>IF($K1223="","",IF($E1223="KTN",(VLOOKUP($K1223,'判定表'!$B$3:$I$95,8,FALSE)),IF($I1223="","",(VLOOKUP($F1223,'金額'!$B$3:$J$114,9,FALSE)))))</f>
        <v/>
      </c>
      <c r="Q1223" s="59"/>
      <c r="R1223" s="74"/>
      <c r="S1223" s="74"/>
      <c r="T1223" s="74"/>
      <c r="U1223" s="74"/>
      <c r="V1223" s="74"/>
      <c r="W1223" s="74"/>
      <c r="X1223" s="74"/>
      <c r="Y1223" s="74"/>
      <c r="Z1223" s="74"/>
      <c r="AA1223" s="74"/>
      <c r="AB1223" s="74"/>
      <c r="AC1223" s="74"/>
      <c r="AD1223" s="74"/>
    </row>
    <row r="1224" ht="13.5" customHeight="1">
      <c r="A1224" s="44"/>
      <c r="B1224" s="60" t="str">
        <f>IF($K1224="","",(VLOOKUP($K1224,'判定表'!$B$3:$G$105,6,FALSE)))</f>
        <v/>
      </c>
      <c r="C1224" s="61"/>
      <c r="D1224" s="62" t="str">
        <f t="shared" si="2"/>
        <v/>
      </c>
      <c r="E1224" s="62" t="str">
        <f>IF(F1224="","",VLOOKUP($F1224,'金額'!$B$3:$K$44,10,FALSE))</f>
        <v/>
      </c>
      <c r="F1224" s="63"/>
      <c r="G1224" s="64" t="str">
        <f>IF($F1224="","",(VLOOKUP($F1224,'金額'!$B$3:$E$114,2,FALSE)))</f>
        <v/>
      </c>
      <c r="H1224" s="65" t="str">
        <f>IF(F1224="","",VLOOKUP($F1224,'金額'!$B$3:$I$44,8,FALSE))</f>
        <v/>
      </c>
      <c r="I1224" s="66" t="str">
        <f>IF(F1224="","",VLOOKUP($F1224,'金額'!$B$3:$I$44,7,FALSE))</f>
        <v/>
      </c>
      <c r="J1224" s="67"/>
      <c r="K1224" s="68"/>
      <c r="L1224" s="69" t="str">
        <f>IF($I1224="","",IF(AND($B1224="K",$E1224="KTN"),2000,IF(AND($B1224="K",$E1224="WHZ"),2000,IF($E1224="MAHA",1500,IF($G1224=0,(VLOOKUP($K1224,'判定表'!$B$3:$G$96,2,FALSE)),0)))))</f>
        <v/>
      </c>
      <c r="M1224" s="70" t="str">
        <f>IF($K1224="","",IF($E1224="ANC",(VLOOKUP($K1224,'判定表'!$B$3:$G$95,3,FALSE)),IF(OR($E1224="KTN",$E1224="WHZ"),(VLOOKUP($K1224,'判定表'!$B$3:$G$95,4,FALSE)*I1224),0)))</f>
        <v/>
      </c>
      <c r="N1224" s="71" t="str">
        <f>IF($I1224="","",IF($K1224="","",IF($G1224=1,(VLOOKUP($F1224,'金額'!$B$3:$J$114,3,FALSE)),0)))</f>
        <v/>
      </c>
      <c r="O1224" s="72" t="str">
        <f t="shared" si="3"/>
        <v/>
      </c>
      <c r="P1224" s="73" t="str">
        <f>IF($K1224="","",IF($E1224="KTN",(VLOOKUP($K1224,'判定表'!$B$3:$I$95,8,FALSE)),IF($I1224="","",(VLOOKUP($F1224,'金額'!$B$3:$J$114,9,FALSE)))))</f>
        <v/>
      </c>
      <c r="Q1224" s="59"/>
      <c r="R1224" s="74"/>
      <c r="S1224" s="74"/>
      <c r="T1224" s="74"/>
      <c r="U1224" s="74"/>
      <c r="V1224" s="74"/>
      <c r="W1224" s="74"/>
      <c r="X1224" s="74"/>
      <c r="Y1224" s="74"/>
      <c r="Z1224" s="74"/>
      <c r="AA1224" s="74"/>
      <c r="AB1224" s="74"/>
      <c r="AC1224" s="74"/>
      <c r="AD1224" s="74"/>
    </row>
    <row r="1225" ht="13.5" customHeight="1">
      <c r="A1225" s="44"/>
      <c r="B1225" s="60" t="str">
        <f>IF($K1225="","",(VLOOKUP($K1225,'判定表'!$B$3:$G$105,6,FALSE)))</f>
        <v/>
      </c>
      <c r="C1225" s="61"/>
      <c r="D1225" s="62" t="str">
        <f t="shared" si="2"/>
        <v/>
      </c>
      <c r="E1225" s="62" t="str">
        <f>IF(F1225="","",VLOOKUP($F1225,'金額'!$B$3:$K$44,10,FALSE))</f>
        <v/>
      </c>
      <c r="F1225" s="63"/>
      <c r="G1225" s="64" t="str">
        <f>IF($F1225="","",(VLOOKUP($F1225,'金額'!$B$3:$E$114,2,FALSE)))</f>
        <v/>
      </c>
      <c r="H1225" s="65" t="str">
        <f>IF(F1225="","",VLOOKUP($F1225,'金額'!$B$3:$I$44,8,FALSE))</f>
        <v/>
      </c>
      <c r="I1225" s="66" t="str">
        <f>IF(F1225="","",VLOOKUP($F1225,'金額'!$B$3:$I$44,7,FALSE))</f>
        <v/>
      </c>
      <c r="J1225" s="67"/>
      <c r="K1225" s="68"/>
      <c r="L1225" s="69" t="str">
        <f>IF($I1225="","",IF(AND($B1225="K",$E1225="KTN"),2000,IF(AND($B1225="K",$E1225="WHZ"),2000,IF($E1225="MAHA",1500,IF($G1225=0,(VLOOKUP($K1225,'判定表'!$B$3:$G$96,2,FALSE)),0)))))</f>
        <v/>
      </c>
      <c r="M1225" s="70" t="str">
        <f>IF($K1225="","",IF($E1225="ANC",(VLOOKUP($K1225,'判定表'!$B$3:$G$95,3,FALSE)),IF(OR($E1225="KTN",$E1225="WHZ"),(VLOOKUP($K1225,'判定表'!$B$3:$G$95,4,FALSE)*I1225),0)))</f>
        <v/>
      </c>
      <c r="N1225" s="71" t="str">
        <f>IF($I1225="","",IF($K1225="","",IF($G1225=1,(VLOOKUP($F1225,'金額'!$B$3:$J$114,3,FALSE)),0)))</f>
        <v/>
      </c>
      <c r="O1225" s="72" t="str">
        <f t="shared" si="3"/>
        <v/>
      </c>
      <c r="P1225" s="73" t="str">
        <f>IF($K1225="","",IF($E1225="KTN",(VLOOKUP($K1225,'判定表'!$B$3:$I$95,8,FALSE)),IF($I1225="","",(VLOOKUP($F1225,'金額'!$B$3:$J$114,9,FALSE)))))</f>
        <v/>
      </c>
      <c r="Q1225" s="59"/>
      <c r="R1225" s="74"/>
      <c r="S1225" s="74"/>
      <c r="T1225" s="74"/>
      <c r="U1225" s="74"/>
      <c r="V1225" s="74"/>
      <c r="W1225" s="74"/>
      <c r="X1225" s="74"/>
      <c r="Y1225" s="74"/>
      <c r="Z1225" s="74"/>
      <c r="AA1225" s="74"/>
      <c r="AB1225" s="74"/>
      <c r="AC1225" s="74"/>
      <c r="AD1225" s="74"/>
    </row>
    <row r="1226" ht="13.5" customHeight="1">
      <c r="A1226" s="44"/>
      <c r="B1226" s="60" t="str">
        <f>IF($K1226="","",(VLOOKUP($K1226,'判定表'!$B$3:$G$105,6,FALSE)))</f>
        <v/>
      </c>
      <c r="C1226" s="61"/>
      <c r="D1226" s="62" t="str">
        <f t="shared" si="2"/>
        <v/>
      </c>
      <c r="E1226" s="62" t="str">
        <f>IF(F1226="","",VLOOKUP($F1226,'金額'!$B$3:$K$44,10,FALSE))</f>
        <v/>
      </c>
      <c r="F1226" s="63"/>
      <c r="G1226" s="64" t="str">
        <f>IF($F1226="","",(VLOOKUP($F1226,'金額'!$B$3:$E$114,2,FALSE)))</f>
        <v/>
      </c>
      <c r="H1226" s="65" t="str">
        <f>IF(F1226="","",VLOOKUP($F1226,'金額'!$B$3:$I$44,8,FALSE))</f>
        <v/>
      </c>
      <c r="I1226" s="66" t="str">
        <f>IF(F1226="","",VLOOKUP($F1226,'金額'!$B$3:$I$44,7,FALSE))</f>
        <v/>
      </c>
      <c r="J1226" s="67"/>
      <c r="K1226" s="68"/>
      <c r="L1226" s="69" t="str">
        <f>IF($I1226="","",IF(AND($B1226="K",$E1226="KTN"),2000,IF(AND($B1226="K",$E1226="WHZ"),2000,IF($E1226="MAHA",1500,IF($G1226=0,(VLOOKUP($K1226,'判定表'!$B$3:$G$96,2,FALSE)),0)))))</f>
        <v/>
      </c>
      <c r="M1226" s="70" t="str">
        <f>IF($K1226="","",IF($E1226="ANC",(VLOOKUP($K1226,'判定表'!$B$3:$G$95,3,FALSE)),IF(OR($E1226="KTN",$E1226="WHZ"),(VLOOKUP($K1226,'判定表'!$B$3:$G$95,4,FALSE)*I1226),0)))</f>
        <v/>
      </c>
      <c r="N1226" s="71" t="str">
        <f>IF($I1226="","",IF($K1226="","",IF($G1226=1,(VLOOKUP($F1226,'金額'!$B$3:$J$114,3,FALSE)),0)))</f>
        <v/>
      </c>
      <c r="O1226" s="72" t="str">
        <f t="shared" si="3"/>
        <v/>
      </c>
      <c r="P1226" s="73" t="str">
        <f>IF($K1226="","",IF($E1226="KTN",(VLOOKUP($K1226,'判定表'!$B$3:$I$95,8,FALSE)),IF($I1226="","",(VLOOKUP($F1226,'金額'!$B$3:$J$114,9,FALSE)))))</f>
        <v/>
      </c>
      <c r="Q1226" s="59"/>
      <c r="R1226" s="74"/>
      <c r="S1226" s="74"/>
      <c r="T1226" s="74"/>
      <c r="U1226" s="74"/>
      <c r="V1226" s="74"/>
      <c r="W1226" s="74"/>
      <c r="X1226" s="74"/>
      <c r="Y1226" s="74"/>
      <c r="Z1226" s="74"/>
      <c r="AA1226" s="74"/>
      <c r="AB1226" s="74"/>
      <c r="AC1226" s="74"/>
      <c r="AD1226" s="74"/>
    </row>
    <row r="1227" ht="13.5" customHeight="1">
      <c r="A1227" s="44"/>
      <c r="B1227" s="60" t="str">
        <f>IF($K1227="","",(VLOOKUP($K1227,'判定表'!$B$3:$G$105,6,FALSE)))</f>
        <v/>
      </c>
      <c r="C1227" s="61"/>
      <c r="D1227" s="62" t="str">
        <f t="shared" si="2"/>
        <v/>
      </c>
      <c r="E1227" s="62" t="str">
        <f>IF(F1227="","",VLOOKUP($F1227,'金額'!$B$3:$K$44,10,FALSE))</f>
        <v/>
      </c>
      <c r="F1227" s="63"/>
      <c r="G1227" s="64" t="str">
        <f>IF($F1227="","",(VLOOKUP($F1227,'金額'!$B$3:$E$114,2,FALSE)))</f>
        <v/>
      </c>
      <c r="H1227" s="65" t="str">
        <f>IF(F1227="","",VLOOKUP($F1227,'金額'!$B$3:$I$44,8,FALSE))</f>
        <v/>
      </c>
      <c r="I1227" s="66" t="str">
        <f>IF(F1227="","",VLOOKUP($F1227,'金額'!$B$3:$I$44,7,FALSE))</f>
        <v/>
      </c>
      <c r="J1227" s="67"/>
      <c r="K1227" s="68"/>
      <c r="L1227" s="69" t="str">
        <f>IF($I1227="","",IF(AND($B1227="K",$E1227="KTN"),2000,IF(AND($B1227="K",$E1227="WHZ"),2000,IF($E1227="MAHA",1500,IF($G1227=0,(VLOOKUP($K1227,'判定表'!$B$3:$G$96,2,FALSE)),0)))))</f>
        <v/>
      </c>
      <c r="M1227" s="70" t="str">
        <f>IF($K1227="","",IF($E1227="ANC",(VLOOKUP($K1227,'判定表'!$B$3:$G$95,3,FALSE)),IF(OR($E1227="KTN",$E1227="WHZ"),(VLOOKUP($K1227,'判定表'!$B$3:$G$95,4,FALSE)*I1227),0)))</f>
        <v/>
      </c>
      <c r="N1227" s="71" t="str">
        <f>IF($I1227="","",IF($K1227="","",IF($G1227=1,(VLOOKUP($F1227,'金額'!$B$3:$J$114,3,FALSE)),0)))</f>
        <v/>
      </c>
      <c r="O1227" s="72" t="str">
        <f t="shared" si="3"/>
        <v/>
      </c>
      <c r="P1227" s="73" t="str">
        <f>IF($K1227="","",IF($E1227="KTN",(VLOOKUP($K1227,'判定表'!$B$3:$I$95,8,FALSE)),IF($I1227="","",(VLOOKUP($F1227,'金額'!$B$3:$J$114,9,FALSE)))))</f>
        <v/>
      </c>
      <c r="Q1227" s="59"/>
      <c r="R1227" s="74"/>
      <c r="S1227" s="74"/>
      <c r="T1227" s="74"/>
      <c r="U1227" s="74"/>
      <c r="V1227" s="74"/>
      <c r="W1227" s="74"/>
      <c r="X1227" s="74"/>
      <c r="Y1227" s="74"/>
      <c r="Z1227" s="74"/>
      <c r="AA1227" s="74"/>
      <c r="AB1227" s="74"/>
      <c r="AC1227" s="74"/>
      <c r="AD1227" s="74"/>
    </row>
    <row r="1228" ht="13.5" customHeight="1">
      <c r="A1228" s="44"/>
      <c r="B1228" s="60" t="str">
        <f>IF($K1228="","",(VLOOKUP($K1228,'判定表'!$B$3:$G$105,6,FALSE)))</f>
        <v/>
      </c>
      <c r="C1228" s="61"/>
      <c r="D1228" s="62" t="str">
        <f t="shared" si="2"/>
        <v/>
      </c>
      <c r="E1228" s="62" t="str">
        <f>IF(F1228="","",VLOOKUP($F1228,'金額'!$B$3:$K$44,10,FALSE))</f>
        <v/>
      </c>
      <c r="F1228" s="63"/>
      <c r="G1228" s="64" t="str">
        <f>IF($F1228="","",(VLOOKUP($F1228,'金額'!$B$3:$E$114,2,FALSE)))</f>
        <v/>
      </c>
      <c r="H1228" s="65" t="str">
        <f>IF(F1228="","",VLOOKUP($F1228,'金額'!$B$3:$I$44,8,FALSE))</f>
        <v/>
      </c>
      <c r="I1228" s="66" t="str">
        <f>IF(F1228="","",VLOOKUP($F1228,'金額'!$B$3:$I$44,7,FALSE))</f>
        <v/>
      </c>
      <c r="J1228" s="67"/>
      <c r="K1228" s="68"/>
      <c r="L1228" s="69" t="str">
        <f>IF($I1228="","",IF(AND($B1228="K",$E1228="KTN"),2000,IF(AND($B1228="K",$E1228="WHZ"),2000,IF($E1228="MAHA",1500,IF($G1228=0,(VLOOKUP($K1228,'判定表'!$B$3:$G$96,2,FALSE)),0)))))</f>
        <v/>
      </c>
      <c r="M1228" s="70" t="str">
        <f>IF($K1228="","",IF($E1228="ANC",(VLOOKUP($K1228,'判定表'!$B$3:$G$95,3,FALSE)),IF(OR($E1228="KTN",$E1228="WHZ"),(VLOOKUP($K1228,'判定表'!$B$3:$G$95,4,FALSE)*I1228),0)))</f>
        <v/>
      </c>
      <c r="N1228" s="71" t="str">
        <f>IF($I1228="","",IF($K1228="","",IF($G1228=1,(VLOOKUP($F1228,'金額'!$B$3:$J$114,3,FALSE)),0)))</f>
        <v/>
      </c>
      <c r="O1228" s="72" t="str">
        <f t="shared" si="3"/>
        <v/>
      </c>
      <c r="P1228" s="73" t="str">
        <f>IF($K1228="","",IF($E1228="KTN",(VLOOKUP($K1228,'判定表'!$B$3:$I$95,8,FALSE)),IF($I1228="","",(VLOOKUP($F1228,'金額'!$B$3:$J$114,9,FALSE)))))</f>
        <v/>
      </c>
      <c r="Q1228" s="59"/>
      <c r="R1228" s="74"/>
      <c r="S1228" s="74"/>
      <c r="T1228" s="74"/>
      <c r="U1228" s="74"/>
      <c r="V1228" s="74"/>
      <c r="W1228" s="74"/>
      <c r="X1228" s="74"/>
      <c r="Y1228" s="74"/>
      <c r="Z1228" s="74"/>
      <c r="AA1228" s="74"/>
      <c r="AB1228" s="74"/>
      <c r="AC1228" s="74"/>
      <c r="AD1228" s="74"/>
    </row>
    <row r="1229" ht="13.5" customHeight="1">
      <c r="A1229" s="44"/>
      <c r="B1229" s="60" t="str">
        <f>IF($K1229="","",(VLOOKUP($K1229,'判定表'!$B$3:$G$105,6,FALSE)))</f>
        <v/>
      </c>
      <c r="C1229" s="61"/>
      <c r="D1229" s="62" t="str">
        <f t="shared" si="2"/>
        <v/>
      </c>
      <c r="E1229" s="62" t="str">
        <f>IF(F1229="","",VLOOKUP($F1229,'金額'!$B$3:$K$44,10,FALSE))</f>
        <v/>
      </c>
      <c r="F1229" s="63"/>
      <c r="G1229" s="64" t="str">
        <f>IF($F1229="","",(VLOOKUP($F1229,'金額'!$B$3:$E$114,2,FALSE)))</f>
        <v/>
      </c>
      <c r="H1229" s="65" t="str">
        <f>IF(F1229="","",VLOOKUP($F1229,'金額'!$B$3:$I$44,8,FALSE))</f>
        <v/>
      </c>
      <c r="I1229" s="66" t="str">
        <f>IF(F1229="","",VLOOKUP($F1229,'金額'!$B$3:$I$44,7,FALSE))</f>
        <v/>
      </c>
      <c r="J1229" s="67"/>
      <c r="K1229" s="68"/>
      <c r="L1229" s="69" t="str">
        <f>IF($I1229="","",IF(AND($B1229="K",$E1229="KTN"),2000,IF(AND($B1229="K",$E1229="WHZ"),2000,IF($E1229="MAHA",1500,IF($G1229=0,(VLOOKUP($K1229,'判定表'!$B$3:$G$96,2,FALSE)),0)))))</f>
        <v/>
      </c>
      <c r="M1229" s="70" t="str">
        <f>IF($K1229="","",IF($E1229="ANC",(VLOOKUP($K1229,'判定表'!$B$3:$G$95,3,FALSE)),IF(OR($E1229="KTN",$E1229="WHZ"),(VLOOKUP($K1229,'判定表'!$B$3:$G$95,4,FALSE)*I1229),0)))</f>
        <v/>
      </c>
      <c r="N1229" s="71" t="str">
        <f>IF($I1229="","",IF($K1229="","",IF($G1229=1,(VLOOKUP($F1229,'金額'!$B$3:$J$114,3,FALSE)),0)))</f>
        <v/>
      </c>
      <c r="O1229" s="72" t="str">
        <f t="shared" si="3"/>
        <v/>
      </c>
      <c r="P1229" s="73" t="str">
        <f>IF($K1229="","",IF($E1229="KTN",(VLOOKUP($K1229,'判定表'!$B$3:$I$95,8,FALSE)),IF($I1229="","",(VLOOKUP($F1229,'金額'!$B$3:$J$114,9,FALSE)))))</f>
        <v/>
      </c>
      <c r="Q1229" s="59"/>
      <c r="R1229" s="74"/>
      <c r="S1229" s="74"/>
      <c r="T1229" s="74"/>
      <c r="U1229" s="74"/>
      <c r="V1229" s="74"/>
      <c r="W1229" s="74"/>
      <c r="X1229" s="74"/>
      <c r="Y1229" s="74"/>
      <c r="Z1229" s="74"/>
      <c r="AA1229" s="74"/>
      <c r="AB1229" s="74"/>
      <c r="AC1229" s="74"/>
      <c r="AD1229" s="74"/>
    </row>
    <row r="1230" ht="13.5" customHeight="1">
      <c r="A1230" s="44"/>
      <c r="B1230" s="60" t="str">
        <f>IF($K1230="","",(VLOOKUP($K1230,'判定表'!$B$3:$G$105,6,FALSE)))</f>
        <v/>
      </c>
      <c r="C1230" s="61"/>
      <c r="D1230" s="62" t="str">
        <f t="shared" si="2"/>
        <v/>
      </c>
      <c r="E1230" s="62" t="str">
        <f>IF(F1230="","",VLOOKUP($F1230,'金額'!$B$3:$K$44,10,FALSE))</f>
        <v/>
      </c>
      <c r="F1230" s="63"/>
      <c r="G1230" s="64" t="str">
        <f>IF($F1230="","",(VLOOKUP($F1230,'金額'!$B$3:$E$114,2,FALSE)))</f>
        <v/>
      </c>
      <c r="H1230" s="65" t="str">
        <f>IF(F1230="","",VLOOKUP($F1230,'金額'!$B$3:$I$44,8,FALSE))</f>
        <v/>
      </c>
      <c r="I1230" s="66" t="str">
        <f>IF(F1230="","",VLOOKUP($F1230,'金額'!$B$3:$I$44,7,FALSE))</f>
        <v/>
      </c>
      <c r="J1230" s="67"/>
      <c r="K1230" s="68"/>
      <c r="L1230" s="69" t="str">
        <f>IF($I1230="","",IF(AND($B1230="K",$E1230="KTN"),2000,IF(AND($B1230="K",$E1230="WHZ"),2000,IF($E1230="MAHA",1500,IF($G1230=0,(VLOOKUP($K1230,'判定表'!$B$3:$G$96,2,FALSE)),0)))))</f>
        <v/>
      </c>
      <c r="M1230" s="70" t="str">
        <f>IF($K1230="","",IF($E1230="ANC",(VLOOKUP($K1230,'判定表'!$B$3:$G$95,3,FALSE)),IF(OR($E1230="KTN",$E1230="WHZ"),(VLOOKUP($K1230,'判定表'!$B$3:$G$95,4,FALSE)*I1230),0)))</f>
        <v/>
      </c>
      <c r="N1230" s="71" t="str">
        <f>IF($I1230="","",IF($K1230="","",IF($G1230=1,(VLOOKUP($F1230,'金額'!$B$3:$J$114,3,FALSE)),0)))</f>
        <v/>
      </c>
      <c r="O1230" s="72" t="str">
        <f t="shared" si="3"/>
        <v/>
      </c>
      <c r="P1230" s="73" t="str">
        <f>IF($K1230="","",IF($E1230="KTN",(VLOOKUP($K1230,'判定表'!$B$3:$I$95,8,FALSE)),IF($I1230="","",(VLOOKUP($F1230,'金額'!$B$3:$J$114,9,FALSE)))))</f>
        <v/>
      </c>
      <c r="Q1230" s="59"/>
      <c r="R1230" s="74"/>
      <c r="S1230" s="74"/>
      <c r="T1230" s="74"/>
      <c r="U1230" s="74"/>
      <c r="V1230" s="74"/>
      <c r="W1230" s="74"/>
      <c r="X1230" s="74"/>
      <c r="Y1230" s="74"/>
      <c r="Z1230" s="74"/>
      <c r="AA1230" s="74"/>
      <c r="AB1230" s="74"/>
      <c r="AC1230" s="74"/>
      <c r="AD1230" s="74"/>
    </row>
    <row r="1231" ht="13.5" customHeight="1">
      <c r="A1231" s="44"/>
      <c r="B1231" s="60" t="str">
        <f>IF($K1231="","",(VLOOKUP($K1231,'判定表'!$B$3:$G$105,6,FALSE)))</f>
        <v/>
      </c>
      <c r="C1231" s="61"/>
      <c r="D1231" s="62" t="str">
        <f t="shared" si="2"/>
        <v/>
      </c>
      <c r="E1231" s="62" t="str">
        <f>IF(F1231="","",VLOOKUP($F1231,'金額'!$B$3:$K$44,10,FALSE))</f>
        <v/>
      </c>
      <c r="F1231" s="63"/>
      <c r="G1231" s="64" t="str">
        <f>IF($F1231="","",(VLOOKUP($F1231,'金額'!$B$3:$E$114,2,FALSE)))</f>
        <v/>
      </c>
      <c r="H1231" s="65" t="str">
        <f>IF(F1231="","",VLOOKUP($F1231,'金額'!$B$3:$I$44,8,FALSE))</f>
        <v/>
      </c>
      <c r="I1231" s="66" t="str">
        <f>IF(F1231="","",VLOOKUP($F1231,'金額'!$B$3:$I$44,7,FALSE))</f>
        <v/>
      </c>
      <c r="J1231" s="67"/>
      <c r="K1231" s="68"/>
      <c r="L1231" s="69" t="str">
        <f>IF($I1231="","",IF(AND($B1231="K",$E1231="KTN"),2000,IF(AND($B1231="K",$E1231="WHZ"),2000,IF($E1231="MAHA",1500,IF($G1231=0,(VLOOKUP($K1231,'判定表'!$B$3:$G$96,2,FALSE)),0)))))</f>
        <v/>
      </c>
      <c r="M1231" s="70" t="str">
        <f>IF($K1231="","",IF($E1231="ANC",(VLOOKUP($K1231,'判定表'!$B$3:$G$95,3,FALSE)),IF(OR($E1231="KTN",$E1231="WHZ"),(VLOOKUP($K1231,'判定表'!$B$3:$G$95,4,FALSE)*I1231),0)))</f>
        <v/>
      </c>
      <c r="N1231" s="71" t="str">
        <f>IF($I1231="","",IF($K1231="","",IF($G1231=1,(VLOOKUP($F1231,'金額'!$B$3:$J$114,3,FALSE)),0)))</f>
        <v/>
      </c>
      <c r="O1231" s="72" t="str">
        <f t="shared" si="3"/>
        <v/>
      </c>
      <c r="P1231" s="73" t="str">
        <f>IF($K1231="","",IF($E1231="KTN",(VLOOKUP($K1231,'判定表'!$B$3:$I$95,8,FALSE)),IF($I1231="","",(VLOOKUP($F1231,'金額'!$B$3:$J$114,9,FALSE)))))</f>
        <v/>
      </c>
      <c r="Q1231" s="59"/>
      <c r="R1231" s="74"/>
      <c r="S1231" s="74"/>
      <c r="T1231" s="74"/>
      <c r="U1231" s="74"/>
      <c r="V1231" s="74"/>
      <c r="W1231" s="74"/>
      <c r="X1231" s="74"/>
      <c r="Y1231" s="74"/>
      <c r="Z1231" s="74"/>
      <c r="AA1231" s="74"/>
      <c r="AB1231" s="74"/>
      <c r="AC1231" s="74"/>
      <c r="AD1231" s="74"/>
    </row>
    <row r="1232" ht="13.5" customHeight="1">
      <c r="A1232" s="44"/>
      <c r="B1232" s="60" t="str">
        <f>IF($K1232="","",(VLOOKUP($K1232,'判定表'!$B$3:$G$105,6,FALSE)))</f>
        <v/>
      </c>
      <c r="C1232" s="61"/>
      <c r="D1232" s="62" t="str">
        <f t="shared" si="2"/>
        <v/>
      </c>
      <c r="E1232" s="62" t="str">
        <f>IF(F1232="","",VLOOKUP($F1232,'金額'!$B$3:$K$44,10,FALSE))</f>
        <v/>
      </c>
      <c r="F1232" s="63"/>
      <c r="G1232" s="64" t="str">
        <f>IF($F1232="","",(VLOOKUP($F1232,'金額'!$B$3:$E$114,2,FALSE)))</f>
        <v/>
      </c>
      <c r="H1232" s="65" t="str">
        <f>IF(F1232="","",VLOOKUP($F1232,'金額'!$B$3:$I$44,8,FALSE))</f>
        <v/>
      </c>
      <c r="I1232" s="66" t="str">
        <f>IF(F1232="","",VLOOKUP($F1232,'金額'!$B$3:$I$44,7,FALSE))</f>
        <v/>
      </c>
      <c r="J1232" s="67"/>
      <c r="K1232" s="68"/>
      <c r="L1232" s="69" t="str">
        <f>IF($I1232="","",IF(AND($B1232="K",$E1232="KTN"),2000,IF(AND($B1232="K",$E1232="WHZ"),2000,IF($E1232="MAHA",1500,IF($G1232=0,(VLOOKUP($K1232,'判定表'!$B$3:$G$96,2,FALSE)),0)))))</f>
        <v/>
      </c>
      <c r="M1232" s="70" t="str">
        <f>IF($K1232="","",IF($E1232="ANC",(VLOOKUP($K1232,'判定表'!$B$3:$G$95,3,FALSE)),IF(OR($E1232="KTN",$E1232="WHZ"),(VLOOKUP($K1232,'判定表'!$B$3:$G$95,4,FALSE)*I1232),0)))</f>
        <v/>
      </c>
      <c r="N1232" s="71" t="str">
        <f>IF($I1232="","",IF($K1232="","",IF($G1232=1,(VLOOKUP($F1232,'金額'!$B$3:$J$114,3,FALSE)),0)))</f>
        <v/>
      </c>
      <c r="O1232" s="72" t="str">
        <f t="shared" si="3"/>
        <v/>
      </c>
      <c r="P1232" s="73" t="str">
        <f>IF($K1232="","",IF($E1232="KTN",(VLOOKUP($K1232,'判定表'!$B$3:$I$95,8,FALSE)),IF($I1232="","",(VLOOKUP($F1232,'金額'!$B$3:$J$114,9,FALSE)))))</f>
        <v/>
      </c>
      <c r="Q1232" s="59"/>
      <c r="R1232" s="74"/>
      <c r="S1232" s="74"/>
      <c r="T1232" s="74"/>
      <c r="U1232" s="74"/>
      <c r="V1232" s="74"/>
      <c r="W1232" s="74"/>
      <c r="X1232" s="74"/>
      <c r="Y1232" s="74"/>
      <c r="Z1232" s="74"/>
      <c r="AA1232" s="74"/>
      <c r="AB1232" s="74"/>
      <c r="AC1232" s="74"/>
      <c r="AD1232" s="74"/>
    </row>
    <row r="1233" ht="13.5" customHeight="1">
      <c r="A1233" s="44"/>
      <c r="B1233" s="60" t="str">
        <f>IF($K1233="","",(VLOOKUP($K1233,'判定表'!$B$3:$G$105,6,FALSE)))</f>
        <v/>
      </c>
      <c r="C1233" s="61"/>
      <c r="D1233" s="62" t="str">
        <f t="shared" si="2"/>
        <v/>
      </c>
      <c r="E1233" s="62" t="str">
        <f>IF(F1233="","",VLOOKUP($F1233,'金額'!$B$3:$K$44,10,FALSE))</f>
        <v/>
      </c>
      <c r="F1233" s="63"/>
      <c r="G1233" s="64" t="str">
        <f>IF($F1233="","",(VLOOKUP($F1233,'金額'!$B$3:$E$114,2,FALSE)))</f>
        <v/>
      </c>
      <c r="H1233" s="65" t="str">
        <f>IF(F1233="","",VLOOKUP($F1233,'金額'!$B$3:$I$44,8,FALSE))</f>
        <v/>
      </c>
      <c r="I1233" s="66" t="str">
        <f>IF(F1233="","",VLOOKUP($F1233,'金額'!$B$3:$I$44,7,FALSE))</f>
        <v/>
      </c>
      <c r="J1233" s="67"/>
      <c r="K1233" s="68"/>
      <c r="L1233" s="69" t="str">
        <f>IF($I1233="","",IF(AND($B1233="K",$E1233="KTN"),2000,IF(AND($B1233="K",$E1233="WHZ"),2000,IF($E1233="MAHA",1500,IF($G1233=0,(VLOOKUP($K1233,'判定表'!$B$3:$G$96,2,FALSE)),0)))))</f>
        <v/>
      </c>
      <c r="M1233" s="70" t="str">
        <f>IF($K1233="","",IF($E1233="ANC",(VLOOKUP($K1233,'判定表'!$B$3:$G$95,3,FALSE)),IF(OR($E1233="KTN",$E1233="WHZ"),(VLOOKUP($K1233,'判定表'!$B$3:$G$95,4,FALSE)*I1233),0)))</f>
        <v/>
      </c>
      <c r="N1233" s="71" t="str">
        <f>IF($I1233="","",IF($K1233="","",IF($G1233=1,(VLOOKUP($F1233,'金額'!$B$3:$J$114,3,FALSE)),0)))</f>
        <v/>
      </c>
      <c r="O1233" s="72" t="str">
        <f t="shared" si="3"/>
        <v/>
      </c>
      <c r="P1233" s="73" t="str">
        <f>IF($K1233="","",IF($E1233="KTN",(VLOOKUP($K1233,'判定表'!$B$3:$I$95,8,FALSE)),IF($I1233="","",(VLOOKUP($F1233,'金額'!$B$3:$J$114,9,FALSE)))))</f>
        <v/>
      </c>
      <c r="Q1233" s="59"/>
      <c r="R1233" s="74"/>
      <c r="S1233" s="74"/>
      <c r="T1233" s="74"/>
      <c r="U1233" s="74"/>
      <c r="V1233" s="74"/>
      <c r="W1233" s="74"/>
      <c r="X1233" s="74"/>
      <c r="Y1233" s="74"/>
      <c r="Z1233" s="74"/>
      <c r="AA1233" s="74"/>
      <c r="AB1233" s="74"/>
      <c r="AC1233" s="74"/>
      <c r="AD1233" s="74"/>
    </row>
    <row r="1234" ht="13.5" customHeight="1">
      <c r="A1234" s="44"/>
      <c r="B1234" s="60" t="str">
        <f>IF($K1234="","",(VLOOKUP($K1234,'判定表'!$B$3:$G$105,6,FALSE)))</f>
        <v/>
      </c>
      <c r="C1234" s="61"/>
      <c r="D1234" s="62" t="str">
        <f t="shared" si="2"/>
        <v/>
      </c>
      <c r="E1234" s="62" t="str">
        <f>IF(F1234="","",VLOOKUP($F1234,'金額'!$B$3:$K$44,10,FALSE))</f>
        <v/>
      </c>
      <c r="F1234" s="63"/>
      <c r="G1234" s="64" t="str">
        <f>IF($F1234="","",(VLOOKUP($F1234,'金額'!$B$3:$E$114,2,FALSE)))</f>
        <v/>
      </c>
      <c r="H1234" s="65" t="str">
        <f>IF(F1234="","",VLOOKUP($F1234,'金額'!$B$3:$I$44,8,FALSE))</f>
        <v/>
      </c>
      <c r="I1234" s="66" t="str">
        <f>IF(F1234="","",VLOOKUP($F1234,'金額'!$B$3:$I$44,7,FALSE))</f>
        <v/>
      </c>
      <c r="J1234" s="67"/>
      <c r="K1234" s="68"/>
      <c r="L1234" s="69" t="str">
        <f>IF($I1234="","",IF(AND($B1234="K",$E1234="KTN"),2000,IF(AND($B1234="K",$E1234="WHZ"),2000,IF($E1234="MAHA",1500,IF($G1234=0,(VLOOKUP($K1234,'判定表'!$B$3:$G$96,2,FALSE)),0)))))</f>
        <v/>
      </c>
      <c r="M1234" s="70" t="str">
        <f>IF($K1234="","",IF($E1234="ANC",(VLOOKUP($K1234,'判定表'!$B$3:$G$95,3,FALSE)),IF(OR($E1234="KTN",$E1234="WHZ"),(VLOOKUP($K1234,'判定表'!$B$3:$G$95,4,FALSE)*I1234),0)))</f>
        <v/>
      </c>
      <c r="N1234" s="71" t="str">
        <f>IF($I1234="","",IF($K1234="","",IF($G1234=1,(VLOOKUP($F1234,'金額'!$B$3:$J$114,3,FALSE)),0)))</f>
        <v/>
      </c>
      <c r="O1234" s="72" t="str">
        <f t="shared" si="3"/>
        <v/>
      </c>
      <c r="P1234" s="73" t="str">
        <f>IF($K1234="","",IF($E1234="KTN",(VLOOKUP($K1234,'判定表'!$B$3:$I$95,8,FALSE)),IF($I1234="","",(VLOOKUP($F1234,'金額'!$B$3:$J$114,9,FALSE)))))</f>
        <v/>
      </c>
      <c r="Q1234" s="59"/>
      <c r="R1234" s="74"/>
      <c r="S1234" s="74"/>
      <c r="T1234" s="74"/>
      <c r="U1234" s="74"/>
      <c r="V1234" s="74"/>
      <c r="W1234" s="74"/>
      <c r="X1234" s="74"/>
      <c r="Y1234" s="74"/>
      <c r="Z1234" s="74"/>
      <c r="AA1234" s="74"/>
      <c r="AB1234" s="74"/>
      <c r="AC1234" s="74"/>
      <c r="AD1234" s="74"/>
    </row>
    <row r="1235" ht="13.5" customHeight="1">
      <c r="A1235" s="44"/>
      <c r="B1235" s="60" t="str">
        <f>IF($K1235="","",(VLOOKUP($K1235,'判定表'!$B$3:$G$105,6,FALSE)))</f>
        <v/>
      </c>
      <c r="C1235" s="61"/>
      <c r="D1235" s="62" t="str">
        <f t="shared" si="2"/>
        <v/>
      </c>
      <c r="E1235" s="62" t="str">
        <f>IF(F1235="","",VLOOKUP($F1235,'金額'!$B$3:$K$44,10,FALSE))</f>
        <v/>
      </c>
      <c r="F1235" s="63"/>
      <c r="G1235" s="64" t="str">
        <f>IF($F1235="","",(VLOOKUP($F1235,'金額'!$B$3:$E$114,2,FALSE)))</f>
        <v/>
      </c>
      <c r="H1235" s="65" t="str">
        <f>IF(F1235="","",VLOOKUP($F1235,'金額'!$B$3:$I$44,8,FALSE))</f>
        <v/>
      </c>
      <c r="I1235" s="66" t="str">
        <f>IF(F1235="","",VLOOKUP($F1235,'金額'!$B$3:$I$44,7,FALSE))</f>
        <v/>
      </c>
      <c r="J1235" s="67"/>
      <c r="K1235" s="68"/>
      <c r="L1235" s="69" t="str">
        <f>IF($I1235="","",IF(AND($B1235="K",$E1235="KTN"),2000,IF(AND($B1235="K",$E1235="WHZ"),2000,IF($E1235="MAHA",1500,IF($G1235=0,(VLOOKUP($K1235,'判定表'!$B$3:$G$96,2,FALSE)),0)))))</f>
        <v/>
      </c>
      <c r="M1235" s="70" t="str">
        <f>IF($K1235="","",IF($E1235="ANC",(VLOOKUP($K1235,'判定表'!$B$3:$G$95,3,FALSE)),IF(OR($E1235="KTN",$E1235="WHZ"),(VLOOKUP($K1235,'判定表'!$B$3:$G$95,4,FALSE)*I1235),0)))</f>
        <v/>
      </c>
      <c r="N1235" s="71" t="str">
        <f>IF($I1235="","",IF($K1235="","",IF($G1235=1,(VLOOKUP($F1235,'金額'!$B$3:$J$114,3,FALSE)),0)))</f>
        <v/>
      </c>
      <c r="O1235" s="72" t="str">
        <f t="shared" si="3"/>
        <v/>
      </c>
      <c r="P1235" s="73" t="str">
        <f>IF($K1235="","",IF($E1235="KTN",(VLOOKUP($K1235,'判定表'!$B$3:$I$95,8,FALSE)),IF($I1235="","",(VLOOKUP($F1235,'金額'!$B$3:$J$114,9,FALSE)))))</f>
        <v/>
      </c>
      <c r="Q1235" s="59"/>
      <c r="R1235" s="74"/>
      <c r="S1235" s="74"/>
      <c r="T1235" s="74"/>
      <c r="U1235" s="74"/>
      <c r="V1235" s="74"/>
      <c r="W1235" s="74"/>
      <c r="X1235" s="74"/>
      <c r="Y1235" s="74"/>
      <c r="Z1235" s="74"/>
      <c r="AA1235" s="74"/>
      <c r="AB1235" s="74"/>
      <c r="AC1235" s="74"/>
      <c r="AD1235" s="74"/>
    </row>
    <row r="1236" ht="13.5" customHeight="1">
      <c r="A1236" s="44"/>
      <c r="B1236" s="60" t="str">
        <f>IF($K1236="","",(VLOOKUP($K1236,'判定表'!$B$3:$G$105,6,FALSE)))</f>
        <v/>
      </c>
      <c r="C1236" s="61"/>
      <c r="D1236" s="62" t="str">
        <f t="shared" si="2"/>
        <v/>
      </c>
      <c r="E1236" s="62" t="str">
        <f>IF(F1236="","",VLOOKUP($F1236,'金額'!$B$3:$K$44,10,FALSE))</f>
        <v/>
      </c>
      <c r="F1236" s="63"/>
      <c r="G1236" s="64" t="str">
        <f>IF($F1236="","",(VLOOKUP($F1236,'金額'!$B$3:$E$114,2,FALSE)))</f>
        <v/>
      </c>
      <c r="H1236" s="65" t="str">
        <f>IF(F1236="","",VLOOKUP($F1236,'金額'!$B$3:$I$44,8,FALSE))</f>
        <v/>
      </c>
      <c r="I1236" s="66" t="str">
        <f>IF(F1236="","",VLOOKUP($F1236,'金額'!$B$3:$I$44,7,FALSE))</f>
        <v/>
      </c>
      <c r="J1236" s="67"/>
      <c r="K1236" s="68"/>
      <c r="L1236" s="69" t="str">
        <f>IF($I1236="","",IF(AND($B1236="K",$E1236="KTN"),2000,IF(AND($B1236="K",$E1236="WHZ"),2000,IF($E1236="MAHA",1500,IF($G1236=0,(VLOOKUP($K1236,'判定表'!$B$3:$G$96,2,FALSE)),0)))))</f>
        <v/>
      </c>
      <c r="M1236" s="70" t="str">
        <f>IF($K1236="","",IF($E1236="ANC",(VLOOKUP($K1236,'判定表'!$B$3:$G$95,3,FALSE)),IF(OR($E1236="KTN",$E1236="WHZ"),(VLOOKUP($K1236,'判定表'!$B$3:$G$95,4,FALSE)*I1236),0)))</f>
        <v/>
      </c>
      <c r="N1236" s="71" t="str">
        <f>IF($I1236="","",IF($K1236="","",IF($G1236=1,(VLOOKUP($F1236,'金額'!$B$3:$J$114,3,FALSE)),0)))</f>
        <v/>
      </c>
      <c r="O1236" s="72" t="str">
        <f t="shared" si="3"/>
        <v/>
      </c>
      <c r="P1236" s="73" t="str">
        <f>IF($K1236="","",IF($E1236="KTN",(VLOOKUP($K1236,'判定表'!$B$3:$I$95,8,FALSE)),IF($I1236="","",(VLOOKUP($F1236,'金額'!$B$3:$J$114,9,FALSE)))))</f>
        <v/>
      </c>
      <c r="Q1236" s="59"/>
      <c r="R1236" s="74"/>
      <c r="S1236" s="74"/>
      <c r="T1236" s="74"/>
      <c r="U1236" s="74"/>
      <c r="V1236" s="74"/>
      <c r="W1236" s="74"/>
      <c r="X1236" s="74"/>
      <c r="Y1236" s="74"/>
      <c r="Z1236" s="74"/>
      <c r="AA1236" s="74"/>
      <c r="AB1236" s="74"/>
      <c r="AC1236" s="74"/>
      <c r="AD1236" s="74"/>
    </row>
    <row r="1237" ht="13.5" customHeight="1">
      <c r="A1237" s="44"/>
      <c r="B1237" s="60" t="str">
        <f>IF($K1237="","",(VLOOKUP($K1237,'判定表'!$B$3:$G$105,6,FALSE)))</f>
        <v/>
      </c>
      <c r="C1237" s="61"/>
      <c r="D1237" s="62" t="str">
        <f t="shared" si="2"/>
        <v/>
      </c>
      <c r="E1237" s="62" t="str">
        <f>IF(F1237="","",VLOOKUP($F1237,'金額'!$B$3:$K$44,10,FALSE))</f>
        <v/>
      </c>
      <c r="F1237" s="63"/>
      <c r="G1237" s="64" t="str">
        <f>IF($F1237="","",(VLOOKUP($F1237,'金額'!$B$3:$E$114,2,FALSE)))</f>
        <v/>
      </c>
      <c r="H1237" s="65" t="str">
        <f>IF(F1237="","",VLOOKUP($F1237,'金額'!$B$3:$I$44,8,FALSE))</f>
        <v/>
      </c>
      <c r="I1237" s="66" t="str">
        <f>IF(F1237="","",VLOOKUP($F1237,'金額'!$B$3:$I$44,7,FALSE))</f>
        <v/>
      </c>
      <c r="J1237" s="67"/>
      <c r="K1237" s="68"/>
      <c r="L1237" s="69" t="str">
        <f>IF($I1237="","",IF(AND($B1237="K",$E1237="KTN"),2000,IF(AND($B1237="K",$E1237="WHZ"),2000,IF($E1237="MAHA",1500,IF($G1237=0,(VLOOKUP($K1237,'判定表'!$B$3:$G$96,2,FALSE)),0)))))</f>
        <v/>
      </c>
      <c r="M1237" s="70" t="str">
        <f>IF($K1237="","",IF($E1237="ANC",(VLOOKUP($K1237,'判定表'!$B$3:$G$95,3,FALSE)),IF(OR($E1237="KTN",$E1237="WHZ"),(VLOOKUP($K1237,'判定表'!$B$3:$G$95,4,FALSE)*I1237),0)))</f>
        <v/>
      </c>
      <c r="N1237" s="71" t="str">
        <f>IF($I1237="","",IF($K1237="","",IF($G1237=1,(VLOOKUP($F1237,'金額'!$B$3:$J$114,3,FALSE)),0)))</f>
        <v/>
      </c>
      <c r="O1237" s="72" t="str">
        <f t="shared" si="3"/>
        <v/>
      </c>
      <c r="P1237" s="73" t="str">
        <f>IF($K1237="","",IF($E1237="KTN",(VLOOKUP($K1237,'判定表'!$B$3:$I$95,8,FALSE)),IF($I1237="","",(VLOOKUP($F1237,'金額'!$B$3:$J$114,9,FALSE)))))</f>
        <v/>
      </c>
      <c r="Q1237" s="59"/>
      <c r="R1237" s="74"/>
      <c r="S1237" s="74"/>
      <c r="T1237" s="74"/>
      <c r="U1237" s="74"/>
      <c r="V1237" s="74"/>
      <c r="W1237" s="74"/>
      <c r="X1237" s="74"/>
      <c r="Y1237" s="74"/>
      <c r="Z1237" s="74"/>
      <c r="AA1237" s="74"/>
      <c r="AB1237" s="74"/>
      <c r="AC1237" s="74"/>
      <c r="AD1237" s="74"/>
    </row>
    <row r="1238" ht="13.5" customHeight="1">
      <c r="A1238" s="44"/>
      <c r="B1238" s="60" t="str">
        <f>IF($K1238="","",(VLOOKUP($K1238,'判定表'!$B$3:$G$105,6,FALSE)))</f>
        <v/>
      </c>
      <c r="C1238" s="61"/>
      <c r="D1238" s="62" t="str">
        <f t="shared" si="2"/>
        <v/>
      </c>
      <c r="E1238" s="62" t="str">
        <f>IF(F1238="","",VLOOKUP($F1238,'金額'!$B$3:$K$44,10,FALSE))</f>
        <v/>
      </c>
      <c r="F1238" s="63"/>
      <c r="G1238" s="64" t="str">
        <f>IF($F1238="","",(VLOOKUP($F1238,'金額'!$B$3:$E$114,2,FALSE)))</f>
        <v/>
      </c>
      <c r="H1238" s="65" t="str">
        <f>IF(F1238="","",VLOOKUP($F1238,'金額'!$B$3:$I$44,8,FALSE))</f>
        <v/>
      </c>
      <c r="I1238" s="66" t="str">
        <f>IF(F1238="","",VLOOKUP($F1238,'金額'!$B$3:$I$44,7,FALSE))</f>
        <v/>
      </c>
      <c r="J1238" s="67"/>
      <c r="K1238" s="68"/>
      <c r="L1238" s="69" t="str">
        <f>IF($I1238="","",IF(AND($B1238="K",$E1238="KTN"),2000,IF(AND($B1238="K",$E1238="WHZ"),2000,IF($E1238="MAHA",1500,IF($G1238=0,(VLOOKUP($K1238,'判定表'!$B$3:$G$96,2,FALSE)),0)))))</f>
        <v/>
      </c>
      <c r="M1238" s="70" t="str">
        <f>IF($K1238="","",IF($E1238="ANC",(VLOOKUP($K1238,'判定表'!$B$3:$G$95,3,FALSE)),IF(OR($E1238="KTN",$E1238="WHZ"),(VLOOKUP($K1238,'判定表'!$B$3:$G$95,4,FALSE)*I1238),0)))</f>
        <v/>
      </c>
      <c r="N1238" s="71" t="str">
        <f>IF($I1238="","",IF($K1238="","",IF($G1238=1,(VLOOKUP($F1238,'金額'!$B$3:$J$114,3,FALSE)),0)))</f>
        <v/>
      </c>
      <c r="O1238" s="72" t="str">
        <f t="shared" si="3"/>
        <v/>
      </c>
      <c r="P1238" s="73" t="str">
        <f>IF($K1238="","",IF($E1238="KTN",(VLOOKUP($K1238,'判定表'!$B$3:$I$95,8,FALSE)),IF($I1238="","",(VLOOKUP($F1238,'金額'!$B$3:$J$114,9,FALSE)))))</f>
        <v/>
      </c>
      <c r="Q1238" s="59"/>
      <c r="R1238" s="74"/>
      <c r="S1238" s="74"/>
      <c r="T1238" s="74"/>
      <c r="U1238" s="74"/>
      <c r="V1238" s="74"/>
      <c r="W1238" s="74"/>
      <c r="X1238" s="74"/>
      <c r="Y1238" s="74"/>
      <c r="Z1238" s="74"/>
      <c r="AA1238" s="74"/>
      <c r="AB1238" s="74"/>
      <c r="AC1238" s="74"/>
      <c r="AD1238" s="74"/>
    </row>
    <row r="1239" ht="13.5" customHeight="1">
      <c r="A1239" s="44"/>
      <c r="B1239" s="60" t="str">
        <f>IF($K1239="","",(VLOOKUP($K1239,'判定表'!$B$3:$G$105,6,FALSE)))</f>
        <v/>
      </c>
      <c r="C1239" s="61"/>
      <c r="D1239" s="62" t="str">
        <f t="shared" si="2"/>
        <v/>
      </c>
      <c r="E1239" s="62" t="str">
        <f>IF(F1239="","",VLOOKUP($F1239,'金額'!$B$3:$K$44,10,FALSE))</f>
        <v/>
      </c>
      <c r="F1239" s="63"/>
      <c r="G1239" s="64" t="str">
        <f>IF($F1239="","",(VLOOKUP($F1239,'金額'!$B$3:$E$114,2,FALSE)))</f>
        <v/>
      </c>
      <c r="H1239" s="65" t="str">
        <f>IF(F1239="","",VLOOKUP($F1239,'金額'!$B$3:$I$44,8,FALSE))</f>
        <v/>
      </c>
      <c r="I1239" s="66" t="str">
        <f>IF(F1239="","",VLOOKUP($F1239,'金額'!$B$3:$I$44,7,FALSE))</f>
        <v/>
      </c>
      <c r="J1239" s="67"/>
      <c r="K1239" s="68"/>
      <c r="L1239" s="69" t="str">
        <f>IF($I1239="","",IF(AND($B1239="K",$E1239="KTN"),2000,IF(AND($B1239="K",$E1239="WHZ"),2000,IF($E1239="MAHA",1500,IF($G1239=0,(VLOOKUP($K1239,'判定表'!$B$3:$G$96,2,FALSE)),0)))))</f>
        <v/>
      </c>
      <c r="M1239" s="70" t="str">
        <f>IF($K1239="","",IF($E1239="ANC",(VLOOKUP($K1239,'判定表'!$B$3:$G$95,3,FALSE)),IF(OR($E1239="KTN",$E1239="WHZ"),(VLOOKUP($K1239,'判定表'!$B$3:$G$95,4,FALSE)*I1239),0)))</f>
        <v/>
      </c>
      <c r="N1239" s="71" t="str">
        <f>IF($I1239="","",IF($K1239="","",IF($G1239=1,(VLOOKUP($F1239,'金額'!$B$3:$J$114,3,FALSE)),0)))</f>
        <v/>
      </c>
      <c r="O1239" s="72" t="str">
        <f t="shared" si="3"/>
        <v/>
      </c>
      <c r="P1239" s="73" t="str">
        <f>IF($K1239="","",IF($E1239="KTN",(VLOOKUP($K1239,'判定表'!$B$3:$I$95,8,FALSE)),IF($I1239="","",(VLOOKUP($F1239,'金額'!$B$3:$J$114,9,FALSE)))))</f>
        <v/>
      </c>
      <c r="Q1239" s="59"/>
      <c r="R1239" s="74"/>
      <c r="S1239" s="74"/>
      <c r="T1239" s="74"/>
      <c r="U1239" s="74"/>
      <c r="V1239" s="74"/>
      <c r="W1239" s="74"/>
      <c r="X1239" s="74"/>
      <c r="Y1239" s="74"/>
      <c r="Z1239" s="74"/>
      <c r="AA1239" s="74"/>
      <c r="AB1239" s="74"/>
      <c r="AC1239" s="74"/>
      <c r="AD1239" s="74"/>
    </row>
    <row r="1240" ht="13.5" customHeight="1">
      <c r="A1240" s="44"/>
      <c r="B1240" s="60" t="str">
        <f>IF($K1240="","",(VLOOKUP($K1240,'判定表'!$B$3:$G$105,6,FALSE)))</f>
        <v/>
      </c>
      <c r="C1240" s="61"/>
      <c r="D1240" s="62" t="str">
        <f t="shared" si="2"/>
        <v/>
      </c>
      <c r="E1240" s="62" t="str">
        <f>IF(F1240="","",VLOOKUP($F1240,'金額'!$B$3:$K$44,10,FALSE))</f>
        <v/>
      </c>
      <c r="F1240" s="63"/>
      <c r="G1240" s="64" t="str">
        <f>IF($F1240="","",(VLOOKUP($F1240,'金額'!$B$3:$E$114,2,FALSE)))</f>
        <v/>
      </c>
      <c r="H1240" s="65" t="str">
        <f>IF(F1240="","",VLOOKUP($F1240,'金額'!$B$3:$I$44,8,FALSE))</f>
        <v/>
      </c>
      <c r="I1240" s="66" t="str">
        <f>IF(F1240="","",VLOOKUP($F1240,'金額'!$B$3:$I$44,7,FALSE))</f>
        <v/>
      </c>
      <c r="J1240" s="67"/>
      <c r="K1240" s="68"/>
      <c r="L1240" s="69" t="str">
        <f>IF($I1240="","",IF(AND($B1240="K",$E1240="KTN"),2000,IF(AND($B1240="K",$E1240="WHZ"),2000,IF($E1240="MAHA",1500,IF($G1240=0,(VLOOKUP($K1240,'判定表'!$B$3:$G$96,2,FALSE)),0)))))</f>
        <v/>
      </c>
      <c r="M1240" s="70" t="str">
        <f>IF($K1240="","",IF($E1240="ANC",(VLOOKUP($K1240,'判定表'!$B$3:$G$95,3,FALSE)),IF(OR($E1240="KTN",$E1240="WHZ"),(VLOOKUP($K1240,'判定表'!$B$3:$G$95,4,FALSE)*I1240),0)))</f>
        <v/>
      </c>
      <c r="N1240" s="71" t="str">
        <f>IF($I1240="","",IF($K1240="","",IF($G1240=1,(VLOOKUP($F1240,'金額'!$B$3:$J$114,3,FALSE)),0)))</f>
        <v/>
      </c>
      <c r="O1240" s="72" t="str">
        <f t="shared" si="3"/>
        <v/>
      </c>
      <c r="P1240" s="73" t="str">
        <f>IF($K1240="","",IF($E1240="KTN",(VLOOKUP($K1240,'判定表'!$B$3:$I$95,8,FALSE)),IF($I1240="","",(VLOOKUP($F1240,'金額'!$B$3:$J$114,9,FALSE)))))</f>
        <v/>
      </c>
      <c r="Q1240" s="59"/>
      <c r="R1240" s="74"/>
      <c r="S1240" s="74"/>
      <c r="T1240" s="74"/>
      <c r="U1240" s="74"/>
      <c r="V1240" s="74"/>
      <c r="W1240" s="74"/>
      <c r="X1240" s="74"/>
      <c r="Y1240" s="74"/>
      <c r="Z1240" s="74"/>
      <c r="AA1240" s="74"/>
      <c r="AB1240" s="74"/>
      <c r="AC1240" s="74"/>
      <c r="AD1240" s="74"/>
    </row>
    <row r="1241" ht="13.5" customHeight="1">
      <c r="A1241" s="44"/>
      <c r="B1241" s="60" t="str">
        <f>IF($K1241="","",(VLOOKUP($K1241,'判定表'!$B$3:$G$105,6,FALSE)))</f>
        <v/>
      </c>
      <c r="C1241" s="61"/>
      <c r="D1241" s="62" t="str">
        <f t="shared" si="2"/>
        <v/>
      </c>
      <c r="E1241" s="62" t="str">
        <f>IF(F1241="","",VLOOKUP($F1241,'金額'!$B$3:$K$44,10,FALSE))</f>
        <v/>
      </c>
      <c r="F1241" s="63"/>
      <c r="G1241" s="64" t="str">
        <f>IF($F1241="","",(VLOOKUP($F1241,'金額'!$B$3:$E$114,2,FALSE)))</f>
        <v/>
      </c>
      <c r="H1241" s="65" t="str">
        <f>IF(F1241="","",VLOOKUP($F1241,'金額'!$B$3:$I$44,8,FALSE))</f>
        <v/>
      </c>
      <c r="I1241" s="66" t="str">
        <f>IF(F1241="","",VLOOKUP($F1241,'金額'!$B$3:$I$44,7,FALSE))</f>
        <v/>
      </c>
      <c r="J1241" s="67"/>
      <c r="K1241" s="68"/>
      <c r="L1241" s="69" t="str">
        <f>IF($I1241="","",IF(AND($B1241="K",$E1241="KTN"),2000,IF(AND($B1241="K",$E1241="WHZ"),2000,IF($E1241="MAHA",1500,IF($G1241=0,(VLOOKUP($K1241,'判定表'!$B$3:$G$96,2,FALSE)),0)))))</f>
        <v/>
      </c>
      <c r="M1241" s="70" t="str">
        <f>IF($K1241="","",IF($E1241="ANC",(VLOOKUP($K1241,'判定表'!$B$3:$G$95,3,FALSE)),IF(OR($E1241="KTN",$E1241="WHZ"),(VLOOKUP($K1241,'判定表'!$B$3:$G$95,4,FALSE)*I1241),0)))</f>
        <v/>
      </c>
      <c r="N1241" s="71" t="str">
        <f>IF($I1241="","",IF($K1241="","",IF($G1241=1,(VLOOKUP($F1241,'金額'!$B$3:$J$114,3,FALSE)),0)))</f>
        <v/>
      </c>
      <c r="O1241" s="72" t="str">
        <f t="shared" si="3"/>
        <v/>
      </c>
      <c r="P1241" s="73" t="str">
        <f>IF($K1241="","",IF($E1241="KTN",(VLOOKUP($K1241,'判定表'!$B$3:$I$95,8,FALSE)),IF($I1241="","",(VLOOKUP($F1241,'金額'!$B$3:$J$114,9,FALSE)))))</f>
        <v/>
      </c>
      <c r="Q1241" s="59"/>
      <c r="R1241" s="74"/>
      <c r="S1241" s="74"/>
      <c r="T1241" s="74"/>
      <c r="U1241" s="74"/>
      <c r="V1241" s="74"/>
      <c r="W1241" s="74"/>
      <c r="X1241" s="74"/>
      <c r="Y1241" s="74"/>
      <c r="Z1241" s="74"/>
      <c r="AA1241" s="74"/>
      <c r="AB1241" s="74"/>
      <c r="AC1241" s="74"/>
      <c r="AD1241" s="74"/>
    </row>
    <row r="1242" ht="13.5" customHeight="1">
      <c r="A1242" s="44"/>
      <c r="B1242" s="60" t="str">
        <f>IF($K1242="","",(VLOOKUP($K1242,'判定表'!$B$3:$G$105,6,FALSE)))</f>
        <v/>
      </c>
      <c r="C1242" s="61"/>
      <c r="D1242" s="62" t="str">
        <f t="shared" si="2"/>
        <v/>
      </c>
      <c r="E1242" s="62" t="str">
        <f>IF(F1242="","",VLOOKUP($F1242,'金額'!$B$3:$K$44,10,FALSE))</f>
        <v/>
      </c>
      <c r="F1242" s="63"/>
      <c r="G1242" s="64" t="str">
        <f>IF($F1242="","",(VLOOKUP($F1242,'金額'!$B$3:$E$114,2,FALSE)))</f>
        <v/>
      </c>
      <c r="H1242" s="65" t="str">
        <f>IF(F1242="","",VLOOKUP($F1242,'金額'!$B$3:$I$44,8,FALSE))</f>
        <v/>
      </c>
      <c r="I1242" s="66" t="str">
        <f>IF(F1242="","",VLOOKUP($F1242,'金額'!$B$3:$I$44,7,FALSE))</f>
        <v/>
      </c>
      <c r="J1242" s="67"/>
      <c r="K1242" s="68"/>
      <c r="L1242" s="69" t="str">
        <f>IF($I1242="","",IF(AND($B1242="K",$E1242="KTN"),2000,IF(AND($B1242="K",$E1242="WHZ"),2000,IF($E1242="MAHA",1500,IF($G1242=0,(VLOOKUP($K1242,'判定表'!$B$3:$G$96,2,FALSE)),0)))))</f>
        <v/>
      </c>
      <c r="M1242" s="70" t="str">
        <f>IF($K1242="","",IF($E1242="ANC",(VLOOKUP($K1242,'判定表'!$B$3:$G$95,3,FALSE)),IF(OR($E1242="KTN",$E1242="WHZ"),(VLOOKUP($K1242,'判定表'!$B$3:$G$95,4,FALSE)*I1242),0)))</f>
        <v/>
      </c>
      <c r="N1242" s="71" t="str">
        <f>IF($I1242="","",IF($K1242="","",IF($G1242=1,(VLOOKUP($F1242,'金額'!$B$3:$J$114,3,FALSE)),0)))</f>
        <v/>
      </c>
      <c r="O1242" s="72" t="str">
        <f t="shared" si="3"/>
        <v/>
      </c>
      <c r="P1242" s="73" t="str">
        <f>IF($K1242="","",IF($E1242="KTN",(VLOOKUP($K1242,'判定表'!$B$3:$I$95,8,FALSE)),IF($I1242="","",(VLOOKUP($F1242,'金額'!$B$3:$J$114,9,FALSE)))))</f>
        <v/>
      </c>
      <c r="Q1242" s="59"/>
      <c r="R1242" s="74"/>
      <c r="S1242" s="74"/>
      <c r="T1242" s="74"/>
      <c r="U1242" s="74"/>
      <c r="V1242" s="74"/>
      <c r="W1242" s="74"/>
      <c r="X1242" s="74"/>
      <c r="Y1242" s="74"/>
      <c r="Z1242" s="74"/>
      <c r="AA1242" s="74"/>
      <c r="AB1242" s="74"/>
      <c r="AC1242" s="74"/>
      <c r="AD1242" s="74"/>
    </row>
    <row r="1243" ht="13.5" customHeight="1">
      <c r="A1243" s="44"/>
      <c r="B1243" s="60" t="str">
        <f>IF($K1243="","",(VLOOKUP($K1243,'判定表'!$B$3:$G$105,6,FALSE)))</f>
        <v/>
      </c>
      <c r="C1243" s="61"/>
      <c r="D1243" s="62" t="str">
        <f t="shared" si="2"/>
        <v/>
      </c>
      <c r="E1243" s="62" t="str">
        <f>IF(F1243="","",VLOOKUP($F1243,'金額'!$B$3:$K$44,10,FALSE))</f>
        <v/>
      </c>
      <c r="F1243" s="63"/>
      <c r="G1243" s="64" t="str">
        <f>IF($F1243="","",(VLOOKUP($F1243,'金額'!$B$3:$E$114,2,FALSE)))</f>
        <v/>
      </c>
      <c r="H1243" s="65" t="str">
        <f>IF(F1243="","",VLOOKUP($F1243,'金額'!$B$3:$I$44,8,FALSE))</f>
        <v/>
      </c>
      <c r="I1243" s="66" t="str">
        <f>IF(F1243="","",VLOOKUP($F1243,'金額'!$B$3:$I$44,7,FALSE))</f>
        <v/>
      </c>
      <c r="J1243" s="67"/>
      <c r="K1243" s="68"/>
      <c r="L1243" s="69" t="str">
        <f>IF($I1243="","",IF(AND($B1243="K",$E1243="KTN"),2000,IF(AND($B1243="K",$E1243="WHZ"),2000,IF($E1243="MAHA",1500,IF($G1243=0,(VLOOKUP($K1243,'判定表'!$B$3:$G$96,2,FALSE)),0)))))</f>
        <v/>
      </c>
      <c r="M1243" s="70" t="str">
        <f>IF($K1243="","",IF($E1243="ANC",(VLOOKUP($K1243,'判定表'!$B$3:$G$95,3,FALSE)),IF(OR($E1243="KTN",$E1243="WHZ"),(VLOOKUP($K1243,'判定表'!$B$3:$G$95,4,FALSE)*I1243),0)))</f>
        <v/>
      </c>
      <c r="N1243" s="71" t="str">
        <f>IF($I1243="","",IF($K1243="","",IF($G1243=1,(VLOOKUP($F1243,'金額'!$B$3:$J$114,3,FALSE)),0)))</f>
        <v/>
      </c>
      <c r="O1243" s="72" t="str">
        <f t="shared" si="3"/>
        <v/>
      </c>
      <c r="P1243" s="73" t="str">
        <f>IF($K1243="","",IF($E1243="KTN",(VLOOKUP($K1243,'判定表'!$B$3:$I$95,8,FALSE)),IF($I1243="","",(VLOOKUP($F1243,'金額'!$B$3:$J$114,9,FALSE)))))</f>
        <v/>
      </c>
      <c r="Q1243" s="59"/>
      <c r="R1243" s="74"/>
      <c r="S1243" s="74"/>
      <c r="T1243" s="74"/>
      <c r="U1243" s="74"/>
      <c r="V1243" s="74"/>
      <c r="W1243" s="74"/>
      <c r="X1243" s="74"/>
      <c r="Y1243" s="74"/>
      <c r="Z1243" s="74"/>
      <c r="AA1243" s="74"/>
      <c r="AB1243" s="74"/>
      <c r="AC1243" s="74"/>
      <c r="AD1243" s="74"/>
    </row>
    <row r="1244" ht="13.5" customHeight="1">
      <c r="A1244" s="44"/>
      <c r="B1244" s="60" t="str">
        <f>IF($K1244="","",(VLOOKUP($K1244,'判定表'!$B$3:$G$105,6,FALSE)))</f>
        <v/>
      </c>
      <c r="C1244" s="61"/>
      <c r="D1244" s="62" t="str">
        <f t="shared" si="2"/>
        <v/>
      </c>
      <c r="E1244" s="62" t="str">
        <f>IF(F1244="","",VLOOKUP($F1244,'金額'!$B$3:$K$44,10,FALSE))</f>
        <v/>
      </c>
      <c r="F1244" s="63"/>
      <c r="G1244" s="64" t="str">
        <f>IF($F1244="","",(VLOOKUP($F1244,'金額'!$B$3:$E$114,2,FALSE)))</f>
        <v/>
      </c>
      <c r="H1244" s="65" t="str">
        <f>IF(F1244="","",VLOOKUP($F1244,'金額'!$B$3:$I$44,8,FALSE))</f>
        <v/>
      </c>
      <c r="I1244" s="66" t="str">
        <f>IF(F1244="","",VLOOKUP($F1244,'金額'!$B$3:$I$44,7,FALSE))</f>
        <v/>
      </c>
      <c r="J1244" s="67"/>
      <c r="K1244" s="68"/>
      <c r="L1244" s="69" t="str">
        <f>IF($I1244="","",IF(AND($B1244="K",$E1244="KTN"),2000,IF(AND($B1244="K",$E1244="WHZ"),2000,IF($E1244="MAHA",1500,IF($G1244=0,(VLOOKUP($K1244,'判定表'!$B$3:$G$96,2,FALSE)),0)))))</f>
        <v/>
      </c>
      <c r="M1244" s="70" t="str">
        <f>IF($K1244="","",IF($E1244="ANC",(VLOOKUP($K1244,'判定表'!$B$3:$G$95,3,FALSE)),IF(OR($E1244="KTN",$E1244="WHZ"),(VLOOKUP($K1244,'判定表'!$B$3:$G$95,4,FALSE)*I1244),0)))</f>
        <v/>
      </c>
      <c r="N1244" s="71" t="str">
        <f>IF($I1244="","",IF($K1244="","",IF($G1244=1,(VLOOKUP($F1244,'金額'!$B$3:$J$114,3,FALSE)),0)))</f>
        <v/>
      </c>
      <c r="O1244" s="72" t="str">
        <f t="shared" si="3"/>
        <v/>
      </c>
      <c r="P1244" s="73" t="str">
        <f>IF($K1244="","",IF($E1244="KTN",(VLOOKUP($K1244,'判定表'!$B$3:$I$95,8,FALSE)),IF($I1244="","",(VLOOKUP($F1244,'金額'!$B$3:$J$114,9,FALSE)))))</f>
        <v/>
      </c>
      <c r="Q1244" s="59"/>
      <c r="R1244" s="74"/>
      <c r="S1244" s="74"/>
      <c r="T1244" s="74"/>
      <c r="U1244" s="74"/>
      <c r="V1244" s="74"/>
      <c r="W1244" s="74"/>
      <c r="X1244" s="74"/>
      <c r="Y1244" s="74"/>
      <c r="Z1244" s="74"/>
      <c r="AA1244" s="74"/>
      <c r="AB1244" s="74"/>
      <c r="AC1244" s="74"/>
      <c r="AD1244" s="74"/>
    </row>
    <row r="1245" ht="13.5" customHeight="1">
      <c r="A1245" s="44"/>
      <c r="B1245" s="60" t="str">
        <f>IF($K1245="","",(VLOOKUP($K1245,'判定表'!$B$3:$G$105,6,FALSE)))</f>
        <v/>
      </c>
      <c r="C1245" s="61"/>
      <c r="D1245" s="62" t="str">
        <f t="shared" si="2"/>
        <v/>
      </c>
      <c r="E1245" s="62" t="str">
        <f>IF(F1245="","",VLOOKUP($F1245,'金額'!$B$3:$K$44,10,FALSE))</f>
        <v/>
      </c>
      <c r="F1245" s="63"/>
      <c r="G1245" s="64" t="str">
        <f>IF($F1245="","",(VLOOKUP($F1245,'金額'!$B$3:$E$114,2,FALSE)))</f>
        <v/>
      </c>
      <c r="H1245" s="65" t="str">
        <f>IF(F1245="","",VLOOKUP($F1245,'金額'!$B$3:$I$44,8,FALSE))</f>
        <v/>
      </c>
      <c r="I1245" s="66" t="str">
        <f>IF(F1245="","",VLOOKUP($F1245,'金額'!$B$3:$I$44,7,FALSE))</f>
        <v/>
      </c>
      <c r="J1245" s="67"/>
      <c r="K1245" s="68"/>
      <c r="L1245" s="69" t="str">
        <f>IF($I1245="","",IF(AND($B1245="K",$E1245="KTN"),2000,IF(AND($B1245="K",$E1245="WHZ"),2000,IF($E1245="MAHA",1500,IF($G1245=0,(VLOOKUP($K1245,'判定表'!$B$3:$G$96,2,FALSE)),0)))))</f>
        <v/>
      </c>
      <c r="M1245" s="70" t="str">
        <f>IF($K1245="","",IF($E1245="ANC",(VLOOKUP($K1245,'判定表'!$B$3:$G$95,3,FALSE)),IF(OR($E1245="KTN",$E1245="WHZ"),(VLOOKUP($K1245,'判定表'!$B$3:$G$95,4,FALSE)*I1245),0)))</f>
        <v/>
      </c>
      <c r="N1245" s="71" t="str">
        <f>IF($I1245="","",IF($K1245="","",IF($G1245=1,(VLOOKUP($F1245,'金額'!$B$3:$J$114,3,FALSE)),0)))</f>
        <v/>
      </c>
      <c r="O1245" s="72" t="str">
        <f t="shared" si="3"/>
        <v/>
      </c>
      <c r="P1245" s="73" t="str">
        <f>IF($K1245="","",IF($E1245="KTN",(VLOOKUP($K1245,'判定表'!$B$3:$I$95,8,FALSE)),IF($I1245="","",(VLOOKUP($F1245,'金額'!$B$3:$J$114,9,FALSE)))))</f>
        <v/>
      </c>
      <c r="Q1245" s="59"/>
      <c r="R1245" s="74"/>
      <c r="S1245" s="74"/>
      <c r="T1245" s="74"/>
      <c r="U1245" s="74"/>
      <c r="V1245" s="74"/>
      <c r="W1245" s="74"/>
      <c r="X1245" s="74"/>
      <c r="Y1245" s="74"/>
      <c r="Z1245" s="74"/>
      <c r="AA1245" s="74"/>
      <c r="AB1245" s="74"/>
      <c r="AC1245" s="74"/>
      <c r="AD1245" s="74"/>
    </row>
    <row r="1246" ht="13.5" customHeight="1">
      <c r="A1246" s="44"/>
      <c r="B1246" s="60" t="str">
        <f>IF($K1246="","",(VLOOKUP($K1246,'判定表'!$B$3:$G$105,6,FALSE)))</f>
        <v/>
      </c>
      <c r="C1246" s="61"/>
      <c r="D1246" s="62" t="str">
        <f t="shared" si="2"/>
        <v/>
      </c>
      <c r="E1246" s="62" t="str">
        <f>IF(F1246="","",VLOOKUP($F1246,'金額'!$B$3:$K$44,10,FALSE))</f>
        <v/>
      </c>
      <c r="F1246" s="63"/>
      <c r="G1246" s="64" t="str">
        <f>IF($F1246="","",(VLOOKUP($F1246,'金額'!$B$3:$E$114,2,FALSE)))</f>
        <v/>
      </c>
      <c r="H1246" s="65" t="str">
        <f>IF(F1246="","",VLOOKUP($F1246,'金額'!$B$3:$I$44,8,FALSE))</f>
        <v/>
      </c>
      <c r="I1246" s="66" t="str">
        <f>IF(F1246="","",VLOOKUP($F1246,'金額'!$B$3:$I$44,7,FALSE))</f>
        <v/>
      </c>
      <c r="J1246" s="67"/>
      <c r="K1246" s="68"/>
      <c r="L1246" s="69" t="str">
        <f>IF($I1246="","",IF(AND($B1246="K",$E1246="KTN"),2000,IF(AND($B1246="K",$E1246="WHZ"),2000,IF($E1246="MAHA",1500,IF($G1246=0,(VLOOKUP($K1246,'判定表'!$B$3:$G$96,2,FALSE)),0)))))</f>
        <v/>
      </c>
      <c r="M1246" s="70" t="str">
        <f>IF($K1246="","",IF($E1246="ANC",(VLOOKUP($K1246,'判定表'!$B$3:$G$95,3,FALSE)),IF(OR($E1246="KTN",$E1246="WHZ"),(VLOOKUP($K1246,'判定表'!$B$3:$G$95,4,FALSE)*I1246),0)))</f>
        <v/>
      </c>
      <c r="N1246" s="71" t="str">
        <f>IF($I1246="","",IF($K1246="","",IF($G1246=1,(VLOOKUP($F1246,'金額'!$B$3:$J$114,3,FALSE)),0)))</f>
        <v/>
      </c>
      <c r="O1246" s="72" t="str">
        <f t="shared" si="3"/>
        <v/>
      </c>
      <c r="P1246" s="73" t="str">
        <f>IF($K1246="","",IF($E1246="KTN",(VLOOKUP($K1246,'判定表'!$B$3:$I$95,8,FALSE)),IF($I1246="","",(VLOOKUP($F1246,'金額'!$B$3:$J$114,9,FALSE)))))</f>
        <v/>
      </c>
      <c r="Q1246" s="59"/>
      <c r="R1246" s="74"/>
      <c r="S1246" s="74"/>
      <c r="T1246" s="74"/>
      <c r="U1246" s="74"/>
      <c r="V1246" s="74"/>
      <c r="W1246" s="74"/>
      <c r="X1246" s="74"/>
      <c r="Y1246" s="74"/>
      <c r="Z1246" s="74"/>
      <c r="AA1246" s="74"/>
      <c r="AB1246" s="74"/>
      <c r="AC1246" s="74"/>
      <c r="AD1246" s="74"/>
    </row>
    <row r="1247" ht="13.5" customHeight="1">
      <c r="A1247" s="44"/>
      <c r="B1247" s="60" t="str">
        <f>IF($K1247="","",(VLOOKUP($K1247,'判定表'!$B$3:$G$105,6,FALSE)))</f>
        <v/>
      </c>
      <c r="C1247" s="61"/>
      <c r="D1247" s="62" t="str">
        <f t="shared" si="2"/>
        <v/>
      </c>
      <c r="E1247" s="62" t="str">
        <f>IF(F1247="","",VLOOKUP($F1247,'金額'!$B$3:$K$44,10,FALSE))</f>
        <v/>
      </c>
      <c r="F1247" s="63"/>
      <c r="G1247" s="64" t="str">
        <f>IF($F1247="","",(VLOOKUP($F1247,'金額'!$B$3:$E$114,2,FALSE)))</f>
        <v/>
      </c>
      <c r="H1247" s="65" t="str">
        <f>IF(F1247="","",VLOOKUP($F1247,'金額'!$B$3:$I$44,8,FALSE))</f>
        <v/>
      </c>
      <c r="I1247" s="66" t="str">
        <f>IF(F1247="","",VLOOKUP($F1247,'金額'!$B$3:$I$44,7,FALSE))</f>
        <v/>
      </c>
      <c r="J1247" s="67"/>
      <c r="K1247" s="68"/>
      <c r="L1247" s="69" t="str">
        <f>IF($I1247="","",IF(AND($B1247="K",$E1247="KTN"),2000,IF(AND($B1247="K",$E1247="WHZ"),2000,IF($E1247="MAHA",1500,IF($G1247=0,(VLOOKUP($K1247,'判定表'!$B$3:$G$96,2,FALSE)),0)))))</f>
        <v/>
      </c>
      <c r="M1247" s="70" t="str">
        <f>IF($K1247="","",IF($E1247="ANC",(VLOOKUP($K1247,'判定表'!$B$3:$G$95,3,FALSE)),IF(OR($E1247="KTN",$E1247="WHZ"),(VLOOKUP($K1247,'判定表'!$B$3:$G$95,4,FALSE)*I1247),0)))</f>
        <v/>
      </c>
      <c r="N1247" s="71" t="str">
        <f>IF($I1247="","",IF($K1247="","",IF($G1247=1,(VLOOKUP($F1247,'金額'!$B$3:$J$114,3,FALSE)),0)))</f>
        <v/>
      </c>
      <c r="O1247" s="72" t="str">
        <f t="shared" si="3"/>
        <v/>
      </c>
      <c r="P1247" s="73" t="str">
        <f>IF($K1247="","",IF($E1247="KTN",(VLOOKUP($K1247,'判定表'!$B$3:$I$95,8,FALSE)),IF($I1247="","",(VLOOKUP($F1247,'金額'!$B$3:$J$114,9,FALSE)))))</f>
        <v/>
      </c>
      <c r="Q1247" s="59"/>
      <c r="R1247" s="74"/>
      <c r="S1247" s="74"/>
      <c r="T1247" s="74"/>
      <c r="U1247" s="74"/>
      <c r="V1247" s="74"/>
      <c r="W1247" s="74"/>
      <c r="X1247" s="74"/>
      <c r="Y1247" s="74"/>
      <c r="Z1247" s="74"/>
      <c r="AA1247" s="74"/>
      <c r="AB1247" s="74"/>
      <c r="AC1247" s="74"/>
      <c r="AD1247" s="74"/>
    </row>
    <row r="1248" ht="13.5" customHeight="1">
      <c r="A1248" s="44"/>
      <c r="B1248" s="60" t="str">
        <f>IF($K1248="","",(VLOOKUP($K1248,'判定表'!$B$3:$G$105,6,FALSE)))</f>
        <v/>
      </c>
      <c r="C1248" s="61"/>
      <c r="D1248" s="62" t="str">
        <f t="shared" si="2"/>
        <v/>
      </c>
      <c r="E1248" s="62" t="str">
        <f>IF(F1248="","",VLOOKUP($F1248,'金額'!$B$3:$K$44,10,FALSE))</f>
        <v/>
      </c>
      <c r="F1248" s="63"/>
      <c r="G1248" s="64" t="str">
        <f>IF($F1248="","",(VLOOKUP($F1248,'金額'!$B$3:$E$114,2,FALSE)))</f>
        <v/>
      </c>
      <c r="H1248" s="65" t="str">
        <f>IF(F1248="","",VLOOKUP($F1248,'金額'!$B$3:$I$44,8,FALSE))</f>
        <v/>
      </c>
      <c r="I1248" s="66" t="str">
        <f>IF(F1248="","",VLOOKUP($F1248,'金額'!$B$3:$I$44,7,FALSE))</f>
        <v/>
      </c>
      <c r="J1248" s="67"/>
      <c r="K1248" s="68"/>
      <c r="L1248" s="69" t="str">
        <f>IF($I1248="","",IF(AND($B1248="K",$E1248="KTN"),2000,IF(AND($B1248="K",$E1248="WHZ"),2000,IF($E1248="MAHA",1500,IF($G1248=0,(VLOOKUP($K1248,'判定表'!$B$3:$G$96,2,FALSE)),0)))))</f>
        <v/>
      </c>
      <c r="M1248" s="70" t="str">
        <f>IF($K1248="","",IF($E1248="ANC",(VLOOKUP($K1248,'判定表'!$B$3:$G$95,3,FALSE)),IF(OR($E1248="KTN",$E1248="WHZ"),(VLOOKUP($K1248,'判定表'!$B$3:$G$95,4,FALSE)*I1248),0)))</f>
        <v/>
      </c>
      <c r="N1248" s="71" t="str">
        <f>IF($I1248="","",IF($K1248="","",IF($G1248=1,(VLOOKUP($F1248,'金額'!$B$3:$J$114,3,FALSE)),0)))</f>
        <v/>
      </c>
      <c r="O1248" s="72" t="str">
        <f t="shared" si="3"/>
        <v/>
      </c>
      <c r="P1248" s="73" t="str">
        <f>IF($K1248="","",IF($E1248="KTN",(VLOOKUP($K1248,'判定表'!$B$3:$I$95,8,FALSE)),IF($I1248="","",(VLOOKUP($F1248,'金額'!$B$3:$J$114,9,FALSE)))))</f>
        <v/>
      </c>
      <c r="Q1248" s="59"/>
      <c r="R1248" s="74"/>
      <c r="S1248" s="74"/>
      <c r="T1248" s="74"/>
      <c r="U1248" s="74"/>
      <c r="V1248" s="74"/>
      <c r="W1248" s="74"/>
      <c r="X1248" s="74"/>
      <c r="Y1248" s="74"/>
      <c r="Z1248" s="74"/>
      <c r="AA1248" s="74"/>
      <c r="AB1248" s="74"/>
      <c r="AC1248" s="74"/>
      <c r="AD1248" s="74"/>
    </row>
    <row r="1249" ht="13.5" customHeight="1">
      <c r="A1249" s="44"/>
      <c r="B1249" s="60" t="str">
        <f>IF($K1249="","",(VLOOKUP($K1249,'判定表'!$B$3:$G$105,6,FALSE)))</f>
        <v/>
      </c>
      <c r="C1249" s="61"/>
      <c r="D1249" s="62" t="str">
        <f t="shared" si="2"/>
        <v/>
      </c>
      <c r="E1249" s="62" t="str">
        <f>IF(F1249="","",VLOOKUP($F1249,'金額'!$B$3:$K$44,10,FALSE))</f>
        <v/>
      </c>
      <c r="F1249" s="63"/>
      <c r="G1249" s="64" t="str">
        <f>IF($F1249="","",(VLOOKUP($F1249,'金額'!$B$3:$E$114,2,FALSE)))</f>
        <v/>
      </c>
      <c r="H1249" s="65" t="str">
        <f>IF(F1249="","",VLOOKUP($F1249,'金額'!$B$3:$I$44,8,FALSE))</f>
        <v/>
      </c>
      <c r="I1249" s="66" t="str">
        <f>IF(F1249="","",VLOOKUP($F1249,'金額'!$B$3:$I$44,7,FALSE))</f>
        <v/>
      </c>
      <c r="J1249" s="67"/>
      <c r="K1249" s="68"/>
      <c r="L1249" s="69" t="str">
        <f>IF($I1249="","",IF(AND($B1249="K",$E1249="KTN"),2000,IF(AND($B1249="K",$E1249="WHZ"),2000,IF($E1249="MAHA",1500,IF($G1249=0,(VLOOKUP($K1249,'判定表'!$B$3:$G$96,2,FALSE)),0)))))</f>
        <v/>
      </c>
      <c r="M1249" s="70" t="str">
        <f>IF($K1249="","",IF($E1249="ANC",(VLOOKUP($K1249,'判定表'!$B$3:$G$95,3,FALSE)),IF(OR($E1249="KTN",$E1249="WHZ"),(VLOOKUP($K1249,'判定表'!$B$3:$G$95,4,FALSE)*I1249),0)))</f>
        <v/>
      </c>
      <c r="N1249" s="71" t="str">
        <f>IF($I1249="","",IF($K1249="","",IF($G1249=1,(VLOOKUP($F1249,'金額'!$B$3:$J$114,3,FALSE)),0)))</f>
        <v/>
      </c>
      <c r="O1249" s="72" t="str">
        <f t="shared" si="3"/>
        <v/>
      </c>
      <c r="P1249" s="73" t="str">
        <f>IF($K1249="","",IF($E1249="KTN",(VLOOKUP($K1249,'判定表'!$B$3:$I$95,8,FALSE)),IF($I1249="","",(VLOOKUP($F1249,'金額'!$B$3:$J$114,9,FALSE)))))</f>
        <v/>
      </c>
      <c r="Q1249" s="59"/>
      <c r="R1249" s="74"/>
      <c r="S1249" s="74"/>
      <c r="T1249" s="74"/>
      <c r="U1249" s="74"/>
      <c r="V1249" s="74"/>
      <c r="W1249" s="74"/>
      <c r="X1249" s="74"/>
      <c r="Y1249" s="74"/>
      <c r="Z1249" s="74"/>
      <c r="AA1249" s="74"/>
      <c r="AB1249" s="74"/>
      <c r="AC1249" s="74"/>
      <c r="AD1249" s="74"/>
    </row>
    <row r="1250" ht="13.5" customHeight="1">
      <c r="A1250" s="44"/>
      <c r="B1250" s="60" t="str">
        <f>IF($K1250="","",(VLOOKUP($K1250,'判定表'!$B$3:$G$105,6,FALSE)))</f>
        <v/>
      </c>
      <c r="C1250" s="61"/>
      <c r="D1250" s="62" t="str">
        <f t="shared" si="2"/>
        <v/>
      </c>
      <c r="E1250" s="62" t="str">
        <f>IF(F1250="","",VLOOKUP($F1250,'金額'!$B$3:$K$44,10,FALSE))</f>
        <v/>
      </c>
      <c r="F1250" s="63"/>
      <c r="G1250" s="64" t="str">
        <f>IF($F1250="","",(VLOOKUP($F1250,'金額'!$B$3:$E$114,2,FALSE)))</f>
        <v/>
      </c>
      <c r="H1250" s="65" t="str">
        <f>IF(F1250="","",VLOOKUP($F1250,'金額'!$B$3:$I$44,8,FALSE))</f>
        <v/>
      </c>
      <c r="I1250" s="66" t="str">
        <f>IF(F1250="","",VLOOKUP($F1250,'金額'!$B$3:$I$44,7,FALSE))</f>
        <v/>
      </c>
      <c r="J1250" s="67"/>
      <c r="K1250" s="68"/>
      <c r="L1250" s="69" t="str">
        <f>IF($I1250="","",IF(AND($B1250="K",$E1250="KTN"),2000,IF(AND($B1250="K",$E1250="WHZ"),2000,IF($E1250="MAHA",1500,IF($G1250=0,(VLOOKUP($K1250,'判定表'!$B$3:$G$96,2,FALSE)),0)))))</f>
        <v/>
      </c>
      <c r="M1250" s="70" t="str">
        <f>IF($K1250="","",IF($E1250="ANC",(VLOOKUP($K1250,'判定表'!$B$3:$G$95,3,FALSE)),IF(OR($E1250="KTN",$E1250="WHZ"),(VLOOKUP($K1250,'判定表'!$B$3:$G$95,4,FALSE)*I1250),0)))</f>
        <v/>
      </c>
      <c r="N1250" s="71" t="str">
        <f>IF($I1250="","",IF($K1250="","",IF($G1250=1,(VLOOKUP($F1250,'金額'!$B$3:$J$114,3,FALSE)),0)))</f>
        <v/>
      </c>
      <c r="O1250" s="72" t="str">
        <f t="shared" si="3"/>
        <v/>
      </c>
      <c r="P1250" s="73" t="str">
        <f>IF($K1250="","",IF($E1250="KTN",(VLOOKUP($K1250,'判定表'!$B$3:$I$95,8,FALSE)),IF($I1250="","",(VLOOKUP($F1250,'金額'!$B$3:$J$114,9,FALSE)))))</f>
        <v/>
      </c>
      <c r="Q1250" s="59"/>
      <c r="R1250" s="74"/>
      <c r="S1250" s="74"/>
      <c r="T1250" s="74"/>
      <c r="U1250" s="74"/>
      <c r="V1250" s="74"/>
      <c r="W1250" s="74"/>
      <c r="X1250" s="74"/>
      <c r="Y1250" s="74"/>
      <c r="Z1250" s="74"/>
      <c r="AA1250" s="74"/>
      <c r="AB1250" s="74"/>
      <c r="AC1250" s="74"/>
      <c r="AD1250" s="74"/>
    </row>
    <row r="1251" ht="13.5" customHeight="1">
      <c r="A1251" s="44"/>
      <c r="B1251" s="60" t="str">
        <f>IF($K1251="","",(VLOOKUP($K1251,'判定表'!$B$3:$G$105,6,FALSE)))</f>
        <v/>
      </c>
      <c r="C1251" s="61"/>
      <c r="D1251" s="62" t="str">
        <f t="shared" si="2"/>
        <v/>
      </c>
      <c r="E1251" s="62" t="str">
        <f>IF(F1251="","",VLOOKUP($F1251,'金額'!$B$3:$K$44,10,FALSE))</f>
        <v/>
      </c>
      <c r="F1251" s="63"/>
      <c r="G1251" s="64" t="str">
        <f>IF($F1251="","",(VLOOKUP($F1251,'金額'!$B$3:$E$114,2,FALSE)))</f>
        <v/>
      </c>
      <c r="H1251" s="65" t="str">
        <f>IF(F1251="","",VLOOKUP($F1251,'金額'!$B$3:$I$44,8,FALSE))</f>
        <v/>
      </c>
      <c r="I1251" s="66" t="str">
        <f>IF(F1251="","",VLOOKUP($F1251,'金額'!$B$3:$I$44,7,FALSE))</f>
        <v/>
      </c>
      <c r="J1251" s="67"/>
      <c r="K1251" s="68"/>
      <c r="L1251" s="69" t="str">
        <f>IF($I1251="","",IF(AND($B1251="K",$E1251="KTN"),2000,IF(AND($B1251="K",$E1251="WHZ"),2000,IF($E1251="MAHA",1500,IF($G1251=0,(VLOOKUP($K1251,'判定表'!$B$3:$G$96,2,FALSE)),0)))))</f>
        <v/>
      </c>
      <c r="M1251" s="70" t="str">
        <f>IF($K1251="","",IF($E1251="ANC",(VLOOKUP($K1251,'判定表'!$B$3:$G$95,3,FALSE)),IF(OR($E1251="KTN",$E1251="WHZ"),(VLOOKUP($K1251,'判定表'!$B$3:$G$95,4,FALSE)*I1251),0)))</f>
        <v/>
      </c>
      <c r="N1251" s="71" t="str">
        <f>IF($I1251="","",IF($K1251="","",IF($G1251=1,(VLOOKUP($F1251,'金額'!$B$3:$J$114,3,FALSE)),0)))</f>
        <v/>
      </c>
      <c r="O1251" s="72" t="str">
        <f t="shared" si="3"/>
        <v/>
      </c>
      <c r="P1251" s="73" t="str">
        <f>IF($K1251="","",IF($E1251="KTN",(VLOOKUP($K1251,'判定表'!$B$3:$I$95,8,FALSE)),IF($I1251="","",(VLOOKUP($F1251,'金額'!$B$3:$J$114,9,FALSE)))))</f>
        <v/>
      </c>
      <c r="Q1251" s="59"/>
      <c r="R1251" s="74"/>
      <c r="S1251" s="74"/>
      <c r="T1251" s="74"/>
      <c r="U1251" s="74"/>
      <c r="V1251" s="74"/>
      <c r="W1251" s="74"/>
      <c r="X1251" s="74"/>
      <c r="Y1251" s="74"/>
      <c r="Z1251" s="74"/>
      <c r="AA1251" s="74"/>
      <c r="AB1251" s="74"/>
      <c r="AC1251" s="74"/>
      <c r="AD1251" s="74"/>
    </row>
    <row r="1252" ht="13.5" customHeight="1">
      <c r="A1252" s="44"/>
      <c r="B1252" s="60" t="str">
        <f>IF($K1252="","",(VLOOKUP($K1252,'判定表'!$B$3:$G$105,6,FALSE)))</f>
        <v/>
      </c>
      <c r="C1252" s="61"/>
      <c r="D1252" s="62" t="str">
        <f t="shared" si="2"/>
        <v/>
      </c>
      <c r="E1252" s="62" t="str">
        <f>IF(F1252="","",VLOOKUP($F1252,'金額'!$B$3:$K$44,10,FALSE))</f>
        <v/>
      </c>
      <c r="F1252" s="63"/>
      <c r="G1252" s="64" t="str">
        <f>IF($F1252="","",(VLOOKUP($F1252,'金額'!$B$3:$E$114,2,FALSE)))</f>
        <v/>
      </c>
      <c r="H1252" s="65" t="str">
        <f>IF(F1252="","",VLOOKUP($F1252,'金額'!$B$3:$I$44,8,FALSE))</f>
        <v/>
      </c>
      <c r="I1252" s="66" t="str">
        <f>IF(F1252="","",VLOOKUP($F1252,'金額'!$B$3:$I$44,7,FALSE))</f>
        <v/>
      </c>
      <c r="J1252" s="67"/>
      <c r="K1252" s="68"/>
      <c r="L1252" s="69" t="str">
        <f>IF($I1252="","",IF(AND($B1252="K",$E1252="KTN"),2000,IF(AND($B1252="K",$E1252="WHZ"),2000,IF($E1252="MAHA",1500,IF($G1252=0,(VLOOKUP($K1252,'判定表'!$B$3:$G$96,2,FALSE)),0)))))</f>
        <v/>
      </c>
      <c r="M1252" s="70" t="str">
        <f>IF($K1252="","",IF($E1252="ANC",(VLOOKUP($K1252,'判定表'!$B$3:$G$95,3,FALSE)),IF(OR($E1252="KTN",$E1252="WHZ"),(VLOOKUP($K1252,'判定表'!$B$3:$G$95,4,FALSE)*I1252),0)))</f>
        <v/>
      </c>
      <c r="N1252" s="71" t="str">
        <f>IF($I1252="","",IF($K1252="","",IF($G1252=1,(VLOOKUP($F1252,'金額'!$B$3:$J$114,3,FALSE)),0)))</f>
        <v/>
      </c>
      <c r="O1252" s="72" t="str">
        <f t="shared" si="3"/>
        <v/>
      </c>
      <c r="P1252" s="73" t="str">
        <f>IF($K1252="","",IF($E1252="KTN",(VLOOKUP($K1252,'判定表'!$B$3:$I$95,8,FALSE)),IF($I1252="","",(VLOOKUP($F1252,'金額'!$B$3:$J$114,9,FALSE)))))</f>
        <v/>
      </c>
      <c r="Q1252" s="59"/>
      <c r="R1252" s="74"/>
      <c r="S1252" s="74"/>
      <c r="T1252" s="74"/>
      <c r="U1252" s="74"/>
      <c r="V1252" s="74"/>
      <c r="W1252" s="74"/>
      <c r="X1252" s="74"/>
      <c r="Y1252" s="74"/>
      <c r="Z1252" s="74"/>
      <c r="AA1252" s="74"/>
      <c r="AB1252" s="74"/>
      <c r="AC1252" s="74"/>
      <c r="AD1252" s="74"/>
    </row>
    <row r="1253" ht="13.5" customHeight="1">
      <c r="A1253" s="1"/>
      <c r="B1253" s="1"/>
      <c r="C1253" s="2"/>
      <c r="D1253" s="2"/>
      <c r="E1253" s="2"/>
      <c r="F1253" s="2"/>
      <c r="G1253" s="3"/>
      <c r="H1253" s="4"/>
      <c r="I1253" s="5"/>
      <c r="J1253" s="87"/>
      <c r="K1253" s="88"/>
      <c r="L1253" s="2"/>
      <c r="M1253" s="1"/>
      <c r="N1253" s="8"/>
      <c r="O1253" s="9"/>
      <c r="P1253" s="10"/>
      <c r="Q1253" s="9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</row>
    <row r="1254" ht="13.5" customHeight="1">
      <c r="A1254" s="1"/>
      <c r="B1254" s="1"/>
      <c r="C1254" s="2"/>
      <c r="D1254" s="2"/>
      <c r="E1254" s="2"/>
      <c r="F1254" s="2"/>
      <c r="G1254" s="3"/>
      <c r="H1254" s="4"/>
      <c r="I1254" s="5"/>
      <c r="J1254" s="87"/>
      <c r="K1254" s="88"/>
      <c r="L1254" s="2"/>
      <c r="M1254" s="1"/>
      <c r="N1254" s="8"/>
      <c r="O1254" s="9"/>
      <c r="P1254" s="10"/>
      <c r="Q1254" s="9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  <c r="AD1254" s="11"/>
    </row>
    <row r="1255" ht="13.5" customHeight="1">
      <c r="A1255" s="1"/>
      <c r="B1255" s="1"/>
      <c r="C1255" s="2"/>
      <c r="D1255" s="2"/>
      <c r="E1255" s="2"/>
      <c r="F1255" s="2"/>
      <c r="G1255" s="3"/>
      <c r="H1255" s="4"/>
      <c r="I1255" s="5"/>
      <c r="J1255" s="87"/>
      <c r="K1255" s="88"/>
      <c r="L1255" s="2"/>
      <c r="M1255" s="1"/>
      <c r="N1255" s="8"/>
      <c r="O1255" s="9"/>
      <c r="P1255" s="10"/>
      <c r="Q1255" s="9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</row>
    <row r="1256" ht="13.5" customHeight="1">
      <c r="A1256" s="1"/>
      <c r="B1256" s="1"/>
      <c r="C1256" s="2"/>
      <c r="D1256" s="2"/>
      <c r="E1256" s="2"/>
      <c r="F1256" s="2"/>
      <c r="G1256" s="3"/>
      <c r="H1256" s="4"/>
      <c r="I1256" s="5"/>
      <c r="J1256" s="87"/>
      <c r="K1256" s="88"/>
      <c r="L1256" s="2"/>
      <c r="M1256" s="1"/>
      <c r="N1256" s="8"/>
      <c r="O1256" s="9"/>
      <c r="P1256" s="10"/>
      <c r="Q1256" s="9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  <c r="AC1256" s="11"/>
      <c r="AD1256" s="11"/>
    </row>
    <row r="1257" ht="13.5" customHeight="1">
      <c r="A1257" s="1"/>
      <c r="B1257" s="1"/>
      <c r="C1257" s="2"/>
      <c r="D1257" s="2"/>
      <c r="E1257" s="2"/>
      <c r="F1257" s="2"/>
      <c r="G1257" s="3"/>
      <c r="H1257" s="4"/>
      <c r="I1257" s="5"/>
      <c r="J1257" s="87"/>
      <c r="K1257" s="88"/>
      <c r="L1257" s="2"/>
      <c r="M1257" s="1"/>
      <c r="N1257" s="8"/>
      <c r="O1257" s="9"/>
      <c r="P1257" s="10"/>
      <c r="Q1257" s="9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  <c r="AC1257" s="11"/>
      <c r="AD1257" s="11"/>
    </row>
    <row r="1258" ht="13.5" customHeight="1">
      <c r="A1258" s="1"/>
      <c r="B1258" s="1"/>
      <c r="C1258" s="2"/>
      <c r="D1258" s="2"/>
      <c r="E1258" s="2"/>
      <c r="F1258" s="2"/>
      <c r="G1258" s="3"/>
      <c r="H1258" s="4"/>
      <c r="I1258" s="5"/>
      <c r="J1258" s="87"/>
      <c r="K1258" s="88"/>
      <c r="L1258" s="2"/>
      <c r="M1258" s="1"/>
      <c r="N1258" s="8"/>
      <c r="O1258" s="9"/>
      <c r="P1258" s="10"/>
      <c r="Q1258" s="9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</row>
    <row r="1259" ht="13.5" customHeight="1">
      <c r="A1259" s="1"/>
      <c r="B1259" s="1"/>
      <c r="C1259" s="2"/>
      <c r="D1259" s="2"/>
      <c r="E1259" s="2"/>
      <c r="F1259" s="2"/>
      <c r="G1259" s="3"/>
      <c r="H1259" s="4"/>
      <c r="I1259" s="5"/>
      <c r="J1259" s="87"/>
      <c r="K1259" s="88"/>
      <c r="L1259" s="2"/>
      <c r="M1259" s="1"/>
      <c r="N1259" s="8"/>
      <c r="O1259" s="9"/>
      <c r="P1259" s="10"/>
      <c r="Q1259" s="9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</row>
    <row r="1260" ht="13.5" customHeight="1">
      <c r="A1260" s="1"/>
      <c r="B1260" s="1"/>
      <c r="C1260" s="2"/>
      <c r="D1260" s="2"/>
      <c r="E1260" s="2"/>
      <c r="F1260" s="2"/>
      <c r="G1260" s="3"/>
      <c r="H1260" s="4"/>
      <c r="I1260" s="5"/>
      <c r="J1260" s="87"/>
      <c r="K1260" s="88"/>
      <c r="L1260" s="2"/>
      <c r="M1260" s="1"/>
      <c r="N1260" s="8"/>
      <c r="O1260" s="9"/>
      <c r="P1260" s="10"/>
      <c r="Q1260" s="9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</row>
    <row r="1261" ht="13.5" customHeight="1">
      <c r="A1261" s="1"/>
      <c r="B1261" s="1"/>
      <c r="C1261" s="2"/>
      <c r="D1261" s="2"/>
      <c r="E1261" s="2"/>
      <c r="F1261" s="2"/>
      <c r="G1261" s="3"/>
      <c r="H1261" s="4"/>
      <c r="I1261" s="5"/>
      <c r="J1261" s="87"/>
      <c r="K1261" s="88"/>
      <c r="L1261" s="2"/>
      <c r="M1261" s="1"/>
      <c r="N1261" s="8"/>
      <c r="O1261" s="9"/>
      <c r="P1261" s="10"/>
      <c r="Q1261" s="9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  <c r="AB1261" s="11"/>
      <c r="AC1261" s="11"/>
      <c r="AD1261" s="11"/>
    </row>
    <row r="1262" ht="13.5" customHeight="1">
      <c r="A1262" s="1"/>
      <c r="B1262" s="1"/>
      <c r="C1262" s="2"/>
      <c r="D1262" s="2"/>
      <c r="E1262" s="2"/>
      <c r="F1262" s="2"/>
      <c r="G1262" s="3"/>
      <c r="H1262" s="4"/>
      <c r="I1262" s="5"/>
      <c r="J1262" s="87"/>
      <c r="K1262" s="88"/>
      <c r="L1262" s="2"/>
      <c r="M1262" s="1"/>
      <c r="N1262" s="8"/>
      <c r="O1262" s="9"/>
      <c r="P1262" s="10"/>
      <c r="Q1262" s="9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  <c r="AC1262" s="11"/>
      <c r="AD1262" s="11"/>
    </row>
    <row r="1263" ht="13.5" customHeight="1">
      <c r="A1263" s="1"/>
      <c r="B1263" s="1"/>
      <c r="C1263" s="2"/>
      <c r="D1263" s="2"/>
      <c r="E1263" s="2"/>
      <c r="F1263" s="2"/>
      <c r="G1263" s="3"/>
      <c r="H1263" s="4"/>
      <c r="I1263" s="5"/>
      <c r="J1263" s="87"/>
      <c r="K1263" s="88"/>
      <c r="L1263" s="2"/>
      <c r="M1263" s="1"/>
      <c r="N1263" s="8"/>
      <c r="O1263" s="9"/>
      <c r="P1263" s="10"/>
      <c r="Q1263" s="9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  <c r="AD1263" s="11"/>
    </row>
    <row r="1264" ht="13.5" customHeight="1">
      <c r="A1264" s="1"/>
      <c r="B1264" s="1"/>
      <c r="C1264" s="2"/>
      <c r="D1264" s="2"/>
      <c r="E1264" s="2"/>
      <c r="F1264" s="2"/>
      <c r="G1264" s="3"/>
      <c r="H1264" s="4"/>
      <c r="I1264" s="5"/>
      <c r="J1264" s="87"/>
      <c r="K1264" s="88"/>
      <c r="L1264" s="2"/>
      <c r="M1264" s="1"/>
      <c r="N1264" s="8"/>
      <c r="O1264" s="9"/>
      <c r="P1264" s="10"/>
      <c r="Q1264" s="9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  <c r="AD1264" s="11"/>
    </row>
    <row r="1265" ht="13.5" customHeight="1">
      <c r="A1265" s="1"/>
      <c r="B1265" s="1"/>
      <c r="C1265" s="2"/>
      <c r="D1265" s="2"/>
      <c r="E1265" s="2"/>
      <c r="F1265" s="2"/>
      <c r="G1265" s="3"/>
      <c r="H1265" s="4"/>
      <c r="I1265" s="5"/>
      <c r="J1265" s="87"/>
      <c r="K1265" s="88"/>
      <c r="L1265" s="2"/>
      <c r="M1265" s="1"/>
      <c r="N1265" s="8"/>
      <c r="O1265" s="9"/>
      <c r="P1265" s="10"/>
      <c r="Q1265" s="9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</row>
    <row r="1266" ht="13.5" customHeight="1">
      <c r="A1266" s="1"/>
      <c r="B1266" s="1"/>
      <c r="C1266" s="2"/>
      <c r="D1266" s="2"/>
      <c r="E1266" s="2"/>
      <c r="F1266" s="2"/>
      <c r="G1266" s="3"/>
      <c r="H1266" s="4"/>
      <c r="I1266" s="5"/>
      <c r="J1266" s="87"/>
      <c r="K1266" s="88"/>
      <c r="L1266" s="2"/>
      <c r="M1266" s="1"/>
      <c r="N1266" s="8"/>
      <c r="O1266" s="9"/>
      <c r="P1266" s="10"/>
      <c r="Q1266" s="9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  <c r="AC1266" s="11"/>
      <c r="AD1266" s="11"/>
    </row>
    <row r="1267" ht="13.5" customHeight="1">
      <c r="A1267" s="1"/>
      <c r="B1267" s="1"/>
      <c r="C1267" s="2"/>
      <c r="D1267" s="2"/>
      <c r="E1267" s="2"/>
      <c r="F1267" s="2"/>
      <c r="G1267" s="3"/>
      <c r="H1267" s="4"/>
      <c r="I1267" s="5"/>
      <c r="J1267" s="87"/>
      <c r="K1267" s="88"/>
      <c r="L1267" s="2"/>
      <c r="M1267" s="1"/>
      <c r="N1267" s="8"/>
      <c r="O1267" s="9"/>
      <c r="P1267" s="10"/>
      <c r="Q1267" s="9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  <c r="AD1267" s="11"/>
    </row>
    <row r="1268" ht="13.5" customHeight="1">
      <c r="A1268" s="1"/>
      <c r="B1268" s="1"/>
      <c r="C1268" s="2"/>
      <c r="D1268" s="2"/>
      <c r="E1268" s="2"/>
      <c r="F1268" s="2"/>
      <c r="G1268" s="3"/>
      <c r="H1268" s="4"/>
      <c r="I1268" s="5"/>
      <c r="J1268" s="87"/>
      <c r="K1268" s="88"/>
      <c r="L1268" s="2"/>
      <c r="M1268" s="1"/>
      <c r="N1268" s="8"/>
      <c r="O1268" s="9"/>
      <c r="P1268" s="10"/>
      <c r="Q1268" s="9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  <c r="AD1268" s="11"/>
    </row>
    <row r="1269" ht="13.5" customHeight="1">
      <c r="A1269" s="1"/>
      <c r="B1269" s="1"/>
      <c r="C1269" s="2"/>
      <c r="D1269" s="2"/>
      <c r="E1269" s="2"/>
      <c r="F1269" s="2"/>
      <c r="G1269" s="3"/>
      <c r="H1269" s="4"/>
      <c r="I1269" s="5"/>
      <c r="J1269" s="87"/>
      <c r="K1269" s="88"/>
      <c r="L1269" s="2"/>
      <c r="M1269" s="1"/>
      <c r="N1269" s="8"/>
      <c r="O1269" s="9"/>
      <c r="P1269" s="10"/>
      <c r="Q1269" s="9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</row>
    <row r="1270" ht="13.5" customHeight="1">
      <c r="A1270" s="1"/>
      <c r="B1270" s="1"/>
      <c r="C1270" s="2"/>
      <c r="D1270" s="2"/>
      <c r="E1270" s="2"/>
      <c r="F1270" s="2"/>
      <c r="G1270" s="3"/>
      <c r="H1270" s="4"/>
      <c r="I1270" s="5"/>
      <c r="J1270" s="87"/>
      <c r="K1270" s="88"/>
      <c r="L1270" s="2"/>
      <c r="M1270" s="1"/>
      <c r="N1270" s="8"/>
      <c r="O1270" s="9"/>
      <c r="P1270" s="10"/>
      <c r="Q1270" s="9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/>
    </row>
    <row r="1271" ht="13.5" customHeight="1">
      <c r="A1271" s="1"/>
      <c r="B1271" s="1"/>
      <c r="C1271" s="2"/>
      <c r="D1271" s="2"/>
      <c r="E1271" s="2"/>
      <c r="F1271" s="2"/>
      <c r="G1271" s="3"/>
      <c r="H1271" s="4"/>
      <c r="I1271" s="5"/>
      <c r="J1271" s="87"/>
      <c r="K1271" s="88"/>
      <c r="L1271" s="2"/>
      <c r="M1271" s="1"/>
      <c r="N1271" s="8"/>
      <c r="O1271" s="9"/>
      <c r="P1271" s="10"/>
      <c r="Q1271" s="9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  <c r="AD1271" s="11"/>
    </row>
    <row r="1272" ht="15.75" customHeight="1">
      <c r="A1272" s="89"/>
      <c r="B1272" s="90"/>
      <c r="C1272" s="91"/>
      <c r="D1272" s="91"/>
      <c r="E1272" s="91"/>
      <c r="F1272" s="91"/>
      <c r="G1272" s="92"/>
      <c r="H1272" s="93"/>
      <c r="I1272" s="94"/>
      <c r="J1272" s="95"/>
      <c r="K1272" s="96"/>
      <c r="L1272" s="97"/>
      <c r="M1272" s="98"/>
      <c r="N1272" s="99"/>
      <c r="O1272" s="91"/>
      <c r="P1272" s="100"/>
    </row>
    <row r="1273" ht="15.75" customHeight="1">
      <c r="A1273" s="89"/>
      <c r="B1273" s="90"/>
      <c r="C1273" s="91"/>
      <c r="D1273" s="91"/>
      <c r="E1273" s="91"/>
      <c r="F1273" s="91"/>
      <c r="G1273" s="92"/>
      <c r="H1273" s="93"/>
      <c r="I1273" s="94"/>
      <c r="J1273" s="95"/>
      <c r="K1273" s="96"/>
      <c r="L1273" s="97"/>
      <c r="M1273" s="98"/>
      <c r="N1273" s="99"/>
      <c r="O1273" s="91"/>
      <c r="P1273" s="100"/>
    </row>
    <row r="1274" ht="15.75" customHeight="1">
      <c r="A1274" s="89"/>
      <c r="B1274" s="90"/>
      <c r="C1274" s="91"/>
      <c r="D1274" s="91"/>
      <c r="E1274" s="91"/>
      <c r="F1274" s="91"/>
      <c r="G1274" s="92"/>
      <c r="H1274" s="93"/>
      <c r="I1274" s="94"/>
      <c r="J1274" s="95"/>
      <c r="K1274" s="96"/>
      <c r="L1274" s="97"/>
      <c r="M1274" s="98"/>
      <c r="N1274" s="99"/>
      <c r="O1274" s="91"/>
      <c r="P1274" s="100"/>
    </row>
    <row r="1275" ht="15.75" customHeight="1">
      <c r="A1275" s="89"/>
      <c r="B1275" s="90"/>
      <c r="C1275" s="91"/>
      <c r="D1275" s="91"/>
      <c r="E1275" s="91"/>
      <c r="F1275" s="91"/>
      <c r="G1275" s="92"/>
      <c r="H1275" s="93"/>
      <c r="I1275" s="94"/>
      <c r="J1275" s="95"/>
      <c r="K1275" s="96"/>
      <c r="L1275" s="97"/>
      <c r="M1275" s="98"/>
      <c r="N1275" s="99"/>
      <c r="O1275" s="91"/>
      <c r="P1275" s="100"/>
    </row>
    <row r="1276" ht="15.75" customHeight="1">
      <c r="A1276" s="89"/>
      <c r="B1276" s="90"/>
      <c r="C1276" s="91"/>
      <c r="D1276" s="91"/>
      <c r="E1276" s="91"/>
      <c r="F1276" s="91"/>
      <c r="G1276" s="92"/>
      <c r="H1276" s="93"/>
      <c r="I1276" s="94"/>
      <c r="J1276" s="95"/>
      <c r="K1276" s="96"/>
      <c r="L1276" s="97"/>
      <c r="M1276" s="98"/>
      <c r="N1276" s="99"/>
      <c r="O1276" s="91"/>
      <c r="P1276" s="100"/>
    </row>
    <row r="1277" ht="15.75" customHeight="1">
      <c r="A1277" s="89"/>
      <c r="B1277" s="90"/>
      <c r="C1277" s="91"/>
      <c r="D1277" s="91"/>
      <c r="E1277" s="91"/>
      <c r="F1277" s="91"/>
      <c r="G1277" s="92"/>
      <c r="H1277" s="93"/>
      <c r="I1277" s="94"/>
      <c r="J1277" s="95"/>
      <c r="K1277" s="96"/>
      <c r="L1277" s="97"/>
      <c r="M1277" s="98"/>
      <c r="N1277" s="99"/>
      <c r="O1277" s="91"/>
      <c r="P1277" s="100"/>
    </row>
    <row r="1278" ht="15.75" customHeight="1">
      <c r="A1278" s="89"/>
      <c r="B1278" s="90"/>
      <c r="C1278" s="91"/>
      <c r="D1278" s="91"/>
      <c r="E1278" s="91"/>
      <c r="F1278" s="91"/>
      <c r="G1278" s="92"/>
      <c r="H1278" s="93"/>
      <c r="I1278" s="94"/>
      <c r="J1278" s="95"/>
      <c r="K1278" s="96"/>
      <c r="L1278" s="97"/>
      <c r="M1278" s="98"/>
      <c r="N1278" s="99"/>
      <c r="O1278" s="91"/>
      <c r="P1278" s="100"/>
    </row>
    <row r="1279" ht="15.75" customHeight="1">
      <c r="A1279" s="89"/>
      <c r="B1279" s="90"/>
      <c r="C1279" s="91"/>
      <c r="D1279" s="91"/>
      <c r="E1279" s="91"/>
      <c r="F1279" s="91"/>
      <c r="G1279" s="92"/>
      <c r="H1279" s="93"/>
      <c r="I1279" s="94"/>
      <c r="J1279" s="95"/>
      <c r="K1279" s="96"/>
      <c r="L1279" s="97"/>
      <c r="M1279" s="98"/>
      <c r="N1279" s="99"/>
      <c r="O1279" s="91"/>
      <c r="P1279" s="100"/>
    </row>
    <row r="1280" ht="15.75" customHeight="1">
      <c r="A1280" s="89"/>
      <c r="B1280" s="90"/>
      <c r="C1280" s="91"/>
      <c r="D1280" s="91"/>
      <c r="E1280" s="91"/>
      <c r="F1280" s="91"/>
      <c r="G1280" s="92"/>
      <c r="H1280" s="93"/>
      <c r="I1280" s="94"/>
      <c r="J1280" s="95"/>
      <c r="K1280" s="96"/>
      <c r="L1280" s="97"/>
      <c r="M1280" s="98"/>
      <c r="N1280" s="99"/>
      <c r="O1280" s="91"/>
      <c r="P1280" s="100"/>
    </row>
    <row r="1281" ht="15.75" customHeight="1">
      <c r="A1281" s="89"/>
      <c r="B1281" s="90"/>
      <c r="C1281" s="91"/>
      <c r="D1281" s="91"/>
      <c r="E1281" s="91"/>
      <c r="F1281" s="91"/>
      <c r="G1281" s="92"/>
      <c r="H1281" s="93"/>
      <c r="I1281" s="94"/>
      <c r="J1281" s="95"/>
      <c r="K1281" s="96"/>
      <c r="L1281" s="97"/>
      <c r="M1281" s="98"/>
      <c r="N1281" s="99"/>
      <c r="O1281" s="91"/>
      <c r="P1281" s="100"/>
    </row>
    <row r="1282" ht="15.75" customHeight="1">
      <c r="A1282" s="89"/>
      <c r="B1282" s="90"/>
      <c r="C1282" s="91"/>
      <c r="D1282" s="91"/>
      <c r="E1282" s="91"/>
      <c r="F1282" s="91"/>
      <c r="G1282" s="92"/>
      <c r="H1282" s="93"/>
      <c r="I1282" s="94"/>
      <c r="J1282" s="95"/>
      <c r="K1282" s="96"/>
      <c r="L1282" s="97"/>
      <c r="M1282" s="98"/>
      <c r="N1282" s="99"/>
      <c r="O1282" s="91"/>
      <c r="P1282" s="100"/>
    </row>
    <row r="1283" ht="15.75" customHeight="1">
      <c r="A1283" s="89"/>
      <c r="B1283" s="90"/>
      <c r="C1283" s="91"/>
      <c r="D1283" s="91"/>
      <c r="E1283" s="91"/>
      <c r="F1283" s="91"/>
      <c r="G1283" s="92"/>
      <c r="H1283" s="93"/>
      <c r="I1283" s="94"/>
      <c r="J1283" s="95"/>
      <c r="K1283" s="96"/>
      <c r="L1283" s="97"/>
      <c r="M1283" s="98"/>
      <c r="N1283" s="99"/>
      <c r="O1283" s="91"/>
      <c r="P1283" s="100"/>
    </row>
    <row r="1284" ht="15.75" customHeight="1">
      <c r="A1284" s="89"/>
      <c r="B1284" s="90"/>
      <c r="C1284" s="91"/>
      <c r="D1284" s="91"/>
      <c r="E1284" s="91"/>
      <c r="F1284" s="91"/>
      <c r="G1284" s="92"/>
      <c r="H1284" s="93"/>
      <c r="I1284" s="94"/>
      <c r="J1284" s="95"/>
      <c r="K1284" s="96"/>
      <c r="L1284" s="97"/>
      <c r="M1284" s="98"/>
      <c r="N1284" s="99"/>
      <c r="O1284" s="91"/>
      <c r="P1284" s="100"/>
    </row>
    <row r="1285" ht="15.75" customHeight="1">
      <c r="A1285" s="89"/>
      <c r="B1285" s="90"/>
      <c r="C1285" s="91"/>
      <c r="D1285" s="91"/>
      <c r="E1285" s="91"/>
      <c r="F1285" s="91"/>
      <c r="G1285" s="92"/>
      <c r="H1285" s="93"/>
      <c r="I1285" s="94"/>
      <c r="J1285" s="95"/>
      <c r="K1285" s="96"/>
      <c r="L1285" s="97"/>
      <c r="M1285" s="98"/>
      <c r="N1285" s="99"/>
      <c r="O1285" s="91"/>
      <c r="P1285" s="100"/>
    </row>
    <row r="1286" ht="15.75" customHeight="1">
      <c r="A1286" s="89"/>
      <c r="B1286" s="90"/>
      <c r="C1286" s="91"/>
      <c r="D1286" s="91"/>
      <c r="E1286" s="91"/>
      <c r="F1286" s="91"/>
      <c r="G1286" s="92"/>
      <c r="H1286" s="93"/>
      <c r="I1286" s="94"/>
      <c r="J1286" s="95"/>
      <c r="K1286" s="96"/>
      <c r="L1286" s="97"/>
      <c r="M1286" s="98"/>
      <c r="N1286" s="99"/>
      <c r="O1286" s="91"/>
      <c r="P1286" s="100"/>
    </row>
    <row r="1287" ht="15.75" customHeight="1">
      <c r="A1287" s="89"/>
      <c r="B1287" s="90"/>
      <c r="C1287" s="91"/>
      <c r="D1287" s="91"/>
      <c r="E1287" s="91"/>
      <c r="F1287" s="91"/>
      <c r="G1287" s="92"/>
      <c r="H1287" s="93"/>
      <c r="I1287" s="94"/>
      <c r="J1287" s="95"/>
      <c r="K1287" s="96"/>
      <c r="L1287" s="97"/>
      <c r="M1287" s="98"/>
      <c r="N1287" s="99"/>
      <c r="O1287" s="91"/>
      <c r="P1287" s="100"/>
    </row>
    <row r="1288" ht="15.75" customHeight="1">
      <c r="A1288" s="89"/>
      <c r="B1288" s="90"/>
      <c r="C1288" s="91"/>
      <c r="D1288" s="91"/>
      <c r="E1288" s="91"/>
      <c r="F1288" s="91"/>
      <c r="G1288" s="92"/>
      <c r="H1288" s="93"/>
      <c r="I1288" s="94"/>
      <c r="J1288" s="95"/>
      <c r="K1288" s="96"/>
      <c r="L1288" s="97"/>
      <c r="M1288" s="98"/>
      <c r="N1288" s="99"/>
      <c r="O1288" s="91"/>
      <c r="P1288" s="100"/>
    </row>
    <row r="1289" ht="15.75" customHeight="1">
      <c r="A1289" s="89"/>
      <c r="B1289" s="90"/>
      <c r="C1289" s="91"/>
      <c r="D1289" s="91"/>
      <c r="E1289" s="91"/>
      <c r="F1289" s="91"/>
      <c r="G1289" s="92"/>
      <c r="H1289" s="93"/>
      <c r="I1289" s="94"/>
      <c r="J1289" s="95"/>
      <c r="K1289" s="96"/>
      <c r="L1289" s="97"/>
      <c r="M1289" s="98"/>
      <c r="N1289" s="99"/>
      <c r="O1289" s="91"/>
      <c r="P1289" s="100"/>
    </row>
    <row r="1290" ht="15.75" customHeight="1">
      <c r="A1290" s="89"/>
      <c r="B1290" s="90"/>
      <c r="C1290" s="91"/>
      <c r="D1290" s="91"/>
      <c r="E1290" s="91"/>
      <c r="F1290" s="91"/>
      <c r="G1290" s="92"/>
      <c r="H1290" s="93"/>
      <c r="I1290" s="94"/>
      <c r="J1290" s="95"/>
      <c r="K1290" s="96"/>
      <c r="L1290" s="97"/>
      <c r="M1290" s="98"/>
      <c r="N1290" s="99"/>
      <c r="O1290" s="91"/>
      <c r="P1290" s="100"/>
    </row>
    <row r="1291" ht="15.75" customHeight="1">
      <c r="A1291" s="89"/>
      <c r="B1291" s="90"/>
      <c r="C1291" s="91"/>
      <c r="D1291" s="91"/>
      <c r="E1291" s="91"/>
      <c r="F1291" s="91"/>
      <c r="G1291" s="92"/>
      <c r="H1291" s="93"/>
      <c r="I1291" s="94"/>
      <c r="J1291" s="95"/>
      <c r="K1291" s="96"/>
      <c r="L1291" s="97"/>
      <c r="M1291" s="98"/>
      <c r="N1291" s="99"/>
      <c r="O1291" s="91"/>
      <c r="P1291" s="100"/>
    </row>
    <row r="1292" ht="15.75" customHeight="1">
      <c r="A1292" s="89"/>
      <c r="B1292" s="90"/>
      <c r="C1292" s="91"/>
      <c r="D1292" s="91"/>
      <c r="E1292" s="91"/>
      <c r="F1292" s="91"/>
      <c r="G1292" s="92"/>
      <c r="H1292" s="93"/>
      <c r="I1292" s="94"/>
      <c r="J1292" s="95"/>
      <c r="K1292" s="96"/>
      <c r="L1292" s="97"/>
      <c r="M1292" s="98"/>
      <c r="N1292" s="99"/>
      <c r="O1292" s="91"/>
      <c r="P1292" s="100"/>
    </row>
    <row r="1293" ht="15.75" customHeight="1">
      <c r="A1293" s="89"/>
      <c r="B1293" s="90"/>
      <c r="C1293" s="91"/>
      <c r="D1293" s="91"/>
      <c r="E1293" s="91"/>
      <c r="F1293" s="91"/>
      <c r="G1293" s="92"/>
      <c r="H1293" s="93"/>
      <c r="I1293" s="94"/>
      <c r="J1293" s="95"/>
      <c r="K1293" s="96"/>
      <c r="L1293" s="97"/>
      <c r="M1293" s="98"/>
      <c r="N1293" s="99"/>
      <c r="O1293" s="91"/>
      <c r="P1293" s="100"/>
    </row>
    <row r="1294" ht="15.75" customHeight="1">
      <c r="A1294" s="89"/>
      <c r="B1294" s="90"/>
      <c r="C1294" s="91"/>
      <c r="D1294" s="91"/>
      <c r="E1294" s="91"/>
      <c r="F1294" s="91"/>
      <c r="G1294" s="92"/>
      <c r="H1294" s="93"/>
      <c r="I1294" s="94"/>
      <c r="J1294" s="95"/>
      <c r="K1294" s="96"/>
      <c r="L1294" s="97"/>
      <c r="M1294" s="98"/>
      <c r="N1294" s="99"/>
      <c r="O1294" s="91"/>
      <c r="P1294" s="100"/>
    </row>
    <row r="1295" ht="15.75" customHeight="1">
      <c r="A1295" s="89"/>
      <c r="B1295" s="90"/>
      <c r="C1295" s="91"/>
      <c r="D1295" s="91"/>
      <c r="E1295" s="91"/>
      <c r="F1295" s="91"/>
      <c r="G1295" s="92"/>
      <c r="H1295" s="93"/>
      <c r="I1295" s="94"/>
      <c r="J1295" s="95"/>
      <c r="K1295" s="96"/>
      <c r="L1295" s="97"/>
      <c r="M1295" s="98"/>
      <c r="N1295" s="99"/>
      <c r="O1295" s="91"/>
      <c r="P1295" s="100"/>
    </row>
    <row r="1296" ht="15.75" customHeight="1">
      <c r="A1296" s="89"/>
      <c r="B1296" s="90"/>
      <c r="C1296" s="91"/>
      <c r="D1296" s="91"/>
      <c r="E1296" s="91"/>
      <c r="F1296" s="91"/>
      <c r="G1296" s="92"/>
      <c r="H1296" s="93"/>
      <c r="I1296" s="94"/>
      <c r="J1296" s="95"/>
      <c r="K1296" s="96"/>
      <c r="L1296" s="97"/>
      <c r="M1296" s="98"/>
      <c r="N1296" s="99"/>
      <c r="O1296" s="91"/>
      <c r="P1296" s="100"/>
    </row>
    <row r="1297" ht="15.75" customHeight="1">
      <c r="A1297" s="89"/>
      <c r="B1297" s="90"/>
      <c r="C1297" s="91"/>
      <c r="D1297" s="91"/>
      <c r="E1297" s="91"/>
      <c r="F1297" s="91"/>
      <c r="G1297" s="92"/>
      <c r="H1297" s="93"/>
      <c r="I1297" s="94"/>
      <c r="J1297" s="95"/>
      <c r="K1297" s="96"/>
      <c r="L1297" s="97"/>
      <c r="M1297" s="98"/>
      <c r="N1297" s="99"/>
      <c r="O1297" s="91"/>
      <c r="P1297" s="100"/>
    </row>
    <row r="1298" ht="15.75" customHeight="1">
      <c r="A1298" s="89"/>
      <c r="B1298" s="90"/>
      <c r="C1298" s="91"/>
      <c r="D1298" s="91"/>
      <c r="E1298" s="91"/>
      <c r="F1298" s="91"/>
      <c r="G1298" s="92"/>
      <c r="H1298" s="93"/>
      <c r="I1298" s="94"/>
      <c r="J1298" s="95"/>
      <c r="K1298" s="96"/>
      <c r="L1298" s="97"/>
      <c r="M1298" s="98"/>
      <c r="N1298" s="99"/>
      <c r="O1298" s="91"/>
      <c r="P1298" s="100"/>
    </row>
    <row r="1299" ht="15.75" customHeight="1">
      <c r="A1299" s="89"/>
      <c r="B1299" s="90"/>
      <c r="C1299" s="91"/>
      <c r="D1299" s="91"/>
      <c r="E1299" s="91"/>
      <c r="F1299" s="91"/>
      <c r="G1299" s="92"/>
      <c r="H1299" s="93"/>
      <c r="I1299" s="94"/>
      <c r="J1299" s="95"/>
      <c r="K1299" s="96"/>
      <c r="L1299" s="97"/>
      <c r="M1299" s="98"/>
      <c r="N1299" s="99"/>
      <c r="O1299" s="91"/>
      <c r="P1299" s="100"/>
    </row>
    <row r="1300" ht="15.75" customHeight="1">
      <c r="A1300" s="89"/>
      <c r="B1300" s="90"/>
      <c r="C1300" s="91"/>
      <c r="D1300" s="91"/>
      <c r="E1300" s="91"/>
      <c r="F1300" s="91"/>
      <c r="G1300" s="92"/>
      <c r="H1300" s="93"/>
      <c r="I1300" s="94"/>
      <c r="J1300" s="95"/>
      <c r="K1300" s="96"/>
      <c r="L1300" s="97"/>
      <c r="M1300" s="98"/>
      <c r="N1300" s="99"/>
      <c r="O1300" s="91"/>
      <c r="P1300" s="100"/>
    </row>
    <row r="1301" ht="15.75" customHeight="1">
      <c r="A1301" s="89"/>
      <c r="B1301" s="90"/>
      <c r="C1301" s="91"/>
      <c r="D1301" s="91"/>
      <c r="E1301" s="91"/>
      <c r="F1301" s="91"/>
      <c r="G1301" s="92"/>
      <c r="H1301" s="93"/>
      <c r="I1301" s="94"/>
      <c r="J1301" s="95"/>
      <c r="K1301" s="96"/>
      <c r="L1301" s="97"/>
      <c r="M1301" s="98"/>
      <c r="N1301" s="99"/>
      <c r="O1301" s="91"/>
      <c r="P1301" s="100"/>
    </row>
    <row r="1302" ht="15.75" customHeight="1">
      <c r="A1302" s="89"/>
      <c r="B1302" s="90"/>
      <c r="C1302" s="91"/>
      <c r="D1302" s="91"/>
      <c r="E1302" s="91"/>
      <c r="F1302" s="91"/>
      <c r="G1302" s="92"/>
      <c r="H1302" s="93"/>
      <c r="I1302" s="94"/>
      <c r="J1302" s="95"/>
      <c r="K1302" s="96"/>
      <c r="L1302" s="97"/>
      <c r="M1302" s="98"/>
      <c r="N1302" s="99"/>
      <c r="O1302" s="91"/>
      <c r="P1302" s="100"/>
    </row>
    <row r="1303" ht="15.75" customHeight="1">
      <c r="A1303" s="89"/>
      <c r="B1303" s="90"/>
      <c r="C1303" s="91"/>
      <c r="D1303" s="91"/>
      <c r="E1303" s="91"/>
      <c r="F1303" s="91"/>
      <c r="G1303" s="92"/>
      <c r="H1303" s="93"/>
      <c r="I1303" s="94"/>
      <c r="J1303" s="95"/>
      <c r="K1303" s="96"/>
      <c r="L1303" s="97"/>
      <c r="M1303" s="98"/>
      <c r="N1303" s="99"/>
      <c r="O1303" s="91"/>
      <c r="P1303" s="100"/>
    </row>
    <row r="1304" ht="15.75" customHeight="1">
      <c r="A1304" s="89"/>
      <c r="B1304" s="90"/>
      <c r="C1304" s="91"/>
      <c r="D1304" s="91"/>
      <c r="E1304" s="91"/>
      <c r="F1304" s="91"/>
      <c r="G1304" s="92"/>
      <c r="H1304" s="93"/>
      <c r="I1304" s="94"/>
      <c r="J1304" s="95"/>
      <c r="K1304" s="96"/>
      <c r="L1304" s="97"/>
      <c r="M1304" s="98"/>
      <c r="N1304" s="99"/>
      <c r="O1304" s="91"/>
      <c r="P1304" s="100"/>
    </row>
    <row r="1305" ht="15.75" customHeight="1">
      <c r="A1305" s="89"/>
      <c r="B1305" s="90"/>
      <c r="C1305" s="91"/>
      <c r="D1305" s="91"/>
      <c r="E1305" s="91"/>
      <c r="F1305" s="91"/>
      <c r="G1305" s="92"/>
      <c r="H1305" s="93"/>
      <c r="I1305" s="94"/>
      <c r="J1305" s="95"/>
      <c r="K1305" s="96"/>
      <c r="L1305" s="97"/>
      <c r="M1305" s="98"/>
      <c r="N1305" s="99"/>
      <c r="O1305" s="91"/>
      <c r="P1305" s="100"/>
    </row>
    <row r="1306" ht="15.75" customHeight="1">
      <c r="A1306" s="89"/>
      <c r="B1306" s="90"/>
      <c r="C1306" s="91"/>
      <c r="D1306" s="91"/>
      <c r="E1306" s="91"/>
      <c r="F1306" s="91"/>
      <c r="G1306" s="92"/>
      <c r="H1306" s="93"/>
      <c r="I1306" s="94"/>
      <c r="J1306" s="95"/>
      <c r="K1306" s="96"/>
      <c r="L1306" s="97"/>
      <c r="M1306" s="98"/>
      <c r="N1306" s="99"/>
      <c r="O1306" s="91"/>
      <c r="P1306" s="100"/>
    </row>
    <row r="1307" ht="15.75" customHeight="1">
      <c r="A1307" s="89"/>
      <c r="B1307" s="90"/>
      <c r="C1307" s="91"/>
      <c r="D1307" s="91"/>
      <c r="E1307" s="91"/>
      <c r="F1307" s="91"/>
      <c r="G1307" s="92"/>
      <c r="H1307" s="93"/>
      <c r="I1307" s="94"/>
      <c r="J1307" s="95"/>
      <c r="K1307" s="96"/>
      <c r="L1307" s="97"/>
      <c r="M1307" s="98"/>
      <c r="N1307" s="99"/>
      <c r="O1307" s="91"/>
      <c r="P1307" s="100"/>
    </row>
    <row r="1308" ht="15.75" customHeight="1">
      <c r="A1308" s="89"/>
      <c r="B1308" s="90"/>
      <c r="C1308" s="91"/>
      <c r="D1308" s="91"/>
      <c r="E1308" s="91"/>
      <c r="F1308" s="91"/>
      <c r="G1308" s="92"/>
      <c r="H1308" s="93"/>
      <c r="I1308" s="94"/>
      <c r="J1308" s="95"/>
      <c r="K1308" s="96"/>
      <c r="L1308" s="97"/>
      <c r="M1308" s="98"/>
      <c r="N1308" s="99"/>
      <c r="O1308" s="91"/>
      <c r="P1308" s="100"/>
    </row>
    <row r="1309" ht="15.75" customHeight="1">
      <c r="A1309" s="89"/>
      <c r="B1309" s="90"/>
      <c r="C1309" s="91"/>
      <c r="D1309" s="91"/>
      <c r="E1309" s="91"/>
      <c r="F1309" s="91"/>
      <c r="G1309" s="92"/>
      <c r="H1309" s="93"/>
      <c r="I1309" s="94"/>
      <c r="J1309" s="95"/>
      <c r="K1309" s="96"/>
      <c r="L1309" s="97"/>
      <c r="M1309" s="98"/>
      <c r="N1309" s="99"/>
      <c r="O1309" s="91"/>
      <c r="P1309" s="100"/>
    </row>
    <row r="1310" ht="15.75" customHeight="1">
      <c r="A1310" s="89"/>
      <c r="B1310" s="90"/>
      <c r="C1310" s="91"/>
      <c r="D1310" s="91"/>
      <c r="E1310" s="91"/>
      <c r="F1310" s="91"/>
      <c r="G1310" s="92"/>
      <c r="H1310" s="93"/>
      <c r="I1310" s="94"/>
      <c r="J1310" s="95"/>
      <c r="K1310" s="96"/>
      <c r="L1310" s="97"/>
      <c r="M1310" s="98"/>
      <c r="N1310" s="99"/>
      <c r="O1310" s="91"/>
      <c r="P1310" s="100"/>
    </row>
    <row r="1311" ht="15.75" customHeight="1">
      <c r="A1311" s="89"/>
      <c r="B1311" s="90"/>
      <c r="C1311" s="91"/>
      <c r="D1311" s="91"/>
      <c r="E1311" s="91"/>
      <c r="F1311" s="91"/>
      <c r="G1311" s="92"/>
      <c r="H1311" s="93"/>
      <c r="I1311" s="94"/>
      <c r="J1311" s="95"/>
      <c r="K1311" s="96"/>
      <c r="L1311" s="97"/>
      <c r="M1311" s="98"/>
      <c r="N1311" s="99"/>
      <c r="O1311" s="91"/>
      <c r="P1311" s="100"/>
    </row>
    <row r="1312" ht="15.75" customHeight="1">
      <c r="A1312" s="89"/>
      <c r="B1312" s="90"/>
      <c r="C1312" s="91"/>
      <c r="D1312" s="91"/>
      <c r="E1312" s="91"/>
      <c r="F1312" s="91"/>
      <c r="G1312" s="92"/>
      <c r="H1312" s="93"/>
      <c r="I1312" s="94"/>
      <c r="J1312" s="95"/>
      <c r="K1312" s="96"/>
      <c r="L1312" s="97"/>
      <c r="M1312" s="98"/>
      <c r="N1312" s="99"/>
      <c r="O1312" s="91"/>
      <c r="P1312" s="100"/>
    </row>
    <row r="1313" ht="15.75" customHeight="1">
      <c r="A1313" s="89"/>
      <c r="B1313" s="90"/>
      <c r="C1313" s="91"/>
      <c r="D1313" s="91"/>
      <c r="E1313" s="91"/>
      <c r="F1313" s="91"/>
      <c r="G1313" s="92"/>
      <c r="H1313" s="93"/>
      <c r="I1313" s="94"/>
      <c r="J1313" s="95"/>
      <c r="K1313" s="96"/>
      <c r="L1313" s="97"/>
      <c r="M1313" s="98"/>
      <c r="N1313" s="99"/>
      <c r="O1313" s="91"/>
      <c r="P1313" s="100"/>
    </row>
    <row r="1314" ht="15.75" customHeight="1">
      <c r="A1314" s="89"/>
      <c r="B1314" s="90"/>
      <c r="C1314" s="91"/>
      <c r="D1314" s="91"/>
      <c r="E1314" s="91"/>
      <c r="F1314" s="91"/>
      <c r="G1314" s="92"/>
      <c r="H1314" s="93"/>
      <c r="I1314" s="94"/>
      <c r="J1314" s="95"/>
      <c r="K1314" s="96"/>
      <c r="L1314" s="97"/>
      <c r="M1314" s="98"/>
      <c r="N1314" s="99"/>
      <c r="O1314" s="91"/>
      <c r="P1314" s="100"/>
    </row>
    <row r="1315" ht="15.75" customHeight="1">
      <c r="A1315" s="89"/>
      <c r="B1315" s="90"/>
      <c r="C1315" s="91"/>
      <c r="D1315" s="91"/>
      <c r="E1315" s="91"/>
      <c r="F1315" s="91"/>
      <c r="G1315" s="92"/>
      <c r="H1315" s="93"/>
      <c r="I1315" s="94"/>
      <c r="J1315" s="95"/>
      <c r="K1315" s="96"/>
      <c r="L1315" s="97"/>
      <c r="M1315" s="98"/>
      <c r="N1315" s="99"/>
      <c r="O1315" s="91"/>
      <c r="P1315" s="100"/>
    </row>
    <row r="1316" ht="15.75" customHeight="1">
      <c r="A1316" s="89"/>
      <c r="B1316" s="90"/>
      <c r="C1316" s="91"/>
      <c r="D1316" s="91"/>
      <c r="E1316" s="91"/>
      <c r="F1316" s="91"/>
      <c r="G1316" s="92"/>
      <c r="H1316" s="93"/>
      <c r="I1316" s="94"/>
      <c r="J1316" s="95"/>
      <c r="K1316" s="96"/>
      <c r="L1316" s="97"/>
      <c r="M1316" s="98"/>
      <c r="N1316" s="99"/>
      <c r="O1316" s="91"/>
      <c r="P1316" s="100"/>
    </row>
    <row r="1317" ht="15.75" customHeight="1">
      <c r="A1317" s="89"/>
      <c r="B1317" s="90"/>
      <c r="C1317" s="91"/>
      <c r="D1317" s="91"/>
      <c r="E1317" s="91"/>
      <c r="F1317" s="91"/>
      <c r="G1317" s="92"/>
      <c r="H1317" s="93"/>
      <c r="I1317" s="94"/>
      <c r="J1317" s="95"/>
      <c r="K1317" s="96"/>
      <c r="L1317" s="97"/>
      <c r="M1317" s="98"/>
      <c r="N1317" s="99"/>
      <c r="O1317" s="91"/>
      <c r="P1317" s="100"/>
    </row>
    <row r="1318" ht="15.75" customHeight="1">
      <c r="A1318" s="89"/>
      <c r="B1318" s="90"/>
      <c r="C1318" s="91"/>
      <c r="D1318" s="91"/>
      <c r="E1318" s="91"/>
      <c r="F1318" s="91"/>
      <c r="G1318" s="92"/>
      <c r="H1318" s="93"/>
      <c r="I1318" s="94"/>
      <c r="J1318" s="95"/>
      <c r="K1318" s="96"/>
      <c r="L1318" s="97"/>
      <c r="M1318" s="98"/>
      <c r="N1318" s="99"/>
      <c r="O1318" s="91"/>
      <c r="P1318" s="100"/>
    </row>
    <row r="1319" ht="15.75" customHeight="1">
      <c r="A1319" s="89"/>
      <c r="B1319" s="90"/>
      <c r="C1319" s="91"/>
      <c r="D1319" s="91"/>
      <c r="E1319" s="91"/>
      <c r="F1319" s="91"/>
      <c r="G1319" s="92"/>
      <c r="H1319" s="93"/>
      <c r="I1319" s="94"/>
      <c r="J1319" s="95"/>
      <c r="K1319" s="96"/>
      <c r="L1319" s="97"/>
      <c r="M1319" s="98"/>
      <c r="N1319" s="99"/>
      <c r="O1319" s="91"/>
      <c r="P1319" s="100"/>
    </row>
    <row r="1320" ht="15.75" customHeight="1">
      <c r="A1320" s="89"/>
      <c r="B1320" s="90"/>
      <c r="C1320" s="91"/>
      <c r="D1320" s="91"/>
      <c r="E1320" s="91"/>
      <c r="F1320" s="91"/>
      <c r="G1320" s="92"/>
      <c r="H1320" s="93"/>
      <c r="I1320" s="94"/>
      <c r="J1320" s="95"/>
      <c r="K1320" s="96"/>
      <c r="L1320" s="97"/>
      <c r="M1320" s="98"/>
      <c r="N1320" s="99"/>
      <c r="O1320" s="91"/>
      <c r="P1320" s="100"/>
    </row>
    <row r="1321" ht="15.75" customHeight="1">
      <c r="A1321" s="89"/>
      <c r="B1321" s="90"/>
      <c r="C1321" s="91"/>
      <c r="D1321" s="91"/>
      <c r="E1321" s="91"/>
      <c r="F1321" s="91"/>
      <c r="G1321" s="92"/>
      <c r="H1321" s="93"/>
      <c r="I1321" s="94"/>
      <c r="J1321" s="95"/>
      <c r="K1321" s="96"/>
      <c r="L1321" s="97"/>
      <c r="M1321" s="98"/>
      <c r="N1321" s="99"/>
      <c r="O1321" s="91"/>
      <c r="P1321" s="100"/>
    </row>
    <row r="1322" ht="15.75" customHeight="1">
      <c r="A1322" s="89"/>
      <c r="B1322" s="90"/>
      <c r="C1322" s="91"/>
      <c r="D1322" s="91"/>
      <c r="E1322" s="91"/>
      <c r="F1322" s="91"/>
      <c r="G1322" s="92"/>
      <c r="H1322" s="93"/>
      <c r="I1322" s="94"/>
      <c r="J1322" s="95"/>
      <c r="K1322" s="96"/>
      <c r="L1322" s="97"/>
      <c r="M1322" s="98"/>
      <c r="N1322" s="99"/>
      <c r="O1322" s="91"/>
      <c r="P1322" s="100"/>
    </row>
    <row r="1323" ht="15.75" customHeight="1">
      <c r="A1323" s="89"/>
      <c r="B1323" s="90"/>
      <c r="C1323" s="91"/>
      <c r="D1323" s="91"/>
      <c r="E1323" s="91"/>
      <c r="F1323" s="91"/>
      <c r="G1323" s="92"/>
      <c r="H1323" s="93"/>
      <c r="I1323" s="94"/>
      <c r="J1323" s="95"/>
      <c r="K1323" s="96"/>
      <c r="L1323" s="97"/>
      <c r="M1323" s="98"/>
      <c r="N1323" s="99"/>
      <c r="O1323" s="91"/>
      <c r="P1323" s="100"/>
    </row>
    <row r="1324" ht="15.75" customHeight="1">
      <c r="A1324" s="89"/>
      <c r="B1324" s="90"/>
      <c r="C1324" s="91"/>
      <c r="D1324" s="91"/>
      <c r="E1324" s="91"/>
      <c r="F1324" s="91"/>
      <c r="G1324" s="92"/>
      <c r="H1324" s="93"/>
      <c r="I1324" s="94"/>
      <c r="J1324" s="95"/>
      <c r="K1324" s="96"/>
      <c r="L1324" s="97"/>
      <c r="M1324" s="98"/>
      <c r="N1324" s="99"/>
      <c r="O1324" s="91"/>
      <c r="P1324" s="100"/>
    </row>
    <row r="1325" ht="15.75" customHeight="1">
      <c r="A1325" s="89"/>
      <c r="B1325" s="90"/>
      <c r="C1325" s="91"/>
      <c r="D1325" s="91"/>
      <c r="E1325" s="91"/>
      <c r="F1325" s="91"/>
      <c r="G1325" s="92"/>
      <c r="H1325" s="93"/>
      <c r="I1325" s="94"/>
      <c r="J1325" s="95"/>
      <c r="K1325" s="96"/>
      <c r="L1325" s="97"/>
      <c r="M1325" s="98"/>
      <c r="N1325" s="99"/>
      <c r="O1325" s="91"/>
      <c r="P1325" s="100"/>
    </row>
    <row r="1326" ht="15.75" customHeight="1">
      <c r="A1326" s="89"/>
      <c r="B1326" s="90"/>
      <c r="C1326" s="91"/>
      <c r="D1326" s="91"/>
      <c r="E1326" s="91"/>
      <c r="F1326" s="91"/>
      <c r="G1326" s="92"/>
      <c r="H1326" s="93"/>
      <c r="I1326" s="94"/>
      <c r="J1326" s="95"/>
      <c r="K1326" s="96"/>
      <c r="L1326" s="97"/>
      <c r="M1326" s="98"/>
      <c r="N1326" s="99"/>
      <c r="O1326" s="91"/>
      <c r="P1326" s="100"/>
    </row>
    <row r="1327" ht="15.75" customHeight="1">
      <c r="A1327" s="89"/>
      <c r="B1327" s="90"/>
      <c r="C1327" s="91"/>
      <c r="D1327" s="91"/>
      <c r="E1327" s="91"/>
      <c r="F1327" s="91"/>
      <c r="G1327" s="92"/>
      <c r="H1327" s="93"/>
      <c r="I1327" s="94"/>
      <c r="J1327" s="95"/>
      <c r="K1327" s="96"/>
      <c r="L1327" s="97"/>
      <c r="M1327" s="98"/>
      <c r="N1327" s="99"/>
      <c r="O1327" s="91"/>
      <c r="P1327" s="100"/>
    </row>
    <row r="1328" ht="15.75" customHeight="1">
      <c r="A1328" s="89"/>
      <c r="B1328" s="90"/>
      <c r="C1328" s="91"/>
      <c r="D1328" s="91"/>
      <c r="E1328" s="91"/>
      <c r="F1328" s="91"/>
      <c r="G1328" s="92"/>
      <c r="H1328" s="93"/>
      <c r="I1328" s="94"/>
      <c r="J1328" s="95"/>
      <c r="K1328" s="96"/>
      <c r="L1328" s="97"/>
      <c r="M1328" s="98"/>
      <c r="N1328" s="99"/>
      <c r="O1328" s="91"/>
      <c r="P1328" s="100"/>
    </row>
    <row r="1329" ht="15.75" customHeight="1">
      <c r="A1329" s="89"/>
      <c r="B1329" s="90"/>
      <c r="C1329" s="91"/>
      <c r="D1329" s="91"/>
      <c r="E1329" s="91"/>
      <c r="F1329" s="91"/>
      <c r="G1329" s="92"/>
      <c r="H1329" s="93"/>
      <c r="I1329" s="94"/>
      <c r="J1329" s="95"/>
      <c r="K1329" s="96"/>
      <c r="L1329" s="97"/>
      <c r="M1329" s="98"/>
      <c r="N1329" s="99"/>
      <c r="O1329" s="91"/>
      <c r="P1329" s="100"/>
    </row>
    <row r="1330" ht="15.75" customHeight="1">
      <c r="A1330" s="89"/>
      <c r="B1330" s="90"/>
      <c r="C1330" s="91"/>
      <c r="D1330" s="91"/>
      <c r="E1330" s="91"/>
      <c r="F1330" s="91"/>
      <c r="G1330" s="92"/>
      <c r="H1330" s="93"/>
      <c r="I1330" s="94"/>
      <c r="J1330" s="95"/>
      <c r="K1330" s="96"/>
      <c r="L1330" s="97"/>
      <c r="M1330" s="98"/>
      <c r="N1330" s="99"/>
      <c r="O1330" s="91"/>
      <c r="P1330" s="100"/>
    </row>
    <row r="1331" ht="15.75" customHeight="1">
      <c r="A1331" s="89"/>
      <c r="B1331" s="90"/>
      <c r="C1331" s="91"/>
      <c r="D1331" s="91"/>
      <c r="E1331" s="91"/>
      <c r="F1331" s="91"/>
      <c r="G1331" s="92"/>
      <c r="H1331" s="93"/>
      <c r="I1331" s="94"/>
      <c r="J1331" s="95"/>
      <c r="K1331" s="96"/>
      <c r="L1331" s="97"/>
      <c r="M1331" s="98"/>
      <c r="N1331" s="99"/>
      <c r="O1331" s="91"/>
      <c r="P1331" s="100"/>
    </row>
    <row r="1332" ht="15.75" customHeight="1">
      <c r="A1332" s="89"/>
      <c r="B1332" s="90"/>
      <c r="C1332" s="91"/>
      <c r="D1332" s="91"/>
      <c r="E1332" s="91"/>
      <c r="F1332" s="91"/>
      <c r="G1332" s="92"/>
      <c r="H1332" s="93"/>
      <c r="I1332" s="94"/>
      <c r="J1332" s="95"/>
      <c r="K1332" s="96"/>
      <c r="L1332" s="97"/>
      <c r="M1332" s="98"/>
      <c r="N1332" s="99"/>
      <c r="O1332" s="91"/>
      <c r="P1332" s="100"/>
    </row>
    <row r="1333" ht="15.75" customHeight="1">
      <c r="A1333" s="89"/>
      <c r="B1333" s="90"/>
      <c r="C1333" s="91"/>
      <c r="D1333" s="91"/>
      <c r="E1333" s="91"/>
      <c r="F1333" s="91"/>
      <c r="G1333" s="92"/>
      <c r="H1333" s="93"/>
      <c r="I1333" s="94"/>
      <c r="J1333" s="95"/>
      <c r="K1333" s="96"/>
      <c r="L1333" s="97"/>
      <c r="M1333" s="98"/>
      <c r="N1333" s="99"/>
      <c r="O1333" s="91"/>
      <c r="P1333" s="100"/>
    </row>
    <row r="1334" ht="15.75" customHeight="1">
      <c r="A1334" s="89"/>
      <c r="B1334" s="90"/>
      <c r="C1334" s="91"/>
      <c r="D1334" s="91"/>
      <c r="E1334" s="91"/>
      <c r="F1334" s="91"/>
      <c r="G1334" s="92"/>
      <c r="H1334" s="93"/>
      <c r="I1334" s="94"/>
      <c r="J1334" s="95"/>
      <c r="K1334" s="96"/>
      <c r="L1334" s="97"/>
      <c r="M1334" s="98"/>
      <c r="N1334" s="99"/>
      <c r="O1334" s="91"/>
      <c r="P1334" s="100"/>
    </row>
    <row r="1335" ht="15.75" customHeight="1">
      <c r="A1335" s="89"/>
      <c r="B1335" s="90"/>
      <c r="C1335" s="91"/>
      <c r="D1335" s="91"/>
      <c r="E1335" s="91"/>
      <c r="F1335" s="91"/>
      <c r="G1335" s="92"/>
      <c r="H1335" s="93"/>
      <c r="I1335" s="94"/>
      <c r="J1335" s="95"/>
      <c r="K1335" s="96"/>
      <c r="L1335" s="97"/>
      <c r="M1335" s="98"/>
      <c r="N1335" s="99"/>
      <c r="O1335" s="91"/>
      <c r="P1335" s="100"/>
    </row>
    <row r="1336" ht="15.75" customHeight="1">
      <c r="A1336" s="89"/>
      <c r="B1336" s="90"/>
      <c r="C1336" s="91"/>
      <c r="D1336" s="91"/>
      <c r="E1336" s="91"/>
      <c r="F1336" s="91"/>
      <c r="G1336" s="92"/>
      <c r="H1336" s="93"/>
      <c r="I1336" s="94"/>
      <c r="J1336" s="95"/>
      <c r="K1336" s="96"/>
      <c r="L1336" s="97"/>
      <c r="M1336" s="98"/>
      <c r="N1336" s="99"/>
      <c r="O1336" s="91"/>
      <c r="P1336" s="100"/>
    </row>
    <row r="1337" ht="15.75" customHeight="1">
      <c r="A1337" s="89"/>
      <c r="B1337" s="90"/>
      <c r="C1337" s="91"/>
      <c r="D1337" s="91"/>
      <c r="E1337" s="91"/>
      <c r="F1337" s="91"/>
      <c r="G1337" s="92"/>
      <c r="H1337" s="93"/>
      <c r="I1337" s="94"/>
      <c r="J1337" s="95"/>
      <c r="K1337" s="96"/>
      <c r="L1337" s="97"/>
      <c r="M1337" s="98"/>
      <c r="N1337" s="99"/>
      <c r="O1337" s="91"/>
      <c r="P1337" s="100"/>
    </row>
    <row r="1338" ht="15.75" customHeight="1">
      <c r="A1338" s="89"/>
      <c r="B1338" s="90"/>
      <c r="C1338" s="91"/>
      <c r="D1338" s="91"/>
      <c r="E1338" s="91"/>
      <c r="F1338" s="91"/>
      <c r="G1338" s="92"/>
      <c r="H1338" s="93"/>
      <c r="I1338" s="94"/>
      <c r="J1338" s="95"/>
      <c r="K1338" s="96"/>
      <c r="L1338" s="97"/>
      <c r="M1338" s="98"/>
      <c r="N1338" s="99"/>
      <c r="O1338" s="91"/>
      <c r="P1338" s="100"/>
    </row>
    <row r="1339" ht="15.75" customHeight="1">
      <c r="A1339" s="89"/>
      <c r="B1339" s="90"/>
      <c r="C1339" s="91"/>
      <c r="D1339" s="91"/>
      <c r="E1339" s="91"/>
      <c r="F1339" s="91"/>
      <c r="G1339" s="92"/>
      <c r="H1339" s="93"/>
      <c r="I1339" s="94"/>
      <c r="J1339" s="95"/>
      <c r="K1339" s="96"/>
      <c r="L1339" s="97"/>
      <c r="M1339" s="98"/>
      <c r="N1339" s="99"/>
      <c r="O1339" s="91"/>
      <c r="P1339" s="100"/>
    </row>
    <row r="1340" ht="15.75" customHeight="1">
      <c r="A1340" s="89"/>
      <c r="B1340" s="90"/>
      <c r="C1340" s="91"/>
      <c r="D1340" s="91"/>
      <c r="E1340" s="91"/>
      <c r="F1340" s="91"/>
      <c r="G1340" s="92"/>
      <c r="H1340" s="93"/>
      <c r="I1340" s="94"/>
      <c r="J1340" s="95"/>
      <c r="K1340" s="96"/>
      <c r="L1340" s="97"/>
      <c r="M1340" s="98"/>
      <c r="N1340" s="99"/>
      <c r="O1340" s="91"/>
      <c r="P1340" s="100"/>
    </row>
    <row r="1341" ht="15.75" customHeight="1">
      <c r="A1341" s="89"/>
      <c r="B1341" s="90"/>
      <c r="C1341" s="91"/>
      <c r="D1341" s="91"/>
      <c r="E1341" s="91"/>
      <c r="F1341" s="91"/>
      <c r="G1341" s="92"/>
      <c r="H1341" s="93"/>
      <c r="I1341" s="94"/>
      <c r="J1341" s="95"/>
      <c r="K1341" s="96"/>
      <c r="L1341" s="97"/>
      <c r="M1341" s="98"/>
      <c r="N1341" s="99"/>
      <c r="O1341" s="91"/>
      <c r="P1341" s="100"/>
    </row>
    <row r="1342" ht="15.75" customHeight="1">
      <c r="A1342" s="89"/>
      <c r="B1342" s="90"/>
      <c r="C1342" s="91"/>
      <c r="D1342" s="91"/>
      <c r="E1342" s="91"/>
      <c r="F1342" s="91"/>
      <c r="G1342" s="92"/>
      <c r="H1342" s="93"/>
      <c r="I1342" s="94"/>
      <c r="J1342" s="95"/>
      <c r="K1342" s="96"/>
      <c r="L1342" s="97"/>
      <c r="M1342" s="98"/>
      <c r="N1342" s="99"/>
      <c r="O1342" s="91"/>
      <c r="P1342" s="100"/>
    </row>
    <row r="1343" ht="15.75" customHeight="1">
      <c r="A1343" s="89"/>
      <c r="B1343" s="90"/>
      <c r="C1343" s="91"/>
      <c r="D1343" s="91"/>
      <c r="E1343" s="91"/>
      <c r="F1343" s="91"/>
      <c r="G1343" s="92"/>
      <c r="H1343" s="93"/>
      <c r="I1343" s="94"/>
      <c r="J1343" s="95"/>
      <c r="K1343" s="96"/>
      <c r="L1343" s="97"/>
      <c r="M1343" s="98"/>
      <c r="N1343" s="99"/>
      <c r="O1343" s="91"/>
      <c r="P1343" s="100"/>
    </row>
    <row r="1344" ht="15.75" customHeight="1">
      <c r="A1344" s="89"/>
      <c r="B1344" s="90"/>
      <c r="C1344" s="91"/>
      <c r="D1344" s="91"/>
      <c r="E1344" s="91"/>
      <c r="F1344" s="91"/>
      <c r="G1344" s="92"/>
      <c r="H1344" s="93"/>
      <c r="I1344" s="94"/>
      <c r="J1344" s="95"/>
      <c r="K1344" s="96"/>
      <c r="L1344" s="97"/>
      <c r="M1344" s="98"/>
      <c r="N1344" s="99"/>
      <c r="O1344" s="91"/>
      <c r="P1344" s="100"/>
    </row>
    <row r="1345" ht="15.75" customHeight="1">
      <c r="A1345" s="89"/>
      <c r="B1345" s="90"/>
      <c r="C1345" s="91"/>
      <c r="D1345" s="91"/>
      <c r="E1345" s="91"/>
      <c r="F1345" s="91"/>
      <c r="G1345" s="92"/>
      <c r="H1345" s="93"/>
      <c r="I1345" s="94"/>
      <c r="J1345" s="95"/>
      <c r="K1345" s="96"/>
      <c r="L1345" s="97"/>
      <c r="M1345" s="98"/>
      <c r="N1345" s="99"/>
      <c r="O1345" s="91"/>
      <c r="P1345" s="100"/>
    </row>
    <row r="1346" ht="15.75" customHeight="1">
      <c r="A1346" s="89"/>
      <c r="B1346" s="90"/>
      <c r="C1346" s="91"/>
      <c r="D1346" s="91"/>
      <c r="E1346" s="91"/>
      <c r="F1346" s="91"/>
      <c r="G1346" s="92"/>
      <c r="H1346" s="93"/>
      <c r="I1346" s="94"/>
      <c r="J1346" s="95"/>
      <c r="K1346" s="96"/>
      <c r="L1346" s="97"/>
      <c r="M1346" s="98"/>
      <c r="N1346" s="99"/>
      <c r="O1346" s="91"/>
      <c r="P1346" s="100"/>
    </row>
    <row r="1347" ht="15.75" customHeight="1">
      <c r="A1347" s="89"/>
      <c r="B1347" s="90"/>
      <c r="C1347" s="91"/>
      <c r="D1347" s="91"/>
      <c r="E1347" s="91"/>
      <c r="F1347" s="91"/>
      <c r="G1347" s="92"/>
      <c r="H1347" s="93"/>
      <c r="I1347" s="94"/>
      <c r="J1347" s="95"/>
      <c r="K1347" s="96"/>
      <c r="L1347" s="97"/>
      <c r="M1347" s="98"/>
      <c r="N1347" s="99"/>
      <c r="O1347" s="91"/>
      <c r="P1347" s="100"/>
    </row>
    <row r="1348" ht="15.75" customHeight="1">
      <c r="A1348" s="89"/>
      <c r="B1348" s="90"/>
      <c r="C1348" s="91"/>
      <c r="D1348" s="91"/>
      <c r="E1348" s="91"/>
      <c r="F1348" s="91"/>
      <c r="G1348" s="92"/>
      <c r="H1348" s="93"/>
      <c r="I1348" s="94"/>
      <c r="J1348" s="95"/>
      <c r="K1348" s="96"/>
      <c r="L1348" s="97"/>
      <c r="M1348" s="98"/>
      <c r="N1348" s="99"/>
      <c r="O1348" s="91"/>
      <c r="P1348" s="100"/>
    </row>
    <row r="1349" ht="15.75" customHeight="1">
      <c r="A1349" s="89"/>
      <c r="B1349" s="90"/>
      <c r="C1349" s="91"/>
      <c r="D1349" s="91"/>
      <c r="E1349" s="91"/>
      <c r="F1349" s="91"/>
      <c r="G1349" s="92"/>
      <c r="H1349" s="93"/>
      <c r="I1349" s="94"/>
      <c r="J1349" s="95"/>
      <c r="K1349" s="96"/>
      <c r="L1349" s="97"/>
      <c r="M1349" s="98"/>
      <c r="N1349" s="99"/>
      <c r="O1349" s="91"/>
      <c r="P1349" s="100"/>
    </row>
    <row r="1350" ht="15.75" customHeight="1">
      <c r="A1350" s="89"/>
      <c r="B1350" s="90"/>
      <c r="C1350" s="91"/>
      <c r="D1350" s="91"/>
      <c r="E1350" s="91"/>
      <c r="F1350" s="91"/>
      <c r="G1350" s="92"/>
      <c r="H1350" s="93"/>
      <c r="I1350" s="94"/>
      <c r="J1350" s="95"/>
      <c r="K1350" s="96"/>
      <c r="L1350" s="97"/>
      <c r="M1350" s="98"/>
      <c r="N1350" s="99"/>
      <c r="O1350" s="91"/>
      <c r="P1350" s="100"/>
    </row>
    <row r="1351" ht="15.75" customHeight="1">
      <c r="A1351" s="89"/>
      <c r="B1351" s="90"/>
      <c r="C1351" s="91"/>
      <c r="D1351" s="91"/>
      <c r="E1351" s="91"/>
      <c r="F1351" s="91"/>
      <c r="G1351" s="92"/>
      <c r="H1351" s="93"/>
      <c r="I1351" s="94"/>
      <c r="J1351" s="95"/>
      <c r="K1351" s="96"/>
      <c r="L1351" s="97"/>
      <c r="M1351" s="98"/>
      <c r="N1351" s="99"/>
      <c r="O1351" s="91"/>
      <c r="P1351" s="100"/>
    </row>
    <row r="1352" ht="15.75" customHeight="1">
      <c r="A1352" s="89"/>
      <c r="B1352" s="90"/>
      <c r="C1352" s="91"/>
      <c r="D1352" s="91"/>
      <c r="E1352" s="91"/>
      <c r="F1352" s="91"/>
      <c r="G1352" s="92"/>
      <c r="H1352" s="93"/>
      <c r="I1352" s="94"/>
      <c r="J1352" s="95"/>
      <c r="K1352" s="96"/>
      <c r="L1352" s="97"/>
      <c r="M1352" s="98"/>
      <c r="N1352" s="99"/>
      <c r="O1352" s="91"/>
      <c r="P1352" s="100"/>
    </row>
    <row r="1353" ht="15.75" customHeight="1">
      <c r="A1353" s="89"/>
      <c r="B1353" s="90"/>
      <c r="C1353" s="91"/>
      <c r="D1353" s="91"/>
      <c r="E1353" s="91"/>
      <c r="F1353" s="91"/>
      <c r="G1353" s="92"/>
      <c r="H1353" s="93"/>
      <c r="I1353" s="94"/>
      <c r="J1353" s="95"/>
      <c r="K1353" s="96"/>
      <c r="L1353" s="97"/>
      <c r="M1353" s="98"/>
      <c r="N1353" s="99"/>
      <c r="O1353" s="91"/>
      <c r="P1353" s="100"/>
    </row>
    <row r="1354" ht="15.75" customHeight="1">
      <c r="A1354" s="89"/>
      <c r="B1354" s="90"/>
      <c r="C1354" s="91"/>
      <c r="D1354" s="91"/>
      <c r="E1354" s="91"/>
      <c r="F1354" s="91"/>
      <c r="G1354" s="92"/>
      <c r="H1354" s="93"/>
      <c r="I1354" s="94"/>
      <c r="J1354" s="95"/>
      <c r="K1354" s="96"/>
      <c r="L1354" s="97"/>
      <c r="M1354" s="98"/>
      <c r="N1354" s="99"/>
      <c r="O1354" s="91"/>
      <c r="P1354" s="100"/>
    </row>
    <row r="1355" ht="15.75" customHeight="1">
      <c r="A1355" s="89"/>
      <c r="B1355" s="90"/>
      <c r="C1355" s="91"/>
      <c r="D1355" s="91"/>
      <c r="E1355" s="91"/>
      <c r="F1355" s="91"/>
      <c r="G1355" s="92"/>
      <c r="H1355" s="93"/>
      <c r="I1355" s="94"/>
      <c r="J1355" s="95"/>
      <c r="K1355" s="96"/>
      <c r="L1355" s="97"/>
      <c r="M1355" s="98"/>
      <c r="N1355" s="99"/>
      <c r="O1355" s="91"/>
      <c r="P1355" s="100"/>
    </row>
    <row r="1356" ht="15.75" customHeight="1">
      <c r="A1356" s="89"/>
      <c r="B1356" s="90"/>
      <c r="C1356" s="91"/>
      <c r="D1356" s="91"/>
      <c r="E1356" s="91"/>
      <c r="F1356" s="91"/>
      <c r="G1356" s="92"/>
      <c r="H1356" s="93"/>
      <c r="I1356" s="94"/>
      <c r="J1356" s="95"/>
      <c r="K1356" s="96"/>
      <c r="L1356" s="97"/>
      <c r="M1356" s="98"/>
      <c r="N1356" s="99"/>
      <c r="O1356" s="91"/>
      <c r="P1356" s="100"/>
    </row>
    <row r="1357" ht="15.75" customHeight="1">
      <c r="A1357" s="89"/>
      <c r="B1357" s="90"/>
      <c r="C1357" s="91"/>
      <c r="D1357" s="91"/>
      <c r="E1357" s="91"/>
      <c r="F1357" s="91"/>
      <c r="G1357" s="92"/>
      <c r="H1357" s="93"/>
      <c r="I1357" s="94"/>
      <c r="J1357" s="95"/>
      <c r="K1357" s="96"/>
      <c r="L1357" s="97"/>
      <c r="M1357" s="98"/>
      <c r="N1357" s="99"/>
      <c r="O1357" s="91"/>
      <c r="P1357" s="100"/>
    </row>
    <row r="1358" ht="15.75" customHeight="1">
      <c r="A1358" s="89"/>
      <c r="B1358" s="90"/>
      <c r="C1358" s="91"/>
      <c r="D1358" s="91"/>
      <c r="E1358" s="91"/>
      <c r="F1358" s="91"/>
      <c r="G1358" s="92"/>
      <c r="H1358" s="93"/>
      <c r="I1358" s="94"/>
      <c r="J1358" s="95"/>
      <c r="K1358" s="96"/>
      <c r="L1358" s="97"/>
      <c r="M1358" s="98"/>
      <c r="N1358" s="99"/>
      <c r="O1358" s="91"/>
      <c r="P1358" s="100"/>
    </row>
    <row r="1359" ht="15.75" customHeight="1">
      <c r="A1359" s="89"/>
      <c r="B1359" s="90"/>
      <c r="C1359" s="91"/>
      <c r="D1359" s="91"/>
      <c r="E1359" s="91"/>
      <c r="F1359" s="91"/>
      <c r="G1359" s="92"/>
      <c r="H1359" s="93"/>
      <c r="I1359" s="94"/>
      <c r="J1359" s="95"/>
      <c r="K1359" s="96"/>
      <c r="L1359" s="97"/>
      <c r="M1359" s="98"/>
      <c r="N1359" s="99"/>
      <c r="O1359" s="91"/>
      <c r="P1359" s="100"/>
    </row>
    <row r="1360" ht="15.75" customHeight="1">
      <c r="A1360" s="89"/>
      <c r="B1360" s="90"/>
      <c r="C1360" s="91"/>
      <c r="D1360" s="91"/>
      <c r="E1360" s="91"/>
      <c r="F1360" s="91"/>
      <c r="G1360" s="92"/>
      <c r="H1360" s="93"/>
      <c r="I1360" s="94"/>
      <c r="J1360" s="95"/>
      <c r="K1360" s="96"/>
      <c r="L1360" s="97"/>
      <c r="M1360" s="98"/>
      <c r="N1360" s="99"/>
      <c r="O1360" s="91"/>
      <c r="P1360" s="100"/>
    </row>
    <row r="1361" ht="15.75" customHeight="1">
      <c r="A1361" s="89"/>
      <c r="B1361" s="90"/>
      <c r="C1361" s="91"/>
      <c r="D1361" s="91"/>
      <c r="E1361" s="91"/>
      <c r="F1361" s="91"/>
      <c r="G1361" s="92"/>
      <c r="H1361" s="93"/>
      <c r="I1361" s="94"/>
      <c r="J1361" s="95"/>
      <c r="K1361" s="96"/>
      <c r="L1361" s="97"/>
      <c r="M1361" s="98"/>
      <c r="N1361" s="99"/>
      <c r="O1361" s="91"/>
      <c r="P1361" s="100"/>
    </row>
    <row r="1362" ht="15.75" customHeight="1">
      <c r="A1362" s="89"/>
      <c r="B1362" s="90"/>
      <c r="C1362" s="91"/>
      <c r="D1362" s="91"/>
      <c r="E1362" s="91"/>
      <c r="F1362" s="91"/>
      <c r="G1362" s="92"/>
      <c r="H1362" s="93"/>
      <c r="I1362" s="94"/>
      <c r="J1362" s="95"/>
      <c r="K1362" s="96"/>
      <c r="L1362" s="97"/>
      <c r="M1362" s="98"/>
      <c r="N1362" s="99"/>
      <c r="O1362" s="91"/>
      <c r="P1362" s="100"/>
    </row>
    <row r="1363" ht="15.75" customHeight="1">
      <c r="A1363" s="89"/>
      <c r="B1363" s="90"/>
      <c r="C1363" s="91"/>
      <c r="D1363" s="91"/>
      <c r="E1363" s="91"/>
      <c r="F1363" s="91"/>
      <c r="G1363" s="92"/>
      <c r="H1363" s="93"/>
      <c r="I1363" s="94"/>
      <c r="J1363" s="95"/>
      <c r="K1363" s="96"/>
      <c r="L1363" s="97"/>
      <c r="M1363" s="98"/>
      <c r="N1363" s="99"/>
      <c r="O1363" s="91"/>
      <c r="P1363" s="100"/>
    </row>
    <row r="1364" ht="15.75" customHeight="1">
      <c r="A1364" s="89"/>
      <c r="B1364" s="90"/>
      <c r="C1364" s="91"/>
      <c r="D1364" s="91"/>
      <c r="E1364" s="91"/>
      <c r="F1364" s="91"/>
      <c r="G1364" s="92"/>
      <c r="H1364" s="93"/>
      <c r="I1364" s="94"/>
      <c r="J1364" s="95"/>
      <c r="K1364" s="96"/>
      <c r="L1364" s="97"/>
      <c r="M1364" s="98"/>
      <c r="N1364" s="99"/>
      <c r="O1364" s="91"/>
      <c r="P1364" s="100"/>
    </row>
    <row r="1365" ht="15.75" customHeight="1">
      <c r="A1365" s="89"/>
      <c r="B1365" s="90"/>
      <c r="C1365" s="91"/>
      <c r="D1365" s="91"/>
      <c r="E1365" s="91"/>
      <c r="F1365" s="91"/>
      <c r="G1365" s="92"/>
      <c r="H1365" s="93"/>
      <c r="I1365" s="94"/>
      <c r="J1365" s="95"/>
      <c r="K1365" s="96"/>
      <c r="L1365" s="97"/>
      <c r="M1365" s="98"/>
      <c r="N1365" s="99"/>
      <c r="O1365" s="91"/>
      <c r="P1365" s="100"/>
    </row>
    <row r="1366" ht="15.75" customHeight="1">
      <c r="A1366" s="89"/>
      <c r="B1366" s="90"/>
      <c r="C1366" s="91"/>
      <c r="D1366" s="91"/>
      <c r="E1366" s="91"/>
      <c r="F1366" s="91"/>
      <c r="G1366" s="92"/>
      <c r="H1366" s="93"/>
      <c r="I1366" s="94"/>
      <c r="J1366" s="95"/>
      <c r="K1366" s="96"/>
      <c r="L1366" s="97"/>
      <c r="M1366" s="98"/>
      <c r="N1366" s="99"/>
      <c r="O1366" s="91"/>
      <c r="P1366" s="100"/>
    </row>
    <row r="1367" ht="15.75" customHeight="1">
      <c r="A1367" s="89"/>
      <c r="B1367" s="90"/>
      <c r="C1367" s="91"/>
      <c r="D1367" s="91"/>
      <c r="E1367" s="91"/>
      <c r="F1367" s="91"/>
      <c r="G1367" s="92"/>
      <c r="H1367" s="93"/>
      <c r="I1367" s="94"/>
      <c r="J1367" s="95"/>
      <c r="K1367" s="96"/>
      <c r="L1367" s="97"/>
      <c r="M1367" s="98"/>
      <c r="N1367" s="99"/>
      <c r="O1367" s="91"/>
      <c r="P1367" s="100"/>
    </row>
    <row r="1368" ht="15.75" customHeight="1">
      <c r="A1368" s="89"/>
      <c r="B1368" s="90"/>
      <c r="C1368" s="91"/>
      <c r="D1368" s="91"/>
      <c r="E1368" s="91"/>
      <c r="F1368" s="91"/>
      <c r="G1368" s="92"/>
      <c r="H1368" s="93"/>
      <c r="I1368" s="94"/>
      <c r="J1368" s="95"/>
      <c r="K1368" s="96"/>
      <c r="L1368" s="97"/>
      <c r="M1368" s="98"/>
      <c r="N1368" s="99"/>
      <c r="O1368" s="91"/>
      <c r="P1368" s="100"/>
    </row>
    <row r="1369" ht="15.75" customHeight="1">
      <c r="A1369" s="89"/>
      <c r="B1369" s="90"/>
      <c r="C1369" s="91"/>
      <c r="D1369" s="91"/>
      <c r="E1369" s="91"/>
      <c r="F1369" s="91"/>
      <c r="G1369" s="92"/>
      <c r="H1369" s="93"/>
      <c r="I1369" s="94"/>
      <c r="J1369" s="95"/>
      <c r="K1369" s="96"/>
      <c r="L1369" s="97"/>
      <c r="M1369" s="98"/>
      <c r="N1369" s="99"/>
      <c r="O1369" s="91"/>
      <c r="P1369" s="100"/>
    </row>
    <row r="1370" ht="15.75" customHeight="1">
      <c r="A1370" s="89"/>
      <c r="B1370" s="90"/>
      <c r="C1370" s="91"/>
      <c r="D1370" s="91"/>
      <c r="E1370" s="91"/>
      <c r="F1370" s="91"/>
      <c r="G1370" s="92"/>
      <c r="H1370" s="93"/>
      <c r="I1370" s="94"/>
      <c r="J1370" s="95"/>
      <c r="K1370" s="96"/>
      <c r="L1370" s="97"/>
      <c r="M1370" s="98"/>
      <c r="N1370" s="99"/>
      <c r="O1370" s="91"/>
      <c r="P1370" s="100"/>
    </row>
    <row r="1371" ht="15.75" customHeight="1">
      <c r="A1371" s="89"/>
      <c r="B1371" s="90"/>
      <c r="C1371" s="91"/>
      <c r="D1371" s="91"/>
      <c r="E1371" s="91"/>
      <c r="F1371" s="91"/>
      <c r="G1371" s="92"/>
      <c r="H1371" s="93"/>
      <c r="I1371" s="94"/>
      <c r="J1371" s="95"/>
      <c r="K1371" s="96"/>
      <c r="L1371" s="97"/>
      <c r="M1371" s="98"/>
      <c r="N1371" s="99"/>
      <c r="O1371" s="91"/>
      <c r="P1371" s="100"/>
    </row>
    <row r="1372" ht="15.75" customHeight="1">
      <c r="A1372" s="89"/>
      <c r="B1372" s="90"/>
      <c r="C1372" s="91"/>
      <c r="D1372" s="91"/>
      <c r="E1372" s="91"/>
      <c r="F1372" s="91"/>
      <c r="G1372" s="92"/>
      <c r="H1372" s="93"/>
      <c r="I1372" s="94"/>
      <c r="J1372" s="95"/>
      <c r="K1372" s="96"/>
      <c r="L1372" s="97"/>
      <c r="M1372" s="98"/>
      <c r="N1372" s="99"/>
      <c r="O1372" s="91"/>
      <c r="P1372" s="100"/>
    </row>
    <row r="1373" ht="15.75" customHeight="1">
      <c r="A1373" s="89"/>
      <c r="B1373" s="90"/>
      <c r="C1373" s="91"/>
      <c r="D1373" s="91"/>
      <c r="E1373" s="91"/>
      <c r="F1373" s="91"/>
      <c r="G1373" s="92"/>
      <c r="H1373" s="93"/>
      <c r="I1373" s="94"/>
      <c r="J1373" s="95"/>
      <c r="K1373" s="96"/>
      <c r="L1373" s="97"/>
      <c r="M1373" s="98"/>
      <c r="N1373" s="99"/>
      <c r="O1373" s="91"/>
      <c r="P1373" s="100"/>
    </row>
    <row r="1374" ht="15.75" customHeight="1">
      <c r="A1374" s="89"/>
      <c r="B1374" s="90"/>
      <c r="C1374" s="91"/>
      <c r="D1374" s="91"/>
      <c r="E1374" s="91"/>
      <c r="F1374" s="91"/>
      <c r="G1374" s="92"/>
      <c r="H1374" s="93"/>
      <c r="I1374" s="94"/>
      <c r="J1374" s="95"/>
      <c r="K1374" s="96"/>
      <c r="L1374" s="97"/>
      <c r="M1374" s="98"/>
      <c r="N1374" s="99"/>
      <c r="O1374" s="91"/>
      <c r="P1374" s="100"/>
    </row>
    <row r="1375" ht="15.75" customHeight="1">
      <c r="A1375" s="89"/>
      <c r="B1375" s="90"/>
      <c r="C1375" s="91"/>
      <c r="D1375" s="91"/>
      <c r="E1375" s="91"/>
      <c r="F1375" s="91"/>
      <c r="G1375" s="92"/>
      <c r="H1375" s="93"/>
      <c r="I1375" s="94"/>
      <c r="J1375" s="95"/>
      <c r="K1375" s="96"/>
      <c r="L1375" s="97"/>
      <c r="M1375" s="98"/>
      <c r="N1375" s="99"/>
      <c r="O1375" s="91"/>
      <c r="P1375" s="100"/>
    </row>
    <row r="1376" ht="15.75" customHeight="1">
      <c r="A1376" s="89"/>
      <c r="B1376" s="90"/>
      <c r="C1376" s="91"/>
      <c r="D1376" s="91"/>
      <c r="E1376" s="91"/>
      <c r="F1376" s="91"/>
      <c r="G1376" s="92"/>
      <c r="H1376" s="93"/>
      <c r="I1376" s="94"/>
      <c r="J1376" s="95"/>
      <c r="K1376" s="96"/>
      <c r="L1376" s="97"/>
      <c r="M1376" s="98"/>
      <c r="N1376" s="99"/>
      <c r="O1376" s="91"/>
      <c r="P1376" s="100"/>
    </row>
    <row r="1377" ht="15.75" customHeight="1">
      <c r="A1377" s="89"/>
      <c r="B1377" s="90"/>
      <c r="C1377" s="91"/>
      <c r="D1377" s="91"/>
      <c r="E1377" s="91"/>
      <c r="F1377" s="91"/>
      <c r="G1377" s="92"/>
      <c r="H1377" s="93"/>
      <c r="I1377" s="94"/>
      <c r="J1377" s="95"/>
      <c r="K1377" s="96"/>
      <c r="L1377" s="97"/>
      <c r="M1377" s="98"/>
      <c r="N1377" s="99"/>
      <c r="O1377" s="91"/>
      <c r="P1377" s="100"/>
    </row>
    <row r="1378" ht="15.75" customHeight="1">
      <c r="A1378" s="89"/>
      <c r="B1378" s="90"/>
      <c r="C1378" s="91"/>
      <c r="D1378" s="91"/>
      <c r="E1378" s="91"/>
      <c r="F1378" s="91"/>
      <c r="G1378" s="92"/>
      <c r="H1378" s="93"/>
      <c r="I1378" s="94"/>
      <c r="J1378" s="95"/>
      <c r="K1378" s="96"/>
      <c r="L1378" s="97"/>
      <c r="M1378" s="98"/>
      <c r="N1378" s="99"/>
      <c r="O1378" s="91"/>
      <c r="P1378" s="100"/>
    </row>
    <row r="1379" ht="15.75" customHeight="1">
      <c r="A1379" s="89"/>
      <c r="B1379" s="90"/>
      <c r="C1379" s="91"/>
      <c r="D1379" s="91"/>
      <c r="E1379" s="91"/>
      <c r="F1379" s="91"/>
      <c r="G1379" s="92"/>
      <c r="H1379" s="93"/>
      <c r="I1379" s="94"/>
      <c r="J1379" s="95"/>
      <c r="K1379" s="96"/>
      <c r="L1379" s="97"/>
      <c r="M1379" s="98"/>
      <c r="N1379" s="99"/>
      <c r="O1379" s="91"/>
      <c r="P1379" s="100"/>
    </row>
    <row r="1380" ht="15.75" customHeight="1">
      <c r="A1380" s="89"/>
      <c r="B1380" s="90"/>
      <c r="C1380" s="91"/>
      <c r="D1380" s="91"/>
      <c r="E1380" s="91"/>
      <c r="F1380" s="91"/>
      <c r="G1380" s="92"/>
      <c r="H1380" s="93"/>
      <c r="I1380" s="94"/>
      <c r="J1380" s="95"/>
      <c r="K1380" s="96"/>
      <c r="L1380" s="97"/>
      <c r="M1380" s="98"/>
      <c r="N1380" s="99"/>
      <c r="O1380" s="91"/>
      <c r="P1380" s="100"/>
    </row>
    <row r="1381" ht="15.75" customHeight="1">
      <c r="A1381" s="89"/>
      <c r="B1381" s="90"/>
      <c r="C1381" s="91"/>
      <c r="D1381" s="91"/>
      <c r="E1381" s="91"/>
      <c r="F1381" s="91"/>
      <c r="G1381" s="92"/>
      <c r="H1381" s="93"/>
      <c r="I1381" s="94"/>
      <c r="J1381" s="95"/>
      <c r="K1381" s="96"/>
      <c r="L1381" s="97"/>
      <c r="M1381" s="98"/>
      <c r="N1381" s="99"/>
      <c r="O1381" s="91"/>
      <c r="P1381" s="100"/>
    </row>
    <row r="1382" ht="15.75" customHeight="1">
      <c r="A1382" s="89"/>
      <c r="B1382" s="90"/>
      <c r="C1382" s="91"/>
      <c r="D1382" s="91"/>
      <c r="E1382" s="91"/>
      <c r="F1382" s="91"/>
      <c r="G1382" s="92"/>
      <c r="H1382" s="93"/>
      <c r="I1382" s="94"/>
      <c r="J1382" s="95"/>
      <c r="K1382" s="96"/>
      <c r="L1382" s="97"/>
      <c r="M1382" s="98"/>
      <c r="N1382" s="99"/>
      <c r="O1382" s="91"/>
      <c r="P1382" s="100"/>
    </row>
    <row r="1383" ht="15.75" customHeight="1">
      <c r="A1383" s="89"/>
      <c r="B1383" s="90"/>
      <c r="C1383" s="91"/>
      <c r="D1383" s="91"/>
      <c r="E1383" s="91"/>
      <c r="F1383" s="91"/>
      <c r="G1383" s="92"/>
      <c r="H1383" s="93"/>
      <c r="I1383" s="94"/>
      <c r="J1383" s="95"/>
      <c r="K1383" s="96"/>
      <c r="L1383" s="97"/>
      <c r="M1383" s="98"/>
      <c r="N1383" s="99"/>
      <c r="O1383" s="91"/>
      <c r="P1383" s="100"/>
    </row>
    <row r="1384" ht="15.75" customHeight="1">
      <c r="A1384" s="89"/>
      <c r="B1384" s="90"/>
      <c r="C1384" s="91"/>
      <c r="D1384" s="91"/>
      <c r="E1384" s="91"/>
      <c r="F1384" s="91"/>
      <c r="G1384" s="92"/>
      <c r="H1384" s="93"/>
      <c r="I1384" s="94"/>
      <c r="J1384" s="95"/>
      <c r="K1384" s="96"/>
      <c r="L1384" s="97"/>
      <c r="M1384" s="98"/>
      <c r="N1384" s="99"/>
      <c r="O1384" s="91"/>
      <c r="P1384" s="100"/>
    </row>
    <row r="1385" ht="15.75" customHeight="1">
      <c r="A1385" s="89"/>
      <c r="B1385" s="90"/>
      <c r="C1385" s="91"/>
      <c r="D1385" s="91"/>
      <c r="E1385" s="91"/>
      <c r="F1385" s="91"/>
      <c r="G1385" s="92"/>
      <c r="H1385" s="93"/>
      <c r="I1385" s="94"/>
      <c r="J1385" s="95"/>
      <c r="K1385" s="96"/>
      <c r="L1385" s="97"/>
      <c r="M1385" s="98"/>
      <c r="N1385" s="99"/>
      <c r="O1385" s="91"/>
      <c r="P1385" s="100"/>
    </row>
    <row r="1386" ht="15.75" customHeight="1">
      <c r="A1386" s="89"/>
      <c r="B1386" s="90"/>
      <c r="C1386" s="91"/>
      <c r="D1386" s="91"/>
      <c r="E1386" s="91"/>
      <c r="F1386" s="91"/>
      <c r="G1386" s="92"/>
      <c r="H1386" s="93"/>
      <c r="I1386" s="94"/>
      <c r="J1386" s="95"/>
      <c r="K1386" s="96"/>
      <c r="L1386" s="97"/>
      <c r="M1386" s="98"/>
      <c r="N1386" s="99"/>
      <c r="O1386" s="91"/>
      <c r="P1386" s="100"/>
    </row>
    <row r="1387" ht="15.75" customHeight="1">
      <c r="A1387" s="89"/>
      <c r="B1387" s="90"/>
      <c r="C1387" s="91"/>
      <c r="D1387" s="91"/>
      <c r="E1387" s="91"/>
      <c r="F1387" s="91"/>
      <c r="G1387" s="92"/>
      <c r="H1387" s="93"/>
      <c r="I1387" s="94"/>
      <c r="J1387" s="95"/>
      <c r="K1387" s="96"/>
      <c r="L1387" s="97"/>
      <c r="M1387" s="98"/>
      <c r="N1387" s="99"/>
      <c r="O1387" s="91"/>
      <c r="P1387" s="100"/>
    </row>
    <row r="1388" ht="15.75" customHeight="1">
      <c r="A1388" s="89"/>
      <c r="B1388" s="90"/>
      <c r="C1388" s="91"/>
      <c r="D1388" s="91"/>
      <c r="E1388" s="91"/>
      <c r="F1388" s="91"/>
      <c r="G1388" s="92"/>
      <c r="H1388" s="93"/>
      <c r="I1388" s="94"/>
      <c r="J1388" s="95"/>
      <c r="K1388" s="96"/>
      <c r="L1388" s="97"/>
      <c r="M1388" s="98"/>
      <c r="N1388" s="99"/>
      <c r="O1388" s="91"/>
      <c r="P1388" s="100"/>
    </row>
    <row r="1389" ht="15.75" customHeight="1">
      <c r="A1389" s="89"/>
      <c r="B1389" s="90"/>
      <c r="C1389" s="91"/>
      <c r="D1389" s="91"/>
      <c r="E1389" s="91"/>
      <c r="F1389" s="91"/>
      <c r="G1389" s="92"/>
      <c r="H1389" s="93"/>
      <c r="I1389" s="94"/>
      <c r="J1389" s="95"/>
      <c r="K1389" s="96"/>
      <c r="L1389" s="97"/>
      <c r="M1389" s="98"/>
      <c r="N1389" s="99"/>
      <c r="O1389" s="91"/>
      <c r="P1389" s="100"/>
    </row>
    <row r="1390" ht="15.75" customHeight="1">
      <c r="A1390" s="89"/>
      <c r="B1390" s="90"/>
      <c r="C1390" s="91"/>
      <c r="D1390" s="91"/>
      <c r="E1390" s="91"/>
      <c r="F1390" s="91"/>
      <c r="G1390" s="92"/>
      <c r="H1390" s="93"/>
      <c r="I1390" s="94"/>
      <c r="J1390" s="95"/>
      <c r="K1390" s="96"/>
      <c r="L1390" s="97"/>
      <c r="M1390" s="98"/>
      <c r="N1390" s="99"/>
      <c r="O1390" s="91"/>
      <c r="P1390" s="100"/>
    </row>
    <row r="1391" ht="15.75" customHeight="1">
      <c r="A1391" s="89"/>
      <c r="B1391" s="90"/>
      <c r="C1391" s="91"/>
      <c r="D1391" s="91"/>
      <c r="E1391" s="91"/>
      <c r="F1391" s="91"/>
      <c r="G1391" s="92"/>
      <c r="H1391" s="93"/>
      <c r="I1391" s="94"/>
      <c r="J1391" s="95"/>
      <c r="K1391" s="96"/>
      <c r="L1391" s="97"/>
      <c r="M1391" s="98"/>
      <c r="N1391" s="99"/>
      <c r="O1391" s="91"/>
      <c r="P1391" s="100"/>
    </row>
    <row r="1392" ht="15.75" customHeight="1">
      <c r="A1392" s="89"/>
      <c r="B1392" s="90"/>
      <c r="C1392" s="91"/>
      <c r="D1392" s="91"/>
      <c r="E1392" s="91"/>
      <c r="F1392" s="91"/>
      <c r="G1392" s="92"/>
      <c r="H1392" s="93"/>
      <c r="I1392" s="94"/>
      <c r="J1392" s="95"/>
      <c r="K1392" s="96"/>
      <c r="L1392" s="97"/>
      <c r="M1392" s="98"/>
      <c r="N1392" s="99"/>
      <c r="O1392" s="91"/>
      <c r="P1392" s="100"/>
    </row>
    <row r="1393" ht="15.75" customHeight="1">
      <c r="A1393" s="89"/>
      <c r="B1393" s="90"/>
      <c r="C1393" s="91"/>
      <c r="D1393" s="91"/>
      <c r="E1393" s="91"/>
      <c r="F1393" s="91"/>
      <c r="G1393" s="92"/>
      <c r="H1393" s="93"/>
      <c r="I1393" s="94"/>
      <c r="J1393" s="95"/>
      <c r="K1393" s="96"/>
      <c r="L1393" s="97"/>
      <c r="M1393" s="98"/>
      <c r="N1393" s="99"/>
      <c r="O1393" s="91"/>
      <c r="P1393" s="100"/>
    </row>
    <row r="1394" ht="15.75" customHeight="1">
      <c r="A1394" s="89"/>
      <c r="B1394" s="90"/>
      <c r="C1394" s="91"/>
      <c r="D1394" s="91"/>
      <c r="E1394" s="91"/>
      <c r="F1394" s="91"/>
      <c r="G1394" s="92"/>
      <c r="H1394" s="93"/>
      <c r="I1394" s="94"/>
      <c r="J1394" s="95"/>
      <c r="K1394" s="96"/>
      <c r="L1394" s="97"/>
      <c r="M1394" s="98"/>
      <c r="N1394" s="99"/>
      <c r="O1394" s="91"/>
      <c r="P1394" s="100"/>
    </row>
    <row r="1395" ht="15.75" customHeight="1">
      <c r="A1395" s="89"/>
      <c r="B1395" s="90"/>
      <c r="C1395" s="91"/>
      <c r="D1395" s="91"/>
      <c r="E1395" s="91"/>
      <c r="F1395" s="91"/>
      <c r="G1395" s="92"/>
      <c r="H1395" s="93"/>
      <c r="I1395" s="94"/>
      <c r="J1395" s="95"/>
      <c r="K1395" s="96"/>
      <c r="L1395" s="97"/>
      <c r="M1395" s="98"/>
      <c r="N1395" s="99"/>
      <c r="O1395" s="91"/>
      <c r="P1395" s="100"/>
    </row>
    <row r="1396" ht="15.75" customHeight="1">
      <c r="A1396" s="89"/>
      <c r="B1396" s="90"/>
      <c r="C1396" s="91"/>
      <c r="D1396" s="91"/>
      <c r="E1396" s="91"/>
      <c r="F1396" s="91"/>
      <c r="G1396" s="92"/>
      <c r="H1396" s="93"/>
      <c r="I1396" s="94"/>
      <c r="J1396" s="95"/>
      <c r="K1396" s="96"/>
      <c r="L1396" s="97"/>
      <c r="M1396" s="98"/>
      <c r="N1396" s="99"/>
      <c r="O1396" s="91"/>
      <c r="P1396" s="100"/>
    </row>
    <row r="1397" ht="15.75" customHeight="1">
      <c r="A1397" s="89"/>
      <c r="B1397" s="90"/>
      <c r="C1397" s="91"/>
      <c r="D1397" s="91"/>
      <c r="E1397" s="91"/>
      <c r="F1397" s="91"/>
      <c r="G1397" s="92"/>
      <c r="H1397" s="93"/>
      <c r="I1397" s="94"/>
      <c r="J1397" s="95"/>
      <c r="K1397" s="96"/>
      <c r="L1397" s="97"/>
      <c r="M1397" s="98"/>
      <c r="N1397" s="99"/>
      <c r="O1397" s="91"/>
      <c r="P1397" s="100"/>
    </row>
    <row r="1398" ht="15.75" customHeight="1">
      <c r="A1398" s="89"/>
      <c r="B1398" s="90"/>
      <c r="C1398" s="91"/>
      <c r="D1398" s="91"/>
      <c r="E1398" s="91"/>
      <c r="F1398" s="91"/>
      <c r="G1398" s="92"/>
      <c r="H1398" s="93"/>
      <c r="I1398" s="94"/>
      <c r="J1398" s="95"/>
      <c r="K1398" s="96"/>
      <c r="L1398" s="97"/>
      <c r="M1398" s="98"/>
      <c r="N1398" s="99"/>
      <c r="O1398" s="91"/>
      <c r="P1398" s="100"/>
    </row>
    <row r="1399" ht="15.75" customHeight="1">
      <c r="A1399" s="89"/>
      <c r="B1399" s="90"/>
      <c r="C1399" s="91"/>
      <c r="D1399" s="91"/>
      <c r="E1399" s="91"/>
      <c r="F1399" s="91"/>
      <c r="G1399" s="92"/>
      <c r="H1399" s="93"/>
      <c r="I1399" s="94"/>
      <c r="J1399" s="95"/>
      <c r="K1399" s="96"/>
      <c r="L1399" s="97"/>
      <c r="M1399" s="98"/>
      <c r="N1399" s="99"/>
      <c r="O1399" s="91"/>
      <c r="P1399" s="100"/>
    </row>
    <row r="1400" ht="15.75" customHeight="1">
      <c r="A1400" s="89"/>
      <c r="B1400" s="90"/>
      <c r="C1400" s="91"/>
      <c r="D1400" s="91"/>
      <c r="E1400" s="91"/>
      <c r="F1400" s="91"/>
      <c r="G1400" s="92"/>
      <c r="H1400" s="93"/>
      <c r="I1400" s="94"/>
      <c r="J1400" s="95"/>
      <c r="K1400" s="96"/>
      <c r="L1400" s="97"/>
      <c r="M1400" s="98"/>
      <c r="N1400" s="99"/>
      <c r="O1400" s="91"/>
      <c r="P1400" s="100"/>
    </row>
    <row r="1401" ht="15.75" customHeight="1">
      <c r="A1401" s="89"/>
      <c r="B1401" s="90"/>
      <c r="C1401" s="91"/>
      <c r="D1401" s="91"/>
      <c r="E1401" s="91"/>
      <c r="F1401" s="91"/>
      <c r="G1401" s="92"/>
      <c r="H1401" s="93"/>
      <c r="I1401" s="94"/>
      <c r="J1401" s="95"/>
      <c r="K1401" s="96"/>
      <c r="L1401" s="97"/>
      <c r="M1401" s="98"/>
      <c r="N1401" s="99"/>
      <c r="O1401" s="91"/>
      <c r="P1401" s="100"/>
    </row>
    <row r="1402" ht="15.75" customHeight="1">
      <c r="A1402" s="89"/>
      <c r="B1402" s="90"/>
      <c r="C1402" s="91"/>
      <c r="D1402" s="91"/>
      <c r="E1402" s="91"/>
      <c r="F1402" s="91"/>
      <c r="G1402" s="92"/>
      <c r="H1402" s="93"/>
      <c r="I1402" s="94"/>
      <c r="J1402" s="95"/>
      <c r="K1402" s="96"/>
      <c r="L1402" s="97"/>
      <c r="M1402" s="98"/>
      <c r="N1402" s="99"/>
      <c r="O1402" s="91"/>
      <c r="P1402" s="100"/>
    </row>
    <row r="1403" ht="15.75" customHeight="1">
      <c r="A1403" s="89"/>
      <c r="B1403" s="90"/>
      <c r="C1403" s="91"/>
      <c r="D1403" s="91"/>
      <c r="E1403" s="91"/>
      <c r="F1403" s="91"/>
      <c r="G1403" s="92"/>
      <c r="H1403" s="93"/>
      <c r="I1403" s="94"/>
      <c r="J1403" s="95"/>
      <c r="K1403" s="96"/>
      <c r="L1403" s="97"/>
      <c r="M1403" s="98"/>
      <c r="N1403" s="99"/>
      <c r="O1403" s="91"/>
      <c r="P1403" s="100"/>
    </row>
    <row r="1404" ht="15.75" customHeight="1">
      <c r="A1404" s="89"/>
      <c r="B1404" s="90"/>
      <c r="C1404" s="91"/>
      <c r="D1404" s="91"/>
      <c r="E1404" s="91"/>
      <c r="F1404" s="91"/>
      <c r="G1404" s="92"/>
      <c r="H1404" s="93"/>
      <c r="I1404" s="94"/>
      <c r="J1404" s="95"/>
      <c r="K1404" s="96"/>
      <c r="L1404" s="97"/>
      <c r="M1404" s="98"/>
      <c r="N1404" s="99"/>
      <c r="O1404" s="91"/>
      <c r="P1404" s="100"/>
    </row>
    <row r="1405" ht="15.75" customHeight="1">
      <c r="A1405" s="89"/>
      <c r="B1405" s="90"/>
      <c r="C1405" s="91"/>
      <c r="D1405" s="91"/>
      <c r="E1405" s="91"/>
      <c r="F1405" s="91"/>
      <c r="G1405" s="92"/>
      <c r="H1405" s="93"/>
      <c r="I1405" s="94"/>
      <c r="J1405" s="95"/>
      <c r="K1405" s="96"/>
      <c r="L1405" s="97"/>
      <c r="M1405" s="98"/>
      <c r="N1405" s="99"/>
      <c r="O1405" s="91"/>
      <c r="P1405" s="100"/>
    </row>
    <row r="1406" ht="15.75" customHeight="1">
      <c r="A1406" s="89"/>
      <c r="B1406" s="90"/>
      <c r="C1406" s="91"/>
      <c r="D1406" s="91"/>
      <c r="E1406" s="91"/>
      <c r="F1406" s="91"/>
      <c r="G1406" s="92"/>
      <c r="H1406" s="93"/>
      <c r="I1406" s="94"/>
      <c r="J1406" s="95"/>
      <c r="K1406" s="96"/>
      <c r="L1406" s="97"/>
      <c r="M1406" s="98"/>
      <c r="N1406" s="99"/>
      <c r="O1406" s="91"/>
      <c r="P1406" s="100"/>
    </row>
    <row r="1407" ht="15.75" customHeight="1">
      <c r="A1407" s="89"/>
      <c r="B1407" s="90"/>
      <c r="C1407" s="91"/>
      <c r="D1407" s="91"/>
      <c r="E1407" s="91"/>
      <c r="F1407" s="91"/>
      <c r="G1407" s="92"/>
      <c r="H1407" s="93"/>
      <c r="I1407" s="94"/>
      <c r="J1407" s="95"/>
      <c r="K1407" s="96"/>
      <c r="L1407" s="97"/>
      <c r="M1407" s="98"/>
      <c r="N1407" s="99"/>
      <c r="O1407" s="91"/>
      <c r="P1407" s="100"/>
    </row>
    <row r="1408" ht="15.75" customHeight="1">
      <c r="A1408" s="89"/>
      <c r="B1408" s="90"/>
      <c r="C1408" s="91"/>
      <c r="D1408" s="91"/>
      <c r="E1408" s="91"/>
      <c r="F1408" s="91"/>
      <c r="G1408" s="92"/>
      <c r="H1408" s="93"/>
      <c r="I1408" s="94"/>
      <c r="J1408" s="95"/>
      <c r="K1408" s="96"/>
      <c r="L1408" s="97"/>
      <c r="M1408" s="98"/>
      <c r="N1408" s="99"/>
      <c r="O1408" s="91"/>
      <c r="P1408" s="100"/>
    </row>
    <row r="1409" ht="15.75" customHeight="1">
      <c r="A1409" s="89"/>
      <c r="B1409" s="90"/>
      <c r="C1409" s="91"/>
      <c r="D1409" s="91"/>
      <c r="E1409" s="91"/>
      <c r="F1409" s="91"/>
      <c r="G1409" s="92"/>
      <c r="H1409" s="93"/>
      <c r="I1409" s="94"/>
      <c r="J1409" s="95"/>
      <c r="K1409" s="96"/>
      <c r="L1409" s="97"/>
      <c r="M1409" s="98"/>
      <c r="N1409" s="99"/>
      <c r="O1409" s="91"/>
      <c r="P1409" s="100"/>
    </row>
    <row r="1410" ht="15.75" customHeight="1">
      <c r="A1410" s="89"/>
      <c r="B1410" s="90"/>
      <c r="C1410" s="91"/>
      <c r="D1410" s="91"/>
      <c r="E1410" s="91"/>
      <c r="F1410" s="91"/>
      <c r="G1410" s="92"/>
      <c r="H1410" s="93"/>
      <c r="I1410" s="94"/>
      <c r="J1410" s="95"/>
      <c r="K1410" s="96"/>
      <c r="L1410" s="97"/>
      <c r="M1410" s="98"/>
      <c r="N1410" s="99"/>
      <c r="O1410" s="91"/>
      <c r="P1410" s="100"/>
    </row>
    <row r="1411" ht="15.75" customHeight="1">
      <c r="A1411" s="89"/>
      <c r="B1411" s="90"/>
      <c r="C1411" s="91"/>
      <c r="D1411" s="91"/>
      <c r="E1411" s="91"/>
      <c r="F1411" s="91"/>
      <c r="G1411" s="92"/>
      <c r="H1411" s="93"/>
      <c r="I1411" s="94"/>
      <c r="J1411" s="95"/>
      <c r="K1411" s="96"/>
      <c r="L1411" s="97"/>
      <c r="M1411" s="98"/>
      <c r="N1411" s="99"/>
      <c r="O1411" s="91"/>
      <c r="P1411" s="100"/>
    </row>
    <row r="1412" ht="15.75" customHeight="1">
      <c r="A1412" s="89"/>
      <c r="B1412" s="90"/>
      <c r="C1412" s="91"/>
      <c r="D1412" s="91"/>
      <c r="E1412" s="91"/>
      <c r="F1412" s="91"/>
      <c r="G1412" s="92"/>
      <c r="H1412" s="93"/>
      <c r="I1412" s="94"/>
      <c r="J1412" s="95"/>
      <c r="K1412" s="96"/>
      <c r="L1412" s="97"/>
      <c r="M1412" s="98"/>
      <c r="N1412" s="99"/>
      <c r="O1412" s="91"/>
      <c r="P1412" s="100"/>
    </row>
    <row r="1413" ht="15.75" customHeight="1">
      <c r="A1413" s="89"/>
      <c r="B1413" s="90"/>
      <c r="C1413" s="91"/>
      <c r="D1413" s="91"/>
      <c r="E1413" s="91"/>
      <c r="F1413" s="91"/>
      <c r="G1413" s="92"/>
      <c r="H1413" s="93"/>
      <c r="I1413" s="94"/>
      <c r="J1413" s="95"/>
      <c r="K1413" s="96"/>
      <c r="L1413" s="97"/>
      <c r="M1413" s="98"/>
      <c r="N1413" s="99"/>
      <c r="O1413" s="91"/>
      <c r="P1413" s="100"/>
    </row>
    <row r="1414" ht="15.75" customHeight="1">
      <c r="A1414" s="89"/>
      <c r="B1414" s="90"/>
      <c r="C1414" s="91"/>
      <c r="D1414" s="91"/>
      <c r="E1414" s="91"/>
      <c r="F1414" s="91"/>
      <c r="G1414" s="92"/>
      <c r="H1414" s="93"/>
      <c r="I1414" s="94"/>
      <c r="J1414" s="95"/>
      <c r="K1414" s="96"/>
      <c r="L1414" s="97"/>
      <c r="M1414" s="98"/>
      <c r="N1414" s="99"/>
      <c r="O1414" s="91"/>
      <c r="P1414" s="100"/>
    </row>
    <row r="1415" ht="15.75" customHeight="1">
      <c r="A1415" s="89"/>
      <c r="B1415" s="90"/>
      <c r="C1415" s="91"/>
      <c r="D1415" s="91"/>
      <c r="E1415" s="91"/>
      <c r="F1415" s="91"/>
      <c r="G1415" s="92"/>
      <c r="H1415" s="93"/>
      <c r="I1415" s="94"/>
      <c r="J1415" s="95"/>
      <c r="K1415" s="96"/>
      <c r="L1415" s="97"/>
      <c r="M1415" s="98"/>
      <c r="N1415" s="99"/>
      <c r="O1415" s="91"/>
      <c r="P1415" s="100"/>
    </row>
    <row r="1416" ht="15.75" customHeight="1">
      <c r="A1416" s="89"/>
      <c r="B1416" s="90"/>
      <c r="C1416" s="91"/>
      <c r="D1416" s="91"/>
      <c r="E1416" s="91"/>
      <c r="F1416" s="91"/>
      <c r="G1416" s="92"/>
      <c r="H1416" s="93"/>
      <c r="I1416" s="94"/>
      <c r="J1416" s="95"/>
      <c r="K1416" s="96"/>
      <c r="L1416" s="97"/>
      <c r="M1416" s="98"/>
      <c r="N1416" s="99"/>
      <c r="O1416" s="91"/>
      <c r="P1416" s="100"/>
    </row>
    <row r="1417" ht="15.75" customHeight="1">
      <c r="A1417" s="89"/>
      <c r="B1417" s="90"/>
      <c r="C1417" s="91"/>
      <c r="D1417" s="91"/>
      <c r="E1417" s="91"/>
      <c r="F1417" s="91"/>
      <c r="G1417" s="92"/>
      <c r="H1417" s="93"/>
      <c r="I1417" s="94"/>
      <c r="J1417" s="95"/>
      <c r="K1417" s="96"/>
      <c r="L1417" s="97"/>
      <c r="M1417" s="98"/>
      <c r="N1417" s="99"/>
      <c r="O1417" s="91"/>
      <c r="P1417" s="100"/>
    </row>
    <row r="1418" ht="15.75" customHeight="1">
      <c r="A1418" s="89"/>
      <c r="B1418" s="90"/>
      <c r="C1418" s="91"/>
      <c r="D1418" s="91"/>
      <c r="E1418" s="91"/>
      <c r="F1418" s="91"/>
      <c r="G1418" s="92"/>
      <c r="H1418" s="93"/>
      <c r="I1418" s="94"/>
      <c r="J1418" s="95"/>
      <c r="K1418" s="96"/>
      <c r="L1418" s="97"/>
      <c r="M1418" s="98"/>
      <c r="N1418" s="99"/>
      <c r="O1418" s="91"/>
      <c r="P1418" s="100"/>
    </row>
    <row r="1419" ht="15.75" customHeight="1">
      <c r="A1419" s="89"/>
      <c r="B1419" s="90"/>
      <c r="C1419" s="91"/>
      <c r="D1419" s="91"/>
      <c r="E1419" s="91"/>
      <c r="F1419" s="91"/>
      <c r="G1419" s="92"/>
      <c r="H1419" s="93"/>
      <c r="I1419" s="94"/>
      <c r="J1419" s="95"/>
      <c r="K1419" s="96"/>
      <c r="L1419" s="97"/>
      <c r="M1419" s="98"/>
      <c r="N1419" s="99"/>
      <c r="O1419" s="91"/>
      <c r="P1419" s="100"/>
    </row>
    <row r="1420" ht="15.75" customHeight="1">
      <c r="A1420" s="89"/>
      <c r="B1420" s="90"/>
      <c r="C1420" s="91"/>
      <c r="D1420" s="91"/>
      <c r="E1420" s="91"/>
      <c r="F1420" s="91"/>
      <c r="G1420" s="92"/>
      <c r="H1420" s="93"/>
      <c r="I1420" s="94"/>
      <c r="J1420" s="95"/>
      <c r="K1420" s="96"/>
      <c r="L1420" s="97"/>
      <c r="M1420" s="98"/>
      <c r="N1420" s="99"/>
      <c r="O1420" s="91"/>
      <c r="P1420" s="100"/>
    </row>
    <row r="1421" ht="15.75" customHeight="1">
      <c r="A1421" s="89"/>
      <c r="B1421" s="90"/>
      <c r="C1421" s="91"/>
      <c r="D1421" s="91"/>
      <c r="E1421" s="91"/>
      <c r="F1421" s="91"/>
      <c r="G1421" s="92"/>
      <c r="H1421" s="93"/>
      <c r="I1421" s="94"/>
      <c r="J1421" s="95"/>
      <c r="K1421" s="96"/>
      <c r="L1421" s="97"/>
      <c r="M1421" s="98"/>
      <c r="N1421" s="99"/>
      <c r="O1421" s="91"/>
      <c r="P1421" s="100"/>
    </row>
    <row r="1422" ht="15.75" customHeight="1">
      <c r="A1422" s="89"/>
      <c r="B1422" s="90"/>
      <c r="C1422" s="91"/>
      <c r="D1422" s="91"/>
      <c r="E1422" s="91"/>
      <c r="F1422" s="91"/>
      <c r="G1422" s="92"/>
      <c r="H1422" s="93"/>
      <c r="I1422" s="94"/>
      <c r="J1422" s="95"/>
      <c r="K1422" s="96"/>
      <c r="L1422" s="97"/>
      <c r="M1422" s="98"/>
      <c r="N1422" s="99"/>
      <c r="O1422" s="91"/>
      <c r="P1422" s="100"/>
    </row>
    <row r="1423" ht="15.75" customHeight="1">
      <c r="A1423" s="89"/>
      <c r="B1423" s="90"/>
      <c r="C1423" s="91"/>
      <c r="D1423" s="91"/>
      <c r="E1423" s="91"/>
      <c r="F1423" s="91"/>
      <c r="G1423" s="92"/>
      <c r="H1423" s="93"/>
      <c r="I1423" s="94"/>
      <c r="J1423" s="95"/>
      <c r="K1423" s="96"/>
      <c r="L1423" s="97"/>
      <c r="M1423" s="98"/>
      <c r="N1423" s="99"/>
      <c r="O1423" s="91"/>
      <c r="P1423" s="100"/>
    </row>
    <row r="1424" ht="15.75" customHeight="1">
      <c r="A1424" s="89"/>
      <c r="B1424" s="90"/>
      <c r="C1424" s="91"/>
      <c r="D1424" s="91"/>
      <c r="E1424" s="91"/>
      <c r="F1424" s="91"/>
      <c r="G1424" s="92"/>
      <c r="H1424" s="93"/>
      <c r="I1424" s="94"/>
      <c r="J1424" s="95"/>
      <c r="K1424" s="96"/>
      <c r="L1424" s="97"/>
      <c r="M1424" s="98"/>
      <c r="N1424" s="99"/>
      <c r="O1424" s="91"/>
      <c r="P1424" s="100"/>
    </row>
    <row r="1425" ht="15.75" customHeight="1">
      <c r="A1425" s="89"/>
      <c r="B1425" s="90"/>
      <c r="C1425" s="91"/>
      <c r="D1425" s="91"/>
      <c r="E1425" s="91"/>
      <c r="F1425" s="91"/>
      <c r="G1425" s="92"/>
      <c r="H1425" s="93"/>
      <c r="I1425" s="94"/>
      <c r="J1425" s="95"/>
      <c r="K1425" s="96"/>
      <c r="L1425" s="97"/>
      <c r="M1425" s="98"/>
      <c r="N1425" s="99"/>
      <c r="O1425" s="91"/>
      <c r="P1425" s="100"/>
    </row>
    <row r="1426" ht="15.75" customHeight="1">
      <c r="A1426" s="89"/>
      <c r="B1426" s="90"/>
      <c r="C1426" s="91"/>
      <c r="D1426" s="91"/>
      <c r="E1426" s="91"/>
      <c r="F1426" s="91"/>
      <c r="G1426" s="92"/>
      <c r="H1426" s="93"/>
      <c r="I1426" s="94"/>
      <c r="J1426" s="95"/>
      <c r="K1426" s="96"/>
      <c r="L1426" s="97"/>
      <c r="M1426" s="98"/>
      <c r="N1426" s="99"/>
      <c r="O1426" s="91"/>
      <c r="P1426" s="100"/>
    </row>
    <row r="1427" ht="15.75" customHeight="1">
      <c r="A1427" s="89"/>
      <c r="B1427" s="90"/>
      <c r="C1427" s="91"/>
      <c r="D1427" s="91"/>
      <c r="E1427" s="91"/>
      <c r="F1427" s="91"/>
      <c r="G1427" s="92"/>
      <c r="H1427" s="93"/>
      <c r="I1427" s="94"/>
      <c r="J1427" s="95"/>
      <c r="K1427" s="96"/>
      <c r="L1427" s="97"/>
      <c r="M1427" s="98"/>
      <c r="N1427" s="99"/>
      <c r="O1427" s="91"/>
      <c r="P1427" s="100"/>
    </row>
    <row r="1428" ht="15.75" customHeight="1">
      <c r="A1428" s="89"/>
      <c r="B1428" s="90"/>
      <c r="C1428" s="91"/>
      <c r="D1428" s="91"/>
      <c r="E1428" s="91"/>
      <c r="F1428" s="91"/>
      <c r="G1428" s="92"/>
      <c r="H1428" s="93"/>
      <c r="I1428" s="94"/>
      <c r="J1428" s="95"/>
      <c r="K1428" s="96"/>
      <c r="L1428" s="97"/>
      <c r="M1428" s="98"/>
      <c r="N1428" s="99"/>
      <c r="O1428" s="91"/>
      <c r="P1428" s="100"/>
    </row>
    <row r="1429" ht="15.75" customHeight="1">
      <c r="A1429" s="89"/>
      <c r="B1429" s="90"/>
      <c r="C1429" s="91"/>
      <c r="D1429" s="91"/>
      <c r="E1429" s="91"/>
      <c r="F1429" s="91"/>
      <c r="G1429" s="92"/>
      <c r="H1429" s="93"/>
      <c r="I1429" s="94"/>
      <c r="J1429" s="95"/>
      <c r="K1429" s="96"/>
      <c r="L1429" s="97"/>
      <c r="M1429" s="98"/>
      <c r="N1429" s="99"/>
      <c r="O1429" s="91"/>
      <c r="P1429" s="100"/>
    </row>
    <row r="1430" ht="15.75" customHeight="1">
      <c r="A1430" s="89"/>
      <c r="B1430" s="90"/>
      <c r="C1430" s="91"/>
      <c r="D1430" s="91"/>
      <c r="E1430" s="91"/>
      <c r="F1430" s="91"/>
      <c r="G1430" s="92"/>
      <c r="H1430" s="93"/>
      <c r="I1430" s="94"/>
      <c r="J1430" s="95"/>
      <c r="K1430" s="96"/>
      <c r="L1430" s="97"/>
      <c r="M1430" s="98"/>
      <c r="N1430" s="99"/>
      <c r="O1430" s="91"/>
      <c r="P1430" s="100"/>
    </row>
    <row r="1431" ht="15.75" customHeight="1">
      <c r="A1431" s="89"/>
      <c r="B1431" s="90"/>
      <c r="C1431" s="91"/>
      <c r="D1431" s="91"/>
      <c r="E1431" s="91"/>
      <c r="F1431" s="91"/>
      <c r="G1431" s="92"/>
      <c r="H1431" s="93"/>
      <c r="I1431" s="94"/>
      <c r="J1431" s="95"/>
      <c r="K1431" s="96"/>
      <c r="L1431" s="97"/>
      <c r="M1431" s="98"/>
      <c r="N1431" s="99"/>
      <c r="O1431" s="91"/>
      <c r="P1431" s="100"/>
    </row>
    <row r="1432" ht="15.75" customHeight="1">
      <c r="A1432" s="89"/>
      <c r="B1432" s="90"/>
      <c r="C1432" s="91"/>
      <c r="D1432" s="91"/>
      <c r="E1432" s="91"/>
      <c r="F1432" s="91"/>
      <c r="G1432" s="92"/>
      <c r="H1432" s="93"/>
      <c r="I1432" s="94"/>
      <c r="J1432" s="95"/>
      <c r="K1432" s="96"/>
      <c r="L1432" s="97"/>
      <c r="M1432" s="98"/>
      <c r="N1432" s="99"/>
      <c r="O1432" s="91"/>
      <c r="P1432" s="100"/>
    </row>
    <row r="1433" ht="15.75" customHeight="1">
      <c r="A1433" s="89"/>
      <c r="B1433" s="90"/>
      <c r="C1433" s="91"/>
      <c r="D1433" s="91"/>
      <c r="E1433" s="91"/>
      <c r="F1433" s="91"/>
      <c r="G1433" s="92"/>
      <c r="H1433" s="93"/>
      <c r="I1433" s="94"/>
      <c r="J1433" s="95"/>
      <c r="K1433" s="96"/>
      <c r="L1433" s="97"/>
      <c r="M1433" s="98"/>
      <c r="N1433" s="99"/>
      <c r="O1433" s="91"/>
      <c r="P1433" s="100"/>
    </row>
    <row r="1434" ht="15.75" customHeight="1">
      <c r="A1434" s="89"/>
      <c r="B1434" s="90"/>
      <c r="C1434" s="91"/>
      <c r="D1434" s="91"/>
      <c r="E1434" s="91"/>
      <c r="F1434" s="91"/>
      <c r="G1434" s="92"/>
      <c r="H1434" s="93"/>
      <c r="I1434" s="94"/>
      <c r="J1434" s="95"/>
      <c r="K1434" s="96"/>
      <c r="L1434" s="97"/>
      <c r="M1434" s="98"/>
      <c r="N1434" s="99"/>
      <c r="O1434" s="91"/>
      <c r="P1434" s="100"/>
    </row>
    <row r="1435" ht="15.75" customHeight="1">
      <c r="A1435" s="89"/>
      <c r="B1435" s="90"/>
      <c r="C1435" s="91"/>
      <c r="D1435" s="91"/>
      <c r="E1435" s="91"/>
      <c r="F1435" s="91"/>
      <c r="G1435" s="92"/>
      <c r="H1435" s="93"/>
      <c r="I1435" s="94"/>
      <c r="J1435" s="95"/>
      <c r="K1435" s="96"/>
      <c r="L1435" s="97"/>
      <c r="M1435" s="98"/>
      <c r="N1435" s="99"/>
      <c r="O1435" s="91"/>
      <c r="P1435" s="100"/>
    </row>
    <row r="1436" ht="15.75" customHeight="1">
      <c r="A1436" s="89"/>
      <c r="B1436" s="90"/>
      <c r="C1436" s="91"/>
      <c r="D1436" s="91"/>
      <c r="E1436" s="91"/>
      <c r="F1436" s="91"/>
      <c r="G1436" s="92"/>
      <c r="H1436" s="93"/>
      <c r="I1436" s="94"/>
      <c r="J1436" s="95"/>
      <c r="K1436" s="96"/>
      <c r="L1436" s="97"/>
      <c r="M1436" s="98"/>
      <c r="N1436" s="99"/>
      <c r="O1436" s="91"/>
      <c r="P1436" s="100"/>
    </row>
    <row r="1437" ht="15.75" customHeight="1">
      <c r="A1437" s="89"/>
      <c r="B1437" s="90"/>
      <c r="C1437" s="91"/>
      <c r="D1437" s="91"/>
      <c r="E1437" s="91"/>
      <c r="F1437" s="91"/>
      <c r="G1437" s="92"/>
      <c r="H1437" s="93"/>
      <c r="I1437" s="94"/>
      <c r="J1437" s="95"/>
      <c r="K1437" s="96"/>
      <c r="L1437" s="97"/>
      <c r="M1437" s="98"/>
      <c r="N1437" s="99"/>
      <c r="O1437" s="91"/>
      <c r="P1437" s="100"/>
    </row>
    <row r="1438" ht="15.75" customHeight="1">
      <c r="A1438" s="89"/>
      <c r="B1438" s="90"/>
      <c r="C1438" s="91"/>
      <c r="D1438" s="91"/>
      <c r="E1438" s="91"/>
      <c r="F1438" s="91"/>
      <c r="G1438" s="92"/>
      <c r="H1438" s="93"/>
      <c r="I1438" s="94"/>
      <c r="J1438" s="95"/>
      <c r="K1438" s="96"/>
      <c r="L1438" s="97"/>
      <c r="M1438" s="98"/>
      <c r="N1438" s="99"/>
      <c r="O1438" s="91"/>
      <c r="P1438" s="100"/>
    </row>
    <row r="1439" ht="15.75" customHeight="1">
      <c r="A1439" s="89"/>
      <c r="B1439" s="90"/>
      <c r="C1439" s="91"/>
      <c r="D1439" s="91"/>
      <c r="E1439" s="91"/>
      <c r="F1439" s="91"/>
      <c r="G1439" s="92"/>
      <c r="H1439" s="93"/>
      <c r="I1439" s="94"/>
      <c r="J1439" s="95"/>
      <c r="K1439" s="96"/>
      <c r="L1439" s="97"/>
      <c r="M1439" s="98"/>
      <c r="N1439" s="99"/>
      <c r="O1439" s="91"/>
      <c r="P1439" s="100"/>
    </row>
    <row r="1440" ht="15.75" customHeight="1">
      <c r="A1440" s="89"/>
      <c r="B1440" s="90"/>
      <c r="C1440" s="91"/>
      <c r="D1440" s="91"/>
      <c r="E1440" s="91"/>
      <c r="F1440" s="91"/>
      <c r="G1440" s="92"/>
      <c r="H1440" s="93"/>
      <c r="I1440" s="94"/>
      <c r="J1440" s="95"/>
      <c r="K1440" s="96"/>
      <c r="L1440" s="97"/>
      <c r="M1440" s="98"/>
      <c r="N1440" s="99"/>
      <c r="O1440" s="91"/>
      <c r="P1440" s="100"/>
    </row>
    <row r="1441" ht="15.75" customHeight="1">
      <c r="A1441" s="89"/>
      <c r="B1441" s="90"/>
      <c r="C1441" s="91"/>
      <c r="D1441" s="91"/>
      <c r="E1441" s="91"/>
      <c r="F1441" s="91"/>
      <c r="G1441" s="92"/>
      <c r="H1441" s="93"/>
      <c r="I1441" s="94"/>
      <c r="J1441" s="95"/>
      <c r="K1441" s="96"/>
      <c r="L1441" s="97"/>
      <c r="M1441" s="98"/>
      <c r="N1441" s="99"/>
      <c r="O1441" s="91"/>
      <c r="P1441" s="100"/>
    </row>
    <row r="1442" ht="15.75" customHeight="1">
      <c r="A1442" s="89"/>
      <c r="B1442" s="90"/>
      <c r="C1442" s="91"/>
      <c r="D1442" s="91"/>
      <c r="E1442" s="91"/>
      <c r="F1442" s="91"/>
      <c r="G1442" s="92"/>
      <c r="H1442" s="93"/>
      <c r="I1442" s="94"/>
      <c r="J1442" s="95"/>
      <c r="K1442" s="96"/>
      <c r="L1442" s="97"/>
      <c r="M1442" s="98"/>
      <c r="N1442" s="99"/>
      <c r="O1442" s="91"/>
      <c r="P1442" s="100"/>
    </row>
    <row r="1443" ht="15.75" customHeight="1">
      <c r="A1443" s="89"/>
      <c r="B1443" s="90"/>
      <c r="C1443" s="91"/>
      <c r="D1443" s="91"/>
      <c r="E1443" s="91"/>
      <c r="F1443" s="91"/>
      <c r="G1443" s="92"/>
      <c r="H1443" s="93"/>
      <c r="I1443" s="94"/>
      <c r="J1443" s="95"/>
      <c r="K1443" s="96"/>
      <c r="L1443" s="97"/>
      <c r="M1443" s="98"/>
      <c r="N1443" s="99"/>
      <c r="O1443" s="91"/>
      <c r="P1443" s="100"/>
    </row>
    <row r="1444" ht="15.75" customHeight="1">
      <c r="A1444" s="89"/>
      <c r="B1444" s="90"/>
      <c r="C1444" s="91"/>
      <c r="D1444" s="91"/>
      <c r="E1444" s="91"/>
      <c r="F1444" s="91"/>
      <c r="G1444" s="92"/>
      <c r="H1444" s="93"/>
      <c r="I1444" s="94"/>
      <c r="J1444" s="95"/>
      <c r="K1444" s="96"/>
      <c r="L1444" s="97"/>
      <c r="M1444" s="98"/>
      <c r="N1444" s="99"/>
      <c r="O1444" s="91"/>
      <c r="P1444" s="100"/>
    </row>
    <row r="1445" ht="15.75" customHeight="1">
      <c r="A1445" s="89"/>
      <c r="B1445" s="90"/>
      <c r="C1445" s="91"/>
      <c r="D1445" s="91"/>
      <c r="E1445" s="91"/>
      <c r="F1445" s="91"/>
      <c r="G1445" s="92"/>
      <c r="H1445" s="93"/>
      <c r="I1445" s="94"/>
      <c r="J1445" s="95"/>
      <c r="K1445" s="96"/>
      <c r="L1445" s="97"/>
      <c r="M1445" s="98"/>
      <c r="N1445" s="99"/>
      <c r="O1445" s="91"/>
      <c r="P1445" s="100"/>
    </row>
    <row r="1446" ht="15.75" customHeight="1">
      <c r="A1446" s="89"/>
      <c r="B1446" s="90"/>
      <c r="C1446" s="91"/>
      <c r="D1446" s="91"/>
      <c r="E1446" s="91"/>
      <c r="F1446" s="91"/>
      <c r="G1446" s="92"/>
      <c r="H1446" s="93"/>
      <c r="I1446" s="94"/>
      <c r="J1446" s="95"/>
      <c r="K1446" s="96"/>
      <c r="L1446" s="97"/>
      <c r="M1446" s="98"/>
      <c r="N1446" s="99"/>
      <c r="O1446" s="91"/>
      <c r="P1446" s="100"/>
    </row>
    <row r="1447" ht="15.75" customHeight="1">
      <c r="A1447" s="89"/>
      <c r="B1447" s="90"/>
      <c r="C1447" s="91"/>
      <c r="D1447" s="91"/>
      <c r="E1447" s="91"/>
      <c r="F1447" s="91"/>
      <c r="G1447" s="92"/>
      <c r="H1447" s="93"/>
      <c r="I1447" s="94"/>
      <c r="J1447" s="95"/>
      <c r="K1447" s="96"/>
      <c r="L1447" s="97"/>
      <c r="M1447" s="98"/>
      <c r="N1447" s="99"/>
      <c r="O1447" s="91"/>
      <c r="P1447" s="100"/>
    </row>
    <row r="1448" ht="15.75" customHeight="1">
      <c r="A1448" s="89"/>
      <c r="B1448" s="90"/>
      <c r="C1448" s="91"/>
      <c r="D1448" s="91"/>
      <c r="E1448" s="91"/>
      <c r="F1448" s="91"/>
      <c r="G1448" s="92"/>
      <c r="H1448" s="93"/>
      <c r="I1448" s="94"/>
      <c r="J1448" s="95"/>
      <c r="K1448" s="96"/>
      <c r="L1448" s="97"/>
      <c r="M1448" s="98"/>
      <c r="N1448" s="99"/>
      <c r="O1448" s="91"/>
      <c r="P1448" s="100"/>
    </row>
    <row r="1449" ht="15.75" customHeight="1">
      <c r="A1449" s="89"/>
      <c r="B1449" s="90"/>
      <c r="C1449" s="91"/>
      <c r="D1449" s="91"/>
      <c r="E1449" s="91"/>
      <c r="F1449" s="91"/>
      <c r="G1449" s="92"/>
      <c r="H1449" s="93"/>
      <c r="I1449" s="94"/>
      <c r="J1449" s="95"/>
      <c r="K1449" s="96"/>
      <c r="L1449" s="97"/>
      <c r="M1449" s="98"/>
      <c r="N1449" s="99"/>
      <c r="O1449" s="91"/>
      <c r="P1449" s="100"/>
    </row>
    <row r="1450" ht="15.75" customHeight="1">
      <c r="A1450" s="89"/>
      <c r="B1450" s="90"/>
      <c r="C1450" s="91"/>
      <c r="D1450" s="91"/>
      <c r="E1450" s="91"/>
      <c r="F1450" s="91"/>
      <c r="G1450" s="92"/>
      <c r="H1450" s="93"/>
      <c r="I1450" s="94"/>
      <c r="J1450" s="95"/>
      <c r="K1450" s="96"/>
      <c r="L1450" s="97"/>
      <c r="M1450" s="98"/>
      <c r="N1450" s="99"/>
      <c r="O1450" s="91"/>
      <c r="P1450" s="100"/>
    </row>
    <row r="1451" ht="15.75" customHeight="1">
      <c r="A1451" s="89"/>
      <c r="B1451" s="90"/>
      <c r="C1451" s="91"/>
      <c r="D1451" s="91"/>
      <c r="E1451" s="91"/>
      <c r="F1451" s="91"/>
      <c r="G1451" s="92"/>
      <c r="H1451" s="93"/>
      <c r="I1451" s="94"/>
      <c r="J1451" s="95"/>
      <c r="K1451" s="96"/>
      <c r="L1451" s="97"/>
      <c r="M1451" s="98"/>
      <c r="N1451" s="99"/>
      <c r="O1451" s="91"/>
      <c r="P1451" s="100"/>
    </row>
    <row r="1452" ht="15.75" customHeight="1">
      <c r="A1452" s="89"/>
      <c r="B1452" s="90"/>
      <c r="C1452" s="91"/>
      <c r="D1452" s="91"/>
      <c r="E1452" s="91"/>
      <c r="F1452" s="91"/>
      <c r="G1452" s="92"/>
      <c r="H1452" s="93"/>
      <c r="I1452" s="94"/>
      <c r="J1452" s="95"/>
      <c r="K1452" s="96"/>
      <c r="L1452" s="97"/>
      <c r="M1452" s="98"/>
      <c r="N1452" s="99"/>
      <c r="O1452" s="91"/>
      <c r="P1452" s="100"/>
    </row>
    <row r="1453" ht="15.75" customHeight="1">
      <c r="A1453" s="89"/>
      <c r="B1453" s="90"/>
      <c r="C1453" s="91"/>
      <c r="D1453" s="91"/>
      <c r="E1453" s="91"/>
      <c r="F1453" s="91"/>
      <c r="G1453" s="92"/>
      <c r="H1453" s="93"/>
      <c r="I1453" s="94"/>
      <c r="J1453" s="95"/>
      <c r="K1453" s="96"/>
      <c r="L1453" s="97"/>
      <c r="M1453" s="98"/>
      <c r="N1453" s="99"/>
      <c r="O1453" s="91"/>
      <c r="P1453" s="100"/>
    </row>
    <row r="1454" ht="15.75" customHeight="1">
      <c r="A1454" s="89"/>
      <c r="B1454" s="90"/>
      <c r="C1454" s="91"/>
      <c r="D1454" s="91"/>
      <c r="E1454" s="91"/>
      <c r="F1454" s="91"/>
      <c r="G1454" s="92"/>
      <c r="H1454" s="93"/>
      <c r="I1454" s="94"/>
      <c r="J1454" s="95"/>
      <c r="K1454" s="96"/>
      <c r="L1454" s="97"/>
      <c r="M1454" s="98"/>
      <c r="N1454" s="99"/>
      <c r="O1454" s="91"/>
      <c r="P1454" s="100"/>
    </row>
    <row r="1455" ht="15.75" customHeight="1">
      <c r="A1455" s="89"/>
      <c r="B1455" s="90"/>
      <c r="C1455" s="91"/>
      <c r="D1455" s="91"/>
      <c r="E1455" s="91"/>
      <c r="F1455" s="91"/>
      <c r="G1455" s="92"/>
      <c r="H1455" s="93"/>
      <c r="I1455" s="94"/>
      <c r="J1455" s="95"/>
      <c r="K1455" s="96"/>
      <c r="L1455" s="97"/>
      <c r="M1455" s="98"/>
      <c r="N1455" s="99"/>
      <c r="O1455" s="91"/>
      <c r="P1455" s="100"/>
    </row>
    <row r="1456" ht="15.75" customHeight="1">
      <c r="A1456" s="89"/>
      <c r="B1456" s="90"/>
      <c r="C1456" s="91"/>
      <c r="D1456" s="91"/>
      <c r="E1456" s="91"/>
      <c r="F1456" s="91"/>
      <c r="G1456" s="92"/>
      <c r="H1456" s="93"/>
      <c r="I1456" s="94"/>
      <c r="J1456" s="95"/>
      <c r="K1456" s="96"/>
      <c r="L1456" s="97"/>
      <c r="M1456" s="98"/>
      <c r="N1456" s="99"/>
      <c r="O1456" s="91"/>
      <c r="P1456" s="100"/>
    </row>
    <row r="1457" ht="15.75" customHeight="1">
      <c r="A1457" s="89"/>
      <c r="B1457" s="90"/>
      <c r="C1457" s="91"/>
      <c r="D1457" s="91"/>
      <c r="E1457" s="91"/>
      <c r="F1457" s="91"/>
      <c r="G1457" s="92"/>
      <c r="H1457" s="93"/>
      <c r="I1457" s="94"/>
      <c r="J1457" s="95"/>
      <c r="K1457" s="96"/>
      <c r="L1457" s="97"/>
      <c r="M1457" s="98"/>
      <c r="N1457" s="99"/>
      <c r="O1457" s="91"/>
      <c r="P1457" s="100"/>
    </row>
    <row r="1458" ht="15.75" customHeight="1">
      <c r="A1458" s="89"/>
      <c r="B1458" s="90"/>
      <c r="C1458" s="91"/>
      <c r="D1458" s="91"/>
      <c r="E1458" s="91"/>
      <c r="F1458" s="91"/>
      <c r="G1458" s="92"/>
      <c r="H1458" s="93"/>
      <c r="I1458" s="94"/>
      <c r="J1458" s="95"/>
      <c r="K1458" s="96"/>
      <c r="L1458" s="97"/>
      <c r="M1458" s="98"/>
      <c r="N1458" s="99"/>
      <c r="O1458" s="91"/>
      <c r="P1458" s="100"/>
    </row>
    <row r="1459" ht="15.75" customHeight="1">
      <c r="A1459" s="89"/>
      <c r="B1459" s="90"/>
      <c r="C1459" s="91"/>
      <c r="D1459" s="91"/>
      <c r="E1459" s="91"/>
      <c r="F1459" s="91"/>
      <c r="G1459" s="92"/>
      <c r="H1459" s="93"/>
      <c r="I1459" s="94"/>
      <c r="J1459" s="95"/>
      <c r="K1459" s="96"/>
      <c r="L1459" s="97"/>
      <c r="M1459" s="98"/>
      <c r="N1459" s="99"/>
      <c r="O1459" s="91"/>
      <c r="P1459" s="100"/>
    </row>
    <row r="1460" ht="15.75" customHeight="1">
      <c r="A1460" s="89"/>
      <c r="B1460" s="90"/>
      <c r="C1460" s="91"/>
      <c r="D1460" s="91"/>
      <c r="E1460" s="91"/>
      <c r="F1460" s="91"/>
      <c r="G1460" s="92"/>
      <c r="H1460" s="93"/>
      <c r="I1460" s="94"/>
      <c r="J1460" s="95"/>
      <c r="K1460" s="96"/>
      <c r="L1460" s="97"/>
      <c r="M1460" s="98"/>
      <c r="N1460" s="99"/>
      <c r="O1460" s="91"/>
      <c r="P1460" s="100"/>
    </row>
    <row r="1461" ht="15.75" customHeight="1">
      <c r="A1461" s="89"/>
      <c r="B1461" s="90"/>
      <c r="C1461" s="91"/>
      <c r="D1461" s="91"/>
      <c r="E1461" s="91"/>
      <c r="F1461" s="91"/>
      <c r="G1461" s="92"/>
      <c r="H1461" s="93"/>
      <c r="I1461" s="94"/>
      <c r="J1461" s="95"/>
      <c r="K1461" s="96"/>
      <c r="L1461" s="97"/>
      <c r="M1461" s="98"/>
      <c r="N1461" s="99"/>
      <c r="O1461" s="91"/>
      <c r="P1461" s="100"/>
    </row>
    <row r="1462" ht="15.75" customHeight="1">
      <c r="A1462" s="89"/>
      <c r="B1462" s="90"/>
      <c r="C1462" s="91"/>
      <c r="D1462" s="91"/>
      <c r="E1462" s="91"/>
      <c r="F1462" s="91"/>
      <c r="G1462" s="92"/>
      <c r="H1462" s="93"/>
      <c r="I1462" s="94"/>
      <c r="J1462" s="95"/>
      <c r="K1462" s="96"/>
      <c r="L1462" s="97"/>
      <c r="M1462" s="98"/>
      <c r="N1462" s="99"/>
      <c r="O1462" s="91"/>
      <c r="P1462" s="100"/>
    </row>
    <row r="1463" ht="15.75" customHeight="1">
      <c r="A1463" s="89"/>
      <c r="B1463" s="90"/>
      <c r="C1463" s="91"/>
      <c r="D1463" s="91"/>
      <c r="E1463" s="91"/>
      <c r="F1463" s="91"/>
      <c r="G1463" s="92"/>
      <c r="H1463" s="93"/>
      <c r="I1463" s="94"/>
      <c r="J1463" s="95"/>
      <c r="K1463" s="96"/>
      <c r="L1463" s="97"/>
      <c r="M1463" s="98"/>
      <c r="N1463" s="99"/>
      <c r="O1463" s="91"/>
      <c r="P1463" s="100"/>
    </row>
    <row r="1464" ht="15.75" customHeight="1">
      <c r="A1464" s="89"/>
      <c r="B1464" s="90"/>
      <c r="C1464" s="91"/>
      <c r="D1464" s="91"/>
      <c r="E1464" s="91"/>
      <c r="F1464" s="91"/>
      <c r="G1464" s="92"/>
      <c r="H1464" s="93"/>
      <c r="I1464" s="94"/>
      <c r="J1464" s="95"/>
      <c r="K1464" s="96"/>
      <c r="L1464" s="97"/>
      <c r="M1464" s="98"/>
      <c r="N1464" s="99"/>
      <c r="O1464" s="91"/>
      <c r="P1464" s="100"/>
    </row>
    <row r="1465" ht="15.75" customHeight="1">
      <c r="A1465" s="89"/>
      <c r="B1465" s="90"/>
      <c r="C1465" s="91"/>
      <c r="D1465" s="91"/>
      <c r="E1465" s="91"/>
      <c r="F1465" s="91"/>
      <c r="G1465" s="92"/>
      <c r="H1465" s="93"/>
      <c r="I1465" s="94"/>
      <c r="J1465" s="95"/>
      <c r="K1465" s="96"/>
      <c r="L1465" s="97"/>
      <c r="M1465" s="98"/>
      <c r="N1465" s="99"/>
      <c r="O1465" s="91"/>
      <c r="P1465" s="100"/>
    </row>
    <row r="1466" ht="15.75" customHeight="1">
      <c r="A1466" s="89"/>
      <c r="B1466" s="90"/>
      <c r="C1466" s="91"/>
      <c r="D1466" s="91"/>
      <c r="E1466" s="91"/>
      <c r="F1466" s="91"/>
      <c r="G1466" s="92"/>
      <c r="H1466" s="93"/>
      <c r="I1466" s="94"/>
      <c r="J1466" s="95"/>
      <c r="K1466" s="96"/>
      <c r="L1466" s="97"/>
      <c r="M1466" s="98"/>
      <c r="N1466" s="99"/>
      <c r="O1466" s="91"/>
      <c r="P1466" s="100"/>
    </row>
    <row r="1467" ht="15.75" customHeight="1">
      <c r="A1467" s="89"/>
      <c r="B1467" s="90"/>
      <c r="C1467" s="91"/>
      <c r="D1467" s="91"/>
      <c r="E1467" s="91"/>
      <c r="F1467" s="91"/>
      <c r="G1467" s="92"/>
      <c r="H1467" s="93"/>
      <c r="I1467" s="94"/>
      <c r="J1467" s="95"/>
      <c r="K1467" s="96"/>
      <c r="L1467" s="97"/>
      <c r="M1467" s="98"/>
      <c r="N1467" s="99"/>
      <c r="O1467" s="91"/>
      <c r="P1467" s="100"/>
    </row>
    <row r="1468" ht="15.75" customHeight="1">
      <c r="A1468" s="89"/>
      <c r="B1468" s="90"/>
      <c r="C1468" s="91"/>
      <c r="D1468" s="91"/>
      <c r="E1468" s="91"/>
      <c r="F1468" s="91"/>
      <c r="G1468" s="92"/>
      <c r="H1468" s="93"/>
      <c r="I1468" s="94"/>
      <c r="J1468" s="95"/>
      <c r="K1468" s="96"/>
      <c r="L1468" s="97"/>
      <c r="M1468" s="98"/>
      <c r="N1468" s="99"/>
      <c r="O1468" s="91"/>
      <c r="P1468" s="100"/>
    </row>
    <row r="1469" ht="15.75" customHeight="1">
      <c r="A1469" s="89"/>
      <c r="B1469" s="90"/>
      <c r="C1469" s="91"/>
      <c r="D1469" s="91"/>
      <c r="E1469" s="91"/>
      <c r="F1469" s="91"/>
      <c r="G1469" s="92"/>
      <c r="H1469" s="93"/>
      <c r="I1469" s="94"/>
      <c r="J1469" s="95"/>
      <c r="K1469" s="96"/>
      <c r="L1469" s="97"/>
      <c r="M1469" s="98"/>
      <c r="N1469" s="99"/>
      <c r="O1469" s="91"/>
      <c r="P1469" s="100"/>
    </row>
    <row r="1470" ht="15.75" customHeight="1">
      <c r="A1470" s="89"/>
      <c r="B1470" s="90"/>
      <c r="C1470" s="91"/>
      <c r="D1470" s="91"/>
      <c r="E1470" s="91"/>
      <c r="F1470" s="91"/>
      <c r="G1470" s="92"/>
      <c r="H1470" s="93"/>
      <c r="I1470" s="94"/>
      <c r="J1470" s="95"/>
      <c r="K1470" s="96"/>
      <c r="L1470" s="97"/>
      <c r="M1470" s="98"/>
      <c r="N1470" s="99"/>
      <c r="O1470" s="91"/>
      <c r="P1470" s="100"/>
    </row>
    <row r="1471" ht="15.75" customHeight="1">
      <c r="A1471" s="89"/>
      <c r="B1471" s="90"/>
      <c r="C1471" s="91"/>
      <c r="D1471" s="91"/>
      <c r="E1471" s="91"/>
      <c r="F1471" s="91"/>
      <c r="G1471" s="92"/>
      <c r="H1471" s="93"/>
      <c r="I1471" s="94"/>
      <c r="J1471" s="95"/>
      <c r="K1471" s="96"/>
      <c r="L1471" s="97"/>
      <c r="M1471" s="98"/>
      <c r="N1471" s="99"/>
      <c r="O1471" s="91"/>
      <c r="P1471" s="100"/>
    </row>
    <row r="1472" ht="15.75" customHeight="1">
      <c r="A1472" s="89"/>
      <c r="B1472" s="90"/>
      <c r="C1472" s="91"/>
      <c r="D1472" s="91"/>
      <c r="E1472" s="91"/>
      <c r="F1472" s="91"/>
      <c r="G1472" s="92"/>
      <c r="H1472" s="93"/>
      <c r="I1472" s="94"/>
      <c r="J1472" s="95"/>
      <c r="K1472" s="96"/>
      <c r="L1472" s="97"/>
      <c r="M1472" s="98"/>
      <c r="N1472" s="99"/>
      <c r="O1472" s="91"/>
      <c r="P1472" s="100"/>
    </row>
    <row r="1473" ht="15.75" customHeight="1">
      <c r="A1473" s="89"/>
      <c r="B1473" s="90"/>
      <c r="C1473" s="91"/>
      <c r="D1473" s="91"/>
      <c r="E1473" s="91"/>
      <c r="F1473" s="91"/>
      <c r="G1473" s="92"/>
      <c r="H1473" s="93"/>
      <c r="I1473" s="94"/>
      <c r="J1473" s="95"/>
      <c r="K1473" s="96"/>
      <c r="L1473" s="97"/>
      <c r="M1473" s="98"/>
      <c r="N1473" s="99"/>
      <c r="O1473" s="91"/>
      <c r="P1473" s="100"/>
    </row>
    <row r="1474" ht="15.75" customHeight="1">
      <c r="A1474" s="89"/>
      <c r="B1474" s="90"/>
      <c r="C1474" s="91"/>
      <c r="D1474" s="91"/>
      <c r="E1474" s="91"/>
      <c r="F1474" s="91"/>
      <c r="G1474" s="92"/>
      <c r="H1474" s="93"/>
      <c r="I1474" s="94"/>
      <c r="J1474" s="95"/>
      <c r="K1474" s="96"/>
      <c r="L1474" s="97"/>
      <c r="M1474" s="98"/>
      <c r="N1474" s="99"/>
      <c r="O1474" s="91"/>
      <c r="P1474" s="100"/>
    </row>
    <row r="1475" ht="15.75" customHeight="1">
      <c r="A1475" s="89"/>
      <c r="B1475" s="90"/>
      <c r="C1475" s="91"/>
      <c r="D1475" s="91"/>
      <c r="E1475" s="91"/>
      <c r="F1475" s="91"/>
      <c r="G1475" s="92"/>
      <c r="H1475" s="93"/>
      <c r="I1475" s="94"/>
      <c r="J1475" s="95"/>
      <c r="K1475" s="96"/>
      <c r="L1475" s="97"/>
      <c r="M1475" s="98"/>
      <c r="N1475" s="99"/>
      <c r="O1475" s="91"/>
      <c r="P1475" s="100"/>
    </row>
    <row r="1476" ht="15.75" customHeight="1">
      <c r="A1476" s="89"/>
      <c r="B1476" s="90"/>
      <c r="C1476" s="91"/>
      <c r="D1476" s="91"/>
      <c r="E1476" s="91"/>
      <c r="F1476" s="91"/>
      <c r="G1476" s="92"/>
      <c r="H1476" s="93"/>
      <c r="I1476" s="94"/>
      <c r="J1476" s="95"/>
      <c r="K1476" s="96"/>
      <c r="L1476" s="97"/>
      <c r="M1476" s="98"/>
      <c r="N1476" s="99"/>
      <c r="O1476" s="91"/>
      <c r="P1476" s="100"/>
    </row>
    <row r="1477" ht="15.75" customHeight="1">
      <c r="A1477" s="89"/>
      <c r="B1477" s="90"/>
      <c r="C1477" s="91"/>
      <c r="D1477" s="91"/>
      <c r="E1477" s="91"/>
      <c r="F1477" s="91"/>
      <c r="G1477" s="92"/>
      <c r="H1477" s="93"/>
      <c r="I1477" s="94"/>
      <c r="J1477" s="95"/>
      <c r="K1477" s="96"/>
      <c r="L1477" s="97"/>
      <c r="M1477" s="98"/>
      <c r="N1477" s="99"/>
      <c r="O1477" s="91"/>
      <c r="P1477" s="100"/>
    </row>
    <row r="1478" ht="15.75" customHeight="1">
      <c r="A1478" s="89"/>
      <c r="B1478" s="90"/>
      <c r="C1478" s="91"/>
      <c r="D1478" s="91"/>
      <c r="E1478" s="91"/>
      <c r="F1478" s="91"/>
      <c r="G1478" s="92"/>
      <c r="H1478" s="93"/>
      <c r="I1478" s="94"/>
      <c r="J1478" s="95"/>
      <c r="K1478" s="96"/>
      <c r="L1478" s="97"/>
      <c r="M1478" s="98"/>
      <c r="N1478" s="99"/>
      <c r="O1478" s="91"/>
      <c r="P1478" s="100"/>
    </row>
    <row r="1479" ht="15.75" customHeight="1">
      <c r="A1479" s="89"/>
      <c r="B1479" s="90"/>
      <c r="C1479" s="91"/>
      <c r="D1479" s="91"/>
      <c r="E1479" s="91"/>
      <c r="F1479" s="91"/>
      <c r="G1479" s="92"/>
      <c r="H1479" s="93"/>
      <c r="I1479" s="94"/>
      <c r="J1479" s="95"/>
      <c r="K1479" s="96"/>
      <c r="L1479" s="97"/>
      <c r="M1479" s="98"/>
      <c r="N1479" s="99"/>
      <c r="O1479" s="91"/>
      <c r="P1479" s="100"/>
    </row>
    <row r="1480" ht="15.75" customHeight="1">
      <c r="A1480" s="89"/>
      <c r="B1480" s="90"/>
      <c r="C1480" s="91"/>
      <c r="D1480" s="91"/>
      <c r="E1480" s="91"/>
      <c r="F1480" s="91"/>
      <c r="G1480" s="92"/>
      <c r="H1480" s="93"/>
      <c r="I1480" s="94"/>
      <c r="J1480" s="95"/>
      <c r="K1480" s="96"/>
      <c r="L1480" s="97"/>
      <c r="M1480" s="98"/>
      <c r="N1480" s="99"/>
      <c r="O1480" s="91"/>
      <c r="P1480" s="100"/>
    </row>
    <row r="1481" ht="15.75" customHeight="1">
      <c r="A1481" s="89"/>
      <c r="B1481" s="90"/>
      <c r="C1481" s="91"/>
      <c r="D1481" s="91"/>
      <c r="E1481" s="91"/>
      <c r="F1481" s="91"/>
      <c r="G1481" s="92"/>
      <c r="H1481" s="93"/>
      <c r="I1481" s="94"/>
      <c r="J1481" s="95"/>
      <c r="K1481" s="96"/>
      <c r="L1481" s="97"/>
      <c r="M1481" s="98"/>
      <c r="N1481" s="99"/>
      <c r="O1481" s="91"/>
      <c r="P1481" s="100"/>
    </row>
    <row r="1482" ht="15.75" customHeight="1">
      <c r="A1482" s="89"/>
      <c r="B1482" s="90"/>
      <c r="C1482" s="91"/>
      <c r="D1482" s="91"/>
      <c r="E1482" s="91"/>
      <c r="F1482" s="91"/>
      <c r="G1482" s="92"/>
      <c r="H1482" s="93"/>
      <c r="I1482" s="94"/>
      <c r="J1482" s="95"/>
      <c r="K1482" s="96"/>
      <c r="L1482" s="97"/>
      <c r="M1482" s="98"/>
      <c r="N1482" s="99"/>
      <c r="O1482" s="91"/>
      <c r="P1482" s="100"/>
    </row>
    <row r="1483" ht="15.75" customHeight="1">
      <c r="A1483" s="89"/>
      <c r="B1483" s="90"/>
      <c r="C1483" s="91"/>
      <c r="D1483" s="91"/>
      <c r="E1483" s="91"/>
      <c r="F1483" s="91"/>
      <c r="G1483" s="92"/>
      <c r="H1483" s="93"/>
      <c r="I1483" s="94"/>
      <c r="J1483" s="95"/>
      <c r="K1483" s="96"/>
      <c r="L1483" s="97"/>
      <c r="M1483" s="98"/>
      <c r="N1483" s="99"/>
      <c r="O1483" s="91"/>
      <c r="P1483" s="100"/>
    </row>
    <row r="1484" ht="15.75" customHeight="1">
      <c r="A1484" s="89"/>
      <c r="B1484" s="90"/>
      <c r="C1484" s="91"/>
      <c r="D1484" s="91"/>
      <c r="E1484" s="91"/>
      <c r="F1484" s="91"/>
      <c r="G1484" s="92"/>
      <c r="H1484" s="93"/>
      <c r="I1484" s="94"/>
      <c r="J1484" s="95"/>
      <c r="K1484" s="96"/>
      <c r="L1484" s="97"/>
      <c r="M1484" s="98"/>
      <c r="N1484" s="99"/>
      <c r="O1484" s="91"/>
      <c r="P1484" s="100"/>
    </row>
    <row r="1485" ht="15.75" customHeight="1">
      <c r="A1485" s="89"/>
      <c r="B1485" s="90"/>
      <c r="C1485" s="91"/>
      <c r="D1485" s="91"/>
      <c r="E1485" s="91"/>
      <c r="F1485" s="91"/>
      <c r="G1485" s="92"/>
      <c r="H1485" s="93"/>
      <c r="I1485" s="94"/>
      <c r="J1485" s="95"/>
      <c r="K1485" s="96"/>
      <c r="L1485" s="97"/>
      <c r="M1485" s="98"/>
      <c r="N1485" s="99"/>
      <c r="O1485" s="91"/>
      <c r="P1485" s="100"/>
    </row>
    <row r="1486" ht="15.75" customHeight="1">
      <c r="A1486" s="89"/>
      <c r="B1486" s="90"/>
      <c r="C1486" s="91"/>
      <c r="D1486" s="91"/>
      <c r="E1486" s="91"/>
      <c r="F1486" s="91"/>
      <c r="G1486" s="92"/>
      <c r="H1486" s="93"/>
      <c r="I1486" s="94"/>
      <c r="J1486" s="95"/>
      <c r="K1486" s="96"/>
      <c r="L1486" s="97"/>
      <c r="M1486" s="98"/>
      <c r="N1486" s="99"/>
      <c r="O1486" s="91"/>
      <c r="P1486" s="100"/>
    </row>
    <row r="1487" ht="15.75" customHeight="1">
      <c r="A1487" s="89"/>
      <c r="B1487" s="90"/>
      <c r="C1487" s="91"/>
      <c r="D1487" s="91"/>
      <c r="E1487" s="91"/>
      <c r="F1487" s="91"/>
      <c r="G1487" s="92"/>
      <c r="H1487" s="93"/>
      <c r="I1487" s="94"/>
      <c r="J1487" s="95"/>
      <c r="K1487" s="96"/>
      <c r="L1487" s="97"/>
      <c r="M1487" s="98"/>
      <c r="N1487" s="99"/>
      <c r="O1487" s="91"/>
      <c r="P1487" s="100"/>
    </row>
    <row r="1488" ht="15.75" customHeight="1">
      <c r="A1488" s="89"/>
      <c r="B1488" s="90"/>
      <c r="C1488" s="91"/>
      <c r="D1488" s="91"/>
      <c r="E1488" s="91"/>
      <c r="F1488" s="91"/>
      <c r="G1488" s="92"/>
      <c r="H1488" s="93"/>
      <c r="I1488" s="94"/>
      <c r="J1488" s="95"/>
      <c r="K1488" s="96"/>
      <c r="L1488" s="97"/>
      <c r="M1488" s="98"/>
      <c r="N1488" s="99"/>
      <c r="O1488" s="91"/>
      <c r="P1488" s="100"/>
    </row>
    <row r="1489" ht="15.75" customHeight="1">
      <c r="A1489" s="89"/>
      <c r="B1489" s="90"/>
      <c r="C1489" s="91"/>
      <c r="D1489" s="91"/>
      <c r="E1489" s="91"/>
      <c r="F1489" s="91"/>
      <c r="G1489" s="92"/>
      <c r="H1489" s="93"/>
      <c r="I1489" s="94"/>
      <c r="J1489" s="95"/>
      <c r="K1489" s="96"/>
      <c r="L1489" s="97"/>
      <c r="M1489" s="98"/>
      <c r="N1489" s="99"/>
      <c r="O1489" s="91"/>
      <c r="P1489" s="100"/>
    </row>
    <row r="1490" ht="15.75" customHeight="1">
      <c r="A1490" s="89"/>
      <c r="B1490" s="90"/>
      <c r="C1490" s="91"/>
      <c r="D1490" s="91"/>
      <c r="E1490" s="91"/>
      <c r="F1490" s="91"/>
      <c r="G1490" s="92"/>
      <c r="H1490" s="93"/>
      <c r="I1490" s="94"/>
      <c r="J1490" s="95"/>
      <c r="K1490" s="96"/>
      <c r="L1490" s="97"/>
      <c r="M1490" s="98"/>
      <c r="N1490" s="99"/>
      <c r="O1490" s="91"/>
      <c r="P1490" s="100"/>
    </row>
    <row r="1491" ht="15.75" customHeight="1">
      <c r="A1491" s="89"/>
      <c r="B1491" s="90"/>
      <c r="C1491" s="91"/>
      <c r="D1491" s="91"/>
      <c r="E1491" s="91"/>
      <c r="F1491" s="91"/>
      <c r="G1491" s="92"/>
      <c r="H1491" s="93"/>
      <c r="I1491" s="94"/>
      <c r="J1491" s="95"/>
      <c r="K1491" s="96"/>
      <c r="L1491" s="97"/>
      <c r="M1491" s="98"/>
      <c r="N1491" s="99"/>
      <c r="O1491" s="91"/>
      <c r="P1491" s="100"/>
    </row>
    <row r="1492" ht="15.75" customHeight="1">
      <c r="A1492" s="89"/>
      <c r="B1492" s="90"/>
      <c r="C1492" s="91"/>
      <c r="D1492" s="91"/>
      <c r="E1492" s="91"/>
      <c r="F1492" s="91"/>
      <c r="G1492" s="92"/>
      <c r="H1492" s="93"/>
      <c r="I1492" s="94"/>
      <c r="J1492" s="95"/>
      <c r="K1492" s="96"/>
      <c r="L1492" s="97"/>
      <c r="M1492" s="98"/>
      <c r="N1492" s="99"/>
      <c r="O1492" s="91"/>
      <c r="P1492" s="100"/>
    </row>
    <row r="1493" ht="15.75" customHeight="1">
      <c r="A1493" s="89"/>
      <c r="B1493" s="90"/>
      <c r="C1493" s="91"/>
      <c r="D1493" s="91"/>
      <c r="E1493" s="91"/>
      <c r="F1493" s="91"/>
      <c r="G1493" s="92"/>
      <c r="H1493" s="93"/>
      <c r="I1493" s="94"/>
      <c r="J1493" s="95"/>
      <c r="K1493" s="96"/>
      <c r="L1493" s="97"/>
      <c r="M1493" s="98"/>
      <c r="N1493" s="99"/>
      <c r="O1493" s="91"/>
      <c r="P1493" s="100"/>
    </row>
    <row r="1494" ht="15.75" customHeight="1">
      <c r="A1494" s="89"/>
      <c r="B1494" s="90"/>
      <c r="C1494" s="91"/>
      <c r="D1494" s="91"/>
      <c r="E1494" s="91"/>
      <c r="F1494" s="91"/>
      <c r="G1494" s="92"/>
      <c r="H1494" s="93"/>
      <c r="I1494" s="94"/>
      <c r="J1494" s="95"/>
      <c r="K1494" s="96"/>
      <c r="L1494" s="97"/>
      <c r="M1494" s="98"/>
      <c r="N1494" s="99"/>
      <c r="O1494" s="91"/>
      <c r="P1494" s="100"/>
    </row>
    <row r="1495" ht="15.75" customHeight="1">
      <c r="A1495" s="89"/>
      <c r="B1495" s="90"/>
      <c r="C1495" s="91"/>
      <c r="D1495" s="91"/>
      <c r="E1495" s="91"/>
      <c r="F1495" s="91"/>
      <c r="G1495" s="92"/>
      <c r="H1495" s="93"/>
      <c r="I1495" s="94"/>
      <c r="J1495" s="95"/>
      <c r="K1495" s="96"/>
      <c r="L1495" s="97"/>
      <c r="M1495" s="98"/>
      <c r="N1495" s="99"/>
      <c r="O1495" s="91"/>
      <c r="P1495" s="100"/>
    </row>
    <row r="1496" ht="15.75" customHeight="1">
      <c r="A1496" s="89"/>
      <c r="B1496" s="90"/>
      <c r="C1496" s="91"/>
      <c r="D1496" s="91"/>
      <c r="E1496" s="91"/>
      <c r="F1496" s="91"/>
      <c r="G1496" s="92"/>
      <c r="H1496" s="93"/>
      <c r="I1496" s="94"/>
      <c r="J1496" s="95"/>
      <c r="K1496" s="96"/>
      <c r="L1496" s="97"/>
      <c r="M1496" s="98"/>
      <c r="N1496" s="99"/>
      <c r="O1496" s="91"/>
      <c r="P1496" s="100"/>
    </row>
    <row r="1497" ht="15.75" customHeight="1">
      <c r="A1497" s="89"/>
      <c r="B1497" s="90"/>
      <c r="C1497" s="91"/>
      <c r="D1497" s="91"/>
      <c r="E1497" s="91"/>
      <c r="F1497" s="91"/>
      <c r="G1497" s="92"/>
      <c r="H1497" s="93"/>
      <c r="I1497" s="94"/>
      <c r="J1497" s="95"/>
      <c r="K1497" s="96"/>
      <c r="L1497" s="97"/>
      <c r="M1497" s="98"/>
      <c r="N1497" s="99"/>
      <c r="O1497" s="91"/>
      <c r="P1497" s="100"/>
    </row>
    <row r="1498" ht="15.75" customHeight="1">
      <c r="A1498" s="89"/>
      <c r="B1498" s="90"/>
      <c r="C1498" s="91"/>
      <c r="D1498" s="91"/>
      <c r="E1498" s="91"/>
      <c r="F1498" s="91"/>
      <c r="G1498" s="92"/>
      <c r="H1498" s="93"/>
      <c r="I1498" s="94"/>
      <c r="J1498" s="95"/>
      <c r="K1498" s="96"/>
      <c r="L1498" s="97"/>
      <c r="M1498" s="98"/>
      <c r="N1498" s="99"/>
      <c r="O1498" s="91"/>
      <c r="P1498" s="100"/>
    </row>
    <row r="1499" ht="15.75" customHeight="1">
      <c r="A1499" s="89"/>
      <c r="B1499" s="90"/>
      <c r="C1499" s="91"/>
      <c r="D1499" s="91"/>
      <c r="E1499" s="91"/>
      <c r="F1499" s="91"/>
      <c r="G1499" s="92"/>
      <c r="H1499" s="93"/>
      <c r="I1499" s="94"/>
      <c r="J1499" s="95"/>
      <c r="K1499" s="96"/>
      <c r="L1499" s="97"/>
      <c r="M1499" s="98"/>
      <c r="N1499" s="99"/>
      <c r="O1499" s="91"/>
      <c r="P1499" s="100"/>
    </row>
    <row r="1500" ht="15.75" customHeight="1">
      <c r="A1500" s="89"/>
      <c r="B1500" s="90"/>
      <c r="C1500" s="91"/>
      <c r="D1500" s="91"/>
      <c r="E1500" s="91"/>
      <c r="F1500" s="91"/>
      <c r="G1500" s="92"/>
      <c r="H1500" s="93"/>
      <c r="I1500" s="94"/>
      <c r="J1500" s="95"/>
      <c r="K1500" s="96"/>
      <c r="L1500" s="97"/>
      <c r="M1500" s="98"/>
      <c r="N1500" s="99"/>
      <c r="O1500" s="91"/>
      <c r="P1500" s="100"/>
    </row>
    <row r="1501" ht="15.75" customHeight="1">
      <c r="A1501" s="89"/>
      <c r="B1501" s="90"/>
      <c r="C1501" s="91"/>
      <c r="D1501" s="91"/>
      <c r="E1501" s="91"/>
      <c r="F1501" s="91"/>
      <c r="G1501" s="92"/>
      <c r="H1501" s="93"/>
      <c r="I1501" s="94"/>
      <c r="J1501" s="95"/>
      <c r="K1501" s="96"/>
      <c r="L1501" s="97"/>
      <c r="M1501" s="98"/>
      <c r="N1501" s="99"/>
      <c r="O1501" s="91"/>
      <c r="P1501" s="100"/>
    </row>
    <row r="1502" ht="15.75" customHeight="1">
      <c r="A1502" s="89"/>
      <c r="B1502" s="90"/>
      <c r="C1502" s="91"/>
      <c r="D1502" s="91"/>
      <c r="E1502" s="91"/>
      <c r="F1502" s="91"/>
      <c r="G1502" s="92"/>
      <c r="H1502" s="93"/>
      <c r="I1502" s="94"/>
      <c r="J1502" s="95"/>
      <c r="K1502" s="96"/>
      <c r="L1502" s="97"/>
      <c r="M1502" s="98"/>
      <c r="N1502" s="99"/>
      <c r="O1502" s="91"/>
      <c r="P1502" s="100"/>
    </row>
    <row r="1503" ht="15.75" customHeight="1">
      <c r="A1503" s="89"/>
      <c r="B1503" s="90"/>
      <c r="C1503" s="91"/>
      <c r="D1503" s="91"/>
      <c r="E1503" s="91"/>
      <c r="F1503" s="91"/>
      <c r="G1503" s="92"/>
      <c r="H1503" s="93"/>
      <c r="I1503" s="94"/>
      <c r="J1503" s="95"/>
      <c r="K1503" s="96"/>
      <c r="L1503" s="97"/>
      <c r="M1503" s="98"/>
      <c r="N1503" s="99"/>
      <c r="O1503" s="91"/>
      <c r="P1503" s="100"/>
    </row>
    <row r="1504" ht="15.75" customHeight="1">
      <c r="A1504" s="89"/>
      <c r="B1504" s="90"/>
      <c r="C1504" s="91"/>
      <c r="D1504" s="91"/>
      <c r="E1504" s="91"/>
      <c r="F1504" s="91"/>
      <c r="G1504" s="92"/>
      <c r="H1504" s="93"/>
      <c r="I1504" s="94"/>
      <c r="J1504" s="95"/>
      <c r="K1504" s="96"/>
      <c r="L1504" s="97"/>
      <c r="M1504" s="98"/>
      <c r="N1504" s="99"/>
      <c r="O1504" s="91"/>
      <c r="P1504" s="100"/>
    </row>
    <row r="1505" ht="15.75" customHeight="1">
      <c r="A1505" s="89"/>
      <c r="B1505" s="90"/>
      <c r="C1505" s="91"/>
      <c r="D1505" s="91"/>
      <c r="E1505" s="91"/>
      <c r="F1505" s="91"/>
      <c r="G1505" s="92"/>
      <c r="H1505" s="93"/>
      <c r="I1505" s="94"/>
      <c r="J1505" s="95"/>
      <c r="K1505" s="96"/>
      <c r="L1505" s="97"/>
      <c r="M1505" s="98"/>
      <c r="N1505" s="99"/>
      <c r="O1505" s="91"/>
      <c r="P1505" s="100"/>
    </row>
    <row r="1506" ht="15.75" customHeight="1">
      <c r="A1506" s="89"/>
      <c r="B1506" s="90"/>
      <c r="C1506" s="91"/>
      <c r="D1506" s="91"/>
      <c r="E1506" s="91"/>
      <c r="F1506" s="91"/>
      <c r="G1506" s="92"/>
      <c r="H1506" s="93"/>
      <c r="I1506" s="94"/>
      <c r="J1506" s="95"/>
      <c r="K1506" s="96"/>
      <c r="L1506" s="97"/>
      <c r="M1506" s="98"/>
      <c r="N1506" s="99"/>
      <c r="O1506" s="91"/>
      <c r="P1506" s="100"/>
    </row>
    <row r="1507" ht="15.75" customHeight="1">
      <c r="A1507" s="89"/>
      <c r="B1507" s="90"/>
      <c r="C1507" s="91"/>
      <c r="D1507" s="91"/>
      <c r="E1507" s="91"/>
      <c r="F1507" s="91"/>
      <c r="G1507" s="92"/>
      <c r="H1507" s="93"/>
      <c r="I1507" s="94"/>
      <c r="J1507" s="95"/>
      <c r="K1507" s="96"/>
      <c r="L1507" s="97"/>
      <c r="M1507" s="98"/>
      <c r="N1507" s="99"/>
      <c r="O1507" s="91"/>
      <c r="P1507" s="100"/>
    </row>
    <row r="1508" ht="15.75" customHeight="1">
      <c r="A1508" s="89"/>
      <c r="B1508" s="90"/>
      <c r="C1508" s="91"/>
      <c r="D1508" s="91"/>
      <c r="E1508" s="91"/>
      <c r="F1508" s="91"/>
      <c r="G1508" s="92"/>
      <c r="H1508" s="93"/>
      <c r="I1508" s="94"/>
      <c r="J1508" s="95"/>
      <c r="K1508" s="96"/>
      <c r="L1508" s="97"/>
      <c r="M1508" s="98"/>
      <c r="N1508" s="99"/>
      <c r="O1508" s="91"/>
      <c r="P1508" s="100"/>
    </row>
    <row r="1509" ht="15.75" customHeight="1">
      <c r="A1509" s="89"/>
      <c r="B1509" s="90"/>
      <c r="C1509" s="91"/>
      <c r="D1509" s="91"/>
      <c r="E1509" s="91"/>
      <c r="F1509" s="91"/>
      <c r="G1509" s="92"/>
      <c r="H1509" s="93"/>
      <c r="I1509" s="94"/>
      <c r="J1509" s="95"/>
      <c r="K1509" s="96"/>
      <c r="L1509" s="97"/>
      <c r="M1509" s="98"/>
      <c r="N1509" s="99"/>
      <c r="O1509" s="91"/>
      <c r="P1509" s="100"/>
    </row>
    <row r="1510" ht="15.75" customHeight="1">
      <c r="A1510" s="89"/>
      <c r="B1510" s="90"/>
      <c r="C1510" s="91"/>
      <c r="D1510" s="91"/>
      <c r="E1510" s="91"/>
      <c r="F1510" s="91"/>
      <c r="G1510" s="92"/>
      <c r="H1510" s="93"/>
      <c r="I1510" s="94"/>
      <c r="J1510" s="95"/>
      <c r="K1510" s="96"/>
      <c r="L1510" s="97"/>
      <c r="M1510" s="98"/>
      <c r="N1510" s="99"/>
      <c r="O1510" s="91"/>
      <c r="P1510" s="100"/>
    </row>
    <row r="1511" ht="15.75" customHeight="1">
      <c r="A1511" s="89"/>
      <c r="B1511" s="90"/>
      <c r="C1511" s="91"/>
      <c r="D1511" s="91"/>
      <c r="E1511" s="91"/>
      <c r="F1511" s="91"/>
      <c r="G1511" s="92"/>
      <c r="H1511" s="93"/>
      <c r="I1511" s="94"/>
      <c r="J1511" s="95"/>
      <c r="K1511" s="96"/>
      <c r="L1511" s="97"/>
      <c r="M1511" s="98"/>
      <c r="N1511" s="99"/>
      <c r="O1511" s="91"/>
      <c r="P1511" s="100"/>
    </row>
    <row r="1512" ht="15.75" customHeight="1">
      <c r="A1512" s="89"/>
      <c r="B1512" s="90"/>
      <c r="C1512" s="91"/>
      <c r="D1512" s="91"/>
      <c r="E1512" s="91"/>
      <c r="F1512" s="91"/>
      <c r="G1512" s="92"/>
      <c r="H1512" s="93"/>
      <c r="I1512" s="94"/>
      <c r="J1512" s="95"/>
      <c r="K1512" s="96"/>
      <c r="L1512" s="97"/>
      <c r="M1512" s="98"/>
      <c r="N1512" s="99"/>
      <c r="O1512" s="91"/>
      <c r="P1512" s="100"/>
    </row>
    <row r="1513" ht="15.75" customHeight="1">
      <c r="A1513" s="89"/>
      <c r="B1513" s="90"/>
      <c r="C1513" s="91"/>
      <c r="D1513" s="91"/>
      <c r="E1513" s="91"/>
      <c r="F1513" s="91"/>
      <c r="G1513" s="92"/>
      <c r="H1513" s="93"/>
      <c r="I1513" s="94"/>
      <c r="J1513" s="95"/>
      <c r="K1513" s="96"/>
      <c r="L1513" s="97"/>
      <c r="M1513" s="98"/>
      <c r="N1513" s="99"/>
      <c r="O1513" s="91"/>
      <c r="P1513" s="100"/>
    </row>
    <row r="1514" ht="15.75" customHeight="1">
      <c r="A1514" s="89"/>
      <c r="B1514" s="90"/>
      <c r="C1514" s="91"/>
      <c r="D1514" s="91"/>
      <c r="E1514" s="91"/>
      <c r="F1514" s="91"/>
      <c r="G1514" s="92"/>
      <c r="H1514" s="93"/>
      <c r="I1514" s="94"/>
      <c r="J1514" s="95"/>
      <c r="K1514" s="96"/>
      <c r="L1514" s="97"/>
      <c r="M1514" s="98"/>
      <c r="N1514" s="99"/>
      <c r="O1514" s="91"/>
      <c r="P1514" s="100"/>
    </row>
    <row r="1515" ht="15.75" customHeight="1">
      <c r="A1515" s="89"/>
      <c r="B1515" s="90"/>
      <c r="C1515" s="91"/>
      <c r="D1515" s="91"/>
      <c r="E1515" s="91"/>
      <c r="F1515" s="91"/>
      <c r="G1515" s="92"/>
      <c r="H1515" s="93"/>
      <c r="I1515" s="94"/>
      <c r="J1515" s="95"/>
      <c r="K1515" s="96"/>
      <c r="L1515" s="97"/>
      <c r="M1515" s="98"/>
      <c r="N1515" s="99"/>
      <c r="O1515" s="91"/>
      <c r="P1515" s="100"/>
    </row>
    <row r="1516" ht="15.75" customHeight="1">
      <c r="A1516" s="89"/>
      <c r="B1516" s="90"/>
      <c r="C1516" s="91"/>
      <c r="D1516" s="91"/>
      <c r="E1516" s="91"/>
      <c r="F1516" s="91"/>
      <c r="G1516" s="92"/>
      <c r="H1516" s="93"/>
      <c r="I1516" s="94"/>
      <c r="J1516" s="95"/>
      <c r="K1516" s="96"/>
      <c r="L1516" s="97"/>
      <c r="M1516" s="98"/>
      <c r="N1516" s="99"/>
      <c r="O1516" s="91"/>
      <c r="P1516" s="100"/>
    </row>
    <row r="1517" ht="15.75" customHeight="1">
      <c r="A1517" s="89"/>
      <c r="B1517" s="90"/>
      <c r="C1517" s="91"/>
      <c r="D1517" s="91"/>
      <c r="E1517" s="91"/>
      <c r="F1517" s="91"/>
      <c r="G1517" s="92"/>
      <c r="H1517" s="93"/>
      <c r="I1517" s="94"/>
      <c r="J1517" s="95"/>
      <c r="K1517" s="96"/>
      <c r="L1517" s="97"/>
      <c r="M1517" s="98"/>
      <c r="N1517" s="99"/>
      <c r="O1517" s="91"/>
      <c r="P1517" s="100"/>
    </row>
    <row r="1518" ht="15.75" customHeight="1">
      <c r="A1518" s="89"/>
      <c r="B1518" s="90"/>
      <c r="C1518" s="91"/>
      <c r="D1518" s="91"/>
      <c r="E1518" s="91"/>
      <c r="F1518" s="91"/>
      <c r="G1518" s="92"/>
      <c r="H1518" s="93"/>
      <c r="I1518" s="94"/>
      <c r="J1518" s="95"/>
      <c r="K1518" s="96"/>
      <c r="L1518" s="97"/>
      <c r="M1518" s="98"/>
      <c r="N1518" s="99"/>
      <c r="O1518" s="91"/>
      <c r="P1518" s="100"/>
    </row>
    <row r="1519" ht="15.75" customHeight="1">
      <c r="A1519" s="89"/>
      <c r="B1519" s="90"/>
      <c r="C1519" s="91"/>
      <c r="D1519" s="91"/>
      <c r="E1519" s="91"/>
      <c r="F1519" s="91"/>
      <c r="G1519" s="92"/>
      <c r="H1519" s="93"/>
      <c r="I1519" s="94"/>
      <c r="J1519" s="95"/>
      <c r="K1519" s="96"/>
      <c r="L1519" s="97"/>
      <c r="M1519" s="98"/>
      <c r="N1519" s="99"/>
      <c r="O1519" s="91"/>
      <c r="P1519" s="100"/>
    </row>
    <row r="1520" ht="15.75" customHeight="1">
      <c r="A1520" s="89"/>
      <c r="B1520" s="90"/>
      <c r="C1520" s="91"/>
      <c r="D1520" s="91"/>
      <c r="E1520" s="91"/>
      <c r="F1520" s="91"/>
      <c r="G1520" s="92"/>
      <c r="H1520" s="93"/>
      <c r="I1520" s="94"/>
      <c r="J1520" s="95"/>
      <c r="K1520" s="96"/>
      <c r="L1520" s="97"/>
      <c r="M1520" s="98"/>
      <c r="N1520" s="99"/>
      <c r="O1520" s="91"/>
      <c r="P1520" s="100"/>
    </row>
    <row r="1521" ht="15.75" customHeight="1">
      <c r="A1521" s="89"/>
      <c r="B1521" s="90"/>
      <c r="C1521" s="91"/>
      <c r="D1521" s="91"/>
      <c r="E1521" s="91"/>
      <c r="F1521" s="91"/>
      <c r="G1521" s="92"/>
      <c r="H1521" s="93"/>
      <c r="I1521" s="94"/>
      <c r="J1521" s="95"/>
      <c r="K1521" s="96"/>
      <c r="L1521" s="97"/>
      <c r="M1521" s="98"/>
      <c r="N1521" s="99"/>
      <c r="O1521" s="91"/>
      <c r="P1521" s="100"/>
    </row>
    <row r="1522" ht="15.75" customHeight="1">
      <c r="A1522" s="89"/>
      <c r="B1522" s="90"/>
      <c r="C1522" s="91"/>
      <c r="D1522" s="91"/>
      <c r="E1522" s="91"/>
      <c r="F1522" s="91"/>
      <c r="G1522" s="92"/>
      <c r="H1522" s="93"/>
      <c r="I1522" s="94"/>
      <c r="J1522" s="95"/>
      <c r="K1522" s="96"/>
      <c r="L1522" s="97"/>
      <c r="M1522" s="98"/>
      <c r="N1522" s="99"/>
      <c r="O1522" s="91"/>
      <c r="P1522" s="100"/>
    </row>
    <row r="1523" ht="15.75" customHeight="1">
      <c r="A1523" s="89"/>
      <c r="B1523" s="90"/>
      <c r="C1523" s="91"/>
      <c r="D1523" s="91"/>
      <c r="E1523" s="91"/>
      <c r="F1523" s="91"/>
      <c r="G1523" s="92"/>
      <c r="H1523" s="93"/>
      <c r="I1523" s="94"/>
      <c r="J1523" s="95"/>
      <c r="K1523" s="96"/>
      <c r="L1523" s="97"/>
      <c r="M1523" s="98"/>
      <c r="N1523" s="99"/>
      <c r="O1523" s="91"/>
      <c r="P1523" s="100"/>
    </row>
    <row r="1524" ht="15.75" customHeight="1">
      <c r="A1524" s="89"/>
      <c r="B1524" s="90"/>
      <c r="C1524" s="91"/>
      <c r="D1524" s="91"/>
      <c r="E1524" s="91"/>
      <c r="F1524" s="91"/>
      <c r="G1524" s="92"/>
      <c r="H1524" s="93"/>
      <c r="I1524" s="94"/>
      <c r="J1524" s="95"/>
      <c r="K1524" s="96"/>
      <c r="L1524" s="97"/>
      <c r="M1524" s="98"/>
      <c r="N1524" s="99"/>
      <c r="O1524" s="91"/>
      <c r="P1524" s="100"/>
    </row>
    <row r="1525" ht="15.75" customHeight="1">
      <c r="A1525" s="89"/>
      <c r="B1525" s="90"/>
      <c r="C1525" s="91"/>
      <c r="D1525" s="91"/>
      <c r="E1525" s="91"/>
      <c r="F1525" s="91"/>
      <c r="G1525" s="92"/>
      <c r="H1525" s="93"/>
      <c r="I1525" s="94"/>
      <c r="J1525" s="95"/>
      <c r="K1525" s="96"/>
      <c r="L1525" s="97"/>
      <c r="M1525" s="98"/>
      <c r="N1525" s="99"/>
      <c r="O1525" s="91"/>
      <c r="P1525" s="100"/>
    </row>
    <row r="1526" ht="15.75" customHeight="1">
      <c r="A1526" s="89"/>
      <c r="B1526" s="90"/>
      <c r="C1526" s="91"/>
      <c r="D1526" s="91"/>
      <c r="E1526" s="91"/>
      <c r="F1526" s="91"/>
      <c r="G1526" s="92"/>
      <c r="H1526" s="93"/>
      <c r="I1526" s="94"/>
      <c r="J1526" s="95"/>
      <c r="K1526" s="96"/>
      <c r="L1526" s="97"/>
      <c r="M1526" s="98"/>
      <c r="N1526" s="99"/>
      <c r="O1526" s="91"/>
      <c r="P1526" s="100"/>
    </row>
    <row r="1527" ht="15.75" customHeight="1">
      <c r="A1527" s="89"/>
      <c r="B1527" s="90"/>
      <c r="C1527" s="91"/>
      <c r="D1527" s="91"/>
      <c r="E1527" s="91"/>
      <c r="F1527" s="91"/>
      <c r="G1527" s="92"/>
      <c r="H1527" s="93"/>
      <c r="I1527" s="94"/>
      <c r="J1527" s="95"/>
      <c r="K1527" s="96"/>
      <c r="L1527" s="97"/>
      <c r="M1527" s="98"/>
      <c r="N1527" s="99"/>
      <c r="O1527" s="91"/>
      <c r="P1527" s="100"/>
    </row>
    <row r="1528" ht="15.75" customHeight="1">
      <c r="A1528" s="89"/>
      <c r="B1528" s="90"/>
      <c r="C1528" s="91"/>
      <c r="D1528" s="91"/>
      <c r="E1528" s="91"/>
      <c r="F1528" s="91"/>
      <c r="G1528" s="92"/>
      <c r="H1528" s="93"/>
      <c r="I1528" s="94"/>
      <c r="J1528" s="95"/>
      <c r="K1528" s="96"/>
      <c r="L1528" s="97"/>
      <c r="M1528" s="98"/>
      <c r="N1528" s="99"/>
      <c r="O1528" s="91"/>
      <c r="P1528" s="100"/>
    </row>
    <row r="1529" ht="15.75" customHeight="1">
      <c r="A1529" s="89"/>
      <c r="B1529" s="90"/>
      <c r="C1529" s="91"/>
      <c r="D1529" s="91"/>
      <c r="E1529" s="91"/>
      <c r="F1529" s="91"/>
      <c r="G1529" s="92"/>
      <c r="H1529" s="93"/>
      <c r="I1529" s="94"/>
      <c r="J1529" s="95"/>
      <c r="K1529" s="96"/>
      <c r="L1529" s="97"/>
      <c r="M1529" s="98"/>
      <c r="N1529" s="99"/>
      <c r="O1529" s="91"/>
      <c r="P1529" s="100"/>
    </row>
    <row r="1530" ht="15.75" customHeight="1">
      <c r="A1530" s="89"/>
      <c r="B1530" s="90"/>
      <c r="C1530" s="91"/>
      <c r="D1530" s="91"/>
      <c r="E1530" s="91"/>
      <c r="F1530" s="91"/>
      <c r="G1530" s="92"/>
      <c r="H1530" s="93"/>
      <c r="I1530" s="94"/>
      <c r="J1530" s="95"/>
      <c r="K1530" s="96"/>
      <c r="L1530" s="97"/>
      <c r="M1530" s="98"/>
      <c r="N1530" s="99"/>
      <c r="O1530" s="91"/>
      <c r="P1530" s="100"/>
    </row>
    <row r="1531" ht="15.75" customHeight="1">
      <c r="A1531" s="89"/>
      <c r="B1531" s="90"/>
      <c r="C1531" s="91"/>
      <c r="D1531" s="91"/>
      <c r="E1531" s="91"/>
      <c r="F1531" s="91"/>
      <c r="G1531" s="92"/>
      <c r="H1531" s="93"/>
      <c r="I1531" s="94"/>
      <c r="J1531" s="95"/>
      <c r="K1531" s="96"/>
      <c r="L1531" s="97"/>
      <c r="M1531" s="98"/>
      <c r="N1531" s="99"/>
      <c r="O1531" s="91"/>
      <c r="P1531" s="100"/>
    </row>
    <row r="1532" ht="15.75" customHeight="1">
      <c r="A1532" s="89"/>
      <c r="B1532" s="90"/>
      <c r="C1532" s="91"/>
      <c r="D1532" s="91"/>
      <c r="E1532" s="91"/>
      <c r="F1532" s="91"/>
      <c r="G1532" s="92"/>
      <c r="H1532" s="93"/>
      <c r="I1532" s="94"/>
      <c r="J1532" s="95"/>
      <c r="K1532" s="96"/>
      <c r="L1532" s="97"/>
      <c r="M1532" s="98"/>
      <c r="N1532" s="99"/>
      <c r="O1532" s="91"/>
      <c r="P1532" s="100"/>
    </row>
    <row r="1533" ht="15.75" customHeight="1">
      <c r="A1533" s="89"/>
      <c r="B1533" s="90"/>
      <c r="C1533" s="91"/>
      <c r="D1533" s="91"/>
      <c r="E1533" s="91"/>
      <c r="F1533" s="91"/>
      <c r="G1533" s="92"/>
      <c r="H1533" s="93"/>
      <c r="I1533" s="94"/>
      <c r="J1533" s="95"/>
      <c r="K1533" s="96"/>
      <c r="L1533" s="97"/>
      <c r="M1533" s="98"/>
      <c r="N1533" s="99"/>
      <c r="O1533" s="91"/>
      <c r="P1533" s="100"/>
    </row>
    <row r="1534" ht="15.75" customHeight="1">
      <c r="A1534" s="89"/>
      <c r="B1534" s="90"/>
      <c r="C1534" s="91"/>
      <c r="D1534" s="91"/>
      <c r="E1534" s="91"/>
      <c r="F1534" s="91"/>
      <c r="G1534" s="92"/>
      <c r="H1534" s="93"/>
      <c r="I1534" s="94"/>
      <c r="J1534" s="95"/>
      <c r="K1534" s="96"/>
      <c r="L1534" s="97"/>
      <c r="M1534" s="98"/>
      <c r="N1534" s="99"/>
      <c r="O1534" s="91"/>
      <c r="P1534" s="100"/>
    </row>
    <row r="1535" ht="15.75" customHeight="1">
      <c r="A1535" s="89"/>
      <c r="B1535" s="90"/>
      <c r="C1535" s="91"/>
      <c r="D1535" s="91"/>
      <c r="E1535" s="91"/>
      <c r="F1535" s="91"/>
      <c r="G1535" s="92"/>
      <c r="H1535" s="93"/>
      <c r="I1535" s="94"/>
      <c r="J1535" s="95"/>
      <c r="K1535" s="96"/>
      <c r="L1535" s="97"/>
      <c r="M1535" s="98"/>
      <c r="N1535" s="99"/>
      <c r="O1535" s="91"/>
      <c r="P1535" s="100"/>
    </row>
    <row r="1536" ht="15.75" customHeight="1">
      <c r="A1536" s="89"/>
      <c r="B1536" s="90"/>
      <c r="C1536" s="91"/>
      <c r="D1536" s="91"/>
      <c r="E1536" s="91"/>
      <c r="F1536" s="91"/>
      <c r="G1536" s="92"/>
      <c r="H1536" s="93"/>
      <c r="I1536" s="94"/>
      <c r="J1536" s="95"/>
      <c r="K1536" s="96"/>
      <c r="L1536" s="97"/>
      <c r="M1536" s="98"/>
      <c r="N1536" s="99"/>
      <c r="O1536" s="91"/>
      <c r="P1536" s="100"/>
    </row>
    <row r="1537" ht="15.75" customHeight="1">
      <c r="A1537" s="89"/>
      <c r="B1537" s="90"/>
      <c r="C1537" s="91"/>
      <c r="D1537" s="91"/>
      <c r="E1537" s="91"/>
      <c r="F1537" s="91"/>
      <c r="G1537" s="92"/>
      <c r="H1537" s="93"/>
      <c r="I1537" s="94"/>
      <c r="J1537" s="95"/>
      <c r="K1537" s="96"/>
      <c r="L1537" s="97"/>
      <c r="M1537" s="98"/>
      <c r="N1537" s="99"/>
      <c r="O1537" s="91"/>
      <c r="P1537" s="100"/>
    </row>
    <row r="1538" ht="15.75" customHeight="1">
      <c r="A1538" s="89"/>
      <c r="B1538" s="90"/>
      <c r="C1538" s="91"/>
      <c r="D1538" s="91"/>
      <c r="E1538" s="91"/>
      <c r="F1538" s="91"/>
      <c r="G1538" s="92"/>
      <c r="H1538" s="93"/>
      <c r="I1538" s="94"/>
      <c r="J1538" s="95"/>
      <c r="K1538" s="96"/>
      <c r="L1538" s="97"/>
      <c r="M1538" s="98"/>
      <c r="N1538" s="99"/>
      <c r="O1538" s="91"/>
      <c r="P1538" s="100"/>
    </row>
    <row r="1539" ht="15.75" customHeight="1">
      <c r="A1539" s="89"/>
      <c r="B1539" s="90"/>
      <c r="C1539" s="91"/>
      <c r="D1539" s="91"/>
      <c r="E1539" s="91"/>
      <c r="F1539" s="91"/>
      <c r="G1539" s="92"/>
      <c r="H1539" s="93"/>
      <c r="I1539" s="94"/>
      <c r="J1539" s="95"/>
      <c r="K1539" s="96"/>
      <c r="L1539" s="97"/>
      <c r="M1539" s="98"/>
      <c r="N1539" s="99"/>
      <c r="O1539" s="91"/>
      <c r="P1539" s="100"/>
    </row>
    <row r="1540" ht="15.75" customHeight="1">
      <c r="A1540" s="89"/>
      <c r="B1540" s="90"/>
      <c r="C1540" s="91"/>
      <c r="D1540" s="91"/>
      <c r="E1540" s="91"/>
      <c r="F1540" s="91"/>
      <c r="G1540" s="92"/>
      <c r="H1540" s="93"/>
      <c r="I1540" s="94"/>
      <c r="J1540" s="95"/>
      <c r="K1540" s="96"/>
      <c r="L1540" s="97"/>
      <c r="M1540" s="98"/>
      <c r="N1540" s="99"/>
      <c r="O1540" s="91"/>
      <c r="P1540" s="100"/>
    </row>
    <row r="1541" ht="15.75" customHeight="1">
      <c r="A1541" s="89"/>
      <c r="B1541" s="90"/>
      <c r="C1541" s="91"/>
      <c r="D1541" s="91"/>
      <c r="E1541" s="91"/>
      <c r="F1541" s="91"/>
      <c r="G1541" s="92"/>
      <c r="H1541" s="93"/>
      <c r="I1541" s="94"/>
      <c r="J1541" s="95"/>
      <c r="K1541" s="96"/>
      <c r="L1541" s="97"/>
      <c r="M1541" s="98"/>
      <c r="N1541" s="99"/>
      <c r="O1541" s="91"/>
      <c r="P1541" s="100"/>
    </row>
    <row r="1542" ht="15.75" customHeight="1">
      <c r="A1542" s="89"/>
      <c r="B1542" s="90"/>
      <c r="C1542" s="91"/>
      <c r="D1542" s="91"/>
      <c r="E1542" s="91"/>
      <c r="F1542" s="91"/>
      <c r="G1542" s="92"/>
      <c r="H1542" s="93"/>
      <c r="I1542" s="94"/>
      <c r="J1542" s="95"/>
      <c r="K1542" s="96"/>
      <c r="L1542" s="97"/>
      <c r="M1542" s="98"/>
      <c r="N1542" s="99"/>
      <c r="O1542" s="91"/>
      <c r="P1542" s="100"/>
    </row>
    <row r="1543" ht="15.75" customHeight="1">
      <c r="A1543" s="89"/>
      <c r="B1543" s="90"/>
      <c r="C1543" s="91"/>
      <c r="D1543" s="91"/>
      <c r="E1543" s="91"/>
      <c r="F1543" s="91"/>
      <c r="G1543" s="92"/>
      <c r="H1543" s="93"/>
      <c r="I1543" s="94"/>
      <c r="J1543" s="95"/>
      <c r="K1543" s="96"/>
      <c r="L1543" s="97"/>
      <c r="M1543" s="98"/>
      <c r="N1543" s="99"/>
      <c r="O1543" s="91"/>
      <c r="P1543" s="100"/>
    </row>
    <row r="1544" ht="15.75" customHeight="1">
      <c r="A1544" s="89"/>
      <c r="B1544" s="90"/>
      <c r="C1544" s="91"/>
      <c r="D1544" s="91"/>
      <c r="E1544" s="91"/>
      <c r="F1544" s="91"/>
      <c r="G1544" s="92"/>
      <c r="H1544" s="93"/>
      <c r="I1544" s="94"/>
      <c r="J1544" s="95"/>
      <c r="K1544" s="96"/>
      <c r="L1544" s="97"/>
      <c r="M1544" s="98"/>
      <c r="N1544" s="99"/>
      <c r="O1544" s="91"/>
      <c r="P1544" s="100"/>
    </row>
    <row r="1545" ht="15.75" customHeight="1">
      <c r="A1545" s="89"/>
      <c r="B1545" s="90"/>
      <c r="C1545" s="91"/>
      <c r="D1545" s="91"/>
      <c r="E1545" s="91"/>
      <c r="F1545" s="91"/>
      <c r="G1545" s="92"/>
      <c r="H1545" s="93"/>
      <c r="I1545" s="94"/>
      <c r="J1545" s="95"/>
      <c r="K1545" s="96"/>
      <c r="L1545" s="97"/>
      <c r="M1545" s="98"/>
      <c r="N1545" s="99"/>
      <c r="O1545" s="91"/>
      <c r="P1545" s="100"/>
    </row>
    <row r="1546" ht="15.75" customHeight="1">
      <c r="A1546" s="89"/>
      <c r="B1546" s="90"/>
      <c r="C1546" s="91"/>
      <c r="D1546" s="91"/>
      <c r="E1546" s="91"/>
      <c r="F1546" s="91"/>
      <c r="G1546" s="92"/>
      <c r="H1546" s="93"/>
      <c r="I1546" s="94"/>
      <c r="J1546" s="95"/>
      <c r="K1546" s="96"/>
      <c r="L1546" s="97"/>
      <c r="M1546" s="98"/>
      <c r="N1546" s="99"/>
      <c r="O1546" s="91"/>
      <c r="P1546" s="100"/>
    </row>
    <row r="1547" ht="15.75" customHeight="1">
      <c r="A1547" s="89"/>
      <c r="B1547" s="90"/>
      <c r="C1547" s="91"/>
      <c r="D1547" s="91"/>
      <c r="E1547" s="91"/>
      <c r="F1547" s="91"/>
      <c r="G1547" s="92"/>
      <c r="H1547" s="93"/>
      <c r="I1547" s="94"/>
      <c r="J1547" s="95"/>
      <c r="K1547" s="96"/>
      <c r="L1547" s="97"/>
      <c r="M1547" s="98"/>
      <c r="N1547" s="99"/>
      <c r="O1547" s="91"/>
      <c r="P1547" s="100"/>
    </row>
    <row r="1548" ht="15.75" customHeight="1">
      <c r="A1548" s="89"/>
      <c r="B1548" s="90"/>
      <c r="C1548" s="91"/>
      <c r="D1548" s="91"/>
      <c r="E1548" s="91"/>
      <c r="F1548" s="91"/>
      <c r="G1548" s="92"/>
      <c r="H1548" s="93"/>
      <c r="I1548" s="94"/>
      <c r="J1548" s="95"/>
      <c r="K1548" s="96"/>
      <c r="L1548" s="97"/>
      <c r="M1548" s="98"/>
      <c r="N1548" s="99"/>
      <c r="O1548" s="91"/>
      <c r="P1548" s="100"/>
    </row>
    <row r="1549" ht="15.75" customHeight="1">
      <c r="A1549" s="89"/>
      <c r="B1549" s="90"/>
      <c r="C1549" s="91"/>
      <c r="D1549" s="91"/>
      <c r="E1549" s="91"/>
      <c r="F1549" s="91"/>
      <c r="G1549" s="92"/>
      <c r="H1549" s="93"/>
      <c r="I1549" s="94"/>
      <c r="J1549" s="95"/>
      <c r="K1549" s="96"/>
      <c r="L1549" s="97"/>
      <c r="M1549" s="98"/>
      <c r="N1549" s="99"/>
      <c r="O1549" s="91"/>
      <c r="P1549" s="100"/>
    </row>
    <row r="1550" ht="15.75" customHeight="1">
      <c r="A1550" s="89"/>
      <c r="B1550" s="90"/>
      <c r="C1550" s="91"/>
      <c r="D1550" s="91"/>
      <c r="E1550" s="91"/>
      <c r="F1550" s="91"/>
      <c r="G1550" s="92"/>
      <c r="H1550" s="93"/>
      <c r="I1550" s="94"/>
      <c r="J1550" s="95"/>
      <c r="K1550" s="96"/>
      <c r="L1550" s="97"/>
      <c r="M1550" s="98"/>
      <c r="N1550" s="99"/>
      <c r="O1550" s="91"/>
      <c r="P1550" s="100"/>
    </row>
    <row r="1551" ht="15.75" customHeight="1">
      <c r="A1551" s="89"/>
      <c r="B1551" s="90"/>
      <c r="C1551" s="91"/>
      <c r="D1551" s="91"/>
      <c r="E1551" s="91"/>
      <c r="F1551" s="91"/>
      <c r="G1551" s="92"/>
      <c r="H1551" s="93"/>
      <c r="I1551" s="94"/>
      <c r="J1551" s="95"/>
      <c r="K1551" s="96"/>
      <c r="L1551" s="97"/>
      <c r="M1551" s="98"/>
      <c r="N1551" s="99"/>
      <c r="O1551" s="91"/>
      <c r="P1551" s="100"/>
    </row>
    <row r="1552" ht="15.75" customHeight="1">
      <c r="A1552" s="89"/>
      <c r="B1552" s="90"/>
      <c r="C1552" s="91"/>
      <c r="D1552" s="91"/>
      <c r="E1552" s="91"/>
      <c r="F1552" s="91"/>
      <c r="G1552" s="92"/>
      <c r="H1552" s="93"/>
      <c r="I1552" s="94"/>
      <c r="J1552" s="95"/>
      <c r="K1552" s="96"/>
      <c r="L1552" s="97"/>
      <c r="M1552" s="98"/>
      <c r="N1552" s="99"/>
      <c r="O1552" s="91"/>
      <c r="P1552" s="100"/>
    </row>
    <row r="1553" ht="15.75" customHeight="1">
      <c r="A1553" s="89"/>
      <c r="B1553" s="90"/>
      <c r="C1553" s="91"/>
      <c r="D1553" s="91"/>
      <c r="E1553" s="91"/>
      <c r="F1553" s="91"/>
      <c r="G1553" s="92"/>
      <c r="H1553" s="93"/>
      <c r="I1553" s="94"/>
      <c r="J1553" s="95"/>
      <c r="K1553" s="96"/>
      <c r="L1553" s="97"/>
      <c r="M1553" s="98"/>
      <c r="N1553" s="99"/>
      <c r="O1553" s="91"/>
      <c r="P1553" s="100"/>
    </row>
    <row r="1554" ht="15.75" customHeight="1">
      <c r="A1554" s="89"/>
      <c r="B1554" s="90"/>
      <c r="C1554" s="91"/>
      <c r="D1554" s="91"/>
      <c r="E1554" s="91"/>
      <c r="F1554" s="91"/>
      <c r="G1554" s="92"/>
      <c r="H1554" s="93"/>
      <c r="I1554" s="94"/>
      <c r="J1554" s="95"/>
      <c r="K1554" s="96"/>
      <c r="L1554" s="97"/>
      <c r="M1554" s="98"/>
      <c r="N1554" s="99"/>
      <c r="O1554" s="91"/>
      <c r="P1554" s="100"/>
    </row>
    <row r="1555" ht="15.75" customHeight="1">
      <c r="A1555" s="89"/>
      <c r="B1555" s="90"/>
      <c r="C1555" s="91"/>
      <c r="D1555" s="91"/>
      <c r="E1555" s="91"/>
      <c r="F1555" s="91"/>
      <c r="G1555" s="92"/>
      <c r="H1555" s="93"/>
      <c r="I1555" s="94"/>
      <c r="J1555" s="95"/>
      <c r="K1555" s="96"/>
      <c r="L1555" s="97"/>
      <c r="M1555" s="98"/>
      <c r="N1555" s="99"/>
      <c r="O1555" s="91"/>
      <c r="P1555" s="100"/>
    </row>
    <row r="1556" ht="15.75" customHeight="1">
      <c r="A1556" s="89"/>
      <c r="B1556" s="90"/>
      <c r="C1556" s="91"/>
      <c r="D1556" s="91"/>
      <c r="E1556" s="91"/>
      <c r="F1556" s="91"/>
      <c r="G1556" s="92"/>
      <c r="H1556" s="93"/>
      <c r="I1556" s="94"/>
      <c r="J1556" s="95"/>
      <c r="K1556" s="96"/>
      <c r="L1556" s="97"/>
      <c r="M1556" s="98"/>
      <c r="N1556" s="99"/>
      <c r="O1556" s="91"/>
      <c r="P1556" s="100"/>
    </row>
    <row r="1557" ht="15.75" customHeight="1">
      <c r="A1557" s="89"/>
      <c r="B1557" s="90"/>
      <c r="C1557" s="91"/>
      <c r="D1557" s="91"/>
      <c r="E1557" s="91"/>
      <c r="F1557" s="91"/>
      <c r="G1557" s="92"/>
      <c r="H1557" s="93"/>
      <c r="I1557" s="94"/>
      <c r="J1557" s="95"/>
      <c r="K1557" s="96"/>
      <c r="L1557" s="97"/>
      <c r="M1557" s="98"/>
      <c r="N1557" s="99"/>
      <c r="O1557" s="91"/>
      <c r="P1557" s="100"/>
    </row>
    <row r="1558" ht="15.75" customHeight="1">
      <c r="A1558" s="89"/>
      <c r="B1558" s="90"/>
      <c r="C1558" s="91"/>
      <c r="D1558" s="91"/>
      <c r="E1558" s="91"/>
      <c r="F1558" s="91"/>
      <c r="G1558" s="92"/>
      <c r="H1558" s="93"/>
      <c r="I1558" s="94"/>
      <c r="J1558" s="95"/>
      <c r="K1558" s="96"/>
      <c r="L1558" s="97"/>
      <c r="M1558" s="98"/>
      <c r="N1558" s="99"/>
      <c r="O1558" s="91"/>
      <c r="P1558" s="100"/>
    </row>
    <row r="1559" ht="15.75" customHeight="1">
      <c r="A1559" s="89"/>
      <c r="B1559" s="90"/>
      <c r="C1559" s="91"/>
      <c r="D1559" s="91"/>
      <c r="E1559" s="91"/>
      <c r="F1559" s="91"/>
      <c r="G1559" s="92"/>
      <c r="H1559" s="93"/>
      <c r="I1559" s="94"/>
      <c r="J1559" s="95"/>
      <c r="K1559" s="96"/>
      <c r="L1559" s="97"/>
      <c r="M1559" s="98"/>
      <c r="N1559" s="99"/>
      <c r="O1559" s="91"/>
      <c r="P1559" s="100"/>
    </row>
    <row r="1560" ht="15.75" customHeight="1">
      <c r="A1560" s="89"/>
      <c r="B1560" s="90"/>
      <c r="C1560" s="91"/>
      <c r="D1560" s="91"/>
      <c r="E1560" s="91"/>
      <c r="F1560" s="91"/>
      <c r="G1560" s="92"/>
      <c r="H1560" s="93"/>
      <c r="I1560" s="94"/>
      <c r="J1560" s="95"/>
      <c r="K1560" s="96"/>
      <c r="L1560" s="97"/>
      <c r="M1560" s="98"/>
      <c r="N1560" s="99"/>
      <c r="O1560" s="91"/>
      <c r="P1560" s="100"/>
    </row>
    <row r="1561" ht="15.75" customHeight="1">
      <c r="A1561" s="89"/>
      <c r="B1561" s="90"/>
      <c r="C1561" s="91"/>
      <c r="D1561" s="91"/>
      <c r="E1561" s="91"/>
      <c r="F1561" s="91"/>
      <c r="G1561" s="92"/>
      <c r="H1561" s="93"/>
      <c r="I1561" s="94"/>
      <c r="J1561" s="95"/>
      <c r="K1561" s="96"/>
      <c r="L1561" s="97"/>
      <c r="M1561" s="98"/>
      <c r="N1561" s="99"/>
      <c r="O1561" s="91"/>
      <c r="P1561" s="100"/>
    </row>
    <row r="1562" ht="15.75" customHeight="1">
      <c r="A1562" s="89"/>
      <c r="B1562" s="90"/>
      <c r="C1562" s="91"/>
      <c r="D1562" s="91"/>
      <c r="E1562" s="91"/>
      <c r="F1562" s="91"/>
      <c r="G1562" s="92"/>
      <c r="H1562" s="93"/>
      <c r="I1562" s="94"/>
      <c r="J1562" s="95"/>
      <c r="K1562" s="96"/>
      <c r="L1562" s="97"/>
      <c r="M1562" s="98"/>
      <c r="N1562" s="99"/>
      <c r="O1562" s="91"/>
      <c r="P1562" s="100"/>
    </row>
    <row r="1563" ht="15.75" customHeight="1">
      <c r="A1563" s="89"/>
      <c r="B1563" s="90"/>
      <c r="C1563" s="91"/>
      <c r="D1563" s="91"/>
      <c r="E1563" s="91"/>
      <c r="F1563" s="91"/>
      <c r="G1563" s="92"/>
      <c r="H1563" s="93"/>
      <c r="I1563" s="94"/>
      <c r="J1563" s="95"/>
      <c r="K1563" s="96"/>
      <c r="L1563" s="97"/>
      <c r="M1563" s="98"/>
      <c r="N1563" s="99"/>
      <c r="O1563" s="91"/>
      <c r="P1563" s="100"/>
    </row>
    <row r="1564" ht="15.75" customHeight="1">
      <c r="A1564" s="89"/>
      <c r="B1564" s="90"/>
      <c r="C1564" s="91"/>
      <c r="D1564" s="91"/>
      <c r="E1564" s="91"/>
      <c r="F1564" s="91"/>
      <c r="G1564" s="92"/>
      <c r="H1564" s="93"/>
      <c r="I1564" s="94"/>
      <c r="J1564" s="95"/>
      <c r="K1564" s="96"/>
      <c r="L1564" s="97"/>
      <c r="M1564" s="98"/>
      <c r="N1564" s="99"/>
      <c r="O1564" s="91"/>
      <c r="P1564" s="100"/>
    </row>
    <row r="1565" ht="15.75" customHeight="1">
      <c r="A1565" s="89"/>
      <c r="B1565" s="90"/>
      <c r="C1565" s="91"/>
      <c r="D1565" s="91"/>
      <c r="E1565" s="91"/>
      <c r="F1565" s="91"/>
      <c r="G1565" s="92"/>
      <c r="H1565" s="93"/>
      <c r="I1565" s="94"/>
      <c r="J1565" s="95"/>
      <c r="K1565" s="96"/>
      <c r="L1565" s="97"/>
      <c r="M1565" s="98"/>
      <c r="N1565" s="99"/>
      <c r="O1565" s="91"/>
      <c r="P1565" s="100"/>
    </row>
    <row r="1566" ht="15.75" customHeight="1">
      <c r="A1566" s="89"/>
      <c r="B1566" s="90"/>
      <c r="C1566" s="91"/>
      <c r="D1566" s="91"/>
      <c r="E1566" s="91"/>
      <c r="F1566" s="91"/>
      <c r="G1566" s="92"/>
      <c r="H1566" s="93"/>
      <c r="I1566" s="94"/>
      <c r="J1566" s="95"/>
      <c r="K1566" s="96"/>
      <c r="L1566" s="97"/>
      <c r="M1566" s="98"/>
      <c r="N1566" s="99"/>
      <c r="O1566" s="91"/>
      <c r="P1566" s="100"/>
    </row>
    <row r="1567" ht="15.75" customHeight="1">
      <c r="A1567" s="89"/>
      <c r="B1567" s="90"/>
      <c r="C1567" s="91"/>
      <c r="D1567" s="91"/>
      <c r="E1567" s="91"/>
      <c r="F1567" s="91"/>
      <c r="G1567" s="92"/>
      <c r="H1567" s="93"/>
      <c r="I1567" s="94"/>
      <c r="J1567" s="95"/>
      <c r="K1567" s="96"/>
      <c r="L1567" s="97"/>
      <c r="M1567" s="98"/>
      <c r="N1567" s="99"/>
      <c r="O1567" s="91"/>
      <c r="P1567" s="100"/>
    </row>
    <row r="1568" ht="15.75" customHeight="1">
      <c r="A1568" s="89"/>
      <c r="B1568" s="90"/>
      <c r="C1568" s="91"/>
      <c r="D1568" s="91"/>
      <c r="E1568" s="91"/>
      <c r="F1568" s="91"/>
      <c r="G1568" s="92"/>
      <c r="H1568" s="93"/>
      <c r="I1568" s="94"/>
      <c r="J1568" s="95"/>
      <c r="K1568" s="96"/>
      <c r="L1568" s="97"/>
      <c r="M1568" s="98"/>
      <c r="N1568" s="99"/>
      <c r="O1568" s="91"/>
      <c r="P1568" s="100"/>
    </row>
    <row r="1569" ht="15.75" customHeight="1">
      <c r="A1569" s="89"/>
      <c r="B1569" s="90"/>
      <c r="C1569" s="91"/>
      <c r="D1569" s="91"/>
      <c r="E1569" s="91"/>
      <c r="F1569" s="91"/>
      <c r="G1569" s="92"/>
      <c r="H1569" s="93"/>
      <c r="I1569" s="94"/>
      <c r="J1569" s="95"/>
      <c r="K1569" s="96"/>
      <c r="L1569" s="97"/>
      <c r="M1569" s="98"/>
      <c r="N1569" s="99"/>
      <c r="O1569" s="91"/>
      <c r="P1569" s="100"/>
    </row>
    <row r="1570" ht="15.75" customHeight="1">
      <c r="A1570" s="89"/>
      <c r="B1570" s="90"/>
      <c r="C1570" s="91"/>
      <c r="D1570" s="91"/>
      <c r="E1570" s="91"/>
      <c r="F1570" s="91"/>
      <c r="G1570" s="92"/>
      <c r="H1570" s="93"/>
      <c r="I1570" s="94"/>
      <c r="J1570" s="95"/>
      <c r="K1570" s="96"/>
      <c r="L1570" s="97"/>
      <c r="M1570" s="98"/>
      <c r="N1570" s="99"/>
      <c r="O1570" s="91"/>
      <c r="P1570" s="100"/>
    </row>
    <row r="1571" ht="15.75" customHeight="1">
      <c r="A1571" s="89"/>
      <c r="B1571" s="90"/>
      <c r="C1571" s="91"/>
      <c r="D1571" s="91"/>
      <c r="E1571" s="91"/>
      <c r="F1571" s="91"/>
      <c r="G1571" s="92"/>
      <c r="H1571" s="93"/>
      <c r="I1571" s="94"/>
      <c r="J1571" s="95"/>
      <c r="K1571" s="96"/>
      <c r="L1571" s="97"/>
      <c r="M1571" s="98"/>
      <c r="N1571" s="99"/>
      <c r="O1571" s="91"/>
      <c r="P1571" s="100"/>
    </row>
    <row r="1572" ht="15.75" customHeight="1">
      <c r="A1572" s="89"/>
      <c r="B1572" s="90"/>
      <c r="C1572" s="91"/>
      <c r="D1572" s="91"/>
      <c r="E1572" s="91"/>
      <c r="F1572" s="91"/>
      <c r="G1572" s="92"/>
      <c r="H1572" s="93"/>
      <c r="I1572" s="94"/>
      <c r="J1572" s="95"/>
      <c r="K1572" s="96"/>
      <c r="L1572" s="97"/>
      <c r="M1572" s="98"/>
      <c r="N1572" s="99"/>
      <c r="O1572" s="91"/>
      <c r="P1572" s="100"/>
    </row>
    <row r="1573" ht="15.75" customHeight="1">
      <c r="A1573" s="89"/>
      <c r="B1573" s="90"/>
      <c r="C1573" s="91"/>
      <c r="D1573" s="91"/>
      <c r="E1573" s="91"/>
      <c r="F1573" s="91"/>
      <c r="G1573" s="92"/>
      <c r="H1573" s="93"/>
      <c r="I1573" s="94"/>
      <c r="J1573" s="95"/>
      <c r="K1573" s="96"/>
      <c r="L1573" s="97"/>
      <c r="M1573" s="98"/>
      <c r="N1573" s="99"/>
      <c r="O1573" s="91"/>
      <c r="P1573" s="100"/>
    </row>
    <row r="1574" ht="15.75" customHeight="1">
      <c r="A1574" s="89"/>
      <c r="B1574" s="90"/>
      <c r="C1574" s="91"/>
      <c r="D1574" s="91"/>
      <c r="E1574" s="91"/>
      <c r="F1574" s="91"/>
      <c r="G1574" s="92"/>
      <c r="H1574" s="93"/>
      <c r="I1574" s="94"/>
      <c r="J1574" s="95"/>
      <c r="K1574" s="96"/>
      <c r="L1574" s="97"/>
      <c r="M1574" s="98"/>
      <c r="N1574" s="99"/>
      <c r="O1574" s="91"/>
      <c r="P1574" s="100"/>
    </row>
    <row r="1575" ht="15.75" customHeight="1">
      <c r="A1575" s="89"/>
      <c r="B1575" s="90"/>
      <c r="C1575" s="91"/>
      <c r="D1575" s="91"/>
      <c r="E1575" s="91"/>
      <c r="F1575" s="91"/>
      <c r="G1575" s="92"/>
      <c r="H1575" s="93"/>
      <c r="I1575" s="94"/>
      <c r="J1575" s="95"/>
      <c r="K1575" s="96"/>
      <c r="L1575" s="97"/>
      <c r="M1575" s="98"/>
      <c r="N1575" s="99"/>
      <c r="O1575" s="91"/>
      <c r="P1575" s="100"/>
    </row>
    <row r="1576" ht="15.75" customHeight="1">
      <c r="A1576" s="89"/>
      <c r="B1576" s="90"/>
      <c r="C1576" s="91"/>
      <c r="D1576" s="91"/>
      <c r="E1576" s="91"/>
      <c r="F1576" s="91"/>
      <c r="G1576" s="92"/>
      <c r="H1576" s="93"/>
      <c r="I1576" s="94"/>
      <c r="J1576" s="95"/>
      <c r="K1576" s="96"/>
      <c r="L1576" s="97"/>
      <c r="M1576" s="98"/>
      <c r="N1576" s="99"/>
      <c r="O1576" s="91"/>
      <c r="P1576" s="100"/>
    </row>
    <row r="1577" ht="15.75" customHeight="1">
      <c r="A1577" s="89"/>
      <c r="B1577" s="90"/>
      <c r="C1577" s="91"/>
      <c r="D1577" s="91"/>
      <c r="E1577" s="91"/>
      <c r="F1577" s="91"/>
      <c r="G1577" s="92"/>
      <c r="H1577" s="93"/>
      <c r="I1577" s="94"/>
      <c r="J1577" s="95"/>
      <c r="K1577" s="96"/>
      <c r="L1577" s="97"/>
      <c r="M1577" s="98"/>
      <c r="N1577" s="99"/>
      <c r="O1577" s="91"/>
      <c r="P1577" s="100"/>
    </row>
    <row r="1578" ht="15.75" customHeight="1">
      <c r="A1578" s="89"/>
      <c r="B1578" s="90"/>
      <c r="C1578" s="91"/>
      <c r="D1578" s="91"/>
      <c r="E1578" s="91"/>
      <c r="F1578" s="91"/>
      <c r="G1578" s="92"/>
      <c r="H1578" s="93"/>
      <c r="I1578" s="94"/>
      <c r="J1578" s="95"/>
      <c r="K1578" s="96"/>
      <c r="L1578" s="97"/>
      <c r="M1578" s="98"/>
      <c r="N1578" s="99"/>
      <c r="O1578" s="91"/>
      <c r="P1578" s="100"/>
    </row>
    <row r="1579" ht="15.75" customHeight="1">
      <c r="A1579" s="89"/>
      <c r="B1579" s="90"/>
      <c r="C1579" s="91"/>
      <c r="D1579" s="91"/>
      <c r="E1579" s="91"/>
      <c r="F1579" s="91"/>
      <c r="G1579" s="92"/>
      <c r="H1579" s="93"/>
      <c r="I1579" s="94"/>
      <c r="J1579" s="95"/>
      <c r="K1579" s="96"/>
      <c r="L1579" s="97"/>
      <c r="M1579" s="98"/>
      <c r="N1579" s="99"/>
      <c r="O1579" s="91"/>
      <c r="P1579" s="100"/>
    </row>
    <row r="1580" ht="15.75" customHeight="1">
      <c r="A1580" s="89"/>
      <c r="B1580" s="90"/>
      <c r="C1580" s="91"/>
      <c r="D1580" s="91"/>
      <c r="E1580" s="91"/>
      <c r="F1580" s="91"/>
      <c r="G1580" s="92"/>
      <c r="H1580" s="93"/>
      <c r="I1580" s="94"/>
      <c r="J1580" s="95"/>
      <c r="K1580" s="96"/>
      <c r="L1580" s="97"/>
      <c r="M1580" s="98"/>
      <c r="N1580" s="99"/>
      <c r="O1580" s="91"/>
      <c r="P1580" s="100"/>
    </row>
    <row r="1581" ht="15.75" customHeight="1">
      <c r="A1581" s="89"/>
      <c r="B1581" s="90"/>
      <c r="C1581" s="91"/>
      <c r="D1581" s="91"/>
      <c r="E1581" s="91"/>
      <c r="F1581" s="91"/>
      <c r="G1581" s="92"/>
      <c r="H1581" s="93"/>
      <c r="I1581" s="94"/>
      <c r="J1581" s="95"/>
      <c r="K1581" s="96"/>
      <c r="L1581" s="97"/>
      <c r="M1581" s="98"/>
      <c r="N1581" s="99"/>
      <c r="O1581" s="91"/>
      <c r="P1581" s="100"/>
    </row>
    <row r="1582" ht="15.75" customHeight="1">
      <c r="A1582" s="89"/>
      <c r="B1582" s="90"/>
      <c r="C1582" s="91"/>
      <c r="D1582" s="91"/>
      <c r="E1582" s="91"/>
      <c r="F1582" s="91"/>
      <c r="G1582" s="92"/>
      <c r="H1582" s="93"/>
      <c r="I1582" s="94"/>
      <c r="J1582" s="95"/>
      <c r="K1582" s="96"/>
      <c r="L1582" s="97"/>
      <c r="M1582" s="98"/>
      <c r="N1582" s="99"/>
      <c r="O1582" s="91"/>
      <c r="P1582" s="100"/>
    </row>
    <row r="1583" ht="15.75" customHeight="1">
      <c r="A1583" s="89"/>
      <c r="B1583" s="90"/>
      <c r="C1583" s="91"/>
      <c r="D1583" s="91"/>
      <c r="E1583" s="91"/>
      <c r="F1583" s="91"/>
      <c r="G1583" s="92"/>
      <c r="H1583" s="93"/>
      <c r="I1583" s="94"/>
      <c r="J1583" s="95"/>
      <c r="K1583" s="96"/>
      <c r="L1583" s="97"/>
      <c r="M1583" s="98"/>
      <c r="N1583" s="99"/>
      <c r="O1583" s="91"/>
      <c r="P1583" s="100"/>
    </row>
    <row r="1584" ht="15.75" customHeight="1">
      <c r="A1584" s="89"/>
      <c r="B1584" s="90"/>
      <c r="C1584" s="91"/>
      <c r="D1584" s="91"/>
      <c r="E1584" s="91"/>
      <c r="F1584" s="91"/>
      <c r="G1584" s="92"/>
      <c r="H1584" s="93"/>
      <c r="I1584" s="94"/>
      <c r="J1584" s="95"/>
      <c r="K1584" s="96"/>
      <c r="L1584" s="97"/>
      <c r="M1584" s="98"/>
      <c r="N1584" s="99"/>
      <c r="O1584" s="91"/>
      <c r="P1584" s="100"/>
    </row>
  </sheetData>
  <autoFilter ref="$B$6:$P$1584"/>
  <customSheetViews>
    <customSheetView guid="{CA7C72D8-9701-4D2F-8C47-F0A60DB9C0CD}" filter="1" showAutoFilter="1">
      <autoFilter ref="$C$6:$P$1251"/>
    </customSheetView>
    <customSheetView guid="{47807650-D774-4F2F-BF30-3F3187A6DD62}" filter="1" showAutoFilter="1">
      <autoFilter ref="$F$6:$F$1251"/>
    </customSheetView>
    <customSheetView guid="{7FC482E1-3199-43BA-ACC9-E58F7858AC89}" filter="1" showAutoFilter="1">
      <autoFilter ref="$B$6:$B$1251"/>
    </customSheetView>
    <customSheetView guid="{8A0DE7A3-E47B-47B5-A177-0C871060202A}" filter="1" showAutoFilter="1">
      <autoFilter ref="$K$6:$K$1251"/>
    </customSheetView>
  </customSheetViews>
  <mergeCells count="2">
    <mergeCell ref="N2:N4"/>
    <mergeCell ref="O2:P4"/>
  </mergeCells>
  <conditionalFormatting sqref="B6">
    <cfRule type="notContainsBlanks" dxfId="1" priority="1">
      <formula>LEN(TRIM(B6))&gt;0</formula>
    </cfRule>
  </conditionalFormatting>
  <conditionalFormatting sqref="L7:L1252 N8:N1252">
    <cfRule type="cellIs" dxfId="2" priority="2" operator="lessThan">
      <formula>0</formula>
    </cfRule>
  </conditionalFormatting>
  <dataValidations>
    <dataValidation type="list" allowBlank="1" showDropDown="1" sqref="B1:B1584">
      <formula1>'判定表'!$G:$G</formula1>
    </dataValidation>
    <dataValidation type="list" allowBlank="1" sqref="K1253:K1584">
      <formula1>'判定表'!$B$3:$B$33</formula1>
    </dataValidation>
    <dataValidation type="list" allowBlank="1" sqref="F7:F1252">
      <formula1>'金額'!$B$3:$B$44</formula1>
    </dataValidation>
    <dataValidation type="list" allowBlank="1" sqref="F1253:F1584">
      <formula1>'金額'!$B$3:$B$34</formula1>
    </dataValidation>
    <dataValidation type="list" allowBlank="1" sqref="K8:K1252">
      <formula1>'判定表'!$B$3:$B$85</formula1>
    </dataValidation>
    <dataValidation type="list" allowBlank="1" sqref="K7">
      <formula1>'判定表'!$B$3:$B$45</formula1>
    </dataValidation>
  </dataValidations>
  <printOptions/>
  <pageMargins bottom="0.75" footer="0.0" header="0.0" left="0.25" right="0.25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5.43"/>
    <col customWidth="1" min="2" max="2" width="3.57"/>
    <col customWidth="1" min="3" max="3" width="8.29"/>
    <col customWidth="1" min="4" max="6" width="7.43"/>
    <col customWidth="1" min="7" max="7" width="21.29"/>
    <col customWidth="1" hidden="1" min="8" max="9" width="3.0"/>
    <col customWidth="1" min="10" max="10" width="19.14"/>
    <col customWidth="1" min="11" max="11" width="16.43"/>
    <col customWidth="1" min="12" max="12" width="12.43"/>
    <col customWidth="1" min="13" max="13" width="9.71"/>
    <col customWidth="1" min="14" max="14" width="15.0"/>
    <col customWidth="1" min="15" max="15" width="17.86"/>
    <col customWidth="1" min="16" max="28" width="12.57"/>
  </cols>
  <sheetData>
    <row r="1" ht="13.5" customHeight="1">
      <c r="A1" s="101"/>
      <c r="B1" s="1"/>
      <c r="C1" s="2"/>
      <c r="D1" s="2"/>
      <c r="E1" s="2"/>
      <c r="F1" s="2"/>
      <c r="G1" s="2"/>
      <c r="H1" s="102"/>
      <c r="I1" s="102"/>
      <c r="J1" s="102"/>
      <c r="K1" s="103"/>
      <c r="L1" s="104"/>
      <c r="M1" s="87"/>
      <c r="N1" s="105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ht="13.5" customHeight="1">
      <c r="A2" s="1"/>
      <c r="B2" s="1"/>
      <c r="C2" s="2"/>
      <c r="D2" s="2"/>
      <c r="E2" s="2"/>
      <c r="F2" s="2"/>
      <c r="G2" s="2"/>
      <c r="H2" s="106"/>
      <c r="I2" s="106"/>
      <c r="J2" s="106"/>
      <c r="K2" s="102"/>
      <c r="L2" s="107" t="s">
        <v>0</v>
      </c>
      <c r="M2" s="108">
        <f>N7</f>
        <v>0</v>
      </c>
      <c r="N2" s="16"/>
      <c r="O2" s="9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ht="13.5" customHeight="1">
      <c r="A3" s="1"/>
      <c r="B3" s="1"/>
      <c r="C3" s="17"/>
      <c r="D3" s="2"/>
      <c r="E3" s="2"/>
      <c r="F3" s="2"/>
      <c r="G3" s="2"/>
      <c r="H3" s="106"/>
      <c r="I3" s="106"/>
      <c r="J3" s="106"/>
      <c r="K3" s="102"/>
      <c r="L3" s="18"/>
      <c r="N3" s="20"/>
      <c r="O3" s="9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ht="13.5" customHeight="1">
      <c r="A4" s="1"/>
      <c r="B4" s="1"/>
      <c r="C4" s="2"/>
      <c r="D4" s="2"/>
      <c r="E4" s="2"/>
      <c r="F4" s="2"/>
      <c r="G4" s="2"/>
      <c r="H4" s="106"/>
      <c r="I4" s="106"/>
      <c r="J4" s="106"/>
      <c r="K4" s="109"/>
      <c r="L4" s="23"/>
      <c r="M4" s="110"/>
      <c r="N4" s="25"/>
      <c r="O4" s="9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ht="13.5" customHeight="1">
      <c r="A5" s="1"/>
      <c r="B5" s="1"/>
      <c r="C5" s="2"/>
      <c r="D5" s="2"/>
      <c r="E5" s="2"/>
      <c r="F5" s="2"/>
      <c r="G5" s="2"/>
      <c r="H5" s="106"/>
      <c r="I5" s="106"/>
      <c r="J5" s="106"/>
      <c r="K5" s="11"/>
      <c r="L5" s="104"/>
      <c r="M5" s="87"/>
      <c r="N5" s="1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ht="33.75" customHeight="1">
      <c r="A6" s="101"/>
      <c r="B6" s="112"/>
      <c r="C6" s="113" t="s">
        <v>1</v>
      </c>
      <c r="D6" s="114" t="s">
        <v>2</v>
      </c>
      <c r="E6" s="115" t="s">
        <v>3</v>
      </c>
      <c r="F6" s="116"/>
      <c r="G6" s="117" t="s">
        <v>4</v>
      </c>
      <c r="H6" s="118"/>
      <c r="I6" s="119"/>
      <c r="J6" s="120" t="s">
        <v>7</v>
      </c>
      <c r="K6" s="121" t="s">
        <v>16</v>
      </c>
      <c r="L6" s="122" t="s">
        <v>17</v>
      </c>
      <c r="M6" s="123" t="s">
        <v>18</v>
      </c>
      <c r="N6" s="124" t="s">
        <v>19</v>
      </c>
      <c r="O6" s="22"/>
      <c r="P6" s="11"/>
      <c r="Q6" s="11"/>
      <c r="R6" s="125"/>
      <c r="S6" s="11"/>
      <c r="T6" s="11"/>
      <c r="U6" s="125"/>
      <c r="V6" s="11"/>
      <c r="W6" s="11"/>
      <c r="X6" s="11"/>
      <c r="Y6" s="11"/>
      <c r="Z6" s="11"/>
      <c r="AA6" s="11"/>
      <c r="AB6" s="11"/>
    </row>
    <row r="7" ht="13.5" customHeight="1">
      <c r="A7" s="76"/>
      <c r="B7" s="126"/>
      <c r="C7" s="127"/>
      <c r="D7" s="128"/>
      <c r="E7" s="129" t="s">
        <v>13</v>
      </c>
      <c r="F7" s="129" t="s">
        <v>13</v>
      </c>
      <c r="G7" s="130"/>
      <c r="H7" s="131"/>
      <c r="I7" s="132"/>
      <c r="J7" s="129" t="s">
        <v>13</v>
      </c>
      <c r="K7" s="133"/>
      <c r="L7" s="134">
        <f>SUBTOTAL(9, L8:L5771)</f>
        <v>0</v>
      </c>
      <c r="M7" s="135"/>
      <c r="N7" s="136">
        <f>SUBTOTAL(9, N8:N2725)</f>
        <v>0</v>
      </c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</row>
    <row r="8" ht="13.5" customHeight="1">
      <c r="A8" s="76"/>
      <c r="B8" s="60" t="str">
        <f>IF($K8="","",(VLOOKUP($K8,'判定表'!$B$3:$G$108,6,FALSE)))</f>
        <v/>
      </c>
      <c r="C8" s="137"/>
      <c r="D8" s="138" t="str">
        <f t="shared" ref="D8:D1763" si="1">IF(C8="","",upper(TEXT(C8, "DDD")))</f>
        <v/>
      </c>
      <c r="E8" s="139" t="str">
        <f>IF(G8="","",VLOOKUP($G8,'金額'!$N$3:$O$62,2,FALSE))</f>
        <v/>
      </c>
      <c r="F8" s="139" t="str">
        <f>IF(G8="","",VLOOKUP($G8,'金額'!$N$3:$Q$62,4,FALSE))</f>
        <v/>
      </c>
      <c r="G8" s="140"/>
      <c r="H8" s="141"/>
      <c r="I8" s="142"/>
      <c r="J8" s="143"/>
      <c r="K8" s="144"/>
      <c r="L8" s="145"/>
      <c r="M8" s="146" t="str">
        <f>IF(G8="","", IF(G8="Palette TIP",#REF!,VLOOKUP(G8, '金額'!$N$3:$P$62, 3, FALSE)))</f>
        <v/>
      </c>
      <c r="N8" s="147" t="str">
        <f t="shared" ref="N8:N1763" si="2">IF(G8="","",(L8*M8))</f>
        <v/>
      </c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</row>
    <row r="9" ht="13.5" customHeight="1">
      <c r="A9" s="76"/>
      <c r="B9" s="60" t="str">
        <f>IF($K9="","",(VLOOKUP($K9,'判定表'!$B$3:$G$108,6,FALSE)))</f>
        <v/>
      </c>
      <c r="C9" s="137"/>
      <c r="D9" s="138" t="str">
        <f t="shared" si="1"/>
        <v/>
      </c>
      <c r="E9" s="139" t="str">
        <f>IF(G9="","",VLOOKUP($G9,'金額'!$N$3:$O$62,2,FALSE))</f>
        <v/>
      </c>
      <c r="F9" s="139" t="str">
        <f>IF(G9="","",VLOOKUP($G9,'金額'!$N$3:$Q$62,4,FALSE))</f>
        <v/>
      </c>
      <c r="G9" s="140"/>
      <c r="H9" s="141"/>
      <c r="I9" s="142"/>
      <c r="J9" s="143"/>
      <c r="K9" s="144"/>
      <c r="L9" s="145"/>
      <c r="M9" s="146" t="str">
        <f>IF(G9="","", IF(G9="Palette TIP",#REF!,VLOOKUP(G9, '金額'!$N$3:$P$62, 3, FALSE)))</f>
        <v/>
      </c>
      <c r="N9" s="147" t="str">
        <f t="shared" si="2"/>
        <v/>
      </c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</row>
    <row r="10" ht="13.5" customHeight="1">
      <c r="A10" s="76"/>
      <c r="B10" s="60" t="str">
        <f>IF($K10="","",(VLOOKUP($K10,'判定表'!$B$3:$G$108,6,FALSE)))</f>
        <v/>
      </c>
      <c r="C10" s="137"/>
      <c r="D10" s="138" t="str">
        <f t="shared" si="1"/>
        <v/>
      </c>
      <c r="E10" s="139" t="str">
        <f>IF(G10="","",VLOOKUP($G10,'金額'!$N$3:$O$62,2,FALSE))</f>
        <v/>
      </c>
      <c r="F10" s="139" t="str">
        <f>IF(G10="","",VLOOKUP($G10,'金額'!$N$3:$Q$62,4,FALSE))</f>
        <v/>
      </c>
      <c r="G10" s="140"/>
      <c r="H10" s="141"/>
      <c r="I10" s="142"/>
      <c r="J10" s="143"/>
      <c r="K10" s="144"/>
      <c r="L10" s="145"/>
      <c r="M10" s="146" t="str">
        <f>IF(G10="","", IF(G10="Palette TIP",#REF!,VLOOKUP(G10, '金額'!$N$3:$P$62, 3, FALSE)))</f>
        <v/>
      </c>
      <c r="N10" s="147" t="str">
        <f t="shared" si="2"/>
        <v/>
      </c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</row>
    <row r="11" ht="13.5" customHeight="1">
      <c r="A11" s="76"/>
      <c r="B11" s="60" t="str">
        <f>IF($K11="","",(VLOOKUP($K11,'判定表'!$B$3:$G$108,6,FALSE)))</f>
        <v/>
      </c>
      <c r="C11" s="137"/>
      <c r="D11" s="138" t="str">
        <f t="shared" si="1"/>
        <v/>
      </c>
      <c r="E11" s="139" t="str">
        <f>IF(G11="","",VLOOKUP($G11,'金額'!$N$3:$O$62,2,FALSE))</f>
        <v/>
      </c>
      <c r="F11" s="139" t="str">
        <f>IF(G11="","",VLOOKUP($G11,'金額'!$N$3:$Q$62,4,FALSE))</f>
        <v/>
      </c>
      <c r="G11" s="140"/>
      <c r="H11" s="141"/>
      <c r="I11" s="142"/>
      <c r="J11" s="143"/>
      <c r="K11" s="144"/>
      <c r="L11" s="145"/>
      <c r="M11" s="146" t="str">
        <f>IF(G11="","", IF(G11="Palette TIP",#REF!,VLOOKUP(G11, '金額'!$N$3:$P$62, 3, FALSE)))</f>
        <v/>
      </c>
      <c r="N11" s="147" t="str">
        <f t="shared" si="2"/>
        <v/>
      </c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</row>
    <row r="12" ht="13.5" customHeight="1">
      <c r="A12" s="76"/>
      <c r="B12" s="60" t="str">
        <f>IF($K12="","",(VLOOKUP($K12,'判定表'!$B$3:$G$108,6,FALSE)))</f>
        <v/>
      </c>
      <c r="C12" s="137"/>
      <c r="D12" s="138" t="str">
        <f t="shared" si="1"/>
        <v/>
      </c>
      <c r="E12" s="139" t="str">
        <f>IF(G12="","",VLOOKUP($G12,'金額'!$N$3:$O$62,2,FALSE))</f>
        <v/>
      </c>
      <c r="F12" s="139" t="str">
        <f>IF(G12="","",VLOOKUP($G12,'金額'!$N$3:$Q$62,4,FALSE))</f>
        <v/>
      </c>
      <c r="G12" s="140"/>
      <c r="H12" s="141"/>
      <c r="I12" s="142"/>
      <c r="J12" s="143"/>
      <c r="K12" s="144"/>
      <c r="L12" s="145"/>
      <c r="M12" s="146" t="str">
        <f>IF(G12="","", IF(G12="Palette TIP",#REF!,VLOOKUP(G12, '金額'!$N$3:$P$62, 3, FALSE)))</f>
        <v/>
      </c>
      <c r="N12" s="147" t="str">
        <f t="shared" si="2"/>
        <v/>
      </c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</row>
    <row r="13" ht="13.5" customHeight="1">
      <c r="A13" s="76"/>
      <c r="B13" s="60" t="str">
        <f>IF($K13="","",(VLOOKUP($K13,'判定表'!$B$3:$G$108,6,FALSE)))</f>
        <v/>
      </c>
      <c r="C13" s="137"/>
      <c r="D13" s="138" t="str">
        <f t="shared" si="1"/>
        <v/>
      </c>
      <c r="E13" s="139" t="str">
        <f>IF(G13="","",VLOOKUP($G13,'金額'!$N$3:$O$62,2,FALSE))</f>
        <v/>
      </c>
      <c r="F13" s="139" t="str">
        <f>IF(G13="","",VLOOKUP($G13,'金額'!$N$3:$Q$62,4,FALSE))</f>
        <v/>
      </c>
      <c r="G13" s="140"/>
      <c r="H13" s="141"/>
      <c r="I13" s="142"/>
      <c r="J13" s="143"/>
      <c r="K13" s="144"/>
      <c r="L13" s="145"/>
      <c r="M13" s="146" t="str">
        <f>IF(G13="","", IF(G13="Palette TIP",#REF!,VLOOKUP(G13, '金額'!$N$3:$P$62, 3, FALSE)))</f>
        <v/>
      </c>
      <c r="N13" s="147" t="str">
        <f t="shared" si="2"/>
        <v/>
      </c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</row>
    <row r="14" ht="13.5" customHeight="1">
      <c r="A14" s="76"/>
      <c r="B14" s="60" t="str">
        <f>IF($K14="","",(VLOOKUP($K14,'判定表'!$B$3:$G$108,6,FALSE)))</f>
        <v/>
      </c>
      <c r="C14" s="137"/>
      <c r="D14" s="138" t="str">
        <f t="shared" si="1"/>
        <v/>
      </c>
      <c r="E14" s="139" t="str">
        <f>IF(G14="","",VLOOKUP($G14,'金額'!$N$3:$O$62,2,FALSE))</f>
        <v/>
      </c>
      <c r="F14" s="139" t="str">
        <f>IF(G14="","",VLOOKUP($G14,'金額'!$N$3:$Q$62,4,FALSE))</f>
        <v/>
      </c>
      <c r="G14" s="140"/>
      <c r="H14" s="141"/>
      <c r="I14" s="142"/>
      <c r="J14" s="143"/>
      <c r="K14" s="144"/>
      <c r="L14" s="145"/>
      <c r="M14" s="146" t="str">
        <f>IF(G14="","", IF(G14="Palette TIP",#REF!,VLOOKUP(G14, '金額'!$N$3:$P$62, 3, FALSE)))</f>
        <v/>
      </c>
      <c r="N14" s="147" t="str">
        <f t="shared" si="2"/>
        <v/>
      </c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</row>
    <row r="15" ht="13.5" customHeight="1">
      <c r="A15" s="76"/>
      <c r="B15" s="60" t="str">
        <f>IF($K15="","",(VLOOKUP($K15,'判定表'!$B$3:$G$108,6,FALSE)))</f>
        <v/>
      </c>
      <c r="C15" s="137"/>
      <c r="D15" s="138" t="str">
        <f t="shared" si="1"/>
        <v/>
      </c>
      <c r="E15" s="139" t="str">
        <f>IF(G15="","",VLOOKUP($G15,'金額'!$N$3:$O$62,2,FALSE))</f>
        <v/>
      </c>
      <c r="F15" s="139" t="str">
        <f>IF(G15="","",VLOOKUP($G15,'金額'!$N$3:$Q$62,4,FALSE))</f>
        <v/>
      </c>
      <c r="G15" s="140"/>
      <c r="H15" s="141"/>
      <c r="I15" s="142"/>
      <c r="J15" s="143"/>
      <c r="K15" s="144"/>
      <c r="L15" s="145"/>
      <c r="M15" s="146" t="str">
        <f>IF(G15="","", IF(G15="Palette TIP",#REF!,VLOOKUP(G15, '金額'!$N$3:$P$62, 3, FALSE)))</f>
        <v/>
      </c>
      <c r="N15" s="147" t="str">
        <f t="shared" si="2"/>
        <v/>
      </c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</row>
    <row r="16" ht="13.5" customHeight="1">
      <c r="A16" s="76"/>
      <c r="B16" s="60" t="str">
        <f>IF($K16="","",(VLOOKUP($K16,'判定表'!$B$3:$G$108,6,FALSE)))</f>
        <v/>
      </c>
      <c r="C16" s="137"/>
      <c r="D16" s="138" t="str">
        <f t="shared" si="1"/>
        <v/>
      </c>
      <c r="E16" s="139" t="str">
        <f>IF(G16="","",VLOOKUP($G16,'金額'!$N$3:$O$62,2,FALSE))</f>
        <v/>
      </c>
      <c r="F16" s="139" t="str">
        <f>IF(G16="","",VLOOKUP($G16,'金額'!$N$3:$Q$62,4,FALSE))</f>
        <v/>
      </c>
      <c r="G16" s="140"/>
      <c r="H16" s="141"/>
      <c r="I16" s="142"/>
      <c r="J16" s="143"/>
      <c r="K16" s="144"/>
      <c r="L16" s="145"/>
      <c r="M16" s="146" t="str">
        <f>IF(G16="","", IF(G16="Palette TIP",#REF!,VLOOKUP(G16, '金額'!$N$3:$P$62, 3, FALSE)))</f>
        <v/>
      </c>
      <c r="N16" s="147" t="str">
        <f t="shared" si="2"/>
        <v/>
      </c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</row>
    <row r="17" ht="13.5" customHeight="1">
      <c r="A17" s="148"/>
      <c r="B17" s="60" t="str">
        <f>IF($K17="","",(VLOOKUP($K17,'判定表'!$B$3:$G$108,6,FALSE)))</f>
        <v/>
      </c>
      <c r="C17" s="137"/>
      <c r="D17" s="149" t="str">
        <f t="shared" si="1"/>
        <v/>
      </c>
      <c r="E17" s="150" t="str">
        <f>IF(G17="","",VLOOKUP($G17,'金額'!$N$3:$O$62,2,FALSE))</f>
        <v/>
      </c>
      <c r="F17" s="150" t="str">
        <f>IF(G17="","",VLOOKUP($G17,'金額'!$N$3:$Q$62,4,FALSE))</f>
        <v/>
      </c>
      <c r="G17" s="140"/>
      <c r="H17" s="141"/>
      <c r="I17" s="142"/>
      <c r="J17" s="143"/>
      <c r="K17" s="144"/>
      <c r="L17" s="145"/>
      <c r="M17" s="151" t="str">
        <f>IF(G17="","", IF(G17="Palette TIP",#REF!,VLOOKUP(G17, '金額'!$N$3:$P$62, 3, FALSE)))</f>
        <v/>
      </c>
      <c r="N17" s="147" t="str">
        <f t="shared" si="2"/>
        <v/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ht="13.5" customHeight="1">
      <c r="A18" s="148"/>
      <c r="B18" s="60" t="str">
        <f>IF($K18="","",(VLOOKUP($K18,'判定表'!$B$3:$G$108,6,FALSE)))</f>
        <v/>
      </c>
      <c r="C18" s="137"/>
      <c r="D18" s="149" t="str">
        <f t="shared" si="1"/>
        <v/>
      </c>
      <c r="E18" s="150" t="str">
        <f>IF(G18="","",VLOOKUP($G18,'金額'!$N$3:$O$62,2,FALSE))</f>
        <v/>
      </c>
      <c r="F18" s="150" t="str">
        <f>IF(G18="","",VLOOKUP($G18,'金額'!$N$3:$Q$62,4,FALSE))</f>
        <v/>
      </c>
      <c r="G18" s="140"/>
      <c r="H18" s="141"/>
      <c r="I18" s="142"/>
      <c r="J18" s="143"/>
      <c r="K18" s="144"/>
      <c r="L18" s="145"/>
      <c r="M18" s="151" t="str">
        <f>IF(G18="","", IF(G18="Palette TIP",#REF!,VLOOKUP(G18, '金額'!$N$3:$P$62, 3, FALSE)))</f>
        <v/>
      </c>
      <c r="N18" s="147" t="str">
        <f t="shared" si="2"/>
        <v/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ht="13.5" customHeight="1">
      <c r="A19" s="148"/>
      <c r="B19" s="60" t="str">
        <f>IF($K19="","",(VLOOKUP($K19,'判定表'!$B$3:$G$108,6,FALSE)))</f>
        <v/>
      </c>
      <c r="C19" s="137"/>
      <c r="D19" s="149" t="str">
        <f t="shared" si="1"/>
        <v/>
      </c>
      <c r="E19" s="150" t="str">
        <f>IF(G19="","",VLOOKUP($G19,'金額'!$N$3:$O$62,2,FALSE))</f>
        <v/>
      </c>
      <c r="F19" s="150" t="str">
        <f>IF(G19="","",VLOOKUP($G19,'金額'!$N$3:$Q$62,4,FALSE))</f>
        <v/>
      </c>
      <c r="G19" s="140"/>
      <c r="H19" s="141"/>
      <c r="I19" s="142"/>
      <c r="J19" s="143"/>
      <c r="K19" s="144"/>
      <c r="L19" s="145"/>
      <c r="M19" s="151" t="str">
        <f>IF(G19="","", IF(G19="Palette TIP",#REF!,VLOOKUP(G19, '金額'!$N$3:$P$62, 3, FALSE)))</f>
        <v/>
      </c>
      <c r="N19" s="147" t="str">
        <f t="shared" si="2"/>
        <v/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ht="13.5" customHeight="1">
      <c r="A20" s="148"/>
      <c r="B20" s="60" t="str">
        <f>IF($K20="","",(VLOOKUP($K20,'判定表'!$B$3:$G$108,6,FALSE)))</f>
        <v/>
      </c>
      <c r="C20" s="137"/>
      <c r="D20" s="149" t="str">
        <f t="shared" si="1"/>
        <v/>
      </c>
      <c r="E20" s="150" t="str">
        <f>IF(G20="","",VLOOKUP($G20,'金額'!$N$3:$O$62,2,FALSE))</f>
        <v/>
      </c>
      <c r="F20" s="150" t="str">
        <f>IF(G20="","",VLOOKUP($G20,'金額'!$N$3:$Q$62,4,FALSE))</f>
        <v/>
      </c>
      <c r="G20" s="140"/>
      <c r="H20" s="141"/>
      <c r="I20" s="142"/>
      <c r="J20" s="143"/>
      <c r="K20" s="144"/>
      <c r="L20" s="145"/>
      <c r="M20" s="151" t="str">
        <f>IF(G20="","", IF(G20="Palette TIP",#REF!,VLOOKUP(G20, '金額'!$N$3:$P$62, 3, FALSE)))</f>
        <v/>
      </c>
      <c r="N20" s="147" t="str">
        <f t="shared" si="2"/>
        <v/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ht="13.5" customHeight="1">
      <c r="A21" s="148"/>
      <c r="B21" s="60" t="str">
        <f>IF($K21="","",(VLOOKUP($K21,'判定表'!$B$3:$G$108,6,FALSE)))</f>
        <v/>
      </c>
      <c r="C21" s="137"/>
      <c r="D21" s="149" t="str">
        <f t="shared" si="1"/>
        <v/>
      </c>
      <c r="E21" s="150" t="str">
        <f>IF(G21="","",VLOOKUP($G21,'金額'!$N$3:$O$62,2,FALSE))</f>
        <v/>
      </c>
      <c r="F21" s="150" t="str">
        <f>IF(G21="","",VLOOKUP($G21,'金額'!$N$3:$Q$62,4,FALSE))</f>
        <v/>
      </c>
      <c r="G21" s="140"/>
      <c r="H21" s="141"/>
      <c r="I21" s="142"/>
      <c r="J21" s="143"/>
      <c r="K21" s="144"/>
      <c r="L21" s="145"/>
      <c r="M21" s="151" t="str">
        <f>IF(G21="","", IF(G21="Palette TIP",#REF!,VLOOKUP(G21, '金額'!$N$3:$P$62, 3, FALSE)))</f>
        <v/>
      </c>
      <c r="N21" s="147" t="str">
        <f t="shared" si="2"/>
        <v/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ht="13.5" customHeight="1">
      <c r="A22" s="148"/>
      <c r="B22" s="60" t="str">
        <f>IF($K22="","",(VLOOKUP($K22,'判定表'!$B$3:$G$108,6,FALSE)))</f>
        <v/>
      </c>
      <c r="C22" s="137"/>
      <c r="D22" s="149" t="str">
        <f t="shared" si="1"/>
        <v/>
      </c>
      <c r="E22" s="150" t="str">
        <f>IF(G22="","",VLOOKUP($G22,'金額'!$N$3:$O$62,2,FALSE))</f>
        <v/>
      </c>
      <c r="F22" s="150" t="str">
        <f>IF(G22="","",VLOOKUP($G22,'金額'!$N$3:$Q$62,4,FALSE))</f>
        <v/>
      </c>
      <c r="G22" s="140"/>
      <c r="H22" s="141"/>
      <c r="I22" s="142"/>
      <c r="J22" s="143"/>
      <c r="K22" s="144"/>
      <c r="L22" s="145"/>
      <c r="M22" s="151" t="str">
        <f>IF(G22="","", IF(G22="Palette TIP",#REF!,VLOOKUP(G22, '金額'!$N$3:$P$62, 3, FALSE)))</f>
        <v/>
      </c>
      <c r="N22" s="147" t="str">
        <f t="shared" si="2"/>
        <v/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ht="13.5" customHeight="1">
      <c r="A23" s="148"/>
      <c r="B23" s="60" t="str">
        <f>IF($K23="","",(VLOOKUP($K23,'判定表'!$B$3:$G$108,6,FALSE)))</f>
        <v/>
      </c>
      <c r="C23" s="137"/>
      <c r="D23" s="149" t="str">
        <f t="shared" si="1"/>
        <v/>
      </c>
      <c r="E23" s="150" t="str">
        <f>IF(G23="","",VLOOKUP($G23,'金額'!$N$3:$O$62,2,FALSE))</f>
        <v/>
      </c>
      <c r="F23" s="150" t="str">
        <f>IF(G23="","",VLOOKUP($G23,'金額'!$N$3:$Q$62,4,FALSE))</f>
        <v/>
      </c>
      <c r="G23" s="140"/>
      <c r="H23" s="141"/>
      <c r="I23" s="142"/>
      <c r="J23" s="143"/>
      <c r="K23" s="144"/>
      <c r="L23" s="145"/>
      <c r="M23" s="151" t="str">
        <f>IF(G23="","", IF(G23="Palette TIP",#REF!,VLOOKUP(G23, '金額'!$N$3:$P$62, 3, FALSE)))</f>
        <v/>
      </c>
      <c r="N23" s="147" t="str">
        <f t="shared" si="2"/>
        <v/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ht="13.5" customHeight="1">
      <c r="A24" s="148"/>
      <c r="B24" s="60" t="str">
        <f>IF($K24="","",(VLOOKUP($K24,'判定表'!$B$3:$G$108,6,FALSE)))</f>
        <v/>
      </c>
      <c r="C24" s="137"/>
      <c r="D24" s="149" t="str">
        <f t="shared" si="1"/>
        <v/>
      </c>
      <c r="E24" s="150" t="str">
        <f>IF(G24="","",VLOOKUP($G24,'金額'!$N$3:$O$62,2,FALSE))</f>
        <v/>
      </c>
      <c r="F24" s="150" t="str">
        <f>IF(G24="","",VLOOKUP($G24,'金額'!$N$3:$Q$62,4,FALSE))</f>
        <v/>
      </c>
      <c r="G24" s="140"/>
      <c r="H24" s="141"/>
      <c r="I24" s="142"/>
      <c r="J24" s="143"/>
      <c r="K24" s="144"/>
      <c r="L24" s="145"/>
      <c r="M24" s="151" t="str">
        <f>IF(G24="","", IF(G24="Palette TIP",#REF!,VLOOKUP(G24, '金額'!$N$3:$P$62, 3, FALSE)))</f>
        <v/>
      </c>
      <c r="N24" s="147" t="str">
        <f t="shared" si="2"/>
        <v/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ht="13.5" customHeight="1">
      <c r="A25" s="148"/>
      <c r="B25" s="60" t="str">
        <f>IF($K25="","",(VLOOKUP($K25,'判定表'!$B$3:$G$108,6,FALSE)))</f>
        <v/>
      </c>
      <c r="C25" s="137"/>
      <c r="D25" s="149" t="str">
        <f t="shared" si="1"/>
        <v/>
      </c>
      <c r="E25" s="150" t="str">
        <f>IF(G25="","",VLOOKUP($G25,'金額'!$N$3:$O$62,2,FALSE))</f>
        <v/>
      </c>
      <c r="F25" s="150" t="str">
        <f>IF(G25="","",VLOOKUP($G25,'金額'!$N$3:$Q$62,4,FALSE))</f>
        <v/>
      </c>
      <c r="G25" s="140"/>
      <c r="H25" s="141"/>
      <c r="I25" s="142"/>
      <c r="J25" s="143"/>
      <c r="K25" s="144"/>
      <c r="L25" s="145"/>
      <c r="M25" s="151" t="str">
        <f>IF(G25="","", IF(G25="Palette TIP",#REF!,VLOOKUP(G25, '金額'!$N$3:$P$62, 3, FALSE)))</f>
        <v/>
      </c>
      <c r="N25" s="147" t="str">
        <f t="shared" si="2"/>
        <v/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ht="13.5" customHeight="1">
      <c r="A26" s="148"/>
      <c r="B26" s="60" t="str">
        <f>IF($K26="","",(VLOOKUP($K26,'判定表'!$B$3:$G$108,6,FALSE)))</f>
        <v/>
      </c>
      <c r="C26" s="137"/>
      <c r="D26" s="149" t="str">
        <f t="shared" si="1"/>
        <v/>
      </c>
      <c r="E26" s="150" t="str">
        <f>IF(G26="","",VLOOKUP($G26,'金額'!$N$3:$O$62,2,FALSE))</f>
        <v/>
      </c>
      <c r="F26" s="150" t="str">
        <f>IF(G26="","",VLOOKUP($G26,'金額'!$N$3:$Q$62,4,FALSE))</f>
        <v/>
      </c>
      <c r="G26" s="140"/>
      <c r="H26" s="141"/>
      <c r="I26" s="142"/>
      <c r="J26" s="143"/>
      <c r="K26" s="144"/>
      <c r="L26" s="145"/>
      <c r="M26" s="151" t="str">
        <f>IF(G26="","", IF(G26="Palette TIP",#REF!,VLOOKUP(G26, '金額'!$N$3:$P$62, 3, FALSE)))</f>
        <v/>
      </c>
      <c r="N26" s="147" t="str">
        <f t="shared" si="2"/>
        <v/>
      </c>
      <c r="O26" s="125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ht="13.5" customHeight="1">
      <c r="A27" s="148"/>
      <c r="B27" s="60" t="str">
        <f>IF($K27="","",(VLOOKUP($K27,'判定表'!$B$3:$G$108,6,FALSE)))</f>
        <v/>
      </c>
      <c r="C27" s="137"/>
      <c r="D27" s="149" t="str">
        <f t="shared" si="1"/>
        <v/>
      </c>
      <c r="E27" s="150" t="str">
        <f>IF(G27="","",VLOOKUP($G27,'金額'!$N$3:$O$62,2,FALSE))</f>
        <v/>
      </c>
      <c r="F27" s="150" t="str">
        <f>IF(G27="","",VLOOKUP($G27,'金額'!$N$3:$Q$62,4,FALSE))</f>
        <v/>
      </c>
      <c r="G27" s="140"/>
      <c r="H27" s="141"/>
      <c r="I27" s="142"/>
      <c r="J27" s="143"/>
      <c r="K27" s="144"/>
      <c r="L27" s="145"/>
      <c r="M27" s="151" t="str">
        <f>IF(G27="","", IF(G27="Palette TIP",#REF!,VLOOKUP(G27, '金額'!$N$3:$P$62, 3, FALSE)))</f>
        <v/>
      </c>
      <c r="N27" s="147" t="str">
        <f t="shared" si="2"/>
        <v/>
      </c>
      <c r="O27" s="125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ht="13.5" customHeight="1">
      <c r="A28" s="148"/>
      <c r="B28" s="60" t="str">
        <f>IF($K28="","",(VLOOKUP($K28,'判定表'!$B$3:$G$108,6,FALSE)))</f>
        <v/>
      </c>
      <c r="C28" s="137"/>
      <c r="D28" s="149" t="str">
        <f t="shared" si="1"/>
        <v/>
      </c>
      <c r="E28" s="150" t="str">
        <f>IF(G28="","",VLOOKUP($G28,'金額'!$N$3:$O$62,2,FALSE))</f>
        <v/>
      </c>
      <c r="F28" s="150" t="str">
        <f>IF(G28="","",VLOOKUP($G28,'金額'!$N$3:$Q$62,4,FALSE))</f>
        <v/>
      </c>
      <c r="G28" s="140"/>
      <c r="H28" s="141"/>
      <c r="I28" s="142"/>
      <c r="J28" s="143"/>
      <c r="K28" s="144"/>
      <c r="L28" s="145"/>
      <c r="M28" s="151" t="str">
        <f>IF(G28="","", IF(G28="Palette TIP",#REF!,VLOOKUP(G28, '金額'!$N$3:$P$62, 3, FALSE)))</f>
        <v/>
      </c>
      <c r="N28" s="147" t="str">
        <f t="shared" si="2"/>
        <v/>
      </c>
      <c r="O28" s="125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ht="13.5" customHeight="1">
      <c r="A29" s="148"/>
      <c r="B29" s="60" t="str">
        <f>IF($K29="","",(VLOOKUP($K29,'判定表'!$B$3:$G$108,6,FALSE)))</f>
        <v/>
      </c>
      <c r="C29" s="137"/>
      <c r="D29" s="149" t="str">
        <f t="shared" si="1"/>
        <v/>
      </c>
      <c r="E29" s="150" t="str">
        <f>IF(G29="","",VLOOKUP($G29,'金額'!$N$3:$O$62,2,FALSE))</f>
        <v/>
      </c>
      <c r="F29" s="150" t="str">
        <f>IF(G29="","",VLOOKUP($G29,'金額'!$N$3:$Q$62,4,FALSE))</f>
        <v/>
      </c>
      <c r="G29" s="140"/>
      <c r="H29" s="141"/>
      <c r="I29" s="142"/>
      <c r="J29" s="143"/>
      <c r="K29" s="144"/>
      <c r="L29" s="145"/>
      <c r="M29" s="151" t="str">
        <f>IF(G29="","", IF(G29="Palette TIP",#REF!,VLOOKUP(G29, '金額'!$N$3:$P$62, 3, FALSE)))</f>
        <v/>
      </c>
      <c r="N29" s="147" t="str">
        <f t="shared" si="2"/>
        <v/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ht="13.5" customHeight="1">
      <c r="A30" s="148"/>
      <c r="B30" s="60" t="str">
        <f>IF($K30="","",(VLOOKUP($K30,'判定表'!$B$3:$G$108,6,FALSE)))</f>
        <v/>
      </c>
      <c r="C30" s="137"/>
      <c r="D30" s="149" t="str">
        <f t="shared" si="1"/>
        <v/>
      </c>
      <c r="E30" s="150" t="str">
        <f>IF(G30="","",VLOOKUP($G30,'金額'!$N$3:$O$62,2,FALSE))</f>
        <v/>
      </c>
      <c r="F30" s="150" t="str">
        <f>IF(G30="","",VLOOKUP($G30,'金額'!$N$3:$Q$62,4,FALSE))</f>
        <v/>
      </c>
      <c r="G30" s="140"/>
      <c r="H30" s="141"/>
      <c r="I30" s="142"/>
      <c r="J30" s="143"/>
      <c r="K30" s="144"/>
      <c r="L30" s="145"/>
      <c r="M30" s="151" t="str">
        <f>IF(G30="","", IF(G30="Palette TIP",#REF!,VLOOKUP(G30, '金額'!$N$3:$P$62, 3, FALSE)))</f>
        <v/>
      </c>
      <c r="N30" s="147" t="str">
        <f t="shared" si="2"/>
        <v/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ht="13.5" customHeight="1">
      <c r="A31" s="148"/>
      <c r="B31" s="60" t="str">
        <f>IF($K31="","",(VLOOKUP($K31,'判定表'!$B$3:$G$108,6,FALSE)))</f>
        <v/>
      </c>
      <c r="C31" s="137"/>
      <c r="D31" s="149" t="str">
        <f t="shared" si="1"/>
        <v/>
      </c>
      <c r="E31" s="150" t="str">
        <f>IF(G31="","",VLOOKUP($G31,'金額'!$N$3:$O$62,2,FALSE))</f>
        <v/>
      </c>
      <c r="F31" s="150" t="str">
        <f>IF(G31="","",VLOOKUP($G31,'金額'!$N$3:$Q$62,4,FALSE))</f>
        <v/>
      </c>
      <c r="G31" s="140"/>
      <c r="H31" s="141"/>
      <c r="I31" s="142"/>
      <c r="J31" s="143"/>
      <c r="K31" s="144"/>
      <c r="L31" s="145"/>
      <c r="M31" s="151" t="str">
        <f>IF(G31="","", IF(G31="Palette TIP",#REF!,VLOOKUP(G31, '金額'!$N$3:$P$62, 3, FALSE)))</f>
        <v/>
      </c>
      <c r="N31" s="147" t="str">
        <f t="shared" si="2"/>
        <v/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ht="13.5" customHeight="1">
      <c r="A32" s="148"/>
      <c r="B32" s="60" t="str">
        <f>IF($K32="","",(VLOOKUP($K32,'判定表'!$B$3:$G$108,6,FALSE)))</f>
        <v/>
      </c>
      <c r="C32" s="137"/>
      <c r="D32" s="149" t="str">
        <f t="shared" si="1"/>
        <v/>
      </c>
      <c r="E32" s="150" t="str">
        <f>IF(G32="","",VLOOKUP($G32,'金額'!$N$3:$O$62,2,FALSE))</f>
        <v/>
      </c>
      <c r="F32" s="150" t="str">
        <f>IF(G32="","",VLOOKUP($G32,'金額'!$N$3:$Q$62,4,FALSE))</f>
        <v/>
      </c>
      <c r="G32" s="140"/>
      <c r="H32" s="141"/>
      <c r="I32" s="142"/>
      <c r="J32" s="143"/>
      <c r="K32" s="144"/>
      <c r="L32" s="145"/>
      <c r="M32" s="151" t="str">
        <f>IF(G32="","", IF(G32="Palette TIP",#REF!,VLOOKUP(G32, '金額'!$N$3:$P$62, 3, FALSE)))</f>
        <v/>
      </c>
      <c r="N32" s="147" t="str">
        <f t="shared" si="2"/>
        <v/>
      </c>
      <c r="O32" s="11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</row>
    <row r="33" ht="13.5" customHeight="1">
      <c r="A33" s="148"/>
      <c r="B33" s="60" t="str">
        <f>IF($K33="","",(VLOOKUP($K33,'判定表'!$B$3:$G$108,6,FALSE)))</f>
        <v/>
      </c>
      <c r="C33" s="137"/>
      <c r="D33" s="138" t="str">
        <f t="shared" si="1"/>
        <v/>
      </c>
      <c r="E33" s="139" t="str">
        <f>IF(G33="","",VLOOKUP($G33,'金額'!$N$3:$O$62,2,FALSE))</f>
        <v/>
      </c>
      <c r="F33" s="139" t="str">
        <f>IF(G33="","",VLOOKUP($G33,'金額'!$N$3:$Q$62,4,FALSE))</f>
        <v/>
      </c>
      <c r="G33" s="140"/>
      <c r="H33" s="141"/>
      <c r="I33" s="142"/>
      <c r="J33" s="143"/>
      <c r="K33" s="144"/>
      <c r="L33" s="145"/>
      <c r="M33" s="146" t="str">
        <f>IF(G33="","", IF(G33="Palette TIP",#REF!,VLOOKUP(G33, '金額'!$N$3:$P$62, 3, FALSE)))</f>
        <v/>
      </c>
      <c r="N33" s="147" t="str">
        <f t="shared" si="2"/>
        <v/>
      </c>
      <c r="O33" s="11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</row>
    <row r="34" ht="13.5" customHeight="1">
      <c r="A34" s="148"/>
      <c r="B34" s="60" t="str">
        <f>IF($K34="","",(VLOOKUP($K34,'判定表'!$B$3:$G$108,6,FALSE)))</f>
        <v/>
      </c>
      <c r="C34" s="137"/>
      <c r="D34" s="138" t="str">
        <f t="shared" si="1"/>
        <v/>
      </c>
      <c r="E34" s="139" t="str">
        <f>IF(G34="","",VLOOKUP($G34,'金額'!$N$3:$O$62,2,FALSE))</f>
        <v/>
      </c>
      <c r="F34" s="139" t="str">
        <f>IF(G34="","",VLOOKUP($G34,'金額'!$N$3:$Q$62,4,FALSE))</f>
        <v/>
      </c>
      <c r="G34" s="140"/>
      <c r="H34" s="141"/>
      <c r="I34" s="142"/>
      <c r="J34" s="143"/>
      <c r="K34" s="144"/>
      <c r="L34" s="145"/>
      <c r="M34" s="146" t="str">
        <f>IF(G34="","", IF(G34="Palette TIP",#REF!,VLOOKUP(G34, '金額'!$N$3:$P$62, 3, FALSE)))</f>
        <v/>
      </c>
      <c r="N34" s="147" t="str">
        <f t="shared" si="2"/>
        <v/>
      </c>
      <c r="O34" s="11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</row>
    <row r="35" ht="13.5" customHeight="1">
      <c r="A35" s="148"/>
      <c r="B35" s="60" t="str">
        <f>IF($K35="","",(VLOOKUP($K35,'判定表'!$B$3:$G$108,6,FALSE)))</f>
        <v/>
      </c>
      <c r="C35" s="137"/>
      <c r="D35" s="149" t="str">
        <f t="shared" si="1"/>
        <v/>
      </c>
      <c r="E35" s="150" t="str">
        <f>IF(G35="","",VLOOKUP($G35,'金額'!$N$3:$O$62,2,FALSE))</f>
        <v/>
      </c>
      <c r="F35" s="150" t="str">
        <f>IF(G35="","",VLOOKUP($G35,'金額'!$N$3:$Q$62,4,FALSE))</f>
        <v/>
      </c>
      <c r="G35" s="140"/>
      <c r="H35" s="141"/>
      <c r="I35" s="142"/>
      <c r="J35" s="143"/>
      <c r="K35" s="144"/>
      <c r="L35" s="145"/>
      <c r="M35" s="151" t="str">
        <f>IF(G35="","", IF(G35="Palette TIP",#REF!,VLOOKUP(G35, '金額'!$N$3:$P$62, 3, FALSE)))</f>
        <v/>
      </c>
      <c r="N35" s="147" t="str">
        <f t="shared" si="2"/>
        <v/>
      </c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3.5" customHeight="1">
      <c r="A36" s="148"/>
      <c r="B36" s="60" t="str">
        <f>IF($K36="","",(VLOOKUP($K36,'判定表'!$B$3:$G$108,6,FALSE)))</f>
        <v/>
      </c>
      <c r="C36" s="137"/>
      <c r="D36" s="149" t="str">
        <f t="shared" si="1"/>
        <v/>
      </c>
      <c r="E36" s="150" t="str">
        <f>IF(G36="","",VLOOKUP($G36,'金額'!$N$3:$O$62,2,FALSE))</f>
        <v/>
      </c>
      <c r="F36" s="150" t="str">
        <f>IF(G36="","",VLOOKUP($G36,'金額'!$N$3:$Q$62,4,FALSE))</f>
        <v/>
      </c>
      <c r="G36" s="140"/>
      <c r="H36" s="141"/>
      <c r="I36" s="142"/>
      <c r="J36" s="143"/>
      <c r="K36" s="144"/>
      <c r="L36" s="145"/>
      <c r="M36" s="151" t="str">
        <f>IF(G36="","", IF(G36="Palette TIP",#REF!,VLOOKUP(G36, '金額'!$N$3:$P$62, 3, FALSE)))</f>
        <v/>
      </c>
      <c r="N36" s="147" t="str">
        <f t="shared" si="2"/>
        <v/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3.5" customHeight="1">
      <c r="A37" s="148"/>
      <c r="B37" s="60" t="str">
        <f>IF($K37="","",(VLOOKUP($K37,'判定表'!$B$3:$G$108,6,FALSE)))</f>
        <v/>
      </c>
      <c r="C37" s="137"/>
      <c r="D37" s="149" t="str">
        <f t="shared" si="1"/>
        <v/>
      </c>
      <c r="E37" s="150" t="str">
        <f>IF(G37="","",VLOOKUP($G37,'金額'!$N$3:$O$62,2,FALSE))</f>
        <v/>
      </c>
      <c r="F37" s="150" t="str">
        <f>IF(G37="","",VLOOKUP($G37,'金額'!$N$3:$Q$62,4,FALSE))</f>
        <v/>
      </c>
      <c r="G37" s="140"/>
      <c r="H37" s="141"/>
      <c r="I37" s="142"/>
      <c r="J37" s="143"/>
      <c r="K37" s="144"/>
      <c r="L37" s="145"/>
      <c r="M37" s="151" t="str">
        <f>IF(G37="","", IF(G37="Palette TIP",#REF!,VLOOKUP(G37, '金額'!$N$3:$P$62, 3, FALSE)))</f>
        <v/>
      </c>
      <c r="N37" s="147" t="str">
        <f t="shared" si="2"/>
        <v/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3.5" customHeight="1">
      <c r="A38" s="148"/>
      <c r="B38" s="60" t="str">
        <f>IF($K38="","",(VLOOKUP($K38,'判定表'!$B$3:$G$108,6,FALSE)))</f>
        <v/>
      </c>
      <c r="C38" s="137"/>
      <c r="D38" s="149" t="str">
        <f t="shared" si="1"/>
        <v/>
      </c>
      <c r="E38" s="150" t="str">
        <f>IF(G38="","",VLOOKUP($G38,'金額'!$N$3:$O$62,2,FALSE))</f>
        <v/>
      </c>
      <c r="F38" s="150" t="str">
        <f>IF(G38="","",VLOOKUP($G38,'金額'!$N$3:$Q$62,4,FALSE))</f>
        <v/>
      </c>
      <c r="G38" s="140"/>
      <c r="H38" s="141"/>
      <c r="I38" s="142"/>
      <c r="J38" s="143"/>
      <c r="K38" s="144"/>
      <c r="L38" s="145"/>
      <c r="M38" s="151" t="str">
        <f>IF(G38="","", IF(G38="Palette TIP",#REF!,VLOOKUP(G38, '金額'!$N$3:$P$62, 3, FALSE)))</f>
        <v/>
      </c>
      <c r="N38" s="147" t="str">
        <f t="shared" si="2"/>
        <v/>
      </c>
      <c r="O38" s="125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3.5" customHeight="1">
      <c r="A39" s="148"/>
      <c r="B39" s="60" t="str">
        <f>IF($K39="","",(VLOOKUP($K39,'判定表'!$B$3:$G$108,6,FALSE)))</f>
        <v/>
      </c>
      <c r="C39" s="137"/>
      <c r="D39" s="149" t="str">
        <f t="shared" si="1"/>
        <v/>
      </c>
      <c r="E39" s="150" t="str">
        <f>IF(G39="","",VLOOKUP($G39,'金額'!$N$3:$O$62,2,FALSE))</f>
        <v/>
      </c>
      <c r="F39" s="150" t="str">
        <f>IF(G39="","",VLOOKUP($G39,'金額'!$N$3:$Q$62,4,FALSE))</f>
        <v/>
      </c>
      <c r="G39" s="140"/>
      <c r="H39" s="141"/>
      <c r="I39" s="142"/>
      <c r="J39" s="143"/>
      <c r="K39" s="144"/>
      <c r="L39" s="145"/>
      <c r="M39" s="151" t="str">
        <f>IF(G39="","", IF(G39="Palette TIP",#REF!,VLOOKUP(G39, '金額'!$N$3:$P$62, 3, FALSE)))</f>
        <v/>
      </c>
      <c r="N39" s="147" t="str">
        <f t="shared" si="2"/>
        <v/>
      </c>
      <c r="O39" s="125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3.5" customHeight="1">
      <c r="A40" s="148"/>
      <c r="B40" s="60" t="str">
        <f>IF($K40="","",(VLOOKUP($K40,'判定表'!$B$3:$G$108,6,FALSE)))</f>
        <v/>
      </c>
      <c r="C40" s="137"/>
      <c r="D40" s="149" t="str">
        <f t="shared" si="1"/>
        <v/>
      </c>
      <c r="E40" s="150" t="str">
        <f>IF(G40="","",VLOOKUP($G40,'金額'!$N$3:$O$62,2,FALSE))</f>
        <v/>
      </c>
      <c r="F40" s="150" t="str">
        <f>IF(G40="","",VLOOKUP($G40,'金額'!$N$3:$Q$62,4,FALSE))</f>
        <v/>
      </c>
      <c r="G40" s="140"/>
      <c r="H40" s="141"/>
      <c r="I40" s="142"/>
      <c r="J40" s="143"/>
      <c r="K40" s="144"/>
      <c r="L40" s="145"/>
      <c r="M40" s="151" t="str">
        <f>IF(G40="","", IF(G40="Palette TIP",#REF!,VLOOKUP(G40, '金額'!$N$3:$P$62, 3, FALSE)))</f>
        <v/>
      </c>
      <c r="N40" s="147" t="str">
        <f t="shared" si="2"/>
        <v/>
      </c>
      <c r="O40" s="125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3.5" customHeight="1">
      <c r="A41" s="148"/>
      <c r="B41" s="60" t="str">
        <f>IF($K41="","",(VLOOKUP($K41,'判定表'!$B$3:$G$108,6,FALSE)))</f>
        <v/>
      </c>
      <c r="C41" s="137"/>
      <c r="D41" s="149" t="str">
        <f t="shared" si="1"/>
        <v/>
      </c>
      <c r="E41" s="150" t="str">
        <f>IF(G41="","",VLOOKUP($G41,'金額'!$N$3:$O$62,2,FALSE))</f>
        <v/>
      </c>
      <c r="F41" s="150" t="str">
        <f>IF(G41="","",VLOOKUP($G41,'金額'!$N$3:$Q$62,4,FALSE))</f>
        <v/>
      </c>
      <c r="G41" s="140"/>
      <c r="H41" s="141"/>
      <c r="I41" s="142"/>
      <c r="J41" s="143"/>
      <c r="K41" s="144"/>
      <c r="L41" s="145"/>
      <c r="M41" s="151" t="str">
        <f>IF(G41="","", IF(G41="Palette TIP",#REF!,VLOOKUP(G41, '金額'!$N$3:$P$62, 3, FALSE)))</f>
        <v/>
      </c>
      <c r="N41" s="147" t="str">
        <f t="shared" si="2"/>
        <v/>
      </c>
      <c r="O41" s="125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3.5" customHeight="1">
      <c r="A42" s="148"/>
      <c r="B42" s="60" t="str">
        <f>IF($K42="","",(VLOOKUP($K42,'判定表'!$B$3:$G$108,6,FALSE)))</f>
        <v/>
      </c>
      <c r="C42" s="137"/>
      <c r="D42" s="149" t="str">
        <f t="shared" si="1"/>
        <v/>
      </c>
      <c r="E42" s="150" t="str">
        <f>IF(G42="","",VLOOKUP($G42,'金額'!$N$3:$O$62,2,FALSE))</f>
        <v/>
      </c>
      <c r="F42" s="150" t="str">
        <f>IF(G42="","",VLOOKUP($G42,'金額'!$N$3:$Q$62,4,FALSE))</f>
        <v/>
      </c>
      <c r="G42" s="140"/>
      <c r="H42" s="141"/>
      <c r="I42" s="142"/>
      <c r="J42" s="143"/>
      <c r="K42" s="144"/>
      <c r="L42" s="145"/>
      <c r="M42" s="151" t="str">
        <f>IF(G42="","", IF(G42="Palette TIP",#REF!,VLOOKUP(G42, '金額'!$N$3:$P$62, 3, FALSE)))</f>
        <v/>
      </c>
      <c r="N42" s="147" t="str">
        <f t="shared" si="2"/>
        <v/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3.5" customHeight="1">
      <c r="A43" s="148"/>
      <c r="B43" s="60" t="str">
        <f>IF($K43="","",(VLOOKUP($K43,'判定表'!$B$3:$G$108,6,FALSE)))</f>
        <v/>
      </c>
      <c r="C43" s="137"/>
      <c r="D43" s="149" t="str">
        <f t="shared" si="1"/>
        <v/>
      </c>
      <c r="E43" s="150" t="str">
        <f>IF(G43="","",VLOOKUP($G43,'金額'!$N$3:$O$62,2,FALSE))</f>
        <v/>
      </c>
      <c r="F43" s="150" t="str">
        <f>IF(G43="","",VLOOKUP($G43,'金額'!$N$3:$Q$62,4,FALSE))</f>
        <v/>
      </c>
      <c r="G43" s="140"/>
      <c r="H43" s="141"/>
      <c r="I43" s="142"/>
      <c r="J43" s="143"/>
      <c r="K43" s="144"/>
      <c r="L43" s="145"/>
      <c r="M43" s="151" t="str">
        <f>IF(G43="","", IF(G43="Palette TIP",#REF!,VLOOKUP(G43, '金額'!$N$3:$P$62, 3, FALSE)))</f>
        <v/>
      </c>
      <c r="N43" s="147" t="str">
        <f t="shared" si="2"/>
        <v/>
      </c>
      <c r="O43" s="125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3.5" customHeight="1">
      <c r="A44" s="148"/>
      <c r="B44" s="60" t="str">
        <f>IF($K44="","",(VLOOKUP($K44,'判定表'!$B$3:$G$108,6,FALSE)))</f>
        <v/>
      </c>
      <c r="C44" s="137"/>
      <c r="D44" s="149" t="str">
        <f t="shared" si="1"/>
        <v/>
      </c>
      <c r="E44" s="150" t="str">
        <f>IF(G44="","",VLOOKUP($G44,'金額'!$N$3:$O$62,2,FALSE))</f>
        <v/>
      </c>
      <c r="F44" s="150" t="str">
        <f>IF(G44="","",VLOOKUP($G44,'金額'!$N$3:$Q$62,4,FALSE))</f>
        <v/>
      </c>
      <c r="G44" s="140"/>
      <c r="H44" s="141"/>
      <c r="I44" s="142"/>
      <c r="J44" s="143"/>
      <c r="K44" s="144"/>
      <c r="L44" s="145"/>
      <c r="M44" s="151" t="str">
        <f>IF(G44="","", IF(G44="Palette TIP",#REF!,VLOOKUP(G44, '金額'!$N$3:$P$62, 3, FALSE)))</f>
        <v/>
      </c>
      <c r="N44" s="147" t="str">
        <f t="shared" si="2"/>
        <v/>
      </c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3.5" customHeight="1">
      <c r="A45" s="148"/>
      <c r="B45" s="60" t="str">
        <f>IF($K45="","",(VLOOKUP($K45,'判定表'!$B$3:$G$108,6,FALSE)))</f>
        <v/>
      </c>
      <c r="C45" s="137"/>
      <c r="D45" s="149" t="str">
        <f t="shared" si="1"/>
        <v/>
      </c>
      <c r="E45" s="150" t="str">
        <f>IF(G45="","",VLOOKUP($G45,'金額'!$N$3:$O$62,2,FALSE))</f>
        <v/>
      </c>
      <c r="F45" s="150" t="str">
        <f>IF(G45="","",VLOOKUP($G45,'金額'!$N$3:$Q$62,4,FALSE))</f>
        <v/>
      </c>
      <c r="G45" s="140"/>
      <c r="H45" s="141"/>
      <c r="I45" s="142"/>
      <c r="J45" s="143"/>
      <c r="K45" s="144"/>
      <c r="L45" s="145"/>
      <c r="M45" s="151" t="str">
        <f>IF(G45="","", IF(G45="Palette TIP",#REF!,VLOOKUP(G45, '金額'!$N$3:$P$62, 3, FALSE)))</f>
        <v/>
      </c>
      <c r="N45" s="147" t="str">
        <f t="shared" si="2"/>
        <v/>
      </c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3.5" customHeight="1">
      <c r="A46" s="148"/>
      <c r="B46" s="60" t="str">
        <f>IF($K46="","",(VLOOKUP($K46,'判定表'!$B$3:$G$108,6,FALSE)))</f>
        <v/>
      </c>
      <c r="C46" s="137"/>
      <c r="D46" s="149" t="str">
        <f t="shared" si="1"/>
        <v/>
      </c>
      <c r="E46" s="150" t="str">
        <f>IF(G46="","",VLOOKUP($G46,'金額'!$N$3:$O$62,2,FALSE))</f>
        <v/>
      </c>
      <c r="F46" s="150" t="str">
        <f>IF(G46="","",VLOOKUP($G46,'金額'!$N$3:$Q$62,4,FALSE))</f>
        <v/>
      </c>
      <c r="G46" s="140"/>
      <c r="H46" s="141"/>
      <c r="I46" s="142"/>
      <c r="J46" s="143"/>
      <c r="K46" s="144"/>
      <c r="L46" s="145"/>
      <c r="M46" s="151" t="str">
        <f>IF(G46="","", IF(G46="Palette TIP",#REF!,VLOOKUP(G46, '金額'!$N$3:$P$62, 3, FALSE)))</f>
        <v/>
      </c>
      <c r="N46" s="147" t="str">
        <f t="shared" si="2"/>
        <v/>
      </c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3.5" customHeight="1">
      <c r="A47" s="148"/>
      <c r="B47" s="60" t="str">
        <f>IF($K47="","",(VLOOKUP($K47,'判定表'!$B$3:$G$108,6,FALSE)))</f>
        <v/>
      </c>
      <c r="C47" s="137"/>
      <c r="D47" s="149" t="str">
        <f t="shared" si="1"/>
        <v/>
      </c>
      <c r="E47" s="150" t="str">
        <f>IF(G47="","",VLOOKUP($G47,'金額'!$N$3:$O$62,2,FALSE))</f>
        <v/>
      </c>
      <c r="F47" s="150" t="str">
        <f>IF(G47="","",VLOOKUP($G47,'金額'!$N$3:$Q$62,4,FALSE))</f>
        <v/>
      </c>
      <c r="G47" s="140"/>
      <c r="H47" s="141"/>
      <c r="I47" s="142"/>
      <c r="J47" s="143"/>
      <c r="K47" s="144"/>
      <c r="L47" s="145"/>
      <c r="M47" s="151" t="str">
        <f>IF(G47="","", IF(G47="Palette TIP",#REF!,VLOOKUP(G47, '金額'!$N$3:$P$62, 3, FALSE)))</f>
        <v/>
      </c>
      <c r="N47" s="147" t="str">
        <f t="shared" si="2"/>
        <v/>
      </c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3.5" customHeight="1">
      <c r="A48" s="148"/>
      <c r="B48" s="60" t="str">
        <f>IF($K48="","",(VLOOKUP($K48,'判定表'!$B$3:$G$108,6,FALSE)))</f>
        <v/>
      </c>
      <c r="C48" s="137"/>
      <c r="D48" s="149" t="str">
        <f t="shared" si="1"/>
        <v/>
      </c>
      <c r="E48" s="150" t="str">
        <f>IF(G48="","",VLOOKUP($G48,'金額'!$N$3:$O$62,2,FALSE))</f>
        <v/>
      </c>
      <c r="F48" s="150" t="str">
        <f>IF(G48="","",VLOOKUP($G48,'金額'!$N$3:$Q$62,4,FALSE))</f>
        <v/>
      </c>
      <c r="G48" s="140"/>
      <c r="H48" s="141"/>
      <c r="I48" s="142"/>
      <c r="J48" s="143"/>
      <c r="K48" s="144"/>
      <c r="L48" s="145"/>
      <c r="M48" s="151" t="str">
        <f>IF(G48="","", IF(G48="Palette TIP",#REF!,VLOOKUP(G48, '金額'!$N$3:$P$62, 3, FALSE)))</f>
        <v/>
      </c>
      <c r="N48" s="147" t="str">
        <f t="shared" si="2"/>
        <v/>
      </c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3.5" customHeight="1">
      <c r="A49" s="148"/>
      <c r="B49" s="60" t="str">
        <f>IF($K49="","",(VLOOKUP($K49,'判定表'!$B$3:$G$108,6,FALSE)))</f>
        <v/>
      </c>
      <c r="C49" s="137"/>
      <c r="D49" s="149" t="str">
        <f t="shared" si="1"/>
        <v/>
      </c>
      <c r="E49" s="150" t="str">
        <f>IF(G49="","",VLOOKUP($G49,'金額'!$N$3:$O$62,2,FALSE))</f>
        <v/>
      </c>
      <c r="F49" s="150" t="str">
        <f>IF(G49="","",VLOOKUP($G49,'金額'!$N$3:$Q$62,4,FALSE))</f>
        <v/>
      </c>
      <c r="G49" s="140"/>
      <c r="H49" s="141"/>
      <c r="I49" s="142"/>
      <c r="J49" s="143"/>
      <c r="K49" s="144"/>
      <c r="L49" s="145"/>
      <c r="M49" s="151" t="str">
        <f>IF(G49="","", IF(G49="Palette TIP",#REF!,VLOOKUP(G49, '金額'!$N$3:$P$62, 3, FALSE)))</f>
        <v/>
      </c>
      <c r="N49" s="147" t="str">
        <f t="shared" si="2"/>
        <v/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3.5" customHeight="1">
      <c r="A50" s="148"/>
      <c r="B50" s="60" t="str">
        <f>IF($K50="","",(VLOOKUP($K50,'判定表'!$B$3:$G$108,6,FALSE)))</f>
        <v/>
      </c>
      <c r="C50" s="137"/>
      <c r="D50" s="149" t="str">
        <f t="shared" si="1"/>
        <v/>
      </c>
      <c r="E50" s="150" t="str">
        <f>IF(G50="","",VLOOKUP($G50,'金額'!$N$3:$O$62,2,FALSE))</f>
        <v/>
      </c>
      <c r="F50" s="150" t="str">
        <f>IF(G50="","",VLOOKUP($G50,'金額'!$N$3:$Q$62,4,FALSE))</f>
        <v/>
      </c>
      <c r="G50" s="140"/>
      <c r="H50" s="141"/>
      <c r="I50" s="142"/>
      <c r="J50" s="143"/>
      <c r="K50" s="144"/>
      <c r="L50" s="145"/>
      <c r="M50" s="151" t="str">
        <f>IF(G50="","", IF(G50="Palette TIP",#REF!,VLOOKUP(G50, '金額'!$N$3:$P$62, 3, FALSE)))</f>
        <v/>
      </c>
      <c r="N50" s="147" t="str">
        <f t="shared" si="2"/>
        <v/>
      </c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3.5" customHeight="1">
      <c r="A51" s="148"/>
      <c r="B51" s="60" t="str">
        <f>IF($K51="","",(VLOOKUP($K51,'判定表'!$B$3:$G$108,6,FALSE)))</f>
        <v/>
      </c>
      <c r="C51" s="137"/>
      <c r="D51" s="149" t="str">
        <f t="shared" si="1"/>
        <v/>
      </c>
      <c r="E51" s="150" t="str">
        <f>IF(G51="","",VLOOKUP($G51,'金額'!$N$3:$O$62,2,FALSE))</f>
        <v/>
      </c>
      <c r="F51" s="150" t="str">
        <f>IF(G51="","",VLOOKUP($G51,'金額'!$N$3:$Q$62,4,FALSE))</f>
        <v/>
      </c>
      <c r="G51" s="140"/>
      <c r="H51" s="141"/>
      <c r="I51" s="142"/>
      <c r="J51" s="143"/>
      <c r="K51" s="144"/>
      <c r="L51" s="145"/>
      <c r="M51" s="151" t="str">
        <f>IF(G51="","", IF(G51="Palette TIP",#REF!,VLOOKUP(G51, '金額'!$N$3:$P$62, 3, FALSE)))</f>
        <v/>
      </c>
      <c r="N51" s="147" t="str">
        <f t="shared" si="2"/>
        <v/>
      </c>
      <c r="O51" s="11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</row>
    <row r="52" ht="13.5" customHeight="1">
      <c r="A52" s="148"/>
      <c r="B52" s="60" t="str">
        <f>IF($K52="","",(VLOOKUP($K52,'判定表'!$B$3:$G$108,6,FALSE)))</f>
        <v/>
      </c>
      <c r="C52" s="137"/>
      <c r="D52" s="149" t="str">
        <f t="shared" si="1"/>
        <v/>
      </c>
      <c r="E52" s="150" t="str">
        <f>IF(G52="","",VLOOKUP($G52,'金額'!$N$3:$O$62,2,FALSE))</f>
        <v/>
      </c>
      <c r="F52" s="150" t="str">
        <f>IF(G52="","",VLOOKUP($G52,'金額'!$N$3:$Q$62,4,FALSE))</f>
        <v/>
      </c>
      <c r="G52" s="140"/>
      <c r="H52" s="141"/>
      <c r="I52" s="142"/>
      <c r="J52" s="143"/>
      <c r="K52" s="144"/>
      <c r="L52" s="145"/>
      <c r="M52" s="151" t="str">
        <f>IF(G52="","", IF(G52="Palette TIP",#REF!,VLOOKUP(G52, '金額'!$N$3:$P$62, 3, FALSE)))</f>
        <v/>
      </c>
      <c r="N52" s="147" t="str">
        <f t="shared" si="2"/>
        <v/>
      </c>
      <c r="O52" s="11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</row>
    <row r="53" ht="13.5" customHeight="1">
      <c r="A53" s="148"/>
      <c r="B53" s="60" t="str">
        <f>IF($K53="","",(VLOOKUP($K53,'判定表'!$B$3:$G$108,6,FALSE)))</f>
        <v/>
      </c>
      <c r="C53" s="137"/>
      <c r="D53" s="149" t="str">
        <f t="shared" si="1"/>
        <v/>
      </c>
      <c r="E53" s="150" t="str">
        <f>IF(G53="","",VLOOKUP($G53,'金額'!$N$3:$O$62,2,FALSE))</f>
        <v/>
      </c>
      <c r="F53" s="150" t="str">
        <f>IF(G53="","",VLOOKUP($G53,'金額'!$N$3:$Q$62,4,FALSE))</f>
        <v/>
      </c>
      <c r="G53" s="140"/>
      <c r="H53" s="141"/>
      <c r="I53" s="142"/>
      <c r="J53" s="143"/>
      <c r="K53" s="144"/>
      <c r="L53" s="145"/>
      <c r="M53" s="151" t="str">
        <f>IF(G53="","", IF(G53="Palette TIP",#REF!,VLOOKUP(G53, '金額'!$N$3:$P$62, 3, FALSE)))</f>
        <v/>
      </c>
      <c r="N53" s="147" t="str">
        <f t="shared" si="2"/>
        <v/>
      </c>
      <c r="O53" s="125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</row>
    <row r="54" ht="13.5" customHeight="1">
      <c r="A54" s="148"/>
      <c r="B54" s="60" t="str">
        <f>IF($K54="","",(VLOOKUP($K54,'判定表'!$B$3:$G$108,6,FALSE)))</f>
        <v/>
      </c>
      <c r="C54" s="137"/>
      <c r="D54" s="149" t="str">
        <f t="shared" si="1"/>
        <v/>
      </c>
      <c r="E54" s="150" t="str">
        <f>IF(G54="","",VLOOKUP($G54,'金額'!$N$3:$O$62,2,FALSE))</f>
        <v/>
      </c>
      <c r="F54" s="150" t="str">
        <f>IF(G54="","",VLOOKUP($G54,'金額'!$N$3:$Q$62,4,FALSE))</f>
        <v/>
      </c>
      <c r="G54" s="140"/>
      <c r="H54" s="141"/>
      <c r="I54" s="142"/>
      <c r="J54" s="143"/>
      <c r="K54" s="144"/>
      <c r="L54" s="145"/>
      <c r="M54" s="151" t="str">
        <f>IF(G54="","", IF(G54="Palette TIP",#REF!,VLOOKUP(G54, '金額'!$N$3:$P$62, 3, FALSE)))</f>
        <v/>
      </c>
      <c r="N54" s="147" t="str">
        <f t="shared" si="2"/>
        <v/>
      </c>
      <c r="O54" s="11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</row>
    <row r="55" ht="13.5" customHeight="1">
      <c r="A55" s="148"/>
      <c r="B55" s="60" t="str">
        <f>IF($K55="","",(VLOOKUP($K55,'判定表'!$B$3:$G$108,6,FALSE)))</f>
        <v/>
      </c>
      <c r="C55" s="137"/>
      <c r="D55" s="149" t="str">
        <f t="shared" si="1"/>
        <v/>
      </c>
      <c r="E55" s="150" t="str">
        <f>IF(G55="","",VLOOKUP($G55,'金額'!$N$3:$O$62,2,FALSE))</f>
        <v/>
      </c>
      <c r="F55" s="150" t="str">
        <f>IF(G55="","",VLOOKUP($G55,'金額'!$N$3:$Q$62,4,FALSE))</f>
        <v/>
      </c>
      <c r="G55" s="140"/>
      <c r="H55" s="141"/>
      <c r="I55" s="142"/>
      <c r="J55" s="143"/>
      <c r="K55" s="144"/>
      <c r="L55" s="145"/>
      <c r="M55" s="151" t="str">
        <f>IF(G55="","", IF(G55="Palette TIP",#REF!,VLOOKUP(G55, '金額'!$N$3:$P$62, 3, FALSE)))</f>
        <v/>
      </c>
      <c r="N55" s="147" t="str">
        <f t="shared" si="2"/>
        <v/>
      </c>
      <c r="O55" s="125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</row>
    <row r="56" ht="13.5" customHeight="1">
      <c r="A56" s="148"/>
      <c r="B56" s="60" t="str">
        <f>IF($K56="","",(VLOOKUP($K56,'判定表'!$B$3:$G$108,6,FALSE)))</f>
        <v/>
      </c>
      <c r="C56" s="137"/>
      <c r="D56" s="149" t="str">
        <f t="shared" si="1"/>
        <v/>
      </c>
      <c r="E56" s="150" t="str">
        <f>IF(G56="","",VLOOKUP($G56,'金額'!$N$3:$O$62,2,FALSE))</f>
        <v/>
      </c>
      <c r="F56" s="150" t="str">
        <f>IF(G56="","",VLOOKUP($G56,'金額'!$N$3:$Q$62,4,FALSE))</f>
        <v/>
      </c>
      <c r="G56" s="140"/>
      <c r="H56" s="141"/>
      <c r="I56" s="142"/>
      <c r="J56" s="143"/>
      <c r="K56" s="144"/>
      <c r="L56" s="145"/>
      <c r="M56" s="151" t="str">
        <f>IF(G56="","", IF(G56="Palette TIP",#REF!,VLOOKUP(G56, '金額'!$N$3:$P$62, 3, FALSE)))</f>
        <v/>
      </c>
      <c r="N56" s="147" t="str">
        <f t="shared" si="2"/>
        <v/>
      </c>
      <c r="O56" s="125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</row>
    <row r="57" ht="13.5" customHeight="1">
      <c r="A57" s="148"/>
      <c r="B57" s="60" t="str">
        <f>IF($K57="","",(VLOOKUP($K57,'判定表'!$B$3:$G$108,6,FALSE)))</f>
        <v/>
      </c>
      <c r="C57" s="137"/>
      <c r="D57" s="149" t="str">
        <f t="shared" si="1"/>
        <v/>
      </c>
      <c r="E57" s="150" t="str">
        <f>IF(G57="","",VLOOKUP($G57,'金額'!$N$3:$O$62,2,FALSE))</f>
        <v/>
      </c>
      <c r="F57" s="150" t="str">
        <f>IF(G57="","",VLOOKUP($G57,'金額'!$N$3:$Q$62,4,FALSE))</f>
        <v/>
      </c>
      <c r="G57" s="140"/>
      <c r="H57" s="141"/>
      <c r="I57" s="142"/>
      <c r="J57" s="143"/>
      <c r="K57" s="144"/>
      <c r="L57" s="145"/>
      <c r="M57" s="151" t="str">
        <f>IF(G57="","", IF(G57="Palette TIP",#REF!,VLOOKUP(G57, '金額'!$N$3:$P$62, 3, FALSE)))</f>
        <v/>
      </c>
      <c r="N57" s="147" t="str">
        <f t="shared" si="2"/>
        <v/>
      </c>
      <c r="O57" s="125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</row>
    <row r="58" ht="13.5" customHeight="1">
      <c r="A58" s="148"/>
      <c r="B58" s="60" t="str">
        <f>IF($K58="","",(VLOOKUP($K58,'判定表'!$B$3:$G$108,6,FALSE)))</f>
        <v/>
      </c>
      <c r="C58" s="137"/>
      <c r="D58" s="149" t="str">
        <f t="shared" si="1"/>
        <v/>
      </c>
      <c r="E58" s="150" t="str">
        <f>IF(G58="","",VLOOKUP($G58,'金額'!$N$3:$O$62,2,FALSE))</f>
        <v/>
      </c>
      <c r="F58" s="150" t="str">
        <f>IF(G58="","",VLOOKUP($G58,'金額'!$N$3:$Q$62,4,FALSE))</f>
        <v/>
      </c>
      <c r="G58" s="140"/>
      <c r="H58" s="141"/>
      <c r="I58" s="142"/>
      <c r="J58" s="143"/>
      <c r="K58" s="144"/>
      <c r="L58" s="145"/>
      <c r="M58" s="151" t="str">
        <f>IF(G58="","", IF(G58="Palette TIP",#REF!,VLOOKUP(G58, '金額'!$N$3:$P$62, 3, FALSE)))</f>
        <v/>
      </c>
      <c r="N58" s="147" t="str">
        <f t="shared" si="2"/>
        <v/>
      </c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3.5" customHeight="1">
      <c r="A59" s="148"/>
      <c r="B59" s="60" t="str">
        <f>IF($K59="","",(VLOOKUP($K59,'判定表'!$B$3:$G$108,6,FALSE)))</f>
        <v/>
      </c>
      <c r="C59" s="137"/>
      <c r="D59" s="149" t="str">
        <f t="shared" si="1"/>
        <v/>
      </c>
      <c r="E59" s="150" t="str">
        <f>IF(G59="","",VLOOKUP($G59,'金額'!$N$3:$O$62,2,FALSE))</f>
        <v/>
      </c>
      <c r="F59" s="150" t="str">
        <f>IF(G59="","",VLOOKUP($G59,'金額'!$N$3:$Q$62,4,FALSE))</f>
        <v/>
      </c>
      <c r="G59" s="140"/>
      <c r="H59" s="141"/>
      <c r="I59" s="142"/>
      <c r="J59" s="143"/>
      <c r="K59" s="144"/>
      <c r="L59" s="145"/>
      <c r="M59" s="151" t="str">
        <f>IF(G59="","", IF(G59="Palette TIP",#REF!,VLOOKUP(G59, '金額'!$N$3:$P$62, 3, FALSE)))</f>
        <v/>
      </c>
      <c r="N59" s="147" t="str">
        <f t="shared" si="2"/>
        <v/>
      </c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3.5" customHeight="1">
      <c r="A60" s="148"/>
      <c r="B60" s="60" t="str">
        <f>IF($K60="","",(VLOOKUP($K60,'判定表'!$B$3:$G$108,6,FALSE)))</f>
        <v/>
      </c>
      <c r="C60" s="137"/>
      <c r="D60" s="149" t="str">
        <f t="shared" si="1"/>
        <v/>
      </c>
      <c r="E60" s="150" t="str">
        <f>IF(G60="","",VLOOKUP($G60,'金額'!$N$3:$O$62,2,FALSE))</f>
        <v/>
      </c>
      <c r="F60" s="150" t="str">
        <f>IF(G60="","",VLOOKUP($G60,'金額'!$N$3:$Q$62,4,FALSE))</f>
        <v/>
      </c>
      <c r="G60" s="140"/>
      <c r="H60" s="141"/>
      <c r="I60" s="142"/>
      <c r="J60" s="143"/>
      <c r="K60" s="144"/>
      <c r="L60" s="145"/>
      <c r="M60" s="151" t="str">
        <f>IF(G60="","", IF(G60="Palette TIP",#REF!,VLOOKUP(G60, '金額'!$N$3:$P$62, 3, FALSE)))</f>
        <v/>
      </c>
      <c r="N60" s="147" t="str">
        <f t="shared" si="2"/>
        <v/>
      </c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3.5" customHeight="1">
      <c r="A61" s="148"/>
      <c r="B61" s="60" t="str">
        <f>IF($K61="","",(VLOOKUP($K61,'判定表'!$B$3:$G$108,6,FALSE)))</f>
        <v/>
      </c>
      <c r="C61" s="137"/>
      <c r="D61" s="149" t="str">
        <f t="shared" si="1"/>
        <v/>
      </c>
      <c r="E61" s="150" t="str">
        <f>IF(G61="","",VLOOKUP($G61,'金額'!$N$3:$O$62,2,FALSE))</f>
        <v/>
      </c>
      <c r="F61" s="150" t="str">
        <f>IF(G61="","",VLOOKUP($G61,'金額'!$N$3:$Q$62,4,FALSE))</f>
        <v/>
      </c>
      <c r="G61" s="140"/>
      <c r="H61" s="141"/>
      <c r="I61" s="142"/>
      <c r="J61" s="143"/>
      <c r="K61" s="144"/>
      <c r="L61" s="145"/>
      <c r="M61" s="151" t="str">
        <f>IF(G61="","", IF(G61="Palette TIP",#REF!,VLOOKUP(G61, '金額'!$N$3:$P$62, 3, FALSE)))</f>
        <v/>
      </c>
      <c r="N61" s="147" t="str">
        <f t="shared" si="2"/>
        <v/>
      </c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3.5" customHeight="1">
      <c r="A62" s="148"/>
      <c r="B62" s="60" t="str">
        <f>IF($K62="","",(VLOOKUP($K62,'判定表'!$B$3:$G$108,6,FALSE)))</f>
        <v/>
      </c>
      <c r="C62" s="137"/>
      <c r="D62" s="149" t="str">
        <f t="shared" si="1"/>
        <v/>
      </c>
      <c r="E62" s="150" t="str">
        <f>IF(G62="","",VLOOKUP($G62,'金額'!$N$3:$O$62,2,FALSE))</f>
        <v/>
      </c>
      <c r="F62" s="150" t="str">
        <f>IF(G62="","",VLOOKUP($G62,'金額'!$N$3:$Q$62,4,FALSE))</f>
        <v/>
      </c>
      <c r="G62" s="140"/>
      <c r="H62" s="141"/>
      <c r="I62" s="142"/>
      <c r="J62" s="143"/>
      <c r="K62" s="144"/>
      <c r="L62" s="145"/>
      <c r="M62" s="151" t="str">
        <f>IF(G62="","", IF(G62="Palette TIP",#REF!,VLOOKUP(G62, '金額'!$N$3:$P$62, 3, FALSE)))</f>
        <v/>
      </c>
      <c r="N62" s="147" t="str">
        <f t="shared" si="2"/>
        <v/>
      </c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3.5" customHeight="1">
      <c r="A63" s="148"/>
      <c r="B63" s="60" t="str">
        <f>IF($K63="","",(VLOOKUP($K63,'判定表'!$B$3:$G$108,6,FALSE)))</f>
        <v/>
      </c>
      <c r="C63" s="137"/>
      <c r="D63" s="149" t="str">
        <f t="shared" si="1"/>
        <v/>
      </c>
      <c r="E63" s="150" t="str">
        <f>IF(G63="","",VLOOKUP($G63,'金額'!$N$3:$O$62,2,FALSE))</f>
        <v/>
      </c>
      <c r="F63" s="150" t="str">
        <f>IF(G63="","",VLOOKUP($G63,'金額'!$N$3:$Q$62,4,FALSE))</f>
        <v/>
      </c>
      <c r="G63" s="140"/>
      <c r="H63" s="141"/>
      <c r="I63" s="142"/>
      <c r="J63" s="143"/>
      <c r="K63" s="144"/>
      <c r="L63" s="145"/>
      <c r="M63" s="151" t="str">
        <f>IF(G63="","", IF(G63="Palette TIP",#REF!,VLOOKUP(G63, '金額'!$N$3:$P$62, 3, FALSE)))</f>
        <v/>
      </c>
      <c r="N63" s="147" t="str">
        <f t="shared" si="2"/>
        <v/>
      </c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3.5" customHeight="1">
      <c r="A64" s="148"/>
      <c r="B64" s="60" t="str">
        <f>IF($K64="","",(VLOOKUP($K64,'判定表'!$B$3:$G$108,6,FALSE)))</f>
        <v/>
      </c>
      <c r="C64" s="137"/>
      <c r="D64" s="149" t="str">
        <f t="shared" si="1"/>
        <v/>
      </c>
      <c r="E64" s="150" t="str">
        <f>IF(G64="","",VLOOKUP($G64,'金額'!$N$3:$O$62,2,FALSE))</f>
        <v/>
      </c>
      <c r="F64" s="150" t="str">
        <f>IF(G64="","",VLOOKUP($G64,'金額'!$N$3:$Q$62,4,FALSE))</f>
        <v/>
      </c>
      <c r="G64" s="140"/>
      <c r="H64" s="141"/>
      <c r="I64" s="142"/>
      <c r="J64" s="143"/>
      <c r="K64" s="144"/>
      <c r="L64" s="145"/>
      <c r="M64" s="151" t="str">
        <f>IF(G64="","", IF(G64="Palette TIP",#REF!,VLOOKUP(G64, '金額'!$N$3:$P$62, 3, FALSE)))</f>
        <v/>
      </c>
      <c r="N64" s="147" t="str">
        <f t="shared" si="2"/>
        <v/>
      </c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3.5" customHeight="1">
      <c r="A65" s="148"/>
      <c r="B65" s="60" t="str">
        <f>IF($K65="","",(VLOOKUP($K65,'判定表'!$B$3:$G$108,6,FALSE)))</f>
        <v/>
      </c>
      <c r="C65" s="137"/>
      <c r="D65" s="149" t="str">
        <f t="shared" si="1"/>
        <v/>
      </c>
      <c r="E65" s="150" t="str">
        <f>IF(G65="","",VLOOKUP($G65,'金額'!$N$3:$O$62,2,FALSE))</f>
        <v/>
      </c>
      <c r="F65" s="150" t="str">
        <f>IF(G65="","",VLOOKUP($G65,'金額'!$N$3:$Q$62,4,FALSE))</f>
        <v/>
      </c>
      <c r="G65" s="140"/>
      <c r="H65" s="141"/>
      <c r="I65" s="142"/>
      <c r="J65" s="143"/>
      <c r="K65" s="144"/>
      <c r="L65" s="145"/>
      <c r="M65" s="151" t="str">
        <f>IF(G65="","", IF(G65="Palette TIP",#REF!,VLOOKUP(G65, '金額'!$N$3:$P$62, 3, FALSE)))</f>
        <v/>
      </c>
      <c r="N65" s="147" t="str">
        <f t="shared" si="2"/>
        <v/>
      </c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3.5" customHeight="1">
      <c r="A66" s="148"/>
      <c r="B66" s="60" t="str">
        <f>IF($K66="","",(VLOOKUP($K66,'判定表'!$B$3:$G$108,6,FALSE)))</f>
        <v/>
      </c>
      <c r="C66" s="137"/>
      <c r="D66" s="149" t="str">
        <f t="shared" si="1"/>
        <v/>
      </c>
      <c r="E66" s="150" t="str">
        <f>IF(G66="","",VLOOKUP($G66,'金額'!$N$3:$O$62,2,FALSE))</f>
        <v/>
      </c>
      <c r="F66" s="150" t="str">
        <f>IF(G66="","",VLOOKUP($G66,'金額'!$N$3:$Q$62,4,FALSE))</f>
        <v/>
      </c>
      <c r="G66" s="140"/>
      <c r="H66" s="141"/>
      <c r="I66" s="142"/>
      <c r="J66" s="143"/>
      <c r="K66" s="144"/>
      <c r="L66" s="145"/>
      <c r="M66" s="151" t="str">
        <f>IF(G66="","", IF(G66="Palette TIP",#REF!,VLOOKUP(G66, '金額'!$N$3:$P$62, 3, FALSE)))</f>
        <v/>
      </c>
      <c r="N66" s="147" t="str">
        <f t="shared" si="2"/>
        <v/>
      </c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3.5" customHeight="1">
      <c r="A67" s="148"/>
      <c r="B67" s="60" t="str">
        <f>IF($K67="","",(VLOOKUP($K67,'判定表'!$B$3:$G$108,6,FALSE)))</f>
        <v/>
      </c>
      <c r="C67" s="137"/>
      <c r="D67" s="149" t="str">
        <f t="shared" si="1"/>
        <v/>
      </c>
      <c r="E67" s="150" t="str">
        <f>IF(G67="","",VLOOKUP($G67,'金額'!$N$3:$O$62,2,FALSE))</f>
        <v/>
      </c>
      <c r="F67" s="150" t="str">
        <f>IF(G67="","",VLOOKUP($G67,'金額'!$N$3:$Q$62,4,FALSE))</f>
        <v/>
      </c>
      <c r="G67" s="140"/>
      <c r="H67" s="141"/>
      <c r="I67" s="142"/>
      <c r="J67" s="143"/>
      <c r="K67" s="144"/>
      <c r="L67" s="145"/>
      <c r="M67" s="151" t="str">
        <f>IF(G67="","", IF(G67="Palette TIP",#REF!,VLOOKUP(G67, '金額'!$N$3:$P$62, 3, FALSE)))</f>
        <v/>
      </c>
      <c r="N67" s="147" t="str">
        <f t="shared" si="2"/>
        <v/>
      </c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3.5" customHeight="1">
      <c r="A68" s="148"/>
      <c r="B68" s="60" t="str">
        <f>IF($K68="","",(VLOOKUP($K68,'判定表'!$B$3:$G$108,6,FALSE)))</f>
        <v/>
      </c>
      <c r="C68" s="137"/>
      <c r="D68" s="149" t="str">
        <f t="shared" si="1"/>
        <v/>
      </c>
      <c r="E68" s="150" t="str">
        <f>IF(G68="","",VLOOKUP($G68,'金額'!$N$3:$O$62,2,FALSE))</f>
        <v/>
      </c>
      <c r="F68" s="150" t="str">
        <f>IF(G68="","",VLOOKUP($G68,'金額'!$N$3:$Q$62,4,FALSE))</f>
        <v/>
      </c>
      <c r="G68" s="140"/>
      <c r="H68" s="141"/>
      <c r="I68" s="142"/>
      <c r="J68" s="143"/>
      <c r="K68" s="144"/>
      <c r="L68" s="145"/>
      <c r="M68" s="151" t="str">
        <f>IF(G68="","", IF(G68="Palette TIP",#REF!,VLOOKUP(G68, '金額'!$N$3:$P$62, 3, FALSE)))</f>
        <v/>
      </c>
      <c r="N68" s="147" t="str">
        <f t="shared" si="2"/>
        <v/>
      </c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3.5" customHeight="1">
      <c r="A69" s="148"/>
      <c r="B69" s="60" t="str">
        <f>IF($K69="","",(VLOOKUP($K69,'判定表'!$B$3:$G$108,6,FALSE)))</f>
        <v/>
      </c>
      <c r="C69" s="137"/>
      <c r="D69" s="149" t="str">
        <f t="shared" si="1"/>
        <v/>
      </c>
      <c r="E69" s="150" t="str">
        <f>IF(G69="","",VLOOKUP($G69,'金額'!$N$3:$O$62,2,FALSE))</f>
        <v/>
      </c>
      <c r="F69" s="150" t="str">
        <f>IF(G69="","",VLOOKUP($G69,'金額'!$N$3:$Q$62,4,FALSE))</f>
        <v/>
      </c>
      <c r="G69" s="140"/>
      <c r="H69" s="141"/>
      <c r="I69" s="142"/>
      <c r="J69" s="143"/>
      <c r="K69" s="144"/>
      <c r="L69" s="145"/>
      <c r="M69" s="151" t="str">
        <f>IF(G69="","", IF(G69="Palette TIP",#REF!,VLOOKUP(G69, '金額'!$N$3:$P$62, 3, FALSE)))</f>
        <v/>
      </c>
      <c r="N69" s="147" t="str">
        <f t="shared" si="2"/>
        <v/>
      </c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3.5" customHeight="1">
      <c r="A70" s="148"/>
      <c r="B70" s="60" t="str">
        <f>IF($K70="","",(VLOOKUP($K70,'判定表'!$B$3:$G$108,6,FALSE)))</f>
        <v/>
      </c>
      <c r="C70" s="137"/>
      <c r="D70" s="149" t="str">
        <f t="shared" si="1"/>
        <v/>
      </c>
      <c r="E70" s="150" t="str">
        <f>IF(G70="","",VLOOKUP($G70,'金額'!$N$3:$O$62,2,FALSE))</f>
        <v/>
      </c>
      <c r="F70" s="150" t="str">
        <f>IF(G70="","",VLOOKUP($G70,'金額'!$N$3:$Q$62,4,FALSE))</f>
        <v/>
      </c>
      <c r="G70" s="140"/>
      <c r="H70" s="141"/>
      <c r="I70" s="142"/>
      <c r="J70" s="143"/>
      <c r="K70" s="144"/>
      <c r="L70" s="145"/>
      <c r="M70" s="151" t="str">
        <f>IF(G70="","", IF(G70="Palette TIP",#REF!,VLOOKUP(G70, '金額'!$N$3:$P$62, 3, FALSE)))</f>
        <v/>
      </c>
      <c r="N70" s="147" t="str">
        <f t="shared" si="2"/>
        <v/>
      </c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3.5" customHeight="1">
      <c r="A71" s="148"/>
      <c r="B71" s="60" t="str">
        <f>IF($K71="","",(VLOOKUP($K71,'判定表'!$B$3:$G$108,6,FALSE)))</f>
        <v/>
      </c>
      <c r="C71" s="137"/>
      <c r="D71" s="149" t="str">
        <f t="shared" si="1"/>
        <v/>
      </c>
      <c r="E71" s="150" t="str">
        <f>IF(G71="","",VLOOKUP($G71,'金額'!$N$3:$O$62,2,FALSE))</f>
        <v/>
      </c>
      <c r="F71" s="150" t="str">
        <f>IF(G71="","",VLOOKUP($G71,'金額'!$N$3:$Q$62,4,FALSE))</f>
        <v/>
      </c>
      <c r="G71" s="140"/>
      <c r="H71" s="141"/>
      <c r="I71" s="142"/>
      <c r="J71" s="143"/>
      <c r="K71" s="144"/>
      <c r="L71" s="145"/>
      <c r="M71" s="151" t="str">
        <f>IF(G71="","", IF(G71="Palette TIP",#REF!,VLOOKUP(G71, '金額'!$N$3:$P$62, 3, FALSE)))</f>
        <v/>
      </c>
      <c r="N71" s="147" t="str">
        <f t="shared" si="2"/>
        <v/>
      </c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3.5" customHeight="1">
      <c r="A72" s="148"/>
      <c r="B72" s="60" t="str">
        <f>IF($K72="","",(VLOOKUP($K72,'判定表'!$B$3:$G$108,6,FALSE)))</f>
        <v/>
      </c>
      <c r="C72" s="137"/>
      <c r="D72" s="149" t="str">
        <f t="shared" si="1"/>
        <v/>
      </c>
      <c r="E72" s="150" t="str">
        <f>IF(G72="","",VLOOKUP($G72,'金額'!$N$3:$O$62,2,FALSE))</f>
        <v/>
      </c>
      <c r="F72" s="150" t="str">
        <f>IF(G72="","",VLOOKUP($G72,'金額'!$N$3:$Q$62,4,FALSE))</f>
        <v/>
      </c>
      <c r="G72" s="140"/>
      <c r="H72" s="141"/>
      <c r="I72" s="142"/>
      <c r="J72" s="143"/>
      <c r="K72" s="144"/>
      <c r="L72" s="145"/>
      <c r="M72" s="151" t="str">
        <f>IF(G72="","", IF(G72="Palette TIP",#REF!,VLOOKUP(G72, '金額'!$N$3:$P$62, 3, FALSE)))</f>
        <v/>
      </c>
      <c r="N72" s="147" t="str">
        <f t="shared" si="2"/>
        <v/>
      </c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3.5" customHeight="1">
      <c r="A73" s="148"/>
      <c r="B73" s="60" t="str">
        <f>IF($K73="","",(VLOOKUP($K73,'判定表'!$B$3:$G$108,6,FALSE)))</f>
        <v/>
      </c>
      <c r="C73" s="137"/>
      <c r="D73" s="149" t="str">
        <f t="shared" si="1"/>
        <v/>
      </c>
      <c r="E73" s="150" t="str">
        <f>IF(G73="","",VLOOKUP($G73,'金額'!$N$3:$O$62,2,FALSE))</f>
        <v/>
      </c>
      <c r="F73" s="150" t="str">
        <f>IF(G73="","",VLOOKUP($G73,'金額'!$N$3:$Q$62,4,FALSE))</f>
        <v/>
      </c>
      <c r="G73" s="140"/>
      <c r="H73" s="141"/>
      <c r="I73" s="142"/>
      <c r="J73" s="143"/>
      <c r="K73" s="144"/>
      <c r="L73" s="145"/>
      <c r="M73" s="151" t="str">
        <f>IF(G73="","", IF(G73="Palette TIP",#REF!,VLOOKUP(G73, '金額'!$N$3:$P$62, 3, FALSE)))</f>
        <v/>
      </c>
      <c r="N73" s="147" t="str">
        <f t="shared" si="2"/>
        <v/>
      </c>
      <c r="O73" s="11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</row>
    <row r="74" ht="13.5" customHeight="1">
      <c r="A74" s="148"/>
      <c r="B74" s="60" t="str">
        <f>IF($K74="","",(VLOOKUP($K74,'判定表'!$B$3:$G$108,6,FALSE)))</f>
        <v/>
      </c>
      <c r="C74" s="137"/>
      <c r="D74" s="149" t="str">
        <f t="shared" si="1"/>
        <v/>
      </c>
      <c r="E74" s="150" t="str">
        <f>IF(G74="","",VLOOKUP($G74,'金額'!$N$3:$O$62,2,FALSE))</f>
        <v/>
      </c>
      <c r="F74" s="150" t="str">
        <f>IF(G74="","",VLOOKUP($G74,'金額'!$N$3:$Q$62,4,FALSE))</f>
        <v/>
      </c>
      <c r="G74" s="140"/>
      <c r="H74" s="141"/>
      <c r="I74" s="142"/>
      <c r="J74" s="143"/>
      <c r="K74" s="144"/>
      <c r="L74" s="145"/>
      <c r="M74" s="151" t="str">
        <f>IF(G74="","", IF(G74="Palette TIP",#REF!,VLOOKUP(G74, '金額'!$N$3:$P$62, 3, FALSE)))</f>
        <v/>
      </c>
      <c r="N74" s="147" t="str">
        <f t="shared" si="2"/>
        <v/>
      </c>
      <c r="O74" s="11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</row>
    <row r="75" ht="13.5" customHeight="1">
      <c r="A75" s="148"/>
      <c r="B75" s="60" t="str">
        <f>IF($K75="","",(VLOOKUP($K75,'判定表'!$B$3:$G$108,6,FALSE)))</f>
        <v/>
      </c>
      <c r="C75" s="137"/>
      <c r="D75" s="149" t="str">
        <f t="shared" si="1"/>
        <v/>
      </c>
      <c r="E75" s="150" t="str">
        <f>IF(G75="","",VLOOKUP($G75,'金額'!$N$3:$O$62,2,FALSE))</f>
        <v/>
      </c>
      <c r="F75" s="150" t="str">
        <f>IF(G75="","",VLOOKUP($G75,'金額'!$N$3:$Q$62,4,FALSE))</f>
        <v/>
      </c>
      <c r="G75" s="140"/>
      <c r="H75" s="141"/>
      <c r="I75" s="142"/>
      <c r="J75" s="143"/>
      <c r="K75" s="144"/>
      <c r="L75" s="145"/>
      <c r="M75" s="151" t="str">
        <f>IF(G75="","", IF(G75="Palette TIP",#REF!,VLOOKUP(G75, '金額'!$N$3:$P$62, 3, FALSE)))</f>
        <v/>
      </c>
      <c r="N75" s="147" t="str">
        <f t="shared" si="2"/>
        <v/>
      </c>
      <c r="O75" s="11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</row>
    <row r="76" ht="13.5" customHeight="1">
      <c r="A76" s="148"/>
      <c r="B76" s="60" t="str">
        <f>IF($K76="","",(VLOOKUP($K76,'判定表'!$B$3:$G$108,6,FALSE)))</f>
        <v/>
      </c>
      <c r="C76" s="137"/>
      <c r="D76" s="149" t="str">
        <f t="shared" si="1"/>
        <v/>
      </c>
      <c r="E76" s="150" t="str">
        <f>IF(G76="","",VLOOKUP($G76,'金額'!$N$3:$O$62,2,FALSE))</f>
        <v/>
      </c>
      <c r="F76" s="150" t="str">
        <f>IF(G76="","",VLOOKUP($G76,'金額'!$N$3:$Q$62,4,FALSE))</f>
        <v/>
      </c>
      <c r="G76" s="140"/>
      <c r="H76" s="141"/>
      <c r="I76" s="142"/>
      <c r="J76" s="143"/>
      <c r="K76" s="144"/>
      <c r="L76" s="145"/>
      <c r="M76" s="151" t="str">
        <f>IF(G76="","", IF(G76="Palette TIP",#REF!,VLOOKUP(G76, '金額'!$N$3:$P$62, 3, FALSE)))</f>
        <v/>
      </c>
      <c r="N76" s="147" t="str">
        <f t="shared" si="2"/>
        <v/>
      </c>
      <c r="O76" s="11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</row>
    <row r="77" ht="13.5" customHeight="1">
      <c r="A77" s="148"/>
      <c r="B77" s="60" t="str">
        <f>IF($K77="","",(VLOOKUP($K77,'判定表'!$B$3:$G$108,6,FALSE)))</f>
        <v/>
      </c>
      <c r="C77" s="137"/>
      <c r="D77" s="149" t="str">
        <f t="shared" si="1"/>
        <v/>
      </c>
      <c r="E77" s="150" t="str">
        <f>IF(G77="","",VLOOKUP($G77,'金額'!$N$3:$O$62,2,FALSE))</f>
        <v/>
      </c>
      <c r="F77" s="150" t="str">
        <f>IF(G77="","",VLOOKUP($G77,'金額'!$N$3:$Q$62,4,FALSE))</f>
        <v/>
      </c>
      <c r="G77" s="140"/>
      <c r="H77" s="141"/>
      <c r="I77" s="142"/>
      <c r="J77" s="143"/>
      <c r="K77" s="144"/>
      <c r="L77" s="145"/>
      <c r="M77" s="151" t="str">
        <f>IF(G77="","", IF(G77="Palette TIP",#REF!,VLOOKUP(G77, '金額'!$N$3:$P$62, 3, FALSE)))</f>
        <v/>
      </c>
      <c r="N77" s="147" t="str">
        <f t="shared" si="2"/>
        <v/>
      </c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3.5" customHeight="1">
      <c r="A78" s="148"/>
      <c r="B78" s="60" t="str">
        <f>IF($K78="","",(VLOOKUP($K78,'判定表'!$B$3:$G$108,6,FALSE)))</f>
        <v/>
      </c>
      <c r="C78" s="137"/>
      <c r="D78" s="149" t="str">
        <f t="shared" si="1"/>
        <v/>
      </c>
      <c r="E78" s="150" t="str">
        <f>IF(G78="","",VLOOKUP($G78,'金額'!$N$3:$O$62,2,FALSE))</f>
        <v/>
      </c>
      <c r="F78" s="150" t="str">
        <f>IF(G78="","",VLOOKUP($G78,'金額'!$N$3:$Q$62,4,FALSE))</f>
        <v/>
      </c>
      <c r="G78" s="140"/>
      <c r="H78" s="141"/>
      <c r="I78" s="142"/>
      <c r="J78" s="143"/>
      <c r="K78" s="144"/>
      <c r="L78" s="145"/>
      <c r="M78" s="151" t="str">
        <f>IF(G78="","", IF(G78="Palette TIP",#REF!,VLOOKUP(G78, '金額'!$N$3:$P$62, 3, FALSE)))</f>
        <v/>
      </c>
      <c r="N78" s="147" t="str">
        <f t="shared" si="2"/>
        <v/>
      </c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3.5" customHeight="1">
      <c r="A79" s="148"/>
      <c r="B79" s="60" t="str">
        <f>IF($K79="","",(VLOOKUP($K79,'判定表'!$B$3:$G$108,6,FALSE)))</f>
        <v/>
      </c>
      <c r="C79" s="137"/>
      <c r="D79" s="149" t="str">
        <f t="shared" si="1"/>
        <v/>
      </c>
      <c r="E79" s="150" t="str">
        <f>IF(G79="","",VLOOKUP($G79,'金額'!$N$3:$O$62,2,FALSE))</f>
        <v/>
      </c>
      <c r="F79" s="150" t="str">
        <f>IF(G79="","",VLOOKUP($G79,'金額'!$N$3:$Q$62,4,FALSE))</f>
        <v/>
      </c>
      <c r="G79" s="140"/>
      <c r="H79" s="141"/>
      <c r="I79" s="142"/>
      <c r="J79" s="143"/>
      <c r="K79" s="144"/>
      <c r="L79" s="145"/>
      <c r="M79" s="151" t="str">
        <f>IF(G79="","", IF(G79="Palette TIP",#REF!,VLOOKUP(G79, '金額'!$N$3:$P$62, 3, FALSE)))</f>
        <v/>
      </c>
      <c r="N79" s="147" t="str">
        <f t="shared" si="2"/>
        <v/>
      </c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3.5" customHeight="1">
      <c r="A80" s="148"/>
      <c r="B80" s="60" t="str">
        <f>IF($K80="","",(VLOOKUP($K80,'判定表'!$B$3:$G$108,6,FALSE)))</f>
        <v/>
      </c>
      <c r="C80" s="137"/>
      <c r="D80" s="149" t="str">
        <f t="shared" si="1"/>
        <v/>
      </c>
      <c r="E80" s="150" t="str">
        <f>IF(G80="","",VLOOKUP($G80,'金額'!$N$3:$O$62,2,FALSE))</f>
        <v/>
      </c>
      <c r="F80" s="150" t="str">
        <f>IF(G80="","",VLOOKUP($G80,'金額'!$N$3:$Q$62,4,FALSE))</f>
        <v/>
      </c>
      <c r="G80" s="140"/>
      <c r="H80" s="141"/>
      <c r="I80" s="142"/>
      <c r="J80" s="143"/>
      <c r="K80" s="144"/>
      <c r="L80" s="145"/>
      <c r="M80" s="151" t="str">
        <f>IF(G80="","", IF(G80="Palette TIP",#REF!,VLOOKUP(G80, '金額'!$N$3:$P$62, 3, FALSE)))</f>
        <v/>
      </c>
      <c r="N80" s="147" t="str">
        <f t="shared" si="2"/>
        <v/>
      </c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3.5" customHeight="1">
      <c r="A81" s="148"/>
      <c r="B81" s="60" t="str">
        <f>IF($K81="","",(VLOOKUP($K81,'判定表'!$B$3:$G$108,6,FALSE)))</f>
        <v/>
      </c>
      <c r="C81" s="137"/>
      <c r="D81" s="149" t="str">
        <f t="shared" si="1"/>
        <v/>
      </c>
      <c r="E81" s="150" t="str">
        <f>IF(G81="","",VLOOKUP($G81,'金額'!$N$3:$O$62,2,FALSE))</f>
        <v/>
      </c>
      <c r="F81" s="150" t="str">
        <f>IF(G81="","",VLOOKUP($G81,'金額'!$N$3:$Q$62,4,FALSE))</f>
        <v/>
      </c>
      <c r="G81" s="140"/>
      <c r="H81" s="141"/>
      <c r="I81" s="142"/>
      <c r="J81" s="143"/>
      <c r="K81" s="144"/>
      <c r="L81" s="145"/>
      <c r="M81" s="151" t="str">
        <f>IF(G81="","", IF(G81="Palette TIP",#REF!,VLOOKUP(G81, '金額'!$N$3:$P$62, 3, FALSE)))</f>
        <v/>
      </c>
      <c r="N81" s="147" t="str">
        <f t="shared" si="2"/>
        <v/>
      </c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3.5" customHeight="1">
      <c r="A82" s="148"/>
      <c r="B82" s="60" t="str">
        <f>IF($K82="","",(VLOOKUP($K82,'判定表'!$B$3:$G$108,6,FALSE)))</f>
        <v/>
      </c>
      <c r="C82" s="137"/>
      <c r="D82" s="149" t="str">
        <f t="shared" si="1"/>
        <v/>
      </c>
      <c r="E82" s="150" t="str">
        <f>IF(G82="","",VLOOKUP($G82,'金額'!$N$3:$O$62,2,FALSE))</f>
        <v/>
      </c>
      <c r="F82" s="150" t="str">
        <f>IF(G82="","",VLOOKUP($G82,'金額'!$N$3:$Q$62,4,FALSE))</f>
        <v/>
      </c>
      <c r="G82" s="140"/>
      <c r="H82" s="141"/>
      <c r="I82" s="142"/>
      <c r="J82" s="143"/>
      <c r="K82" s="144"/>
      <c r="L82" s="145"/>
      <c r="M82" s="151" t="str">
        <f>IF(G82="","", IF(G82="Palette TIP",#REF!,VLOOKUP(G82, '金額'!$N$3:$P$62, 3, FALSE)))</f>
        <v/>
      </c>
      <c r="N82" s="147" t="str">
        <f t="shared" si="2"/>
        <v/>
      </c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3.5" customHeight="1">
      <c r="A83" s="148"/>
      <c r="B83" s="60" t="str">
        <f>IF($K83="","",(VLOOKUP($K83,'判定表'!$B$3:$G$108,6,FALSE)))</f>
        <v/>
      </c>
      <c r="C83" s="137"/>
      <c r="D83" s="149" t="str">
        <f t="shared" si="1"/>
        <v/>
      </c>
      <c r="E83" s="150" t="str">
        <f>IF(G83="","",VLOOKUP($G83,'金額'!$N$3:$O$62,2,FALSE))</f>
        <v/>
      </c>
      <c r="F83" s="150" t="str">
        <f>IF(G83="","",VLOOKUP($G83,'金額'!$N$3:$Q$62,4,FALSE))</f>
        <v/>
      </c>
      <c r="G83" s="140"/>
      <c r="H83" s="141"/>
      <c r="I83" s="142"/>
      <c r="J83" s="143"/>
      <c r="K83" s="144"/>
      <c r="L83" s="145"/>
      <c r="M83" s="151" t="str">
        <f>IF(G83="","", IF(G83="Palette TIP",#REF!,VLOOKUP(G83, '金額'!$N$3:$P$62, 3, FALSE)))</f>
        <v/>
      </c>
      <c r="N83" s="147" t="str">
        <f t="shared" si="2"/>
        <v/>
      </c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3.5" customHeight="1">
      <c r="A84" s="148"/>
      <c r="B84" s="60" t="str">
        <f>IF($K84="","",(VLOOKUP($K84,'判定表'!$B$3:$G$108,6,FALSE)))</f>
        <v/>
      </c>
      <c r="C84" s="137"/>
      <c r="D84" s="149" t="str">
        <f t="shared" si="1"/>
        <v/>
      </c>
      <c r="E84" s="150" t="str">
        <f>IF(G84="","",VLOOKUP($G84,'金額'!$N$3:$O$62,2,FALSE))</f>
        <v/>
      </c>
      <c r="F84" s="150" t="str">
        <f>IF(G84="","",VLOOKUP($G84,'金額'!$N$3:$Q$62,4,FALSE))</f>
        <v/>
      </c>
      <c r="G84" s="140"/>
      <c r="H84" s="141"/>
      <c r="I84" s="142"/>
      <c r="J84" s="143"/>
      <c r="K84" s="144"/>
      <c r="L84" s="145"/>
      <c r="M84" s="151" t="str">
        <f>IF(G84="","", IF(G84="Palette TIP",#REF!,VLOOKUP(G84, '金額'!$N$3:$P$62, 3, FALSE)))</f>
        <v/>
      </c>
      <c r="N84" s="147" t="str">
        <f t="shared" si="2"/>
        <v/>
      </c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3.5" customHeight="1">
      <c r="A85" s="148"/>
      <c r="B85" s="60" t="str">
        <f>IF($K85="","",(VLOOKUP($K85,'判定表'!$B$3:$G$108,6,FALSE)))</f>
        <v/>
      </c>
      <c r="C85" s="137"/>
      <c r="D85" s="149" t="str">
        <f t="shared" si="1"/>
        <v/>
      </c>
      <c r="E85" s="150" t="str">
        <f>IF(G85="","",VLOOKUP($G85,'金額'!$N$3:$O$62,2,FALSE))</f>
        <v/>
      </c>
      <c r="F85" s="150" t="str">
        <f>IF(G85="","",VLOOKUP($G85,'金額'!$N$3:$Q$62,4,FALSE))</f>
        <v/>
      </c>
      <c r="G85" s="140"/>
      <c r="H85" s="141"/>
      <c r="I85" s="142"/>
      <c r="J85" s="143"/>
      <c r="K85" s="144"/>
      <c r="L85" s="145"/>
      <c r="M85" s="151" t="str">
        <f>IF(G85="","", IF(G85="Palette TIP",#REF!,VLOOKUP(G85, '金額'!$N$3:$P$62, 3, FALSE)))</f>
        <v/>
      </c>
      <c r="N85" s="147" t="str">
        <f t="shared" si="2"/>
        <v/>
      </c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3.5" customHeight="1">
      <c r="A86" s="148"/>
      <c r="B86" s="60" t="str">
        <f>IF($K86="","",(VLOOKUP($K86,'判定表'!$B$3:$G$108,6,FALSE)))</f>
        <v/>
      </c>
      <c r="C86" s="137"/>
      <c r="D86" s="149" t="str">
        <f t="shared" si="1"/>
        <v/>
      </c>
      <c r="E86" s="150" t="str">
        <f>IF(G86="","",VLOOKUP($G86,'金額'!$N$3:$O$62,2,FALSE))</f>
        <v/>
      </c>
      <c r="F86" s="150" t="str">
        <f>IF(G86="","",VLOOKUP($G86,'金額'!$N$3:$Q$62,4,FALSE))</f>
        <v/>
      </c>
      <c r="G86" s="140"/>
      <c r="H86" s="141"/>
      <c r="I86" s="142"/>
      <c r="J86" s="143"/>
      <c r="K86" s="144"/>
      <c r="L86" s="145"/>
      <c r="M86" s="151" t="str">
        <f>IF(G86="","", IF(G86="Palette TIP",#REF!,VLOOKUP(G86, '金額'!$N$3:$P$62, 3, FALSE)))</f>
        <v/>
      </c>
      <c r="N86" s="147" t="str">
        <f t="shared" si="2"/>
        <v/>
      </c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3.5" customHeight="1">
      <c r="A87" s="148"/>
      <c r="B87" s="60" t="str">
        <f>IF($K87="","",(VLOOKUP($K87,'判定表'!$B$3:$G$108,6,FALSE)))</f>
        <v/>
      </c>
      <c r="C87" s="137"/>
      <c r="D87" s="149" t="str">
        <f t="shared" si="1"/>
        <v/>
      </c>
      <c r="E87" s="150" t="str">
        <f>IF(G87="","",VLOOKUP($G87,'金額'!$N$3:$O$62,2,FALSE))</f>
        <v/>
      </c>
      <c r="F87" s="150" t="str">
        <f>IF(G87="","",VLOOKUP($G87,'金額'!$N$3:$Q$62,4,FALSE))</f>
        <v/>
      </c>
      <c r="G87" s="140"/>
      <c r="H87" s="141"/>
      <c r="I87" s="142"/>
      <c r="J87" s="143"/>
      <c r="K87" s="144"/>
      <c r="L87" s="145"/>
      <c r="M87" s="151" t="str">
        <f>IF(G87="","", IF(G87="Palette TIP",#REF!,VLOOKUP(G87, '金額'!$N$3:$P$62, 3, FALSE)))</f>
        <v/>
      </c>
      <c r="N87" s="147" t="str">
        <f t="shared" si="2"/>
        <v/>
      </c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3.5" customHeight="1">
      <c r="A88" s="148"/>
      <c r="B88" s="60" t="str">
        <f>IF($K88="","",(VLOOKUP($K88,'判定表'!$B$3:$G$108,6,FALSE)))</f>
        <v/>
      </c>
      <c r="C88" s="137"/>
      <c r="D88" s="149" t="str">
        <f t="shared" si="1"/>
        <v/>
      </c>
      <c r="E88" s="150" t="str">
        <f>IF(G88="","",VLOOKUP($G88,'金額'!$N$3:$O$62,2,FALSE))</f>
        <v/>
      </c>
      <c r="F88" s="150" t="str">
        <f>IF(G88="","",VLOOKUP($G88,'金額'!$N$3:$Q$62,4,FALSE))</f>
        <v/>
      </c>
      <c r="G88" s="140"/>
      <c r="H88" s="141"/>
      <c r="I88" s="142"/>
      <c r="J88" s="143"/>
      <c r="K88" s="144"/>
      <c r="L88" s="145"/>
      <c r="M88" s="151" t="str">
        <f>IF(G88="","", IF(G88="Palette TIP",#REF!,VLOOKUP(G88, '金額'!$N$3:$P$62, 3, FALSE)))</f>
        <v/>
      </c>
      <c r="N88" s="147" t="str">
        <f t="shared" si="2"/>
        <v/>
      </c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3.5" customHeight="1">
      <c r="A89" s="148"/>
      <c r="B89" s="60" t="str">
        <f>IF($K89="","",(VLOOKUP($K89,'判定表'!$B$3:$G$108,6,FALSE)))</f>
        <v/>
      </c>
      <c r="C89" s="137"/>
      <c r="D89" s="149" t="str">
        <f t="shared" si="1"/>
        <v/>
      </c>
      <c r="E89" s="150" t="str">
        <f>IF(G89="","",VLOOKUP($G89,'金額'!$N$3:$O$62,2,FALSE))</f>
        <v/>
      </c>
      <c r="F89" s="150" t="str">
        <f>IF(G89="","",VLOOKUP($G89,'金額'!$N$3:$Q$62,4,FALSE))</f>
        <v/>
      </c>
      <c r="G89" s="140"/>
      <c r="H89" s="141"/>
      <c r="I89" s="142"/>
      <c r="J89" s="143"/>
      <c r="K89" s="144"/>
      <c r="L89" s="145"/>
      <c r="M89" s="151" t="str">
        <f>IF(G89="","", IF(G89="Palette TIP",#REF!,VLOOKUP(G89, '金額'!$N$3:$P$62, 3, FALSE)))</f>
        <v/>
      </c>
      <c r="N89" s="147" t="str">
        <f t="shared" si="2"/>
        <v/>
      </c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3.5" customHeight="1">
      <c r="A90" s="148"/>
      <c r="B90" s="60" t="str">
        <f>IF($K90="","",(VLOOKUP($K90,'判定表'!$B$3:$G$108,6,FALSE)))</f>
        <v/>
      </c>
      <c r="C90" s="137"/>
      <c r="D90" s="149" t="str">
        <f t="shared" si="1"/>
        <v/>
      </c>
      <c r="E90" s="150" t="str">
        <f>IF(G90="","",VLOOKUP($G90,'金額'!$N$3:$O$62,2,FALSE))</f>
        <v/>
      </c>
      <c r="F90" s="150" t="str">
        <f>IF(G90="","",VLOOKUP($G90,'金額'!$N$3:$Q$62,4,FALSE))</f>
        <v/>
      </c>
      <c r="G90" s="140"/>
      <c r="H90" s="141"/>
      <c r="I90" s="142"/>
      <c r="J90" s="143"/>
      <c r="K90" s="144"/>
      <c r="L90" s="145"/>
      <c r="M90" s="151" t="str">
        <f>IF(G90="","", IF(G90="Palette TIP",#REF!,VLOOKUP(G90, '金額'!$N$3:$P$62, 3, FALSE)))</f>
        <v/>
      </c>
      <c r="N90" s="147" t="str">
        <f t="shared" si="2"/>
        <v/>
      </c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3.5" customHeight="1">
      <c r="A91" s="148"/>
      <c r="B91" s="60" t="str">
        <f>IF($K91="","",(VLOOKUP($K91,'判定表'!$B$3:$G$108,6,FALSE)))</f>
        <v/>
      </c>
      <c r="C91" s="137"/>
      <c r="D91" s="149" t="str">
        <f t="shared" si="1"/>
        <v/>
      </c>
      <c r="E91" s="150" t="str">
        <f>IF(G91="","",VLOOKUP($G91,'金額'!$N$3:$O$62,2,FALSE))</f>
        <v/>
      </c>
      <c r="F91" s="150" t="str">
        <f>IF(G91="","",VLOOKUP($G91,'金額'!$N$3:$Q$62,4,FALSE))</f>
        <v/>
      </c>
      <c r="G91" s="140"/>
      <c r="H91" s="141"/>
      <c r="I91" s="142"/>
      <c r="J91" s="143"/>
      <c r="K91" s="144"/>
      <c r="L91" s="145"/>
      <c r="M91" s="151" t="str">
        <f>IF(G91="","", IF(G91="Palette TIP",#REF!,VLOOKUP(G91, '金額'!$N$3:$P$62, 3, FALSE)))</f>
        <v/>
      </c>
      <c r="N91" s="147" t="str">
        <f t="shared" si="2"/>
        <v/>
      </c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3.5" customHeight="1">
      <c r="A92" s="148"/>
      <c r="B92" s="60" t="str">
        <f>IF($K92="","",(VLOOKUP($K92,'判定表'!$B$3:$G$108,6,FALSE)))</f>
        <v/>
      </c>
      <c r="C92" s="137"/>
      <c r="D92" s="149" t="str">
        <f t="shared" si="1"/>
        <v/>
      </c>
      <c r="E92" s="150" t="str">
        <f>IF(G92="","",VLOOKUP($G92,'金額'!$N$3:$O$62,2,FALSE))</f>
        <v/>
      </c>
      <c r="F92" s="150" t="str">
        <f>IF(G92="","",VLOOKUP($G92,'金額'!$N$3:$Q$62,4,FALSE))</f>
        <v/>
      </c>
      <c r="G92" s="140"/>
      <c r="H92" s="141"/>
      <c r="I92" s="142"/>
      <c r="J92" s="143"/>
      <c r="K92" s="144"/>
      <c r="L92" s="145"/>
      <c r="M92" s="151" t="str">
        <f>IF(G92="","", IF(G92="Palette TIP",#REF!,VLOOKUP(G92, '金額'!$N$3:$P$62, 3, FALSE)))</f>
        <v/>
      </c>
      <c r="N92" s="147" t="str">
        <f t="shared" si="2"/>
        <v/>
      </c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3.5" customHeight="1">
      <c r="A93" s="148"/>
      <c r="B93" s="60" t="str">
        <f>IF($K93="","",(VLOOKUP($K93,'判定表'!$B$3:$G$108,6,FALSE)))</f>
        <v/>
      </c>
      <c r="C93" s="137"/>
      <c r="D93" s="149" t="str">
        <f t="shared" si="1"/>
        <v/>
      </c>
      <c r="E93" s="150" t="str">
        <f>IF(G93="","",VLOOKUP($G93,'金額'!$N$3:$O$62,2,FALSE))</f>
        <v/>
      </c>
      <c r="F93" s="150" t="str">
        <f>IF(G93="","",VLOOKUP($G93,'金額'!$N$3:$Q$62,4,FALSE))</f>
        <v/>
      </c>
      <c r="G93" s="140"/>
      <c r="H93" s="141"/>
      <c r="I93" s="142"/>
      <c r="J93" s="143"/>
      <c r="K93" s="144"/>
      <c r="L93" s="145"/>
      <c r="M93" s="151" t="str">
        <f>IF(G93="","", IF(G93="Palette TIP",#REF!,VLOOKUP(G93, '金額'!$N$3:$P$62, 3, FALSE)))</f>
        <v/>
      </c>
      <c r="N93" s="147" t="str">
        <f t="shared" si="2"/>
        <v/>
      </c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3.5" customHeight="1">
      <c r="A94" s="148"/>
      <c r="B94" s="60" t="str">
        <f>IF($K94="","",(VLOOKUP($K94,'判定表'!$B$3:$G$108,6,FALSE)))</f>
        <v/>
      </c>
      <c r="C94" s="137"/>
      <c r="D94" s="149" t="str">
        <f t="shared" si="1"/>
        <v/>
      </c>
      <c r="E94" s="150" t="str">
        <f>IF(G94="","",VLOOKUP($G94,'金額'!$N$3:$O$62,2,FALSE))</f>
        <v/>
      </c>
      <c r="F94" s="150" t="str">
        <f>IF(G94="","",VLOOKUP($G94,'金額'!$N$3:$Q$62,4,FALSE))</f>
        <v/>
      </c>
      <c r="G94" s="140"/>
      <c r="H94" s="141"/>
      <c r="I94" s="142"/>
      <c r="J94" s="143"/>
      <c r="K94" s="144"/>
      <c r="L94" s="145"/>
      <c r="M94" s="151" t="str">
        <f>IF(G94="","", IF(G94="Palette TIP",#REF!,VLOOKUP(G94, '金額'!$N$3:$P$62, 3, FALSE)))</f>
        <v/>
      </c>
      <c r="N94" s="147" t="str">
        <f t="shared" si="2"/>
        <v/>
      </c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3.5" customHeight="1">
      <c r="A95" s="148"/>
      <c r="B95" s="60" t="str">
        <f>IF($K95="","",(VLOOKUP($K95,'判定表'!$B$3:$G$108,6,FALSE)))</f>
        <v/>
      </c>
      <c r="C95" s="137"/>
      <c r="D95" s="149" t="str">
        <f t="shared" si="1"/>
        <v/>
      </c>
      <c r="E95" s="150" t="str">
        <f>IF(G95="","",VLOOKUP($G95,'金額'!$N$3:$O$62,2,FALSE))</f>
        <v/>
      </c>
      <c r="F95" s="150" t="str">
        <f>IF(G95="","",VLOOKUP($G95,'金額'!$N$3:$Q$62,4,FALSE))</f>
        <v/>
      </c>
      <c r="G95" s="140"/>
      <c r="H95" s="141"/>
      <c r="I95" s="142"/>
      <c r="J95" s="143"/>
      <c r="K95" s="144"/>
      <c r="L95" s="145"/>
      <c r="M95" s="151" t="str">
        <f>IF(G95="","", IF(G95="Palette TIP",#REF!,VLOOKUP(G95, '金額'!$N$3:$P$62, 3, FALSE)))</f>
        <v/>
      </c>
      <c r="N95" s="147" t="str">
        <f t="shared" si="2"/>
        <v/>
      </c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3.5" customHeight="1">
      <c r="A96" s="148"/>
      <c r="B96" s="60" t="str">
        <f>IF($K96="","",(VLOOKUP($K96,'判定表'!$B$3:$G$108,6,FALSE)))</f>
        <v/>
      </c>
      <c r="C96" s="137"/>
      <c r="D96" s="149" t="str">
        <f t="shared" si="1"/>
        <v/>
      </c>
      <c r="E96" s="150" t="str">
        <f>IF(G96="","",VLOOKUP($G96,'金額'!$N$3:$O$62,2,FALSE))</f>
        <v/>
      </c>
      <c r="F96" s="150" t="str">
        <f>IF(G96="","",VLOOKUP($G96,'金額'!$N$3:$Q$62,4,FALSE))</f>
        <v/>
      </c>
      <c r="G96" s="140"/>
      <c r="H96" s="141"/>
      <c r="I96" s="142"/>
      <c r="J96" s="143"/>
      <c r="K96" s="144"/>
      <c r="L96" s="145"/>
      <c r="M96" s="151" t="str">
        <f>IF(G96="","", IF(G96="Palette TIP",#REF!,VLOOKUP(G96, '金額'!$N$3:$P$62, 3, FALSE)))</f>
        <v/>
      </c>
      <c r="N96" s="147" t="str">
        <f t="shared" si="2"/>
        <v/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3.5" customHeight="1">
      <c r="A97" s="148"/>
      <c r="B97" s="60" t="str">
        <f>IF($K97="","",(VLOOKUP($K97,'判定表'!$B$3:$G$108,6,FALSE)))</f>
        <v/>
      </c>
      <c r="C97" s="137"/>
      <c r="D97" s="149" t="str">
        <f t="shared" si="1"/>
        <v/>
      </c>
      <c r="E97" s="150" t="str">
        <f>IF(G97="","",VLOOKUP($G97,'金額'!$N$3:$O$62,2,FALSE))</f>
        <v/>
      </c>
      <c r="F97" s="150" t="str">
        <f>IF(G97="","",VLOOKUP($G97,'金額'!$N$3:$Q$62,4,FALSE))</f>
        <v/>
      </c>
      <c r="G97" s="140"/>
      <c r="H97" s="141"/>
      <c r="I97" s="142"/>
      <c r="J97" s="143"/>
      <c r="K97" s="144"/>
      <c r="L97" s="145"/>
      <c r="M97" s="151" t="str">
        <f>IF(G97="","", IF(G97="Palette TIP",#REF!,VLOOKUP(G97, '金額'!$N$3:$P$62, 3, FALSE)))</f>
        <v/>
      </c>
      <c r="N97" s="147" t="str">
        <f t="shared" si="2"/>
        <v/>
      </c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3.5" customHeight="1">
      <c r="A98" s="148"/>
      <c r="B98" s="60" t="str">
        <f>IF($K98="","",(VLOOKUP($K98,'判定表'!$B$3:$G$108,6,FALSE)))</f>
        <v/>
      </c>
      <c r="C98" s="137"/>
      <c r="D98" s="149" t="str">
        <f t="shared" si="1"/>
        <v/>
      </c>
      <c r="E98" s="150" t="str">
        <f>IF(G98="","",VLOOKUP($G98,'金額'!$N$3:$O$62,2,FALSE))</f>
        <v/>
      </c>
      <c r="F98" s="150" t="str">
        <f>IF(G98="","",VLOOKUP($G98,'金額'!$N$3:$Q$62,4,FALSE))</f>
        <v/>
      </c>
      <c r="G98" s="140"/>
      <c r="H98" s="141"/>
      <c r="I98" s="142"/>
      <c r="J98" s="143"/>
      <c r="K98" s="144"/>
      <c r="L98" s="145"/>
      <c r="M98" s="151" t="str">
        <f>IF(G98="","", IF(G98="Palette TIP",#REF!,VLOOKUP(G98, '金額'!$N$3:$P$62, 3, FALSE)))</f>
        <v/>
      </c>
      <c r="N98" s="147" t="str">
        <f t="shared" si="2"/>
        <v/>
      </c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3.5" customHeight="1">
      <c r="A99" s="148"/>
      <c r="B99" s="60" t="str">
        <f>IF($K99="","",(VLOOKUP($K99,'判定表'!$B$3:$G$108,6,FALSE)))</f>
        <v/>
      </c>
      <c r="C99" s="137"/>
      <c r="D99" s="149" t="str">
        <f t="shared" si="1"/>
        <v/>
      </c>
      <c r="E99" s="150" t="str">
        <f>IF(G99="","",VLOOKUP($G99,'金額'!$N$3:$O$62,2,FALSE))</f>
        <v/>
      </c>
      <c r="F99" s="150" t="str">
        <f>IF(G99="","",VLOOKUP($G99,'金額'!$N$3:$Q$62,4,FALSE))</f>
        <v/>
      </c>
      <c r="G99" s="140"/>
      <c r="H99" s="141"/>
      <c r="I99" s="142"/>
      <c r="J99" s="143"/>
      <c r="K99" s="144"/>
      <c r="L99" s="145"/>
      <c r="M99" s="151" t="str">
        <f>IF(G99="","", IF(G99="Palette TIP",#REF!,VLOOKUP(G99, '金額'!$N$3:$P$62, 3, FALSE)))</f>
        <v/>
      </c>
      <c r="N99" s="147" t="str">
        <f t="shared" si="2"/>
        <v/>
      </c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3.5" customHeight="1">
      <c r="A100" s="148"/>
      <c r="B100" s="60" t="str">
        <f>IF($K100="","",(VLOOKUP($K100,'判定表'!$B$3:$G$108,6,FALSE)))</f>
        <v/>
      </c>
      <c r="C100" s="137"/>
      <c r="D100" s="149" t="str">
        <f t="shared" si="1"/>
        <v/>
      </c>
      <c r="E100" s="150" t="str">
        <f>IF(G100="","",VLOOKUP($G100,'金額'!$N$3:$O$62,2,FALSE))</f>
        <v/>
      </c>
      <c r="F100" s="150" t="str">
        <f>IF(G100="","",VLOOKUP($G100,'金額'!$N$3:$Q$62,4,FALSE))</f>
        <v/>
      </c>
      <c r="G100" s="140"/>
      <c r="H100" s="141"/>
      <c r="I100" s="142"/>
      <c r="J100" s="143"/>
      <c r="K100" s="144"/>
      <c r="L100" s="145"/>
      <c r="M100" s="151" t="str">
        <f>IF(G100="","", IF(G100="Palette TIP",#REF!,VLOOKUP(G100, '金額'!$N$3:$P$62, 3, FALSE)))</f>
        <v/>
      </c>
      <c r="N100" s="147" t="str">
        <f t="shared" si="2"/>
        <v/>
      </c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3.5" customHeight="1">
      <c r="A101" s="148"/>
      <c r="B101" s="60" t="str">
        <f>IF($K101="","",(VLOOKUP($K101,'判定表'!$B$3:$G$108,6,FALSE)))</f>
        <v/>
      </c>
      <c r="C101" s="137"/>
      <c r="D101" s="149" t="str">
        <f t="shared" si="1"/>
        <v/>
      </c>
      <c r="E101" s="150" t="str">
        <f>IF(G101="","",VLOOKUP($G101,'金額'!$N$3:$O$62,2,FALSE))</f>
        <v/>
      </c>
      <c r="F101" s="150" t="str">
        <f>IF(G101="","",VLOOKUP($G101,'金額'!$N$3:$Q$62,4,FALSE))</f>
        <v/>
      </c>
      <c r="G101" s="140"/>
      <c r="H101" s="141"/>
      <c r="I101" s="142"/>
      <c r="J101" s="143"/>
      <c r="K101" s="144"/>
      <c r="L101" s="145"/>
      <c r="M101" s="151" t="str">
        <f>IF(G101="","", IF(G101="Palette TIP",#REF!,VLOOKUP(G101, '金額'!$N$3:$P$62, 3, FALSE)))</f>
        <v/>
      </c>
      <c r="N101" s="147" t="str">
        <f t="shared" si="2"/>
        <v/>
      </c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3.5" customHeight="1">
      <c r="A102" s="148"/>
      <c r="B102" s="60" t="str">
        <f>IF($K102="","",(VLOOKUP($K102,'判定表'!$B$3:$G$108,6,FALSE)))</f>
        <v/>
      </c>
      <c r="C102" s="137"/>
      <c r="D102" s="149" t="str">
        <f t="shared" si="1"/>
        <v/>
      </c>
      <c r="E102" s="150" t="str">
        <f>IF(G102="","",VLOOKUP($G102,'金額'!$N$3:$O$62,2,FALSE))</f>
        <v/>
      </c>
      <c r="F102" s="150" t="str">
        <f>IF(G102="","",VLOOKUP($G102,'金額'!$N$3:$Q$62,4,FALSE))</f>
        <v/>
      </c>
      <c r="G102" s="140"/>
      <c r="H102" s="141"/>
      <c r="I102" s="142"/>
      <c r="J102" s="143"/>
      <c r="K102" s="144"/>
      <c r="L102" s="145"/>
      <c r="M102" s="151" t="str">
        <f>IF(G102="","", IF(G102="Palette TIP",#REF!,VLOOKUP(G102, '金額'!$N$3:$P$62, 3, FALSE)))</f>
        <v/>
      </c>
      <c r="N102" s="147" t="str">
        <f t="shared" si="2"/>
        <v/>
      </c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3.5" customHeight="1">
      <c r="A103" s="148"/>
      <c r="B103" s="60" t="str">
        <f>IF($K103="","",(VLOOKUP($K103,'判定表'!$B$3:$G$108,6,FALSE)))</f>
        <v/>
      </c>
      <c r="C103" s="137"/>
      <c r="D103" s="149" t="str">
        <f t="shared" si="1"/>
        <v/>
      </c>
      <c r="E103" s="150" t="str">
        <f>IF(G103="","",VLOOKUP($G103,'金額'!$N$3:$O$62,2,FALSE))</f>
        <v/>
      </c>
      <c r="F103" s="150" t="str">
        <f>IF(G103="","",VLOOKUP($G103,'金額'!$N$3:$Q$62,4,FALSE))</f>
        <v/>
      </c>
      <c r="G103" s="140"/>
      <c r="H103" s="141"/>
      <c r="I103" s="142"/>
      <c r="J103" s="143"/>
      <c r="K103" s="144"/>
      <c r="L103" s="145"/>
      <c r="M103" s="151" t="str">
        <f>IF(G103="","", IF(G103="Palette TIP",#REF!,VLOOKUP(G103, '金額'!$N$3:$P$62, 3, FALSE)))</f>
        <v/>
      </c>
      <c r="N103" s="147" t="str">
        <f t="shared" si="2"/>
        <v/>
      </c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3.5" customHeight="1">
      <c r="A104" s="148"/>
      <c r="B104" s="60" t="str">
        <f>IF($K104="","",(VLOOKUP($K104,'判定表'!$B$3:$G$108,6,FALSE)))</f>
        <v/>
      </c>
      <c r="C104" s="137"/>
      <c r="D104" s="149" t="str">
        <f t="shared" si="1"/>
        <v/>
      </c>
      <c r="E104" s="150" t="str">
        <f>IF(G104="","",VLOOKUP($G104,'金額'!$N$3:$O$62,2,FALSE))</f>
        <v/>
      </c>
      <c r="F104" s="150" t="str">
        <f>IF(G104="","",VLOOKUP($G104,'金額'!$N$3:$Q$62,4,FALSE))</f>
        <v/>
      </c>
      <c r="G104" s="140"/>
      <c r="H104" s="141"/>
      <c r="I104" s="142"/>
      <c r="J104" s="143"/>
      <c r="K104" s="144"/>
      <c r="L104" s="145"/>
      <c r="M104" s="151" t="str">
        <f>IF(G104="","", IF(G104="Palette TIP",#REF!,VLOOKUP(G104, '金額'!$N$3:$P$62, 3, FALSE)))</f>
        <v/>
      </c>
      <c r="N104" s="147" t="str">
        <f t="shared" si="2"/>
        <v/>
      </c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3.5" customHeight="1">
      <c r="A105" s="148"/>
      <c r="B105" s="60" t="str">
        <f>IF($K105="","",(VLOOKUP($K105,'判定表'!$B$3:$G$108,6,FALSE)))</f>
        <v/>
      </c>
      <c r="C105" s="137"/>
      <c r="D105" s="149" t="str">
        <f t="shared" si="1"/>
        <v/>
      </c>
      <c r="E105" s="150" t="str">
        <f>IF(G105="","",VLOOKUP($G105,'金額'!$N$3:$O$62,2,FALSE))</f>
        <v/>
      </c>
      <c r="F105" s="150" t="str">
        <f>IF(G105="","",VLOOKUP($G105,'金額'!$N$3:$Q$62,4,FALSE))</f>
        <v/>
      </c>
      <c r="G105" s="140"/>
      <c r="H105" s="141"/>
      <c r="I105" s="142"/>
      <c r="J105" s="143"/>
      <c r="K105" s="144"/>
      <c r="L105" s="145"/>
      <c r="M105" s="151" t="str">
        <f>IF(G105="","", IF(G105="Palette TIP",#REF!,VLOOKUP(G105, '金額'!$N$3:$P$62, 3, FALSE)))</f>
        <v/>
      </c>
      <c r="N105" s="147" t="str">
        <f t="shared" si="2"/>
        <v/>
      </c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3.5" customHeight="1">
      <c r="A106" s="148"/>
      <c r="B106" s="60" t="str">
        <f>IF($K106="","",(VLOOKUP($K106,'判定表'!$B$3:$G$108,6,FALSE)))</f>
        <v/>
      </c>
      <c r="C106" s="137"/>
      <c r="D106" s="149" t="str">
        <f t="shared" si="1"/>
        <v/>
      </c>
      <c r="E106" s="150" t="str">
        <f>IF(G106="","",VLOOKUP($G106,'金額'!$N$3:$O$62,2,FALSE))</f>
        <v/>
      </c>
      <c r="F106" s="150" t="str">
        <f>IF(G106="","",VLOOKUP($G106,'金額'!$N$3:$Q$62,4,FALSE))</f>
        <v/>
      </c>
      <c r="G106" s="140"/>
      <c r="H106" s="141"/>
      <c r="I106" s="142"/>
      <c r="J106" s="143"/>
      <c r="K106" s="144"/>
      <c r="L106" s="145"/>
      <c r="M106" s="151" t="str">
        <f>IF(G106="","", IF(G106="Palette TIP",#REF!,VLOOKUP(G106, '金額'!$N$3:$P$62, 3, FALSE)))</f>
        <v/>
      </c>
      <c r="N106" s="147" t="str">
        <f t="shared" si="2"/>
        <v/>
      </c>
      <c r="O106" s="11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</row>
    <row r="107" ht="13.5" customHeight="1">
      <c r="A107" s="148"/>
      <c r="B107" s="60" t="str">
        <f>IF($K107="","",(VLOOKUP($K107,'判定表'!$B$3:$G$108,6,FALSE)))</f>
        <v/>
      </c>
      <c r="C107" s="137"/>
      <c r="D107" s="149" t="str">
        <f t="shared" si="1"/>
        <v/>
      </c>
      <c r="E107" s="150" t="str">
        <f>IF(G107="","",VLOOKUP($G107,'金額'!$N$3:$O$62,2,FALSE))</f>
        <v/>
      </c>
      <c r="F107" s="150" t="str">
        <f>IF(G107="","",VLOOKUP($G107,'金額'!$N$3:$Q$62,4,FALSE))</f>
        <v/>
      </c>
      <c r="G107" s="140"/>
      <c r="H107" s="141"/>
      <c r="I107" s="142"/>
      <c r="J107" s="143"/>
      <c r="K107" s="144"/>
      <c r="L107" s="145"/>
      <c r="M107" s="151" t="str">
        <f>IF(G107="","", IF(G107="Palette TIP",#REF!,VLOOKUP(G107, '金額'!$N$3:$P$62, 3, FALSE)))</f>
        <v/>
      </c>
      <c r="N107" s="147" t="str">
        <f t="shared" si="2"/>
        <v/>
      </c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3.5" customHeight="1">
      <c r="A108" s="148"/>
      <c r="B108" s="60" t="str">
        <f>IF($K108="","",(VLOOKUP($K108,'判定表'!$B$3:$G$108,6,FALSE)))</f>
        <v/>
      </c>
      <c r="C108" s="137"/>
      <c r="D108" s="149" t="str">
        <f t="shared" si="1"/>
        <v/>
      </c>
      <c r="E108" s="150" t="str">
        <f>IF(G108="","",VLOOKUP($G108,'金額'!$N$3:$O$62,2,FALSE))</f>
        <v/>
      </c>
      <c r="F108" s="150" t="str">
        <f>IF(G108="","",VLOOKUP($G108,'金額'!$N$3:$Q$62,4,FALSE))</f>
        <v/>
      </c>
      <c r="G108" s="140"/>
      <c r="H108" s="141"/>
      <c r="I108" s="142"/>
      <c r="J108" s="143"/>
      <c r="K108" s="144"/>
      <c r="L108" s="145"/>
      <c r="M108" s="151" t="str">
        <f>IF(G108="","", IF(G108="Palette TIP",#REF!,VLOOKUP(G108, '金額'!$N$3:$P$62, 3, FALSE)))</f>
        <v/>
      </c>
      <c r="N108" s="147" t="str">
        <f t="shared" si="2"/>
        <v/>
      </c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3.5" customHeight="1">
      <c r="A109" s="148"/>
      <c r="B109" s="60" t="str">
        <f>IF($K109="","",(VLOOKUP($K109,'判定表'!$B$3:$G$108,6,FALSE)))</f>
        <v/>
      </c>
      <c r="C109" s="137"/>
      <c r="D109" s="149" t="str">
        <f t="shared" si="1"/>
        <v/>
      </c>
      <c r="E109" s="150" t="str">
        <f>IF(G109="","",VLOOKUP($G109,'金額'!$N$3:$O$62,2,FALSE))</f>
        <v/>
      </c>
      <c r="F109" s="150" t="str">
        <f>IF(G109="","",VLOOKUP($G109,'金額'!$N$3:$Q$62,4,FALSE))</f>
        <v/>
      </c>
      <c r="G109" s="140"/>
      <c r="H109" s="141"/>
      <c r="I109" s="142"/>
      <c r="J109" s="143"/>
      <c r="K109" s="144"/>
      <c r="L109" s="145"/>
      <c r="M109" s="151" t="str">
        <f>IF(G109="","", IF(G109="Palette TIP",#REF!,VLOOKUP(G109, '金額'!$N$3:$P$62, 3, FALSE)))</f>
        <v/>
      </c>
      <c r="N109" s="147" t="str">
        <f t="shared" si="2"/>
        <v/>
      </c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3.5" customHeight="1">
      <c r="A110" s="148"/>
      <c r="B110" s="60" t="str">
        <f>IF($K110="","",(VLOOKUP($K110,'判定表'!$B$3:$G$108,6,FALSE)))</f>
        <v/>
      </c>
      <c r="C110" s="137"/>
      <c r="D110" s="149" t="str">
        <f t="shared" si="1"/>
        <v/>
      </c>
      <c r="E110" s="150" t="str">
        <f>IF(G110="","",VLOOKUP($G110,'金額'!$N$3:$O$62,2,FALSE))</f>
        <v/>
      </c>
      <c r="F110" s="150" t="str">
        <f>IF(G110="","",VLOOKUP($G110,'金額'!$N$3:$Q$62,4,FALSE))</f>
        <v/>
      </c>
      <c r="G110" s="140"/>
      <c r="H110" s="141"/>
      <c r="I110" s="142"/>
      <c r="J110" s="143"/>
      <c r="K110" s="144"/>
      <c r="L110" s="145"/>
      <c r="M110" s="151" t="str">
        <f>IF(G110="","", IF(G110="Palette TIP",#REF!,VLOOKUP(G110, '金額'!$N$3:$P$62, 3, FALSE)))</f>
        <v/>
      </c>
      <c r="N110" s="147" t="str">
        <f t="shared" si="2"/>
        <v/>
      </c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3.5" customHeight="1">
      <c r="A111" s="148"/>
      <c r="B111" s="60" t="str">
        <f>IF($K111="","",(VLOOKUP($K111,'判定表'!$B$3:$G$108,6,FALSE)))</f>
        <v/>
      </c>
      <c r="C111" s="137"/>
      <c r="D111" s="149" t="str">
        <f t="shared" si="1"/>
        <v/>
      </c>
      <c r="E111" s="150" t="str">
        <f>IF(G111="","",VLOOKUP($G111,'金額'!$N$3:$O$62,2,FALSE))</f>
        <v/>
      </c>
      <c r="F111" s="150" t="str">
        <f>IF(G111="","",VLOOKUP($G111,'金額'!$N$3:$Q$62,4,FALSE))</f>
        <v/>
      </c>
      <c r="G111" s="140"/>
      <c r="H111" s="141"/>
      <c r="I111" s="142"/>
      <c r="J111" s="143"/>
      <c r="K111" s="144"/>
      <c r="L111" s="145"/>
      <c r="M111" s="151" t="str">
        <f>IF(G111="","", IF(G111="Palette TIP",#REF!,VLOOKUP(G111, '金額'!$N$3:$P$62, 3, FALSE)))</f>
        <v/>
      </c>
      <c r="N111" s="147" t="str">
        <f t="shared" si="2"/>
        <v/>
      </c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3.5" customHeight="1">
      <c r="A112" s="148"/>
      <c r="B112" s="60" t="str">
        <f>IF($K112="","",(VLOOKUP($K112,'判定表'!$B$3:$G$108,6,FALSE)))</f>
        <v/>
      </c>
      <c r="C112" s="137"/>
      <c r="D112" s="149" t="str">
        <f t="shared" si="1"/>
        <v/>
      </c>
      <c r="E112" s="150" t="str">
        <f>IF(G112="","",VLOOKUP($G112,'金額'!$N$3:$O$62,2,FALSE))</f>
        <v/>
      </c>
      <c r="F112" s="150" t="str">
        <f>IF(G112="","",VLOOKUP($G112,'金額'!$N$3:$Q$62,4,FALSE))</f>
        <v/>
      </c>
      <c r="G112" s="140"/>
      <c r="H112" s="141"/>
      <c r="I112" s="142"/>
      <c r="J112" s="143"/>
      <c r="K112" s="144"/>
      <c r="L112" s="145"/>
      <c r="M112" s="151" t="str">
        <f>IF(G112="","", IF(G112="Palette TIP",#REF!,VLOOKUP(G112, '金額'!$N$3:$P$62, 3, FALSE)))</f>
        <v/>
      </c>
      <c r="N112" s="147" t="str">
        <f t="shared" si="2"/>
        <v/>
      </c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3.5" customHeight="1">
      <c r="A113" s="148"/>
      <c r="B113" s="60" t="str">
        <f>IF($K113="","",(VLOOKUP($K113,'判定表'!$B$3:$G$108,6,FALSE)))</f>
        <v/>
      </c>
      <c r="C113" s="137"/>
      <c r="D113" s="149" t="str">
        <f t="shared" si="1"/>
        <v/>
      </c>
      <c r="E113" s="150" t="str">
        <f>IF(G113="","",VLOOKUP($G113,'金額'!$N$3:$O$62,2,FALSE))</f>
        <v/>
      </c>
      <c r="F113" s="150" t="str">
        <f>IF(G113="","",VLOOKUP($G113,'金額'!$N$3:$Q$62,4,FALSE))</f>
        <v/>
      </c>
      <c r="G113" s="140"/>
      <c r="H113" s="141"/>
      <c r="I113" s="142"/>
      <c r="J113" s="143"/>
      <c r="K113" s="144"/>
      <c r="L113" s="145"/>
      <c r="M113" s="151" t="str">
        <f>IF(G113="","", IF(G113="Palette TIP",#REF!,VLOOKUP(G113, '金額'!$N$3:$P$62, 3, FALSE)))</f>
        <v/>
      </c>
      <c r="N113" s="147" t="str">
        <f t="shared" si="2"/>
        <v/>
      </c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3.5" customHeight="1">
      <c r="A114" s="148"/>
      <c r="B114" s="60" t="str">
        <f>IF($K114="","",(VLOOKUP($K114,'判定表'!$B$3:$G$108,6,FALSE)))</f>
        <v/>
      </c>
      <c r="C114" s="137"/>
      <c r="D114" s="149" t="str">
        <f t="shared" si="1"/>
        <v/>
      </c>
      <c r="E114" s="150" t="str">
        <f>IF(G114="","",VLOOKUP($G114,'金額'!$N$3:$O$62,2,FALSE))</f>
        <v/>
      </c>
      <c r="F114" s="150" t="str">
        <f>IF(G114="","",VLOOKUP($G114,'金額'!$N$3:$Q$62,4,FALSE))</f>
        <v/>
      </c>
      <c r="G114" s="140"/>
      <c r="H114" s="141"/>
      <c r="I114" s="142"/>
      <c r="J114" s="143"/>
      <c r="K114" s="144"/>
      <c r="L114" s="145"/>
      <c r="M114" s="151" t="str">
        <f>IF(G114="","", IF(G114="Palette TIP",#REF!,VLOOKUP(G114, '金額'!$N$3:$P$62, 3, FALSE)))</f>
        <v/>
      </c>
      <c r="N114" s="147" t="str">
        <f t="shared" si="2"/>
        <v/>
      </c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3.5" customHeight="1">
      <c r="A115" s="148"/>
      <c r="B115" s="60" t="str">
        <f>IF($K115="","",(VLOOKUP($K115,'判定表'!$B$3:$G$108,6,FALSE)))</f>
        <v/>
      </c>
      <c r="C115" s="137"/>
      <c r="D115" s="149" t="str">
        <f t="shared" si="1"/>
        <v/>
      </c>
      <c r="E115" s="150" t="str">
        <f>IF(G115="","",VLOOKUP($G115,'金額'!$N$3:$O$62,2,FALSE))</f>
        <v/>
      </c>
      <c r="F115" s="150" t="str">
        <f>IF(G115="","",VLOOKUP($G115,'金額'!$N$3:$Q$62,4,FALSE))</f>
        <v/>
      </c>
      <c r="G115" s="140"/>
      <c r="H115" s="141"/>
      <c r="I115" s="142"/>
      <c r="J115" s="143"/>
      <c r="K115" s="144"/>
      <c r="L115" s="145"/>
      <c r="M115" s="151" t="str">
        <f>IF(G115="","", IF(G115="Palette TIP",#REF!,VLOOKUP(G115, '金額'!$N$3:$P$62, 3, FALSE)))</f>
        <v/>
      </c>
      <c r="N115" s="147" t="str">
        <f t="shared" si="2"/>
        <v/>
      </c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3.5" customHeight="1">
      <c r="A116" s="148"/>
      <c r="B116" s="60" t="str">
        <f>IF($K116="","",(VLOOKUP($K116,'判定表'!$B$3:$G$108,6,FALSE)))</f>
        <v/>
      </c>
      <c r="C116" s="137"/>
      <c r="D116" s="149" t="str">
        <f t="shared" si="1"/>
        <v/>
      </c>
      <c r="E116" s="150" t="str">
        <f>IF(G116="","",VLOOKUP($G116,'金額'!$N$3:$O$62,2,FALSE))</f>
        <v/>
      </c>
      <c r="F116" s="150" t="str">
        <f>IF(G116="","",VLOOKUP($G116,'金額'!$N$3:$Q$62,4,FALSE))</f>
        <v/>
      </c>
      <c r="G116" s="140"/>
      <c r="H116" s="141"/>
      <c r="I116" s="142"/>
      <c r="J116" s="143"/>
      <c r="K116" s="144"/>
      <c r="L116" s="145"/>
      <c r="M116" s="151" t="str">
        <f>IF(G116="","", IF(G116="Palette TIP",#REF!,VLOOKUP(G116, '金額'!$N$3:$P$62, 3, FALSE)))</f>
        <v/>
      </c>
      <c r="N116" s="147" t="str">
        <f t="shared" si="2"/>
        <v/>
      </c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3.5" customHeight="1">
      <c r="A117" s="148"/>
      <c r="B117" s="60" t="str">
        <f>IF($K117="","",(VLOOKUP($K117,'判定表'!$B$3:$G$108,6,FALSE)))</f>
        <v/>
      </c>
      <c r="C117" s="137"/>
      <c r="D117" s="149" t="str">
        <f t="shared" si="1"/>
        <v/>
      </c>
      <c r="E117" s="150" t="str">
        <f>IF(G117="","",VLOOKUP($G117,'金額'!$N$3:$O$62,2,FALSE))</f>
        <v/>
      </c>
      <c r="F117" s="150" t="str">
        <f>IF(G117="","",VLOOKUP($G117,'金額'!$N$3:$Q$62,4,FALSE))</f>
        <v/>
      </c>
      <c r="G117" s="140"/>
      <c r="H117" s="141"/>
      <c r="I117" s="142"/>
      <c r="J117" s="143"/>
      <c r="K117" s="144"/>
      <c r="L117" s="145"/>
      <c r="M117" s="151" t="str">
        <f>IF(G117="","", IF(G117="Palette TIP",#REF!,VLOOKUP(G117, '金額'!$N$3:$P$62, 3, FALSE)))</f>
        <v/>
      </c>
      <c r="N117" s="147" t="str">
        <f t="shared" si="2"/>
        <v/>
      </c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3.5" customHeight="1">
      <c r="A118" s="148"/>
      <c r="B118" s="60" t="str">
        <f>IF($K118="","",(VLOOKUP($K118,'判定表'!$B$3:$G$108,6,FALSE)))</f>
        <v/>
      </c>
      <c r="C118" s="137"/>
      <c r="D118" s="149" t="str">
        <f t="shared" si="1"/>
        <v/>
      </c>
      <c r="E118" s="150" t="str">
        <f>IF(G118="","",VLOOKUP($G118,'金額'!$N$3:$O$62,2,FALSE))</f>
        <v/>
      </c>
      <c r="F118" s="150" t="str">
        <f>IF(G118="","",VLOOKUP($G118,'金額'!$N$3:$Q$62,4,FALSE))</f>
        <v/>
      </c>
      <c r="G118" s="140"/>
      <c r="H118" s="141"/>
      <c r="I118" s="142"/>
      <c r="J118" s="143"/>
      <c r="K118" s="144"/>
      <c r="L118" s="145"/>
      <c r="M118" s="151" t="str">
        <f>IF(G118="","", IF(G118="Palette TIP",#REF!,VLOOKUP(G118, '金額'!$N$3:$P$62, 3, FALSE)))</f>
        <v/>
      </c>
      <c r="N118" s="147" t="str">
        <f t="shared" si="2"/>
        <v/>
      </c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3.5" customHeight="1">
      <c r="A119" s="148"/>
      <c r="B119" s="60" t="str">
        <f>IF($K119="","",(VLOOKUP($K119,'判定表'!$B$3:$G$108,6,FALSE)))</f>
        <v/>
      </c>
      <c r="C119" s="137"/>
      <c r="D119" s="149" t="str">
        <f t="shared" si="1"/>
        <v/>
      </c>
      <c r="E119" s="150" t="str">
        <f>IF(G119="","",VLOOKUP($G119,'金額'!$N$3:$O$62,2,FALSE))</f>
        <v/>
      </c>
      <c r="F119" s="150" t="str">
        <f>IF(G119="","",VLOOKUP($G119,'金額'!$N$3:$Q$62,4,FALSE))</f>
        <v/>
      </c>
      <c r="G119" s="140"/>
      <c r="H119" s="141"/>
      <c r="I119" s="142"/>
      <c r="J119" s="143"/>
      <c r="K119" s="144"/>
      <c r="L119" s="145"/>
      <c r="M119" s="151" t="str">
        <f>IF(G119="","", IF(G119="Palette TIP",#REF!,VLOOKUP(G119, '金額'!$N$3:$P$62, 3, FALSE)))</f>
        <v/>
      </c>
      <c r="N119" s="147" t="str">
        <f t="shared" si="2"/>
        <v/>
      </c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3.5" customHeight="1">
      <c r="A120" s="148"/>
      <c r="B120" s="60" t="str">
        <f>IF($K120="","",(VLOOKUP($K120,'判定表'!$B$3:$G$108,6,FALSE)))</f>
        <v/>
      </c>
      <c r="C120" s="137"/>
      <c r="D120" s="149" t="str">
        <f t="shared" si="1"/>
        <v/>
      </c>
      <c r="E120" s="150" t="str">
        <f>IF(G120="","",VLOOKUP($G120,'金額'!$N$3:$O$62,2,FALSE))</f>
        <v/>
      </c>
      <c r="F120" s="150" t="str">
        <f>IF(G120="","",VLOOKUP($G120,'金額'!$N$3:$Q$62,4,FALSE))</f>
        <v/>
      </c>
      <c r="G120" s="140"/>
      <c r="H120" s="141"/>
      <c r="I120" s="142"/>
      <c r="J120" s="143"/>
      <c r="K120" s="144"/>
      <c r="L120" s="145"/>
      <c r="M120" s="151" t="str">
        <f>IF(G120="","", IF(G120="Palette TIP",#REF!,VLOOKUP(G120, '金額'!$N$3:$P$62, 3, FALSE)))</f>
        <v/>
      </c>
      <c r="N120" s="147" t="str">
        <f t="shared" si="2"/>
        <v/>
      </c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3.5" customHeight="1">
      <c r="A121" s="148"/>
      <c r="B121" s="60" t="str">
        <f>IF($K121="","",(VLOOKUP($K121,'判定表'!$B$3:$G$108,6,FALSE)))</f>
        <v/>
      </c>
      <c r="C121" s="137"/>
      <c r="D121" s="149" t="str">
        <f t="shared" si="1"/>
        <v/>
      </c>
      <c r="E121" s="150" t="str">
        <f>IF(G121="","",VLOOKUP($G121,'金額'!$N$3:$O$62,2,FALSE))</f>
        <v/>
      </c>
      <c r="F121" s="150" t="str">
        <f>IF(G121="","",VLOOKUP($G121,'金額'!$N$3:$Q$62,4,FALSE))</f>
        <v/>
      </c>
      <c r="G121" s="140"/>
      <c r="H121" s="141"/>
      <c r="I121" s="142"/>
      <c r="J121" s="143"/>
      <c r="K121" s="144"/>
      <c r="L121" s="145"/>
      <c r="M121" s="151" t="str">
        <f>IF(G121="","", IF(G121="Palette TIP",#REF!,VLOOKUP(G121, '金額'!$N$3:$P$62, 3, FALSE)))</f>
        <v/>
      </c>
      <c r="N121" s="147" t="str">
        <f t="shared" si="2"/>
        <v/>
      </c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3.5" customHeight="1">
      <c r="A122" s="148"/>
      <c r="B122" s="60" t="str">
        <f>IF($K122="","",(VLOOKUP($K122,'判定表'!$B$3:$G$108,6,FALSE)))</f>
        <v/>
      </c>
      <c r="C122" s="137"/>
      <c r="D122" s="149" t="str">
        <f t="shared" si="1"/>
        <v/>
      </c>
      <c r="E122" s="150" t="str">
        <f>IF(G122="","",VLOOKUP($G122,'金額'!$N$3:$O$62,2,FALSE))</f>
        <v/>
      </c>
      <c r="F122" s="150" t="str">
        <f>IF(G122="","",VLOOKUP($G122,'金額'!$N$3:$Q$62,4,FALSE))</f>
        <v/>
      </c>
      <c r="G122" s="140"/>
      <c r="H122" s="141"/>
      <c r="I122" s="142"/>
      <c r="J122" s="143"/>
      <c r="K122" s="144"/>
      <c r="L122" s="145"/>
      <c r="M122" s="151" t="str">
        <f>IF(G122="","", IF(G122="Palette TIP",#REF!,VLOOKUP(G122, '金額'!$N$3:$P$62, 3, FALSE)))</f>
        <v/>
      </c>
      <c r="N122" s="147" t="str">
        <f t="shared" si="2"/>
        <v/>
      </c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3.5" customHeight="1">
      <c r="A123" s="148"/>
      <c r="B123" s="60" t="str">
        <f>IF($K123="","",(VLOOKUP($K123,'判定表'!$B$3:$G$108,6,FALSE)))</f>
        <v/>
      </c>
      <c r="C123" s="137"/>
      <c r="D123" s="149" t="str">
        <f t="shared" si="1"/>
        <v/>
      </c>
      <c r="E123" s="150" t="str">
        <f>IF(G123="","",VLOOKUP($G123,'金額'!$N$3:$O$62,2,FALSE))</f>
        <v/>
      </c>
      <c r="F123" s="150" t="str">
        <f>IF(G123="","",VLOOKUP($G123,'金額'!$N$3:$Q$62,4,FALSE))</f>
        <v/>
      </c>
      <c r="G123" s="140"/>
      <c r="H123" s="141"/>
      <c r="I123" s="142"/>
      <c r="J123" s="143"/>
      <c r="K123" s="144"/>
      <c r="L123" s="145"/>
      <c r="M123" s="151" t="str">
        <f>IF(G123="","", IF(G123="Palette TIP",#REF!,VLOOKUP(G123, '金額'!$N$3:$P$62, 3, FALSE)))</f>
        <v/>
      </c>
      <c r="N123" s="147" t="str">
        <f t="shared" si="2"/>
        <v/>
      </c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3.5" customHeight="1">
      <c r="A124" s="148"/>
      <c r="B124" s="60" t="str">
        <f>IF($K124="","",(VLOOKUP($K124,'判定表'!$B$3:$G$108,6,FALSE)))</f>
        <v/>
      </c>
      <c r="C124" s="137"/>
      <c r="D124" s="149" t="str">
        <f t="shared" si="1"/>
        <v/>
      </c>
      <c r="E124" s="150" t="str">
        <f>IF(G124="","",VLOOKUP($G124,'金額'!$N$3:$O$62,2,FALSE))</f>
        <v/>
      </c>
      <c r="F124" s="150" t="str">
        <f>IF(G124="","",VLOOKUP($G124,'金額'!$N$3:$Q$62,4,FALSE))</f>
        <v/>
      </c>
      <c r="G124" s="140"/>
      <c r="H124" s="141"/>
      <c r="I124" s="142"/>
      <c r="J124" s="143"/>
      <c r="K124" s="144"/>
      <c r="L124" s="145"/>
      <c r="M124" s="151" t="str">
        <f>IF(G124="","", IF(G124="Palette TIP",#REF!,VLOOKUP(G124, '金額'!$N$3:$P$62, 3, FALSE)))</f>
        <v/>
      </c>
      <c r="N124" s="147" t="str">
        <f t="shared" si="2"/>
        <v/>
      </c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3.5" customHeight="1">
      <c r="A125" s="148"/>
      <c r="B125" s="60" t="str">
        <f>IF($K125="","",(VLOOKUP($K125,'判定表'!$B$3:$G$108,6,FALSE)))</f>
        <v/>
      </c>
      <c r="C125" s="137"/>
      <c r="D125" s="149" t="str">
        <f t="shared" si="1"/>
        <v/>
      </c>
      <c r="E125" s="150" t="str">
        <f>IF(G125="","",VLOOKUP($G125,'金額'!$N$3:$O$62,2,FALSE))</f>
        <v/>
      </c>
      <c r="F125" s="150" t="str">
        <f>IF(G125="","",VLOOKUP($G125,'金額'!$N$3:$Q$62,4,FALSE))</f>
        <v/>
      </c>
      <c r="G125" s="140"/>
      <c r="H125" s="141"/>
      <c r="I125" s="142"/>
      <c r="J125" s="143"/>
      <c r="K125" s="144"/>
      <c r="L125" s="145"/>
      <c r="M125" s="151" t="str">
        <f>IF(G125="","", IF(G125="Palette TIP",#REF!,VLOOKUP(G125, '金額'!$N$3:$P$62, 3, FALSE)))</f>
        <v/>
      </c>
      <c r="N125" s="147" t="str">
        <f t="shared" si="2"/>
        <v/>
      </c>
      <c r="O125" s="125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3.5" customHeight="1">
      <c r="A126" s="148"/>
      <c r="B126" s="60" t="str">
        <f>IF($K126="","",(VLOOKUP($K126,'判定表'!$B$3:$G$108,6,FALSE)))</f>
        <v/>
      </c>
      <c r="C126" s="137"/>
      <c r="D126" s="149" t="str">
        <f t="shared" si="1"/>
        <v/>
      </c>
      <c r="E126" s="150" t="str">
        <f>IF(G126="","",VLOOKUP($G126,'金額'!$N$3:$O$62,2,FALSE))</f>
        <v/>
      </c>
      <c r="F126" s="150" t="str">
        <f>IF(G126="","",VLOOKUP($G126,'金額'!$N$3:$Q$62,4,FALSE))</f>
        <v/>
      </c>
      <c r="G126" s="140"/>
      <c r="H126" s="141"/>
      <c r="I126" s="142"/>
      <c r="J126" s="143"/>
      <c r="K126" s="144"/>
      <c r="L126" s="145"/>
      <c r="M126" s="151" t="str">
        <f>IF(G126="","", IF(G126="Palette TIP",#REF!,VLOOKUP(G126, '金額'!$N$3:$P$62, 3, FALSE)))</f>
        <v/>
      </c>
      <c r="N126" s="147" t="str">
        <f t="shared" si="2"/>
        <v/>
      </c>
      <c r="O126" s="125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3.5" customHeight="1">
      <c r="A127" s="148"/>
      <c r="B127" s="60" t="str">
        <f>IF($K127="","",(VLOOKUP($K127,'判定表'!$B$3:$G$108,6,FALSE)))</f>
        <v/>
      </c>
      <c r="C127" s="137"/>
      <c r="D127" s="149" t="str">
        <f t="shared" si="1"/>
        <v/>
      </c>
      <c r="E127" s="150" t="str">
        <f>IF(G127="","",VLOOKUP($G127,'金額'!$N$3:$O$62,2,FALSE))</f>
        <v/>
      </c>
      <c r="F127" s="150" t="str">
        <f>IF(G127="","",VLOOKUP($G127,'金額'!$N$3:$Q$62,4,FALSE))</f>
        <v/>
      </c>
      <c r="G127" s="140"/>
      <c r="H127" s="141"/>
      <c r="I127" s="142"/>
      <c r="J127" s="143"/>
      <c r="K127" s="144"/>
      <c r="L127" s="145"/>
      <c r="M127" s="151" t="str">
        <f>IF(G127="","", IF(G127="Palette TIP",#REF!,VLOOKUP(G127, '金額'!$N$3:$P$62, 3, FALSE)))</f>
        <v/>
      </c>
      <c r="N127" s="147" t="str">
        <f t="shared" si="2"/>
        <v/>
      </c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3.5" customHeight="1">
      <c r="A128" s="148"/>
      <c r="B128" s="60" t="str">
        <f>IF($K128="","",(VLOOKUP($K128,'判定表'!$B$3:$G$108,6,FALSE)))</f>
        <v/>
      </c>
      <c r="C128" s="137"/>
      <c r="D128" s="149" t="str">
        <f t="shared" si="1"/>
        <v/>
      </c>
      <c r="E128" s="150" t="str">
        <f>IF(G128="","",VLOOKUP($G128,'金額'!$N$3:$O$62,2,FALSE))</f>
        <v/>
      </c>
      <c r="F128" s="150" t="str">
        <f>IF(G128="","",VLOOKUP($G128,'金額'!$N$3:$Q$62,4,FALSE))</f>
        <v/>
      </c>
      <c r="G128" s="140"/>
      <c r="H128" s="141"/>
      <c r="I128" s="142"/>
      <c r="J128" s="143"/>
      <c r="K128" s="144"/>
      <c r="L128" s="145"/>
      <c r="M128" s="151" t="str">
        <f>IF(G128="","", IF(G128="Palette TIP",#REF!,VLOOKUP(G128, '金額'!$N$3:$P$62, 3, FALSE)))</f>
        <v/>
      </c>
      <c r="N128" s="147" t="str">
        <f t="shared" si="2"/>
        <v/>
      </c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3.5" customHeight="1">
      <c r="A129" s="148"/>
      <c r="B129" s="60" t="str">
        <f>IF($K129="","",(VLOOKUP($K129,'判定表'!$B$3:$G$108,6,FALSE)))</f>
        <v/>
      </c>
      <c r="C129" s="137"/>
      <c r="D129" s="149" t="str">
        <f t="shared" si="1"/>
        <v/>
      </c>
      <c r="E129" s="150" t="str">
        <f>IF(G129="","",VLOOKUP($G129,'金額'!$N$3:$O$62,2,FALSE))</f>
        <v/>
      </c>
      <c r="F129" s="150" t="str">
        <f>IF(G129="","",VLOOKUP($G129,'金額'!$N$3:$Q$62,4,FALSE))</f>
        <v/>
      </c>
      <c r="G129" s="140"/>
      <c r="H129" s="141"/>
      <c r="I129" s="142"/>
      <c r="J129" s="143"/>
      <c r="K129" s="144"/>
      <c r="L129" s="145"/>
      <c r="M129" s="151" t="str">
        <f>IF(G129="","", IF(G129="Palette TIP",#REF!,VLOOKUP(G129, '金額'!$N$3:$P$62, 3, FALSE)))</f>
        <v/>
      </c>
      <c r="N129" s="147" t="str">
        <f t="shared" si="2"/>
        <v/>
      </c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3.5" customHeight="1">
      <c r="A130" s="148"/>
      <c r="B130" s="60" t="str">
        <f>IF($K130="","",(VLOOKUP($K130,'判定表'!$B$3:$G$108,6,FALSE)))</f>
        <v/>
      </c>
      <c r="C130" s="137"/>
      <c r="D130" s="149" t="str">
        <f t="shared" si="1"/>
        <v/>
      </c>
      <c r="E130" s="150" t="str">
        <f>IF(G130="","",VLOOKUP($G130,'金額'!$N$3:$O$62,2,FALSE))</f>
        <v/>
      </c>
      <c r="F130" s="150" t="str">
        <f>IF(G130="","",VLOOKUP($G130,'金額'!$N$3:$Q$62,4,FALSE))</f>
        <v/>
      </c>
      <c r="G130" s="140"/>
      <c r="H130" s="141"/>
      <c r="I130" s="142"/>
      <c r="J130" s="143"/>
      <c r="K130" s="144"/>
      <c r="L130" s="145"/>
      <c r="M130" s="151" t="str">
        <f>IF(G130="","", IF(G130="Palette TIP",#REF!,VLOOKUP(G130, '金額'!$N$3:$P$62, 3, FALSE)))</f>
        <v/>
      </c>
      <c r="N130" s="147" t="str">
        <f t="shared" si="2"/>
        <v/>
      </c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3.5" customHeight="1">
      <c r="A131" s="148"/>
      <c r="B131" s="60" t="str">
        <f>IF($K131="","",(VLOOKUP($K131,'判定表'!$B$3:$G$108,6,FALSE)))</f>
        <v/>
      </c>
      <c r="C131" s="137"/>
      <c r="D131" s="149" t="str">
        <f t="shared" si="1"/>
        <v/>
      </c>
      <c r="E131" s="150" t="str">
        <f>IF(G131="","",VLOOKUP($G131,'金額'!$N$3:$O$62,2,FALSE))</f>
        <v/>
      </c>
      <c r="F131" s="150" t="str">
        <f>IF(G131="","",VLOOKUP($G131,'金額'!$N$3:$Q$62,4,FALSE))</f>
        <v/>
      </c>
      <c r="G131" s="140"/>
      <c r="H131" s="141"/>
      <c r="I131" s="142"/>
      <c r="J131" s="143"/>
      <c r="K131" s="144"/>
      <c r="L131" s="145"/>
      <c r="M131" s="151" t="str">
        <f>IF(G131="","", IF(G131="Palette TIP",#REF!,VLOOKUP(G131, '金額'!$N$3:$P$62, 3, FALSE)))</f>
        <v/>
      </c>
      <c r="N131" s="147" t="str">
        <f t="shared" si="2"/>
        <v/>
      </c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3.5" customHeight="1">
      <c r="A132" s="148"/>
      <c r="B132" s="60" t="str">
        <f>IF($K132="","",(VLOOKUP($K132,'判定表'!$B$3:$G$108,6,FALSE)))</f>
        <v/>
      </c>
      <c r="C132" s="137"/>
      <c r="D132" s="149" t="str">
        <f t="shared" si="1"/>
        <v/>
      </c>
      <c r="E132" s="150" t="str">
        <f>IF(G132="","",VLOOKUP($G132,'金額'!$N$3:$O$62,2,FALSE))</f>
        <v/>
      </c>
      <c r="F132" s="150" t="str">
        <f>IF(G132="","",VLOOKUP($G132,'金額'!$N$3:$Q$62,4,FALSE))</f>
        <v/>
      </c>
      <c r="G132" s="140"/>
      <c r="H132" s="141"/>
      <c r="I132" s="142"/>
      <c r="J132" s="143"/>
      <c r="K132" s="144"/>
      <c r="L132" s="145"/>
      <c r="M132" s="151" t="str">
        <f>IF(G132="","", IF(G132="Palette TIP",#REF!,VLOOKUP(G132, '金額'!$N$3:$P$62, 3, FALSE)))</f>
        <v/>
      </c>
      <c r="N132" s="147" t="str">
        <f t="shared" si="2"/>
        <v/>
      </c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3.5" customHeight="1">
      <c r="A133" s="148"/>
      <c r="B133" s="60" t="str">
        <f>IF($K133="","",(VLOOKUP($K133,'判定表'!$B$3:$G$108,6,FALSE)))</f>
        <v/>
      </c>
      <c r="C133" s="137"/>
      <c r="D133" s="149" t="str">
        <f t="shared" si="1"/>
        <v/>
      </c>
      <c r="E133" s="150" t="str">
        <f>IF(G133="","",VLOOKUP($G133,'金額'!$N$3:$O$62,2,FALSE))</f>
        <v/>
      </c>
      <c r="F133" s="150" t="str">
        <f>IF(G133="","",VLOOKUP($G133,'金額'!$N$3:$Q$62,4,FALSE))</f>
        <v/>
      </c>
      <c r="G133" s="140"/>
      <c r="H133" s="141"/>
      <c r="I133" s="142"/>
      <c r="J133" s="143"/>
      <c r="K133" s="144"/>
      <c r="L133" s="145"/>
      <c r="M133" s="151" t="str">
        <f>IF(G133="","", IF(G133="Palette TIP",#REF!,VLOOKUP(G133, '金額'!$N$3:$P$62, 3, FALSE)))</f>
        <v/>
      </c>
      <c r="N133" s="147" t="str">
        <f t="shared" si="2"/>
        <v/>
      </c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3.5" customHeight="1">
      <c r="A134" s="148"/>
      <c r="B134" s="60" t="str">
        <f>IF($K134="","",(VLOOKUP($K134,'判定表'!$B$3:$G$108,6,FALSE)))</f>
        <v/>
      </c>
      <c r="C134" s="137"/>
      <c r="D134" s="149" t="str">
        <f t="shared" si="1"/>
        <v/>
      </c>
      <c r="E134" s="150" t="str">
        <f>IF(G134="","",VLOOKUP($G134,'金額'!$N$3:$O$62,2,FALSE))</f>
        <v/>
      </c>
      <c r="F134" s="150" t="str">
        <f>IF(G134="","",VLOOKUP($G134,'金額'!$N$3:$Q$62,4,FALSE))</f>
        <v/>
      </c>
      <c r="G134" s="140"/>
      <c r="H134" s="141"/>
      <c r="I134" s="142"/>
      <c r="J134" s="143"/>
      <c r="K134" s="144"/>
      <c r="L134" s="145"/>
      <c r="M134" s="151" t="str">
        <f>IF(G134="","", IF(G134="Palette TIP",#REF!,VLOOKUP(G134, '金額'!$N$3:$P$62, 3, FALSE)))</f>
        <v/>
      </c>
      <c r="N134" s="147" t="str">
        <f t="shared" si="2"/>
        <v/>
      </c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3.5" customHeight="1">
      <c r="A135" s="148"/>
      <c r="B135" s="60" t="str">
        <f>IF($K135="","",(VLOOKUP($K135,'判定表'!$B$3:$G$108,6,FALSE)))</f>
        <v/>
      </c>
      <c r="C135" s="137"/>
      <c r="D135" s="149" t="str">
        <f t="shared" si="1"/>
        <v/>
      </c>
      <c r="E135" s="150" t="str">
        <f>IF(G135="","",VLOOKUP($G135,'金額'!$N$3:$O$62,2,FALSE))</f>
        <v/>
      </c>
      <c r="F135" s="150" t="str">
        <f>IF(G135="","",VLOOKUP($G135,'金額'!$N$3:$Q$62,4,FALSE))</f>
        <v/>
      </c>
      <c r="G135" s="140"/>
      <c r="H135" s="141"/>
      <c r="I135" s="142"/>
      <c r="J135" s="143"/>
      <c r="K135" s="144"/>
      <c r="L135" s="145"/>
      <c r="M135" s="151" t="str">
        <f>IF(G135="","", IF(G135="Palette TIP",#REF!,VLOOKUP(G135, '金額'!$N$3:$P$62, 3, FALSE)))</f>
        <v/>
      </c>
      <c r="N135" s="147" t="str">
        <f t="shared" si="2"/>
        <v/>
      </c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3.5" customHeight="1">
      <c r="A136" s="148"/>
      <c r="B136" s="60" t="str">
        <f>IF($K136="","",(VLOOKUP($K136,'判定表'!$B$3:$G$108,6,FALSE)))</f>
        <v/>
      </c>
      <c r="C136" s="137"/>
      <c r="D136" s="149" t="str">
        <f t="shared" si="1"/>
        <v/>
      </c>
      <c r="E136" s="150" t="str">
        <f>IF(G136="","",VLOOKUP($G136,'金額'!$N$3:$O$62,2,FALSE))</f>
        <v/>
      </c>
      <c r="F136" s="150" t="str">
        <f>IF(G136="","",VLOOKUP($G136,'金額'!$N$3:$Q$62,4,FALSE))</f>
        <v/>
      </c>
      <c r="G136" s="140"/>
      <c r="H136" s="141"/>
      <c r="I136" s="142"/>
      <c r="J136" s="143"/>
      <c r="K136" s="144"/>
      <c r="L136" s="145"/>
      <c r="M136" s="151" t="str">
        <f>IF(G136="","", IF(G136="Palette TIP",#REF!,VLOOKUP(G136, '金額'!$N$3:$P$62, 3, FALSE)))</f>
        <v/>
      </c>
      <c r="N136" s="147" t="str">
        <f t="shared" si="2"/>
        <v/>
      </c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3.5" customHeight="1">
      <c r="A137" s="148"/>
      <c r="B137" s="60" t="str">
        <f>IF($K137="","",(VLOOKUP($K137,'判定表'!$B$3:$G$108,6,FALSE)))</f>
        <v/>
      </c>
      <c r="C137" s="137"/>
      <c r="D137" s="149" t="str">
        <f t="shared" si="1"/>
        <v/>
      </c>
      <c r="E137" s="150" t="str">
        <f>IF(G137="","",VLOOKUP($G137,'金額'!$N$3:$O$62,2,FALSE))</f>
        <v/>
      </c>
      <c r="F137" s="150" t="str">
        <f>IF(G137="","",VLOOKUP($G137,'金額'!$N$3:$Q$62,4,FALSE))</f>
        <v/>
      </c>
      <c r="G137" s="140"/>
      <c r="H137" s="141"/>
      <c r="I137" s="142"/>
      <c r="J137" s="143"/>
      <c r="K137" s="144"/>
      <c r="L137" s="145"/>
      <c r="M137" s="151" t="str">
        <f>IF(G137="","", IF(G137="Palette TIP",#REF!,VLOOKUP(G137, '金額'!$N$3:$P$62, 3, FALSE)))</f>
        <v/>
      </c>
      <c r="N137" s="147" t="str">
        <f t="shared" si="2"/>
        <v/>
      </c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3.5" customHeight="1">
      <c r="A138" s="148"/>
      <c r="B138" s="60" t="str">
        <f>IF($K138="","",(VLOOKUP($K138,'判定表'!$B$3:$G$108,6,FALSE)))</f>
        <v/>
      </c>
      <c r="C138" s="137"/>
      <c r="D138" s="149" t="str">
        <f t="shared" si="1"/>
        <v/>
      </c>
      <c r="E138" s="150" t="str">
        <f>IF(G138="","",VLOOKUP($G138,'金額'!$N$3:$O$62,2,FALSE))</f>
        <v/>
      </c>
      <c r="F138" s="150" t="str">
        <f>IF(G138="","",VLOOKUP($G138,'金額'!$N$3:$Q$62,4,FALSE))</f>
        <v/>
      </c>
      <c r="G138" s="140"/>
      <c r="H138" s="141"/>
      <c r="I138" s="142"/>
      <c r="J138" s="143"/>
      <c r="K138" s="144"/>
      <c r="L138" s="145"/>
      <c r="M138" s="151" t="str">
        <f>IF(G138="","", IF(G138="Palette TIP",#REF!,VLOOKUP(G138, '金額'!$N$3:$P$62, 3, FALSE)))</f>
        <v/>
      </c>
      <c r="N138" s="147" t="str">
        <f t="shared" si="2"/>
        <v/>
      </c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3.5" customHeight="1">
      <c r="A139" s="148"/>
      <c r="B139" s="60" t="str">
        <f>IF($K139="","",(VLOOKUP($K139,'判定表'!$B$3:$G$108,6,FALSE)))</f>
        <v/>
      </c>
      <c r="C139" s="137"/>
      <c r="D139" s="149" t="str">
        <f t="shared" si="1"/>
        <v/>
      </c>
      <c r="E139" s="150" t="str">
        <f>IF(G139="","",VLOOKUP($G139,'金額'!$N$3:$O$62,2,FALSE))</f>
        <v/>
      </c>
      <c r="F139" s="150" t="str">
        <f>IF(G139="","",VLOOKUP($G139,'金額'!$N$3:$Q$62,4,FALSE))</f>
        <v/>
      </c>
      <c r="G139" s="140"/>
      <c r="H139" s="141"/>
      <c r="I139" s="142"/>
      <c r="J139" s="143"/>
      <c r="K139" s="144"/>
      <c r="L139" s="145"/>
      <c r="M139" s="151" t="str">
        <f>IF(G139="","", IF(G139="Palette TIP",#REF!,VLOOKUP(G139, '金額'!$N$3:$P$62, 3, FALSE)))</f>
        <v/>
      </c>
      <c r="N139" s="147" t="str">
        <f t="shared" si="2"/>
        <v/>
      </c>
      <c r="O139" s="125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3.5" customHeight="1">
      <c r="A140" s="148"/>
      <c r="B140" s="60" t="str">
        <f>IF($K140="","",(VLOOKUP($K140,'判定表'!$B$3:$G$108,6,FALSE)))</f>
        <v/>
      </c>
      <c r="C140" s="137"/>
      <c r="D140" s="149" t="str">
        <f t="shared" si="1"/>
        <v/>
      </c>
      <c r="E140" s="150" t="str">
        <f>IF(G140="","",VLOOKUP($G140,'金額'!$N$3:$O$62,2,FALSE))</f>
        <v/>
      </c>
      <c r="F140" s="150" t="str">
        <f>IF(G140="","",VLOOKUP($G140,'金額'!$N$3:$Q$62,4,FALSE))</f>
        <v/>
      </c>
      <c r="G140" s="140"/>
      <c r="H140" s="141"/>
      <c r="I140" s="142"/>
      <c r="J140" s="143"/>
      <c r="K140" s="144"/>
      <c r="L140" s="145"/>
      <c r="M140" s="151" t="str">
        <f>IF(G140="","", IF(G140="Palette TIP",#REF!,VLOOKUP(G140, '金額'!$N$3:$P$62, 3, FALSE)))</f>
        <v/>
      </c>
      <c r="N140" s="147" t="str">
        <f t="shared" si="2"/>
        <v/>
      </c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3.5" customHeight="1">
      <c r="A141" s="148"/>
      <c r="B141" s="60" t="str">
        <f>IF($K141="","",(VLOOKUP($K141,'判定表'!$B$3:$G$108,6,FALSE)))</f>
        <v/>
      </c>
      <c r="C141" s="137"/>
      <c r="D141" s="149" t="str">
        <f t="shared" si="1"/>
        <v/>
      </c>
      <c r="E141" s="150" t="str">
        <f>IF(G141="","",VLOOKUP($G141,'金額'!$N$3:$O$62,2,FALSE))</f>
        <v/>
      </c>
      <c r="F141" s="150" t="str">
        <f>IF(G141="","",VLOOKUP($G141,'金額'!$N$3:$Q$62,4,FALSE))</f>
        <v/>
      </c>
      <c r="G141" s="140"/>
      <c r="H141" s="141"/>
      <c r="I141" s="142"/>
      <c r="J141" s="143"/>
      <c r="K141" s="144"/>
      <c r="L141" s="145"/>
      <c r="M141" s="151" t="str">
        <f>IF(G141="","", IF(G141="Palette TIP",#REF!,VLOOKUP(G141, '金額'!$N$3:$P$62, 3, FALSE)))</f>
        <v/>
      </c>
      <c r="N141" s="147" t="str">
        <f t="shared" si="2"/>
        <v/>
      </c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3.5" customHeight="1">
      <c r="A142" s="148"/>
      <c r="B142" s="60" t="str">
        <f>IF($K142="","",(VLOOKUP($K142,'判定表'!$B$3:$G$108,6,FALSE)))</f>
        <v/>
      </c>
      <c r="C142" s="137"/>
      <c r="D142" s="149" t="str">
        <f t="shared" si="1"/>
        <v/>
      </c>
      <c r="E142" s="150" t="str">
        <f>IF(G142="","",VLOOKUP($G142,'金額'!$N$3:$O$62,2,FALSE))</f>
        <v/>
      </c>
      <c r="F142" s="150" t="str">
        <f>IF(G142="","",VLOOKUP($G142,'金額'!$N$3:$Q$62,4,FALSE))</f>
        <v/>
      </c>
      <c r="G142" s="140"/>
      <c r="H142" s="141"/>
      <c r="I142" s="142"/>
      <c r="J142" s="143"/>
      <c r="K142" s="144"/>
      <c r="L142" s="145"/>
      <c r="M142" s="151" t="str">
        <f>IF(G142="","", IF(G142="Palette TIP",#REF!,VLOOKUP(G142, '金額'!$N$3:$P$62, 3, FALSE)))</f>
        <v/>
      </c>
      <c r="N142" s="147" t="str">
        <f t="shared" si="2"/>
        <v/>
      </c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3.5" customHeight="1">
      <c r="A143" s="148"/>
      <c r="B143" s="60" t="str">
        <f>IF($K143="","",(VLOOKUP($K143,'判定表'!$B$3:$G$108,6,FALSE)))</f>
        <v/>
      </c>
      <c r="C143" s="137"/>
      <c r="D143" s="149" t="str">
        <f t="shared" si="1"/>
        <v/>
      </c>
      <c r="E143" s="150" t="str">
        <f>IF(G143="","",VLOOKUP($G143,'金額'!$N$3:$O$62,2,FALSE))</f>
        <v/>
      </c>
      <c r="F143" s="150" t="str">
        <f>IF(G143="","",VLOOKUP($G143,'金額'!$N$3:$Q$62,4,FALSE))</f>
        <v/>
      </c>
      <c r="G143" s="140"/>
      <c r="H143" s="141"/>
      <c r="I143" s="142"/>
      <c r="J143" s="143"/>
      <c r="K143" s="144"/>
      <c r="L143" s="145"/>
      <c r="M143" s="151" t="str">
        <f>IF(G143="","", IF(G143="Palette TIP",#REF!,VLOOKUP(G143, '金額'!$N$3:$P$62, 3, FALSE)))</f>
        <v/>
      </c>
      <c r="N143" s="147" t="str">
        <f t="shared" si="2"/>
        <v/>
      </c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3.5" customHeight="1">
      <c r="A144" s="148"/>
      <c r="B144" s="60" t="str">
        <f>IF($K144="","",(VLOOKUP($K144,'判定表'!$B$3:$G$108,6,FALSE)))</f>
        <v/>
      </c>
      <c r="C144" s="137"/>
      <c r="D144" s="149" t="str">
        <f t="shared" si="1"/>
        <v/>
      </c>
      <c r="E144" s="150" t="str">
        <f>IF(G144="","",VLOOKUP($G144,'金額'!$N$3:$O$62,2,FALSE))</f>
        <v/>
      </c>
      <c r="F144" s="150" t="str">
        <f>IF(G144="","",VLOOKUP($G144,'金額'!$N$3:$Q$62,4,FALSE))</f>
        <v/>
      </c>
      <c r="G144" s="140"/>
      <c r="H144" s="141"/>
      <c r="I144" s="142"/>
      <c r="J144" s="143"/>
      <c r="K144" s="144"/>
      <c r="L144" s="145"/>
      <c r="M144" s="151" t="str">
        <f>IF(G144="","", IF(G144="Palette TIP",#REF!,VLOOKUP(G144, '金額'!$N$3:$P$62, 3, FALSE)))</f>
        <v/>
      </c>
      <c r="N144" s="147" t="str">
        <f t="shared" si="2"/>
        <v/>
      </c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3.5" customHeight="1">
      <c r="A145" s="148"/>
      <c r="B145" s="60" t="str">
        <f>IF($K145="","",(VLOOKUP($K145,'判定表'!$B$3:$G$108,6,FALSE)))</f>
        <v/>
      </c>
      <c r="C145" s="137"/>
      <c r="D145" s="149" t="str">
        <f t="shared" si="1"/>
        <v/>
      </c>
      <c r="E145" s="150" t="str">
        <f>IF(G145="","",VLOOKUP($G145,'金額'!$N$3:$O$62,2,FALSE))</f>
        <v/>
      </c>
      <c r="F145" s="150" t="str">
        <f>IF(G145="","",VLOOKUP($G145,'金額'!$N$3:$Q$62,4,FALSE))</f>
        <v/>
      </c>
      <c r="G145" s="140"/>
      <c r="H145" s="141"/>
      <c r="I145" s="142"/>
      <c r="J145" s="143"/>
      <c r="K145" s="144"/>
      <c r="L145" s="145"/>
      <c r="M145" s="151" t="str">
        <f>IF(G145="","", IF(G145="Palette TIP",#REF!,VLOOKUP(G145, '金額'!$N$3:$P$62, 3, FALSE)))</f>
        <v/>
      </c>
      <c r="N145" s="147" t="str">
        <f t="shared" si="2"/>
        <v/>
      </c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3.5" customHeight="1">
      <c r="A146" s="148"/>
      <c r="B146" s="60" t="str">
        <f>IF($K146="","",(VLOOKUP($K146,'判定表'!$B$3:$G$108,6,FALSE)))</f>
        <v/>
      </c>
      <c r="C146" s="137"/>
      <c r="D146" s="149" t="str">
        <f t="shared" si="1"/>
        <v/>
      </c>
      <c r="E146" s="150" t="str">
        <f>IF(G146="","",VLOOKUP($G146,'金額'!$N$3:$O$62,2,FALSE))</f>
        <v/>
      </c>
      <c r="F146" s="150" t="str">
        <f>IF(G146="","",VLOOKUP($G146,'金額'!$N$3:$Q$62,4,FALSE))</f>
        <v/>
      </c>
      <c r="G146" s="140"/>
      <c r="H146" s="141"/>
      <c r="I146" s="142"/>
      <c r="J146" s="143"/>
      <c r="K146" s="144"/>
      <c r="L146" s="145"/>
      <c r="M146" s="151" t="str">
        <f>IF(G146="","", IF(G146="Palette TIP",#REF!,VLOOKUP(G146, '金額'!$N$3:$P$62, 3, FALSE)))</f>
        <v/>
      </c>
      <c r="N146" s="147" t="str">
        <f t="shared" si="2"/>
        <v/>
      </c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3.5" customHeight="1">
      <c r="A147" s="148"/>
      <c r="B147" s="60" t="str">
        <f>IF($K147="","",(VLOOKUP($K147,'判定表'!$B$3:$G$108,6,FALSE)))</f>
        <v/>
      </c>
      <c r="C147" s="137"/>
      <c r="D147" s="149" t="str">
        <f t="shared" si="1"/>
        <v/>
      </c>
      <c r="E147" s="150" t="str">
        <f>IF(G147="","",VLOOKUP($G147,'金額'!$N$3:$O$62,2,FALSE))</f>
        <v/>
      </c>
      <c r="F147" s="150" t="str">
        <f>IF(G147="","",VLOOKUP($G147,'金額'!$N$3:$Q$62,4,FALSE))</f>
        <v/>
      </c>
      <c r="G147" s="140"/>
      <c r="H147" s="141"/>
      <c r="I147" s="142"/>
      <c r="J147" s="143"/>
      <c r="K147" s="144"/>
      <c r="L147" s="145"/>
      <c r="M147" s="151" t="str">
        <f>IF(G147="","", IF(G147="Palette TIP",#REF!,VLOOKUP(G147, '金額'!$N$3:$P$62, 3, FALSE)))</f>
        <v/>
      </c>
      <c r="N147" s="147" t="str">
        <f t="shared" si="2"/>
        <v/>
      </c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3.5" customHeight="1">
      <c r="A148" s="148"/>
      <c r="B148" s="60" t="str">
        <f>IF($K148="","",(VLOOKUP($K148,'判定表'!$B$3:$G$108,6,FALSE)))</f>
        <v/>
      </c>
      <c r="C148" s="137"/>
      <c r="D148" s="149" t="str">
        <f t="shared" si="1"/>
        <v/>
      </c>
      <c r="E148" s="150" t="str">
        <f>IF(G148="","",VLOOKUP($G148,'金額'!$N$3:$O$62,2,FALSE))</f>
        <v/>
      </c>
      <c r="F148" s="150" t="str">
        <f>IF(G148="","",VLOOKUP($G148,'金額'!$N$3:$Q$62,4,FALSE))</f>
        <v/>
      </c>
      <c r="G148" s="140"/>
      <c r="H148" s="141"/>
      <c r="I148" s="142"/>
      <c r="J148" s="143"/>
      <c r="K148" s="144"/>
      <c r="L148" s="145"/>
      <c r="M148" s="151" t="str">
        <f>IF(G148="","", IF(G148="Palette TIP",#REF!,VLOOKUP(G148, '金額'!$N$3:$P$62, 3, FALSE)))</f>
        <v/>
      </c>
      <c r="N148" s="147" t="str">
        <f t="shared" si="2"/>
        <v/>
      </c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3.5" customHeight="1">
      <c r="A149" s="148"/>
      <c r="B149" s="60" t="str">
        <f>IF($K149="","",(VLOOKUP($K149,'判定表'!$B$3:$G$108,6,FALSE)))</f>
        <v/>
      </c>
      <c r="C149" s="137"/>
      <c r="D149" s="149" t="str">
        <f t="shared" si="1"/>
        <v/>
      </c>
      <c r="E149" s="150" t="str">
        <f>IF(G149="","",VLOOKUP($G149,'金額'!$N$3:$O$62,2,FALSE))</f>
        <v/>
      </c>
      <c r="F149" s="150" t="str">
        <f>IF(G149="","",VLOOKUP($G149,'金額'!$N$3:$Q$62,4,FALSE))</f>
        <v/>
      </c>
      <c r="G149" s="140"/>
      <c r="H149" s="141"/>
      <c r="I149" s="142"/>
      <c r="J149" s="143"/>
      <c r="K149" s="144"/>
      <c r="L149" s="145"/>
      <c r="M149" s="151" t="str">
        <f>IF(G149="","", IF(G149="Palette TIP",#REF!,VLOOKUP(G149, '金額'!$N$3:$P$62, 3, FALSE)))</f>
        <v/>
      </c>
      <c r="N149" s="147" t="str">
        <f t="shared" si="2"/>
        <v/>
      </c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3.5" customHeight="1">
      <c r="A150" s="148"/>
      <c r="B150" s="60" t="str">
        <f>IF($K150="","",(VLOOKUP($K150,'判定表'!$B$3:$G$108,6,FALSE)))</f>
        <v/>
      </c>
      <c r="C150" s="137"/>
      <c r="D150" s="149" t="str">
        <f t="shared" si="1"/>
        <v/>
      </c>
      <c r="E150" s="150" t="str">
        <f>IF(G150="","",VLOOKUP($G150,'金額'!$N$3:$O$62,2,FALSE))</f>
        <v/>
      </c>
      <c r="F150" s="150" t="str">
        <f>IF(G150="","",VLOOKUP($G150,'金額'!$N$3:$Q$62,4,FALSE))</f>
        <v/>
      </c>
      <c r="G150" s="140"/>
      <c r="H150" s="141"/>
      <c r="I150" s="142"/>
      <c r="J150" s="143"/>
      <c r="K150" s="144"/>
      <c r="L150" s="145"/>
      <c r="M150" s="151" t="str">
        <f>IF(G150="","", IF(G150="Palette TIP",#REF!,VLOOKUP(G150, '金額'!$N$3:$P$62, 3, FALSE)))</f>
        <v/>
      </c>
      <c r="N150" s="147" t="str">
        <f t="shared" si="2"/>
        <v/>
      </c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3.5" customHeight="1">
      <c r="A151" s="148"/>
      <c r="B151" s="60" t="str">
        <f>IF($K151="","",(VLOOKUP($K151,'判定表'!$B$3:$G$108,6,FALSE)))</f>
        <v/>
      </c>
      <c r="C151" s="137"/>
      <c r="D151" s="149" t="str">
        <f t="shared" si="1"/>
        <v/>
      </c>
      <c r="E151" s="150" t="str">
        <f>IF(G151="","",VLOOKUP($G151,'金額'!$N$3:$O$62,2,FALSE))</f>
        <v/>
      </c>
      <c r="F151" s="150" t="str">
        <f>IF(G151="","",VLOOKUP($G151,'金額'!$N$3:$Q$62,4,FALSE))</f>
        <v/>
      </c>
      <c r="G151" s="140"/>
      <c r="H151" s="141"/>
      <c r="I151" s="142"/>
      <c r="J151" s="143"/>
      <c r="K151" s="144"/>
      <c r="L151" s="145"/>
      <c r="M151" s="151" t="str">
        <f>IF(G151="","", IF(G151="Palette TIP",#REF!,VLOOKUP(G151, '金額'!$N$3:$P$62, 3, FALSE)))</f>
        <v/>
      </c>
      <c r="N151" s="147" t="str">
        <f t="shared" si="2"/>
        <v/>
      </c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3.5" customHeight="1">
      <c r="A152" s="148"/>
      <c r="B152" s="60" t="str">
        <f>IF($K152="","",(VLOOKUP($K152,'判定表'!$B$3:$G$108,6,FALSE)))</f>
        <v/>
      </c>
      <c r="C152" s="137"/>
      <c r="D152" s="149" t="str">
        <f t="shared" si="1"/>
        <v/>
      </c>
      <c r="E152" s="150" t="str">
        <f>IF(G152="","",VLOOKUP($G152,'金額'!$N$3:$O$62,2,FALSE))</f>
        <v/>
      </c>
      <c r="F152" s="150" t="str">
        <f>IF(G152="","",VLOOKUP($G152,'金額'!$N$3:$Q$62,4,FALSE))</f>
        <v/>
      </c>
      <c r="G152" s="140"/>
      <c r="H152" s="141"/>
      <c r="I152" s="142"/>
      <c r="J152" s="143"/>
      <c r="K152" s="144"/>
      <c r="L152" s="145"/>
      <c r="M152" s="151" t="str">
        <f>IF(G152="","", IF(G152="Palette TIP",#REF!,VLOOKUP(G152, '金額'!$N$3:$P$62, 3, FALSE)))</f>
        <v/>
      </c>
      <c r="N152" s="147" t="str">
        <f t="shared" si="2"/>
        <v/>
      </c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3.5" customHeight="1">
      <c r="A153" s="148"/>
      <c r="B153" s="60" t="str">
        <f>IF($K153="","",(VLOOKUP($K153,'判定表'!$B$3:$G$108,6,FALSE)))</f>
        <v/>
      </c>
      <c r="C153" s="137"/>
      <c r="D153" s="149" t="str">
        <f t="shared" si="1"/>
        <v/>
      </c>
      <c r="E153" s="150" t="str">
        <f>IF(G153="","",VLOOKUP($G153,'金額'!$N$3:$O$62,2,FALSE))</f>
        <v/>
      </c>
      <c r="F153" s="150" t="str">
        <f>IF(G153="","",VLOOKUP($G153,'金額'!$N$3:$Q$62,4,FALSE))</f>
        <v/>
      </c>
      <c r="G153" s="140"/>
      <c r="H153" s="141"/>
      <c r="I153" s="142"/>
      <c r="J153" s="143"/>
      <c r="K153" s="144"/>
      <c r="L153" s="145"/>
      <c r="M153" s="151" t="str">
        <f>IF(G153="","", IF(G153="Palette TIP",#REF!,VLOOKUP(G153, '金額'!$N$3:$P$62, 3, FALSE)))</f>
        <v/>
      </c>
      <c r="N153" s="147" t="str">
        <f t="shared" si="2"/>
        <v/>
      </c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3.5" customHeight="1">
      <c r="A154" s="148"/>
      <c r="B154" s="60" t="str">
        <f>IF($K154="","",(VLOOKUP($K154,'判定表'!$B$3:$G$108,6,FALSE)))</f>
        <v/>
      </c>
      <c r="C154" s="137"/>
      <c r="D154" s="149" t="str">
        <f t="shared" si="1"/>
        <v/>
      </c>
      <c r="E154" s="150" t="str">
        <f>IF(G154="","",VLOOKUP($G154,'金額'!$N$3:$O$62,2,FALSE))</f>
        <v/>
      </c>
      <c r="F154" s="150" t="str">
        <f>IF(G154="","",VLOOKUP($G154,'金額'!$N$3:$Q$62,4,FALSE))</f>
        <v/>
      </c>
      <c r="G154" s="140"/>
      <c r="H154" s="141"/>
      <c r="I154" s="142"/>
      <c r="J154" s="143"/>
      <c r="K154" s="144"/>
      <c r="L154" s="145"/>
      <c r="M154" s="151" t="str">
        <f>IF(G154="","", IF(G154="Palette TIP",#REF!,VLOOKUP(G154, '金額'!$N$3:$P$62, 3, FALSE)))</f>
        <v/>
      </c>
      <c r="N154" s="147" t="str">
        <f t="shared" si="2"/>
        <v/>
      </c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3.5" customHeight="1">
      <c r="A155" s="148"/>
      <c r="B155" s="60" t="str">
        <f>IF($K155="","",(VLOOKUP($K155,'判定表'!$B$3:$G$108,6,FALSE)))</f>
        <v/>
      </c>
      <c r="C155" s="137"/>
      <c r="D155" s="149" t="str">
        <f t="shared" si="1"/>
        <v/>
      </c>
      <c r="E155" s="150" t="str">
        <f>IF(G155="","",VLOOKUP($G155,'金額'!$N$3:$O$62,2,FALSE))</f>
        <v/>
      </c>
      <c r="F155" s="150" t="str">
        <f>IF(G155="","",VLOOKUP($G155,'金額'!$N$3:$Q$62,4,FALSE))</f>
        <v/>
      </c>
      <c r="G155" s="140"/>
      <c r="H155" s="141"/>
      <c r="I155" s="142"/>
      <c r="J155" s="143"/>
      <c r="K155" s="144"/>
      <c r="L155" s="145"/>
      <c r="M155" s="151" t="str">
        <f>IF(G155="","", IF(G155="Palette TIP",#REF!,VLOOKUP(G155, '金額'!$N$3:$P$62, 3, FALSE)))</f>
        <v/>
      </c>
      <c r="N155" s="147" t="str">
        <f t="shared" si="2"/>
        <v/>
      </c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3.5" customHeight="1">
      <c r="A156" s="148"/>
      <c r="B156" s="60" t="str">
        <f>IF($K156="","",(VLOOKUP($K156,'判定表'!$B$3:$G$108,6,FALSE)))</f>
        <v/>
      </c>
      <c r="C156" s="137"/>
      <c r="D156" s="149" t="str">
        <f t="shared" si="1"/>
        <v/>
      </c>
      <c r="E156" s="150" t="str">
        <f>IF(G156="","",VLOOKUP($G156,'金額'!$N$3:$O$62,2,FALSE))</f>
        <v/>
      </c>
      <c r="F156" s="150" t="str">
        <f>IF(G156="","",VLOOKUP($G156,'金額'!$N$3:$Q$62,4,FALSE))</f>
        <v/>
      </c>
      <c r="G156" s="140"/>
      <c r="H156" s="141"/>
      <c r="I156" s="142"/>
      <c r="J156" s="143"/>
      <c r="K156" s="144"/>
      <c r="L156" s="145"/>
      <c r="M156" s="151" t="str">
        <f>IF(G156="","", IF(G156="Palette TIP",#REF!,VLOOKUP(G156, '金額'!$N$3:$P$62, 3, FALSE)))</f>
        <v/>
      </c>
      <c r="N156" s="147" t="str">
        <f t="shared" si="2"/>
        <v/>
      </c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3.5" customHeight="1">
      <c r="A157" s="148"/>
      <c r="B157" s="60" t="str">
        <f>IF($K157="","",(VLOOKUP($K157,'判定表'!$B$3:$G$108,6,FALSE)))</f>
        <v/>
      </c>
      <c r="C157" s="137"/>
      <c r="D157" s="149" t="str">
        <f t="shared" si="1"/>
        <v/>
      </c>
      <c r="E157" s="150" t="str">
        <f>IF(G157="","",VLOOKUP($G157,'金額'!$N$3:$O$62,2,FALSE))</f>
        <v/>
      </c>
      <c r="F157" s="150" t="str">
        <f>IF(G157="","",VLOOKUP($G157,'金額'!$N$3:$Q$62,4,FALSE))</f>
        <v/>
      </c>
      <c r="G157" s="140"/>
      <c r="H157" s="141"/>
      <c r="I157" s="142"/>
      <c r="J157" s="143"/>
      <c r="K157" s="144"/>
      <c r="L157" s="145"/>
      <c r="M157" s="151" t="str">
        <f>IF(G157="","", IF(G157="Palette TIP",#REF!,VLOOKUP(G157, '金額'!$N$3:$P$62, 3, FALSE)))</f>
        <v/>
      </c>
      <c r="N157" s="147" t="str">
        <f t="shared" si="2"/>
        <v/>
      </c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3.5" customHeight="1">
      <c r="A158" s="148"/>
      <c r="B158" s="60" t="str">
        <f>IF($K158="","",(VLOOKUP($K158,'判定表'!$B$3:$G$108,6,FALSE)))</f>
        <v/>
      </c>
      <c r="C158" s="137"/>
      <c r="D158" s="149" t="str">
        <f t="shared" si="1"/>
        <v/>
      </c>
      <c r="E158" s="150" t="str">
        <f>IF(G158="","",VLOOKUP($G158,'金額'!$N$3:$O$62,2,FALSE))</f>
        <v/>
      </c>
      <c r="F158" s="150" t="str">
        <f>IF(G158="","",VLOOKUP($G158,'金額'!$N$3:$Q$62,4,FALSE))</f>
        <v/>
      </c>
      <c r="G158" s="140"/>
      <c r="H158" s="141"/>
      <c r="I158" s="142"/>
      <c r="J158" s="143"/>
      <c r="K158" s="144"/>
      <c r="L158" s="145"/>
      <c r="M158" s="151" t="str">
        <f>IF(G158="","", IF(G158="Palette TIP",#REF!,VLOOKUP(G158, '金額'!$N$3:$P$62, 3, FALSE)))</f>
        <v/>
      </c>
      <c r="N158" s="147" t="str">
        <f t="shared" si="2"/>
        <v/>
      </c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3.5" customHeight="1">
      <c r="A159" s="148"/>
      <c r="B159" s="60" t="str">
        <f>IF($K159="","",(VLOOKUP($K159,'判定表'!$B$3:$G$108,6,FALSE)))</f>
        <v/>
      </c>
      <c r="C159" s="137"/>
      <c r="D159" s="149" t="str">
        <f t="shared" si="1"/>
        <v/>
      </c>
      <c r="E159" s="150" t="str">
        <f>IF(G159="","",VLOOKUP($G159,'金額'!$N$3:$O$62,2,FALSE))</f>
        <v/>
      </c>
      <c r="F159" s="150" t="str">
        <f>IF(G159="","",VLOOKUP($G159,'金額'!$N$3:$Q$62,4,FALSE))</f>
        <v/>
      </c>
      <c r="G159" s="140"/>
      <c r="H159" s="141"/>
      <c r="I159" s="142"/>
      <c r="J159" s="143"/>
      <c r="K159" s="144"/>
      <c r="L159" s="145"/>
      <c r="M159" s="151" t="str">
        <f>IF(G159="","", IF(G159="Palette TIP",#REF!,VLOOKUP(G159, '金額'!$N$3:$P$62, 3, FALSE)))</f>
        <v/>
      </c>
      <c r="N159" s="147" t="str">
        <f t="shared" si="2"/>
        <v/>
      </c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3.5" customHeight="1">
      <c r="A160" s="148"/>
      <c r="B160" s="60" t="str">
        <f>IF($K160="","",(VLOOKUP($K160,'判定表'!$B$3:$G$108,6,FALSE)))</f>
        <v/>
      </c>
      <c r="C160" s="137"/>
      <c r="D160" s="149" t="str">
        <f t="shared" si="1"/>
        <v/>
      </c>
      <c r="E160" s="150" t="str">
        <f>IF(G160="","",VLOOKUP($G160,'金額'!$N$3:$O$62,2,FALSE))</f>
        <v/>
      </c>
      <c r="F160" s="150" t="str">
        <f>IF(G160="","",VLOOKUP($G160,'金額'!$N$3:$Q$62,4,FALSE))</f>
        <v/>
      </c>
      <c r="G160" s="140"/>
      <c r="H160" s="141"/>
      <c r="I160" s="142"/>
      <c r="J160" s="143"/>
      <c r="K160" s="144"/>
      <c r="L160" s="145"/>
      <c r="M160" s="151" t="str">
        <f>IF(G160="","", IF(G160="Palette TIP",#REF!,VLOOKUP(G160, '金額'!$N$3:$P$62, 3, FALSE)))</f>
        <v/>
      </c>
      <c r="N160" s="147" t="str">
        <f t="shared" si="2"/>
        <v/>
      </c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3.5" customHeight="1">
      <c r="A161" s="148"/>
      <c r="B161" s="60" t="str">
        <f>IF($K161="","",(VLOOKUP($K161,'判定表'!$B$3:$G$108,6,FALSE)))</f>
        <v/>
      </c>
      <c r="C161" s="137"/>
      <c r="D161" s="149" t="str">
        <f t="shared" si="1"/>
        <v/>
      </c>
      <c r="E161" s="150" t="str">
        <f>IF(G161="","",VLOOKUP($G161,'金額'!$N$3:$O$62,2,FALSE))</f>
        <v/>
      </c>
      <c r="F161" s="150" t="str">
        <f>IF(G161="","",VLOOKUP($G161,'金額'!$N$3:$Q$62,4,FALSE))</f>
        <v/>
      </c>
      <c r="G161" s="140"/>
      <c r="H161" s="141"/>
      <c r="I161" s="142"/>
      <c r="J161" s="143"/>
      <c r="K161" s="144"/>
      <c r="L161" s="145"/>
      <c r="M161" s="151" t="str">
        <f>IF(G161="","", IF(G161="Palette TIP",#REF!,VLOOKUP(G161, '金額'!$N$3:$P$62, 3, FALSE)))</f>
        <v/>
      </c>
      <c r="N161" s="147" t="str">
        <f t="shared" si="2"/>
        <v/>
      </c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3.5" customHeight="1">
      <c r="A162" s="148"/>
      <c r="B162" s="60" t="str">
        <f>IF($K162="","",(VLOOKUP($K162,'判定表'!$B$3:$G$108,6,FALSE)))</f>
        <v/>
      </c>
      <c r="C162" s="137"/>
      <c r="D162" s="149" t="str">
        <f t="shared" si="1"/>
        <v/>
      </c>
      <c r="E162" s="150" t="str">
        <f>IF(G162="","",VLOOKUP($G162,'金額'!$N$3:$O$62,2,FALSE))</f>
        <v/>
      </c>
      <c r="F162" s="150" t="str">
        <f>IF(G162="","",VLOOKUP($G162,'金額'!$N$3:$Q$62,4,FALSE))</f>
        <v/>
      </c>
      <c r="G162" s="140"/>
      <c r="H162" s="141"/>
      <c r="I162" s="142"/>
      <c r="J162" s="143"/>
      <c r="K162" s="144"/>
      <c r="L162" s="145"/>
      <c r="M162" s="151" t="str">
        <f>IF(G162="","", IF(G162="Palette TIP",#REF!,VLOOKUP(G162, '金額'!$N$3:$P$62, 3, FALSE)))</f>
        <v/>
      </c>
      <c r="N162" s="147" t="str">
        <f t="shared" si="2"/>
        <v/>
      </c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3.5" customHeight="1">
      <c r="A163" s="148"/>
      <c r="B163" s="60" t="str">
        <f>IF($K163="","",(VLOOKUP($K163,'判定表'!$B$3:$G$108,6,FALSE)))</f>
        <v/>
      </c>
      <c r="C163" s="137"/>
      <c r="D163" s="149" t="str">
        <f t="shared" si="1"/>
        <v/>
      </c>
      <c r="E163" s="150" t="str">
        <f>IF(G163="","",VLOOKUP($G163,'金額'!$N$3:$O$62,2,FALSE))</f>
        <v/>
      </c>
      <c r="F163" s="150" t="str">
        <f>IF(G163="","",VLOOKUP($G163,'金額'!$N$3:$Q$62,4,FALSE))</f>
        <v/>
      </c>
      <c r="G163" s="140"/>
      <c r="H163" s="141"/>
      <c r="I163" s="142"/>
      <c r="J163" s="143"/>
      <c r="K163" s="144"/>
      <c r="L163" s="145"/>
      <c r="M163" s="151" t="str">
        <f>IF(G163="","", IF(G163="Palette TIP",#REF!,VLOOKUP(G163, '金額'!$N$3:$P$62, 3, FALSE)))</f>
        <v/>
      </c>
      <c r="N163" s="147" t="str">
        <f t="shared" si="2"/>
        <v/>
      </c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3.5" customHeight="1">
      <c r="A164" s="148"/>
      <c r="B164" s="60" t="str">
        <f>IF($K164="","",(VLOOKUP($K164,'判定表'!$B$3:$G$108,6,FALSE)))</f>
        <v/>
      </c>
      <c r="C164" s="137"/>
      <c r="D164" s="149" t="str">
        <f t="shared" si="1"/>
        <v/>
      </c>
      <c r="E164" s="150" t="str">
        <f>IF(G164="","",VLOOKUP($G164,'金額'!$N$3:$O$62,2,FALSE))</f>
        <v/>
      </c>
      <c r="F164" s="150" t="str">
        <f>IF(G164="","",VLOOKUP($G164,'金額'!$N$3:$Q$62,4,FALSE))</f>
        <v/>
      </c>
      <c r="G164" s="140"/>
      <c r="H164" s="141"/>
      <c r="I164" s="142"/>
      <c r="J164" s="143"/>
      <c r="K164" s="144"/>
      <c r="L164" s="145"/>
      <c r="M164" s="151" t="str">
        <f>IF(G164="","", IF(G164="Palette TIP",#REF!,VLOOKUP(G164, '金額'!$N$3:$P$62, 3, FALSE)))</f>
        <v/>
      </c>
      <c r="N164" s="147" t="str">
        <f t="shared" si="2"/>
        <v/>
      </c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3.5" customHeight="1">
      <c r="A165" s="148"/>
      <c r="B165" s="60" t="str">
        <f>IF($K165="","",(VLOOKUP($K165,'判定表'!$B$3:$G$108,6,FALSE)))</f>
        <v/>
      </c>
      <c r="C165" s="137"/>
      <c r="D165" s="149" t="str">
        <f t="shared" si="1"/>
        <v/>
      </c>
      <c r="E165" s="150" t="str">
        <f>IF(G165="","",VLOOKUP($G165,'金額'!$N$3:$O$62,2,FALSE))</f>
        <v/>
      </c>
      <c r="F165" s="150" t="str">
        <f>IF(G165="","",VLOOKUP($G165,'金額'!$N$3:$Q$62,4,FALSE))</f>
        <v/>
      </c>
      <c r="G165" s="140"/>
      <c r="H165" s="141"/>
      <c r="I165" s="142"/>
      <c r="J165" s="143"/>
      <c r="K165" s="144"/>
      <c r="L165" s="145"/>
      <c r="M165" s="151" t="str">
        <f>IF(G165="","", IF(G165="Palette TIP",#REF!,VLOOKUP(G165, '金額'!$N$3:$P$62, 3, FALSE)))</f>
        <v/>
      </c>
      <c r="N165" s="147" t="str">
        <f t="shared" si="2"/>
        <v/>
      </c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3.5" customHeight="1">
      <c r="A166" s="148"/>
      <c r="B166" s="60" t="str">
        <f>IF($K166="","",(VLOOKUP($K166,'判定表'!$B$3:$G$108,6,FALSE)))</f>
        <v/>
      </c>
      <c r="C166" s="137"/>
      <c r="D166" s="149" t="str">
        <f t="shared" si="1"/>
        <v/>
      </c>
      <c r="E166" s="150" t="str">
        <f>IF(G166="","",VLOOKUP($G166,'金額'!$N$3:$O$62,2,FALSE))</f>
        <v/>
      </c>
      <c r="F166" s="150" t="str">
        <f>IF(G166="","",VLOOKUP($G166,'金額'!$N$3:$Q$62,4,FALSE))</f>
        <v/>
      </c>
      <c r="G166" s="140"/>
      <c r="H166" s="141"/>
      <c r="I166" s="142"/>
      <c r="J166" s="143"/>
      <c r="K166" s="144"/>
      <c r="L166" s="145"/>
      <c r="M166" s="151" t="str">
        <f>IF(G166="","", IF(G166="Palette TIP",#REF!,VLOOKUP(G166, '金額'!$N$3:$P$62, 3, FALSE)))</f>
        <v/>
      </c>
      <c r="N166" s="147" t="str">
        <f t="shared" si="2"/>
        <v/>
      </c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3.5" customHeight="1">
      <c r="A167" s="148"/>
      <c r="B167" s="60" t="str">
        <f>IF($K167="","",(VLOOKUP($K167,'判定表'!$B$3:$G$108,6,FALSE)))</f>
        <v/>
      </c>
      <c r="C167" s="137"/>
      <c r="D167" s="149" t="str">
        <f t="shared" si="1"/>
        <v/>
      </c>
      <c r="E167" s="150" t="str">
        <f>IF(G167="","",VLOOKUP($G167,'金額'!$N$3:$O$62,2,FALSE))</f>
        <v/>
      </c>
      <c r="F167" s="150" t="str">
        <f>IF(G167="","",VLOOKUP($G167,'金額'!$N$3:$Q$62,4,FALSE))</f>
        <v/>
      </c>
      <c r="G167" s="140"/>
      <c r="H167" s="141"/>
      <c r="I167" s="142"/>
      <c r="J167" s="143"/>
      <c r="K167" s="144"/>
      <c r="L167" s="145"/>
      <c r="M167" s="151" t="str">
        <f>IF(G167="","", IF(G167="Palette TIP",#REF!,VLOOKUP(G167, '金額'!$N$3:$P$62, 3, FALSE)))</f>
        <v/>
      </c>
      <c r="N167" s="147" t="str">
        <f t="shared" si="2"/>
        <v/>
      </c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3.5" customHeight="1">
      <c r="A168" s="148"/>
      <c r="B168" s="60" t="str">
        <f>IF($K168="","",(VLOOKUP($K168,'判定表'!$B$3:$G$108,6,FALSE)))</f>
        <v/>
      </c>
      <c r="C168" s="137"/>
      <c r="D168" s="149" t="str">
        <f t="shared" si="1"/>
        <v/>
      </c>
      <c r="E168" s="150" t="str">
        <f>IF(G168="","",VLOOKUP($G168,'金額'!$N$3:$O$62,2,FALSE))</f>
        <v/>
      </c>
      <c r="F168" s="150" t="str">
        <f>IF(G168="","",VLOOKUP($G168,'金額'!$N$3:$Q$62,4,FALSE))</f>
        <v/>
      </c>
      <c r="G168" s="140"/>
      <c r="H168" s="141"/>
      <c r="I168" s="142"/>
      <c r="J168" s="143"/>
      <c r="K168" s="144"/>
      <c r="L168" s="145"/>
      <c r="M168" s="151" t="str">
        <f>IF(G168="","", IF(G168="Palette TIP",#REF!,VLOOKUP(G168, '金額'!$N$3:$P$62, 3, FALSE)))</f>
        <v/>
      </c>
      <c r="N168" s="147" t="str">
        <f t="shared" si="2"/>
        <v/>
      </c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3.5" customHeight="1">
      <c r="A169" s="148"/>
      <c r="B169" s="60" t="str">
        <f>IF($K169="","",(VLOOKUP($K169,'判定表'!$B$3:$G$108,6,FALSE)))</f>
        <v/>
      </c>
      <c r="C169" s="137"/>
      <c r="D169" s="149" t="str">
        <f t="shared" si="1"/>
        <v/>
      </c>
      <c r="E169" s="150" t="str">
        <f>IF(G169="","",VLOOKUP($G169,'金額'!$N$3:$O$62,2,FALSE))</f>
        <v/>
      </c>
      <c r="F169" s="150" t="str">
        <f>IF(G169="","",VLOOKUP($G169,'金額'!$N$3:$Q$62,4,FALSE))</f>
        <v/>
      </c>
      <c r="G169" s="140"/>
      <c r="H169" s="141"/>
      <c r="I169" s="142"/>
      <c r="J169" s="143"/>
      <c r="K169" s="144"/>
      <c r="L169" s="145"/>
      <c r="M169" s="151" t="str">
        <f>IF(G169="","", IF(G169="Palette TIP",#REF!,VLOOKUP(G169, '金額'!$N$3:$P$62, 3, FALSE)))</f>
        <v/>
      </c>
      <c r="N169" s="147" t="str">
        <f t="shared" si="2"/>
        <v/>
      </c>
      <c r="O169" s="125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3.5" customHeight="1">
      <c r="A170" s="148"/>
      <c r="B170" s="60" t="str">
        <f>IF($K170="","",(VLOOKUP($K170,'判定表'!$B$3:$G$108,6,FALSE)))</f>
        <v/>
      </c>
      <c r="C170" s="137"/>
      <c r="D170" s="149" t="str">
        <f t="shared" si="1"/>
        <v/>
      </c>
      <c r="E170" s="150" t="str">
        <f>IF(G170="","",VLOOKUP($G170,'金額'!$N$3:$O$62,2,FALSE))</f>
        <v/>
      </c>
      <c r="F170" s="150" t="str">
        <f>IF(G170="","",VLOOKUP($G170,'金額'!$N$3:$Q$62,4,FALSE))</f>
        <v/>
      </c>
      <c r="G170" s="140"/>
      <c r="H170" s="141"/>
      <c r="I170" s="142"/>
      <c r="J170" s="143"/>
      <c r="K170" s="144"/>
      <c r="L170" s="145"/>
      <c r="M170" s="151" t="str">
        <f>IF(G170="","", IF(G170="Palette TIP",#REF!,VLOOKUP(G170, '金額'!$N$3:$P$62, 3, FALSE)))</f>
        <v/>
      </c>
      <c r="N170" s="147" t="str">
        <f t="shared" si="2"/>
        <v/>
      </c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3.5" customHeight="1">
      <c r="A171" s="148"/>
      <c r="B171" s="60" t="str">
        <f>IF($K171="","",(VLOOKUP($K171,'判定表'!$B$3:$G$108,6,FALSE)))</f>
        <v/>
      </c>
      <c r="C171" s="137"/>
      <c r="D171" s="149" t="str">
        <f t="shared" si="1"/>
        <v/>
      </c>
      <c r="E171" s="150" t="str">
        <f>IF(G171="","",VLOOKUP($G171,'金額'!$N$3:$O$62,2,FALSE))</f>
        <v/>
      </c>
      <c r="F171" s="150" t="str">
        <f>IF(G171="","",VLOOKUP($G171,'金額'!$N$3:$Q$62,4,FALSE))</f>
        <v/>
      </c>
      <c r="G171" s="140"/>
      <c r="H171" s="141"/>
      <c r="I171" s="142"/>
      <c r="J171" s="143"/>
      <c r="K171" s="144"/>
      <c r="L171" s="145"/>
      <c r="M171" s="151" t="str">
        <f>IF(G171="","", IF(G171="Palette TIP",#REF!,VLOOKUP(G171, '金額'!$N$3:$P$62, 3, FALSE)))</f>
        <v/>
      </c>
      <c r="N171" s="147" t="str">
        <f t="shared" si="2"/>
        <v/>
      </c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3.5" customHeight="1">
      <c r="A172" s="148"/>
      <c r="B172" s="60" t="str">
        <f>IF($K172="","",(VLOOKUP($K172,'判定表'!$B$3:$G$108,6,FALSE)))</f>
        <v/>
      </c>
      <c r="C172" s="137"/>
      <c r="D172" s="149" t="str">
        <f t="shared" si="1"/>
        <v/>
      </c>
      <c r="E172" s="150" t="str">
        <f>IF(G172="","",VLOOKUP($G172,'金額'!$N$3:$O$62,2,FALSE))</f>
        <v/>
      </c>
      <c r="F172" s="150" t="str">
        <f>IF(G172="","",VLOOKUP($G172,'金額'!$N$3:$Q$62,4,FALSE))</f>
        <v/>
      </c>
      <c r="G172" s="140"/>
      <c r="H172" s="141"/>
      <c r="I172" s="142"/>
      <c r="J172" s="143"/>
      <c r="K172" s="144"/>
      <c r="L172" s="145"/>
      <c r="M172" s="151" t="str">
        <f>IF(G172="","", IF(G172="Palette TIP",#REF!,VLOOKUP(G172, '金額'!$N$3:$P$62, 3, FALSE)))</f>
        <v/>
      </c>
      <c r="N172" s="147" t="str">
        <f t="shared" si="2"/>
        <v/>
      </c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3.5" customHeight="1">
      <c r="A173" s="148"/>
      <c r="B173" s="60" t="str">
        <f>IF($K173="","",(VLOOKUP($K173,'判定表'!$B$3:$G$108,6,FALSE)))</f>
        <v/>
      </c>
      <c r="C173" s="137"/>
      <c r="D173" s="149" t="str">
        <f t="shared" si="1"/>
        <v/>
      </c>
      <c r="E173" s="150" t="str">
        <f>IF(G173="","",VLOOKUP($G173,'金額'!$N$3:$O$62,2,FALSE))</f>
        <v/>
      </c>
      <c r="F173" s="150" t="str">
        <f>IF(G173="","",VLOOKUP($G173,'金額'!$N$3:$Q$62,4,FALSE))</f>
        <v/>
      </c>
      <c r="G173" s="140"/>
      <c r="H173" s="141"/>
      <c r="I173" s="142"/>
      <c r="J173" s="143"/>
      <c r="K173" s="144"/>
      <c r="L173" s="145"/>
      <c r="M173" s="151" t="str">
        <f>IF(G173="","", IF(G173="Palette TIP",#REF!,VLOOKUP(G173, '金額'!$N$3:$P$62, 3, FALSE)))</f>
        <v/>
      </c>
      <c r="N173" s="147" t="str">
        <f t="shared" si="2"/>
        <v/>
      </c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3.5" customHeight="1">
      <c r="A174" s="148"/>
      <c r="B174" s="60" t="str">
        <f>IF($K174="","",(VLOOKUP($K174,'判定表'!$B$3:$G$108,6,FALSE)))</f>
        <v/>
      </c>
      <c r="C174" s="137"/>
      <c r="D174" s="149" t="str">
        <f t="shared" si="1"/>
        <v/>
      </c>
      <c r="E174" s="150" t="str">
        <f>IF(G174="","",VLOOKUP($G174,'金額'!$N$3:$O$62,2,FALSE))</f>
        <v/>
      </c>
      <c r="F174" s="150" t="str">
        <f>IF(G174="","",VLOOKUP($G174,'金額'!$N$3:$Q$62,4,FALSE))</f>
        <v/>
      </c>
      <c r="G174" s="140"/>
      <c r="H174" s="141"/>
      <c r="I174" s="142"/>
      <c r="J174" s="143"/>
      <c r="K174" s="144"/>
      <c r="L174" s="145"/>
      <c r="M174" s="151" t="str">
        <f>IF(G174="","", IF(G174="Palette TIP",#REF!,VLOOKUP(G174, '金額'!$N$3:$P$62, 3, FALSE)))</f>
        <v/>
      </c>
      <c r="N174" s="147" t="str">
        <f t="shared" si="2"/>
        <v/>
      </c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3.5" customHeight="1">
      <c r="A175" s="148"/>
      <c r="B175" s="60" t="str">
        <f>IF($K175="","",(VLOOKUP($K175,'判定表'!$B$3:$G$108,6,FALSE)))</f>
        <v/>
      </c>
      <c r="C175" s="137"/>
      <c r="D175" s="149" t="str">
        <f t="shared" si="1"/>
        <v/>
      </c>
      <c r="E175" s="150" t="str">
        <f>IF(G175="","",VLOOKUP($G175,'金額'!$N$3:$O$62,2,FALSE))</f>
        <v/>
      </c>
      <c r="F175" s="150" t="str">
        <f>IF(G175="","",VLOOKUP($G175,'金額'!$N$3:$Q$62,4,FALSE))</f>
        <v/>
      </c>
      <c r="G175" s="140"/>
      <c r="H175" s="141"/>
      <c r="I175" s="142"/>
      <c r="J175" s="143"/>
      <c r="K175" s="144"/>
      <c r="L175" s="145"/>
      <c r="M175" s="151" t="str">
        <f>IF(G175="","", IF(G175="Palette TIP",#REF!,VLOOKUP(G175, '金額'!$N$3:$P$62, 3, FALSE)))</f>
        <v/>
      </c>
      <c r="N175" s="147" t="str">
        <f t="shared" si="2"/>
        <v/>
      </c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3.5" customHeight="1">
      <c r="A176" s="148"/>
      <c r="B176" s="60" t="str">
        <f>IF($K176="","",(VLOOKUP($K176,'判定表'!$B$3:$G$108,6,FALSE)))</f>
        <v/>
      </c>
      <c r="C176" s="137"/>
      <c r="D176" s="149" t="str">
        <f t="shared" si="1"/>
        <v/>
      </c>
      <c r="E176" s="150" t="str">
        <f>IF(G176="","",VLOOKUP($G176,'金額'!$N$3:$O$62,2,FALSE))</f>
        <v/>
      </c>
      <c r="F176" s="150" t="str">
        <f>IF(G176="","",VLOOKUP($G176,'金額'!$N$3:$Q$62,4,FALSE))</f>
        <v/>
      </c>
      <c r="G176" s="140"/>
      <c r="H176" s="141"/>
      <c r="I176" s="142"/>
      <c r="J176" s="143"/>
      <c r="K176" s="144"/>
      <c r="L176" s="145"/>
      <c r="M176" s="151" t="str">
        <f>IF(G176="","", IF(G176="Palette TIP",#REF!,VLOOKUP(G176, '金額'!$N$3:$P$62, 3, FALSE)))</f>
        <v/>
      </c>
      <c r="N176" s="147" t="str">
        <f t="shared" si="2"/>
        <v/>
      </c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3.5" customHeight="1">
      <c r="A177" s="148"/>
      <c r="B177" s="60" t="str">
        <f>IF($K177="","",(VLOOKUP($K177,'判定表'!$B$3:$G$108,6,FALSE)))</f>
        <v/>
      </c>
      <c r="C177" s="137"/>
      <c r="D177" s="149" t="str">
        <f t="shared" si="1"/>
        <v/>
      </c>
      <c r="E177" s="150" t="str">
        <f>IF(G177="","",VLOOKUP($G177,'金額'!$N$3:$O$62,2,FALSE))</f>
        <v/>
      </c>
      <c r="F177" s="150" t="str">
        <f>IF(G177="","",VLOOKUP($G177,'金額'!$N$3:$Q$62,4,FALSE))</f>
        <v/>
      </c>
      <c r="G177" s="140"/>
      <c r="H177" s="141"/>
      <c r="I177" s="142"/>
      <c r="J177" s="143"/>
      <c r="K177" s="144"/>
      <c r="L177" s="145"/>
      <c r="M177" s="151" t="str">
        <f>IF(G177="","", IF(G177="Palette TIP",#REF!,VLOOKUP(G177, '金額'!$N$3:$P$62, 3, FALSE)))</f>
        <v/>
      </c>
      <c r="N177" s="147" t="str">
        <f t="shared" si="2"/>
        <v/>
      </c>
      <c r="O177" s="125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3.5" customHeight="1">
      <c r="A178" s="148"/>
      <c r="B178" s="60" t="str">
        <f>IF($K178="","",(VLOOKUP($K178,'判定表'!$B$3:$G$108,6,FALSE)))</f>
        <v/>
      </c>
      <c r="C178" s="137"/>
      <c r="D178" s="149" t="str">
        <f t="shared" si="1"/>
        <v/>
      </c>
      <c r="E178" s="150" t="str">
        <f>IF(G178="","",VLOOKUP($G178,'金額'!$N$3:$O$62,2,FALSE))</f>
        <v/>
      </c>
      <c r="F178" s="150" t="str">
        <f>IF(G178="","",VLOOKUP($G178,'金額'!$N$3:$Q$62,4,FALSE))</f>
        <v/>
      </c>
      <c r="G178" s="140"/>
      <c r="H178" s="141"/>
      <c r="I178" s="142"/>
      <c r="J178" s="143"/>
      <c r="K178" s="144"/>
      <c r="L178" s="145"/>
      <c r="M178" s="151" t="str">
        <f>IF(G178="","", IF(G178="Palette TIP",#REF!,VLOOKUP(G178, '金額'!$N$3:$P$62, 3, FALSE)))</f>
        <v/>
      </c>
      <c r="N178" s="147" t="str">
        <f t="shared" si="2"/>
        <v/>
      </c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3.5" customHeight="1">
      <c r="A179" s="148"/>
      <c r="B179" s="60" t="str">
        <f>IF($K179="","",(VLOOKUP($K179,'判定表'!$B$3:$G$108,6,FALSE)))</f>
        <v/>
      </c>
      <c r="C179" s="137"/>
      <c r="D179" s="149" t="str">
        <f t="shared" si="1"/>
        <v/>
      </c>
      <c r="E179" s="150" t="str">
        <f>IF(G179="","",VLOOKUP($G179,'金額'!$N$3:$O$62,2,FALSE))</f>
        <v/>
      </c>
      <c r="F179" s="150" t="str">
        <f>IF(G179="","",VLOOKUP($G179,'金額'!$N$3:$Q$62,4,FALSE))</f>
        <v/>
      </c>
      <c r="G179" s="140"/>
      <c r="H179" s="141"/>
      <c r="I179" s="142"/>
      <c r="J179" s="143"/>
      <c r="K179" s="144"/>
      <c r="L179" s="145"/>
      <c r="M179" s="151" t="str">
        <f>IF(G179="","", IF(G179="Palette TIP",#REF!,VLOOKUP(G179, '金額'!$N$3:$P$62, 3, FALSE)))</f>
        <v/>
      </c>
      <c r="N179" s="147" t="str">
        <f t="shared" si="2"/>
        <v/>
      </c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3.5" customHeight="1">
      <c r="A180" s="148"/>
      <c r="B180" s="60" t="str">
        <f>IF($K180="","",(VLOOKUP($K180,'判定表'!$B$3:$G$108,6,FALSE)))</f>
        <v/>
      </c>
      <c r="C180" s="137"/>
      <c r="D180" s="149" t="str">
        <f t="shared" si="1"/>
        <v/>
      </c>
      <c r="E180" s="150" t="str">
        <f>IF(G180="","",VLOOKUP($G180,'金額'!$N$3:$O$62,2,FALSE))</f>
        <v/>
      </c>
      <c r="F180" s="150" t="str">
        <f>IF(G180="","",VLOOKUP($G180,'金額'!$N$3:$Q$62,4,FALSE))</f>
        <v/>
      </c>
      <c r="G180" s="140"/>
      <c r="H180" s="141"/>
      <c r="I180" s="142"/>
      <c r="J180" s="143"/>
      <c r="K180" s="144"/>
      <c r="L180" s="145"/>
      <c r="M180" s="151" t="str">
        <f>IF(G180="","", IF(G180="Palette TIP",#REF!,VLOOKUP(G180, '金額'!$N$3:$P$62, 3, FALSE)))</f>
        <v/>
      </c>
      <c r="N180" s="147" t="str">
        <f t="shared" si="2"/>
        <v/>
      </c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3.5" customHeight="1">
      <c r="A181" s="148"/>
      <c r="B181" s="60" t="str">
        <f>IF($K181="","",(VLOOKUP($K181,'判定表'!$B$3:$G$108,6,FALSE)))</f>
        <v/>
      </c>
      <c r="C181" s="137"/>
      <c r="D181" s="149" t="str">
        <f t="shared" si="1"/>
        <v/>
      </c>
      <c r="E181" s="150" t="str">
        <f>IF(G181="","",VLOOKUP($G181,'金額'!$N$3:$O$62,2,FALSE))</f>
        <v/>
      </c>
      <c r="F181" s="150" t="str">
        <f>IF(G181="","",VLOOKUP($G181,'金額'!$N$3:$Q$62,4,FALSE))</f>
        <v/>
      </c>
      <c r="G181" s="140"/>
      <c r="H181" s="141"/>
      <c r="I181" s="142"/>
      <c r="J181" s="143"/>
      <c r="K181" s="144"/>
      <c r="L181" s="145"/>
      <c r="M181" s="151" t="str">
        <f>IF(G181="","", IF(G181="Palette TIP",#REF!,VLOOKUP(G181, '金額'!$N$3:$P$62, 3, FALSE)))</f>
        <v/>
      </c>
      <c r="N181" s="147" t="str">
        <f t="shared" si="2"/>
        <v/>
      </c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3.5" customHeight="1">
      <c r="A182" s="148"/>
      <c r="B182" s="60" t="str">
        <f>IF($K182="","",(VLOOKUP($K182,'判定表'!$B$3:$G$108,6,FALSE)))</f>
        <v/>
      </c>
      <c r="C182" s="137"/>
      <c r="D182" s="149" t="str">
        <f t="shared" si="1"/>
        <v/>
      </c>
      <c r="E182" s="150" t="str">
        <f>IF(G182="","",VLOOKUP($G182,'金額'!$N$3:$O$62,2,FALSE))</f>
        <v/>
      </c>
      <c r="F182" s="150" t="str">
        <f>IF(G182="","",VLOOKUP($G182,'金額'!$N$3:$Q$62,4,FALSE))</f>
        <v/>
      </c>
      <c r="G182" s="140"/>
      <c r="H182" s="141"/>
      <c r="I182" s="142"/>
      <c r="J182" s="143"/>
      <c r="K182" s="144"/>
      <c r="L182" s="145"/>
      <c r="M182" s="151" t="str">
        <f>IF(G182="","", IF(G182="Palette TIP",#REF!,VLOOKUP(G182, '金額'!$N$3:$P$62, 3, FALSE)))</f>
        <v/>
      </c>
      <c r="N182" s="147" t="str">
        <f t="shared" si="2"/>
        <v/>
      </c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3.5" customHeight="1">
      <c r="A183" s="148"/>
      <c r="B183" s="60" t="str">
        <f>IF($K183="","",(VLOOKUP($K183,'判定表'!$B$3:$G$108,6,FALSE)))</f>
        <v/>
      </c>
      <c r="C183" s="137"/>
      <c r="D183" s="149" t="str">
        <f t="shared" si="1"/>
        <v/>
      </c>
      <c r="E183" s="150" t="str">
        <f>IF(G183="","",VLOOKUP($G183,'金額'!$N$3:$O$62,2,FALSE))</f>
        <v/>
      </c>
      <c r="F183" s="150" t="str">
        <f>IF(G183="","",VLOOKUP($G183,'金額'!$N$3:$Q$62,4,FALSE))</f>
        <v/>
      </c>
      <c r="G183" s="140"/>
      <c r="H183" s="141"/>
      <c r="I183" s="142"/>
      <c r="J183" s="143"/>
      <c r="K183" s="144"/>
      <c r="L183" s="145"/>
      <c r="M183" s="151" t="str">
        <f>IF(G183="","", IF(G183="Palette TIP",#REF!,VLOOKUP(G183, '金額'!$N$3:$P$62, 3, FALSE)))</f>
        <v/>
      </c>
      <c r="N183" s="147" t="str">
        <f t="shared" si="2"/>
        <v/>
      </c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3.5" customHeight="1">
      <c r="A184" s="148"/>
      <c r="B184" s="60" t="str">
        <f>IF($K184="","",(VLOOKUP($K184,'判定表'!$B$3:$G$108,6,FALSE)))</f>
        <v/>
      </c>
      <c r="C184" s="137"/>
      <c r="D184" s="149" t="str">
        <f t="shared" si="1"/>
        <v/>
      </c>
      <c r="E184" s="150" t="str">
        <f>IF(G184="","",VLOOKUP($G184,'金額'!$N$3:$O$62,2,FALSE))</f>
        <v/>
      </c>
      <c r="F184" s="150" t="str">
        <f>IF(G184="","",VLOOKUP($G184,'金額'!$N$3:$Q$62,4,FALSE))</f>
        <v/>
      </c>
      <c r="G184" s="140"/>
      <c r="H184" s="141"/>
      <c r="I184" s="142"/>
      <c r="J184" s="143"/>
      <c r="K184" s="144"/>
      <c r="L184" s="145"/>
      <c r="M184" s="151" t="str">
        <f>IF(G184="","", IF(G184="Palette TIP",#REF!,VLOOKUP(G184, '金額'!$N$3:$P$62, 3, FALSE)))</f>
        <v/>
      </c>
      <c r="N184" s="147" t="str">
        <f t="shared" si="2"/>
        <v/>
      </c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3.5" customHeight="1">
      <c r="A185" s="148"/>
      <c r="B185" s="60" t="str">
        <f>IF($K185="","",(VLOOKUP($K185,'判定表'!$B$3:$G$108,6,FALSE)))</f>
        <v/>
      </c>
      <c r="C185" s="137"/>
      <c r="D185" s="149" t="str">
        <f t="shared" si="1"/>
        <v/>
      </c>
      <c r="E185" s="150" t="str">
        <f>IF(G185="","",VLOOKUP($G185,'金額'!$N$3:$O$62,2,FALSE))</f>
        <v/>
      </c>
      <c r="F185" s="150" t="str">
        <f>IF(G185="","",VLOOKUP($G185,'金額'!$N$3:$Q$62,4,FALSE))</f>
        <v/>
      </c>
      <c r="G185" s="140"/>
      <c r="H185" s="141"/>
      <c r="I185" s="142"/>
      <c r="J185" s="143"/>
      <c r="K185" s="144"/>
      <c r="L185" s="145"/>
      <c r="M185" s="151" t="str">
        <f>IF(G185="","", IF(G185="Palette TIP",#REF!,VLOOKUP(G185, '金額'!$N$3:$P$62, 3, FALSE)))</f>
        <v/>
      </c>
      <c r="N185" s="147" t="str">
        <f t="shared" si="2"/>
        <v/>
      </c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3.5" customHeight="1">
      <c r="A186" s="148"/>
      <c r="B186" s="60" t="str">
        <f>IF($K186="","",(VLOOKUP($K186,'判定表'!$B$3:$G$108,6,FALSE)))</f>
        <v/>
      </c>
      <c r="C186" s="137"/>
      <c r="D186" s="149" t="str">
        <f t="shared" si="1"/>
        <v/>
      </c>
      <c r="E186" s="150" t="str">
        <f>IF(G186="","",VLOOKUP($G186,'金額'!$N$3:$O$62,2,FALSE))</f>
        <v/>
      </c>
      <c r="F186" s="150" t="str">
        <f>IF(G186="","",VLOOKUP($G186,'金額'!$N$3:$Q$62,4,FALSE))</f>
        <v/>
      </c>
      <c r="G186" s="140"/>
      <c r="H186" s="141"/>
      <c r="I186" s="142"/>
      <c r="J186" s="143"/>
      <c r="K186" s="144"/>
      <c r="L186" s="145"/>
      <c r="M186" s="151" t="str">
        <f>IF(G186="","", IF(G186="Palette TIP",#REF!,VLOOKUP(G186, '金額'!$N$3:$P$62, 3, FALSE)))</f>
        <v/>
      </c>
      <c r="N186" s="147" t="str">
        <f t="shared" si="2"/>
        <v/>
      </c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3.5" customHeight="1">
      <c r="A187" s="148"/>
      <c r="B187" s="60" t="str">
        <f>IF($K187="","",(VLOOKUP($K187,'判定表'!$B$3:$G$108,6,FALSE)))</f>
        <v/>
      </c>
      <c r="C187" s="137"/>
      <c r="D187" s="149" t="str">
        <f t="shared" si="1"/>
        <v/>
      </c>
      <c r="E187" s="150" t="str">
        <f>IF(G187="","",VLOOKUP($G187,'金額'!$N$3:$O$62,2,FALSE))</f>
        <v/>
      </c>
      <c r="F187" s="150" t="str">
        <f>IF(G187="","",VLOOKUP($G187,'金額'!$N$3:$Q$62,4,FALSE))</f>
        <v/>
      </c>
      <c r="G187" s="140"/>
      <c r="H187" s="141"/>
      <c r="I187" s="142"/>
      <c r="J187" s="143"/>
      <c r="K187" s="144"/>
      <c r="L187" s="145"/>
      <c r="M187" s="151" t="str">
        <f>IF(G187="","", IF(G187="Palette TIP",#REF!,VLOOKUP(G187, '金額'!$N$3:$P$62, 3, FALSE)))</f>
        <v/>
      </c>
      <c r="N187" s="147" t="str">
        <f t="shared" si="2"/>
        <v/>
      </c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3.5" customHeight="1">
      <c r="A188" s="148"/>
      <c r="B188" s="60" t="str">
        <f>IF($K188="","",(VLOOKUP($K188,'判定表'!$B$3:$G$108,6,FALSE)))</f>
        <v/>
      </c>
      <c r="C188" s="137"/>
      <c r="D188" s="149" t="str">
        <f t="shared" si="1"/>
        <v/>
      </c>
      <c r="E188" s="150" t="str">
        <f>IF(G188="","",VLOOKUP($G188,'金額'!$N$3:$O$62,2,FALSE))</f>
        <v/>
      </c>
      <c r="F188" s="150" t="str">
        <f>IF(G188="","",VLOOKUP($G188,'金額'!$N$3:$Q$62,4,FALSE))</f>
        <v/>
      </c>
      <c r="G188" s="140"/>
      <c r="H188" s="141"/>
      <c r="I188" s="142"/>
      <c r="J188" s="143"/>
      <c r="K188" s="144"/>
      <c r="L188" s="145"/>
      <c r="M188" s="151" t="str">
        <f>IF(G188="","", IF(G188="Palette TIP",#REF!,VLOOKUP(G188, '金額'!$N$3:$P$62, 3, FALSE)))</f>
        <v/>
      </c>
      <c r="N188" s="147" t="str">
        <f t="shared" si="2"/>
        <v/>
      </c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3.5" customHeight="1">
      <c r="A189" s="148"/>
      <c r="B189" s="60" t="str">
        <f>IF($K189="","",(VLOOKUP($K189,'判定表'!$B$3:$G$108,6,FALSE)))</f>
        <v/>
      </c>
      <c r="C189" s="137"/>
      <c r="D189" s="149" t="str">
        <f t="shared" si="1"/>
        <v/>
      </c>
      <c r="E189" s="150" t="str">
        <f>IF(G189="","",VLOOKUP($G189,'金額'!$N$3:$O$62,2,FALSE))</f>
        <v/>
      </c>
      <c r="F189" s="150" t="str">
        <f>IF(G189="","",VLOOKUP($G189,'金額'!$N$3:$Q$62,4,FALSE))</f>
        <v/>
      </c>
      <c r="G189" s="140"/>
      <c r="H189" s="141"/>
      <c r="I189" s="142"/>
      <c r="J189" s="143"/>
      <c r="K189" s="144"/>
      <c r="L189" s="145"/>
      <c r="M189" s="151" t="str">
        <f>IF(G189="","", IF(G189="Palette TIP",#REF!,VLOOKUP(G189, '金額'!$N$3:$P$62, 3, FALSE)))</f>
        <v/>
      </c>
      <c r="N189" s="147" t="str">
        <f t="shared" si="2"/>
        <v/>
      </c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3.5" customHeight="1">
      <c r="A190" s="148"/>
      <c r="B190" s="60" t="str">
        <f>IF($K190="","",(VLOOKUP($K190,'判定表'!$B$3:$G$108,6,FALSE)))</f>
        <v/>
      </c>
      <c r="C190" s="137"/>
      <c r="D190" s="149" t="str">
        <f t="shared" si="1"/>
        <v/>
      </c>
      <c r="E190" s="150" t="str">
        <f>IF(G190="","",VLOOKUP($G190,'金額'!$N$3:$O$62,2,FALSE))</f>
        <v/>
      </c>
      <c r="F190" s="150" t="str">
        <f>IF(G190="","",VLOOKUP($G190,'金額'!$N$3:$Q$62,4,FALSE))</f>
        <v/>
      </c>
      <c r="G190" s="140"/>
      <c r="H190" s="141"/>
      <c r="I190" s="142"/>
      <c r="J190" s="143"/>
      <c r="K190" s="144"/>
      <c r="L190" s="145"/>
      <c r="M190" s="151" t="str">
        <f>IF(G190="","", IF(G190="Palette TIP",#REF!,VLOOKUP(G190, '金額'!$N$3:$P$62, 3, FALSE)))</f>
        <v/>
      </c>
      <c r="N190" s="147" t="str">
        <f t="shared" si="2"/>
        <v/>
      </c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3.5" customHeight="1">
      <c r="A191" s="148"/>
      <c r="B191" s="60" t="str">
        <f>IF($K191="","",(VLOOKUP($K191,'判定表'!$B$3:$G$108,6,FALSE)))</f>
        <v/>
      </c>
      <c r="C191" s="137"/>
      <c r="D191" s="149" t="str">
        <f t="shared" si="1"/>
        <v/>
      </c>
      <c r="E191" s="150" t="str">
        <f>IF(G191="","",VLOOKUP($G191,'金額'!$N$3:$O$62,2,FALSE))</f>
        <v/>
      </c>
      <c r="F191" s="150" t="str">
        <f>IF(G191="","",VLOOKUP($G191,'金額'!$N$3:$Q$62,4,FALSE))</f>
        <v/>
      </c>
      <c r="G191" s="140"/>
      <c r="H191" s="141"/>
      <c r="I191" s="142"/>
      <c r="J191" s="143"/>
      <c r="K191" s="144"/>
      <c r="L191" s="145"/>
      <c r="M191" s="151" t="str">
        <f>IF(G191="","", IF(G191="Palette TIP",#REF!,VLOOKUP(G191, '金額'!$N$3:$P$62, 3, FALSE)))</f>
        <v/>
      </c>
      <c r="N191" s="147" t="str">
        <f t="shared" si="2"/>
        <v/>
      </c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3.5" customHeight="1">
      <c r="A192" s="148"/>
      <c r="B192" s="60" t="str">
        <f>IF($K192="","",(VLOOKUP($K192,'判定表'!$B$3:$G$108,6,FALSE)))</f>
        <v/>
      </c>
      <c r="C192" s="137"/>
      <c r="D192" s="149" t="str">
        <f t="shared" si="1"/>
        <v/>
      </c>
      <c r="E192" s="150" t="str">
        <f>IF(G192="","",VLOOKUP($G192,'金額'!$N$3:$O$62,2,FALSE))</f>
        <v/>
      </c>
      <c r="F192" s="150" t="str">
        <f>IF(G192="","",VLOOKUP($G192,'金額'!$N$3:$Q$62,4,FALSE))</f>
        <v/>
      </c>
      <c r="G192" s="140"/>
      <c r="H192" s="141"/>
      <c r="I192" s="142"/>
      <c r="J192" s="143"/>
      <c r="K192" s="144"/>
      <c r="L192" s="145"/>
      <c r="M192" s="151" t="str">
        <f>IF(G192="","", IF(G192="Palette TIP",#REF!,VLOOKUP(G192, '金額'!$N$3:$P$62, 3, FALSE)))</f>
        <v/>
      </c>
      <c r="N192" s="147" t="str">
        <f t="shared" si="2"/>
        <v/>
      </c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3.5" customHeight="1">
      <c r="A193" s="148"/>
      <c r="B193" s="60" t="str">
        <f>IF($K193="","",(VLOOKUP($K193,'判定表'!$B$3:$G$108,6,FALSE)))</f>
        <v/>
      </c>
      <c r="C193" s="137"/>
      <c r="D193" s="149" t="str">
        <f t="shared" si="1"/>
        <v/>
      </c>
      <c r="E193" s="150" t="str">
        <f>IF(G193="","",VLOOKUP($G193,'金額'!$N$3:$O$62,2,FALSE))</f>
        <v/>
      </c>
      <c r="F193" s="150" t="str">
        <f>IF(G193="","",VLOOKUP($G193,'金額'!$N$3:$Q$62,4,FALSE))</f>
        <v/>
      </c>
      <c r="G193" s="140"/>
      <c r="H193" s="141"/>
      <c r="I193" s="142"/>
      <c r="J193" s="143"/>
      <c r="K193" s="144"/>
      <c r="L193" s="145"/>
      <c r="M193" s="151" t="str">
        <f>IF(G193="","", IF(G193="Palette TIP",#REF!,VLOOKUP(G193, '金額'!$N$3:$P$62, 3, FALSE)))</f>
        <v/>
      </c>
      <c r="N193" s="147" t="str">
        <f t="shared" si="2"/>
        <v/>
      </c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3.5" customHeight="1">
      <c r="A194" s="148"/>
      <c r="B194" s="60" t="str">
        <f>IF($K194="","",(VLOOKUP($K194,'判定表'!$B$3:$G$108,6,FALSE)))</f>
        <v/>
      </c>
      <c r="C194" s="137"/>
      <c r="D194" s="149" t="str">
        <f t="shared" si="1"/>
        <v/>
      </c>
      <c r="E194" s="150" t="str">
        <f>IF(G194="","",VLOOKUP($G194,'金額'!$N$3:$O$62,2,FALSE))</f>
        <v/>
      </c>
      <c r="F194" s="150" t="str">
        <f>IF(G194="","",VLOOKUP($G194,'金額'!$N$3:$Q$62,4,FALSE))</f>
        <v/>
      </c>
      <c r="G194" s="140"/>
      <c r="H194" s="141"/>
      <c r="I194" s="142"/>
      <c r="J194" s="143"/>
      <c r="K194" s="144"/>
      <c r="L194" s="145"/>
      <c r="M194" s="151" t="str">
        <f>IF(G194="","", IF(G194="Palette TIP",#REF!,VLOOKUP(G194, '金額'!$N$3:$P$62, 3, FALSE)))</f>
        <v/>
      </c>
      <c r="N194" s="147" t="str">
        <f t="shared" si="2"/>
        <v/>
      </c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3.5" customHeight="1">
      <c r="A195" s="148"/>
      <c r="B195" s="60" t="str">
        <f>IF($K195="","",(VLOOKUP($K195,'判定表'!$B$3:$G$108,6,FALSE)))</f>
        <v/>
      </c>
      <c r="C195" s="137"/>
      <c r="D195" s="149" t="str">
        <f t="shared" si="1"/>
        <v/>
      </c>
      <c r="E195" s="150" t="str">
        <f>IF(G195="","",VLOOKUP($G195,'金額'!$N$3:$O$62,2,FALSE))</f>
        <v/>
      </c>
      <c r="F195" s="150" t="str">
        <f>IF(G195="","",VLOOKUP($G195,'金額'!$N$3:$Q$62,4,FALSE))</f>
        <v/>
      </c>
      <c r="G195" s="140"/>
      <c r="H195" s="141"/>
      <c r="I195" s="142"/>
      <c r="J195" s="143"/>
      <c r="K195" s="144"/>
      <c r="L195" s="145"/>
      <c r="M195" s="151" t="str">
        <f>IF(G195="","", IF(G195="Palette TIP",#REF!,VLOOKUP(G195, '金額'!$N$3:$P$62, 3, FALSE)))</f>
        <v/>
      </c>
      <c r="N195" s="147" t="str">
        <f t="shared" si="2"/>
        <v/>
      </c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3.5" customHeight="1">
      <c r="A196" s="148"/>
      <c r="B196" s="60" t="str">
        <f>IF($K196="","",(VLOOKUP($K196,'判定表'!$B$3:$G$108,6,FALSE)))</f>
        <v/>
      </c>
      <c r="C196" s="137"/>
      <c r="D196" s="149" t="str">
        <f t="shared" si="1"/>
        <v/>
      </c>
      <c r="E196" s="150" t="str">
        <f>IF(G196="","",VLOOKUP($G196,'金額'!$N$3:$O$62,2,FALSE))</f>
        <v/>
      </c>
      <c r="F196" s="150" t="str">
        <f>IF(G196="","",VLOOKUP($G196,'金額'!$N$3:$Q$62,4,FALSE))</f>
        <v/>
      </c>
      <c r="G196" s="140"/>
      <c r="H196" s="141"/>
      <c r="I196" s="142"/>
      <c r="J196" s="143"/>
      <c r="K196" s="144"/>
      <c r="L196" s="145"/>
      <c r="M196" s="151" t="str">
        <f>IF(G196="","", IF(G196="Palette TIP",#REF!,VLOOKUP(G196, '金額'!$N$3:$P$62, 3, FALSE)))</f>
        <v/>
      </c>
      <c r="N196" s="147" t="str">
        <f t="shared" si="2"/>
        <v/>
      </c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3.5" customHeight="1">
      <c r="A197" s="148"/>
      <c r="B197" s="60" t="str">
        <f>IF($K197="","",(VLOOKUP($K197,'判定表'!$B$3:$G$108,6,FALSE)))</f>
        <v/>
      </c>
      <c r="C197" s="137"/>
      <c r="D197" s="149" t="str">
        <f t="shared" si="1"/>
        <v/>
      </c>
      <c r="E197" s="150" t="str">
        <f>IF(G197="","",VLOOKUP($G197,'金額'!$N$3:$O$62,2,FALSE))</f>
        <v/>
      </c>
      <c r="F197" s="150" t="str">
        <f>IF(G197="","",VLOOKUP($G197,'金額'!$N$3:$Q$62,4,FALSE))</f>
        <v/>
      </c>
      <c r="G197" s="140"/>
      <c r="H197" s="141"/>
      <c r="I197" s="142"/>
      <c r="J197" s="143"/>
      <c r="K197" s="144"/>
      <c r="L197" s="145"/>
      <c r="M197" s="151" t="str">
        <f>IF(G197="","", IF(G197="Palette TIP",#REF!,VLOOKUP(G197, '金額'!$N$3:$P$62, 3, FALSE)))</f>
        <v/>
      </c>
      <c r="N197" s="147" t="str">
        <f t="shared" si="2"/>
        <v/>
      </c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3.5" customHeight="1">
      <c r="A198" s="148"/>
      <c r="B198" s="60" t="str">
        <f>IF($K198="","",(VLOOKUP($K198,'判定表'!$B$3:$G$108,6,FALSE)))</f>
        <v/>
      </c>
      <c r="C198" s="137"/>
      <c r="D198" s="149" t="str">
        <f t="shared" si="1"/>
        <v/>
      </c>
      <c r="E198" s="150" t="str">
        <f>IF(G198="","",VLOOKUP($G198,'金額'!$N$3:$O$62,2,FALSE))</f>
        <v/>
      </c>
      <c r="F198" s="150" t="str">
        <f>IF(G198="","",VLOOKUP($G198,'金額'!$N$3:$Q$62,4,FALSE))</f>
        <v/>
      </c>
      <c r="G198" s="140"/>
      <c r="H198" s="141"/>
      <c r="I198" s="142"/>
      <c r="J198" s="143"/>
      <c r="K198" s="144"/>
      <c r="L198" s="145"/>
      <c r="M198" s="151" t="str">
        <f>IF(G198="","", IF(G198="Palette TIP",#REF!,VLOOKUP(G198, '金額'!$N$3:$P$62, 3, FALSE)))</f>
        <v/>
      </c>
      <c r="N198" s="147" t="str">
        <f t="shared" si="2"/>
        <v/>
      </c>
      <c r="O198" s="125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3.5" customHeight="1">
      <c r="A199" s="148"/>
      <c r="B199" s="60" t="str">
        <f>IF($K199="","",(VLOOKUP($K199,'判定表'!$B$3:$G$108,6,FALSE)))</f>
        <v/>
      </c>
      <c r="C199" s="137"/>
      <c r="D199" s="149" t="str">
        <f t="shared" si="1"/>
        <v/>
      </c>
      <c r="E199" s="150" t="str">
        <f>IF(G199="","",VLOOKUP($G199,'金額'!$N$3:$O$62,2,FALSE))</f>
        <v/>
      </c>
      <c r="F199" s="150" t="str">
        <f>IF(G199="","",VLOOKUP($G199,'金額'!$N$3:$Q$62,4,FALSE))</f>
        <v/>
      </c>
      <c r="G199" s="140"/>
      <c r="H199" s="141"/>
      <c r="I199" s="142"/>
      <c r="J199" s="143"/>
      <c r="K199" s="144"/>
      <c r="L199" s="145"/>
      <c r="M199" s="151" t="str">
        <f>IF(G199="","", IF(G199="Palette TIP",#REF!,VLOOKUP(G199, '金額'!$N$3:$P$62, 3, FALSE)))</f>
        <v/>
      </c>
      <c r="N199" s="147" t="str">
        <f t="shared" si="2"/>
        <v/>
      </c>
      <c r="O199" s="125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3.5" customHeight="1">
      <c r="A200" s="148"/>
      <c r="B200" s="60" t="str">
        <f>IF($K200="","",(VLOOKUP($K200,'判定表'!$B$3:$G$108,6,FALSE)))</f>
        <v/>
      </c>
      <c r="C200" s="137"/>
      <c r="D200" s="149" t="str">
        <f t="shared" si="1"/>
        <v/>
      </c>
      <c r="E200" s="150" t="str">
        <f>IF(G200="","",VLOOKUP($G200,'金額'!$N$3:$O$62,2,FALSE))</f>
        <v/>
      </c>
      <c r="F200" s="150" t="str">
        <f>IF(G200="","",VLOOKUP($G200,'金額'!$N$3:$Q$62,4,FALSE))</f>
        <v/>
      </c>
      <c r="G200" s="140"/>
      <c r="H200" s="141"/>
      <c r="I200" s="142"/>
      <c r="J200" s="143"/>
      <c r="K200" s="144"/>
      <c r="L200" s="145"/>
      <c r="M200" s="151" t="str">
        <f>IF(G200="","", IF(G200="Palette TIP",#REF!,VLOOKUP(G200, '金額'!$N$3:$P$62, 3, FALSE)))</f>
        <v/>
      </c>
      <c r="N200" s="147" t="str">
        <f t="shared" si="2"/>
        <v/>
      </c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3.5" customHeight="1">
      <c r="A201" s="148"/>
      <c r="B201" s="60" t="str">
        <f>IF($K201="","",(VLOOKUP($K201,'判定表'!$B$3:$G$108,6,FALSE)))</f>
        <v/>
      </c>
      <c r="C201" s="137"/>
      <c r="D201" s="149" t="str">
        <f t="shared" si="1"/>
        <v/>
      </c>
      <c r="E201" s="150" t="str">
        <f>IF(G201="","",VLOOKUP($G201,'金額'!$N$3:$O$62,2,FALSE))</f>
        <v/>
      </c>
      <c r="F201" s="150" t="str">
        <f>IF(G201="","",VLOOKUP($G201,'金額'!$N$3:$Q$62,4,FALSE))</f>
        <v/>
      </c>
      <c r="G201" s="140"/>
      <c r="H201" s="141"/>
      <c r="I201" s="142"/>
      <c r="J201" s="143"/>
      <c r="K201" s="144"/>
      <c r="L201" s="145"/>
      <c r="M201" s="151" t="str">
        <f>IF(G201="","", IF(G201="Palette TIP",#REF!,VLOOKUP(G201, '金額'!$N$3:$P$62, 3, FALSE)))</f>
        <v/>
      </c>
      <c r="N201" s="147" t="str">
        <f t="shared" si="2"/>
        <v/>
      </c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3.5" customHeight="1">
      <c r="A202" s="148"/>
      <c r="B202" s="60" t="str">
        <f>IF($K202="","",(VLOOKUP($K202,'判定表'!$B$3:$G$108,6,FALSE)))</f>
        <v/>
      </c>
      <c r="C202" s="137"/>
      <c r="D202" s="149" t="str">
        <f t="shared" si="1"/>
        <v/>
      </c>
      <c r="E202" s="150" t="str">
        <f>IF(G202="","",VLOOKUP($G202,'金額'!$N$3:$O$62,2,FALSE))</f>
        <v/>
      </c>
      <c r="F202" s="150" t="str">
        <f>IF(G202="","",VLOOKUP($G202,'金額'!$N$3:$Q$62,4,FALSE))</f>
        <v/>
      </c>
      <c r="G202" s="140"/>
      <c r="H202" s="141"/>
      <c r="I202" s="142"/>
      <c r="J202" s="143"/>
      <c r="K202" s="144"/>
      <c r="L202" s="145"/>
      <c r="M202" s="151" t="str">
        <f>IF(G202="","", IF(G202="Palette TIP",#REF!,VLOOKUP(G202, '金額'!$N$3:$P$62, 3, FALSE)))</f>
        <v/>
      </c>
      <c r="N202" s="147" t="str">
        <f t="shared" si="2"/>
        <v/>
      </c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3.5" customHeight="1">
      <c r="A203" s="148"/>
      <c r="B203" s="60" t="str">
        <f>IF($K203="","",(VLOOKUP($K203,'判定表'!$B$3:$G$108,6,FALSE)))</f>
        <v/>
      </c>
      <c r="C203" s="137"/>
      <c r="D203" s="149" t="str">
        <f t="shared" si="1"/>
        <v/>
      </c>
      <c r="E203" s="150" t="str">
        <f>IF(G203="","",VLOOKUP($G203,'金額'!$N$3:$O$62,2,FALSE))</f>
        <v/>
      </c>
      <c r="F203" s="150" t="str">
        <f>IF(G203="","",VLOOKUP($G203,'金額'!$N$3:$Q$62,4,FALSE))</f>
        <v/>
      </c>
      <c r="G203" s="140"/>
      <c r="H203" s="141"/>
      <c r="I203" s="142"/>
      <c r="J203" s="143"/>
      <c r="K203" s="144"/>
      <c r="L203" s="145"/>
      <c r="M203" s="151" t="str">
        <f>IF(G203="","", IF(G203="Palette TIP",#REF!,VLOOKUP(G203, '金額'!$N$3:$P$62, 3, FALSE)))</f>
        <v/>
      </c>
      <c r="N203" s="147" t="str">
        <f t="shared" si="2"/>
        <v/>
      </c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3.5" customHeight="1">
      <c r="A204" s="148"/>
      <c r="B204" s="60" t="str">
        <f>IF($K204="","",(VLOOKUP($K204,'判定表'!$B$3:$G$108,6,FALSE)))</f>
        <v/>
      </c>
      <c r="C204" s="137"/>
      <c r="D204" s="149" t="str">
        <f t="shared" si="1"/>
        <v/>
      </c>
      <c r="E204" s="150" t="str">
        <f>IF(G204="","",VLOOKUP($G204,'金額'!$N$3:$O$62,2,FALSE))</f>
        <v/>
      </c>
      <c r="F204" s="150" t="str">
        <f>IF(G204="","",VLOOKUP($G204,'金額'!$N$3:$Q$62,4,FALSE))</f>
        <v/>
      </c>
      <c r="G204" s="140"/>
      <c r="H204" s="141"/>
      <c r="I204" s="142"/>
      <c r="J204" s="143"/>
      <c r="K204" s="144"/>
      <c r="L204" s="145"/>
      <c r="M204" s="151" t="str">
        <f>IF(G204="","", IF(G204="Palette TIP",#REF!,VLOOKUP(G204, '金額'!$N$3:$P$62, 3, FALSE)))</f>
        <v/>
      </c>
      <c r="N204" s="147" t="str">
        <f t="shared" si="2"/>
        <v/>
      </c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3.5" customHeight="1">
      <c r="A205" s="148"/>
      <c r="B205" s="60" t="str">
        <f>IF($K205="","",(VLOOKUP($K205,'判定表'!$B$3:$G$108,6,FALSE)))</f>
        <v/>
      </c>
      <c r="C205" s="137"/>
      <c r="D205" s="149" t="str">
        <f t="shared" si="1"/>
        <v/>
      </c>
      <c r="E205" s="150" t="str">
        <f>IF(G205="","",VLOOKUP($G205,'金額'!$N$3:$O$62,2,FALSE))</f>
        <v/>
      </c>
      <c r="F205" s="150" t="str">
        <f>IF(G205="","",VLOOKUP($G205,'金額'!$N$3:$Q$62,4,FALSE))</f>
        <v/>
      </c>
      <c r="G205" s="140"/>
      <c r="H205" s="141"/>
      <c r="I205" s="142"/>
      <c r="J205" s="143"/>
      <c r="K205" s="144"/>
      <c r="L205" s="145"/>
      <c r="M205" s="151" t="str">
        <f>IF(G205="","", IF(G205="Palette TIP",#REF!,VLOOKUP(G205, '金額'!$N$3:$P$62, 3, FALSE)))</f>
        <v/>
      </c>
      <c r="N205" s="147" t="str">
        <f t="shared" si="2"/>
        <v/>
      </c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3.5" customHeight="1">
      <c r="A206" s="148"/>
      <c r="B206" s="60" t="str">
        <f>IF($K206="","",(VLOOKUP($K206,'判定表'!$B$3:$G$108,6,FALSE)))</f>
        <v/>
      </c>
      <c r="C206" s="137"/>
      <c r="D206" s="149" t="str">
        <f t="shared" si="1"/>
        <v/>
      </c>
      <c r="E206" s="150" t="str">
        <f>IF(G206="","",VLOOKUP($G206,'金額'!$N$3:$O$62,2,FALSE))</f>
        <v/>
      </c>
      <c r="F206" s="150" t="str">
        <f>IF(G206="","",VLOOKUP($G206,'金額'!$N$3:$Q$62,4,FALSE))</f>
        <v/>
      </c>
      <c r="G206" s="140"/>
      <c r="H206" s="141"/>
      <c r="I206" s="142"/>
      <c r="J206" s="143"/>
      <c r="K206" s="144"/>
      <c r="L206" s="145"/>
      <c r="M206" s="151" t="str">
        <f>IF(G206="","", IF(G206="Palette TIP",#REF!,VLOOKUP(G206, '金額'!$N$3:$P$62, 3, FALSE)))</f>
        <v/>
      </c>
      <c r="N206" s="147" t="str">
        <f t="shared" si="2"/>
        <v/>
      </c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3.5" customHeight="1">
      <c r="A207" s="148"/>
      <c r="B207" s="60" t="str">
        <f>IF($K207="","",(VLOOKUP($K207,'判定表'!$B$3:$G$108,6,FALSE)))</f>
        <v/>
      </c>
      <c r="C207" s="137"/>
      <c r="D207" s="149" t="str">
        <f t="shared" si="1"/>
        <v/>
      </c>
      <c r="E207" s="150" t="str">
        <f>IF(G207="","",VLOOKUP($G207,'金額'!$N$3:$O$62,2,FALSE))</f>
        <v/>
      </c>
      <c r="F207" s="150" t="str">
        <f>IF(G207="","",VLOOKUP($G207,'金額'!$N$3:$Q$62,4,FALSE))</f>
        <v/>
      </c>
      <c r="G207" s="140"/>
      <c r="H207" s="141"/>
      <c r="I207" s="142"/>
      <c r="J207" s="143"/>
      <c r="K207" s="144"/>
      <c r="L207" s="145"/>
      <c r="M207" s="151" t="str">
        <f>IF(G207="","", IF(G207="Palette TIP",#REF!,VLOOKUP(G207, '金額'!$N$3:$P$62, 3, FALSE)))</f>
        <v/>
      </c>
      <c r="N207" s="147" t="str">
        <f t="shared" si="2"/>
        <v/>
      </c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3.5" customHeight="1">
      <c r="A208" s="148"/>
      <c r="B208" s="60" t="str">
        <f>IF($K208="","",(VLOOKUP($K208,'判定表'!$B$3:$G$108,6,FALSE)))</f>
        <v/>
      </c>
      <c r="C208" s="137"/>
      <c r="D208" s="149" t="str">
        <f t="shared" si="1"/>
        <v/>
      </c>
      <c r="E208" s="150" t="str">
        <f>IF(G208="","",VLOOKUP($G208,'金額'!$N$3:$O$62,2,FALSE))</f>
        <v/>
      </c>
      <c r="F208" s="150" t="str">
        <f>IF(G208="","",VLOOKUP($G208,'金額'!$N$3:$Q$62,4,FALSE))</f>
        <v/>
      </c>
      <c r="G208" s="140"/>
      <c r="H208" s="141"/>
      <c r="I208" s="142"/>
      <c r="J208" s="143"/>
      <c r="K208" s="144"/>
      <c r="L208" s="145"/>
      <c r="M208" s="151" t="str">
        <f>IF(G208="","", IF(G208="Palette TIP",#REF!,VLOOKUP(G208, '金額'!$N$3:$P$62, 3, FALSE)))</f>
        <v/>
      </c>
      <c r="N208" s="147" t="str">
        <f t="shared" si="2"/>
        <v/>
      </c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3.5" customHeight="1">
      <c r="A209" s="148"/>
      <c r="B209" s="60" t="str">
        <f>IF($K209="","",(VLOOKUP($K209,'判定表'!$B$3:$G$108,6,FALSE)))</f>
        <v/>
      </c>
      <c r="C209" s="137"/>
      <c r="D209" s="149" t="str">
        <f t="shared" si="1"/>
        <v/>
      </c>
      <c r="E209" s="150" t="str">
        <f>IF(G209="","",VLOOKUP($G209,'金額'!$N$3:$O$62,2,FALSE))</f>
        <v/>
      </c>
      <c r="F209" s="150" t="str">
        <f>IF(G209="","",VLOOKUP($G209,'金額'!$N$3:$Q$62,4,FALSE))</f>
        <v/>
      </c>
      <c r="G209" s="140"/>
      <c r="H209" s="141"/>
      <c r="I209" s="142"/>
      <c r="J209" s="143"/>
      <c r="K209" s="144"/>
      <c r="L209" s="145"/>
      <c r="M209" s="151" t="str">
        <f>IF(G209="","", IF(G209="Palette TIP",#REF!,VLOOKUP(G209, '金額'!$N$3:$P$62, 3, FALSE)))</f>
        <v/>
      </c>
      <c r="N209" s="147" t="str">
        <f t="shared" si="2"/>
        <v/>
      </c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3.5" customHeight="1">
      <c r="A210" s="148"/>
      <c r="B210" s="60" t="str">
        <f>IF($K210="","",(VLOOKUP($K210,'判定表'!$B$3:$G$108,6,FALSE)))</f>
        <v/>
      </c>
      <c r="C210" s="137"/>
      <c r="D210" s="149" t="str">
        <f t="shared" si="1"/>
        <v/>
      </c>
      <c r="E210" s="150" t="str">
        <f>IF(G210="","",VLOOKUP($G210,'金額'!$N$3:$O$62,2,FALSE))</f>
        <v/>
      </c>
      <c r="F210" s="150" t="str">
        <f>IF(G210="","",VLOOKUP($G210,'金額'!$N$3:$Q$62,4,FALSE))</f>
        <v/>
      </c>
      <c r="G210" s="140"/>
      <c r="H210" s="141"/>
      <c r="I210" s="142"/>
      <c r="J210" s="143"/>
      <c r="K210" s="144"/>
      <c r="L210" s="145"/>
      <c r="M210" s="151" t="str">
        <f>IF(G210="","", IF(G210="Palette TIP",#REF!,VLOOKUP(G210, '金額'!$N$3:$P$62, 3, FALSE)))</f>
        <v/>
      </c>
      <c r="N210" s="147" t="str">
        <f t="shared" si="2"/>
        <v/>
      </c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3.5" customHeight="1">
      <c r="A211" s="148"/>
      <c r="B211" s="60" t="str">
        <f>IF($K211="","",(VLOOKUP($K211,'判定表'!$B$3:$G$108,6,FALSE)))</f>
        <v/>
      </c>
      <c r="C211" s="137"/>
      <c r="D211" s="149" t="str">
        <f t="shared" si="1"/>
        <v/>
      </c>
      <c r="E211" s="150" t="str">
        <f>IF(G211="","",VLOOKUP($G211,'金額'!$N$3:$O$62,2,FALSE))</f>
        <v/>
      </c>
      <c r="F211" s="150" t="str">
        <f>IF(G211="","",VLOOKUP($G211,'金額'!$N$3:$Q$62,4,FALSE))</f>
        <v/>
      </c>
      <c r="G211" s="140"/>
      <c r="H211" s="141"/>
      <c r="I211" s="142"/>
      <c r="J211" s="143"/>
      <c r="K211" s="144"/>
      <c r="L211" s="145"/>
      <c r="M211" s="151" t="str">
        <f>IF(G211="","", IF(G211="Palette TIP",#REF!,VLOOKUP(G211, '金額'!$N$3:$P$62, 3, FALSE)))</f>
        <v/>
      </c>
      <c r="N211" s="147" t="str">
        <f t="shared" si="2"/>
        <v/>
      </c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3.5" customHeight="1">
      <c r="A212" s="148"/>
      <c r="B212" s="60" t="str">
        <f>IF($K212="","",(VLOOKUP($K212,'判定表'!$B$3:$G$108,6,FALSE)))</f>
        <v/>
      </c>
      <c r="C212" s="137"/>
      <c r="D212" s="149" t="str">
        <f t="shared" si="1"/>
        <v/>
      </c>
      <c r="E212" s="150" t="str">
        <f>IF(G212="","",VLOOKUP($G212,'金額'!$N$3:$O$62,2,FALSE))</f>
        <v/>
      </c>
      <c r="F212" s="150" t="str">
        <f>IF(G212="","",VLOOKUP($G212,'金額'!$N$3:$Q$62,4,FALSE))</f>
        <v/>
      </c>
      <c r="G212" s="140"/>
      <c r="H212" s="141"/>
      <c r="I212" s="142"/>
      <c r="J212" s="143"/>
      <c r="K212" s="144"/>
      <c r="L212" s="145"/>
      <c r="M212" s="151" t="str">
        <f>IF(G212="","", IF(G212="Palette TIP",#REF!,VLOOKUP(G212, '金額'!$N$3:$P$62, 3, FALSE)))</f>
        <v/>
      </c>
      <c r="N212" s="147" t="str">
        <f t="shared" si="2"/>
        <v/>
      </c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3.5" customHeight="1">
      <c r="A213" s="148"/>
      <c r="B213" s="60" t="str">
        <f>IF($K213="","",(VLOOKUP($K213,'判定表'!$B$3:$G$108,6,FALSE)))</f>
        <v/>
      </c>
      <c r="C213" s="137"/>
      <c r="D213" s="149" t="str">
        <f t="shared" si="1"/>
        <v/>
      </c>
      <c r="E213" s="150" t="str">
        <f>IF(G213="","",VLOOKUP($G213,'金額'!$N$3:$O$62,2,FALSE))</f>
        <v/>
      </c>
      <c r="F213" s="150" t="str">
        <f>IF(G213="","",VLOOKUP($G213,'金額'!$N$3:$Q$62,4,FALSE))</f>
        <v/>
      </c>
      <c r="G213" s="140"/>
      <c r="H213" s="141"/>
      <c r="I213" s="142"/>
      <c r="J213" s="143"/>
      <c r="K213" s="144"/>
      <c r="L213" s="145"/>
      <c r="M213" s="151" t="str">
        <f>IF(G213="","", IF(G213="Palette TIP",#REF!,VLOOKUP(G213, '金額'!$N$3:$P$62, 3, FALSE)))</f>
        <v/>
      </c>
      <c r="N213" s="147" t="str">
        <f t="shared" si="2"/>
        <v/>
      </c>
      <c r="O213" s="125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3.5" customHeight="1">
      <c r="A214" s="148"/>
      <c r="B214" s="60" t="str">
        <f>IF($K214="","",(VLOOKUP($K214,'判定表'!$B$3:$G$108,6,FALSE)))</f>
        <v/>
      </c>
      <c r="C214" s="137"/>
      <c r="D214" s="149" t="str">
        <f t="shared" si="1"/>
        <v/>
      </c>
      <c r="E214" s="150" t="str">
        <f>IF(G214="","",VLOOKUP($G214,'金額'!$N$3:$O$62,2,FALSE))</f>
        <v/>
      </c>
      <c r="F214" s="150" t="str">
        <f>IF(G214="","",VLOOKUP($G214,'金額'!$N$3:$Q$62,4,FALSE))</f>
        <v/>
      </c>
      <c r="G214" s="140"/>
      <c r="H214" s="141"/>
      <c r="I214" s="142"/>
      <c r="J214" s="143"/>
      <c r="K214" s="144"/>
      <c r="L214" s="145"/>
      <c r="M214" s="151" t="str">
        <f>IF(G214="","", IF(G214="Palette TIP",#REF!,VLOOKUP(G214, '金額'!$N$3:$P$62, 3, FALSE)))</f>
        <v/>
      </c>
      <c r="N214" s="147" t="str">
        <f t="shared" si="2"/>
        <v/>
      </c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3.5" customHeight="1">
      <c r="A215" s="148"/>
      <c r="B215" s="60" t="str">
        <f>IF($K215="","",(VLOOKUP($K215,'判定表'!$B$3:$G$108,6,FALSE)))</f>
        <v/>
      </c>
      <c r="C215" s="137"/>
      <c r="D215" s="149" t="str">
        <f t="shared" si="1"/>
        <v/>
      </c>
      <c r="E215" s="150" t="str">
        <f>IF(G215="","",VLOOKUP($G215,'金額'!$N$3:$O$62,2,FALSE))</f>
        <v/>
      </c>
      <c r="F215" s="150" t="str">
        <f>IF(G215="","",VLOOKUP($G215,'金額'!$N$3:$Q$62,4,FALSE))</f>
        <v/>
      </c>
      <c r="G215" s="140"/>
      <c r="H215" s="141"/>
      <c r="I215" s="142"/>
      <c r="J215" s="143"/>
      <c r="K215" s="144"/>
      <c r="L215" s="145"/>
      <c r="M215" s="151" t="str">
        <f>IF(G215="","", IF(G215="Palette TIP",#REF!,VLOOKUP(G215, '金額'!$N$3:$P$62, 3, FALSE)))</f>
        <v/>
      </c>
      <c r="N215" s="147" t="str">
        <f t="shared" si="2"/>
        <v/>
      </c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3.5" customHeight="1">
      <c r="A216" s="148"/>
      <c r="B216" s="60" t="str">
        <f>IF($K216="","",(VLOOKUP($K216,'判定表'!$B$3:$G$108,6,FALSE)))</f>
        <v/>
      </c>
      <c r="C216" s="137"/>
      <c r="D216" s="149" t="str">
        <f t="shared" si="1"/>
        <v/>
      </c>
      <c r="E216" s="150" t="str">
        <f>IF(G216="","",VLOOKUP($G216,'金額'!$N$3:$O$62,2,FALSE))</f>
        <v/>
      </c>
      <c r="F216" s="150" t="str">
        <f>IF(G216="","",VLOOKUP($G216,'金額'!$N$3:$Q$62,4,FALSE))</f>
        <v/>
      </c>
      <c r="G216" s="140"/>
      <c r="H216" s="141"/>
      <c r="I216" s="142"/>
      <c r="J216" s="143"/>
      <c r="K216" s="144"/>
      <c r="L216" s="145"/>
      <c r="M216" s="151" t="str">
        <f>IF(G216="","", IF(G216="Palette TIP",#REF!,VLOOKUP(G216, '金額'!$N$3:$P$62, 3, FALSE)))</f>
        <v/>
      </c>
      <c r="N216" s="147" t="str">
        <f t="shared" si="2"/>
        <v/>
      </c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3.5" customHeight="1">
      <c r="A217" s="148"/>
      <c r="B217" s="60" t="str">
        <f>IF($K217="","",(VLOOKUP($K217,'判定表'!$B$3:$G$108,6,FALSE)))</f>
        <v/>
      </c>
      <c r="C217" s="137"/>
      <c r="D217" s="149" t="str">
        <f t="shared" si="1"/>
        <v/>
      </c>
      <c r="E217" s="150" t="str">
        <f>IF(G217="","",VLOOKUP($G217,'金額'!$N$3:$O$62,2,FALSE))</f>
        <v/>
      </c>
      <c r="F217" s="150" t="str">
        <f>IF(G217="","",VLOOKUP($G217,'金額'!$N$3:$Q$62,4,FALSE))</f>
        <v/>
      </c>
      <c r="G217" s="140"/>
      <c r="H217" s="141"/>
      <c r="I217" s="142"/>
      <c r="J217" s="143"/>
      <c r="K217" s="144"/>
      <c r="L217" s="145"/>
      <c r="M217" s="151" t="str">
        <f>IF(G217="","", IF(G217="Palette TIP",#REF!,VLOOKUP(G217, '金額'!$N$3:$P$62, 3, FALSE)))</f>
        <v/>
      </c>
      <c r="N217" s="147" t="str">
        <f t="shared" si="2"/>
        <v/>
      </c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3.5" customHeight="1">
      <c r="A218" s="148"/>
      <c r="B218" s="60" t="str">
        <f>IF($K218="","",(VLOOKUP($K218,'判定表'!$B$3:$G$108,6,FALSE)))</f>
        <v/>
      </c>
      <c r="C218" s="137"/>
      <c r="D218" s="149" t="str">
        <f t="shared" si="1"/>
        <v/>
      </c>
      <c r="E218" s="150" t="str">
        <f>IF(G218="","",VLOOKUP($G218,'金額'!$N$3:$O$62,2,FALSE))</f>
        <v/>
      </c>
      <c r="F218" s="150" t="str">
        <f>IF(G218="","",VLOOKUP($G218,'金額'!$N$3:$Q$62,4,FALSE))</f>
        <v/>
      </c>
      <c r="G218" s="140"/>
      <c r="H218" s="141"/>
      <c r="I218" s="142"/>
      <c r="J218" s="143"/>
      <c r="K218" s="144"/>
      <c r="L218" s="145"/>
      <c r="M218" s="151" t="str">
        <f>IF(G218="","", IF(G218="Palette TIP",#REF!,VLOOKUP(G218, '金額'!$N$3:$P$62, 3, FALSE)))</f>
        <v/>
      </c>
      <c r="N218" s="147" t="str">
        <f t="shared" si="2"/>
        <v/>
      </c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3.5" customHeight="1">
      <c r="A219" s="148"/>
      <c r="B219" s="60" t="str">
        <f>IF($K219="","",(VLOOKUP($K219,'判定表'!$B$3:$G$108,6,FALSE)))</f>
        <v/>
      </c>
      <c r="C219" s="137"/>
      <c r="D219" s="149" t="str">
        <f t="shared" si="1"/>
        <v/>
      </c>
      <c r="E219" s="150" t="str">
        <f>IF(G219="","",VLOOKUP($G219,'金額'!$N$3:$O$62,2,FALSE))</f>
        <v/>
      </c>
      <c r="F219" s="150" t="str">
        <f>IF(G219="","",VLOOKUP($G219,'金額'!$N$3:$Q$62,4,FALSE))</f>
        <v/>
      </c>
      <c r="G219" s="140"/>
      <c r="H219" s="141"/>
      <c r="I219" s="142"/>
      <c r="J219" s="143"/>
      <c r="K219" s="144"/>
      <c r="L219" s="145"/>
      <c r="M219" s="151" t="str">
        <f>IF(G219="","", IF(G219="Palette TIP",#REF!,VLOOKUP(G219, '金額'!$N$3:$P$62, 3, FALSE)))</f>
        <v/>
      </c>
      <c r="N219" s="147" t="str">
        <f t="shared" si="2"/>
        <v/>
      </c>
      <c r="O219" s="125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3.5" customHeight="1">
      <c r="A220" s="148"/>
      <c r="B220" s="60" t="str">
        <f>IF($K220="","",(VLOOKUP($K220,'判定表'!$B$3:$G$108,6,FALSE)))</f>
        <v/>
      </c>
      <c r="C220" s="137"/>
      <c r="D220" s="149" t="str">
        <f t="shared" si="1"/>
        <v/>
      </c>
      <c r="E220" s="150" t="str">
        <f>IF(G220="","",VLOOKUP($G220,'金額'!$N$3:$O$62,2,FALSE))</f>
        <v/>
      </c>
      <c r="F220" s="150" t="str">
        <f>IF(G220="","",VLOOKUP($G220,'金額'!$N$3:$Q$62,4,FALSE))</f>
        <v/>
      </c>
      <c r="G220" s="140"/>
      <c r="H220" s="141"/>
      <c r="I220" s="142"/>
      <c r="J220" s="143"/>
      <c r="K220" s="144"/>
      <c r="L220" s="145"/>
      <c r="M220" s="151" t="str">
        <f>IF(G220="","", IF(G220="Palette TIP",#REF!,VLOOKUP(G220, '金額'!$N$3:$P$62, 3, FALSE)))</f>
        <v/>
      </c>
      <c r="N220" s="147" t="str">
        <f t="shared" si="2"/>
        <v/>
      </c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3.5" customHeight="1">
      <c r="A221" s="148"/>
      <c r="B221" s="60" t="str">
        <f>IF($K221="","",(VLOOKUP($K221,'判定表'!$B$3:$G$108,6,FALSE)))</f>
        <v/>
      </c>
      <c r="C221" s="137"/>
      <c r="D221" s="149" t="str">
        <f t="shared" si="1"/>
        <v/>
      </c>
      <c r="E221" s="150" t="str">
        <f>IF(G221="","",VLOOKUP($G221,'金額'!$N$3:$O$62,2,FALSE))</f>
        <v/>
      </c>
      <c r="F221" s="150" t="str">
        <f>IF(G221="","",VLOOKUP($G221,'金額'!$N$3:$Q$62,4,FALSE))</f>
        <v/>
      </c>
      <c r="G221" s="140"/>
      <c r="H221" s="141"/>
      <c r="I221" s="142"/>
      <c r="J221" s="143"/>
      <c r="K221" s="144"/>
      <c r="L221" s="145"/>
      <c r="M221" s="151" t="str">
        <f>IF(G221="","", IF(G221="Palette TIP",#REF!,VLOOKUP(G221, '金額'!$N$3:$P$62, 3, FALSE)))</f>
        <v/>
      </c>
      <c r="N221" s="147" t="str">
        <f t="shared" si="2"/>
        <v/>
      </c>
      <c r="O221" s="125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3.5" customHeight="1">
      <c r="A222" s="148"/>
      <c r="B222" s="60" t="str">
        <f>IF($K222="","",(VLOOKUP($K222,'判定表'!$B$3:$G$108,6,FALSE)))</f>
        <v/>
      </c>
      <c r="C222" s="137"/>
      <c r="D222" s="149" t="str">
        <f t="shared" si="1"/>
        <v/>
      </c>
      <c r="E222" s="150" t="str">
        <f>IF(G222="","",VLOOKUP($G222,'金額'!$N$3:$O$62,2,FALSE))</f>
        <v/>
      </c>
      <c r="F222" s="150" t="str">
        <f>IF(G222="","",VLOOKUP($G222,'金額'!$N$3:$Q$62,4,FALSE))</f>
        <v/>
      </c>
      <c r="G222" s="140"/>
      <c r="H222" s="141"/>
      <c r="I222" s="142"/>
      <c r="J222" s="143"/>
      <c r="K222" s="144"/>
      <c r="L222" s="145"/>
      <c r="M222" s="151" t="str">
        <f>IF(G222="","", IF(G222="Palette TIP",#REF!,VLOOKUP(G222, '金額'!$N$3:$P$62, 3, FALSE)))</f>
        <v/>
      </c>
      <c r="N222" s="147" t="str">
        <f t="shared" si="2"/>
        <v/>
      </c>
      <c r="O222" s="125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3.5" customHeight="1">
      <c r="A223" s="148"/>
      <c r="B223" s="60" t="str">
        <f>IF($K223="","",(VLOOKUP($K223,'判定表'!$B$3:$G$108,6,FALSE)))</f>
        <v/>
      </c>
      <c r="C223" s="137"/>
      <c r="D223" s="149" t="str">
        <f t="shared" si="1"/>
        <v/>
      </c>
      <c r="E223" s="150" t="str">
        <f>IF(G223="","",VLOOKUP($G223,'金額'!$N$3:$O$62,2,FALSE))</f>
        <v/>
      </c>
      <c r="F223" s="150" t="str">
        <f>IF(G223="","",VLOOKUP($G223,'金額'!$N$3:$Q$62,4,FALSE))</f>
        <v/>
      </c>
      <c r="G223" s="140"/>
      <c r="H223" s="141"/>
      <c r="I223" s="142"/>
      <c r="J223" s="143"/>
      <c r="K223" s="144"/>
      <c r="L223" s="145"/>
      <c r="M223" s="151" t="str">
        <f>IF(G223="","", IF(G223="Palette TIP",#REF!,VLOOKUP(G223, '金額'!$N$3:$P$62, 3, FALSE)))</f>
        <v/>
      </c>
      <c r="N223" s="147" t="str">
        <f t="shared" si="2"/>
        <v/>
      </c>
      <c r="O223" s="125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3.5" customHeight="1">
      <c r="A224" s="148"/>
      <c r="B224" s="60" t="str">
        <f>IF($K224="","",(VLOOKUP($K224,'判定表'!$B$3:$G$108,6,FALSE)))</f>
        <v/>
      </c>
      <c r="C224" s="137"/>
      <c r="D224" s="149" t="str">
        <f t="shared" si="1"/>
        <v/>
      </c>
      <c r="E224" s="150" t="str">
        <f>IF(G224="","",VLOOKUP($G224,'金額'!$N$3:$O$62,2,FALSE))</f>
        <v/>
      </c>
      <c r="F224" s="150" t="str">
        <f>IF(G224="","",VLOOKUP($G224,'金額'!$N$3:$Q$62,4,FALSE))</f>
        <v/>
      </c>
      <c r="G224" s="140"/>
      <c r="H224" s="141"/>
      <c r="I224" s="142"/>
      <c r="J224" s="143"/>
      <c r="K224" s="144"/>
      <c r="L224" s="145"/>
      <c r="M224" s="151" t="str">
        <f>IF(G224="","", IF(G224="Palette TIP",#REF!,VLOOKUP(G224, '金額'!$N$3:$P$62, 3, FALSE)))</f>
        <v/>
      </c>
      <c r="N224" s="147" t="str">
        <f t="shared" si="2"/>
        <v/>
      </c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3.5" customHeight="1">
      <c r="A225" s="148"/>
      <c r="B225" s="60" t="str">
        <f>IF($K225="","",(VLOOKUP($K225,'判定表'!$B$3:$G$108,6,FALSE)))</f>
        <v/>
      </c>
      <c r="C225" s="137"/>
      <c r="D225" s="149" t="str">
        <f t="shared" si="1"/>
        <v/>
      </c>
      <c r="E225" s="150" t="str">
        <f>IF(G225="","",VLOOKUP($G225,'金額'!$N$3:$O$62,2,FALSE))</f>
        <v/>
      </c>
      <c r="F225" s="150" t="str">
        <f>IF(G225="","",VLOOKUP($G225,'金額'!$N$3:$Q$62,4,FALSE))</f>
        <v/>
      </c>
      <c r="G225" s="140"/>
      <c r="H225" s="141"/>
      <c r="I225" s="142"/>
      <c r="J225" s="143"/>
      <c r="K225" s="144"/>
      <c r="L225" s="145"/>
      <c r="M225" s="151" t="str">
        <f>IF(G225="","", IF(G225="Palette TIP",#REF!,VLOOKUP(G225, '金額'!$N$3:$P$62, 3, FALSE)))</f>
        <v/>
      </c>
      <c r="N225" s="147" t="str">
        <f t="shared" si="2"/>
        <v/>
      </c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3.5" customHeight="1">
      <c r="A226" s="148"/>
      <c r="B226" s="60" t="str">
        <f>IF($K226="","",(VLOOKUP($K226,'判定表'!$B$3:$G$108,6,FALSE)))</f>
        <v/>
      </c>
      <c r="C226" s="137"/>
      <c r="D226" s="149" t="str">
        <f t="shared" si="1"/>
        <v/>
      </c>
      <c r="E226" s="150" t="str">
        <f>IF(G226="","",VLOOKUP($G226,'金額'!$N$3:$O$62,2,FALSE))</f>
        <v/>
      </c>
      <c r="F226" s="150" t="str">
        <f>IF(G226="","",VLOOKUP($G226,'金額'!$N$3:$Q$62,4,FALSE))</f>
        <v/>
      </c>
      <c r="G226" s="140"/>
      <c r="H226" s="141"/>
      <c r="I226" s="142"/>
      <c r="J226" s="143"/>
      <c r="K226" s="144"/>
      <c r="L226" s="145"/>
      <c r="M226" s="151" t="str">
        <f>IF(G226="","", IF(G226="Palette TIP",#REF!,VLOOKUP(G226, '金額'!$N$3:$P$62, 3, FALSE)))</f>
        <v/>
      </c>
      <c r="N226" s="147" t="str">
        <f t="shared" si="2"/>
        <v/>
      </c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3.5" customHeight="1">
      <c r="A227" s="148"/>
      <c r="B227" s="60" t="str">
        <f>IF($K227="","",(VLOOKUP($K227,'判定表'!$B$3:$G$108,6,FALSE)))</f>
        <v/>
      </c>
      <c r="C227" s="137"/>
      <c r="D227" s="149" t="str">
        <f t="shared" si="1"/>
        <v/>
      </c>
      <c r="E227" s="150" t="str">
        <f>IF(G227="","",VLOOKUP($G227,'金額'!$N$3:$O$62,2,FALSE))</f>
        <v/>
      </c>
      <c r="F227" s="150" t="str">
        <f>IF(G227="","",VLOOKUP($G227,'金額'!$N$3:$Q$62,4,FALSE))</f>
        <v/>
      </c>
      <c r="G227" s="140"/>
      <c r="H227" s="141"/>
      <c r="I227" s="142"/>
      <c r="J227" s="143"/>
      <c r="K227" s="144"/>
      <c r="L227" s="145"/>
      <c r="M227" s="151" t="str">
        <f>IF(G227="","", IF(G227="Palette TIP",#REF!,VLOOKUP(G227, '金額'!$N$3:$P$62, 3, FALSE)))</f>
        <v/>
      </c>
      <c r="N227" s="147" t="str">
        <f t="shared" si="2"/>
        <v/>
      </c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3.5" customHeight="1">
      <c r="A228" s="148"/>
      <c r="B228" s="60" t="str">
        <f>IF($K228="","",(VLOOKUP($K228,'判定表'!$B$3:$G$108,6,FALSE)))</f>
        <v/>
      </c>
      <c r="C228" s="137"/>
      <c r="D228" s="149" t="str">
        <f t="shared" si="1"/>
        <v/>
      </c>
      <c r="E228" s="150" t="str">
        <f>IF(G228="","",VLOOKUP($G228,'金額'!$N$3:$O$62,2,FALSE))</f>
        <v/>
      </c>
      <c r="F228" s="150" t="str">
        <f>IF(G228="","",VLOOKUP($G228,'金額'!$N$3:$Q$62,4,FALSE))</f>
        <v/>
      </c>
      <c r="G228" s="140"/>
      <c r="H228" s="141"/>
      <c r="I228" s="142"/>
      <c r="J228" s="143"/>
      <c r="K228" s="144"/>
      <c r="L228" s="145"/>
      <c r="M228" s="151" t="str">
        <f>IF(G228="","", IF(G228="Palette TIP",#REF!,VLOOKUP(G228, '金額'!$N$3:$P$62, 3, FALSE)))</f>
        <v/>
      </c>
      <c r="N228" s="147" t="str">
        <f t="shared" si="2"/>
        <v/>
      </c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3.5" customHeight="1">
      <c r="A229" s="148"/>
      <c r="B229" s="60" t="str">
        <f>IF($K229="","",(VLOOKUP($K229,'判定表'!$B$3:$G$108,6,FALSE)))</f>
        <v/>
      </c>
      <c r="C229" s="137"/>
      <c r="D229" s="149" t="str">
        <f t="shared" si="1"/>
        <v/>
      </c>
      <c r="E229" s="150" t="str">
        <f>IF(G229="","",VLOOKUP($G229,'金額'!$N$3:$O$62,2,FALSE))</f>
        <v/>
      </c>
      <c r="F229" s="150" t="str">
        <f>IF(G229="","",VLOOKUP($G229,'金額'!$N$3:$Q$62,4,FALSE))</f>
        <v/>
      </c>
      <c r="G229" s="140"/>
      <c r="H229" s="141"/>
      <c r="I229" s="142"/>
      <c r="J229" s="143"/>
      <c r="K229" s="144"/>
      <c r="L229" s="145"/>
      <c r="M229" s="151" t="str">
        <f>IF(G229="","", IF(G229="Palette TIP",#REF!,VLOOKUP(G229, '金額'!$N$3:$P$62, 3, FALSE)))</f>
        <v/>
      </c>
      <c r="N229" s="147" t="str">
        <f t="shared" si="2"/>
        <v/>
      </c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3.5" customHeight="1">
      <c r="A230" s="148"/>
      <c r="B230" s="60" t="str">
        <f>IF($K230="","",(VLOOKUP($K230,'判定表'!$B$3:$G$108,6,FALSE)))</f>
        <v/>
      </c>
      <c r="C230" s="137"/>
      <c r="D230" s="149" t="str">
        <f t="shared" si="1"/>
        <v/>
      </c>
      <c r="E230" s="150" t="str">
        <f>IF(G230="","",VLOOKUP($G230,'金額'!$N$3:$O$62,2,FALSE))</f>
        <v/>
      </c>
      <c r="F230" s="150" t="str">
        <f>IF(G230="","",VLOOKUP($G230,'金額'!$N$3:$Q$62,4,FALSE))</f>
        <v/>
      </c>
      <c r="G230" s="140"/>
      <c r="H230" s="141"/>
      <c r="I230" s="142"/>
      <c r="J230" s="143"/>
      <c r="K230" s="144"/>
      <c r="L230" s="145"/>
      <c r="M230" s="151" t="str">
        <f>IF(G230="","", IF(G230="Palette TIP",#REF!,VLOOKUP(G230, '金額'!$N$3:$P$62, 3, FALSE)))</f>
        <v/>
      </c>
      <c r="N230" s="147" t="str">
        <f t="shared" si="2"/>
        <v/>
      </c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3.5" customHeight="1">
      <c r="A231" s="148"/>
      <c r="B231" s="60" t="str">
        <f>IF($K231="","",(VLOOKUP($K231,'判定表'!$B$3:$G$108,6,FALSE)))</f>
        <v/>
      </c>
      <c r="C231" s="137"/>
      <c r="D231" s="149" t="str">
        <f t="shared" si="1"/>
        <v/>
      </c>
      <c r="E231" s="150" t="str">
        <f>IF(G231="","",VLOOKUP($G231,'金額'!$N$3:$O$62,2,FALSE))</f>
        <v/>
      </c>
      <c r="F231" s="150" t="str">
        <f>IF(G231="","",VLOOKUP($G231,'金額'!$N$3:$Q$62,4,FALSE))</f>
        <v/>
      </c>
      <c r="G231" s="140"/>
      <c r="H231" s="141"/>
      <c r="I231" s="142"/>
      <c r="J231" s="143"/>
      <c r="K231" s="144"/>
      <c r="L231" s="145"/>
      <c r="M231" s="151" t="str">
        <f>IF(G231="","", IF(G231="Palette TIP",#REF!,VLOOKUP(G231, '金額'!$N$3:$P$62, 3, FALSE)))</f>
        <v/>
      </c>
      <c r="N231" s="147" t="str">
        <f t="shared" si="2"/>
        <v/>
      </c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3.5" customHeight="1">
      <c r="A232" s="148"/>
      <c r="B232" s="60" t="str">
        <f>IF($K232="","",(VLOOKUP($K232,'判定表'!$B$3:$G$108,6,FALSE)))</f>
        <v/>
      </c>
      <c r="C232" s="137"/>
      <c r="D232" s="149" t="str">
        <f t="shared" si="1"/>
        <v/>
      </c>
      <c r="E232" s="150" t="str">
        <f>IF(G232="","",VLOOKUP($G232,'金額'!$N$3:$O$62,2,FALSE))</f>
        <v/>
      </c>
      <c r="F232" s="150" t="str">
        <f>IF(G232="","",VLOOKUP($G232,'金額'!$N$3:$Q$62,4,FALSE))</f>
        <v/>
      </c>
      <c r="G232" s="140"/>
      <c r="H232" s="141"/>
      <c r="I232" s="142"/>
      <c r="J232" s="143"/>
      <c r="K232" s="144"/>
      <c r="L232" s="145"/>
      <c r="M232" s="151" t="str">
        <f>IF(G232="","", IF(G232="Palette TIP",#REF!,VLOOKUP(G232, '金額'!$N$3:$P$62, 3, FALSE)))</f>
        <v/>
      </c>
      <c r="N232" s="147" t="str">
        <f t="shared" si="2"/>
        <v/>
      </c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3.5" customHeight="1">
      <c r="A233" s="148"/>
      <c r="B233" s="60" t="str">
        <f>IF($K233="","",(VLOOKUP($K233,'判定表'!$B$3:$G$108,6,FALSE)))</f>
        <v/>
      </c>
      <c r="C233" s="137"/>
      <c r="D233" s="149" t="str">
        <f t="shared" si="1"/>
        <v/>
      </c>
      <c r="E233" s="150" t="str">
        <f>IF(G233="","",VLOOKUP($G233,'金額'!$N$3:$O$62,2,FALSE))</f>
        <v/>
      </c>
      <c r="F233" s="150" t="str">
        <f>IF(G233="","",VLOOKUP($G233,'金額'!$N$3:$Q$62,4,FALSE))</f>
        <v/>
      </c>
      <c r="G233" s="140"/>
      <c r="H233" s="141"/>
      <c r="I233" s="142"/>
      <c r="J233" s="143"/>
      <c r="K233" s="144"/>
      <c r="L233" s="145"/>
      <c r="M233" s="151" t="str">
        <f>IF(G233="","", IF(G233="Palette TIP",#REF!,VLOOKUP(G233, '金額'!$N$3:$P$62, 3, FALSE)))</f>
        <v/>
      </c>
      <c r="N233" s="147" t="str">
        <f t="shared" si="2"/>
        <v/>
      </c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3.5" customHeight="1">
      <c r="A234" s="148"/>
      <c r="B234" s="60" t="str">
        <f>IF($K234="","",(VLOOKUP($K234,'判定表'!$B$3:$G$108,6,FALSE)))</f>
        <v/>
      </c>
      <c r="C234" s="137"/>
      <c r="D234" s="149" t="str">
        <f t="shared" si="1"/>
        <v/>
      </c>
      <c r="E234" s="150" t="str">
        <f>IF(G234="","",VLOOKUP($G234,'金額'!$N$3:$O$62,2,FALSE))</f>
        <v/>
      </c>
      <c r="F234" s="150" t="str">
        <f>IF(G234="","",VLOOKUP($G234,'金額'!$N$3:$Q$62,4,FALSE))</f>
        <v/>
      </c>
      <c r="G234" s="140"/>
      <c r="H234" s="141"/>
      <c r="I234" s="142"/>
      <c r="J234" s="143"/>
      <c r="K234" s="144"/>
      <c r="L234" s="145"/>
      <c r="M234" s="151" t="str">
        <f>IF(G234="","", IF(G234="Palette TIP",#REF!,VLOOKUP(G234, '金額'!$N$3:$P$62, 3, FALSE)))</f>
        <v/>
      </c>
      <c r="N234" s="147" t="str">
        <f t="shared" si="2"/>
        <v/>
      </c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3.5" customHeight="1">
      <c r="A235" s="148"/>
      <c r="B235" s="60" t="str">
        <f>IF($K235="","",(VLOOKUP($K235,'判定表'!$B$3:$G$108,6,FALSE)))</f>
        <v/>
      </c>
      <c r="C235" s="137"/>
      <c r="D235" s="149" t="str">
        <f t="shared" si="1"/>
        <v/>
      </c>
      <c r="E235" s="150" t="str">
        <f>IF(G235="","",VLOOKUP($G235,'金額'!$N$3:$O$62,2,FALSE))</f>
        <v/>
      </c>
      <c r="F235" s="150" t="str">
        <f>IF(G235="","",VLOOKUP($G235,'金額'!$N$3:$Q$62,4,FALSE))</f>
        <v/>
      </c>
      <c r="G235" s="140"/>
      <c r="H235" s="141"/>
      <c r="I235" s="142"/>
      <c r="J235" s="143"/>
      <c r="K235" s="144"/>
      <c r="L235" s="145"/>
      <c r="M235" s="151" t="str">
        <f>IF(G235="","", IF(G235="Palette TIP",#REF!,VLOOKUP(G235, '金額'!$N$3:$P$62, 3, FALSE)))</f>
        <v/>
      </c>
      <c r="N235" s="147" t="str">
        <f t="shared" si="2"/>
        <v/>
      </c>
      <c r="O235" s="125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3.5" customHeight="1">
      <c r="A236" s="148"/>
      <c r="B236" s="60" t="str">
        <f>IF($K236="","",(VLOOKUP($K236,'判定表'!$B$3:$G$108,6,FALSE)))</f>
        <v/>
      </c>
      <c r="C236" s="137"/>
      <c r="D236" s="149" t="str">
        <f t="shared" si="1"/>
        <v/>
      </c>
      <c r="E236" s="150" t="str">
        <f>IF(G236="","",VLOOKUP($G236,'金額'!$N$3:$O$62,2,FALSE))</f>
        <v/>
      </c>
      <c r="F236" s="150" t="str">
        <f>IF(G236="","",VLOOKUP($G236,'金額'!$N$3:$Q$62,4,FALSE))</f>
        <v/>
      </c>
      <c r="G236" s="140"/>
      <c r="H236" s="141"/>
      <c r="I236" s="142"/>
      <c r="J236" s="143"/>
      <c r="K236" s="144"/>
      <c r="L236" s="145"/>
      <c r="M236" s="151" t="str">
        <f>IF(G236="","", IF(G236="Palette TIP",#REF!,VLOOKUP(G236, '金額'!$N$3:$P$62, 3, FALSE)))</f>
        <v/>
      </c>
      <c r="N236" s="147" t="str">
        <f t="shared" si="2"/>
        <v/>
      </c>
      <c r="O236" s="125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3.5" customHeight="1">
      <c r="A237" s="148"/>
      <c r="B237" s="60" t="str">
        <f>IF($K237="","",(VLOOKUP($K237,'判定表'!$B$3:$G$108,6,FALSE)))</f>
        <v/>
      </c>
      <c r="C237" s="137"/>
      <c r="D237" s="149" t="str">
        <f t="shared" si="1"/>
        <v/>
      </c>
      <c r="E237" s="150" t="str">
        <f>IF(G237="","",VLOOKUP($G237,'金額'!$N$3:$O$62,2,FALSE))</f>
        <v/>
      </c>
      <c r="F237" s="150" t="str">
        <f>IF(G237="","",VLOOKUP($G237,'金額'!$N$3:$Q$62,4,FALSE))</f>
        <v/>
      </c>
      <c r="G237" s="140"/>
      <c r="H237" s="141"/>
      <c r="I237" s="142"/>
      <c r="J237" s="143"/>
      <c r="K237" s="144"/>
      <c r="L237" s="145"/>
      <c r="M237" s="151" t="str">
        <f>IF(G237="","", IF(G237="Palette TIP",#REF!,VLOOKUP(G237, '金額'!$N$3:$P$62, 3, FALSE)))</f>
        <v/>
      </c>
      <c r="N237" s="147" t="str">
        <f t="shared" si="2"/>
        <v/>
      </c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3.5" customHeight="1">
      <c r="A238" s="148"/>
      <c r="B238" s="60" t="str">
        <f>IF($K238="","",(VLOOKUP($K238,'判定表'!$B$3:$G$108,6,FALSE)))</f>
        <v/>
      </c>
      <c r="C238" s="137"/>
      <c r="D238" s="149" t="str">
        <f t="shared" si="1"/>
        <v/>
      </c>
      <c r="E238" s="150" t="str">
        <f>IF(G238="","",VLOOKUP($G238,'金額'!$N$3:$O$62,2,FALSE))</f>
        <v/>
      </c>
      <c r="F238" s="150" t="str">
        <f>IF(G238="","",VLOOKUP($G238,'金額'!$N$3:$Q$62,4,FALSE))</f>
        <v/>
      </c>
      <c r="G238" s="140"/>
      <c r="H238" s="141"/>
      <c r="I238" s="142"/>
      <c r="J238" s="143"/>
      <c r="K238" s="144"/>
      <c r="L238" s="145"/>
      <c r="M238" s="151" t="str">
        <f>IF(G238="","", IF(G238="Palette TIP",#REF!,VLOOKUP(G238, '金額'!$N$3:$P$62, 3, FALSE)))</f>
        <v/>
      </c>
      <c r="N238" s="147" t="str">
        <f t="shared" si="2"/>
        <v/>
      </c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3.5" customHeight="1">
      <c r="A239" s="148"/>
      <c r="B239" s="60" t="str">
        <f>IF($K239="","",(VLOOKUP($K239,'判定表'!$B$3:$G$108,6,FALSE)))</f>
        <v/>
      </c>
      <c r="C239" s="137"/>
      <c r="D239" s="149" t="str">
        <f t="shared" si="1"/>
        <v/>
      </c>
      <c r="E239" s="150" t="str">
        <f>IF(G239="","",VLOOKUP($G239,'金額'!$N$3:$O$62,2,FALSE))</f>
        <v/>
      </c>
      <c r="F239" s="150" t="str">
        <f>IF(G239="","",VLOOKUP($G239,'金額'!$N$3:$Q$62,4,FALSE))</f>
        <v/>
      </c>
      <c r="G239" s="140"/>
      <c r="H239" s="141"/>
      <c r="I239" s="142"/>
      <c r="J239" s="143"/>
      <c r="K239" s="144"/>
      <c r="L239" s="145"/>
      <c r="M239" s="151" t="str">
        <f>IF(G239="","", IF(G239="Palette TIP",#REF!,VLOOKUP(G239, '金額'!$N$3:$P$62, 3, FALSE)))</f>
        <v/>
      </c>
      <c r="N239" s="147" t="str">
        <f t="shared" si="2"/>
        <v/>
      </c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3.5" customHeight="1">
      <c r="A240" s="148"/>
      <c r="B240" s="60" t="str">
        <f>IF($K240="","",(VLOOKUP($K240,'判定表'!$B$3:$G$108,6,FALSE)))</f>
        <v/>
      </c>
      <c r="C240" s="137"/>
      <c r="D240" s="149" t="str">
        <f t="shared" si="1"/>
        <v/>
      </c>
      <c r="E240" s="150" t="str">
        <f>IF(G240="","",VLOOKUP($G240,'金額'!$N$3:$O$62,2,FALSE))</f>
        <v/>
      </c>
      <c r="F240" s="150" t="str">
        <f>IF(G240="","",VLOOKUP($G240,'金額'!$N$3:$Q$62,4,FALSE))</f>
        <v/>
      </c>
      <c r="G240" s="140"/>
      <c r="H240" s="141"/>
      <c r="I240" s="142"/>
      <c r="J240" s="143"/>
      <c r="K240" s="144"/>
      <c r="L240" s="145"/>
      <c r="M240" s="151" t="str">
        <f>IF(G240="","", IF(G240="Palette TIP",#REF!,VLOOKUP(G240, '金額'!$N$3:$P$62, 3, FALSE)))</f>
        <v/>
      </c>
      <c r="N240" s="147" t="str">
        <f t="shared" si="2"/>
        <v/>
      </c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3.5" customHeight="1">
      <c r="A241" s="148"/>
      <c r="B241" s="60" t="str">
        <f>IF($K241="","",(VLOOKUP($K241,'判定表'!$B$3:$G$108,6,FALSE)))</f>
        <v/>
      </c>
      <c r="C241" s="137"/>
      <c r="D241" s="149" t="str">
        <f t="shared" si="1"/>
        <v/>
      </c>
      <c r="E241" s="150" t="str">
        <f>IF(G241="","",VLOOKUP($G241,'金額'!$N$3:$O$62,2,FALSE))</f>
        <v/>
      </c>
      <c r="F241" s="150" t="str">
        <f>IF(G241="","",VLOOKUP($G241,'金額'!$N$3:$Q$62,4,FALSE))</f>
        <v/>
      </c>
      <c r="G241" s="140"/>
      <c r="H241" s="141"/>
      <c r="I241" s="142"/>
      <c r="J241" s="143"/>
      <c r="K241" s="144"/>
      <c r="L241" s="145"/>
      <c r="M241" s="151" t="str">
        <f>IF(G241="","", IF(G241="Palette TIP",#REF!,VLOOKUP(G241, '金額'!$N$3:$P$62, 3, FALSE)))</f>
        <v/>
      </c>
      <c r="N241" s="147" t="str">
        <f t="shared" si="2"/>
        <v/>
      </c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3.5" customHeight="1">
      <c r="A242" s="148"/>
      <c r="B242" s="60" t="str">
        <f>IF($K242="","",(VLOOKUP($K242,'判定表'!$B$3:$G$108,6,FALSE)))</f>
        <v/>
      </c>
      <c r="C242" s="137"/>
      <c r="D242" s="149" t="str">
        <f t="shared" si="1"/>
        <v/>
      </c>
      <c r="E242" s="150" t="str">
        <f>IF(G242="","",VLOOKUP($G242,'金額'!$N$3:$O$62,2,FALSE))</f>
        <v/>
      </c>
      <c r="F242" s="150" t="str">
        <f>IF(G242="","",VLOOKUP($G242,'金額'!$N$3:$Q$62,4,FALSE))</f>
        <v/>
      </c>
      <c r="G242" s="140"/>
      <c r="H242" s="141"/>
      <c r="I242" s="142"/>
      <c r="J242" s="143"/>
      <c r="K242" s="144"/>
      <c r="L242" s="145"/>
      <c r="M242" s="151" t="str">
        <f>IF(G242="","", IF(G242="Palette TIP",#REF!,VLOOKUP(G242, '金額'!$N$3:$P$62, 3, FALSE)))</f>
        <v/>
      </c>
      <c r="N242" s="147" t="str">
        <f t="shared" si="2"/>
        <v/>
      </c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3.5" customHeight="1">
      <c r="A243" s="148"/>
      <c r="B243" s="60" t="str">
        <f>IF($K243="","",(VLOOKUP($K243,'判定表'!$B$3:$G$108,6,FALSE)))</f>
        <v/>
      </c>
      <c r="C243" s="137"/>
      <c r="D243" s="149" t="str">
        <f t="shared" si="1"/>
        <v/>
      </c>
      <c r="E243" s="150" t="str">
        <f>IF(G243="","",VLOOKUP($G243,'金額'!$N$3:$O$62,2,FALSE))</f>
        <v/>
      </c>
      <c r="F243" s="150" t="str">
        <f>IF(G243="","",VLOOKUP($G243,'金額'!$N$3:$Q$62,4,FALSE))</f>
        <v/>
      </c>
      <c r="G243" s="140"/>
      <c r="H243" s="141"/>
      <c r="I243" s="142"/>
      <c r="J243" s="143"/>
      <c r="K243" s="144"/>
      <c r="L243" s="145"/>
      <c r="M243" s="151" t="str">
        <f>IF(G243="","", IF(G243="Palette TIP",#REF!,VLOOKUP(G243, '金額'!$N$3:$P$62, 3, FALSE)))</f>
        <v/>
      </c>
      <c r="N243" s="147" t="str">
        <f t="shared" si="2"/>
        <v/>
      </c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3.5" customHeight="1">
      <c r="A244" s="148"/>
      <c r="B244" s="60" t="str">
        <f>IF($K244="","",(VLOOKUP($K244,'判定表'!$B$3:$G$108,6,FALSE)))</f>
        <v/>
      </c>
      <c r="C244" s="137"/>
      <c r="D244" s="149" t="str">
        <f t="shared" si="1"/>
        <v/>
      </c>
      <c r="E244" s="150" t="str">
        <f>IF(G244="","",VLOOKUP($G244,'金額'!$N$3:$O$62,2,FALSE))</f>
        <v/>
      </c>
      <c r="F244" s="150" t="str">
        <f>IF(G244="","",VLOOKUP($G244,'金額'!$N$3:$Q$62,4,FALSE))</f>
        <v/>
      </c>
      <c r="G244" s="140"/>
      <c r="H244" s="141"/>
      <c r="I244" s="142"/>
      <c r="J244" s="143"/>
      <c r="K244" s="144"/>
      <c r="L244" s="145"/>
      <c r="M244" s="151" t="str">
        <f>IF(G244="","", IF(G244="Palette TIP",#REF!,VLOOKUP(G244, '金額'!$N$3:$P$62, 3, FALSE)))</f>
        <v/>
      </c>
      <c r="N244" s="147" t="str">
        <f t="shared" si="2"/>
        <v/>
      </c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3.5" customHeight="1">
      <c r="A245" s="148"/>
      <c r="B245" s="60" t="str">
        <f>IF($K245="","",(VLOOKUP($K245,'判定表'!$B$3:$G$108,6,FALSE)))</f>
        <v/>
      </c>
      <c r="C245" s="137"/>
      <c r="D245" s="149" t="str">
        <f t="shared" si="1"/>
        <v/>
      </c>
      <c r="E245" s="150" t="str">
        <f>IF(G245="","",VLOOKUP($G245,'金額'!$N$3:$O$62,2,FALSE))</f>
        <v/>
      </c>
      <c r="F245" s="150" t="str">
        <f>IF(G245="","",VLOOKUP($G245,'金額'!$N$3:$Q$62,4,FALSE))</f>
        <v/>
      </c>
      <c r="G245" s="140"/>
      <c r="H245" s="141"/>
      <c r="I245" s="142"/>
      <c r="J245" s="143"/>
      <c r="K245" s="144"/>
      <c r="L245" s="145"/>
      <c r="M245" s="151" t="str">
        <f>IF(G245="","", IF(G245="Palette TIP",#REF!,VLOOKUP(G245, '金額'!$N$3:$P$62, 3, FALSE)))</f>
        <v/>
      </c>
      <c r="N245" s="147" t="str">
        <f t="shared" si="2"/>
        <v/>
      </c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3.5" customHeight="1">
      <c r="A246" s="148"/>
      <c r="B246" s="60" t="str">
        <f>IF($K246="","",(VLOOKUP($K246,'判定表'!$B$3:$G$108,6,FALSE)))</f>
        <v/>
      </c>
      <c r="C246" s="137"/>
      <c r="D246" s="149" t="str">
        <f t="shared" si="1"/>
        <v/>
      </c>
      <c r="E246" s="150" t="str">
        <f>IF(G246="","",VLOOKUP($G246,'金額'!$N$3:$O$62,2,FALSE))</f>
        <v/>
      </c>
      <c r="F246" s="150" t="str">
        <f>IF(G246="","",VLOOKUP($G246,'金額'!$N$3:$Q$62,4,FALSE))</f>
        <v/>
      </c>
      <c r="G246" s="140"/>
      <c r="H246" s="141"/>
      <c r="I246" s="142"/>
      <c r="J246" s="143"/>
      <c r="K246" s="144"/>
      <c r="L246" s="145"/>
      <c r="M246" s="151" t="str">
        <f>IF(G246="","", IF(G246="Palette TIP",#REF!,VLOOKUP(G246, '金額'!$N$3:$P$62, 3, FALSE)))</f>
        <v/>
      </c>
      <c r="N246" s="147" t="str">
        <f t="shared" si="2"/>
        <v/>
      </c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3.5" customHeight="1">
      <c r="A247" s="148"/>
      <c r="B247" s="60" t="str">
        <f>IF($K247="","",(VLOOKUP($K247,'判定表'!$B$3:$G$108,6,FALSE)))</f>
        <v/>
      </c>
      <c r="C247" s="137"/>
      <c r="D247" s="149" t="str">
        <f t="shared" si="1"/>
        <v/>
      </c>
      <c r="E247" s="150" t="str">
        <f>IF(G247="","",VLOOKUP($G247,'金額'!$N$3:$O$62,2,FALSE))</f>
        <v/>
      </c>
      <c r="F247" s="150" t="str">
        <f>IF(G247="","",VLOOKUP($G247,'金額'!$N$3:$Q$62,4,FALSE))</f>
        <v/>
      </c>
      <c r="G247" s="140"/>
      <c r="H247" s="141"/>
      <c r="I247" s="142"/>
      <c r="J247" s="143"/>
      <c r="K247" s="144"/>
      <c r="L247" s="145"/>
      <c r="M247" s="151" t="str">
        <f>IF(G247="","", IF(G247="Palette TIP",#REF!,VLOOKUP(G247, '金額'!$N$3:$P$62, 3, FALSE)))</f>
        <v/>
      </c>
      <c r="N247" s="147" t="str">
        <f t="shared" si="2"/>
        <v/>
      </c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3.5" customHeight="1">
      <c r="A248" s="148"/>
      <c r="B248" s="60" t="str">
        <f>IF($K248="","",(VLOOKUP($K248,'判定表'!$B$3:$G$108,6,FALSE)))</f>
        <v/>
      </c>
      <c r="C248" s="137"/>
      <c r="D248" s="149" t="str">
        <f t="shared" si="1"/>
        <v/>
      </c>
      <c r="E248" s="150" t="str">
        <f>IF(G248="","",VLOOKUP($G248,'金額'!$N$3:$O$62,2,FALSE))</f>
        <v/>
      </c>
      <c r="F248" s="150" t="str">
        <f>IF(G248="","",VLOOKUP($G248,'金額'!$N$3:$Q$62,4,FALSE))</f>
        <v/>
      </c>
      <c r="G248" s="140"/>
      <c r="H248" s="141"/>
      <c r="I248" s="142"/>
      <c r="J248" s="143"/>
      <c r="K248" s="144"/>
      <c r="L248" s="145"/>
      <c r="M248" s="151" t="str">
        <f>IF(G248="","", IF(G248="Palette TIP",#REF!,VLOOKUP(G248, '金額'!$N$3:$P$62, 3, FALSE)))</f>
        <v/>
      </c>
      <c r="N248" s="147" t="str">
        <f t="shared" si="2"/>
        <v/>
      </c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 ht="13.5" customHeight="1">
      <c r="A249" s="148"/>
      <c r="B249" s="60" t="str">
        <f>IF($K249="","",(VLOOKUP($K249,'判定表'!$B$3:$G$108,6,FALSE)))</f>
        <v/>
      </c>
      <c r="C249" s="137"/>
      <c r="D249" s="149" t="str">
        <f t="shared" si="1"/>
        <v/>
      </c>
      <c r="E249" s="150" t="str">
        <f>IF(G249="","",VLOOKUP($G249,'金額'!$N$3:$O$62,2,FALSE))</f>
        <v/>
      </c>
      <c r="F249" s="150" t="str">
        <f>IF(G249="","",VLOOKUP($G249,'金額'!$N$3:$Q$62,4,FALSE))</f>
        <v/>
      </c>
      <c r="G249" s="140"/>
      <c r="H249" s="141"/>
      <c r="I249" s="142"/>
      <c r="J249" s="143"/>
      <c r="K249" s="144"/>
      <c r="L249" s="145"/>
      <c r="M249" s="151" t="str">
        <f>IF(G249="","", IF(G249="Palette TIP",#REF!,VLOOKUP(G249, '金額'!$N$3:$P$62, 3, FALSE)))</f>
        <v/>
      </c>
      <c r="N249" s="147" t="str">
        <f t="shared" si="2"/>
        <v/>
      </c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 ht="13.5" customHeight="1">
      <c r="A250" s="148"/>
      <c r="B250" s="60" t="str">
        <f>IF($K250="","",(VLOOKUP($K250,'判定表'!$B$3:$G$108,6,FALSE)))</f>
        <v/>
      </c>
      <c r="C250" s="137"/>
      <c r="D250" s="149" t="str">
        <f t="shared" si="1"/>
        <v/>
      </c>
      <c r="E250" s="150" t="str">
        <f>IF(G250="","",VLOOKUP($G250,'金額'!$N$3:$O$62,2,FALSE))</f>
        <v/>
      </c>
      <c r="F250" s="150" t="str">
        <f>IF(G250="","",VLOOKUP($G250,'金額'!$N$3:$Q$62,4,FALSE))</f>
        <v/>
      </c>
      <c r="G250" s="140"/>
      <c r="H250" s="141"/>
      <c r="I250" s="142"/>
      <c r="J250" s="143"/>
      <c r="K250" s="144"/>
      <c r="L250" s="145"/>
      <c r="M250" s="151" t="str">
        <f>IF(G250="","", IF(G250="Palette TIP",#REF!,VLOOKUP(G250, '金額'!$N$3:$P$62, 3, FALSE)))</f>
        <v/>
      </c>
      <c r="N250" s="147" t="str">
        <f t="shared" si="2"/>
        <v/>
      </c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 ht="13.5" customHeight="1">
      <c r="A251" s="148"/>
      <c r="B251" s="60" t="str">
        <f>IF($K251="","",(VLOOKUP($K251,'判定表'!$B$3:$G$108,6,FALSE)))</f>
        <v/>
      </c>
      <c r="C251" s="137"/>
      <c r="D251" s="149" t="str">
        <f t="shared" si="1"/>
        <v/>
      </c>
      <c r="E251" s="150" t="str">
        <f>IF(G251="","",VLOOKUP($G251,'金額'!$N$3:$O$62,2,FALSE))</f>
        <v/>
      </c>
      <c r="F251" s="150" t="str">
        <f>IF(G251="","",VLOOKUP($G251,'金額'!$N$3:$Q$62,4,FALSE))</f>
        <v/>
      </c>
      <c r="G251" s="140"/>
      <c r="H251" s="141"/>
      <c r="I251" s="142"/>
      <c r="J251" s="143"/>
      <c r="K251" s="144"/>
      <c r="L251" s="145"/>
      <c r="M251" s="151" t="str">
        <f>IF(G251="","", IF(G251="Palette TIP",#REF!,VLOOKUP(G251, '金額'!$N$3:$P$62, 3, FALSE)))</f>
        <v/>
      </c>
      <c r="N251" s="147" t="str">
        <f t="shared" si="2"/>
        <v/>
      </c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 ht="13.5" customHeight="1">
      <c r="A252" s="148"/>
      <c r="B252" s="60" t="str">
        <f>IF($K252="","",(VLOOKUP($K252,'判定表'!$B$3:$G$108,6,FALSE)))</f>
        <v/>
      </c>
      <c r="C252" s="137"/>
      <c r="D252" s="149" t="str">
        <f t="shared" si="1"/>
        <v/>
      </c>
      <c r="E252" s="150" t="str">
        <f>IF(G252="","",VLOOKUP($G252,'金額'!$N$3:$O$62,2,FALSE))</f>
        <v/>
      </c>
      <c r="F252" s="150" t="str">
        <f>IF(G252="","",VLOOKUP($G252,'金額'!$N$3:$Q$62,4,FALSE))</f>
        <v/>
      </c>
      <c r="G252" s="140"/>
      <c r="H252" s="141"/>
      <c r="I252" s="142"/>
      <c r="J252" s="143"/>
      <c r="K252" s="144"/>
      <c r="L252" s="145"/>
      <c r="M252" s="151" t="str">
        <f>IF(G252="","", IF(G252="Palette TIP",#REF!,VLOOKUP(G252, '金額'!$N$3:$P$62, 3, FALSE)))</f>
        <v/>
      </c>
      <c r="N252" s="147" t="str">
        <f t="shared" si="2"/>
        <v/>
      </c>
      <c r="O252" s="125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 ht="13.5" customHeight="1">
      <c r="A253" s="148"/>
      <c r="B253" s="60" t="str">
        <f>IF($K253="","",(VLOOKUP($K253,'判定表'!$B$3:$G$108,6,FALSE)))</f>
        <v/>
      </c>
      <c r="C253" s="137"/>
      <c r="D253" s="149" t="str">
        <f t="shared" si="1"/>
        <v/>
      </c>
      <c r="E253" s="150" t="str">
        <f>IF(G253="","",VLOOKUP($G253,'金額'!$N$3:$O$62,2,FALSE))</f>
        <v/>
      </c>
      <c r="F253" s="150" t="str">
        <f>IF(G253="","",VLOOKUP($G253,'金額'!$N$3:$Q$62,4,FALSE))</f>
        <v/>
      </c>
      <c r="G253" s="140"/>
      <c r="H253" s="141"/>
      <c r="I253" s="142"/>
      <c r="J253" s="143"/>
      <c r="K253" s="144"/>
      <c r="L253" s="145"/>
      <c r="M253" s="151" t="str">
        <f>IF(G253="","", IF(G253="Palette TIP",#REF!,VLOOKUP(G253, '金額'!$N$3:$P$62, 3, FALSE)))</f>
        <v/>
      </c>
      <c r="N253" s="147" t="str">
        <f t="shared" si="2"/>
        <v/>
      </c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 ht="13.5" customHeight="1">
      <c r="A254" s="148"/>
      <c r="B254" s="60" t="str">
        <f>IF($K254="","",(VLOOKUP($K254,'判定表'!$B$3:$G$108,6,FALSE)))</f>
        <v/>
      </c>
      <c r="C254" s="137"/>
      <c r="D254" s="149" t="str">
        <f t="shared" si="1"/>
        <v/>
      </c>
      <c r="E254" s="150" t="str">
        <f>IF(G254="","",VLOOKUP($G254,'金額'!$N$3:$O$62,2,FALSE))</f>
        <v/>
      </c>
      <c r="F254" s="150" t="str">
        <f>IF(G254="","",VLOOKUP($G254,'金額'!$N$3:$Q$62,4,FALSE))</f>
        <v/>
      </c>
      <c r="G254" s="140"/>
      <c r="H254" s="141"/>
      <c r="I254" s="142"/>
      <c r="J254" s="143"/>
      <c r="K254" s="144"/>
      <c r="L254" s="145"/>
      <c r="M254" s="151" t="str">
        <f>IF(G254="","", IF(G254="Palette TIP",#REF!,VLOOKUP(G254, '金額'!$N$3:$P$62, 3, FALSE)))</f>
        <v/>
      </c>
      <c r="N254" s="147" t="str">
        <f t="shared" si="2"/>
        <v/>
      </c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 ht="13.5" customHeight="1">
      <c r="A255" s="148"/>
      <c r="B255" s="60" t="str">
        <f>IF($K255="","",(VLOOKUP($K255,'判定表'!$B$3:$G$108,6,FALSE)))</f>
        <v/>
      </c>
      <c r="C255" s="137"/>
      <c r="D255" s="149" t="str">
        <f t="shared" si="1"/>
        <v/>
      </c>
      <c r="E255" s="150" t="str">
        <f>IF(G255="","",VLOOKUP($G255,'金額'!$N$3:$O$62,2,FALSE))</f>
        <v/>
      </c>
      <c r="F255" s="150" t="str">
        <f>IF(G255="","",VLOOKUP($G255,'金額'!$N$3:$Q$62,4,FALSE))</f>
        <v/>
      </c>
      <c r="G255" s="140"/>
      <c r="H255" s="141"/>
      <c r="I255" s="142"/>
      <c r="J255" s="143"/>
      <c r="K255" s="144"/>
      <c r="L255" s="145"/>
      <c r="M255" s="151" t="str">
        <f>IF(G255="","", IF(G255="Palette TIP",#REF!,VLOOKUP(G255, '金額'!$N$3:$P$62, 3, FALSE)))</f>
        <v/>
      </c>
      <c r="N255" s="147" t="str">
        <f t="shared" si="2"/>
        <v/>
      </c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 ht="13.5" customHeight="1">
      <c r="A256" s="148"/>
      <c r="B256" s="60" t="str">
        <f>IF($K256="","",(VLOOKUP($K256,'判定表'!$B$3:$G$108,6,FALSE)))</f>
        <v/>
      </c>
      <c r="C256" s="137"/>
      <c r="D256" s="149" t="str">
        <f t="shared" si="1"/>
        <v/>
      </c>
      <c r="E256" s="150" t="str">
        <f>IF(G256="","",VLOOKUP($G256,'金額'!$N$3:$O$62,2,FALSE))</f>
        <v/>
      </c>
      <c r="F256" s="150" t="str">
        <f>IF(G256="","",VLOOKUP($G256,'金額'!$N$3:$Q$62,4,FALSE))</f>
        <v/>
      </c>
      <c r="G256" s="140"/>
      <c r="H256" s="141"/>
      <c r="I256" s="142"/>
      <c r="J256" s="143"/>
      <c r="K256" s="144"/>
      <c r="L256" s="145"/>
      <c r="M256" s="151" t="str">
        <f>IF(G256="","", IF(G256="Palette TIP",#REF!,VLOOKUP(G256, '金額'!$N$3:$P$62, 3, FALSE)))</f>
        <v/>
      </c>
      <c r="N256" s="147" t="str">
        <f t="shared" si="2"/>
        <v/>
      </c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 ht="13.5" customHeight="1">
      <c r="A257" s="148"/>
      <c r="B257" s="60" t="str">
        <f>IF($K257="","",(VLOOKUP($K257,'判定表'!$B$3:$G$108,6,FALSE)))</f>
        <v/>
      </c>
      <c r="C257" s="137"/>
      <c r="D257" s="149" t="str">
        <f t="shared" si="1"/>
        <v/>
      </c>
      <c r="E257" s="150" t="str">
        <f>IF(G257="","",VLOOKUP($G257,'金額'!$N$3:$O$62,2,FALSE))</f>
        <v/>
      </c>
      <c r="F257" s="150" t="str">
        <f>IF(G257="","",VLOOKUP($G257,'金額'!$N$3:$Q$62,4,FALSE))</f>
        <v/>
      </c>
      <c r="G257" s="140"/>
      <c r="H257" s="141"/>
      <c r="I257" s="142"/>
      <c r="J257" s="143"/>
      <c r="K257" s="144"/>
      <c r="L257" s="145"/>
      <c r="M257" s="151" t="str">
        <f>IF(G257="","", IF(G257="Palette TIP",#REF!,VLOOKUP(G257, '金額'!$N$3:$P$62, 3, FALSE)))</f>
        <v/>
      </c>
      <c r="N257" s="147" t="str">
        <f t="shared" si="2"/>
        <v/>
      </c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 ht="13.5" customHeight="1">
      <c r="A258" s="148"/>
      <c r="B258" s="60" t="str">
        <f>IF($K258="","",(VLOOKUP($K258,'判定表'!$B$3:$G$108,6,FALSE)))</f>
        <v/>
      </c>
      <c r="C258" s="137"/>
      <c r="D258" s="149" t="str">
        <f t="shared" si="1"/>
        <v/>
      </c>
      <c r="E258" s="150" t="str">
        <f>IF(G258="","",VLOOKUP($G258,'金額'!$N$3:$O$62,2,FALSE))</f>
        <v/>
      </c>
      <c r="F258" s="150" t="str">
        <f>IF(G258="","",VLOOKUP($G258,'金額'!$N$3:$Q$62,4,FALSE))</f>
        <v/>
      </c>
      <c r="G258" s="140"/>
      <c r="H258" s="141"/>
      <c r="I258" s="142"/>
      <c r="J258" s="143"/>
      <c r="K258" s="144"/>
      <c r="L258" s="145"/>
      <c r="M258" s="151" t="str">
        <f>IF(G258="","", IF(G258="Palette TIP",#REF!,VLOOKUP(G258, '金額'!$N$3:$P$62, 3, FALSE)))</f>
        <v/>
      </c>
      <c r="N258" s="147" t="str">
        <f t="shared" si="2"/>
        <v/>
      </c>
      <c r="O258" s="125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 ht="13.5" customHeight="1">
      <c r="A259" s="148"/>
      <c r="B259" s="60" t="str">
        <f>IF($K259="","",(VLOOKUP($K259,'判定表'!$B$3:$G$108,6,FALSE)))</f>
        <v/>
      </c>
      <c r="C259" s="137"/>
      <c r="D259" s="149" t="str">
        <f t="shared" si="1"/>
        <v/>
      </c>
      <c r="E259" s="150" t="str">
        <f>IF(G259="","",VLOOKUP($G259,'金額'!$N$3:$O$62,2,FALSE))</f>
        <v/>
      </c>
      <c r="F259" s="150" t="str">
        <f>IF(G259="","",VLOOKUP($G259,'金額'!$N$3:$Q$62,4,FALSE))</f>
        <v/>
      </c>
      <c r="G259" s="140"/>
      <c r="H259" s="141"/>
      <c r="I259" s="142"/>
      <c r="J259" s="143"/>
      <c r="K259" s="144"/>
      <c r="L259" s="145"/>
      <c r="M259" s="151" t="str">
        <f>IF(G259="","", IF(G259="Palette TIP",#REF!,VLOOKUP(G259, '金額'!$N$3:$P$62, 3, FALSE)))</f>
        <v/>
      </c>
      <c r="N259" s="147" t="str">
        <f t="shared" si="2"/>
        <v/>
      </c>
      <c r="O259" s="125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 ht="13.5" customHeight="1">
      <c r="A260" s="148"/>
      <c r="B260" s="60" t="str">
        <f>IF($K260="","",(VLOOKUP($K260,'判定表'!$B$3:$G$108,6,FALSE)))</f>
        <v/>
      </c>
      <c r="C260" s="137"/>
      <c r="D260" s="149" t="str">
        <f t="shared" si="1"/>
        <v/>
      </c>
      <c r="E260" s="150" t="str">
        <f>IF(G260="","",VLOOKUP($G260,'金額'!$N$3:$O$62,2,FALSE))</f>
        <v/>
      </c>
      <c r="F260" s="150" t="str">
        <f>IF(G260="","",VLOOKUP($G260,'金額'!$N$3:$Q$62,4,FALSE))</f>
        <v/>
      </c>
      <c r="G260" s="140"/>
      <c r="H260" s="141"/>
      <c r="I260" s="142"/>
      <c r="J260" s="143"/>
      <c r="K260" s="144"/>
      <c r="L260" s="145"/>
      <c r="M260" s="151" t="str">
        <f>IF(G260="","", IF(G260="Palette TIP",#REF!,VLOOKUP(G260, '金額'!$N$3:$P$62, 3, FALSE)))</f>
        <v/>
      </c>
      <c r="N260" s="147" t="str">
        <f t="shared" si="2"/>
        <v/>
      </c>
      <c r="O260" s="125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 ht="13.5" customHeight="1">
      <c r="A261" s="148"/>
      <c r="B261" s="60" t="str">
        <f>IF($K261="","",(VLOOKUP($K261,'判定表'!$B$3:$G$108,6,FALSE)))</f>
        <v/>
      </c>
      <c r="C261" s="137"/>
      <c r="D261" s="149" t="str">
        <f t="shared" si="1"/>
        <v/>
      </c>
      <c r="E261" s="150" t="str">
        <f>IF(G261="","",VLOOKUP($G261,'金額'!$N$3:$O$62,2,FALSE))</f>
        <v/>
      </c>
      <c r="F261" s="150" t="str">
        <f>IF(G261="","",VLOOKUP($G261,'金額'!$N$3:$Q$62,4,FALSE))</f>
        <v/>
      </c>
      <c r="G261" s="140"/>
      <c r="H261" s="141"/>
      <c r="I261" s="142"/>
      <c r="J261" s="143"/>
      <c r="K261" s="144"/>
      <c r="L261" s="145"/>
      <c r="M261" s="151" t="str">
        <f>IF(G261="","", IF(G261="Palette TIP",#REF!,VLOOKUP(G261, '金額'!$N$3:$P$62, 3, FALSE)))</f>
        <v/>
      </c>
      <c r="N261" s="147" t="str">
        <f t="shared" si="2"/>
        <v/>
      </c>
      <c r="O261" s="125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 ht="13.5" customHeight="1">
      <c r="A262" s="148"/>
      <c r="B262" s="60" t="str">
        <f>IF($K262="","",(VLOOKUP($K262,'判定表'!$B$3:$G$108,6,FALSE)))</f>
        <v/>
      </c>
      <c r="C262" s="137"/>
      <c r="D262" s="149" t="str">
        <f t="shared" si="1"/>
        <v/>
      </c>
      <c r="E262" s="150" t="str">
        <f>IF(G262="","",VLOOKUP($G262,'金額'!$N$3:$O$62,2,FALSE))</f>
        <v/>
      </c>
      <c r="F262" s="150" t="str">
        <f>IF(G262="","",VLOOKUP($G262,'金額'!$N$3:$Q$62,4,FALSE))</f>
        <v/>
      </c>
      <c r="G262" s="140"/>
      <c r="H262" s="141"/>
      <c r="I262" s="142"/>
      <c r="J262" s="143"/>
      <c r="K262" s="144"/>
      <c r="L262" s="145"/>
      <c r="M262" s="151" t="str">
        <f>IF(G262="","", IF(G262="Palette TIP",#REF!,VLOOKUP(G262, '金額'!$N$3:$P$62, 3, FALSE)))</f>
        <v/>
      </c>
      <c r="N262" s="147" t="str">
        <f t="shared" si="2"/>
        <v/>
      </c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 ht="13.5" customHeight="1">
      <c r="A263" s="148"/>
      <c r="B263" s="60" t="str">
        <f>IF($K263="","",(VLOOKUP($K263,'判定表'!$B$3:$G$108,6,FALSE)))</f>
        <v/>
      </c>
      <c r="C263" s="137"/>
      <c r="D263" s="149" t="str">
        <f t="shared" si="1"/>
        <v/>
      </c>
      <c r="E263" s="150" t="str">
        <f>IF(G263="","",VLOOKUP($G263,'金額'!$N$3:$O$62,2,FALSE))</f>
        <v/>
      </c>
      <c r="F263" s="150" t="str">
        <f>IF(G263="","",VLOOKUP($G263,'金額'!$N$3:$Q$62,4,FALSE))</f>
        <v/>
      </c>
      <c r="G263" s="140"/>
      <c r="H263" s="141"/>
      <c r="I263" s="142"/>
      <c r="J263" s="143"/>
      <c r="K263" s="144"/>
      <c r="L263" s="145"/>
      <c r="M263" s="151" t="str">
        <f>IF(G263="","", IF(G263="Palette TIP",#REF!,VLOOKUP(G263, '金額'!$N$3:$P$62, 3, FALSE)))</f>
        <v/>
      </c>
      <c r="N263" s="147" t="str">
        <f t="shared" si="2"/>
        <v/>
      </c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 ht="13.5" customHeight="1">
      <c r="A264" s="148"/>
      <c r="B264" s="60" t="str">
        <f>IF($K264="","",(VLOOKUP($K264,'判定表'!$B$3:$G$108,6,FALSE)))</f>
        <v/>
      </c>
      <c r="C264" s="137"/>
      <c r="D264" s="149" t="str">
        <f t="shared" si="1"/>
        <v/>
      </c>
      <c r="E264" s="150" t="str">
        <f>IF(G264="","",VLOOKUP($G264,'金額'!$N$3:$O$62,2,FALSE))</f>
        <v/>
      </c>
      <c r="F264" s="150" t="str">
        <f>IF(G264="","",VLOOKUP($G264,'金額'!$N$3:$Q$62,4,FALSE))</f>
        <v/>
      </c>
      <c r="G264" s="140"/>
      <c r="H264" s="141"/>
      <c r="I264" s="142"/>
      <c r="J264" s="143"/>
      <c r="K264" s="144"/>
      <c r="L264" s="145"/>
      <c r="M264" s="151" t="str">
        <f>IF(G264="","", IF(G264="Palette TIP",#REF!,VLOOKUP(G264, '金額'!$N$3:$P$62, 3, FALSE)))</f>
        <v/>
      </c>
      <c r="N264" s="147" t="str">
        <f t="shared" si="2"/>
        <v/>
      </c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 ht="13.5" customHeight="1">
      <c r="A265" s="148"/>
      <c r="B265" s="60" t="str">
        <f>IF($K265="","",(VLOOKUP($K265,'判定表'!$B$3:$G$108,6,FALSE)))</f>
        <v/>
      </c>
      <c r="C265" s="137"/>
      <c r="D265" s="149" t="str">
        <f t="shared" si="1"/>
        <v/>
      </c>
      <c r="E265" s="150" t="str">
        <f>IF(G265="","",VLOOKUP($G265,'金額'!$N$3:$O$62,2,FALSE))</f>
        <v/>
      </c>
      <c r="F265" s="150" t="str">
        <f>IF(G265="","",VLOOKUP($G265,'金額'!$N$3:$Q$62,4,FALSE))</f>
        <v/>
      </c>
      <c r="G265" s="140"/>
      <c r="H265" s="141"/>
      <c r="I265" s="142"/>
      <c r="J265" s="143"/>
      <c r="K265" s="144"/>
      <c r="L265" s="145"/>
      <c r="M265" s="151" t="str">
        <f>IF(G265="","", IF(G265="Palette TIP",#REF!,VLOOKUP(G265, '金額'!$N$3:$P$62, 3, FALSE)))</f>
        <v/>
      </c>
      <c r="N265" s="147" t="str">
        <f t="shared" si="2"/>
        <v/>
      </c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 ht="13.5" customHeight="1">
      <c r="A266" s="148"/>
      <c r="B266" s="60" t="str">
        <f>IF($K266="","",(VLOOKUP($K266,'判定表'!$B$3:$G$108,6,FALSE)))</f>
        <v/>
      </c>
      <c r="C266" s="137"/>
      <c r="D266" s="149" t="str">
        <f t="shared" si="1"/>
        <v/>
      </c>
      <c r="E266" s="150" t="str">
        <f>IF(G266="","",VLOOKUP($G266,'金額'!$N$3:$O$62,2,FALSE))</f>
        <v/>
      </c>
      <c r="F266" s="150" t="str">
        <f>IF(G266="","",VLOOKUP($G266,'金額'!$N$3:$Q$62,4,FALSE))</f>
        <v/>
      </c>
      <c r="G266" s="140"/>
      <c r="H266" s="141"/>
      <c r="I266" s="142"/>
      <c r="J266" s="143"/>
      <c r="K266" s="144"/>
      <c r="L266" s="145"/>
      <c r="M266" s="151" t="str">
        <f>IF(G266="","", IF(G266="Palette TIP",#REF!,VLOOKUP(G266, '金額'!$N$3:$P$62, 3, FALSE)))</f>
        <v/>
      </c>
      <c r="N266" s="147" t="str">
        <f t="shared" si="2"/>
        <v/>
      </c>
      <c r="O266" s="125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 ht="13.5" customHeight="1">
      <c r="A267" s="148"/>
      <c r="B267" s="60" t="str">
        <f>IF($K267="","",(VLOOKUP($K267,'判定表'!$B$3:$G$108,6,FALSE)))</f>
        <v/>
      </c>
      <c r="C267" s="137"/>
      <c r="D267" s="149" t="str">
        <f t="shared" si="1"/>
        <v/>
      </c>
      <c r="E267" s="150" t="str">
        <f>IF(G267="","",VLOOKUP($G267,'金額'!$N$3:$O$62,2,FALSE))</f>
        <v/>
      </c>
      <c r="F267" s="150" t="str">
        <f>IF(G267="","",VLOOKUP($G267,'金額'!$N$3:$Q$62,4,FALSE))</f>
        <v/>
      </c>
      <c r="G267" s="140"/>
      <c r="H267" s="141"/>
      <c r="I267" s="142"/>
      <c r="J267" s="143"/>
      <c r="K267" s="144"/>
      <c r="L267" s="145"/>
      <c r="M267" s="151" t="str">
        <f>IF(G267="","", IF(G267="Palette TIP",#REF!,VLOOKUP(G267, '金額'!$N$3:$P$62, 3, FALSE)))</f>
        <v/>
      </c>
      <c r="N267" s="147" t="str">
        <f t="shared" si="2"/>
        <v/>
      </c>
      <c r="O267" s="125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 ht="13.5" customHeight="1">
      <c r="A268" s="148"/>
      <c r="B268" s="60" t="str">
        <f>IF($K268="","",(VLOOKUP($K268,'判定表'!$B$3:$G$108,6,FALSE)))</f>
        <v/>
      </c>
      <c r="C268" s="137"/>
      <c r="D268" s="149" t="str">
        <f t="shared" si="1"/>
        <v/>
      </c>
      <c r="E268" s="150" t="str">
        <f>IF(G268="","",VLOOKUP($G268,'金額'!$N$3:$O$62,2,FALSE))</f>
        <v/>
      </c>
      <c r="F268" s="150" t="str">
        <f>IF(G268="","",VLOOKUP($G268,'金額'!$N$3:$Q$62,4,FALSE))</f>
        <v/>
      </c>
      <c r="G268" s="140"/>
      <c r="H268" s="141"/>
      <c r="I268" s="142"/>
      <c r="J268" s="143"/>
      <c r="K268" s="144"/>
      <c r="L268" s="145"/>
      <c r="M268" s="151" t="str">
        <f>IF(G268="","", IF(G268="Palette TIP",#REF!,VLOOKUP(G268, '金額'!$N$3:$P$62, 3, FALSE)))</f>
        <v/>
      </c>
      <c r="N268" s="147" t="str">
        <f t="shared" si="2"/>
        <v/>
      </c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 ht="13.5" customHeight="1">
      <c r="A269" s="148"/>
      <c r="B269" s="60" t="str">
        <f>IF($K269="","",(VLOOKUP($K269,'判定表'!$B$3:$G$108,6,FALSE)))</f>
        <v/>
      </c>
      <c r="C269" s="137"/>
      <c r="D269" s="149" t="str">
        <f t="shared" si="1"/>
        <v/>
      </c>
      <c r="E269" s="150" t="str">
        <f>IF(G269="","",VLOOKUP($G269,'金額'!$N$3:$O$62,2,FALSE))</f>
        <v/>
      </c>
      <c r="F269" s="150" t="str">
        <f>IF(G269="","",VLOOKUP($G269,'金額'!$N$3:$Q$62,4,FALSE))</f>
        <v/>
      </c>
      <c r="G269" s="140"/>
      <c r="H269" s="141"/>
      <c r="I269" s="142"/>
      <c r="J269" s="143"/>
      <c r="K269" s="144"/>
      <c r="L269" s="145"/>
      <c r="M269" s="151" t="str">
        <f>IF(G269="","", IF(G269="Palette TIP",#REF!,VLOOKUP(G269, '金額'!$N$3:$P$62, 3, FALSE)))</f>
        <v/>
      </c>
      <c r="N269" s="147" t="str">
        <f t="shared" si="2"/>
        <v/>
      </c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 ht="13.5" customHeight="1">
      <c r="A270" s="148"/>
      <c r="B270" s="60" t="str">
        <f>IF($K270="","",(VLOOKUP($K270,'判定表'!$B$3:$G$108,6,FALSE)))</f>
        <v/>
      </c>
      <c r="C270" s="137"/>
      <c r="D270" s="149" t="str">
        <f t="shared" si="1"/>
        <v/>
      </c>
      <c r="E270" s="150" t="str">
        <f>IF(G270="","",VLOOKUP($G270,'金額'!$N$3:$O$62,2,FALSE))</f>
        <v/>
      </c>
      <c r="F270" s="150" t="str">
        <f>IF(G270="","",VLOOKUP($G270,'金額'!$N$3:$Q$62,4,FALSE))</f>
        <v/>
      </c>
      <c r="G270" s="140"/>
      <c r="H270" s="141"/>
      <c r="I270" s="142"/>
      <c r="J270" s="143"/>
      <c r="K270" s="144"/>
      <c r="L270" s="145"/>
      <c r="M270" s="151" t="str">
        <f>IF(G270="","", IF(G270="Palette TIP",#REF!,VLOOKUP(G270, '金額'!$N$3:$P$62, 3, FALSE)))</f>
        <v/>
      </c>
      <c r="N270" s="147" t="str">
        <f t="shared" si="2"/>
        <v/>
      </c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 ht="13.5" customHeight="1">
      <c r="A271" s="148"/>
      <c r="B271" s="60" t="str">
        <f>IF($K271="","",(VLOOKUP($K271,'判定表'!$B$3:$G$108,6,FALSE)))</f>
        <v/>
      </c>
      <c r="C271" s="137"/>
      <c r="D271" s="149" t="str">
        <f t="shared" si="1"/>
        <v/>
      </c>
      <c r="E271" s="150" t="str">
        <f>IF(G271="","",VLOOKUP($G271,'金額'!$N$3:$O$62,2,FALSE))</f>
        <v/>
      </c>
      <c r="F271" s="150" t="str">
        <f>IF(G271="","",VLOOKUP($G271,'金額'!$N$3:$Q$62,4,FALSE))</f>
        <v/>
      </c>
      <c r="G271" s="140"/>
      <c r="H271" s="141"/>
      <c r="I271" s="142"/>
      <c r="J271" s="143"/>
      <c r="K271" s="144"/>
      <c r="L271" s="145"/>
      <c r="M271" s="151" t="str">
        <f>IF(G271="","", IF(G271="Palette TIP",#REF!,VLOOKUP(G271, '金額'!$N$3:$P$62, 3, FALSE)))</f>
        <v/>
      </c>
      <c r="N271" s="147" t="str">
        <f t="shared" si="2"/>
        <v/>
      </c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 ht="13.5" customHeight="1">
      <c r="A272" s="148"/>
      <c r="B272" s="60" t="str">
        <f>IF($K272="","",(VLOOKUP($K272,'判定表'!$B$3:$G$108,6,FALSE)))</f>
        <v/>
      </c>
      <c r="C272" s="137"/>
      <c r="D272" s="149" t="str">
        <f t="shared" si="1"/>
        <v/>
      </c>
      <c r="E272" s="150" t="str">
        <f>IF(G272="","",VLOOKUP($G272,'金額'!$N$3:$O$62,2,FALSE))</f>
        <v/>
      </c>
      <c r="F272" s="150" t="str">
        <f>IF(G272="","",VLOOKUP($G272,'金額'!$N$3:$Q$62,4,FALSE))</f>
        <v/>
      </c>
      <c r="G272" s="140"/>
      <c r="H272" s="141"/>
      <c r="I272" s="142"/>
      <c r="J272" s="143"/>
      <c r="K272" s="144"/>
      <c r="L272" s="145"/>
      <c r="M272" s="151" t="str">
        <f>IF(G272="","", IF(G272="Palette TIP",#REF!,VLOOKUP(G272, '金額'!$N$3:$P$62, 3, FALSE)))</f>
        <v/>
      </c>
      <c r="N272" s="147" t="str">
        <f t="shared" si="2"/>
        <v/>
      </c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 ht="13.5" customHeight="1">
      <c r="A273" s="148"/>
      <c r="B273" s="60" t="str">
        <f>IF($K273="","",(VLOOKUP($K273,'判定表'!$B$3:$G$108,6,FALSE)))</f>
        <v/>
      </c>
      <c r="C273" s="137"/>
      <c r="D273" s="149" t="str">
        <f t="shared" si="1"/>
        <v/>
      </c>
      <c r="E273" s="150" t="str">
        <f>IF(G273="","",VLOOKUP($G273,'金額'!$N$3:$O$62,2,FALSE))</f>
        <v/>
      </c>
      <c r="F273" s="150" t="str">
        <f>IF(G273="","",VLOOKUP($G273,'金額'!$N$3:$Q$62,4,FALSE))</f>
        <v/>
      </c>
      <c r="G273" s="140"/>
      <c r="H273" s="141"/>
      <c r="I273" s="142"/>
      <c r="J273" s="143"/>
      <c r="K273" s="144"/>
      <c r="L273" s="145"/>
      <c r="M273" s="151" t="str">
        <f>IF(G273="","", IF(G273="Palette TIP",#REF!,VLOOKUP(G273, '金額'!$N$3:$P$62, 3, FALSE)))</f>
        <v/>
      </c>
      <c r="N273" s="147" t="str">
        <f t="shared" si="2"/>
        <v/>
      </c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 ht="13.5" customHeight="1">
      <c r="A274" s="148"/>
      <c r="B274" s="60" t="str">
        <f>IF($K274="","",(VLOOKUP($K274,'判定表'!$B$3:$G$108,6,FALSE)))</f>
        <v/>
      </c>
      <c r="C274" s="137"/>
      <c r="D274" s="149" t="str">
        <f t="shared" si="1"/>
        <v/>
      </c>
      <c r="E274" s="150" t="str">
        <f>IF(G274="","",VLOOKUP($G274,'金額'!$N$3:$O$62,2,FALSE))</f>
        <v/>
      </c>
      <c r="F274" s="150" t="str">
        <f>IF(G274="","",VLOOKUP($G274,'金額'!$N$3:$Q$62,4,FALSE))</f>
        <v/>
      </c>
      <c r="G274" s="140"/>
      <c r="H274" s="141"/>
      <c r="I274" s="142"/>
      <c r="J274" s="143"/>
      <c r="K274" s="144"/>
      <c r="L274" s="145"/>
      <c r="M274" s="151" t="str">
        <f>IF(G274="","", IF(G274="Palette TIP",#REF!,VLOOKUP(G274, '金額'!$N$3:$P$62, 3, FALSE)))</f>
        <v/>
      </c>
      <c r="N274" s="147" t="str">
        <f t="shared" si="2"/>
        <v/>
      </c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 ht="13.5" customHeight="1">
      <c r="A275" s="148"/>
      <c r="B275" s="60" t="str">
        <f>IF($K275="","",(VLOOKUP($K275,'判定表'!$B$3:$G$108,6,FALSE)))</f>
        <v/>
      </c>
      <c r="C275" s="137"/>
      <c r="D275" s="149" t="str">
        <f t="shared" si="1"/>
        <v/>
      </c>
      <c r="E275" s="150" t="str">
        <f>IF(G275="","",VLOOKUP($G275,'金額'!$N$3:$O$62,2,FALSE))</f>
        <v/>
      </c>
      <c r="F275" s="150" t="str">
        <f>IF(G275="","",VLOOKUP($G275,'金額'!$N$3:$Q$62,4,FALSE))</f>
        <v/>
      </c>
      <c r="G275" s="140"/>
      <c r="H275" s="141"/>
      <c r="I275" s="142"/>
      <c r="J275" s="143"/>
      <c r="K275" s="144"/>
      <c r="L275" s="145"/>
      <c r="M275" s="151" t="str">
        <f>IF(G275="","", IF(G275="Palette TIP",#REF!,VLOOKUP(G275, '金額'!$N$3:$P$62, 3, FALSE)))</f>
        <v/>
      </c>
      <c r="N275" s="147" t="str">
        <f t="shared" si="2"/>
        <v/>
      </c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 ht="13.5" customHeight="1">
      <c r="A276" s="148"/>
      <c r="B276" s="60" t="str">
        <f>IF($K276="","",(VLOOKUP($K276,'判定表'!$B$3:$G$108,6,FALSE)))</f>
        <v/>
      </c>
      <c r="C276" s="137"/>
      <c r="D276" s="149" t="str">
        <f t="shared" si="1"/>
        <v/>
      </c>
      <c r="E276" s="150" t="str">
        <f>IF(G276="","",VLOOKUP($G276,'金額'!$N$3:$O$62,2,FALSE))</f>
        <v/>
      </c>
      <c r="F276" s="150" t="str">
        <f>IF(G276="","",VLOOKUP($G276,'金額'!$N$3:$Q$62,4,FALSE))</f>
        <v/>
      </c>
      <c r="G276" s="140"/>
      <c r="H276" s="141"/>
      <c r="I276" s="142"/>
      <c r="J276" s="143"/>
      <c r="K276" s="144"/>
      <c r="L276" s="145"/>
      <c r="M276" s="151" t="str">
        <f>IF(G276="","", IF(G276="Palette TIP",#REF!,VLOOKUP(G276, '金額'!$N$3:$P$62, 3, FALSE)))</f>
        <v/>
      </c>
      <c r="N276" s="147" t="str">
        <f t="shared" si="2"/>
        <v/>
      </c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 ht="13.5" customHeight="1">
      <c r="A277" s="148"/>
      <c r="B277" s="60" t="str">
        <f>IF($K277="","",(VLOOKUP($K277,'判定表'!$B$3:$G$108,6,FALSE)))</f>
        <v/>
      </c>
      <c r="C277" s="137"/>
      <c r="D277" s="149" t="str">
        <f t="shared" si="1"/>
        <v/>
      </c>
      <c r="E277" s="150" t="str">
        <f>IF(G277="","",VLOOKUP($G277,'金額'!$N$3:$O$62,2,FALSE))</f>
        <v/>
      </c>
      <c r="F277" s="150" t="str">
        <f>IF(G277="","",VLOOKUP($G277,'金額'!$N$3:$Q$62,4,FALSE))</f>
        <v/>
      </c>
      <c r="G277" s="140"/>
      <c r="H277" s="141"/>
      <c r="I277" s="142"/>
      <c r="J277" s="143"/>
      <c r="K277" s="144"/>
      <c r="L277" s="145"/>
      <c r="M277" s="151" t="str">
        <f>IF(G277="","", IF(G277="Palette TIP",#REF!,VLOOKUP(G277, '金額'!$N$3:$P$62, 3, FALSE)))</f>
        <v/>
      </c>
      <c r="N277" s="147" t="str">
        <f t="shared" si="2"/>
        <v/>
      </c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 ht="13.5" customHeight="1">
      <c r="A278" s="148"/>
      <c r="B278" s="60" t="str">
        <f>IF($K278="","",(VLOOKUP($K278,'判定表'!$B$3:$G$108,6,FALSE)))</f>
        <v/>
      </c>
      <c r="C278" s="137"/>
      <c r="D278" s="149" t="str">
        <f t="shared" si="1"/>
        <v/>
      </c>
      <c r="E278" s="150" t="str">
        <f>IF(G278="","",VLOOKUP($G278,'金額'!$N$3:$O$62,2,FALSE))</f>
        <v/>
      </c>
      <c r="F278" s="150" t="str">
        <f>IF(G278="","",VLOOKUP($G278,'金額'!$N$3:$Q$62,4,FALSE))</f>
        <v/>
      </c>
      <c r="G278" s="140"/>
      <c r="H278" s="141"/>
      <c r="I278" s="142"/>
      <c r="J278" s="143"/>
      <c r="K278" s="144"/>
      <c r="L278" s="145"/>
      <c r="M278" s="151" t="str">
        <f>IF(G278="","", IF(G278="Palette TIP",#REF!,VLOOKUP(G278, '金額'!$N$3:$P$62, 3, FALSE)))</f>
        <v/>
      </c>
      <c r="N278" s="147" t="str">
        <f t="shared" si="2"/>
        <v/>
      </c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 ht="13.5" customHeight="1">
      <c r="A279" s="148"/>
      <c r="B279" s="60" t="str">
        <f>IF($K279="","",(VLOOKUP($K279,'判定表'!$B$3:$G$108,6,FALSE)))</f>
        <v/>
      </c>
      <c r="C279" s="137"/>
      <c r="D279" s="149" t="str">
        <f t="shared" si="1"/>
        <v/>
      </c>
      <c r="E279" s="150" t="str">
        <f>IF(G279="","",VLOOKUP($G279,'金額'!$N$3:$O$62,2,FALSE))</f>
        <v/>
      </c>
      <c r="F279" s="150" t="str">
        <f>IF(G279="","",VLOOKUP($G279,'金額'!$N$3:$Q$62,4,FALSE))</f>
        <v/>
      </c>
      <c r="G279" s="140"/>
      <c r="H279" s="141"/>
      <c r="I279" s="142"/>
      <c r="J279" s="143"/>
      <c r="K279" s="144"/>
      <c r="L279" s="145"/>
      <c r="M279" s="151" t="str">
        <f>IF(G279="","", IF(G279="Palette TIP",#REF!,VLOOKUP(G279, '金額'!$N$3:$P$62, 3, FALSE)))</f>
        <v/>
      </c>
      <c r="N279" s="147" t="str">
        <f t="shared" si="2"/>
        <v/>
      </c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 ht="13.5" customHeight="1">
      <c r="A280" s="148"/>
      <c r="B280" s="60" t="str">
        <f>IF($K280="","",(VLOOKUP($K280,'判定表'!$B$3:$G$108,6,FALSE)))</f>
        <v/>
      </c>
      <c r="C280" s="137"/>
      <c r="D280" s="149" t="str">
        <f t="shared" si="1"/>
        <v/>
      </c>
      <c r="E280" s="150" t="str">
        <f>IF(G280="","",VLOOKUP($G280,'金額'!$N$3:$O$62,2,FALSE))</f>
        <v/>
      </c>
      <c r="F280" s="150" t="str">
        <f>IF(G280="","",VLOOKUP($G280,'金額'!$N$3:$Q$62,4,FALSE))</f>
        <v/>
      </c>
      <c r="G280" s="140"/>
      <c r="H280" s="141"/>
      <c r="I280" s="142"/>
      <c r="J280" s="143"/>
      <c r="K280" s="144"/>
      <c r="L280" s="145"/>
      <c r="M280" s="151" t="str">
        <f>IF(G280="","", IF(G280="Palette TIP",#REF!,VLOOKUP(G280, '金額'!$N$3:$P$62, 3, FALSE)))</f>
        <v/>
      </c>
      <c r="N280" s="147" t="str">
        <f t="shared" si="2"/>
        <v/>
      </c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 ht="13.5" customHeight="1">
      <c r="A281" s="148"/>
      <c r="B281" s="60" t="str">
        <f>IF($K281="","",(VLOOKUP($K281,'判定表'!$B$3:$G$108,6,FALSE)))</f>
        <v/>
      </c>
      <c r="C281" s="137"/>
      <c r="D281" s="149" t="str">
        <f t="shared" si="1"/>
        <v/>
      </c>
      <c r="E281" s="150" t="str">
        <f>IF(G281="","",VLOOKUP($G281,'金額'!$N$3:$O$62,2,FALSE))</f>
        <v/>
      </c>
      <c r="F281" s="150" t="str">
        <f>IF(G281="","",VLOOKUP($G281,'金額'!$N$3:$Q$62,4,FALSE))</f>
        <v/>
      </c>
      <c r="G281" s="140"/>
      <c r="H281" s="141"/>
      <c r="I281" s="142"/>
      <c r="J281" s="143"/>
      <c r="K281" s="144"/>
      <c r="L281" s="145"/>
      <c r="M281" s="151" t="str">
        <f>IF(G281="","", IF(G281="Palette TIP",#REF!,VLOOKUP(G281, '金額'!$N$3:$P$62, 3, FALSE)))</f>
        <v/>
      </c>
      <c r="N281" s="147" t="str">
        <f t="shared" si="2"/>
        <v/>
      </c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 ht="13.5" customHeight="1">
      <c r="A282" s="148"/>
      <c r="B282" s="60" t="str">
        <f>IF($K282="","",(VLOOKUP($K282,'判定表'!$B$3:$G$108,6,FALSE)))</f>
        <v/>
      </c>
      <c r="C282" s="137"/>
      <c r="D282" s="149" t="str">
        <f t="shared" si="1"/>
        <v/>
      </c>
      <c r="E282" s="150" t="str">
        <f>IF(G282="","",VLOOKUP($G282,'金額'!$N$3:$O$62,2,FALSE))</f>
        <v/>
      </c>
      <c r="F282" s="150" t="str">
        <f>IF(G282="","",VLOOKUP($G282,'金額'!$N$3:$Q$62,4,FALSE))</f>
        <v/>
      </c>
      <c r="G282" s="140"/>
      <c r="H282" s="141"/>
      <c r="I282" s="142"/>
      <c r="J282" s="143"/>
      <c r="K282" s="144"/>
      <c r="L282" s="145"/>
      <c r="M282" s="151" t="str">
        <f>IF(G282="","", IF(G282="Palette TIP",#REF!,VLOOKUP(G282, '金額'!$N$3:$P$62, 3, FALSE)))</f>
        <v/>
      </c>
      <c r="N282" s="147" t="str">
        <f t="shared" si="2"/>
        <v/>
      </c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 ht="13.5" customHeight="1">
      <c r="A283" s="148"/>
      <c r="B283" s="60" t="str">
        <f>IF($K283="","",(VLOOKUP($K283,'判定表'!$B$3:$G$108,6,FALSE)))</f>
        <v/>
      </c>
      <c r="C283" s="137"/>
      <c r="D283" s="149" t="str">
        <f t="shared" si="1"/>
        <v/>
      </c>
      <c r="E283" s="150" t="str">
        <f>IF(G283="","",VLOOKUP($G283,'金額'!$N$3:$O$62,2,FALSE))</f>
        <v/>
      </c>
      <c r="F283" s="150" t="str">
        <f>IF(G283="","",VLOOKUP($G283,'金額'!$N$3:$Q$62,4,FALSE))</f>
        <v/>
      </c>
      <c r="G283" s="140"/>
      <c r="H283" s="141"/>
      <c r="I283" s="142"/>
      <c r="J283" s="143"/>
      <c r="K283" s="144"/>
      <c r="L283" s="145"/>
      <c r="M283" s="151" t="str">
        <f>IF(G283="","", IF(G283="Palette TIP",#REF!,VLOOKUP(G283, '金額'!$N$3:$P$62, 3, FALSE)))</f>
        <v/>
      </c>
      <c r="N283" s="147" t="str">
        <f t="shared" si="2"/>
        <v/>
      </c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 ht="13.5" customHeight="1">
      <c r="A284" s="148"/>
      <c r="B284" s="60" t="str">
        <f>IF($K284="","",(VLOOKUP($K284,'判定表'!$B$3:$G$108,6,FALSE)))</f>
        <v/>
      </c>
      <c r="C284" s="137"/>
      <c r="D284" s="149" t="str">
        <f t="shared" si="1"/>
        <v/>
      </c>
      <c r="E284" s="150" t="str">
        <f>IF(G284="","",VLOOKUP($G284,'金額'!$N$3:$O$62,2,FALSE))</f>
        <v/>
      </c>
      <c r="F284" s="150" t="str">
        <f>IF(G284="","",VLOOKUP($G284,'金額'!$N$3:$Q$62,4,FALSE))</f>
        <v/>
      </c>
      <c r="G284" s="140"/>
      <c r="H284" s="141"/>
      <c r="I284" s="142"/>
      <c r="J284" s="143"/>
      <c r="K284" s="144"/>
      <c r="L284" s="145"/>
      <c r="M284" s="151" t="str">
        <f>IF(G284="","", IF(G284="Palette TIP",#REF!,VLOOKUP(G284, '金額'!$N$3:$P$62, 3, FALSE)))</f>
        <v/>
      </c>
      <c r="N284" s="147" t="str">
        <f t="shared" si="2"/>
        <v/>
      </c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 ht="13.5" customHeight="1">
      <c r="A285" s="148"/>
      <c r="B285" s="60" t="str">
        <f>IF($K285="","",(VLOOKUP($K285,'判定表'!$B$3:$G$108,6,FALSE)))</f>
        <v/>
      </c>
      <c r="C285" s="137"/>
      <c r="D285" s="149" t="str">
        <f t="shared" si="1"/>
        <v/>
      </c>
      <c r="E285" s="150" t="str">
        <f>IF(G285="","",VLOOKUP($G285,'金額'!$N$3:$O$62,2,FALSE))</f>
        <v/>
      </c>
      <c r="F285" s="150" t="str">
        <f>IF(G285="","",VLOOKUP($G285,'金額'!$N$3:$Q$62,4,FALSE))</f>
        <v/>
      </c>
      <c r="G285" s="140"/>
      <c r="H285" s="141"/>
      <c r="I285" s="142"/>
      <c r="J285" s="143"/>
      <c r="K285" s="144"/>
      <c r="L285" s="145"/>
      <c r="M285" s="151" t="str">
        <f>IF(G285="","", IF(G285="Palette TIP",#REF!,VLOOKUP(G285, '金額'!$N$3:$P$62, 3, FALSE)))</f>
        <v/>
      </c>
      <c r="N285" s="147" t="str">
        <f t="shared" si="2"/>
        <v/>
      </c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 ht="13.5" customHeight="1">
      <c r="A286" s="148"/>
      <c r="B286" s="60" t="str">
        <f>IF($K286="","",(VLOOKUP($K286,'判定表'!$B$3:$G$108,6,FALSE)))</f>
        <v/>
      </c>
      <c r="C286" s="137"/>
      <c r="D286" s="149" t="str">
        <f t="shared" si="1"/>
        <v/>
      </c>
      <c r="E286" s="150" t="str">
        <f>IF(G286="","",VLOOKUP($G286,'金額'!$N$3:$O$62,2,FALSE))</f>
        <v/>
      </c>
      <c r="F286" s="150" t="str">
        <f>IF(G286="","",VLOOKUP($G286,'金額'!$N$3:$Q$62,4,FALSE))</f>
        <v/>
      </c>
      <c r="G286" s="140"/>
      <c r="H286" s="141"/>
      <c r="I286" s="142"/>
      <c r="J286" s="143"/>
      <c r="K286" s="144"/>
      <c r="L286" s="145"/>
      <c r="M286" s="151" t="str">
        <f>IF(G286="","", IF(G286="Palette TIP",#REF!,VLOOKUP(G286, '金額'!$N$3:$P$62, 3, FALSE)))</f>
        <v/>
      </c>
      <c r="N286" s="147" t="str">
        <f t="shared" si="2"/>
        <v/>
      </c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 ht="13.5" customHeight="1">
      <c r="A287" s="148"/>
      <c r="B287" s="60" t="str">
        <f>IF($K287="","",(VLOOKUP($K287,'判定表'!$B$3:$G$108,6,FALSE)))</f>
        <v/>
      </c>
      <c r="C287" s="137"/>
      <c r="D287" s="149" t="str">
        <f t="shared" si="1"/>
        <v/>
      </c>
      <c r="E287" s="150" t="str">
        <f>IF(G287="","",VLOOKUP($G287,'金額'!$N$3:$O$62,2,FALSE))</f>
        <v/>
      </c>
      <c r="F287" s="150" t="str">
        <f>IF(G287="","",VLOOKUP($G287,'金額'!$N$3:$Q$62,4,FALSE))</f>
        <v/>
      </c>
      <c r="G287" s="140"/>
      <c r="H287" s="141"/>
      <c r="I287" s="142"/>
      <c r="J287" s="143"/>
      <c r="K287" s="144"/>
      <c r="L287" s="145"/>
      <c r="M287" s="151" t="str">
        <f>IF(G287="","", IF(G287="Palette TIP",#REF!,VLOOKUP(G287, '金額'!$N$3:$P$62, 3, FALSE)))</f>
        <v/>
      </c>
      <c r="N287" s="147" t="str">
        <f t="shared" si="2"/>
        <v/>
      </c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 ht="13.5" customHeight="1">
      <c r="A288" s="148"/>
      <c r="B288" s="60" t="str">
        <f>IF($K288="","",(VLOOKUP($K288,'判定表'!$B$3:$G$108,6,FALSE)))</f>
        <v/>
      </c>
      <c r="C288" s="137"/>
      <c r="D288" s="149" t="str">
        <f t="shared" si="1"/>
        <v/>
      </c>
      <c r="E288" s="150" t="str">
        <f>IF(G288="","",VLOOKUP($G288,'金額'!$N$3:$O$62,2,FALSE))</f>
        <v/>
      </c>
      <c r="F288" s="150" t="str">
        <f>IF(G288="","",VLOOKUP($G288,'金額'!$N$3:$Q$62,4,FALSE))</f>
        <v/>
      </c>
      <c r="G288" s="140"/>
      <c r="H288" s="141"/>
      <c r="I288" s="142"/>
      <c r="J288" s="143"/>
      <c r="K288" s="144"/>
      <c r="L288" s="145"/>
      <c r="M288" s="151" t="str">
        <f>IF(G288="","", IF(G288="Palette TIP",#REF!,VLOOKUP(G288, '金額'!$N$3:$P$62, 3, FALSE)))</f>
        <v/>
      </c>
      <c r="N288" s="147" t="str">
        <f t="shared" si="2"/>
        <v/>
      </c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 ht="13.5" customHeight="1">
      <c r="A289" s="148"/>
      <c r="B289" s="60" t="str">
        <f>IF($K289="","",(VLOOKUP($K289,'判定表'!$B$3:$G$108,6,FALSE)))</f>
        <v/>
      </c>
      <c r="C289" s="137"/>
      <c r="D289" s="149" t="str">
        <f t="shared" si="1"/>
        <v/>
      </c>
      <c r="E289" s="150" t="str">
        <f>IF(G289="","",VLOOKUP($G289,'金額'!$N$3:$O$62,2,FALSE))</f>
        <v/>
      </c>
      <c r="F289" s="150" t="str">
        <f>IF(G289="","",VLOOKUP($G289,'金額'!$N$3:$Q$62,4,FALSE))</f>
        <v/>
      </c>
      <c r="G289" s="140"/>
      <c r="H289" s="141"/>
      <c r="I289" s="142"/>
      <c r="J289" s="143"/>
      <c r="K289" s="144"/>
      <c r="L289" s="145"/>
      <c r="M289" s="151" t="str">
        <f>IF(G289="","", IF(G289="Palette TIP",#REF!,VLOOKUP(G289, '金額'!$N$3:$P$62, 3, FALSE)))</f>
        <v/>
      </c>
      <c r="N289" s="147" t="str">
        <f t="shared" si="2"/>
        <v/>
      </c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 ht="13.5" customHeight="1">
      <c r="A290" s="148"/>
      <c r="B290" s="60" t="str">
        <f>IF($K290="","",(VLOOKUP($K290,'判定表'!$B$3:$G$108,6,FALSE)))</f>
        <v/>
      </c>
      <c r="C290" s="137"/>
      <c r="D290" s="149" t="str">
        <f t="shared" si="1"/>
        <v/>
      </c>
      <c r="E290" s="150" t="str">
        <f>IF(G290="","",VLOOKUP($G290,'金額'!$N$3:$O$62,2,FALSE))</f>
        <v/>
      </c>
      <c r="F290" s="150" t="str">
        <f>IF(G290="","",VLOOKUP($G290,'金額'!$N$3:$Q$62,4,FALSE))</f>
        <v/>
      </c>
      <c r="G290" s="140"/>
      <c r="H290" s="141"/>
      <c r="I290" s="142"/>
      <c r="J290" s="143"/>
      <c r="K290" s="144"/>
      <c r="L290" s="145"/>
      <c r="M290" s="151" t="str">
        <f>IF(G290="","", IF(G290="Palette TIP",#REF!,VLOOKUP(G290, '金額'!$N$3:$P$62, 3, FALSE)))</f>
        <v/>
      </c>
      <c r="N290" s="147" t="str">
        <f t="shared" si="2"/>
        <v/>
      </c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 ht="13.5" customHeight="1">
      <c r="A291" s="148"/>
      <c r="B291" s="60" t="str">
        <f>IF($K291="","",(VLOOKUP($K291,'判定表'!$B$3:$G$108,6,FALSE)))</f>
        <v/>
      </c>
      <c r="C291" s="137"/>
      <c r="D291" s="149" t="str">
        <f t="shared" si="1"/>
        <v/>
      </c>
      <c r="E291" s="150" t="str">
        <f>IF(G291="","",VLOOKUP($G291,'金額'!$N$3:$O$62,2,FALSE))</f>
        <v/>
      </c>
      <c r="F291" s="150" t="str">
        <f>IF(G291="","",VLOOKUP($G291,'金額'!$N$3:$Q$62,4,FALSE))</f>
        <v/>
      </c>
      <c r="G291" s="140"/>
      <c r="H291" s="141"/>
      <c r="I291" s="142"/>
      <c r="J291" s="143"/>
      <c r="K291" s="144"/>
      <c r="L291" s="145"/>
      <c r="M291" s="151" t="str">
        <f>IF(G291="","", IF(G291="Palette TIP",#REF!,VLOOKUP(G291, '金額'!$N$3:$P$62, 3, FALSE)))</f>
        <v/>
      </c>
      <c r="N291" s="147" t="str">
        <f t="shared" si="2"/>
        <v/>
      </c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 ht="13.5" customHeight="1">
      <c r="A292" s="148"/>
      <c r="B292" s="60" t="str">
        <f>IF($K292="","",(VLOOKUP($K292,'判定表'!$B$3:$G$108,6,FALSE)))</f>
        <v/>
      </c>
      <c r="C292" s="137"/>
      <c r="D292" s="149" t="str">
        <f t="shared" si="1"/>
        <v/>
      </c>
      <c r="E292" s="150" t="str">
        <f>IF(G292="","",VLOOKUP($G292,'金額'!$N$3:$O$62,2,FALSE))</f>
        <v/>
      </c>
      <c r="F292" s="150" t="str">
        <f>IF(G292="","",VLOOKUP($G292,'金額'!$N$3:$Q$62,4,FALSE))</f>
        <v/>
      </c>
      <c r="G292" s="140"/>
      <c r="H292" s="141"/>
      <c r="I292" s="142"/>
      <c r="J292" s="143"/>
      <c r="K292" s="144"/>
      <c r="L292" s="145"/>
      <c r="M292" s="151" t="str">
        <f>IF(G292="","", IF(G292="Palette TIP",#REF!,VLOOKUP(G292, '金額'!$N$3:$P$62, 3, FALSE)))</f>
        <v/>
      </c>
      <c r="N292" s="147" t="str">
        <f t="shared" si="2"/>
        <v/>
      </c>
      <c r="O292" s="125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 ht="13.5" customHeight="1">
      <c r="A293" s="148"/>
      <c r="B293" s="60" t="str">
        <f>IF($K293="","",(VLOOKUP($K293,'判定表'!$B$3:$G$108,6,FALSE)))</f>
        <v/>
      </c>
      <c r="C293" s="137"/>
      <c r="D293" s="149" t="str">
        <f t="shared" si="1"/>
        <v/>
      </c>
      <c r="E293" s="150" t="str">
        <f>IF(G293="","",VLOOKUP($G293,'金額'!$N$3:$O$62,2,FALSE))</f>
        <v/>
      </c>
      <c r="F293" s="150" t="str">
        <f>IF(G293="","",VLOOKUP($G293,'金額'!$N$3:$Q$62,4,FALSE))</f>
        <v/>
      </c>
      <c r="G293" s="140"/>
      <c r="H293" s="141"/>
      <c r="I293" s="142"/>
      <c r="J293" s="143"/>
      <c r="K293" s="144"/>
      <c r="L293" s="145"/>
      <c r="M293" s="151" t="str">
        <f>IF(G293="","", IF(G293="Palette TIP",#REF!,VLOOKUP(G293, '金額'!$N$3:$P$62, 3, FALSE)))</f>
        <v/>
      </c>
      <c r="N293" s="147" t="str">
        <f t="shared" si="2"/>
        <v/>
      </c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 ht="13.5" customHeight="1">
      <c r="A294" s="148"/>
      <c r="B294" s="60" t="str">
        <f>IF($K294="","",(VLOOKUP($K294,'判定表'!$B$3:$G$108,6,FALSE)))</f>
        <v/>
      </c>
      <c r="C294" s="137"/>
      <c r="D294" s="149" t="str">
        <f t="shared" si="1"/>
        <v/>
      </c>
      <c r="E294" s="150" t="str">
        <f>IF(G294="","",VLOOKUP($G294,'金額'!$N$3:$O$62,2,FALSE))</f>
        <v/>
      </c>
      <c r="F294" s="150" t="str">
        <f>IF(G294="","",VLOOKUP($G294,'金額'!$N$3:$Q$62,4,FALSE))</f>
        <v/>
      </c>
      <c r="G294" s="140"/>
      <c r="H294" s="141"/>
      <c r="I294" s="142"/>
      <c r="J294" s="143"/>
      <c r="K294" s="144"/>
      <c r="L294" s="145"/>
      <c r="M294" s="151" t="str">
        <f>IF(G294="","", IF(G294="Palette TIP",#REF!,VLOOKUP(G294, '金額'!$N$3:$P$62, 3, FALSE)))</f>
        <v/>
      </c>
      <c r="N294" s="147" t="str">
        <f t="shared" si="2"/>
        <v/>
      </c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 ht="13.5" customHeight="1">
      <c r="A295" s="148"/>
      <c r="B295" s="60" t="str">
        <f>IF($K295="","",(VLOOKUP($K295,'判定表'!$B$3:$G$108,6,FALSE)))</f>
        <v/>
      </c>
      <c r="C295" s="137"/>
      <c r="D295" s="149" t="str">
        <f t="shared" si="1"/>
        <v/>
      </c>
      <c r="E295" s="150" t="str">
        <f>IF(G295="","",VLOOKUP($G295,'金額'!$N$3:$O$62,2,FALSE))</f>
        <v/>
      </c>
      <c r="F295" s="150" t="str">
        <f>IF(G295="","",VLOOKUP($G295,'金額'!$N$3:$Q$62,4,FALSE))</f>
        <v/>
      </c>
      <c r="G295" s="140"/>
      <c r="H295" s="141"/>
      <c r="I295" s="142"/>
      <c r="J295" s="143"/>
      <c r="K295" s="144"/>
      <c r="L295" s="145"/>
      <c r="M295" s="151" t="str">
        <f>IF(G295="","", IF(G295="Palette TIP",#REF!,VLOOKUP(G295, '金額'!$N$3:$P$62, 3, FALSE)))</f>
        <v/>
      </c>
      <c r="N295" s="147" t="str">
        <f t="shared" si="2"/>
        <v/>
      </c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 ht="13.5" customHeight="1">
      <c r="A296" s="148"/>
      <c r="B296" s="60" t="str">
        <f>IF($K296="","",(VLOOKUP($K296,'判定表'!$B$3:$G$108,6,FALSE)))</f>
        <v/>
      </c>
      <c r="C296" s="137"/>
      <c r="D296" s="149" t="str">
        <f t="shared" si="1"/>
        <v/>
      </c>
      <c r="E296" s="150" t="str">
        <f>IF(G296="","",VLOOKUP($G296,'金額'!$N$3:$O$62,2,FALSE))</f>
        <v/>
      </c>
      <c r="F296" s="150" t="str">
        <f>IF(G296="","",VLOOKUP($G296,'金額'!$N$3:$Q$62,4,FALSE))</f>
        <v/>
      </c>
      <c r="G296" s="140"/>
      <c r="H296" s="141"/>
      <c r="I296" s="142"/>
      <c r="J296" s="143"/>
      <c r="K296" s="144"/>
      <c r="L296" s="145"/>
      <c r="M296" s="151" t="str">
        <f>IF(G296="","", IF(G296="Palette TIP",#REF!,VLOOKUP(G296, '金額'!$N$3:$P$62, 3, FALSE)))</f>
        <v/>
      </c>
      <c r="N296" s="147" t="str">
        <f t="shared" si="2"/>
        <v/>
      </c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 ht="13.5" customHeight="1">
      <c r="A297" s="148"/>
      <c r="B297" s="60" t="str">
        <f>IF($K297="","",(VLOOKUP($K297,'判定表'!$B$3:$G$108,6,FALSE)))</f>
        <v/>
      </c>
      <c r="C297" s="137"/>
      <c r="D297" s="149" t="str">
        <f t="shared" si="1"/>
        <v/>
      </c>
      <c r="E297" s="150" t="str">
        <f>IF(G297="","",VLOOKUP($G297,'金額'!$N$3:$O$62,2,FALSE))</f>
        <v/>
      </c>
      <c r="F297" s="150" t="str">
        <f>IF(G297="","",VLOOKUP($G297,'金額'!$N$3:$Q$62,4,FALSE))</f>
        <v/>
      </c>
      <c r="G297" s="140"/>
      <c r="H297" s="141"/>
      <c r="I297" s="142"/>
      <c r="J297" s="143"/>
      <c r="K297" s="144"/>
      <c r="L297" s="145"/>
      <c r="M297" s="151" t="str">
        <f>IF(G297="","", IF(G297="Palette TIP",#REF!,VLOOKUP(G297, '金額'!$N$3:$P$62, 3, FALSE)))</f>
        <v/>
      </c>
      <c r="N297" s="147" t="str">
        <f t="shared" si="2"/>
        <v/>
      </c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 ht="13.5" customHeight="1">
      <c r="A298" s="148"/>
      <c r="B298" s="60" t="str">
        <f>IF($K298="","",(VLOOKUP($K298,'判定表'!$B$3:$G$108,6,FALSE)))</f>
        <v/>
      </c>
      <c r="C298" s="137"/>
      <c r="D298" s="149" t="str">
        <f t="shared" si="1"/>
        <v/>
      </c>
      <c r="E298" s="150" t="str">
        <f>IF(G298="","",VLOOKUP($G298,'金額'!$N$3:$O$62,2,FALSE))</f>
        <v/>
      </c>
      <c r="F298" s="150" t="str">
        <f>IF(G298="","",VLOOKUP($G298,'金額'!$N$3:$Q$62,4,FALSE))</f>
        <v/>
      </c>
      <c r="G298" s="140"/>
      <c r="H298" s="141"/>
      <c r="I298" s="142"/>
      <c r="J298" s="143"/>
      <c r="K298" s="144"/>
      <c r="L298" s="145"/>
      <c r="M298" s="151" t="str">
        <f>IF(G298="","", IF(G298="Palette TIP",#REF!,VLOOKUP(G298, '金額'!$N$3:$P$62, 3, FALSE)))</f>
        <v/>
      </c>
      <c r="N298" s="147" t="str">
        <f t="shared" si="2"/>
        <v/>
      </c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 ht="13.5" customHeight="1">
      <c r="A299" s="148"/>
      <c r="B299" s="60" t="str">
        <f>IF($K299="","",(VLOOKUP($K299,'判定表'!$B$3:$G$108,6,FALSE)))</f>
        <v/>
      </c>
      <c r="C299" s="137"/>
      <c r="D299" s="149" t="str">
        <f t="shared" si="1"/>
        <v/>
      </c>
      <c r="E299" s="150" t="str">
        <f>IF(G299="","",VLOOKUP($G299,'金額'!$N$3:$O$62,2,FALSE))</f>
        <v/>
      </c>
      <c r="F299" s="150" t="str">
        <f>IF(G299="","",VLOOKUP($G299,'金額'!$N$3:$Q$62,4,FALSE))</f>
        <v/>
      </c>
      <c r="G299" s="140"/>
      <c r="H299" s="141"/>
      <c r="I299" s="142"/>
      <c r="J299" s="143"/>
      <c r="K299" s="144"/>
      <c r="L299" s="145"/>
      <c r="M299" s="151" t="str">
        <f>IF(G299="","", IF(G299="Palette TIP",#REF!,VLOOKUP(G299, '金額'!$N$3:$P$62, 3, FALSE)))</f>
        <v/>
      </c>
      <c r="N299" s="147" t="str">
        <f t="shared" si="2"/>
        <v/>
      </c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 ht="13.5" customHeight="1">
      <c r="A300" s="148"/>
      <c r="B300" s="60" t="str">
        <f>IF($K300="","",(VLOOKUP($K300,'判定表'!$B$3:$G$108,6,FALSE)))</f>
        <v/>
      </c>
      <c r="C300" s="137"/>
      <c r="D300" s="149" t="str">
        <f t="shared" si="1"/>
        <v/>
      </c>
      <c r="E300" s="150" t="str">
        <f>IF(G300="","",VLOOKUP($G300,'金額'!$N$3:$O$62,2,FALSE))</f>
        <v/>
      </c>
      <c r="F300" s="150" t="str">
        <f>IF(G300="","",VLOOKUP($G300,'金額'!$N$3:$Q$62,4,FALSE))</f>
        <v/>
      </c>
      <c r="G300" s="140"/>
      <c r="H300" s="141"/>
      <c r="I300" s="142"/>
      <c r="J300" s="143"/>
      <c r="K300" s="144"/>
      <c r="L300" s="145"/>
      <c r="M300" s="151" t="str">
        <f>IF(G300="","", IF(G300="Palette TIP",#REF!,VLOOKUP(G300, '金額'!$N$3:$P$62, 3, FALSE)))</f>
        <v/>
      </c>
      <c r="N300" s="147" t="str">
        <f t="shared" si="2"/>
        <v/>
      </c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 ht="13.5" customHeight="1">
      <c r="A301" s="148"/>
      <c r="B301" s="60" t="str">
        <f>IF($K301="","",(VLOOKUP($K301,'判定表'!$B$3:$G$108,6,FALSE)))</f>
        <v/>
      </c>
      <c r="C301" s="137"/>
      <c r="D301" s="149" t="str">
        <f t="shared" si="1"/>
        <v/>
      </c>
      <c r="E301" s="150" t="str">
        <f>IF(G301="","",VLOOKUP($G301,'金額'!$N$3:$O$62,2,FALSE))</f>
        <v/>
      </c>
      <c r="F301" s="150" t="str">
        <f>IF(G301="","",VLOOKUP($G301,'金額'!$N$3:$Q$62,4,FALSE))</f>
        <v/>
      </c>
      <c r="G301" s="140"/>
      <c r="H301" s="141"/>
      <c r="I301" s="142"/>
      <c r="J301" s="143"/>
      <c r="K301" s="144"/>
      <c r="L301" s="145"/>
      <c r="M301" s="151" t="str">
        <f>IF(G301="","", IF(G301="Palette TIP",#REF!,VLOOKUP(G301, '金額'!$N$3:$P$62, 3, FALSE)))</f>
        <v/>
      </c>
      <c r="N301" s="147" t="str">
        <f t="shared" si="2"/>
        <v/>
      </c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 ht="13.5" customHeight="1">
      <c r="A302" s="148"/>
      <c r="B302" s="60" t="str">
        <f>IF($K302="","",(VLOOKUP($K302,'判定表'!$B$3:$G$108,6,FALSE)))</f>
        <v/>
      </c>
      <c r="C302" s="137"/>
      <c r="D302" s="149" t="str">
        <f t="shared" si="1"/>
        <v/>
      </c>
      <c r="E302" s="150" t="str">
        <f>IF(G302="","",VLOOKUP($G302,'金額'!$N$3:$O$62,2,FALSE))</f>
        <v/>
      </c>
      <c r="F302" s="150" t="str">
        <f>IF(G302="","",VLOOKUP($G302,'金額'!$N$3:$Q$62,4,FALSE))</f>
        <v/>
      </c>
      <c r="G302" s="140"/>
      <c r="H302" s="141"/>
      <c r="I302" s="142"/>
      <c r="J302" s="143"/>
      <c r="K302" s="144"/>
      <c r="L302" s="145"/>
      <c r="M302" s="151" t="str">
        <f>IF(G302="","", IF(G302="Palette TIP",#REF!,VLOOKUP(G302, '金額'!$N$3:$P$62, 3, FALSE)))</f>
        <v/>
      </c>
      <c r="N302" s="147" t="str">
        <f t="shared" si="2"/>
        <v/>
      </c>
      <c r="O302" s="125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 ht="13.5" customHeight="1">
      <c r="A303" s="148"/>
      <c r="B303" s="60" t="str">
        <f>IF($K303="","",(VLOOKUP($K303,'判定表'!$B$3:$G$108,6,FALSE)))</f>
        <v/>
      </c>
      <c r="C303" s="137"/>
      <c r="D303" s="149" t="str">
        <f t="shared" si="1"/>
        <v/>
      </c>
      <c r="E303" s="150" t="str">
        <f>IF(G303="","",VLOOKUP($G303,'金額'!$N$3:$O$62,2,FALSE))</f>
        <v/>
      </c>
      <c r="F303" s="150" t="str">
        <f>IF(G303="","",VLOOKUP($G303,'金額'!$N$3:$Q$62,4,FALSE))</f>
        <v/>
      </c>
      <c r="G303" s="140"/>
      <c r="H303" s="141"/>
      <c r="I303" s="142"/>
      <c r="J303" s="143"/>
      <c r="K303" s="144"/>
      <c r="L303" s="145"/>
      <c r="M303" s="151" t="str">
        <f>IF(G303="","", IF(G303="Palette TIP",#REF!,VLOOKUP(G303, '金額'!$N$3:$P$62, 3, FALSE)))</f>
        <v/>
      </c>
      <c r="N303" s="147" t="str">
        <f t="shared" si="2"/>
        <v/>
      </c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 ht="13.5" customHeight="1">
      <c r="A304" s="148"/>
      <c r="B304" s="60" t="str">
        <f>IF($K304="","",(VLOOKUP($K304,'判定表'!$B$3:$G$108,6,FALSE)))</f>
        <v/>
      </c>
      <c r="C304" s="137"/>
      <c r="D304" s="149" t="str">
        <f t="shared" si="1"/>
        <v/>
      </c>
      <c r="E304" s="150" t="str">
        <f>IF(G304="","",VLOOKUP($G304,'金額'!$N$3:$O$62,2,FALSE))</f>
        <v/>
      </c>
      <c r="F304" s="150" t="str">
        <f>IF(G304="","",VLOOKUP($G304,'金額'!$N$3:$Q$62,4,FALSE))</f>
        <v/>
      </c>
      <c r="G304" s="140"/>
      <c r="H304" s="141"/>
      <c r="I304" s="142"/>
      <c r="J304" s="143"/>
      <c r="K304" s="144"/>
      <c r="L304" s="145"/>
      <c r="M304" s="151" t="str">
        <f>IF(G304="","", IF(G304="Palette TIP",#REF!,VLOOKUP(G304, '金額'!$N$3:$P$62, 3, FALSE)))</f>
        <v/>
      </c>
      <c r="N304" s="147" t="str">
        <f t="shared" si="2"/>
        <v/>
      </c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 ht="13.5" customHeight="1">
      <c r="A305" s="148"/>
      <c r="B305" s="60" t="str">
        <f>IF($K305="","",(VLOOKUP($K305,'判定表'!$B$3:$G$108,6,FALSE)))</f>
        <v/>
      </c>
      <c r="C305" s="137"/>
      <c r="D305" s="149" t="str">
        <f t="shared" si="1"/>
        <v/>
      </c>
      <c r="E305" s="150" t="str">
        <f>IF(G305="","",VLOOKUP($G305,'金額'!$N$3:$O$62,2,FALSE))</f>
        <v/>
      </c>
      <c r="F305" s="150" t="str">
        <f>IF(G305="","",VLOOKUP($G305,'金額'!$N$3:$Q$62,4,FALSE))</f>
        <v/>
      </c>
      <c r="G305" s="140"/>
      <c r="H305" s="141"/>
      <c r="I305" s="142"/>
      <c r="J305" s="143"/>
      <c r="K305" s="144"/>
      <c r="L305" s="145"/>
      <c r="M305" s="151" t="str">
        <f>IF(G305="","", IF(G305="Palette TIP",#REF!,VLOOKUP(G305, '金額'!$N$3:$P$62, 3, FALSE)))</f>
        <v/>
      </c>
      <c r="N305" s="147" t="str">
        <f t="shared" si="2"/>
        <v/>
      </c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 ht="13.5" customHeight="1">
      <c r="A306" s="148"/>
      <c r="B306" s="60" t="str">
        <f>IF($K306="","",(VLOOKUP($K306,'判定表'!$B$3:$G$108,6,FALSE)))</f>
        <v/>
      </c>
      <c r="C306" s="137"/>
      <c r="D306" s="149" t="str">
        <f t="shared" si="1"/>
        <v/>
      </c>
      <c r="E306" s="150" t="str">
        <f>IF(G306="","",VLOOKUP($G306,'金額'!$N$3:$O$62,2,FALSE))</f>
        <v/>
      </c>
      <c r="F306" s="150" t="str">
        <f>IF(G306="","",VLOOKUP($G306,'金額'!$N$3:$Q$62,4,FALSE))</f>
        <v/>
      </c>
      <c r="G306" s="140"/>
      <c r="H306" s="141"/>
      <c r="I306" s="142"/>
      <c r="J306" s="143"/>
      <c r="K306" s="144"/>
      <c r="L306" s="145"/>
      <c r="M306" s="151" t="str">
        <f>IF(G306="","", IF(G306="Palette TIP",#REF!,VLOOKUP(G306, '金額'!$N$3:$P$62, 3, FALSE)))</f>
        <v/>
      </c>
      <c r="N306" s="147" t="str">
        <f t="shared" si="2"/>
        <v/>
      </c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 ht="13.5" customHeight="1">
      <c r="A307" s="148"/>
      <c r="B307" s="60" t="str">
        <f>IF($K307="","",(VLOOKUP($K307,'判定表'!$B$3:$G$108,6,FALSE)))</f>
        <v/>
      </c>
      <c r="C307" s="137"/>
      <c r="D307" s="149" t="str">
        <f t="shared" si="1"/>
        <v/>
      </c>
      <c r="E307" s="150" t="str">
        <f>IF(G307="","",VLOOKUP($G307,'金額'!$N$3:$O$62,2,FALSE))</f>
        <v/>
      </c>
      <c r="F307" s="150" t="str">
        <f>IF(G307="","",VLOOKUP($G307,'金額'!$N$3:$Q$62,4,FALSE))</f>
        <v/>
      </c>
      <c r="G307" s="140"/>
      <c r="H307" s="141"/>
      <c r="I307" s="142"/>
      <c r="J307" s="143"/>
      <c r="K307" s="144"/>
      <c r="L307" s="145"/>
      <c r="M307" s="151" t="str">
        <f>IF(G307="","", IF(G307="Palette TIP",#REF!,VLOOKUP(G307, '金額'!$N$3:$P$62, 3, FALSE)))</f>
        <v/>
      </c>
      <c r="N307" s="147" t="str">
        <f t="shared" si="2"/>
        <v/>
      </c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 ht="13.5" customHeight="1">
      <c r="A308" s="148"/>
      <c r="B308" s="60" t="str">
        <f>IF($K308="","",(VLOOKUP($K308,'判定表'!$B$3:$G$108,6,FALSE)))</f>
        <v/>
      </c>
      <c r="C308" s="137"/>
      <c r="D308" s="149" t="str">
        <f t="shared" si="1"/>
        <v/>
      </c>
      <c r="E308" s="150" t="str">
        <f>IF(G308="","",VLOOKUP($G308,'金額'!$N$3:$O$62,2,FALSE))</f>
        <v/>
      </c>
      <c r="F308" s="150" t="str">
        <f>IF(G308="","",VLOOKUP($G308,'金額'!$N$3:$Q$62,4,FALSE))</f>
        <v/>
      </c>
      <c r="G308" s="140"/>
      <c r="H308" s="141"/>
      <c r="I308" s="142"/>
      <c r="J308" s="143"/>
      <c r="K308" s="144"/>
      <c r="L308" s="145"/>
      <c r="M308" s="151" t="str">
        <f>IF(G308="","", IF(G308="Palette TIP",#REF!,VLOOKUP(G308, '金額'!$N$3:$P$62, 3, FALSE)))</f>
        <v/>
      </c>
      <c r="N308" s="147" t="str">
        <f t="shared" si="2"/>
        <v/>
      </c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 ht="13.5" customHeight="1">
      <c r="A309" s="148"/>
      <c r="B309" s="60" t="str">
        <f>IF($K309="","",(VLOOKUP($K309,'判定表'!$B$3:$G$108,6,FALSE)))</f>
        <v/>
      </c>
      <c r="C309" s="137"/>
      <c r="D309" s="149" t="str">
        <f t="shared" si="1"/>
        <v/>
      </c>
      <c r="E309" s="150" t="str">
        <f>IF(G309="","",VLOOKUP($G309,'金額'!$N$3:$O$62,2,FALSE))</f>
        <v/>
      </c>
      <c r="F309" s="150" t="str">
        <f>IF(G309="","",VLOOKUP($G309,'金額'!$N$3:$Q$62,4,FALSE))</f>
        <v/>
      </c>
      <c r="G309" s="140"/>
      <c r="H309" s="141"/>
      <c r="I309" s="142"/>
      <c r="J309" s="143"/>
      <c r="K309" s="144"/>
      <c r="L309" s="145"/>
      <c r="M309" s="151" t="str">
        <f>IF(G309="","", IF(G309="Palette TIP",#REF!,VLOOKUP(G309, '金額'!$N$3:$P$62, 3, FALSE)))</f>
        <v/>
      </c>
      <c r="N309" s="147" t="str">
        <f t="shared" si="2"/>
        <v/>
      </c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 ht="13.5" customHeight="1">
      <c r="A310" s="148"/>
      <c r="B310" s="60" t="str">
        <f>IF($K310="","",(VLOOKUP($K310,'判定表'!$B$3:$G$108,6,FALSE)))</f>
        <v/>
      </c>
      <c r="C310" s="137"/>
      <c r="D310" s="149" t="str">
        <f t="shared" si="1"/>
        <v/>
      </c>
      <c r="E310" s="150" t="str">
        <f>IF(G310="","",VLOOKUP($G310,'金額'!$N$3:$O$62,2,FALSE))</f>
        <v/>
      </c>
      <c r="F310" s="150" t="str">
        <f>IF(G310="","",VLOOKUP($G310,'金額'!$N$3:$Q$62,4,FALSE))</f>
        <v/>
      </c>
      <c r="G310" s="140"/>
      <c r="H310" s="141"/>
      <c r="I310" s="142"/>
      <c r="J310" s="143"/>
      <c r="K310" s="144"/>
      <c r="L310" s="145"/>
      <c r="M310" s="151" t="str">
        <f>IF(G310="","", IF(G310="Palette TIP",#REF!,VLOOKUP(G310, '金額'!$N$3:$P$62, 3, FALSE)))</f>
        <v/>
      </c>
      <c r="N310" s="147" t="str">
        <f t="shared" si="2"/>
        <v/>
      </c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 ht="13.5" customHeight="1">
      <c r="A311" s="148"/>
      <c r="B311" s="60" t="str">
        <f>IF($K311="","",(VLOOKUP($K311,'判定表'!$B$3:$G$108,6,FALSE)))</f>
        <v/>
      </c>
      <c r="C311" s="137"/>
      <c r="D311" s="149" t="str">
        <f t="shared" si="1"/>
        <v/>
      </c>
      <c r="E311" s="150" t="str">
        <f>IF(G311="","",VLOOKUP($G311,'金額'!$N$3:$O$62,2,FALSE))</f>
        <v/>
      </c>
      <c r="F311" s="150" t="str">
        <f>IF(G311="","",VLOOKUP($G311,'金額'!$N$3:$Q$62,4,FALSE))</f>
        <v/>
      </c>
      <c r="G311" s="140"/>
      <c r="H311" s="141"/>
      <c r="I311" s="142"/>
      <c r="J311" s="143"/>
      <c r="K311" s="144"/>
      <c r="L311" s="145"/>
      <c r="M311" s="151" t="str">
        <f>IF(G311="","", IF(G311="Palette TIP",#REF!,VLOOKUP(G311, '金額'!$N$3:$P$62, 3, FALSE)))</f>
        <v/>
      </c>
      <c r="N311" s="147" t="str">
        <f t="shared" si="2"/>
        <v/>
      </c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 ht="13.5" customHeight="1">
      <c r="A312" s="148"/>
      <c r="B312" s="60" t="str">
        <f>IF($K312="","",(VLOOKUP($K312,'判定表'!$B$3:$G$108,6,FALSE)))</f>
        <v/>
      </c>
      <c r="C312" s="137"/>
      <c r="D312" s="149" t="str">
        <f t="shared" si="1"/>
        <v/>
      </c>
      <c r="E312" s="150" t="str">
        <f>IF(G312="","",VLOOKUP($G312,'金額'!$N$3:$O$62,2,FALSE))</f>
        <v/>
      </c>
      <c r="F312" s="150" t="str">
        <f>IF(G312="","",VLOOKUP($G312,'金額'!$N$3:$Q$62,4,FALSE))</f>
        <v/>
      </c>
      <c r="G312" s="140"/>
      <c r="H312" s="141"/>
      <c r="I312" s="142"/>
      <c r="J312" s="143"/>
      <c r="K312" s="144"/>
      <c r="L312" s="145"/>
      <c r="M312" s="151" t="str">
        <f>IF(G312="","", IF(G312="Palette TIP",#REF!,VLOOKUP(G312, '金額'!$N$3:$P$62, 3, FALSE)))</f>
        <v/>
      </c>
      <c r="N312" s="147" t="str">
        <f t="shared" si="2"/>
        <v/>
      </c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 ht="13.5" customHeight="1">
      <c r="A313" s="148"/>
      <c r="B313" s="60" t="str">
        <f>IF($K313="","",(VLOOKUP($K313,'判定表'!$B$3:$G$108,6,FALSE)))</f>
        <v/>
      </c>
      <c r="C313" s="137"/>
      <c r="D313" s="149" t="str">
        <f t="shared" si="1"/>
        <v/>
      </c>
      <c r="E313" s="150" t="str">
        <f>IF(G313="","",VLOOKUP($G313,'金額'!$N$3:$O$62,2,FALSE))</f>
        <v/>
      </c>
      <c r="F313" s="150" t="str">
        <f>IF(G313="","",VLOOKUP($G313,'金額'!$N$3:$Q$62,4,FALSE))</f>
        <v/>
      </c>
      <c r="G313" s="140"/>
      <c r="H313" s="141"/>
      <c r="I313" s="142"/>
      <c r="J313" s="143"/>
      <c r="K313" s="144"/>
      <c r="L313" s="145"/>
      <c r="M313" s="151" t="str">
        <f>IF(G313="","", IF(G313="Palette TIP",#REF!,VLOOKUP(G313, '金額'!$N$3:$P$62, 3, FALSE)))</f>
        <v/>
      </c>
      <c r="N313" s="147" t="str">
        <f t="shared" si="2"/>
        <v/>
      </c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 ht="13.5" customHeight="1">
      <c r="A314" s="148"/>
      <c r="B314" s="60" t="str">
        <f>IF($K314="","",(VLOOKUP($K314,'判定表'!$B$3:$G$108,6,FALSE)))</f>
        <v/>
      </c>
      <c r="C314" s="137"/>
      <c r="D314" s="149" t="str">
        <f t="shared" si="1"/>
        <v/>
      </c>
      <c r="E314" s="150" t="str">
        <f>IF(G314="","",VLOOKUP($G314,'金額'!$N$3:$O$62,2,FALSE))</f>
        <v/>
      </c>
      <c r="F314" s="150" t="str">
        <f>IF(G314="","",VLOOKUP($G314,'金額'!$N$3:$Q$62,4,FALSE))</f>
        <v/>
      </c>
      <c r="G314" s="140"/>
      <c r="H314" s="141"/>
      <c r="I314" s="142"/>
      <c r="J314" s="143"/>
      <c r="K314" s="144"/>
      <c r="L314" s="145"/>
      <c r="M314" s="151" t="str">
        <f>IF(G314="","", IF(G314="Palette TIP",#REF!,VLOOKUP(G314, '金額'!$N$3:$P$62, 3, FALSE)))</f>
        <v/>
      </c>
      <c r="N314" s="147" t="str">
        <f t="shared" si="2"/>
        <v/>
      </c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 ht="13.5" customHeight="1">
      <c r="A315" s="148"/>
      <c r="B315" s="60" t="str">
        <f>IF($K315="","",(VLOOKUP($K315,'判定表'!$B$3:$G$108,6,FALSE)))</f>
        <v/>
      </c>
      <c r="C315" s="137"/>
      <c r="D315" s="149" t="str">
        <f t="shared" si="1"/>
        <v/>
      </c>
      <c r="E315" s="150" t="str">
        <f>IF(G315="","",VLOOKUP($G315,'金額'!$N$3:$O$62,2,FALSE))</f>
        <v/>
      </c>
      <c r="F315" s="150" t="str">
        <f>IF(G315="","",VLOOKUP($G315,'金額'!$N$3:$Q$62,4,FALSE))</f>
        <v/>
      </c>
      <c r="G315" s="140"/>
      <c r="H315" s="141"/>
      <c r="I315" s="142"/>
      <c r="J315" s="143"/>
      <c r="K315" s="144"/>
      <c r="L315" s="145"/>
      <c r="M315" s="151" t="str">
        <f>IF(G315="","", IF(G315="Palette TIP",#REF!,VLOOKUP(G315, '金額'!$N$3:$P$62, 3, FALSE)))</f>
        <v/>
      </c>
      <c r="N315" s="147" t="str">
        <f t="shared" si="2"/>
        <v/>
      </c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 ht="12.75" customHeight="1">
      <c r="A316" s="148"/>
      <c r="B316" s="60" t="str">
        <f>IF($K316="","",(VLOOKUP($K316,'判定表'!$B$3:$G$108,6,FALSE)))</f>
        <v/>
      </c>
      <c r="C316" s="137"/>
      <c r="D316" s="149" t="str">
        <f t="shared" si="1"/>
        <v/>
      </c>
      <c r="E316" s="150" t="str">
        <f>IF(G316="","",VLOOKUP($G316,'金額'!$N$3:$O$62,2,FALSE))</f>
        <v/>
      </c>
      <c r="F316" s="150" t="str">
        <f>IF(G316="","",VLOOKUP($G316,'金額'!$N$3:$Q$62,4,FALSE))</f>
        <v/>
      </c>
      <c r="G316" s="140"/>
      <c r="H316" s="141"/>
      <c r="I316" s="142"/>
      <c r="J316" s="143"/>
      <c r="K316" s="144"/>
      <c r="L316" s="145"/>
      <c r="M316" s="151" t="str">
        <f>IF(G316="","", IF(G316="Palette TIP",#REF!,VLOOKUP(G316, '金額'!$N$3:$P$62, 3, FALSE)))</f>
        <v/>
      </c>
      <c r="N316" s="147" t="str">
        <f t="shared" si="2"/>
        <v/>
      </c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 ht="12.75" customHeight="1">
      <c r="A317" s="148"/>
      <c r="B317" s="60" t="str">
        <f>IF($K317="","",(VLOOKUP($K317,'判定表'!$B$3:$G$108,6,FALSE)))</f>
        <v/>
      </c>
      <c r="C317" s="137"/>
      <c r="D317" s="149" t="str">
        <f t="shared" si="1"/>
        <v/>
      </c>
      <c r="E317" s="150" t="str">
        <f>IF(G317="","",VLOOKUP($G317,'金額'!$N$3:$O$62,2,FALSE))</f>
        <v/>
      </c>
      <c r="F317" s="150" t="str">
        <f>IF(G317="","",VLOOKUP($G317,'金額'!$N$3:$Q$62,4,FALSE))</f>
        <v/>
      </c>
      <c r="G317" s="140"/>
      <c r="H317" s="141"/>
      <c r="I317" s="142"/>
      <c r="J317" s="143"/>
      <c r="K317" s="144"/>
      <c r="L317" s="145"/>
      <c r="M317" s="151" t="str">
        <f>IF(G317="","", IF(G317="Palette TIP",#REF!,VLOOKUP(G317, '金額'!$N$3:$P$62, 3, FALSE)))</f>
        <v/>
      </c>
      <c r="N317" s="147" t="str">
        <f t="shared" si="2"/>
        <v/>
      </c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 ht="13.5" customHeight="1">
      <c r="A318" s="148"/>
      <c r="B318" s="60" t="str">
        <f>IF($K318="","",(VLOOKUP($K318,'判定表'!$B$3:$G$108,6,FALSE)))</f>
        <v/>
      </c>
      <c r="C318" s="137"/>
      <c r="D318" s="149" t="str">
        <f t="shared" si="1"/>
        <v/>
      </c>
      <c r="E318" s="150" t="str">
        <f>IF(G318="","",VLOOKUP($G318,'金額'!$N$3:$O$62,2,FALSE))</f>
        <v/>
      </c>
      <c r="F318" s="150" t="str">
        <f>IF(G318="","",VLOOKUP($G318,'金額'!$N$3:$Q$62,4,FALSE))</f>
        <v/>
      </c>
      <c r="G318" s="140"/>
      <c r="H318" s="141"/>
      <c r="I318" s="142"/>
      <c r="J318" s="143"/>
      <c r="K318" s="144"/>
      <c r="L318" s="145"/>
      <c r="M318" s="151" t="str">
        <f>IF(G318="","", IF(G318="Palette TIP",#REF!,VLOOKUP(G318, '金額'!$N$3:$P$62, 3, FALSE)))</f>
        <v/>
      </c>
      <c r="N318" s="147" t="str">
        <f t="shared" si="2"/>
        <v/>
      </c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 ht="13.5" customHeight="1">
      <c r="A319" s="148"/>
      <c r="B319" s="60" t="str">
        <f>IF($K319="","",(VLOOKUP($K319,'判定表'!$B$3:$G$108,6,FALSE)))</f>
        <v/>
      </c>
      <c r="C319" s="137"/>
      <c r="D319" s="149" t="str">
        <f t="shared" si="1"/>
        <v/>
      </c>
      <c r="E319" s="150" t="str">
        <f>IF(G319="","",VLOOKUP($G319,'金額'!$N$3:$O$62,2,FALSE))</f>
        <v/>
      </c>
      <c r="F319" s="150" t="str">
        <f>IF(G319="","",VLOOKUP($G319,'金額'!$N$3:$Q$62,4,FALSE))</f>
        <v/>
      </c>
      <c r="G319" s="140"/>
      <c r="H319" s="141"/>
      <c r="I319" s="142"/>
      <c r="J319" s="143"/>
      <c r="K319" s="144"/>
      <c r="L319" s="145"/>
      <c r="M319" s="151" t="str">
        <f>IF(G319="","", IF(G319="Palette TIP",#REF!,VLOOKUP(G319, '金額'!$N$3:$P$62, 3, FALSE)))</f>
        <v/>
      </c>
      <c r="N319" s="147" t="str">
        <f t="shared" si="2"/>
        <v/>
      </c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 ht="13.5" customHeight="1">
      <c r="A320" s="148"/>
      <c r="B320" s="60" t="str">
        <f>IF($K320="","",(VLOOKUP($K320,'判定表'!$B$3:$G$108,6,FALSE)))</f>
        <v/>
      </c>
      <c r="C320" s="137"/>
      <c r="D320" s="149" t="str">
        <f t="shared" si="1"/>
        <v/>
      </c>
      <c r="E320" s="150" t="str">
        <f>IF(G320="","",VLOOKUP($G320,'金額'!$N$3:$O$62,2,FALSE))</f>
        <v/>
      </c>
      <c r="F320" s="150" t="str">
        <f>IF(G320="","",VLOOKUP($G320,'金額'!$N$3:$Q$62,4,FALSE))</f>
        <v/>
      </c>
      <c r="G320" s="140"/>
      <c r="H320" s="141"/>
      <c r="I320" s="142"/>
      <c r="J320" s="143"/>
      <c r="K320" s="144"/>
      <c r="L320" s="145"/>
      <c r="M320" s="151" t="str">
        <f>IF(G320="","", IF(G320="Palette TIP",#REF!,VLOOKUP(G320, '金額'!$N$3:$P$62, 3, FALSE)))</f>
        <v/>
      </c>
      <c r="N320" s="147" t="str">
        <f t="shared" si="2"/>
        <v/>
      </c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 ht="13.5" customHeight="1">
      <c r="A321" s="148"/>
      <c r="B321" s="60" t="str">
        <f>IF($K321="","",(VLOOKUP($K321,'判定表'!$B$3:$G$108,6,FALSE)))</f>
        <v/>
      </c>
      <c r="C321" s="137"/>
      <c r="D321" s="149" t="str">
        <f t="shared" si="1"/>
        <v/>
      </c>
      <c r="E321" s="150" t="str">
        <f>IF(G321="","",VLOOKUP($G321,'金額'!$N$3:$O$62,2,FALSE))</f>
        <v/>
      </c>
      <c r="F321" s="150" t="str">
        <f>IF(G321="","",VLOOKUP($G321,'金額'!$N$3:$Q$62,4,FALSE))</f>
        <v/>
      </c>
      <c r="G321" s="140"/>
      <c r="H321" s="141"/>
      <c r="I321" s="142"/>
      <c r="J321" s="143"/>
      <c r="K321" s="144"/>
      <c r="L321" s="145"/>
      <c r="M321" s="151" t="str">
        <f>IF(G321="","", IF(G321="Palette TIP",#REF!,VLOOKUP(G321, '金額'!$N$3:$P$62, 3, FALSE)))</f>
        <v/>
      </c>
      <c r="N321" s="147" t="str">
        <f t="shared" si="2"/>
        <v/>
      </c>
      <c r="O321" s="125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 ht="13.5" customHeight="1">
      <c r="A322" s="148"/>
      <c r="B322" s="60" t="str">
        <f>IF($K322="","",(VLOOKUP($K322,'判定表'!$B$3:$G$108,6,FALSE)))</f>
        <v/>
      </c>
      <c r="C322" s="137"/>
      <c r="D322" s="149" t="str">
        <f t="shared" si="1"/>
        <v/>
      </c>
      <c r="E322" s="150" t="str">
        <f>IF(G322="","",VLOOKUP($G322,'金額'!$N$3:$O$62,2,FALSE))</f>
        <v/>
      </c>
      <c r="F322" s="150" t="str">
        <f>IF(G322="","",VLOOKUP($G322,'金額'!$N$3:$Q$62,4,FALSE))</f>
        <v/>
      </c>
      <c r="G322" s="140"/>
      <c r="H322" s="141"/>
      <c r="I322" s="142"/>
      <c r="J322" s="143"/>
      <c r="K322" s="144"/>
      <c r="L322" s="145"/>
      <c r="M322" s="151" t="str">
        <f>IF(G322="","", IF(G322="Palette TIP",#REF!,VLOOKUP(G322, '金額'!$N$3:$P$62, 3, FALSE)))</f>
        <v/>
      </c>
      <c r="N322" s="147" t="str">
        <f t="shared" si="2"/>
        <v/>
      </c>
      <c r="O322" s="125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 ht="13.5" customHeight="1">
      <c r="A323" s="148"/>
      <c r="B323" s="60" t="str">
        <f>IF($K323="","",(VLOOKUP($K323,'判定表'!$B$3:$G$108,6,FALSE)))</f>
        <v/>
      </c>
      <c r="C323" s="137"/>
      <c r="D323" s="149" t="str">
        <f t="shared" si="1"/>
        <v/>
      </c>
      <c r="E323" s="150" t="str">
        <f>IF(G323="","",VLOOKUP($G323,'金額'!$N$3:$O$62,2,FALSE))</f>
        <v/>
      </c>
      <c r="F323" s="150" t="str">
        <f>IF(G323="","",VLOOKUP($G323,'金額'!$N$3:$Q$62,4,FALSE))</f>
        <v/>
      </c>
      <c r="G323" s="140"/>
      <c r="H323" s="141"/>
      <c r="I323" s="142"/>
      <c r="J323" s="143"/>
      <c r="K323" s="144"/>
      <c r="L323" s="145"/>
      <c r="M323" s="151" t="str">
        <f>IF(G323="","", IF(G323="Palette TIP",#REF!,VLOOKUP(G323, '金額'!$N$3:$P$62, 3, FALSE)))</f>
        <v/>
      </c>
      <c r="N323" s="147" t="str">
        <f t="shared" si="2"/>
        <v/>
      </c>
      <c r="O323" s="125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 ht="13.5" customHeight="1">
      <c r="A324" s="148"/>
      <c r="B324" s="60" t="str">
        <f>IF($K324="","",(VLOOKUP($K324,'判定表'!$B$3:$G$108,6,FALSE)))</f>
        <v/>
      </c>
      <c r="C324" s="137"/>
      <c r="D324" s="149" t="str">
        <f t="shared" si="1"/>
        <v/>
      </c>
      <c r="E324" s="150" t="str">
        <f>IF(G324="","",VLOOKUP($G324,'金額'!$N$3:$O$62,2,FALSE))</f>
        <v/>
      </c>
      <c r="F324" s="150" t="str">
        <f>IF(G324="","",VLOOKUP($G324,'金額'!$N$3:$Q$62,4,FALSE))</f>
        <v/>
      </c>
      <c r="G324" s="140"/>
      <c r="H324" s="141"/>
      <c r="I324" s="142"/>
      <c r="J324" s="143"/>
      <c r="K324" s="144"/>
      <c r="L324" s="145"/>
      <c r="M324" s="151" t="str">
        <f>IF(G324="","", IF(G324="Palette TIP",#REF!,VLOOKUP(G324, '金額'!$N$3:$P$62, 3, FALSE)))</f>
        <v/>
      </c>
      <c r="N324" s="147" t="str">
        <f t="shared" si="2"/>
        <v/>
      </c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 ht="13.5" customHeight="1">
      <c r="A325" s="148"/>
      <c r="B325" s="60" t="str">
        <f>IF($K325="","",(VLOOKUP($K325,'判定表'!$B$3:$G$108,6,FALSE)))</f>
        <v/>
      </c>
      <c r="C325" s="137"/>
      <c r="D325" s="149" t="str">
        <f t="shared" si="1"/>
        <v/>
      </c>
      <c r="E325" s="150" t="str">
        <f>IF(G325="","",VLOOKUP($G325,'金額'!$N$3:$O$62,2,FALSE))</f>
        <v/>
      </c>
      <c r="F325" s="150" t="str">
        <f>IF(G325="","",VLOOKUP($G325,'金額'!$N$3:$Q$62,4,FALSE))</f>
        <v/>
      </c>
      <c r="G325" s="140"/>
      <c r="H325" s="141"/>
      <c r="I325" s="142"/>
      <c r="J325" s="143"/>
      <c r="K325" s="144"/>
      <c r="L325" s="145"/>
      <c r="M325" s="151" t="str">
        <f>IF(G325="","", IF(G325="Palette TIP",#REF!,VLOOKUP(G325, '金額'!$N$3:$P$62, 3, FALSE)))</f>
        <v/>
      </c>
      <c r="N325" s="147" t="str">
        <f t="shared" si="2"/>
        <v/>
      </c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 ht="13.5" customHeight="1">
      <c r="A326" s="148"/>
      <c r="B326" s="60" t="str">
        <f>IF($K326="","",(VLOOKUP($K326,'判定表'!$B$3:$G$108,6,FALSE)))</f>
        <v/>
      </c>
      <c r="C326" s="137"/>
      <c r="D326" s="149" t="str">
        <f t="shared" si="1"/>
        <v/>
      </c>
      <c r="E326" s="150" t="str">
        <f>IF(G326="","",VLOOKUP($G326,'金額'!$N$3:$O$62,2,FALSE))</f>
        <v/>
      </c>
      <c r="F326" s="150" t="str">
        <f>IF(G326="","",VLOOKUP($G326,'金額'!$N$3:$Q$62,4,FALSE))</f>
        <v/>
      </c>
      <c r="G326" s="140"/>
      <c r="H326" s="141"/>
      <c r="I326" s="142"/>
      <c r="J326" s="143"/>
      <c r="K326" s="144"/>
      <c r="L326" s="145"/>
      <c r="M326" s="151" t="str">
        <f>IF(G326="","", IF(G326="Palette TIP",#REF!,VLOOKUP(G326, '金額'!$N$3:$P$62, 3, FALSE)))</f>
        <v/>
      </c>
      <c r="N326" s="147" t="str">
        <f t="shared" si="2"/>
        <v/>
      </c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 ht="13.5" customHeight="1">
      <c r="A327" s="148"/>
      <c r="B327" s="60" t="str">
        <f>IF($K327="","",(VLOOKUP($K327,'判定表'!$B$3:$G$108,6,FALSE)))</f>
        <v/>
      </c>
      <c r="C327" s="137"/>
      <c r="D327" s="149" t="str">
        <f t="shared" si="1"/>
        <v/>
      </c>
      <c r="E327" s="150" t="str">
        <f>IF(G327="","",VLOOKUP($G327,'金額'!$N$3:$O$62,2,FALSE))</f>
        <v/>
      </c>
      <c r="F327" s="150" t="str">
        <f>IF(G327="","",VLOOKUP($G327,'金額'!$N$3:$Q$62,4,FALSE))</f>
        <v/>
      </c>
      <c r="G327" s="140"/>
      <c r="H327" s="141"/>
      <c r="I327" s="142"/>
      <c r="J327" s="143"/>
      <c r="K327" s="144"/>
      <c r="L327" s="145"/>
      <c r="M327" s="151" t="str">
        <f>IF(G327="","", IF(G327="Palette TIP",#REF!,VLOOKUP(G327, '金額'!$N$3:$P$62, 3, FALSE)))</f>
        <v/>
      </c>
      <c r="N327" s="147" t="str">
        <f t="shared" si="2"/>
        <v/>
      </c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 ht="13.5" customHeight="1">
      <c r="A328" s="148"/>
      <c r="B328" s="60" t="str">
        <f>IF($K328="","",(VLOOKUP($K328,'判定表'!$B$3:$G$108,6,FALSE)))</f>
        <v/>
      </c>
      <c r="C328" s="137"/>
      <c r="D328" s="149" t="str">
        <f t="shared" si="1"/>
        <v/>
      </c>
      <c r="E328" s="150" t="str">
        <f>IF(G328="","",VLOOKUP($G328,'金額'!$N$3:$O$62,2,FALSE))</f>
        <v/>
      </c>
      <c r="F328" s="150" t="str">
        <f>IF(G328="","",VLOOKUP($G328,'金額'!$N$3:$Q$62,4,FALSE))</f>
        <v/>
      </c>
      <c r="G328" s="140"/>
      <c r="H328" s="141"/>
      <c r="I328" s="142"/>
      <c r="J328" s="143"/>
      <c r="K328" s="144"/>
      <c r="L328" s="145"/>
      <c r="M328" s="151" t="str">
        <f>IF(G328="","", IF(G328="Palette TIP",#REF!,VLOOKUP(G328, '金額'!$N$3:$P$62, 3, FALSE)))</f>
        <v/>
      </c>
      <c r="N328" s="147" t="str">
        <f t="shared" si="2"/>
        <v/>
      </c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 ht="13.5" customHeight="1">
      <c r="A329" s="148"/>
      <c r="B329" s="60" t="str">
        <f>IF($K329="","",(VLOOKUP($K329,'判定表'!$B$3:$G$108,6,FALSE)))</f>
        <v/>
      </c>
      <c r="C329" s="137"/>
      <c r="D329" s="149" t="str">
        <f t="shared" si="1"/>
        <v/>
      </c>
      <c r="E329" s="150" t="str">
        <f>IF(G329="","",VLOOKUP($G329,'金額'!$N$3:$O$62,2,FALSE))</f>
        <v/>
      </c>
      <c r="F329" s="150" t="str">
        <f>IF(G329="","",VLOOKUP($G329,'金額'!$N$3:$Q$62,4,FALSE))</f>
        <v/>
      </c>
      <c r="G329" s="140"/>
      <c r="H329" s="141"/>
      <c r="I329" s="142"/>
      <c r="J329" s="143"/>
      <c r="K329" s="144"/>
      <c r="L329" s="145"/>
      <c r="M329" s="151" t="str">
        <f>IF(G329="","", IF(G329="Palette TIP",#REF!,VLOOKUP(G329, '金額'!$N$3:$P$62, 3, FALSE)))</f>
        <v/>
      </c>
      <c r="N329" s="147" t="str">
        <f t="shared" si="2"/>
        <v/>
      </c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 ht="13.5" customHeight="1">
      <c r="A330" s="148"/>
      <c r="B330" s="60" t="str">
        <f>IF($K330="","",(VLOOKUP($K330,'判定表'!$B$3:$G$108,6,FALSE)))</f>
        <v/>
      </c>
      <c r="C330" s="137"/>
      <c r="D330" s="149" t="str">
        <f t="shared" si="1"/>
        <v/>
      </c>
      <c r="E330" s="150" t="str">
        <f>IF(G330="","",VLOOKUP($G330,'金額'!$N$3:$O$62,2,FALSE))</f>
        <v/>
      </c>
      <c r="F330" s="150" t="str">
        <f>IF(G330="","",VLOOKUP($G330,'金額'!$N$3:$Q$62,4,FALSE))</f>
        <v/>
      </c>
      <c r="G330" s="140"/>
      <c r="H330" s="141"/>
      <c r="I330" s="142"/>
      <c r="J330" s="143"/>
      <c r="K330" s="144"/>
      <c r="L330" s="145"/>
      <c r="M330" s="151" t="str">
        <f>IF(G330="","", IF(G330="Palette TIP",#REF!,VLOOKUP(G330, '金額'!$N$3:$P$62, 3, FALSE)))</f>
        <v/>
      </c>
      <c r="N330" s="147" t="str">
        <f t="shared" si="2"/>
        <v/>
      </c>
      <c r="O330" s="125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 ht="13.5" customHeight="1">
      <c r="A331" s="148"/>
      <c r="B331" s="60" t="str">
        <f>IF($K331="","",(VLOOKUP($K331,'判定表'!$B$3:$G$108,6,FALSE)))</f>
        <v/>
      </c>
      <c r="C331" s="137"/>
      <c r="D331" s="149" t="str">
        <f t="shared" si="1"/>
        <v/>
      </c>
      <c r="E331" s="150" t="str">
        <f>IF(G331="","",VLOOKUP($G331,'金額'!$N$3:$O$62,2,FALSE))</f>
        <v/>
      </c>
      <c r="F331" s="150" t="str">
        <f>IF(G331="","",VLOOKUP($G331,'金額'!$N$3:$Q$62,4,FALSE))</f>
        <v/>
      </c>
      <c r="G331" s="140"/>
      <c r="H331" s="141"/>
      <c r="I331" s="142"/>
      <c r="J331" s="143"/>
      <c r="K331" s="144"/>
      <c r="L331" s="145"/>
      <c r="M331" s="151" t="str">
        <f>IF(G331="","", IF(G331="Palette TIP",#REF!,VLOOKUP(G331, '金額'!$N$3:$P$62, 3, FALSE)))</f>
        <v/>
      </c>
      <c r="N331" s="147" t="str">
        <f t="shared" si="2"/>
        <v/>
      </c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 ht="13.5" customHeight="1">
      <c r="A332" s="148"/>
      <c r="B332" s="60" t="str">
        <f>IF($K332="","",(VLOOKUP($K332,'判定表'!$B$3:$G$108,6,FALSE)))</f>
        <v/>
      </c>
      <c r="C332" s="137"/>
      <c r="D332" s="149" t="str">
        <f t="shared" si="1"/>
        <v/>
      </c>
      <c r="E332" s="150" t="str">
        <f>IF(G332="","",VLOOKUP($G332,'金額'!$N$3:$O$62,2,FALSE))</f>
        <v/>
      </c>
      <c r="F332" s="150" t="str">
        <f>IF(G332="","",VLOOKUP($G332,'金額'!$N$3:$Q$62,4,FALSE))</f>
        <v/>
      </c>
      <c r="G332" s="140"/>
      <c r="H332" s="141"/>
      <c r="I332" s="142"/>
      <c r="J332" s="143"/>
      <c r="K332" s="144"/>
      <c r="L332" s="145"/>
      <c r="M332" s="151" t="str">
        <f>IF(G332="","", IF(G332="Palette TIP",#REF!,VLOOKUP(G332, '金額'!$N$3:$P$62, 3, FALSE)))</f>
        <v/>
      </c>
      <c r="N332" s="147" t="str">
        <f t="shared" si="2"/>
        <v/>
      </c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 ht="13.5" customHeight="1">
      <c r="A333" s="148"/>
      <c r="B333" s="60" t="str">
        <f>IF($K333="","",(VLOOKUP($K333,'判定表'!$B$3:$G$108,6,FALSE)))</f>
        <v/>
      </c>
      <c r="C333" s="137"/>
      <c r="D333" s="149" t="str">
        <f t="shared" si="1"/>
        <v/>
      </c>
      <c r="E333" s="150" t="str">
        <f>IF(G333="","",VLOOKUP($G333,'金額'!$N$3:$O$62,2,FALSE))</f>
        <v/>
      </c>
      <c r="F333" s="150" t="str">
        <f>IF(G333="","",VLOOKUP($G333,'金額'!$N$3:$Q$62,4,FALSE))</f>
        <v/>
      </c>
      <c r="G333" s="140"/>
      <c r="H333" s="141"/>
      <c r="I333" s="142"/>
      <c r="J333" s="143"/>
      <c r="K333" s="144"/>
      <c r="L333" s="145"/>
      <c r="M333" s="151" t="str">
        <f>IF(G333="","", IF(G333="Palette TIP",#REF!,VLOOKUP(G333, '金額'!$N$3:$P$62, 3, FALSE)))</f>
        <v/>
      </c>
      <c r="N333" s="147" t="str">
        <f t="shared" si="2"/>
        <v/>
      </c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 ht="13.5" customHeight="1">
      <c r="A334" s="148"/>
      <c r="B334" s="60" t="str">
        <f>IF($K334="","",(VLOOKUP($K334,'判定表'!$B$3:$G$108,6,FALSE)))</f>
        <v/>
      </c>
      <c r="C334" s="137"/>
      <c r="D334" s="149" t="str">
        <f t="shared" si="1"/>
        <v/>
      </c>
      <c r="E334" s="150" t="str">
        <f>IF(G334="","",VLOOKUP($G334,'金額'!$N$3:$O$62,2,FALSE))</f>
        <v/>
      </c>
      <c r="F334" s="150" t="str">
        <f>IF(G334="","",VLOOKUP($G334,'金額'!$N$3:$Q$62,4,FALSE))</f>
        <v/>
      </c>
      <c r="G334" s="140"/>
      <c r="H334" s="141"/>
      <c r="I334" s="142"/>
      <c r="J334" s="143"/>
      <c r="K334" s="144"/>
      <c r="L334" s="145"/>
      <c r="M334" s="151" t="str">
        <f>IF(G334="","", IF(G334="Palette TIP",#REF!,VLOOKUP(G334, '金額'!$N$3:$P$62, 3, FALSE)))</f>
        <v/>
      </c>
      <c r="N334" s="147" t="str">
        <f t="shared" si="2"/>
        <v/>
      </c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 ht="13.5" customHeight="1">
      <c r="A335" s="148"/>
      <c r="B335" s="60" t="str">
        <f>IF($K335="","",(VLOOKUP($K335,'判定表'!$B$3:$G$108,6,FALSE)))</f>
        <v/>
      </c>
      <c r="C335" s="137"/>
      <c r="D335" s="149" t="str">
        <f t="shared" si="1"/>
        <v/>
      </c>
      <c r="E335" s="150" t="str">
        <f>IF(G335="","",VLOOKUP($G335,'金額'!$N$3:$O$62,2,FALSE))</f>
        <v/>
      </c>
      <c r="F335" s="150" t="str">
        <f>IF(G335="","",VLOOKUP($G335,'金額'!$N$3:$Q$62,4,FALSE))</f>
        <v/>
      </c>
      <c r="G335" s="140"/>
      <c r="H335" s="141"/>
      <c r="I335" s="142"/>
      <c r="J335" s="143"/>
      <c r="K335" s="144"/>
      <c r="L335" s="145"/>
      <c r="M335" s="151" t="str">
        <f>IF(G335="","", IF(G335="Palette TIP",#REF!,VLOOKUP(G335, '金額'!$N$3:$P$62, 3, FALSE)))</f>
        <v/>
      </c>
      <c r="N335" s="147" t="str">
        <f t="shared" si="2"/>
        <v/>
      </c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 ht="13.5" customHeight="1">
      <c r="A336" s="148"/>
      <c r="B336" s="60" t="str">
        <f>IF($K336="","",(VLOOKUP($K336,'判定表'!$B$3:$G$108,6,FALSE)))</f>
        <v/>
      </c>
      <c r="C336" s="137"/>
      <c r="D336" s="149" t="str">
        <f t="shared" si="1"/>
        <v/>
      </c>
      <c r="E336" s="150" t="str">
        <f>IF(G336="","",VLOOKUP($G336,'金額'!$N$3:$O$62,2,FALSE))</f>
        <v/>
      </c>
      <c r="F336" s="150" t="str">
        <f>IF(G336="","",VLOOKUP($G336,'金額'!$N$3:$Q$62,4,FALSE))</f>
        <v/>
      </c>
      <c r="G336" s="140"/>
      <c r="H336" s="141"/>
      <c r="I336" s="142"/>
      <c r="J336" s="143"/>
      <c r="K336" s="144"/>
      <c r="L336" s="145"/>
      <c r="M336" s="151" t="str">
        <f>IF(G336="","", IF(G336="Palette TIP",#REF!,VLOOKUP(G336, '金額'!$N$3:$P$62, 3, FALSE)))</f>
        <v/>
      </c>
      <c r="N336" s="147" t="str">
        <f t="shared" si="2"/>
        <v/>
      </c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 ht="13.5" customHeight="1">
      <c r="A337" s="148"/>
      <c r="B337" s="60" t="str">
        <f>IF($K337="","",(VLOOKUP($K337,'判定表'!$B$3:$G$108,6,FALSE)))</f>
        <v/>
      </c>
      <c r="C337" s="137"/>
      <c r="D337" s="149" t="str">
        <f t="shared" si="1"/>
        <v/>
      </c>
      <c r="E337" s="150" t="str">
        <f>IF(G337="","",VLOOKUP($G337,'金額'!$N$3:$O$62,2,FALSE))</f>
        <v/>
      </c>
      <c r="F337" s="150" t="str">
        <f>IF(G337="","",VLOOKUP($G337,'金額'!$N$3:$Q$62,4,FALSE))</f>
        <v/>
      </c>
      <c r="G337" s="140"/>
      <c r="H337" s="141"/>
      <c r="I337" s="142"/>
      <c r="J337" s="143"/>
      <c r="K337" s="144"/>
      <c r="L337" s="145"/>
      <c r="M337" s="151" t="str">
        <f>IF(G337="","", IF(G337="Palette TIP",#REF!,VLOOKUP(G337, '金額'!$N$3:$P$62, 3, FALSE)))</f>
        <v/>
      </c>
      <c r="N337" s="147" t="str">
        <f t="shared" si="2"/>
        <v/>
      </c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 ht="13.5" customHeight="1">
      <c r="A338" s="148"/>
      <c r="B338" s="60" t="str">
        <f>IF($K338="","",(VLOOKUP($K338,'判定表'!$B$3:$G$108,6,FALSE)))</f>
        <v/>
      </c>
      <c r="C338" s="137"/>
      <c r="D338" s="149" t="str">
        <f t="shared" si="1"/>
        <v/>
      </c>
      <c r="E338" s="150" t="str">
        <f>IF(G338="","",VLOOKUP($G338,'金額'!$N$3:$O$62,2,FALSE))</f>
        <v/>
      </c>
      <c r="F338" s="150" t="str">
        <f>IF(G338="","",VLOOKUP($G338,'金額'!$N$3:$Q$62,4,FALSE))</f>
        <v/>
      </c>
      <c r="G338" s="140"/>
      <c r="H338" s="141"/>
      <c r="I338" s="142"/>
      <c r="J338" s="143"/>
      <c r="K338" s="144"/>
      <c r="L338" s="145"/>
      <c r="M338" s="151" t="str">
        <f>IF(G338="","", IF(G338="Palette TIP",#REF!,VLOOKUP(G338, '金額'!$N$3:$P$62, 3, FALSE)))</f>
        <v/>
      </c>
      <c r="N338" s="147" t="str">
        <f t="shared" si="2"/>
        <v/>
      </c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 ht="13.5" customHeight="1">
      <c r="A339" s="148"/>
      <c r="B339" s="60" t="str">
        <f>IF($K339="","",(VLOOKUP($K339,'判定表'!$B$3:$G$108,6,FALSE)))</f>
        <v/>
      </c>
      <c r="C339" s="137"/>
      <c r="D339" s="149" t="str">
        <f t="shared" si="1"/>
        <v/>
      </c>
      <c r="E339" s="150" t="str">
        <f>IF(G339="","",VLOOKUP($G339,'金額'!$N$3:$O$62,2,FALSE))</f>
        <v/>
      </c>
      <c r="F339" s="150" t="str">
        <f>IF(G339="","",VLOOKUP($G339,'金額'!$N$3:$Q$62,4,FALSE))</f>
        <v/>
      </c>
      <c r="G339" s="140"/>
      <c r="H339" s="141"/>
      <c r="I339" s="142"/>
      <c r="J339" s="143"/>
      <c r="K339" s="144"/>
      <c r="L339" s="145"/>
      <c r="M339" s="151" t="str">
        <f>IF(G339="","", IF(G339="Palette TIP",#REF!,VLOOKUP(G339, '金額'!$N$3:$P$62, 3, FALSE)))</f>
        <v/>
      </c>
      <c r="N339" s="147" t="str">
        <f t="shared" si="2"/>
        <v/>
      </c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 ht="13.5" customHeight="1">
      <c r="A340" s="148"/>
      <c r="B340" s="60" t="str">
        <f>IF($K340="","",(VLOOKUP($K340,'判定表'!$B$3:$G$108,6,FALSE)))</f>
        <v/>
      </c>
      <c r="C340" s="137"/>
      <c r="D340" s="149" t="str">
        <f t="shared" si="1"/>
        <v/>
      </c>
      <c r="E340" s="150" t="str">
        <f>IF(G340="","",VLOOKUP($G340,'金額'!$N$3:$O$62,2,FALSE))</f>
        <v/>
      </c>
      <c r="F340" s="150" t="str">
        <f>IF(G340="","",VLOOKUP($G340,'金額'!$N$3:$Q$62,4,FALSE))</f>
        <v/>
      </c>
      <c r="G340" s="140"/>
      <c r="H340" s="141"/>
      <c r="I340" s="142"/>
      <c r="J340" s="143"/>
      <c r="K340" s="144"/>
      <c r="L340" s="145"/>
      <c r="M340" s="151" t="str">
        <f>IF(G340="","", IF(G340="Palette TIP",#REF!,VLOOKUP(G340, '金額'!$N$3:$P$62, 3, FALSE)))</f>
        <v/>
      </c>
      <c r="N340" s="147" t="str">
        <f t="shared" si="2"/>
        <v/>
      </c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 ht="13.5" customHeight="1">
      <c r="A341" s="148"/>
      <c r="B341" s="60" t="str">
        <f>IF($K341="","",(VLOOKUP($K341,'判定表'!$B$3:$G$108,6,FALSE)))</f>
        <v/>
      </c>
      <c r="C341" s="137"/>
      <c r="D341" s="149" t="str">
        <f t="shared" si="1"/>
        <v/>
      </c>
      <c r="E341" s="150" t="str">
        <f>IF(G341="","",VLOOKUP($G341,'金額'!$N$3:$O$62,2,FALSE))</f>
        <v/>
      </c>
      <c r="F341" s="150" t="str">
        <f>IF(G341="","",VLOOKUP($G341,'金額'!$N$3:$Q$62,4,FALSE))</f>
        <v/>
      </c>
      <c r="G341" s="140"/>
      <c r="H341" s="141"/>
      <c r="I341" s="142"/>
      <c r="J341" s="143"/>
      <c r="K341" s="144"/>
      <c r="L341" s="145"/>
      <c r="M341" s="151" t="str">
        <f>IF(G341="","", IF(G341="Palette TIP",#REF!,VLOOKUP(G341, '金額'!$N$3:$P$62, 3, FALSE)))</f>
        <v/>
      </c>
      <c r="N341" s="147" t="str">
        <f t="shared" si="2"/>
        <v/>
      </c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 ht="13.5" customHeight="1">
      <c r="A342" s="148"/>
      <c r="B342" s="60" t="str">
        <f>IF($K342="","",(VLOOKUP($K342,'判定表'!$B$3:$G$108,6,FALSE)))</f>
        <v/>
      </c>
      <c r="C342" s="137"/>
      <c r="D342" s="149" t="str">
        <f t="shared" si="1"/>
        <v/>
      </c>
      <c r="E342" s="150" t="str">
        <f>IF(G342="","",VLOOKUP($G342,'金額'!$N$3:$O$62,2,FALSE))</f>
        <v/>
      </c>
      <c r="F342" s="150" t="str">
        <f>IF(G342="","",VLOOKUP($G342,'金額'!$N$3:$Q$62,4,FALSE))</f>
        <v/>
      </c>
      <c r="G342" s="140"/>
      <c r="H342" s="141"/>
      <c r="I342" s="142"/>
      <c r="J342" s="143"/>
      <c r="K342" s="144"/>
      <c r="L342" s="145"/>
      <c r="M342" s="151" t="str">
        <f>IF(G342="","", IF(G342="Palette TIP",#REF!,VLOOKUP(G342, '金額'!$N$3:$P$62, 3, FALSE)))</f>
        <v/>
      </c>
      <c r="N342" s="147" t="str">
        <f t="shared" si="2"/>
        <v/>
      </c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 ht="13.5" customHeight="1">
      <c r="A343" s="148"/>
      <c r="B343" s="60" t="str">
        <f>IF($K343="","",(VLOOKUP($K343,'判定表'!$B$3:$G$108,6,FALSE)))</f>
        <v/>
      </c>
      <c r="C343" s="137"/>
      <c r="D343" s="149" t="str">
        <f t="shared" si="1"/>
        <v/>
      </c>
      <c r="E343" s="150" t="str">
        <f>IF(G343="","",VLOOKUP($G343,'金額'!$N$3:$O$62,2,FALSE))</f>
        <v/>
      </c>
      <c r="F343" s="150" t="str">
        <f>IF(G343="","",VLOOKUP($G343,'金額'!$N$3:$Q$62,4,FALSE))</f>
        <v/>
      </c>
      <c r="G343" s="140"/>
      <c r="H343" s="141"/>
      <c r="I343" s="142"/>
      <c r="J343" s="143"/>
      <c r="K343" s="144"/>
      <c r="L343" s="145"/>
      <c r="M343" s="151" t="str">
        <f>IF(G343="","", IF(G343="Palette TIP",#REF!,VLOOKUP(G343, '金額'!$N$3:$P$62, 3, FALSE)))</f>
        <v/>
      </c>
      <c r="N343" s="147" t="str">
        <f t="shared" si="2"/>
        <v/>
      </c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 ht="13.5" customHeight="1">
      <c r="A344" s="148"/>
      <c r="B344" s="60" t="str">
        <f>IF($K344="","",(VLOOKUP($K344,'判定表'!$B$3:$G$108,6,FALSE)))</f>
        <v/>
      </c>
      <c r="C344" s="137"/>
      <c r="D344" s="149" t="str">
        <f t="shared" si="1"/>
        <v/>
      </c>
      <c r="E344" s="150" t="str">
        <f>IF(G344="","",VLOOKUP($G344,'金額'!$N$3:$O$62,2,FALSE))</f>
        <v/>
      </c>
      <c r="F344" s="150" t="str">
        <f>IF(G344="","",VLOOKUP($G344,'金額'!$N$3:$Q$62,4,FALSE))</f>
        <v/>
      </c>
      <c r="G344" s="140"/>
      <c r="H344" s="141"/>
      <c r="I344" s="142"/>
      <c r="J344" s="143"/>
      <c r="K344" s="144"/>
      <c r="L344" s="145"/>
      <c r="M344" s="151" t="str">
        <f>IF(G344="","", IF(G344="Palette TIP",#REF!,VLOOKUP(G344, '金額'!$N$3:$P$62, 3, FALSE)))</f>
        <v/>
      </c>
      <c r="N344" s="147" t="str">
        <f t="shared" si="2"/>
        <v/>
      </c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 ht="13.5" customHeight="1">
      <c r="A345" s="148"/>
      <c r="B345" s="60" t="str">
        <f>IF($K345="","",(VLOOKUP($K345,'判定表'!$B$3:$G$108,6,FALSE)))</f>
        <v/>
      </c>
      <c r="C345" s="137"/>
      <c r="D345" s="149" t="str">
        <f t="shared" si="1"/>
        <v/>
      </c>
      <c r="E345" s="150" t="str">
        <f>IF(G345="","",VLOOKUP($G345,'金額'!$N$3:$O$62,2,FALSE))</f>
        <v/>
      </c>
      <c r="F345" s="150" t="str">
        <f>IF(G345="","",VLOOKUP($G345,'金額'!$N$3:$Q$62,4,FALSE))</f>
        <v/>
      </c>
      <c r="G345" s="140"/>
      <c r="H345" s="141"/>
      <c r="I345" s="142"/>
      <c r="J345" s="143"/>
      <c r="K345" s="144"/>
      <c r="L345" s="145"/>
      <c r="M345" s="151" t="str">
        <f>IF(G345="","", IF(G345="Palette TIP",#REF!,VLOOKUP(G345, '金額'!$N$3:$P$62, 3, FALSE)))</f>
        <v/>
      </c>
      <c r="N345" s="147" t="str">
        <f t="shared" si="2"/>
        <v/>
      </c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 ht="13.5" customHeight="1">
      <c r="A346" s="148"/>
      <c r="B346" s="60" t="str">
        <f>IF($K346="","",(VLOOKUP($K346,'判定表'!$B$3:$G$108,6,FALSE)))</f>
        <v/>
      </c>
      <c r="C346" s="137"/>
      <c r="D346" s="149" t="str">
        <f t="shared" si="1"/>
        <v/>
      </c>
      <c r="E346" s="150" t="str">
        <f>IF(G346="","",VLOOKUP($G346,'金額'!$N$3:$O$62,2,FALSE))</f>
        <v/>
      </c>
      <c r="F346" s="150" t="str">
        <f>IF(G346="","",VLOOKUP($G346,'金額'!$N$3:$Q$62,4,FALSE))</f>
        <v/>
      </c>
      <c r="G346" s="140"/>
      <c r="H346" s="141"/>
      <c r="I346" s="142"/>
      <c r="J346" s="143"/>
      <c r="K346" s="144"/>
      <c r="L346" s="145"/>
      <c r="M346" s="151" t="str">
        <f>IF(G346="","", IF(G346="Palette TIP",#REF!,VLOOKUP(G346, '金額'!$N$3:$P$62, 3, FALSE)))</f>
        <v/>
      </c>
      <c r="N346" s="147" t="str">
        <f t="shared" si="2"/>
        <v/>
      </c>
      <c r="O346" s="125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 ht="13.5" customHeight="1">
      <c r="A347" s="148"/>
      <c r="B347" s="60" t="str">
        <f>IF($K347="","",(VLOOKUP($K347,'判定表'!$B$3:$G$108,6,FALSE)))</f>
        <v/>
      </c>
      <c r="C347" s="137"/>
      <c r="D347" s="149" t="str">
        <f t="shared" si="1"/>
        <v/>
      </c>
      <c r="E347" s="150" t="str">
        <f>IF(G347="","",VLOOKUP($G347,'金額'!$N$3:$O$62,2,FALSE))</f>
        <v/>
      </c>
      <c r="F347" s="150" t="str">
        <f>IF(G347="","",VLOOKUP($G347,'金額'!$N$3:$Q$62,4,FALSE))</f>
        <v/>
      </c>
      <c r="G347" s="140"/>
      <c r="H347" s="141"/>
      <c r="I347" s="142"/>
      <c r="J347" s="143"/>
      <c r="K347" s="144"/>
      <c r="L347" s="145"/>
      <c r="M347" s="151" t="str">
        <f>IF(G347="","", IF(G347="Palette TIP",#REF!,VLOOKUP(G347, '金額'!$N$3:$P$62, 3, FALSE)))</f>
        <v/>
      </c>
      <c r="N347" s="147" t="str">
        <f t="shared" si="2"/>
        <v/>
      </c>
      <c r="O347" s="125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 ht="13.5" customHeight="1">
      <c r="A348" s="148"/>
      <c r="B348" s="60" t="str">
        <f>IF($K348="","",(VLOOKUP($K348,'判定表'!$B$3:$G$108,6,FALSE)))</f>
        <v/>
      </c>
      <c r="C348" s="137"/>
      <c r="D348" s="149" t="str">
        <f t="shared" si="1"/>
        <v/>
      </c>
      <c r="E348" s="150" t="str">
        <f>IF(G348="","",VLOOKUP($G348,'金額'!$N$3:$O$62,2,FALSE))</f>
        <v/>
      </c>
      <c r="F348" s="150" t="str">
        <f>IF(G348="","",VLOOKUP($G348,'金額'!$N$3:$Q$62,4,FALSE))</f>
        <v/>
      </c>
      <c r="G348" s="140"/>
      <c r="H348" s="141"/>
      <c r="I348" s="142"/>
      <c r="J348" s="143"/>
      <c r="K348" s="144"/>
      <c r="L348" s="145"/>
      <c r="M348" s="151" t="str">
        <f>IF(G348="","", IF(G348="Palette TIP",#REF!,VLOOKUP(G348, '金額'!$N$3:$P$62, 3, FALSE)))</f>
        <v/>
      </c>
      <c r="N348" s="147" t="str">
        <f t="shared" si="2"/>
        <v/>
      </c>
      <c r="O348" s="125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 ht="13.5" customHeight="1">
      <c r="A349" s="148"/>
      <c r="B349" s="60" t="str">
        <f>IF($K349="","",(VLOOKUP($K349,'判定表'!$B$3:$G$108,6,FALSE)))</f>
        <v/>
      </c>
      <c r="C349" s="137"/>
      <c r="D349" s="149" t="str">
        <f t="shared" si="1"/>
        <v/>
      </c>
      <c r="E349" s="150" t="str">
        <f>IF(G349="","",VLOOKUP($G349,'金額'!$N$3:$O$62,2,FALSE))</f>
        <v/>
      </c>
      <c r="F349" s="150" t="str">
        <f>IF(G349="","",VLOOKUP($G349,'金額'!$N$3:$Q$62,4,FALSE))</f>
        <v/>
      </c>
      <c r="G349" s="140"/>
      <c r="H349" s="141"/>
      <c r="I349" s="142"/>
      <c r="J349" s="143"/>
      <c r="K349" s="144"/>
      <c r="L349" s="145"/>
      <c r="M349" s="151" t="str">
        <f>IF(G349="","", IF(G349="Palette TIP",#REF!,VLOOKUP(G349, '金額'!$N$3:$P$62, 3, FALSE)))</f>
        <v/>
      </c>
      <c r="N349" s="147" t="str">
        <f t="shared" si="2"/>
        <v/>
      </c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 ht="13.5" customHeight="1">
      <c r="A350" s="148"/>
      <c r="B350" s="60" t="str">
        <f>IF($K350="","",(VLOOKUP($K350,'判定表'!$B$3:$G$108,6,FALSE)))</f>
        <v/>
      </c>
      <c r="C350" s="137"/>
      <c r="D350" s="149" t="str">
        <f t="shared" si="1"/>
        <v/>
      </c>
      <c r="E350" s="150" t="str">
        <f>IF(G350="","",VLOOKUP($G350,'金額'!$N$3:$O$62,2,FALSE))</f>
        <v/>
      </c>
      <c r="F350" s="150" t="str">
        <f>IF(G350="","",VLOOKUP($G350,'金額'!$N$3:$Q$62,4,FALSE))</f>
        <v/>
      </c>
      <c r="G350" s="140"/>
      <c r="H350" s="141"/>
      <c r="I350" s="142"/>
      <c r="J350" s="143"/>
      <c r="K350" s="144"/>
      <c r="L350" s="145"/>
      <c r="M350" s="151" t="str">
        <f>IF(G350="","", IF(G350="Palette TIP",#REF!,VLOOKUP(G350, '金額'!$N$3:$P$62, 3, FALSE)))</f>
        <v/>
      </c>
      <c r="N350" s="147" t="str">
        <f t="shared" si="2"/>
        <v/>
      </c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 ht="13.5" customHeight="1">
      <c r="A351" s="148"/>
      <c r="B351" s="60" t="str">
        <f>IF($K351="","",(VLOOKUP($K351,'判定表'!$B$3:$G$108,6,FALSE)))</f>
        <v/>
      </c>
      <c r="C351" s="137"/>
      <c r="D351" s="149" t="str">
        <f t="shared" si="1"/>
        <v/>
      </c>
      <c r="E351" s="150" t="str">
        <f>IF(G351="","",VLOOKUP($G351,'金額'!$N$3:$O$62,2,FALSE))</f>
        <v/>
      </c>
      <c r="F351" s="150" t="str">
        <f>IF(G351="","",VLOOKUP($G351,'金額'!$N$3:$Q$62,4,FALSE))</f>
        <v/>
      </c>
      <c r="G351" s="140"/>
      <c r="H351" s="141"/>
      <c r="I351" s="142"/>
      <c r="J351" s="143"/>
      <c r="K351" s="144"/>
      <c r="L351" s="145"/>
      <c r="M351" s="151" t="str">
        <f>IF(G351="","", IF(G351="Palette TIP",#REF!,VLOOKUP(G351, '金額'!$N$3:$P$62, 3, FALSE)))</f>
        <v/>
      </c>
      <c r="N351" s="147" t="str">
        <f t="shared" si="2"/>
        <v/>
      </c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 ht="13.5" customHeight="1">
      <c r="A352" s="148"/>
      <c r="B352" s="60" t="str">
        <f>IF($K352="","",(VLOOKUP($K352,'判定表'!$B$3:$G$108,6,FALSE)))</f>
        <v/>
      </c>
      <c r="C352" s="137"/>
      <c r="D352" s="149" t="str">
        <f t="shared" si="1"/>
        <v/>
      </c>
      <c r="E352" s="150" t="str">
        <f>IF(G352="","",VLOOKUP($G352,'金額'!$N$3:$O$62,2,FALSE))</f>
        <v/>
      </c>
      <c r="F352" s="150" t="str">
        <f>IF(G352="","",VLOOKUP($G352,'金額'!$N$3:$Q$62,4,FALSE))</f>
        <v/>
      </c>
      <c r="G352" s="140"/>
      <c r="H352" s="141"/>
      <c r="I352" s="142"/>
      <c r="J352" s="143"/>
      <c r="K352" s="144"/>
      <c r="L352" s="145"/>
      <c r="M352" s="151" t="str">
        <f>IF(G352="","", IF(G352="Palette TIP",#REF!,VLOOKUP(G352, '金額'!$N$3:$P$62, 3, FALSE)))</f>
        <v/>
      </c>
      <c r="N352" s="147" t="str">
        <f t="shared" si="2"/>
        <v/>
      </c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 ht="13.5" customHeight="1">
      <c r="A353" s="148"/>
      <c r="B353" s="60" t="str">
        <f>IF($K353="","",(VLOOKUP($K353,'判定表'!$B$3:$G$108,6,FALSE)))</f>
        <v/>
      </c>
      <c r="C353" s="137"/>
      <c r="D353" s="149" t="str">
        <f t="shared" si="1"/>
        <v/>
      </c>
      <c r="E353" s="150" t="str">
        <f>IF(G353="","",VLOOKUP($G353,'金額'!$N$3:$O$62,2,FALSE))</f>
        <v/>
      </c>
      <c r="F353" s="150" t="str">
        <f>IF(G353="","",VLOOKUP($G353,'金額'!$N$3:$Q$62,4,FALSE))</f>
        <v/>
      </c>
      <c r="G353" s="140"/>
      <c r="H353" s="141"/>
      <c r="I353" s="142"/>
      <c r="J353" s="143"/>
      <c r="K353" s="144"/>
      <c r="L353" s="145"/>
      <c r="M353" s="151" t="str">
        <f>IF(G353="","", IF(G353="Palette TIP",#REF!,VLOOKUP(G353, '金額'!$N$3:$P$62, 3, FALSE)))</f>
        <v/>
      </c>
      <c r="N353" s="147" t="str">
        <f t="shared" si="2"/>
        <v/>
      </c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 ht="13.5" customHeight="1">
      <c r="A354" s="148"/>
      <c r="B354" s="60" t="str">
        <f>IF($K354="","",(VLOOKUP($K354,'判定表'!$B$3:$G$108,6,FALSE)))</f>
        <v/>
      </c>
      <c r="C354" s="137"/>
      <c r="D354" s="149" t="str">
        <f t="shared" si="1"/>
        <v/>
      </c>
      <c r="E354" s="150" t="str">
        <f>IF(G354="","",VLOOKUP($G354,'金額'!$N$3:$O$62,2,FALSE))</f>
        <v/>
      </c>
      <c r="F354" s="150" t="str">
        <f>IF(G354="","",VLOOKUP($G354,'金額'!$N$3:$Q$62,4,FALSE))</f>
        <v/>
      </c>
      <c r="G354" s="140"/>
      <c r="H354" s="141"/>
      <c r="I354" s="142"/>
      <c r="J354" s="143"/>
      <c r="K354" s="144"/>
      <c r="L354" s="145"/>
      <c r="M354" s="151" t="str">
        <f>IF(G354="","", IF(G354="Palette TIP",#REF!,VLOOKUP(G354, '金額'!$N$3:$P$62, 3, FALSE)))</f>
        <v/>
      </c>
      <c r="N354" s="147" t="str">
        <f t="shared" si="2"/>
        <v/>
      </c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 ht="13.5" customHeight="1">
      <c r="A355" s="148"/>
      <c r="B355" s="60" t="str">
        <f>IF($K355="","",(VLOOKUP($K355,'判定表'!$B$3:$G$108,6,FALSE)))</f>
        <v/>
      </c>
      <c r="C355" s="137"/>
      <c r="D355" s="149" t="str">
        <f t="shared" si="1"/>
        <v/>
      </c>
      <c r="E355" s="150" t="str">
        <f>IF(G355="","",VLOOKUP($G355,'金額'!$N$3:$O$62,2,FALSE))</f>
        <v/>
      </c>
      <c r="F355" s="150" t="str">
        <f>IF(G355="","",VLOOKUP($G355,'金額'!$N$3:$Q$62,4,FALSE))</f>
        <v/>
      </c>
      <c r="G355" s="140"/>
      <c r="H355" s="141"/>
      <c r="I355" s="142"/>
      <c r="J355" s="143"/>
      <c r="K355" s="144"/>
      <c r="L355" s="145"/>
      <c r="M355" s="151" t="str">
        <f>IF(G355="","", IF(G355="Palette TIP",#REF!,VLOOKUP(G355, '金額'!$N$3:$P$62, 3, FALSE)))</f>
        <v/>
      </c>
      <c r="N355" s="147" t="str">
        <f t="shared" si="2"/>
        <v/>
      </c>
      <c r="O355" s="125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 ht="13.5" customHeight="1">
      <c r="A356" s="148"/>
      <c r="B356" s="60" t="str">
        <f>IF($K356="","",(VLOOKUP($K356,'判定表'!$B$3:$G$108,6,FALSE)))</f>
        <v/>
      </c>
      <c r="C356" s="137"/>
      <c r="D356" s="149" t="str">
        <f t="shared" si="1"/>
        <v/>
      </c>
      <c r="E356" s="150" t="str">
        <f>IF(G356="","",VLOOKUP($G356,'金額'!$N$3:$O$62,2,FALSE))</f>
        <v/>
      </c>
      <c r="F356" s="150" t="str">
        <f>IF(G356="","",VLOOKUP($G356,'金額'!$N$3:$Q$62,4,FALSE))</f>
        <v/>
      </c>
      <c r="G356" s="140"/>
      <c r="H356" s="141"/>
      <c r="I356" s="142"/>
      <c r="J356" s="143"/>
      <c r="K356" s="144"/>
      <c r="L356" s="145"/>
      <c r="M356" s="151" t="str">
        <f>IF(G356="","", IF(G356="Palette TIP",#REF!,VLOOKUP(G356, '金額'!$N$3:$P$62, 3, FALSE)))</f>
        <v/>
      </c>
      <c r="N356" s="147" t="str">
        <f t="shared" si="2"/>
        <v/>
      </c>
      <c r="O356" s="125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 ht="13.5" customHeight="1">
      <c r="A357" s="148"/>
      <c r="B357" s="60" t="str">
        <f>IF($K357="","",(VLOOKUP($K357,'判定表'!$B$3:$G$108,6,FALSE)))</f>
        <v/>
      </c>
      <c r="C357" s="137"/>
      <c r="D357" s="149" t="str">
        <f t="shared" si="1"/>
        <v/>
      </c>
      <c r="E357" s="150" t="str">
        <f>IF(G357="","",VLOOKUP($G357,'金額'!$N$3:$O$62,2,FALSE))</f>
        <v/>
      </c>
      <c r="F357" s="150" t="str">
        <f>IF(G357="","",VLOOKUP($G357,'金額'!$N$3:$Q$62,4,FALSE))</f>
        <v/>
      </c>
      <c r="G357" s="140"/>
      <c r="H357" s="141"/>
      <c r="I357" s="142"/>
      <c r="J357" s="143"/>
      <c r="K357" s="144"/>
      <c r="L357" s="145"/>
      <c r="M357" s="151" t="str">
        <f>IF(G357="","", IF(G357="Palette TIP",#REF!,VLOOKUP(G357, '金額'!$N$3:$P$62, 3, FALSE)))</f>
        <v/>
      </c>
      <c r="N357" s="147" t="str">
        <f t="shared" si="2"/>
        <v/>
      </c>
      <c r="O357" s="125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 ht="13.5" customHeight="1">
      <c r="A358" s="148"/>
      <c r="B358" s="60" t="str">
        <f>IF($K358="","",(VLOOKUP($K358,'判定表'!$B$3:$G$108,6,FALSE)))</f>
        <v/>
      </c>
      <c r="C358" s="137"/>
      <c r="D358" s="149" t="str">
        <f t="shared" si="1"/>
        <v/>
      </c>
      <c r="E358" s="150" t="str">
        <f>IF(G358="","",VLOOKUP($G358,'金額'!$N$3:$O$62,2,FALSE))</f>
        <v/>
      </c>
      <c r="F358" s="150" t="str">
        <f>IF(G358="","",VLOOKUP($G358,'金額'!$N$3:$Q$62,4,FALSE))</f>
        <v/>
      </c>
      <c r="G358" s="140"/>
      <c r="H358" s="141"/>
      <c r="I358" s="142"/>
      <c r="J358" s="143"/>
      <c r="K358" s="144"/>
      <c r="L358" s="145"/>
      <c r="M358" s="151" t="str">
        <f>IF(G358="","", IF(G358="Palette TIP",#REF!,VLOOKUP(G358, '金額'!$N$3:$P$62, 3, FALSE)))</f>
        <v/>
      </c>
      <c r="N358" s="147" t="str">
        <f t="shared" si="2"/>
        <v/>
      </c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 ht="13.5" customHeight="1">
      <c r="A359" s="148"/>
      <c r="B359" s="60" t="str">
        <f>IF($K359="","",(VLOOKUP($K359,'判定表'!$B$3:$G$108,6,FALSE)))</f>
        <v/>
      </c>
      <c r="C359" s="137"/>
      <c r="D359" s="149" t="str">
        <f t="shared" si="1"/>
        <v/>
      </c>
      <c r="E359" s="150" t="str">
        <f>IF(G359="","",VLOOKUP($G359,'金額'!$N$3:$O$62,2,FALSE))</f>
        <v/>
      </c>
      <c r="F359" s="150" t="str">
        <f>IF(G359="","",VLOOKUP($G359,'金額'!$N$3:$Q$62,4,FALSE))</f>
        <v/>
      </c>
      <c r="G359" s="140"/>
      <c r="H359" s="141"/>
      <c r="I359" s="142"/>
      <c r="J359" s="143"/>
      <c r="K359" s="144"/>
      <c r="L359" s="145"/>
      <c r="M359" s="151" t="str">
        <f>IF(G359="","", IF(G359="Palette TIP",#REF!,VLOOKUP(G359, '金額'!$N$3:$P$62, 3, FALSE)))</f>
        <v/>
      </c>
      <c r="N359" s="147" t="str">
        <f t="shared" si="2"/>
        <v/>
      </c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 ht="13.5" customHeight="1">
      <c r="A360" s="148"/>
      <c r="B360" s="60" t="str">
        <f>IF($K360="","",(VLOOKUP($K360,'判定表'!$B$3:$G$108,6,FALSE)))</f>
        <v/>
      </c>
      <c r="C360" s="137"/>
      <c r="D360" s="149" t="str">
        <f t="shared" si="1"/>
        <v/>
      </c>
      <c r="E360" s="150" t="str">
        <f>IF(G360="","",VLOOKUP($G360,'金額'!$N$3:$O$62,2,FALSE))</f>
        <v/>
      </c>
      <c r="F360" s="150" t="str">
        <f>IF(G360="","",VLOOKUP($G360,'金額'!$N$3:$Q$62,4,FALSE))</f>
        <v/>
      </c>
      <c r="G360" s="140"/>
      <c r="H360" s="141"/>
      <c r="I360" s="142"/>
      <c r="J360" s="143"/>
      <c r="K360" s="144"/>
      <c r="L360" s="145"/>
      <c r="M360" s="151" t="str">
        <f>IF(G360="","", IF(G360="Palette TIP",#REF!,VLOOKUP(G360, '金額'!$N$3:$P$62, 3, FALSE)))</f>
        <v/>
      </c>
      <c r="N360" s="147" t="str">
        <f t="shared" si="2"/>
        <v/>
      </c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 ht="13.5" customHeight="1">
      <c r="A361" s="148"/>
      <c r="B361" s="60" t="str">
        <f>IF($K361="","",(VLOOKUP($K361,'判定表'!$B$3:$G$108,6,FALSE)))</f>
        <v/>
      </c>
      <c r="C361" s="137"/>
      <c r="D361" s="149" t="str">
        <f t="shared" si="1"/>
        <v/>
      </c>
      <c r="E361" s="150" t="str">
        <f>IF(G361="","",VLOOKUP($G361,'金額'!$N$3:$O$62,2,FALSE))</f>
        <v/>
      </c>
      <c r="F361" s="150" t="str">
        <f>IF(G361="","",VLOOKUP($G361,'金額'!$N$3:$Q$62,4,FALSE))</f>
        <v/>
      </c>
      <c r="G361" s="140"/>
      <c r="H361" s="141"/>
      <c r="I361" s="142"/>
      <c r="J361" s="143"/>
      <c r="K361" s="144"/>
      <c r="L361" s="145"/>
      <c r="M361" s="151" t="str">
        <f>IF(G361="","", IF(G361="Palette TIP",#REF!,VLOOKUP(G361, '金額'!$N$3:$P$62, 3, FALSE)))</f>
        <v/>
      </c>
      <c r="N361" s="147" t="str">
        <f t="shared" si="2"/>
        <v/>
      </c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 ht="13.5" customHeight="1">
      <c r="A362" s="148"/>
      <c r="B362" s="60" t="str">
        <f>IF($K362="","",(VLOOKUP($K362,'判定表'!$B$3:$G$108,6,FALSE)))</f>
        <v/>
      </c>
      <c r="C362" s="137"/>
      <c r="D362" s="149" t="str">
        <f t="shared" si="1"/>
        <v/>
      </c>
      <c r="E362" s="150" t="str">
        <f>IF(G362="","",VLOOKUP($G362,'金額'!$N$3:$O$62,2,FALSE))</f>
        <v/>
      </c>
      <c r="F362" s="150" t="str">
        <f>IF(G362="","",VLOOKUP($G362,'金額'!$N$3:$Q$62,4,FALSE))</f>
        <v/>
      </c>
      <c r="G362" s="140"/>
      <c r="H362" s="141"/>
      <c r="I362" s="142"/>
      <c r="J362" s="143"/>
      <c r="K362" s="144"/>
      <c r="L362" s="145"/>
      <c r="M362" s="151" t="str">
        <f>IF(G362="","", IF(G362="Palette TIP",#REF!,VLOOKUP(G362, '金額'!$N$3:$P$62, 3, FALSE)))</f>
        <v/>
      </c>
      <c r="N362" s="147" t="str">
        <f t="shared" si="2"/>
        <v/>
      </c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 ht="13.5" customHeight="1">
      <c r="A363" s="148"/>
      <c r="B363" s="60" t="str">
        <f>IF($K363="","",(VLOOKUP($K363,'判定表'!$B$3:$G$108,6,FALSE)))</f>
        <v/>
      </c>
      <c r="C363" s="137"/>
      <c r="D363" s="149" t="str">
        <f t="shared" si="1"/>
        <v/>
      </c>
      <c r="E363" s="150" t="str">
        <f>IF(G363="","",VLOOKUP($G363,'金額'!$N$3:$O$62,2,FALSE))</f>
        <v/>
      </c>
      <c r="F363" s="150" t="str">
        <f>IF(G363="","",VLOOKUP($G363,'金額'!$N$3:$Q$62,4,FALSE))</f>
        <v/>
      </c>
      <c r="G363" s="140"/>
      <c r="H363" s="141"/>
      <c r="I363" s="142"/>
      <c r="J363" s="143"/>
      <c r="K363" s="144"/>
      <c r="L363" s="145"/>
      <c r="M363" s="151" t="str">
        <f>IF(G363="","", IF(G363="Palette TIP",#REF!,VLOOKUP(G363, '金額'!$N$3:$P$62, 3, FALSE)))</f>
        <v/>
      </c>
      <c r="N363" s="147" t="str">
        <f t="shared" si="2"/>
        <v/>
      </c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 ht="13.5" customHeight="1">
      <c r="A364" s="148"/>
      <c r="B364" s="60" t="str">
        <f>IF($K364="","",(VLOOKUP($K364,'判定表'!$B$3:$G$108,6,FALSE)))</f>
        <v/>
      </c>
      <c r="C364" s="137"/>
      <c r="D364" s="149" t="str">
        <f t="shared" si="1"/>
        <v/>
      </c>
      <c r="E364" s="150" t="str">
        <f>IF(G364="","",VLOOKUP($G364,'金額'!$N$3:$O$62,2,FALSE))</f>
        <v/>
      </c>
      <c r="F364" s="150" t="str">
        <f>IF(G364="","",VLOOKUP($G364,'金額'!$N$3:$Q$62,4,FALSE))</f>
        <v/>
      </c>
      <c r="G364" s="140"/>
      <c r="H364" s="141"/>
      <c r="I364" s="142"/>
      <c r="J364" s="143"/>
      <c r="K364" s="144"/>
      <c r="L364" s="145"/>
      <c r="M364" s="151" t="str">
        <f>IF(G364="","", IF(G364="Palette TIP",#REF!,VLOOKUP(G364, '金額'!$N$3:$P$62, 3, FALSE)))</f>
        <v/>
      </c>
      <c r="N364" s="147" t="str">
        <f t="shared" si="2"/>
        <v/>
      </c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 ht="13.5" customHeight="1">
      <c r="A365" s="148"/>
      <c r="B365" s="60" t="str">
        <f>IF($K365="","",(VLOOKUP($K365,'判定表'!$B$3:$G$108,6,FALSE)))</f>
        <v/>
      </c>
      <c r="C365" s="137"/>
      <c r="D365" s="149" t="str">
        <f t="shared" si="1"/>
        <v/>
      </c>
      <c r="E365" s="150" t="str">
        <f>IF(G365="","",VLOOKUP($G365,'金額'!$N$3:$O$62,2,FALSE))</f>
        <v/>
      </c>
      <c r="F365" s="150" t="str">
        <f>IF(G365="","",VLOOKUP($G365,'金額'!$N$3:$Q$62,4,FALSE))</f>
        <v/>
      </c>
      <c r="G365" s="140"/>
      <c r="H365" s="141"/>
      <c r="I365" s="142"/>
      <c r="J365" s="143"/>
      <c r="K365" s="144"/>
      <c r="L365" s="145"/>
      <c r="M365" s="151" t="str">
        <f>IF(G365="","", IF(G365="Palette TIP",#REF!,VLOOKUP(G365, '金額'!$N$3:$P$62, 3, FALSE)))</f>
        <v/>
      </c>
      <c r="N365" s="147" t="str">
        <f t="shared" si="2"/>
        <v/>
      </c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 ht="13.5" customHeight="1">
      <c r="A366" s="148"/>
      <c r="B366" s="60" t="str">
        <f>IF($K366="","",(VLOOKUP($K366,'判定表'!$B$3:$G$108,6,FALSE)))</f>
        <v/>
      </c>
      <c r="C366" s="137"/>
      <c r="D366" s="149" t="str">
        <f t="shared" si="1"/>
        <v/>
      </c>
      <c r="E366" s="150" t="str">
        <f>IF(G366="","",VLOOKUP($G366,'金額'!$N$3:$O$62,2,FALSE))</f>
        <v/>
      </c>
      <c r="F366" s="150" t="str">
        <f>IF(G366="","",VLOOKUP($G366,'金額'!$N$3:$Q$62,4,FALSE))</f>
        <v/>
      </c>
      <c r="G366" s="140"/>
      <c r="H366" s="141"/>
      <c r="I366" s="142"/>
      <c r="J366" s="143"/>
      <c r="K366" s="144"/>
      <c r="L366" s="145"/>
      <c r="M366" s="151" t="str">
        <f>IF(G366="","", IF(G366="Palette TIP",#REF!,VLOOKUP(G366, '金額'!$N$3:$P$62, 3, FALSE)))</f>
        <v/>
      </c>
      <c r="N366" s="147" t="str">
        <f t="shared" si="2"/>
        <v/>
      </c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 ht="13.5" customHeight="1">
      <c r="A367" s="148"/>
      <c r="B367" s="60" t="str">
        <f>IF($K367="","",(VLOOKUP($K367,'判定表'!$B$3:$G$108,6,FALSE)))</f>
        <v/>
      </c>
      <c r="C367" s="137"/>
      <c r="D367" s="149" t="str">
        <f t="shared" si="1"/>
        <v/>
      </c>
      <c r="E367" s="150" t="str">
        <f>IF(G367="","",VLOOKUP($G367,'金額'!$N$3:$O$62,2,FALSE))</f>
        <v/>
      </c>
      <c r="F367" s="150" t="str">
        <f>IF(G367="","",VLOOKUP($G367,'金額'!$N$3:$Q$62,4,FALSE))</f>
        <v/>
      </c>
      <c r="G367" s="140"/>
      <c r="H367" s="141"/>
      <c r="I367" s="142"/>
      <c r="J367" s="143"/>
      <c r="K367" s="144"/>
      <c r="L367" s="145"/>
      <c r="M367" s="151" t="str">
        <f>IF(G367="","", IF(G367="Palette TIP",#REF!,VLOOKUP(G367, '金額'!$N$3:$P$62, 3, FALSE)))</f>
        <v/>
      </c>
      <c r="N367" s="147" t="str">
        <f t="shared" si="2"/>
        <v/>
      </c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 ht="13.5" customHeight="1">
      <c r="A368" s="148"/>
      <c r="B368" s="60" t="str">
        <f>IF($K368="","",(VLOOKUP($K368,'判定表'!$B$3:$G$108,6,FALSE)))</f>
        <v/>
      </c>
      <c r="C368" s="137"/>
      <c r="D368" s="149" t="str">
        <f t="shared" si="1"/>
        <v/>
      </c>
      <c r="E368" s="150" t="str">
        <f>IF(G368="","",VLOOKUP($G368,'金額'!$N$3:$O$62,2,FALSE))</f>
        <v/>
      </c>
      <c r="F368" s="150" t="str">
        <f>IF(G368="","",VLOOKUP($G368,'金額'!$N$3:$Q$62,4,FALSE))</f>
        <v/>
      </c>
      <c r="G368" s="140"/>
      <c r="H368" s="141"/>
      <c r="I368" s="142"/>
      <c r="J368" s="143"/>
      <c r="K368" s="144"/>
      <c r="L368" s="145"/>
      <c r="M368" s="151" t="str">
        <f>IF(G368="","", IF(G368="Palette TIP",#REF!,VLOOKUP(G368, '金額'!$N$3:$P$62, 3, FALSE)))</f>
        <v/>
      </c>
      <c r="N368" s="147" t="str">
        <f t="shared" si="2"/>
        <v/>
      </c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 ht="13.5" customHeight="1">
      <c r="A369" s="148"/>
      <c r="B369" s="60" t="str">
        <f>IF($K369="","",(VLOOKUP($K369,'判定表'!$B$3:$G$108,6,FALSE)))</f>
        <v/>
      </c>
      <c r="C369" s="137"/>
      <c r="D369" s="149" t="str">
        <f t="shared" si="1"/>
        <v/>
      </c>
      <c r="E369" s="150" t="str">
        <f>IF(G369="","",VLOOKUP($G369,'金額'!$N$3:$O$62,2,FALSE))</f>
        <v/>
      </c>
      <c r="F369" s="150" t="str">
        <f>IF(G369="","",VLOOKUP($G369,'金額'!$N$3:$Q$62,4,FALSE))</f>
        <v/>
      </c>
      <c r="G369" s="140"/>
      <c r="H369" s="141"/>
      <c r="I369" s="142"/>
      <c r="J369" s="143"/>
      <c r="K369" s="144"/>
      <c r="L369" s="145"/>
      <c r="M369" s="151" t="str">
        <f>IF(G369="","", IF(G369="Palette TIP",#REF!,VLOOKUP(G369, '金額'!$N$3:$P$62, 3, FALSE)))</f>
        <v/>
      </c>
      <c r="N369" s="147" t="str">
        <f t="shared" si="2"/>
        <v/>
      </c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 ht="13.5" customHeight="1">
      <c r="A370" s="148"/>
      <c r="B370" s="60" t="str">
        <f>IF($K370="","",(VLOOKUP($K370,'判定表'!$B$3:$G$108,6,FALSE)))</f>
        <v/>
      </c>
      <c r="C370" s="137"/>
      <c r="D370" s="149" t="str">
        <f t="shared" si="1"/>
        <v/>
      </c>
      <c r="E370" s="150" t="str">
        <f>IF(G370="","",VLOOKUP($G370,'金額'!$N$3:$O$62,2,FALSE))</f>
        <v/>
      </c>
      <c r="F370" s="150" t="str">
        <f>IF(G370="","",VLOOKUP($G370,'金額'!$N$3:$Q$62,4,FALSE))</f>
        <v/>
      </c>
      <c r="G370" s="140"/>
      <c r="H370" s="141"/>
      <c r="I370" s="142"/>
      <c r="J370" s="143"/>
      <c r="K370" s="144"/>
      <c r="L370" s="145"/>
      <c r="M370" s="151" t="str">
        <f>IF(G370="","", IF(G370="Palette TIP",#REF!,VLOOKUP(G370, '金額'!$N$3:$P$62, 3, FALSE)))</f>
        <v/>
      </c>
      <c r="N370" s="147" t="str">
        <f t="shared" si="2"/>
        <v/>
      </c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 ht="13.5" customHeight="1">
      <c r="A371" s="148"/>
      <c r="B371" s="60" t="str">
        <f>IF($K371="","",(VLOOKUP($K371,'判定表'!$B$3:$G$108,6,FALSE)))</f>
        <v/>
      </c>
      <c r="C371" s="137"/>
      <c r="D371" s="149" t="str">
        <f t="shared" si="1"/>
        <v/>
      </c>
      <c r="E371" s="150" t="str">
        <f>IF(G371="","",VLOOKUP($G371,'金額'!$N$3:$O$62,2,FALSE))</f>
        <v/>
      </c>
      <c r="F371" s="150" t="str">
        <f>IF(G371="","",VLOOKUP($G371,'金額'!$N$3:$Q$62,4,FALSE))</f>
        <v/>
      </c>
      <c r="G371" s="140"/>
      <c r="H371" s="141"/>
      <c r="I371" s="142"/>
      <c r="J371" s="143"/>
      <c r="K371" s="144"/>
      <c r="L371" s="145"/>
      <c r="M371" s="151" t="str">
        <f>IF(G371="","", IF(G371="Palette TIP",#REF!,VLOOKUP(G371, '金額'!$N$3:$P$62, 3, FALSE)))</f>
        <v/>
      </c>
      <c r="N371" s="147" t="str">
        <f t="shared" si="2"/>
        <v/>
      </c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 ht="13.5" customHeight="1">
      <c r="A372" s="148"/>
      <c r="B372" s="60" t="str">
        <f>IF($K372="","",(VLOOKUP($K372,'判定表'!$B$3:$G$108,6,FALSE)))</f>
        <v/>
      </c>
      <c r="C372" s="137"/>
      <c r="D372" s="149" t="str">
        <f t="shared" si="1"/>
        <v/>
      </c>
      <c r="E372" s="150" t="str">
        <f>IF(G372="","",VLOOKUP($G372,'金額'!$N$3:$O$62,2,FALSE))</f>
        <v/>
      </c>
      <c r="F372" s="150" t="str">
        <f>IF(G372="","",VLOOKUP($G372,'金額'!$N$3:$Q$62,4,FALSE))</f>
        <v/>
      </c>
      <c r="G372" s="140"/>
      <c r="H372" s="141"/>
      <c r="I372" s="142"/>
      <c r="J372" s="143"/>
      <c r="K372" s="144"/>
      <c r="L372" s="145"/>
      <c r="M372" s="151" t="str">
        <f>IF(G372="","", IF(G372="Palette TIP",#REF!,VLOOKUP(G372, '金額'!$N$3:$P$62, 3, FALSE)))</f>
        <v/>
      </c>
      <c r="N372" s="147" t="str">
        <f t="shared" si="2"/>
        <v/>
      </c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 ht="13.5" customHeight="1">
      <c r="A373" s="148"/>
      <c r="B373" s="60" t="str">
        <f>IF($K373="","",(VLOOKUP($K373,'判定表'!$B$3:$G$108,6,FALSE)))</f>
        <v/>
      </c>
      <c r="C373" s="137"/>
      <c r="D373" s="149" t="str">
        <f t="shared" si="1"/>
        <v/>
      </c>
      <c r="E373" s="150" t="str">
        <f>IF(G373="","",VLOOKUP($G373,'金額'!$N$3:$O$62,2,FALSE))</f>
        <v/>
      </c>
      <c r="F373" s="150" t="str">
        <f>IF(G373="","",VLOOKUP($G373,'金額'!$N$3:$Q$62,4,FALSE))</f>
        <v/>
      </c>
      <c r="G373" s="140"/>
      <c r="H373" s="141"/>
      <c r="I373" s="142"/>
      <c r="J373" s="143"/>
      <c r="K373" s="144"/>
      <c r="L373" s="145"/>
      <c r="M373" s="151" t="str">
        <f>IF(G373="","", IF(G373="Palette TIP",#REF!,VLOOKUP(G373, '金額'!$N$3:$P$62, 3, FALSE)))</f>
        <v/>
      </c>
      <c r="N373" s="147" t="str">
        <f t="shared" si="2"/>
        <v/>
      </c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 ht="13.5" customHeight="1">
      <c r="A374" s="148"/>
      <c r="B374" s="60" t="str">
        <f>IF($K374="","",(VLOOKUP($K374,'判定表'!$B$3:$G$108,6,FALSE)))</f>
        <v/>
      </c>
      <c r="C374" s="137"/>
      <c r="D374" s="149" t="str">
        <f t="shared" si="1"/>
        <v/>
      </c>
      <c r="E374" s="150" t="str">
        <f>IF(G374="","",VLOOKUP($G374,'金額'!$N$3:$O$62,2,FALSE))</f>
        <v/>
      </c>
      <c r="F374" s="150" t="str">
        <f>IF(G374="","",VLOOKUP($G374,'金額'!$N$3:$Q$62,4,FALSE))</f>
        <v/>
      </c>
      <c r="G374" s="140"/>
      <c r="H374" s="141"/>
      <c r="I374" s="142"/>
      <c r="J374" s="143"/>
      <c r="K374" s="144"/>
      <c r="L374" s="145"/>
      <c r="M374" s="151" t="str">
        <f>IF(G374="","", IF(G374="Palette TIP",#REF!,VLOOKUP(G374, '金額'!$N$3:$P$62, 3, FALSE)))</f>
        <v/>
      </c>
      <c r="N374" s="147" t="str">
        <f t="shared" si="2"/>
        <v/>
      </c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 ht="13.5" customHeight="1">
      <c r="A375" s="148"/>
      <c r="B375" s="60" t="str">
        <f>IF($K375="","",(VLOOKUP($K375,'判定表'!$B$3:$G$108,6,FALSE)))</f>
        <v/>
      </c>
      <c r="C375" s="137"/>
      <c r="D375" s="149" t="str">
        <f t="shared" si="1"/>
        <v/>
      </c>
      <c r="E375" s="150" t="str">
        <f>IF(G375="","",VLOOKUP($G375,'金額'!$N$3:$O$62,2,FALSE))</f>
        <v/>
      </c>
      <c r="F375" s="150" t="str">
        <f>IF(G375="","",VLOOKUP($G375,'金額'!$N$3:$Q$62,4,FALSE))</f>
        <v/>
      </c>
      <c r="G375" s="140"/>
      <c r="H375" s="141"/>
      <c r="I375" s="142"/>
      <c r="J375" s="143"/>
      <c r="K375" s="144"/>
      <c r="L375" s="145"/>
      <c r="M375" s="151" t="str">
        <f>IF(G375="","", IF(G375="Palette TIP",#REF!,VLOOKUP(G375, '金額'!$N$3:$P$62, 3, FALSE)))</f>
        <v/>
      </c>
      <c r="N375" s="147" t="str">
        <f t="shared" si="2"/>
        <v/>
      </c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 ht="13.5" customHeight="1">
      <c r="A376" s="148"/>
      <c r="B376" s="60" t="str">
        <f>IF($K376="","",(VLOOKUP($K376,'判定表'!$B$3:$G$108,6,FALSE)))</f>
        <v/>
      </c>
      <c r="C376" s="137"/>
      <c r="D376" s="149" t="str">
        <f t="shared" si="1"/>
        <v/>
      </c>
      <c r="E376" s="150" t="str">
        <f>IF(G376="","",VLOOKUP($G376,'金額'!$N$3:$O$62,2,FALSE))</f>
        <v/>
      </c>
      <c r="F376" s="150" t="str">
        <f>IF(G376="","",VLOOKUP($G376,'金額'!$N$3:$Q$62,4,FALSE))</f>
        <v/>
      </c>
      <c r="G376" s="140"/>
      <c r="H376" s="141"/>
      <c r="I376" s="142"/>
      <c r="J376" s="143"/>
      <c r="K376" s="144"/>
      <c r="L376" s="145"/>
      <c r="M376" s="151" t="str">
        <f>IF(G376="","", IF(G376="Palette TIP",#REF!,VLOOKUP(G376, '金額'!$N$3:$P$62, 3, FALSE)))</f>
        <v/>
      </c>
      <c r="N376" s="147" t="str">
        <f t="shared" si="2"/>
        <v/>
      </c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 ht="13.5" customHeight="1">
      <c r="A377" s="148"/>
      <c r="B377" s="60" t="str">
        <f>IF($K377="","",(VLOOKUP($K377,'判定表'!$B$3:$G$108,6,FALSE)))</f>
        <v/>
      </c>
      <c r="C377" s="137"/>
      <c r="D377" s="149" t="str">
        <f t="shared" si="1"/>
        <v/>
      </c>
      <c r="E377" s="150" t="str">
        <f>IF(G377="","",VLOOKUP($G377,'金額'!$N$3:$O$62,2,FALSE))</f>
        <v/>
      </c>
      <c r="F377" s="150" t="str">
        <f>IF(G377="","",VLOOKUP($G377,'金額'!$N$3:$Q$62,4,FALSE))</f>
        <v/>
      </c>
      <c r="G377" s="140"/>
      <c r="H377" s="141"/>
      <c r="I377" s="142"/>
      <c r="J377" s="143"/>
      <c r="K377" s="144"/>
      <c r="L377" s="145"/>
      <c r="M377" s="151" t="str">
        <f>IF(G377="","", IF(G377="Palette TIP",#REF!,VLOOKUP(G377, '金額'!$N$3:$P$62, 3, FALSE)))</f>
        <v/>
      </c>
      <c r="N377" s="147" t="str">
        <f t="shared" si="2"/>
        <v/>
      </c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 ht="13.5" customHeight="1">
      <c r="A378" s="148"/>
      <c r="B378" s="60" t="str">
        <f>IF($K378="","",(VLOOKUP($K378,'判定表'!$B$3:$G$108,6,FALSE)))</f>
        <v/>
      </c>
      <c r="C378" s="137"/>
      <c r="D378" s="149" t="str">
        <f t="shared" si="1"/>
        <v/>
      </c>
      <c r="E378" s="150" t="str">
        <f>IF(G378="","",VLOOKUP($G378,'金額'!$N$3:$O$62,2,FALSE))</f>
        <v/>
      </c>
      <c r="F378" s="150" t="str">
        <f>IF(G378="","",VLOOKUP($G378,'金額'!$N$3:$Q$62,4,FALSE))</f>
        <v/>
      </c>
      <c r="G378" s="140"/>
      <c r="H378" s="141"/>
      <c r="I378" s="142"/>
      <c r="J378" s="143"/>
      <c r="K378" s="144"/>
      <c r="L378" s="145"/>
      <c r="M378" s="151" t="str">
        <f>IF(G378="","", IF(G378="Palette TIP",#REF!,VLOOKUP(G378, '金額'!$N$3:$P$62, 3, FALSE)))</f>
        <v/>
      </c>
      <c r="N378" s="147" t="str">
        <f t="shared" si="2"/>
        <v/>
      </c>
      <c r="O378" s="125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 ht="13.5" customHeight="1">
      <c r="A379" s="148"/>
      <c r="B379" s="60" t="str">
        <f>IF($K379="","",(VLOOKUP($K379,'判定表'!$B$3:$G$108,6,FALSE)))</f>
        <v/>
      </c>
      <c r="C379" s="137"/>
      <c r="D379" s="149" t="str">
        <f t="shared" si="1"/>
        <v/>
      </c>
      <c r="E379" s="150" t="str">
        <f>IF(G379="","",VLOOKUP($G379,'金額'!$N$3:$O$62,2,FALSE))</f>
        <v/>
      </c>
      <c r="F379" s="150" t="str">
        <f>IF(G379="","",VLOOKUP($G379,'金額'!$N$3:$Q$62,4,FALSE))</f>
        <v/>
      </c>
      <c r="G379" s="140"/>
      <c r="H379" s="141"/>
      <c r="I379" s="142"/>
      <c r="J379" s="143"/>
      <c r="K379" s="144"/>
      <c r="L379" s="145"/>
      <c r="M379" s="151" t="str">
        <f>IF(G379="","", IF(G379="Palette TIP",#REF!,VLOOKUP(G379, '金額'!$N$3:$P$62, 3, FALSE)))</f>
        <v/>
      </c>
      <c r="N379" s="147" t="str">
        <f t="shared" si="2"/>
        <v/>
      </c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 ht="13.5" customHeight="1">
      <c r="A380" s="148"/>
      <c r="B380" s="60" t="str">
        <f>IF($K380="","",(VLOOKUP($K380,'判定表'!$B$3:$G$108,6,FALSE)))</f>
        <v/>
      </c>
      <c r="C380" s="137"/>
      <c r="D380" s="149" t="str">
        <f t="shared" si="1"/>
        <v/>
      </c>
      <c r="E380" s="150" t="str">
        <f>IF(G380="","",VLOOKUP($G380,'金額'!$N$3:$O$62,2,FALSE))</f>
        <v/>
      </c>
      <c r="F380" s="150" t="str">
        <f>IF(G380="","",VLOOKUP($G380,'金額'!$N$3:$Q$62,4,FALSE))</f>
        <v/>
      </c>
      <c r="G380" s="140"/>
      <c r="H380" s="141"/>
      <c r="I380" s="142"/>
      <c r="J380" s="143"/>
      <c r="K380" s="144"/>
      <c r="L380" s="145"/>
      <c r="M380" s="151" t="str">
        <f>IF(G380="","", IF(G380="Palette TIP",#REF!,VLOOKUP(G380, '金額'!$N$3:$P$62, 3, FALSE)))</f>
        <v/>
      </c>
      <c r="N380" s="147" t="str">
        <f t="shared" si="2"/>
        <v/>
      </c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 ht="13.5" customHeight="1">
      <c r="A381" s="148"/>
      <c r="B381" s="60" t="str">
        <f>IF($K381="","",(VLOOKUP($K381,'判定表'!$B$3:$G$108,6,FALSE)))</f>
        <v/>
      </c>
      <c r="C381" s="137"/>
      <c r="D381" s="149" t="str">
        <f t="shared" si="1"/>
        <v/>
      </c>
      <c r="E381" s="150" t="str">
        <f>IF(G381="","",VLOOKUP($G381,'金額'!$N$3:$O$62,2,FALSE))</f>
        <v/>
      </c>
      <c r="F381" s="150" t="str">
        <f>IF(G381="","",VLOOKUP($G381,'金額'!$N$3:$Q$62,4,FALSE))</f>
        <v/>
      </c>
      <c r="G381" s="140"/>
      <c r="H381" s="141"/>
      <c r="I381" s="142"/>
      <c r="J381" s="143"/>
      <c r="K381" s="144"/>
      <c r="L381" s="145"/>
      <c r="M381" s="151" t="str">
        <f>IF(G381="","", IF(G381="Palette TIP",#REF!,VLOOKUP(G381, '金額'!$N$3:$P$62, 3, FALSE)))</f>
        <v/>
      </c>
      <c r="N381" s="147" t="str">
        <f t="shared" si="2"/>
        <v/>
      </c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 ht="13.5" customHeight="1">
      <c r="A382" s="148"/>
      <c r="B382" s="60" t="str">
        <f>IF($K382="","",(VLOOKUP($K382,'判定表'!$B$3:$G$108,6,FALSE)))</f>
        <v/>
      </c>
      <c r="C382" s="137"/>
      <c r="D382" s="149" t="str">
        <f t="shared" si="1"/>
        <v/>
      </c>
      <c r="E382" s="150" t="str">
        <f>IF(G382="","",VLOOKUP($G382,'金額'!$N$3:$O$62,2,FALSE))</f>
        <v/>
      </c>
      <c r="F382" s="150" t="str">
        <f>IF(G382="","",VLOOKUP($G382,'金額'!$N$3:$Q$62,4,FALSE))</f>
        <v/>
      </c>
      <c r="G382" s="140"/>
      <c r="H382" s="141"/>
      <c r="I382" s="142"/>
      <c r="J382" s="143"/>
      <c r="K382" s="144"/>
      <c r="L382" s="145"/>
      <c r="M382" s="151" t="str">
        <f>IF(G382="","", IF(G382="Palette TIP",#REF!,VLOOKUP(G382, '金額'!$N$3:$P$62, 3, FALSE)))</f>
        <v/>
      </c>
      <c r="N382" s="147" t="str">
        <f t="shared" si="2"/>
        <v/>
      </c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 ht="13.5" customHeight="1">
      <c r="A383" s="148"/>
      <c r="B383" s="60" t="str">
        <f>IF($K383="","",(VLOOKUP($K383,'判定表'!$B$3:$G$108,6,FALSE)))</f>
        <v/>
      </c>
      <c r="C383" s="137"/>
      <c r="D383" s="149" t="str">
        <f t="shared" si="1"/>
        <v/>
      </c>
      <c r="E383" s="150" t="str">
        <f>IF(G383="","",VLOOKUP($G383,'金額'!$N$3:$O$62,2,FALSE))</f>
        <v/>
      </c>
      <c r="F383" s="150" t="str">
        <f>IF(G383="","",VLOOKUP($G383,'金額'!$N$3:$Q$62,4,FALSE))</f>
        <v/>
      </c>
      <c r="G383" s="140"/>
      <c r="H383" s="141"/>
      <c r="I383" s="142"/>
      <c r="J383" s="143"/>
      <c r="K383" s="144"/>
      <c r="L383" s="145"/>
      <c r="M383" s="151" t="str">
        <f>IF(G383="","", IF(G383="Palette TIP",#REF!,VLOOKUP(G383, '金額'!$N$3:$P$62, 3, FALSE)))</f>
        <v/>
      </c>
      <c r="N383" s="147" t="str">
        <f t="shared" si="2"/>
        <v/>
      </c>
      <c r="O383" s="125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 ht="13.5" customHeight="1">
      <c r="A384" s="148"/>
      <c r="B384" s="60" t="str">
        <f>IF($K384="","",(VLOOKUP($K384,'判定表'!$B$3:$G$108,6,FALSE)))</f>
        <v/>
      </c>
      <c r="C384" s="137"/>
      <c r="D384" s="149" t="str">
        <f t="shared" si="1"/>
        <v/>
      </c>
      <c r="E384" s="150" t="str">
        <f>IF(G384="","",VLOOKUP($G384,'金額'!$N$3:$O$62,2,FALSE))</f>
        <v/>
      </c>
      <c r="F384" s="150" t="str">
        <f>IF(G384="","",VLOOKUP($G384,'金額'!$N$3:$Q$62,4,FALSE))</f>
        <v/>
      </c>
      <c r="G384" s="140"/>
      <c r="H384" s="141"/>
      <c r="I384" s="142"/>
      <c r="J384" s="143"/>
      <c r="K384" s="144"/>
      <c r="L384" s="145"/>
      <c r="M384" s="151" t="str">
        <f>IF(G384="","", IF(G384="Palette TIP",#REF!,VLOOKUP(G384, '金額'!$N$3:$P$62, 3, FALSE)))</f>
        <v/>
      </c>
      <c r="N384" s="147" t="str">
        <f t="shared" si="2"/>
        <v/>
      </c>
      <c r="O384" s="125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 ht="13.5" customHeight="1">
      <c r="A385" s="148"/>
      <c r="B385" s="60" t="str">
        <f>IF($K385="","",(VLOOKUP($K385,'判定表'!$B$3:$G$108,6,FALSE)))</f>
        <v/>
      </c>
      <c r="C385" s="137"/>
      <c r="D385" s="149" t="str">
        <f t="shared" si="1"/>
        <v/>
      </c>
      <c r="E385" s="150" t="str">
        <f>IF(G385="","",VLOOKUP($G385,'金額'!$N$3:$O$62,2,FALSE))</f>
        <v/>
      </c>
      <c r="F385" s="150" t="str">
        <f>IF(G385="","",VLOOKUP($G385,'金額'!$N$3:$Q$62,4,FALSE))</f>
        <v/>
      </c>
      <c r="G385" s="140"/>
      <c r="H385" s="141"/>
      <c r="I385" s="142"/>
      <c r="J385" s="143"/>
      <c r="K385" s="144"/>
      <c r="L385" s="145"/>
      <c r="M385" s="151" t="str">
        <f>IF(G385="","", IF(G385="Palette TIP",#REF!,VLOOKUP(G385, '金額'!$N$3:$P$62, 3, FALSE)))</f>
        <v/>
      </c>
      <c r="N385" s="147" t="str">
        <f t="shared" si="2"/>
        <v/>
      </c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 ht="13.5" customHeight="1">
      <c r="A386" s="148"/>
      <c r="B386" s="60" t="str">
        <f>IF($K386="","",(VLOOKUP($K386,'判定表'!$B$3:$G$108,6,FALSE)))</f>
        <v/>
      </c>
      <c r="C386" s="137"/>
      <c r="D386" s="149" t="str">
        <f t="shared" si="1"/>
        <v/>
      </c>
      <c r="E386" s="150" t="str">
        <f>IF(G386="","",VLOOKUP($G386,'金額'!$N$3:$O$62,2,FALSE))</f>
        <v/>
      </c>
      <c r="F386" s="150" t="str">
        <f>IF(G386="","",VLOOKUP($G386,'金額'!$N$3:$Q$62,4,FALSE))</f>
        <v/>
      </c>
      <c r="G386" s="140"/>
      <c r="H386" s="141"/>
      <c r="I386" s="142"/>
      <c r="J386" s="143"/>
      <c r="K386" s="144"/>
      <c r="L386" s="145"/>
      <c r="M386" s="151" t="str">
        <f>IF(G386="","", IF(G386="Palette TIP",#REF!,VLOOKUP(G386, '金額'!$N$3:$P$62, 3, FALSE)))</f>
        <v/>
      </c>
      <c r="N386" s="147" t="str">
        <f t="shared" si="2"/>
        <v/>
      </c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 ht="13.5" customHeight="1">
      <c r="A387" s="148"/>
      <c r="B387" s="60" t="str">
        <f>IF($K387="","",(VLOOKUP($K387,'判定表'!$B$3:$G$108,6,FALSE)))</f>
        <v/>
      </c>
      <c r="C387" s="137"/>
      <c r="D387" s="149" t="str">
        <f t="shared" si="1"/>
        <v/>
      </c>
      <c r="E387" s="150" t="str">
        <f>IF(G387="","",VLOOKUP($G387,'金額'!$N$3:$O$62,2,FALSE))</f>
        <v/>
      </c>
      <c r="F387" s="150" t="str">
        <f>IF(G387="","",VLOOKUP($G387,'金額'!$N$3:$Q$62,4,FALSE))</f>
        <v/>
      </c>
      <c r="G387" s="140"/>
      <c r="H387" s="141"/>
      <c r="I387" s="142"/>
      <c r="J387" s="143"/>
      <c r="K387" s="144"/>
      <c r="L387" s="145"/>
      <c r="M387" s="151" t="str">
        <f>IF(G387="","", IF(G387="Palette TIP",#REF!,VLOOKUP(G387, '金額'!$N$3:$P$62, 3, FALSE)))</f>
        <v/>
      </c>
      <c r="N387" s="147" t="str">
        <f t="shared" si="2"/>
        <v/>
      </c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 ht="13.5" customHeight="1">
      <c r="A388" s="148"/>
      <c r="B388" s="60" t="str">
        <f>IF($K388="","",(VLOOKUP($K388,'判定表'!$B$3:$G$108,6,FALSE)))</f>
        <v/>
      </c>
      <c r="C388" s="137"/>
      <c r="D388" s="149" t="str">
        <f t="shared" si="1"/>
        <v/>
      </c>
      <c r="E388" s="150" t="str">
        <f>IF(G388="","",VLOOKUP($G388,'金額'!$N$3:$O$62,2,FALSE))</f>
        <v/>
      </c>
      <c r="F388" s="150" t="str">
        <f>IF(G388="","",VLOOKUP($G388,'金額'!$N$3:$Q$62,4,FALSE))</f>
        <v/>
      </c>
      <c r="G388" s="140"/>
      <c r="H388" s="141"/>
      <c r="I388" s="142"/>
      <c r="J388" s="143"/>
      <c r="K388" s="144"/>
      <c r="L388" s="145"/>
      <c r="M388" s="151" t="str">
        <f>IF(G388="","", IF(G388="Palette TIP",#REF!,VLOOKUP(G388, '金額'!$N$3:$P$62, 3, FALSE)))</f>
        <v/>
      </c>
      <c r="N388" s="147" t="str">
        <f t="shared" si="2"/>
        <v/>
      </c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 ht="13.5" customHeight="1">
      <c r="A389" s="148"/>
      <c r="B389" s="60" t="str">
        <f>IF($K389="","",(VLOOKUP($K389,'判定表'!$B$3:$G$108,6,FALSE)))</f>
        <v/>
      </c>
      <c r="C389" s="137"/>
      <c r="D389" s="149" t="str">
        <f t="shared" si="1"/>
        <v/>
      </c>
      <c r="E389" s="150" t="str">
        <f>IF(G389="","",VLOOKUP($G389,'金額'!$N$3:$O$62,2,FALSE))</f>
        <v/>
      </c>
      <c r="F389" s="150" t="str">
        <f>IF(G389="","",VLOOKUP($G389,'金額'!$N$3:$Q$62,4,FALSE))</f>
        <v/>
      </c>
      <c r="G389" s="140"/>
      <c r="H389" s="141"/>
      <c r="I389" s="142"/>
      <c r="J389" s="143"/>
      <c r="K389" s="144"/>
      <c r="L389" s="145"/>
      <c r="M389" s="151" t="str">
        <f>IF(G389="","", IF(G389="Palette TIP",#REF!,VLOOKUP(G389, '金額'!$N$3:$P$62, 3, FALSE)))</f>
        <v/>
      </c>
      <c r="N389" s="147" t="str">
        <f t="shared" si="2"/>
        <v/>
      </c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 ht="13.5" customHeight="1">
      <c r="A390" s="148"/>
      <c r="B390" s="60" t="str">
        <f>IF($K390="","",(VLOOKUP($K390,'判定表'!$B$3:$G$108,6,FALSE)))</f>
        <v/>
      </c>
      <c r="C390" s="137"/>
      <c r="D390" s="149" t="str">
        <f t="shared" si="1"/>
        <v/>
      </c>
      <c r="E390" s="150" t="str">
        <f>IF(G390="","",VLOOKUP($G390,'金額'!$N$3:$O$62,2,FALSE))</f>
        <v/>
      </c>
      <c r="F390" s="150" t="str">
        <f>IF(G390="","",VLOOKUP($G390,'金額'!$N$3:$Q$62,4,FALSE))</f>
        <v/>
      </c>
      <c r="G390" s="140"/>
      <c r="H390" s="141"/>
      <c r="I390" s="142"/>
      <c r="J390" s="143"/>
      <c r="K390" s="144"/>
      <c r="L390" s="145"/>
      <c r="M390" s="151" t="str">
        <f>IF(G390="","", IF(G390="Palette TIP",#REF!,VLOOKUP(G390, '金額'!$N$3:$P$62, 3, FALSE)))</f>
        <v/>
      </c>
      <c r="N390" s="147" t="str">
        <f t="shared" si="2"/>
        <v/>
      </c>
      <c r="O390" s="125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 ht="13.5" customHeight="1">
      <c r="A391" s="148"/>
      <c r="B391" s="60" t="str">
        <f>IF($K391="","",(VLOOKUP($K391,'判定表'!$B$3:$G$108,6,FALSE)))</f>
        <v/>
      </c>
      <c r="C391" s="137"/>
      <c r="D391" s="149" t="str">
        <f t="shared" si="1"/>
        <v/>
      </c>
      <c r="E391" s="150" t="str">
        <f>IF(G391="","",VLOOKUP($G391,'金額'!$N$3:$O$62,2,FALSE))</f>
        <v/>
      </c>
      <c r="F391" s="150" t="str">
        <f>IF(G391="","",VLOOKUP($G391,'金額'!$N$3:$Q$62,4,FALSE))</f>
        <v/>
      </c>
      <c r="G391" s="140"/>
      <c r="H391" s="141"/>
      <c r="I391" s="142"/>
      <c r="J391" s="143"/>
      <c r="K391" s="144"/>
      <c r="L391" s="145"/>
      <c r="M391" s="151" t="str">
        <f>IF(G391="","", IF(G391="Palette TIP",#REF!,VLOOKUP(G391, '金額'!$N$3:$P$62, 3, FALSE)))</f>
        <v/>
      </c>
      <c r="N391" s="147" t="str">
        <f t="shared" si="2"/>
        <v/>
      </c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 ht="13.5" customHeight="1">
      <c r="A392" s="148"/>
      <c r="B392" s="60" t="str">
        <f>IF($K392="","",(VLOOKUP($K392,'判定表'!$B$3:$G$108,6,FALSE)))</f>
        <v/>
      </c>
      <c r="C392" s="137"/>
      <c r="D392" s="149" t="str">
        <f t="shared" si="1"/>
        <v/>
      </c>
      <c r="E392" s="150" t="str">
        <f>IF(G392="","",VLOOKUP($G392,'金額'!$N$3:$O$62,2,FALSE))</f>
        <v/>
      </c>
      <c r="F392" s="150" t="str">
        <f>IF(G392="","",VLOOKUP($G392,'金額'!$N$3:$Q$62,4,FALSE))</f>
        <v/>
      </c>
      <c r="G392" s="140"/>
      <c r="H392" s="141"/>
      <c r="I392" s="142"/>
      <c r="J392" s="143"/>
      <c r="K392" s="144"/>
      <c r="L392" s="145"/>
      <c r="M392" s="151" t="str">
        <f>IF(G392="","", IF(G392="Palette TIP",#REF!,VLOOKUP(G392, '金額'!$N$3:$P$62, 3, FALSE)))</f>
        <v/>
      </c>
      <c r="N392" s="147" t="str">
        <f t="shared" si="2"/>
        <v/>
      </c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 ht="13.5" customHeight="1">
      <c r="A393" s="148"/>
      <c r="B393" s="60" t="str">
        <f>IF($K393="","",(VLOOKUP($K393,'判定表'!$B$3:$G$108,6,FALSE)))</f>
        <v/>
      </c>
      <c r="C393" s="137"/>
      <c r="D393" s="149" t="str">
        <f t="shared" si="1"/>
        <v/>
      </c>
      <c r="E393" s="150" t="str">
        <f>IF(G393="","",VLOOKUP($G393,'金額'!$N$3:$O$62,2,FALSE))</f>
        <v/>
      </c>
      <c r="F393" s="150" t="str">
        <f>IF(G393="","",VLOOKUP($G393,'金額'!$N$3:$Q$62,4,FALSE))</f>
        <v/>
      </c>
      <c r="G393" s="140"/>
      <c r="H393" s="141"/>
      <c r="I393" s="142"/>
      <c r="J393" s="143"/>
      <c r="K393" s="144"/>
      <c r="L393" s="145"/>
      <c r="M393" s="151" t="str">
        <f>IF(G393="","", IF(G393="Palette TIP",#REF!,VLOOKUP(G393, '金額'!$N$3:$P$62, 3, FALSE)))</f>
        <v/>
      </c>
      <c r="N393" s="147" t="str">
        <f t="shared" si="2"/>
        <v/>
      </c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 ht="13.5" customHeight="1">
      <c r="A394" s="148"/>
      <c r="B394" s="60" t="str">
        <f>IF($K394="","",(VLOOKUP($K394,'判定表'!$B$3:$G$108,6,FALSE)))</f>
        <v/>
      </c>
      <c r="C394" s="137"/>
      <c r="D394" s="149" t="str">
        <f t="shared" si="1"/>
        <v/>
      </c>
      <c r="E394" s="150" t="str">
        <f>IF(G394="","",VLOOKUP($G394,'金額'!$N$3:$O$62,2,FALSE))</f>
        <v/>
      </c>
      <c r="F394" s="150" t="str">
        <f>IF(G394="","",VLOOKUP($G394,'金額'!$N$3:$Q$62,4,FALSE))</f>
        <v/>
      </c>
      <c r="G394" s="140"/>
      <c r="H394" s="141"/>
      <c r="I394" s="142"/>
      <c r="J394" s="143"/>
      <c r="K394" s="144"/>
      <c r="L394" s="145"/>
      <c r="M394" s="151" t="str">
        <f>IF(G394="","", IF(G394="Palette TIP",#REF!,VLOOKUP(G394, '金額'!$N$3:$P$62, 3, FALSE)))</f>
        <v/>
      </c>
      <c r="N394" s="147" t="str">
        <f t="shared" si="2"/>
        <v/>
      </c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 ht="13.5" customHeight="1">
      <c r="A395" s="148"/>
      <c r="B395" s="60" t="str">
        <f>IF($K395="","",(VLOOKUP($K395,'判定表'!$B$3:$G$108,6,FALSE)))</f>
        <v/>
      </c>
      <c r="C395" s="137"/>
      <c r="D395" s="149" t="str">
        <f t="shared" si="1"/>
        <v/>
      </c>
      <c r="E395" s="150" t="str">
        <f>IF(G395="","",VLOOKUP($G395,'金額'!$N$3:$O$62,2,FALSE))</f>
        <v/>
      </c>
      <c r="F395" s="150" t="str">
        <f>IF(G395="","",VLOOKUP($G395,'金額'!$N$3:$Q$62,4,FALSE))</f>
        <v/>
      </c>
      <c r="G395" s="140"/>
      <c r="H395" s="141"/>
      <c r="I395" s="142"/>
      <c r="J395" s="143"/>
      <c r="K395" s="144"/>
      <c r="L395" s="145"/>
      <c r="M395" s="151" t="str">
        <f>IF(G395="","", IF(G395="Palette TIP",#REF!,VLOOKUP(G395, '金額'!$N$3:$P$62, 3, FALSE)))</f>
        <v/>
      </c>
      <c r="N395" s="147" t="str">
        <f t="shared" si="2"/>
        <v/>
      </c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 ht="13.5" customHeight="1">
      <c r="A396" s="148"/>
      <c r="B396" s="60" t="str">
        <f>IF($K396="","",(VLOOKUP($K396,'判定表'!$B$3:$G$108,6,FALSE)))</f>
        <v/>
      </c>
      <c r="C396" s="137"/>
      <c r="D396" s="149" t="str">
        <f t="shared" si="1"/>
        <v/>
      </c>
      <c r="E396" s="150" t="str">
        <f>IF(G396="","",VLOOKUP($G396,'金額'!$N$3:$O$62,2,FALSE))</f>
        <v/>
      </c>
      <c r="F396" s="150" t="str">
        <f>IF(G396="","",VLOOKUP($G396,'金額'!$N$3:$Q$62,4,FALSE))</f>
        <v/>
      </c>
      <c r="G396" s="140"/>
      <c r="H396" s="141"/>
      <c r="I396" s="142"/>
      <c r="J396" s="143"/>
      <c r="K396" s="144"/>
      <c r="L396" s="145"/>
      <c r="M396" s="151" t="str">
        <f>IF(G396="","", IF(G396="Palette TIP",#REF!,VLOOKUP(G396, '金額'!$N$3:$P$62, 3, FALSE)))</f>
        <v/>
      </c>
      <c r="N396" s="147" t="str">
        <f t="shared" si="2"/>
        <v/>
      </c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 ht="13.5" customHeight="1">
      <c r="A397" s="148"/>
      <c r="B397" s="60" t="str">
        <f>IF($K397="","",(VLOOKUP($K397,'判定表'!$B$3:$G$108,6,FALSE)))</f>
        <v/>
      </c>
      <c r="C397" s="137"/>
      <c r="D397" s="149" t="str">
        <f t="shared" si="1"/>
        <v/>
      </c>
      <c r="E397" s="150" t="str">
        <f>IF(G397="","",VLOOKUP($G397,'金額'!$N$3:$O$62,2,FALSE))</f>
        <v/>
      </c>
      <c r="F397" s="150" t="str">
        <f>IF(G397="","",VLOOKUP($G397,'金額'!$N$3:$Q$62,4,FALSE))</f>
        <v/>
      </c>
      <c r="G397" s="140"/>
      <c r="H397" s="141"/>
      <c r="I397" s="142"/>
      <c r="J397" s="143"/>
      <c r="K397" s="144"/>
      <c r="L397" s="145"/>
      <c r="M397" s="151" t="str">
        <f>IF(G397="","", IF(G397="Palette TIP",#REF!,VLOOKUP(G397, '金額'!$N$3:$P$62, 3, FALSE)))</f>
        <v/>
      </c>
      <c r="N397" s="147" t="str">
        <f t="shared" si="2"/>
        <v/>
      </c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 ht="13.5" customHeight="1">
      <c r="A398" s="148"/>
      <c r="B398" s="60" t="str">
        <f>IF($K398="","",(VLOOKUP($K398,'判定表'!$B$3:$G$108,6,FALSE)))</f>
        <v/>
      </c>
      <c r="C398" s="137"/>
      <c r="D398" s="149" t="str">
        <f t="shared" si="1"/>
        <v/>
      </c>
      <c r="E398" s="150" t="str">
        <f>IF(G398="","",VLOOKUP($G398,'金額'!$N$3:$O$62,2,FALSE))</f>
        <v/>
      </c>
      <c r="F398" s="150" t="str">
        <f>IF(G398="","",VLOOKUP($G398,'金額'!$N$3:$Q$62,4,FALSE))</f>
        <v/>
      </c>
      <c r="G398" s="140"/>
      <c r="H398" s="141"/>
      <c r="I398" s="142"/>
      <c r="J398" s="143"/>
      <c r="K398" s="144"/>
      <c r="L398" s="145"/>
      <c r="M398" s="151" t="str">
        <f>IF(G398="","", IF(G398="Palette TIP",#REF!,VLOOKUP(G398, '金額'!$N$3:$P$62, 3, FALSE)))</f>
        <v/>
      </c>
      <c r="N398" s="147" t="str">
        <f t="shared" si="2"/>
        <v/>
      </c>
      <c r="O398" s="125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 ht="13.5" customHeight="1">
      <c r="A399" s="148"/>
      <c r="B399" s="60" t="str">
        <f>IF($K399="","",(VLOOKUP($K399,'判定表'!$B$3:$G$108,6,FALSE)))</f>
        <v/>
      </c>
      <c r="C399" s="137"/>
      <c r="D399" s="149" t="str">
        <f t="shared" si="1"/>
        <v/>
      </c>
      <c r="E399" s="150" t="str">
        <f>IF(G399="","",VLOOKUP($G399,'金額'!$N$3:$O$62,2,FALSE))</f>
        <v/>
      </c>
      <c r="F399" s="150" t="str">
        <f>IF(G399="","",VLOOKUP($G399,'金額'!$N$3:$Q$62,4,FALSE))</f>
        <v/>
      </c>
      <c r="G399" s="140"/>
      <c r="H399" s="141"/>
      <c r="I399" s="142"/>
      <c r="J399" s="143"/>
      <c r="K399" s="144"/>
      <c r="L399" s="145"/>
      <c r="M399" s="151" t="str">
        <f>IF(G399="","", IF(G399="Palette TIP",#REF!,VLOOKUP(G399, '金額'!$N$3:$P$62, 3, FALSE)))</f>
        <v/>
      </c>
      <c r="N399" s="147" t="str">
        <f t="shared" si="2"/>
        <v/>
      </c>
      <c r="O399" s="125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 ht="13.5" customHeight="1">
      <c r="A400" s="148"/>
      <c r="B400" s="60" t="str">
        <f>IF($K400="","",(VLOOKUP($K400,'判定表'!$B$3:$G$108,6,FALSE)))</f>
        <v/>
      </c>
      <c r="C400" s="137"/>
      <c r="D400" s="149" t="str">
        <f t="shared" si="1"/>
        <v/>
      </c>
      <c r="E400" s="150" t="str">
        <f>IF(G400="","",VLOOKUP($G400,'金額'!$N$3:$O$62,2,FALSE))</f>
        <v/>
      </c>
      <c r="F400" s="150" t="str">
        <f>IF(G400="","",VLOOKUP($G400,'金額'!$N$3:$Q$62,4,FALSE))</f>
        <v/>
      </c>
      <c r="G400" s="140"/>
      <c r="H400" s="141"/>
      <c r="I400" s="142"/>
      <c r="J400" s="143"/>
      <c r="K400" s="144"/>
      <c r="L400" s="145"/>
      <c r="M400" s="151" t="str">
        <f>IF(G400="","", IF(G400="Palette TIP",#REF!,VLOOKUP(G400, '金額'!$N$3:$P$62, 3, FALSE)))</f>
        <v/>
      </c>
      <c r="N400" s="147" t="str">
        <f t="shared" si="2"/>
        <v/>
      </c>
      <c r="O400" s="125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 ht="13.5" customHeight="1">
      <c r="A401" s="148"/>
      <c r="B401" s="60" t="str">
        <f>IF($K401="","",(VLOOKUP($K401,'判定表'!$B$3:$G$108,6,FALSE)))</f>
        <v/>
      </c>
      <c r="C401" s="137"/>
      <c r="D401" s="149" t="str">
        <f t="shared" si="1"/>
        <v/>
      </c>
      <c r="E401" s="150" t="str">
        <f>IF(G401="","",VLOOKUP($G401,'金額'!$N$3:$O$62,2,FALSE))</f>
        <v/>
      </c>
      <c r="F401" s="150" t="str">
        <f>IF(G401="","",VLOOKUP($G401,'金額'!$N$3:$Q$62,4,FALSE))</f>
        <v/>
      </c>
      <c r="G401" s="140"/>
      <c r="H401" s="141"/>
      <c r="I401" s="142"/>
      <c r="J401" s="143"/>
      <c r="K401" s="144"/>
      <c r="L401" s="145"/>
      <c r="M401" s="151" t="str">
        <f>IF(G401="","", IF(G401="Palette TIP",#REF!,VLOOKUP(G401, '金額'!$N$3:$P$62, 3, FALSE)))</f>
        <v/>
      </c>
      <c r="N401" s="147" t="str">
        <f t="shared" si="2"/>
        <v/>
      </c>
      <c r="O401" s="125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 ht="13.5" customHeight="1">
      <c r="A402" s="148"/>
      <c r="B402" s="60" t="str">
        <f>IF($K402="","",(VLOOKUP($K402,'判定表'!$B$3:$G$108,6,FALSE)))</f>
        <v/>
      </c>
      <c r="C402" s="137"/>
      <c r="D402" s="149" t="str">
        <f t="shared" si="1"/>
        <v/>
      </c>
      <c r="E402" s="150" t="str">
        <f>IF(G402="","",VLOOKUP($G402,'金額'!$N$3:$O$62,2,FALSE))</f>
        <v/>
      </c>
      <c r="F402" s="150" t="str">
        <f>IF(G402="","",VLOOKUP($G402,'金額'!$N$3:$Q$62,4,FALSE))</f>
        <v/>
      </c>
      <c r="G402" s="140"/>
      <c r="H402" s="141"/>
      <c r="I402" s="142"/>
      <c r="J402" s="143"/>
      <c r="K402" s="144"/>
      <c r="L402" s="145"/>
      <c r="M402" s="151" t="str">
        <f>IF(G402="","", IF(G402="Palette TIP",#REF!,VLOOKUP(G402, '金額'!$N$3:$P$62, 3, FALSE)))</f>
        <v/>
      </c>
      <c r="N402" s="147" t="str">
        <f t="shared" si="2"/>
        <v/>
      </c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 ht="13.5" customHeight="1">
      <c r="A403" s="148"/>
      <c r="B403" s="60" t="str">
        <f>IF($K403="","",(VLOOKUP($K403,'判定表'!$B$3:$G$108,6,FALSE)))</f>
        <v/>
      </c>
      <c r="C403" s="137"/>
      <c r="D403" s="149" t="str">
        <f t="shared" si="1"/>
        <v/>
      </c>
      <c r="E403" s="150" t="str">
        <f>IF(G403="","",VLOOKUP($G403,'金額'!$N$3:$O$62,2,FALSE))</f>
        <v/>
      </c>
      <c r="F403" s="150" t="str">
        <f>IF(G403="","",VLOOKUP($G403,'金額'!$N$3:$Q$62,4,FALSE))</f>
        <v/>
      </c>
      <c r="G403" s="140"/>
      <c r="H403" s="141"/>
      <c r="I403" s="142"/>
      <c r="J403" s="143"/>
      <c r="K403" s="144"/>
      <c r="L403" s="145"/>
      <c r="M403" s="151" t="str">
        <f>IF(G403="","", IF(G403="Palette TIP",#REF!,VLOOKUP(G403, '金額'!$N$3:$P$62, 3, FALSE)))</f>
        <v/>
      </c>
      <c r="N403" s="147" t="str">
        <f t="shared" si="2"/>
        <v/>
      </c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 ht="13.5" customHeight="1">
      <c r="A404" s="148"/>
      <c r="B404" s="60" t="str">
        <f>IF($K404="","",(VLOOKUP($K404,'判定表'!$B$3:$G$108,6,FALSE)))</f>
        <v/>
      </c>
      <c r="C404" s="137"/>
      <c r="D404" s="149" t="str">
        <f t="shared" si="1"/>
        <v/>
      </c>
      <c r="E404" s="150" t="str">
        <f>IF(G404="","",VLOOKUP($G404,'金額'!$N$3:$O$62,2,FALSE))</f>
        <v/>
      </c>
      <c r="F404" s="150" t="str">
        <f>IF(G404="","",VLOOKUP($G404,'金額'!$N$3:$Q$62,4,FALSE))</f>
        <v/>
      </c>
      <c r="G404" s="140"/>
      <c r="H404" s="141"/>
      <c r="I404" s="142"/>
      <c r="J404" s="143"/>
      <c r="K404" s="144"/>
      <c r="L404" s="145"/>
      <c r="M404" s="151" t="str">
        <f>IF(G404="","", IF(G404="Palette TIP",#REF!,VLOOKUP(G404, '金額'!$N$3:$P$62, 3, FALSE)))</f>
        <v/>
      </c>
      <c r="N404" s="147" t="str">
        <f t="shared" si="2"/>
        <v/>
      </c>
      <c r="O404" s="125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 ht="13.5" customHeight="1">
      <c r="A405" s="148"/>
      <c r="B405" s="60" t="str">
        <f>IF($K405="","",(VLOOKUP($K405,'判定表'!$B$3:$G$108,6,FALSE)))</f>
        <v/>
      </c>
      <c r="C405" s="137"/>
      <c r="D405" s="149" t="str">
        <f t="shared" si="1"/>
        <v/>
      </c>
      <c r="E405" s="150" t="str">
        <f>IF(G405="","",VLOOKUP($G405,'金額'!$N$3:$O$62,2,FALSE))</f>
        <v/>
      </c>
      <c r="F405" s="150" t="str">
        <f>IF(G405="","",VLOOKUP($G405,'金額'!$N$3:$Q$62,4,FALSE))</f>
        <v/>
      </c>
      <c r="G405" s="140"/>
      <c r="H405" s="141"/>
      <c r="I405" s="142"/>
      <c r="J405" s="143"/>
      <c r="K405" s="144"/>
      <c r="L405" s="145"/>
      <c r="M405" s="151" t="str">
        <f>IF(G405="","", IF(G405="Palette TIP",#REF!,VLOOKUP(G405, '金額'!$N$3:$P$62, 3, FALSE)))</f>
        <v/>
      </c>
      <c r="N405" s="147" t="str">
        <f t="shared" si="2"/>
        <v/>
      </c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 ht="13.5" customHeight="1">
      <c r="A406" s="148"/>
      <c r="B406" s="60" t="str">
        <f>IF($K406="","",(VLOOKUP($K406,'判定表'!$B$3:$G$108,6,FALSE)))</f>
        <v/>
      </c>
      <c r="C406" s="137"/>
      <c r="D406" s="149" t="str">
        <f t="shared" si="1"/>
        <v/>
      </c>
      <c r="E406" s="150" t="str">
        <f>IF(G406="","",VLOOKUP($G406,'金額'!$N$3:$O$62,2,FALSE))</f>
        <v/>
      </c>
      <c r="F406" s="150" t="str">
        <f>IF(G406="","",VLOOKUP($G406,'金額'!$N$3:$Q$62,4,FALSE))</f>
        <v/>
      </c>
      <c r="G406" s="140"/>
      <c r="H406" s="141"/>
      <c r="I406" s="142"/>
      <c r="J406" s="143"/>
      <c r="K406" s="144"/>
      <c r="L406" s="145"/>
      <c r="M406" s="151" t="str">
        <f>IF(G406="","", IF(G406="Palette TIP",#REF!,VLOOKUP(G406, '金額'!$N$3:$P$62, 3, FALSE)))</f>
        <v/>
      </c>
      <c r="N406" s="147" t="str">
        <f t="shared" si="2"/>
        <v/>
      </c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 ht="13.5" customHeight="1">
      <c r="A407" s="148"/>
      <c r="B407" s="60" t="str">
        <f>IF($K407="","",(VLOOKUP($K407,'判定表'!$B$3:$G$108,6,FALSE)))</f>
        <v/>
      </c>
      <c r="C407" s="137"/>
      <c r="D407" s="149" t="str">
        <f t="shared" si="1"/>
        <v/>
      </c>
      <c r="E407" s="150" t="str">
        <f>IF(G407="","",VLOOKUP($G407,'金額'!$N$3:$O$62,2,FALSE))</f>
        <v/>
      </c>
      <c r="F407" s="150" t="str">
        <f>IF(G407="","",VLOOKUP($G407,'金額'!$N$3:$Q$62,4,FALSE))</f>
        <v/>
      </c>
      <c r="G407" s="140"/>
      <c r="H407" s="141"/>
      <c r="I407" s="142"/>
      <c r="J407" s="143"/>
      <c r="K407" s="144"/>
      <c r="L407" s="145"/>
      <c r="M407" s="151" t="str">
        <f>IF(G407="","", IF(G407="Palette TIP",#REF!,VLOOKUP(G407, '金額'!$N$3:$P$62, 3, FALSE)))</f>
        <v/>
      </c>
      <c r="N407" s="147" t="str">
        <f t="shared" si="2"/>
        <v/>
      </c>
      <c r="O407" s="125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 ht="13.5" customHeight="1">
      <c r="A408" s="148"/>
      <c r="B408" s="60" t="str">
        <f>IF($K408="","",(VLOOKUP($K408,'判定表'!$B$3:$G$108,6,FALSE)))</f>
        <v/>
      </c>
      <c r="C408" s="137"/>
      <c r="D408" s="149" t="str">
        <f t="shared" si="1"/>
        <v/>
      </c>
      <c r="E408" s="150" t="str">
        <f>IF(G408="","",VLOOKUP($G408,'金額'!$N$3:$O$62,2,FALSE))</f>
        <v/>
      </c>
      <c r="F408" s="150" t="str">
        <f>IF(G408="","",VLOOKUP($G408,'金額'!$N$3:$Q$62,4,FALSE))</f>
        <v/>
      </c>
      <c r="G408" s="140"/>
      <c r="H408" s="141"/>
      <c r="I408" s="142"/>
      <c r="J408" s="143"/>
      <c r="K408" s="144"/>
      <c r="L408" s="145"/>
      <c r="M408" s="151" t="str">
        <f>IF(G408="","", IF(G408="Palette TIP",#REF!,VLOOKUP(G408, '金額'!$N$3:$P$62, 3, FALSE)))</f>
        <v/>
      </c>
      <c r="N408" s="147" t="str">
        <f t="shared" si="2"/>
        <v/>
      </c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 ht="13.5" customHeight="1">
      <c r="A409" s="148"/>
      <c r="B409" s="60" t="str">
        <f>IF($K409="","",(VLOOKUP($K409,'判定表'!$B$3:$G$108,6,FALSE)))</f>
        <v/>
      </c>
      <c r="C409" s="137"/>
      <c r="D409" s="149" t="str">
        <f t="shared" si="1"/>
        <v/>
      </c>
      <c r="E409" s="150" t="str">
        <f>IF(G409="","",VLOOKUP($G409,'金額'!$N$3:$O$62,2,FALSE))</f>
        <v/>
      </c>
      <c r="F409" s="150" t="str">
        <f>IF(G409="","",VLOOKUP($G409,'金額'!$N$3:$Q$62,4,FALSE))</f>
        <v/>
      </c>
      <c r="G409" s="140"/>
      <c r="H409" s="141"/>
      <c r="I409" s="142"/>
      <c r="J409" s="143"/>
      <c r="K409" s="144"/>
      <c r="L409" s="145"/>
      <c r="M409" s="151" t="str">
        <f>IF(G409="","", IF(G409="Palette TIP",#REF!,VLOOKUP(G409, '金額'!$N$3:$P$62, 3, FALSE)))</f>
        <v/>
      </c>
      <c r="N409" s="147" t="str">
        <f t="shared" si="2"/>
        <v/>
      </c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 ht="13.5" customHeight="1">
      <c r="A410" s="148"/>
      <c r="B410" s="60" t="str">
        <f>IF($K410="","",(VLOOKUP($K410,'判定表'!$B$3:$G$108,6,FALSE)))</f>
        <v/>
      </c>
      <c r="C410" s="137"/>
      <c r="D410" s="149" t="str">
        <f t="shared" si="1"/>
        <v/>
      </c>
      <c r="E410" s="150" t="str">
        <f>IF(G410="","",VLOOKUP($G410,'金額'!$N$3:$O$62,2,FALSE))</f>
        <v/>
      </c>
      <c r="F410" s="150" t="str">
        <f>IF(G410="","",VLOOKUP($G410,'金額'!$N$3:$Q$62,4,FALSE))</f>
        <v/>
      </c>
      <c r="G410" s="140"/>
      <c r="H410" s="141"/>
      <c r="I410" s="142"/>
      <c r="J410" s="143"/>
      <c r="K410" s="144"/>
      <c r="L410" s="145"/>
      <c r="M410" s="151" t="str">
        <f>IF(G410="","", IF(G410="Palette TIP",#REF!,VLOOKUP(G410, '金額'!$N$3:$P$62, 3, FALSE)))</f>
        <v/>
      </c>
      <c r="N410" s="147" t="str">
        <f t="shared" si="2"/>
        <v/>
      </c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 ht="13.5" customHeight="1">
      <c r="A411" s="148"/>
      <c r="B411" s="60" t="str">
        <f>IF($K411="","",(VLOOKUP($K411,'判定表'!$B$3:$G$108,6,FALSE)))</f>
        <v/>
      </c>
      <c r="C411" s="137"/>
      <c r="D411" s="149" t="str">
        <f t="shared" si="1"/>
        <v/>
      </c>
      <c r="E411" s="150" t="str">
        <f>IF(G411="","",VLOOKUP($G411,'金額'!$N$3:$O$62,2,FALSE))</f>
        <v/>
      </c>
      <c r="F411" s="150" t="str">
        <f>IF(G411="","",VLOOKUP($G411,'金額'!$N$3:$Q$62,4,FALSE))</f>
        <v/>
      </c>
      <c r="G411" s="140"/>
      <c r="H411" s="141"/>
      <c r="I411" s="142"/>
      <c r="J411" s="143"/>
      <c r="K411" s="144"/>
      <c r="L411" s="145"/>
      <c r="M411" s="151" t="str">
        <f>IF(G411="","", IF(G411="Palette TIP",#REF!,VLOOKUP(G411, '金額'!$N$3:$P$62, 3, FALSE)))</f>
        <v/>
      </c>
      <c r="N411" s="147" t="str">
        <f t="shared" si="2"/>
        <v/>
      </c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 ht="13.5" customHeight="1">
      <c r="A412" s="148"/>
      <c r="B412" s="60" t="str">
        <f>IF($K412="","",(VLOOKUP($K412,'判定表'!$B$3:$G$108,6,FALSE)))</f>
        <v/>
      </c>
      <c r="C412" s="137"/>
      <c r="D412" s="149" t="str">
        <f t="shared" si="1"/>
        <v/>
      </c>
      <c r="E412" s="150" t="str">
        <f>IF(G412="","",VLOOKUP($G412,'金額'!$N$3:$O$62,2,FALSE))</f>
        <v/>
      </c>
      <c r="F412" s="150" t="str">
        <f>IF(G412="","",VLOOKUP($G412,'金額'!$N$3:$Q$62,4,FALSE))</f>
        <v/>
      </c>
      <c r="G412" s="140"/>
      <c r="H412" s="141"/>
      <c r="I412" s="142"/>
      <c r="J412" s="143"/>
      <c r="K412" s="144"/>
      <c r="L412" s="145"/>
      <c r="M412" s="151" t="str">
        <f>IF(G412="","", IF(G412="Palette TIP",#REF!,VLOOKUP(G412, '金額'!$N$3:$P$62, 3, FALSE)))</f>
        <v/>
      </c>
      <c r="N412" s="147" t="str">
        <f t="shared" si="2"/>
        <v/>
      </c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 ht="13.5" customHeight="1">
      <c r="A413" s="148"/>
      <c r="B413" s="60" t="str">
        <f>IF($K413="","",(VLOOKUP($K413,'判定表'!$B$3:$G$108,6,FALSE)))</f>
        <v/>
      </c>
      <c r="C413" s="137"/>
      <c r="D413" s="149" t="str">
        <f t="shared" si="1"/>
        <v/>
      </c>
      <c r="E413" s="150" t="str">
        <f>IF(G413="","",VLOOKUP($G413,'金額'!$N$3:$O$62,2,FALSE))</f>
        <v/>
      </c>
      <c r="F413" s="150" t="str">
        <f>IF(G413="","",VLOOKUP($G413,'金額'!$N$3:$Q$62,4,FALSE))</f>
        <v/>
      </c>
      <c r="G413" s="140"/>
      <c r="H413" s="141"/>
      <c r="I413" s="142"/>
      <c r="J413" s="143"/>
      <c r="K413" s="144"/>
      <c r="L413" s="145"/>
      <c r="M413" s="151" t="str">
        <f>IF(G413="","", IF(G413="Palette TIP",#REF!,VLOOKUP(G413, '金額'!$N$3:$P$62, 3, FALSE)))</f>
        <v/>
      </c>
      <c r="N413" s="147" t="str">
        <f t="shared" si="2"/>
        <v/>
      </c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 ht="13.5" customHeight="1">
      <c r="A414" s="148"/>
      <c r="B414" s="60" t="str">
        <f>IF($K414="","",(VLOOKUP($K414,'判定表'!$B$3:$G$108,6,FALSE)))</f>
        <v/>
      </c>
      <c r="C414" s="137"/>
      <c r="D414" s="149" t="str">
        <f t="shared" si="1"/>
        <v/>
      </c>
      <c r="E414" s="150" t="str">
        <f>IF(G414="","",VLOOKUP($G414,'金額'!$N$3:$O$62,2,FALSE))</f>
        <v/>
      </c>
      <c r="F414" s="150" t="str">
        <f>IF(G414="","",VLOOKUP($G414,'金額'!$N$3:$Q$62,4,FALSE))</f>
        <v/>
      </c>
      <c r="G414" s="140"/>
      <c r="H414" s="141"/>
      <c r="I414" s="142"/>
      <c r="J414" s="143"/>
      <c r="K414" s="144"/>
      <c r="L414" s="145"/>
      <c r="M414" s="151" t="str">
        <f>IF(G414="","", IF(G414="Palette TIP",#REF!,VLOOKUP(G414, '金額'!$N$3:$P$62, 3, FALSE)))</f>
        <v/>
      </c>
      <c r="N414" s="147" t="str">
        <f t="shared" si="2"/>
        <v/>
      </c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 ht="13.5" customHeight="1">
      <c r="A415" s="148"/>
      <c r="B415" s="60" t="str">
        <f>IF($K415="","",(VLOOKUP($K415,'判定表'!$B$3:$G$108,6,FALSE)))</f>
        <v/>
      </c>
      <c r="C415" s="137"/>
      <c r="D415" s="149" t="str">
        <f t="shared" si="1"/>
        <v/>
      </c>
      <c r="E415" s="150" t="str">
        <f>IF(G415="","",VLOOKUP($G415,'金額'!$N$3:$O$62,2,FALSE))</f>
        <v/>
      </c>
      <c r="F415" s="150" t="str">
        <f>IF(G415="","",VLOOKUP($G415,'金額'!$N$3:$Q$62,4,FALSE))</f>
        <v/>
      </c>
      <c r="G415" s="140"/>
      <c r="H415" s="141"/>
      <c r="I415" s="142"/>
      <c r="J415" s="143"/>
      <c r="K415" s="144"/>
      <c r="L415" s="145"/>
      <c r="M415" s="151" t="str">
        <f>IF(G415="","", IF(G415="Palette TIP",#REF!,VLOOKUP(G415, '金額'!$N$3:$P$62, 3, FALSE)))</f>
        <v/>
      </c>
      <c r="N415" s="147" t="str">
        <f t="shared" si="2"/>
        <v/>
      </c>
      <c r="O415" s="125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 ht="13.5" customHeight="1">
      <c r="A416" s="148"/>
      <c r="B416" s="60" t="str">
        <f>IF($K416="","",(VLOOKUP($K416,'判定表'!$B$3:$G$108,6,FALSE)))</f>
        <v/>
      </c>
      <c r="C416" s="137"/>
      <c r="D416" s="149" t="str">
        <f t="shared" si="1"/>
        <v/>
      </c>
      <c r="E416" s="150" t="str">
        <f>IF(G416="","",VLOOKUP($G416,'金額'!$N$3:$O$62,2,FALSE))</f>
        <v/>
      </c>
      <c r="F416" s="150" t="str">
        <f>IF(G416="","",VLOOKUP($G416,'金額'!$N$3:$Q$62,4,FALSE))</f>
        <v/>
      </c>
      <c r="G416" s="140"/>
      <c r="H416" s="141"/>
      <c r="I416" s="142"/>
      <c r="J416" s="143"/>
      <c r="K416" s="144"/>
      <c r="L416" s="145"/>
      <c r="M416" s="151" t="str">
        <f>IF(G416="","", IF(G416="Palette TIP",#REF!,VLOOKUP(G416, '金額'!$N$3:$P$62, 3, FALSE)))</f>
        <v/>
      </c>
      <c r="N416" s="147" t="str">
        <f t="shared" si="2"/>
        <v/>
      </c>
      <c r="O416" s="125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 ht="13.5" customHeight="1">
      <c r="A417" s="148"/>
      <c r="B417" s="60" t="str">
        <f>IF($K417="","",(VLOOKUP($K417,'判定表'!$B$3:$G$108,6,FALSE)))</f>
        <v/>
      </c>
      <c r="C417" s="137"/>
      <c r="D417" s="149" t="str">
        <f t="shared" si="1"/>
        <v/>
      </c>
      <c r="E417" s="150" t="str">
        <f>IF(G417="","",VLOOKUP($G417,'金額'!$N$3:$O$62,2,FALSE))</f>
        <v/>
      </c>
      <c r="F417" s="150" t="str">
        <f>IF(G417="","",VLOOKUP($G417,'金額'!$N$3:$Q$62,4,FALSE))</f>
        <v/>
      </c>
      <c r="G417" s="140"/>
      <c r="H417" s="141"/>
      <c r="I417" s="142"/>
      <c r="J417" s="143"/>
      <c r="K417" s="144"/>
      <c r="L417" s="145"/>
      <c r="M417" s="151" t="str">
        <f>IF(G417="","", IF(G417="Palette TIP",#REF!,VLOOKUP(G417, '金額'!$N$3:$P$62, 3, FALSE)))</f>
        <v/>
      </c>
      <c r="N417" s="147" t="str">
        <f t="shared" si="2"/>
        <v/>
      </c>
      <c r="O417" s="125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 ht="13.5" customHeight="1">
      <c r="A418" s="148"/>
      <c r="B418" s="60" t="str">
        <f>IF($K418="","",(VLOOKUP($K418,'判定表'!$B$3:$G$108,6,FALSE)))</f>
        <v/>
      </c>
      <c r="C418" s="137"/>
      <c r="D418" s="149" t="str">
        <f t="shared" si="1"/>
        <v/>
      </c>
      <c r="E418" s="150" t="str">
        <f>IF(G418="","",VLOOKUP($G418,'金額'!$N$3:$O$62,2,FALSE))</f>
        <v/>
      </c>
      <c r="F418" s="150" t="str">
        <f>IF(G418="","",VLOOKUP($G418,'金額'!$N$3:$Q$62,4,FALSE))</f>
        <v/>
      </c>
      <c r="G418" s="140"/>
      <c r="H418" s="141"/>
      <c r="I418" s="142"/>
      <c r="J418" s="143"/>
      <c r="K418" s="144"/>
      <c r="L418" s="145"/>
      <c r="M418" s="151" t="str">
        <f>IF(G418="","", IF(G418="Palette TIP",#REF!,VLOOKUP(G418, '金額'!$N$3:$P$62, 3, FALSE)))</f>
        <v/>
      </c>
      <c r="N418" s="147" t="str">
        <f t="shared" si="2"/>
        <v/>
      </c>
      <c r="O418" s="125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 ht="13.5" customHeight="1">
      <c r="A419" s="148"/>
      <c r="B419" s="60" t="str">
        <f>IF($K419="","",(VLOOKUP($K419,'判定表'!$B$3:$G$108,6,FALSE)))</f>
        <v/>
      </c>
      <c r="C419" s="137"/>
      <c r="D419" s="149" t="str">
        <f t="shared" si="1"/>
        <v/>
      </c>
      <c r="E419" s="150" t="str">
        <f>IF(G419="","",VLOOKUP($G419,'金額'!$N$3:$O$62,2,FALSE))</f>
        <v/>
      </c>
      <c r="F419" s="150" t="str">
        <f>IF(G419="","",VLOOKUP($G419,'金額'!$N$3:$Q$62,4,FALSE))</f>
        <v/>
      </c>
      <c r="G419" s="140"/>
      <c r="H419" s="141"/>
      <c r="I419" s="142"/>
      <c r="J419" s="143"/>
      <c r="K419" s="144"/>
      <c r="L419" s="145"/>
      <c r="M419" s="151" t="str">
        <f>IF(G419="","", IF(G419="Palette TIP",#REF!,VLOOKUP(G419, '金額'!$N$3:$P$62, 3, FALSE)))</f>
        <v/>
      </c>
      <c r="N419" s="147" t="str">
        <f t="shared" si="2"/>
        <v/>
      </c>
      <c r="O419" s="125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 ht="13.5" customHeight="1">
      <c r="A420" s="148"/>
      <c r="B420" s="60" t="str">
        <f>IF($K420="","",(VLOOKUP($K420,'判定表'!$B$3:$G$108,6,FALSE)))</f>
        <v/>
      </c>
      <c r="C420" s="137"/>
      <c r="D420" s="149" t="str">
        <f t="shared" si="1"/>
        <v/>
      </c>
      <c r="E420" s="150" t="str">
        <f>IF(G420="","",VLOOKUP($G420,'金額'!$N$3:$O$62,2,FALSE))</f>
        <v/>
      </c>
      <c r="F420" s="150" t="str">
        <f>IF(G420="","",VLOOKUP($G420,'金額'!$N$3:$Q$62,4,FALSE))</f>
        <v/>
      </c>
      <c r="G420" s="140"/>
      <c r="H420" s="141"/>
      <c r="I420" s="142"/>
      <c r="J420" s="143"/>
      <c r="K420" s="144"/>
      <c r="L420" s="145"/>
      <c r="M420" s="151" t="str">
        <f>IF(G420="","", IF(G420="Palette TIP",#REF!,VLOOKUP(G420, '金額'!$N$3:$P$62, 3, FALSE)))</f>
        <v/>
      </c>
      <c r="N420" s="147" t="str">
        <f t="shared" si="2"/>
        <v/>
      </c>
      <c r="O420" s="125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 ht="13.5" customHeight="1">
      <c r="A421" s="148"/>
      <c r="B421" s="60" t="str">
        <f>IF($K421="","",(VLOOKUP($K421,'判定表'!$B$3:$G$108,6,FALSE)))</f>
        <v/>
      </c>
      <c r="C421" s="137"/>
      <c r="D421" s="149" t="str">
        <f t="shared" si="1"/>
        <v/>
      </c>
      <c r="E421" s="150" t="str">
        <f>IF(G421="","",VLOOKUP($G421,'金額'!$N$3:$O$62,2,FALSE))</f>
        <v/>
      </c>
      <c r="F421" s="150" t="str">
        <f>IF(G421="","",VLOOKUP($G421,'金額'!$N$3:$Q$62,4,FALSE))</f>
        <v/>
      </c>
      <c r="G421" s="140"/>
      <c r="H421" s="141"/>
      <c r="I421" s="142"/>
      <c r="J421" s="143"/>
      <c r="K421" s="144"/>
      <c r="L421" s="145"/>
      <c r="M421" s="151" t="str">
        <f>IF(G421="","", IF(G421="Palette TIP",#REF!,VLOOKUP(G421, '金額'!$N$3:$P$62, 3, FALSE)))</f>
        <v/>
      </c>
      <c r="N421" s="147" t="str">
        <f t="shared" si="2"/>
        <v/>
      </c>
      <c r="O421" s="125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 ht="13.5" customHeight="1">
      <c r="A422" s="148"/>
      <c r="B422" s="60" t="str">
        <f>IF($K422="","",(VLOOKUP($K422,'判定表'!$B$3:$G$108,6,FALSE)))</f>
        <v/>
      </c>
      <c r="C422" s="137"/>
      <c r="D422" s="149" t="str">
        <f t="shared" si="1"/>
        <v/>
      </c>
      <c r="E422" s="150" t="str">
        <f>IF(G422="","",VLOOKUP($G422,'金額'!$N$3:$O$62,2,FALSE))</f>
        <v/>
      </c>
      <c r="F422" s="150" t="str">
        <f>IF(G422="","",VLOOKUP($G422,'金額'!$N$3:$Q$62,4,FALSE))</f>
        <v/>
      </c>
      <c r="G422" s="140"/>
      <c r="H422" s="141"/>
      <c r="I422" s="142"/>
      <c r="J422" s="143"/>
      <c r="K422" s="144"/>
      <c r="L422" s="145"/>
      <c r="M422" s="151" t="str">
        <f>IF(G422="","", IF(G422="Palette TIP",#REF!,VLOOKUP(G422, '金額'!$N$3:$P$62, 3, FALSE)))</f>
        <v/>
      </c>
      <c r="N422" s="147" t="str">
        <f t="shared" si="2"/>
        <v/>
      </c>
      <c r="O422" s="125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 ht="13.5" customHeight="1">
      <c r="A423" s="148"/>
      <c r="B423" s="60" t="str">
        <f>IF($K423="","",(VLOOKUP($K423,'判定表'!$B$3:$G$108,6,FALSE)))</f>
        <v/>
      </c>
      <c r="C423" s="137"/>
      <c r="D423" s="149" t="str">
        <f t="shared" si="1"/>
        <v/>
      </c>
      <c r="E423" s="150" t="str">
        <f>IF(G423="","",VLOOKUP($G423,'金額'!$N$3:$O$62,2,FALSE))</f>
        <v/>
      </c>
      <c r="F423" s="150" t="str">
        <f>IF(G423="","",VLOOKUP($G423,'金額'!$N$3:$Q$62,4,FALSE))</f>
        <v/>
      </c>
      <c r="G423" s="140"/>
      <c r="H423" s="141"/>
      <c r="I423" s="142"/>
      <c r="J423" s="143"/>
      <c r="K423" s="144"/>
      <c r="L423" s="145"/>
      <c r="M423" s="151" t="str">
        <f>IF(G423="","", IF(G423="Palette TIP",#REF!,VLOOKUP(G423, '金額'!$N$3:$P$62, 3, FALSE)))</f>
        <v/>
      </c>
      <c r="N423" s="147" t="str">
        <f t="shared" si="2"/>
        <v/>
      </c>
      <c r="O423" s="125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 ht="13.5" customHeight="1">
      <c r="A424" s="148"/>
      <c r="B424" s="60" t="str">
        <f>IF($K424="","",(VLOOKUP($K424,'判定表'!$B$3:$G$108,6,FALSE)))</f>
        <v/>
      </c>
      <c r="C424" s="137"/>
      <c r="D424" s="149" t="str">
        <f t="shared" si="1"/>
        <v/>
      </c>
      <c r="E424" s="150" t="str">
        <f>IF(G424="","",VLOOKUP($G424,'金額'!$N$3:$O$62,2,FALSE))</f>
        <v/>
      </c>
      <c r="F424" s="150" t="str">
        <f>IF(G424="","",VLOOKUP($G424,'金額'!$N$3:$Q$62,4,FALSE))</f>
        <v/>
      </c>
      <c r="G424" s="140"/>
      <c r="H424" s="141"/>
      <c r="I424" s="142"/>
      <c r="J424" s="143"/>
      <c r="K424" s="144"/>
      <c r="L424" s="145"/>
      <c r="M424" s="151" t="str">
        <f>IF(G424="","", IF(G424="Palette TIP",#REF!,VLOOKUP(G424, '金額'!$N$3:$P$62, 3, FALSE)))</f>
        <v/>
      </c>
      <c r="N424" s="147" t="str">
        <f t="shared" si="2"/>
        <v/>
      </c>
      <c r="O424" s="125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 ht="13.5" customHeight="1">
      <c r="A425" s="148"/>
      <c r="B425" s="60" t="str">
        <f>IF($K425="","",(VLOOKUP($K425,'判定表'!$B$3:$G$108,6,FALSE)))</f>
        <v/>
      </c>
      <c r="C425" s="137"/>
      <c r="D425" s="149" t="str">
        <f t="shared" si="1"/>
        <v/>
      </c>
      <c r="E425" s="150" t="str">
        <f>IF(G425="","",VLOOKUP($G425,'金額'!$N$3:$O$62,2,FALSE))</f>
        <v/>
      </c>
      <c r="F425" s="150" t="str">
        <f>IF(G425="","",VLOOKUP($G425,'金額'!$N$3:$Q$62,4,FALSE))</f>
        <v/>
      </c>
      <c r="G425" s="140"/>
      <c r="H425" s="141"/>
      <c r="I425" s="142"/>
      <c r="J425" s="143"/>
      <c r="K425" s="144"/>
      <c r="L425" s="145"/>
      <c r="M425" s="151" t="str">
        <f>IF(G425="","", IF(G425="Palette TIP",#REF!,VLOOKUP(G425, '金額'!$N$3:$P$62, 3, FALSE)))</f>
        <v/>
      </c>
      <c r="N425" s="147" t="str">
        <f t="shared" si="2"/>
        <v/>
      </c>
      <c r="O425" s="125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 ht="13.5" customHeight="1">
      <c r="A426" s="148"/>
      <c r="B426" s="60" t="str">
        <f>IF($K426="","",(VLOOKUP($K426,'判定表'!$B$3:$G$108,6,FALSE)))</f>
        <v/>
      </c>
      <c r="C426" s="137"/>
      <c r="D426" s="149" t="str">
        <f t="shared" si="1"/>
        <v/>
      </c>
      <c r="E426" s="150" t="str">
        <f>IF(G426="","",VLOOKUP($G426,'金額'!$N$3:$O$62,2,FALSE))</f>
        <v/>
      </c>
      <c r="F426" s="150" t="str">
        <f>IF(G426="","",VLOOKUP($G426,'金額'!$N$3:$Q$62,4,FALSE))</f>
        <v/>
      </c>
      <c r="G426" s="140"/>
      <c r="H426" s="141"/>
      <c r="I426" s="142"/>
      <c r="J426" s="143"/>
      <c r="K426" s="144"/>
      <c r="L426" s="145"/>
      <c r="M426" s="151" t="str">
        <f>IF(G426="","", IF(G426="Palette TIP",#REF!,VLOOKUP(G426, '金額'!$N$3:$P$62, 3, FALSE)))</f>
        <v/>
      </c>
      <c r="N426" s="147" t="str">
        <f t="shared" si="2"/>
        <v/>
      </c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 ht="13.5" customHeight="1">
      <c r="A427" s="148"/>
      <c r="B427" s="60" t="str">
        <f>IF($K427="","",(VLOOKUP($K427,'判定表'!$B$3:$G$108,6,FALSE)))</f>
        <v/>
      </c>
      <c r="C427" s="137"/>
      <c r="D427" s="149" t="str">
        <f t="shared" si="1"/>
        <v/>
      </c>
      <c r="E427" s="150" t="str">
        <f>IF(G427="","",VLOOKUP($G427,'金額'!$N$3:$O$62,2,FALSE))</f>
        <v/>
      </c>
      <c r="F427" s="150" t="str">
        <f>IF(G427="","",VLOOKUP($G427,'金額'!$N$3:$Q$62,4,FALSE))</f>
        <v/>
      </c>
      <c r="G427" s="140"/>
      <c r="H427" s="141"/>
      <c r="I427" s="142"/>
      <c r="J427" s="143"/>
      <c r="K427" s="144"/>
      <c r="L427" s="145"/>
      <c r="M427" s="151" t="str">
        <f>IF(G427="","", IF(G427="Palette TIP",#REF!,VLOOKUP(G427, '金額'!$N$3:$P$62, 3, FALSE)))</f>
        <v/>
      </c>
      <c r="N427" s="147" t="str">
        <f t="shared" si="2"/>
        <v/>
      </c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 ht="13.5" customHeight="1">
      <c r="A428" s="148"/>
      <c r="B428" s="60" t="str">
        <f>IF($K428="","",(VLOOKUP($K428,'判定表'!$B$3:$G$108,6,FALSE)))</f>
        <v/>
      </c>
      <c r="C428" s="137"/>
      <c r="D428" s="149" t="str">
        <f t="shared" si="1"/>
        <v/>
      </c>
      <c r="E428" s="150" t="str">
        <f>IF(G428="","",VLOOKUP($G428,'金額'!$N$3:$O$62,2,FALSE))</f>
        <v/>
      </c>
      <c r="F428" s="150" t="str">
        <f>IF(G428="","",VLOOKUP($G428,'金額'!$N$3:$Q$62,4,FALSE))</f>
        <v/>
      </c>
      <c r="G428" s="140"/>
      <c r="H428" s="141"/>
      <c r="I428" s="142"/>
      <c r="J428" s="143"/>
      <c r="K428" s="144"/>
      <c r="L428" s="145"/>
      <c r="M428" s="151" t="str">
        <f>IF(G428="","", IF(G428="Palette TIP",#REF!,VLOOKUP(G428, '金額'!$N$3:$P$62, 3, FALSE)))</f>
        <v/>
      </c>
      <c r="N428" s="147" t="str">
        <f t="shared" si="2"/>
        <v/>
      </c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 ht="13.5" customHeight="1">
      <c r="A429" s="148"/>
      <c r="B429" s="60" t="str">
        <f>IF($K429="","",(VLOOKUP($K429,'判定表'!$B$3:$G$108,6,FALSE)))</f>
        <v/>
      </c>
      <c r="C429" s="137"/>
      <c r="D429" s="149" t="str">
        <f t="shared" si="1"/>
        <v/>
      </c>
      <c r="E429" s="150" t="str">
        <f>IF(G429="","",VLOOKUP($G429,'金額'!$N$3:$O$62,2,FALSE))</f>
        <v/>
      </c>
      <c r="F429" s="150" t="str">
        <f>IF(G429="","",VLOOKUP($G429,'金額'!$N$3:$Q$62,4,FALSE))</f>
        <v/>
      </c>
      <c r="G429" s="140"/>
      <c r="H429" s="141"/>
      <c r="I429" s="142"/>
      <c r="J429" s="143"/>
      <c r="K429" s="144"/>
      <c r="L429" s="145"/>
      <c r="M429" s="151" t="str">
        <f>IF(G429="","", IF(G429="Palette TIP",#REF!,VLOOKUP(G429, '金額'!$N$3:$P$62, 3, FALSE)))</f>
        <v/>
      </c>
      <c r="N429" s="147" t="str">
        <f t="shared" si="2"/>
        <v/>
      </c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 ht="13.5" customHeight="1">
      <c r="A430" s="148"/>
      <c r="B430" s="60" t="str">
        <f>IF($K430="","",(VLOOKUP($K430,'判定表'!$B$3:$G$108,6,FALSE)))</f>
        <v/>
      </c>
      <c r="C430" s="137"/>
      <c r="D430" s="149" t="str">
        <f t="shared" si="1"/>
        <v/>
      </c>
      <c r="E430" s="150" t="str">
        <f>IF(G430="","",VLOOKUP($G430,'金額'!$N$3:$O$62,2,FALSE))</f>
        <v/>
      </c>
      <c r="F430" s="150" t="str">
        <f>IF(G430="","",VLOOKUP($G430,'金額'!$N$3:$Q$62,4,FALSE))</f>
        <v/>
      </c>
      <c r="G430" s="140"/>
      <c r="H430" s="141"/>
      <c r="I430" s="142"/>
      <c r="J430" s="143"/>
      <c r="K430" s="144"/>
      <c r="L430" s="145"/>
      <c r="M430" s="151" t="str">
        <f>IF(G430="","", IF(G430="Palette TIP",#REF!,VLOOKUP(G430, '金額'!$N$3:$P$62, 3, FALSE)))</f>
        <v/>
      </c>
      <c r="N430" s="147" t="str">
        <f t="shared" si="2"/>
        <v/>
      </c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 ht="13.5" customHeight="1">
      <c r="A431" s="148"/>
      <c r="B431" s="60" t="str">
        <f>IF($K431="","",(VLOOKUP($K431,'判定表'!$B$3:$G$108,6,FALSE)))</f>
        <v/>
      </c>
      <c r="C431" s="137"/>
      <c r="D431" s="149" t="str">
        <f t="shared" si="1"/>
        <v/>
      </c>
      <c r="E431" s="150" t="str">
        <f>IF(G431="","",VLOOKUP($G431,'金額'!$N$3:$O$62,2,FALSE))</f>
        <v/>
      </c>
      <c r="F431" s="150" t="str">
        <f>IF(G431="","",VLOOKUP($G431,'金額'!$N$3:$Q$62,4,FALSE))</f>
        <v/>
      </c>
      <c r="G431" s="140"/>
      <c r="H431" s="141"/>
      <c r="I431" s="142"/>
      <c r="J431" s="143"/>
      <c r="K431" s="144"/>
      <c r="L431" s="145"/>
      <c r="M431" s="151" t="str">
        <f>IF(G431="","", IF(G431="Palette TIP",#REF!,VLOOKUP(G431, '金額'!$N$3:$P$62, 3, FALSE)))</f>
        <v/>
      </c>
      <c r="N431" s="147" t="str">
        <f t="shared" si="2"/>
        <v/>
      </c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 ht="13.5" customHeight="1">
      <c r="A432" s="148"/>
      <c r="B432" s="60" t="str">
        <f>IF($K432="","",(VLOOKUP($K432,'判定表'!$B$3:$G$108,6,FALSE)))</f>
        <v/>
      </c>
      <c r="C432" s="137"/>
      <c r="D432" s="149" t="str">
        <f t="shared" si="1"/>
        <v/>
      </c>
      <c r="E432" s="150" t="str">
        <f>IF(G432="","",VLOOKUP($G432,'金額'!$N$3:$O$62,2,FALSE))</f>
        <v/>
      </c>
      <c r="F432" s="150" t="str">
        <f>IF(G432="","",VLOOKUP($G432,'金額'!$N$3:$Q$62,4,FALSE))</f>
        <v/>
      </c>
      <c r="G432" s="140"/>
      <c r="H432" s="141"/>
      <c r="I432" s="142"/>
      <c r="J432" s="143"/>
      <c r="K432" s="144"/>
      <c r="L432" s="145"/>
      <c r="M432" s="151" t="str">
        <f>IF(G432="","", IF(G432="Palette TIP",#REF!,VLOOKUP(G432, '金額'!$N$3:$P$62, 3, FALSE)))</f>
        <v/>
      </c>
      <c r="N432" s="147" t="str">
        <f t="shared" si="2"/>
        <v/>
      </c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 ht="13.5" customHeight="1">
      <c r="A433" s="148"/>
      <c r="B433" s="60" t="str">
        <f>IF($K433="","",(VLOOKUP($K433,'判定表'!$B$3:$G$108,6,FALSE)))</f>
        <v/>
      </c>
      <c r="C433" s="137"/>
      <c r="D433" s="149" t="str">
        <f t="shared" si="1"/>
        <v/>
      </c>
      <c r="E433" s="150" t="str">
        <f>IF(G433="","",VLOOKUP($G433,'金額'!$N$3:$O$62,2,FALSE))</f>
        <v/>
      </c>
      <c r="F433" s="150" t="str">
        <f>IF(G433="","",VLOOKUP($G433,'金額'!$N$3:$Q$62,4,FALSE))</f>
        <v/>
      </c>
      <c r="G433" s="140"/>
      <c r="H433" s="141"/>
      <c r="I433" s="142"/>
      <c r="J433" s="143"/>
      <c r="K433" s="144"/>
      <c r="L433" s="145"/>
      <c r="M433" s="151" t="str">
        <f>IF(G433="","", IF(G433="Palette TIP",#REF!,VLOOKUP(G433, '金額'!$N$3:$P$62, 3, FALSE)))</f>
        <v/>
      </c>
      <c r="N433" s="147" t="str">
        <f t="shared" si="2"/>
        <v/>
      </c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 ht="13.5" customHeight="1">
      <c r="A434" s="148"/>
      <c r="B434" s="60" t="str">
        <f>IF($K434="","",(VLOOKUP($K434,'判定表'!$B$3:$G$108,6,FALSE)))</f>
        <v/>
      </c>
      <c r="C434" s="137"/>
      <c r="D434" s="149" t="str">
        <f t="shared" si="1"/>
        <v/>
      </c>
      <c r="E434" s="150" t="str">
        <f>IF(G434="","",VLOOKUP($G434,'金額'!$N$3:$O$62,2,FALSE))</f>
        <v/>
      </c>
      <c r="F434" s="150" t="str">
        <f>IF(G434="","",VLOOKUP($G434,'金額'!$N$3:$Q$62,4,FALSE))</f>
        <v/>
      </c>
      <c r="G434" s="140"/>
      <c r="H434" s="141"/>
      <c r="I434" s="142"/>
      <c r="J434" s="143"/>
      <c r="K434" s="144"/>
      <c r="L434" s="145"/>
      <c r="M434" s="151" t="str">
        <f>IF(G434="","", IF(G434="Palette TIP",#REF!,VLOOKUP(G434, '金額'!$N$3:$P$62, 3, FALSE)))</f>
        <v/>
      </c>
      <c r="N434" s="147" t="str">
        <f t="shared" si="2"/>
        <v/>
      </c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 ht="13.5" customHeight="1">
      <c r="A435" s="148"/>
      <c r="B435" s="60" t="str">
        <f>IF($K435="","",(VLOOKUP($K435,'判定表'!$B$3:$G$108,6,FALSE)))</f>
        <v/>
      </c>
      <c r="C435" s="137"/>
      <c r="D435" s="149" t="str">
        <f t="shared" si="1"/>
        <v/>
      </c>
      <c r="E435" s="150" t="str">
        <f>IF(G435="","",VLOOKUP($G435,'金額'!$N$3:$O$62,2,FALSE))</f>
        <v/>
      </c>
      <c r="F435" s="150" t="str">
        <f>IF(G435="","",VLOOKUP($G435,'金額'!$N$3:$Q$62,4,FALSE))</f>
        <v/>
      </c>
      <c r="G435" s="140"/>
      <c r="H435" s="141"/>
      <c r="I435" s="142"/>
      <c r="J435" s="143"/>
      <c r="K435" s="144"/>
      <c r="L435" s="145"/>
      <c r="M435" s="151" t="str">
        <f>IF(G435="","", IF(G435="Palette TIP",#REF!,VLOOKUP(G435, '金額'!$N$3:$P$62, 3, FALSE)))</f>
        <v/>
      </c>
      <c r="N435" s="147" t="str">
        <f t="shared" si="2"/>
        <v/>
      </c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 ht="13.5" customHeight="1">
      <c r="A436" s="148"/>
      <c r="B436" s="60" t="str">
        <f>IF($K436="","",(VLOOKUP($K436,'判定表'!$B$3:$G$108,6,FALSE)))</f>
        <v/>
      </c>
      <c r="C436" s="137"/>
      <c r="D436" s="149" t="str">
        <f t="shared" si="1"/>
        <v/>
      </c>
      <c r="E436" s="150" t="str">
        <f>IF(G436="","",VLOOKUP($G436,'金額'!$N$3:$O$62,2,FALSE))</f>
        <v/>
      </c>
      <c r="F436" s="150" t="str">
        <f>IF(G436="","",VLOOKUP($G436,'金額'!$N$3:$Q$62,4,FALSE))</f>
        <v/>
      </c>
      <c r="G436" s="140"/>
      <c r="H436" s="141"/>
      <c r="I436" s="142"/>
      <c r="J436" s="143"/>
      <c r="K436" s="144"/>
      <c r="L436" s="145"/>
      <c r="M436" s="151" t="str">
        <f>IF(G436="","", IF(G436="Palette TIP",#REF!,VLOOKUP(G436, '金額'!$N$3:$P$62, 3, FALSE)))</f>
        <v/>
      </c>
      <c r="N436" s="147" t="str">
        <f t="shared" si="2"/>
        <v/>
      </c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 ht="13.5" customHeight="1">
      <c r="A437" s="148"/>
      <c r="B437" s="60" t="str">
        <f>IF($K437="","",(VLOOKUP($K437,'判定表'!$B$3:$G$108,6,FALSE)))</f>
        <v/>
      </c>
      <c r="C437" s="137"/>
      <c r="D437" s="149" t="str">
        <f t="shared" si="1"/>
        <v/>
      </c>
      <c r="E437" s="150" t="str">
        <f>IF(G437="","",VLOOKUP($G437,'金額'!$N$3:$O$62,2,FALSE))</f>
        <v/>
      </c>
      <c r="F437" s="150" t="str">
        <f>IF(G437="","",VLOOKUP($G437,'金額'!$N$3:$Q$62,4,FALSE))</f>
        <v/>
      </c>
      <c r="G437" s="140"/>
      <c r="H437" s="141"/>
      <c r="I437" s="142"/>
      <c r="J437" s="143"/>
      <c r="K437" s="144"/>
      <c r="L437" s="145"/>
      <c r="M437" s="151" t="str">
        <f>IF(G437="","", IF(G437="Palette TIP",#REF!,VLOOKUP(G437, '金額'!$N$3:$P$62, 3, FALSE)))</f>
        <v/>
      </c>
      <c r="N437" s="147" t="str">
        <f t="shared" si="2"/>
        <v/>
      </c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 ht="13.5" customHeight="1">
      <c r="A438" s="148"/>
      <c r="B438" s="60" t="str">
        <f>IF($K438="","",(VLOOKUP($K438,'判定表'!$B$3:$G$108,6,FALSE)))</f>
        <v/>
      </c>
      <c r="C438" s="137"/>
      <c r="D438" s="149" t="str">
        <f t="shared" si="1"/>
        <v/>
      </c>
      <c r="E438" s="150" t="str">
        <f>IF(G438="","",VLOOKUP($G438,'金額'!$N$3:$O$62,2,FALSE))</f>
        <v/>
      </c>
      <c r="F438" s="150" t="str">
        <f>IF(G438="","",VLOOKUP($G438,'金額'!$N$3:$Q$62,4,FALSE))</f>
        <v/>
      </c>
      <c r="G438" s="140"/>
      <c r="H438" s="141"/>
      <c r="I438" s="142"/>
      <c r="J438" s="143"/>
      <c r="K438" s="144"/>
      <c r="L438" s="145"/>
      <c r="M438" s="151" t="str">
        <f>IF(G438="","", IF(G438="Palette TIP",#REF!,VLOOKUP(G438, '金額'!$N$3:$P$62, 3, FALSE)))</f>
        <v/>
      </c>
      <c r="N438" s="147" t="str">
        <f t="shared" si="2"/>
        <v/>
      </c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 ht="13.5" customHeight="1">
      <c r="A439" s="148"/>
      <c r="B439" s="60" t="str">
        <f>IF($K439="","",(VLOOKUP($K439,'判定表'!$B$3:$G$108,6,FALSE)))</f>
        <v/>
      </c>
      <c r="C439" s="137"/>
      <c r="D439" s="149" t="str">
        <f t="shared" si="1"/>
        <v/>
      </c>
      <c r="E439" s="150" t="str">
        <f>IF(G439="","",VLOOKUP($G439,'金額'!$N$3:$O$62,2,FALSE))</f>
        <v/>
      </c>
      <c r="F439" s="150" t="str">
        <f>IF(G439="","",VLOOKUP($G439,'金額'!$N$3:$Q$62,4,FALSE))</f>
        <v/>
      </c>
      <c r="G439" s="140"/>
      <c r="H439" s="141"/>
      <c r="I439" s="142"/>
      <c r="J439" s="143"/>
      <c r="K439" s="144"/>
      <c r="L439" s="145"/>
      <c r="M439" s="151" t="str">
        <f>IF(G439="","", IF(G439="Palette TIP",#REF!,VLOOKUP(G439, '金額'!$N$3:$P$62, 3, FALSE)))</f>
        <v/>
      </c>
      <c r="N439" s="147" t="str">
        <f t="shared" si="2"/>
        <v/>
      </c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 ht="13.5" customHeight="1">
      <c r="A440" s="148"/>
      <c r="B440" s="60" t="str">
        <f>IF($K440="","",(VLOOKUP($K440,'判定表'!$B$3:$G$108,6,FALSE)))</f>
        <v/>
      </c>
      <c r="C440" s="137"/>
      <c r="D440" s="149" t="str">
        <f t="shared" si="1"/>
        <v/>
      </c>
      <c r="E440" s="150" t="str">
        <f>IF(G440="","",VLOOKUP($G440,'金額'!$N$3:$O$62,2,FALSE))</f>
        <v/>
      </c>
      <c r="F440" s="150" t="str">
        <f>IF(G440="","",VLOOKUP($G440,'金額'!$N$3:$Q$62,4,FALSE))</f>
        <v/>
      </c>
      <c r="G440" s="140"/>
      <c r="H440" s="141"/>
      <c r="I440" s="142"/>
      <c r="J440" s="143"/>
      <c r="K440" s="144"/>
      <c r="L440" s="145"/>
      <c r="M440" s="151" t="str">
        <f>IF(G440="","", IF(G440="Palette TIP",#REF!,VLOOKUP(G440, '金額'!$N$3:$P$62, 3, FALSE)))</f>
        <v/>
      </c>
      <c r="N440" s="147" t="str">
        <f t="shared" si="2"/>
        <v/>
      </c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 ht="13.5" customHeight="1">
      <c r="A441" s="148"/>
      <c r="B441" s="60" t="str">
        <f>IF($K441="","",(VLOOKUP($K441,'判定表'!$B$3:$G$108,6,FALSE)))</f>
        <v/>
      </c>
      <c r="C441" s="137"/>
      <c r="D441" s="149" t="str">
        <f t="shared" si="1"/>
        <v/>
      </c>
      <c r="E441" s="150" t="str">
        <f>IF(G441="","",VLOOKUP($G441,'金額'!$N$3:$O$62,2,FALSE))</f>
        <v/>
      </c>
      <c r="F441" s="150" t="str">
        <f>IF(G441="","",VLOOKUP($G441,'金額'!$N$3:$Q$62,4,FALSE))</f>
        <v/>
      </c>
      <c r="G441" s="140"/>
      <c r="H441" s="141"/>
      <c r="I441" s="142"/>
      <c r="J441" s="143"/>
      <c r="K441" s="144"/>
      <c r="L441" s="145"/>
      <c r="M441" s="151" t="str">
        <f>IF(G441="","", IF(G441="Palette TIP",#REF!,VLOOKUP(G441, '金額'!$N$3:$P$62, 3, FALSE)))</f>
        <v/>
      </c>
      <c r="N441" s="147" t="str">
        <f t="shared" si="2"/>
        <v/>
      </c>
      <c r="O441" s="125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 ht="13.5" customHeight="1">
      <c r="A442" s="148"/>
      <c r="B442" s="60" t="str">
        <f>IF($K442="","",(VLOOKUP($K442,'判定表'!$B$3:$G$108,6,FALSE)))</f>
        <v/>
      </c>
      <c r="C442" s="137"/>
      <c r="D442" s="149" t="str">
        <f t="shared" si="1"/>
        <v/>
      </c>
      <c r="E442" s="150" t="str">
        <f>IF(G442="","",VLOOKUP($G442,'金額'!$N$3:$O$62,2,FALSE))</f>
        <v/>
      </c>
      <c r="F442" s="150" t="str">
        <f>IF(G442="","",VLOOKUP($G442,'金額'!$N$3:$Q$62,4,FALSE))</f>
        <v/>
      </c>
      <c r="G442" s="140"/>
      <c r="H442" s="141"/>
      <c r="I442" s="142"/>
      <c r="J442" s="143"/>
      <c r="K442" s="144"/>
      <c r="L442" s="145"/>
      <c r="M442" s="151" t="str">
        <f>IF(G442="","", IF(G442="Palette TIP",#REF!,VLOOKUP(G442, '金額'!$N$3:$P$62, 3, FALSE)))</f>
        <v/>
      </c>
      <c r="N442" s="147" t="str">
        <f t="shared" si="2"/>
        <v/>
      </c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 ht="13.5" customHeight="1">
      <c r="A443" s="148"/>
      <c r="B443" s="60" t="str">
        <f>IF($K443="","",(VLOOKUP($K443,'判定表'!$B$3:$G$108,6,FALSE)))</f>
        <v/>
      </c>
      <c r="C443" s="137"/>
      <c r="D443" s="149" t="str">
        <f t="shared" si="1"/>
        <v/>
      </c>
      <c r="E443" s="150" t="str">
        <f>IF(G443="","",VLOOKUP($G443,'金額'!$N$3:$O$62,2,FALSE))</f>
        <v/>
      </c>
      <c r="F443" s="150" t="str">
        <f>IF(G443="","",VLOOKUP($G443,'金額'!$N$3:$Q$62,4,FALSE))</f>
        <v/>
      </c>
      <c r="G443" s="140"/>
      <c r="H443" s="141"/>
      <c r="I443" s="142"/>
      <c r="J443" s="143"/>
      <c r="K443" s="144"/>
      <c r="L443" s="145"/>
      <c r="M443" s="151" t="str">
        <f>IF(G443="","", IF(G443="Palette TIP",#REF!,VLOOKUP(G443, '金額'!$N$3:$P$62, 3, FALSE)))</f>
        <v/>
      </c>
      <c r="N443" s="147" t="str">
        <f t="shared" si="2"/>
        <v/>
      </c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 ht="13.5" customHeight="1">
      <c r="A444" s="148"/>
      <c r="B444" s="60" t="str">
        <f>IF($K444="","",(VLOOKUP($K444,'判定表'!$B$3:$G$108,6,FALSE)))</f>
        <v/>
      </c>
      <c r="C444" s="137"/>
      <c r="D444" s="149" t="str">
        <f t="shared" si="1"/>
        <v/>
      </c>
      <c r="E444" s="150" t="str">
        <f>IF(G444="","",VLOOKUP($G444,'金額'!$N$3:$O$62,2,FALSE))</f>
        <v/>
      </c>
      <c r="F444" s="150" t="str">
        <f>IF(G444="","",VLOOKUP($G444,'金額'!$N$3:$Q$62,4,FALSE))</f>
        <v/>
      </c>
      <c r="G444" s="140"/>
      <c r="H444" s="141"/>
      <c r="I444" s="142"/>
      <c r="J444" s="143"/>
      <c r="K444" s="144"/>
      <c r="L444" s="145"/>
      <c r="M444" s="151" t="str">
        <f>IF(G444="","", IF(G444="Palette TIP",#REF!,VLOOKUP(G444, '金額'!$N$3:$P$62, 3, FALSE)))</f>
        <v/>
      </c>
      <c r="N444" s="147" t="str">
        <f t="shared" si="2"/>
        <v/>
      </c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 ht="13.5" customHeight="1">
      <c r="A445" s="148"/>
      <c r="B445" s="60" t="str">
        <f>IF($K445="","",(VLOOKUP($K445,'判定表'!$B$3:$G$108,6,FALSE)))</f>
        <v/>
      </c>
      <c r="C445" s="137"/>
      <c r="D445" s="149" t="str">
        <f t="shared" si="1"/>
        <v/>
      </c>
      <c r="E445" s="150" t="str">
        <f>IF(G445="","",VLOOKUP($G445,'金額'!$N$3:$O$62,2,FALSE))</f>
        <v/>
      </c>
      <c r="F445" s="150" t="str">
        <f>IF(G445="","",VLOOKUP($G445,'金額'!$N$3:$Q$62,4,FALSE))</f>
        <v/>
      </c>
      <c r="G445" s="140"/>
      <c r="H445" s="141"/>
      <c r="I445" s="142"/>
      <c r="J445" s="143"/>
      <c r="K445" s="144"/>
      <c r="L445" s="145"/>
      <c r="M445" s="151" t="str">
        <f>IF(G445="","", IF(G445="Palette TIP",#REF!,VLOOKUP(G445, '金額'!$N$3:$P$62, 3, FALSE)))</f>
        <v/>
      </c>
      <c r="N445" s="147" t="str">
        <f t="shared" si="2"/>
        <v/>
      </c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 ht="13.5" customHeight="1">
      <c r="A446" s="148"/>
      <c r="B446" s="60" t="str">
        <f>IF($K446="","",(VLOOKUP($K446,'判定表'!$B$3:$G$108,6,FALSE)))</f>
        <v/>
      </c>
      <c r="C446" s="137"/>
      <c r="D446" s="149" t="str">
        <f t="shared" si="1"/>
        <v/>
      </c>
      <c r="E446" s="150" t="str">
        <f>IF(G446="","",VLOOKUP($G446,'金額'!$N$3:$O$62,2,FALSE))</f>
        <v/>
      </c>
      <c r="F446" s="150" t="str">
        <f>IF(G446="","",VLOOKUP($G446,'金額'!$N$3:$Q$62,4,FALSE))</f>
        <v/>
      </c>
      <c r="G446" s="140"/>
      <c r="H446" s="141"/>
      <c r="I446" s="142"/>
      <c r="J446" s="143"/>
      <c r="K446" s="144"/>
      <c r="L446" s="145"/>
      <c r="M446" s="151" t="str">
        <f>IF(G446="","", IF(G446="Palette TIP",#REF!,VLOOKUP(G446, '金額'!$N$3:$P$62, 3, FALSE)))</f>
        <v/>
      </c>
      <c r="N446" s="147" t="str">
        <f t="shared" si="2"/>
        <v/>
      </c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 ht="13.5" customHeight="1">
      <c r="A447" s="148"/>
      <c r="B447" s="60" t="str">
        <f>IF($K447="","",(VLOOKUP($K447,'判定表'!$B$3:$G$108,6,FALSE)))</f>
        <v/>
      </c>
      <c r="C447" s="137"/>
      <c r="D447" s="149" t="str">
        <f t="shared" si="1"/>
        <v/>
      </c>
      <c r="E447" s="150" t="str">
        <f>IF(G447="","",VLOOKUP($G447,'金額'!$N$3:$O$62,2,FALSE))</f>
        <v/>
      </c>
      <c r="F447" s="150" t="str">
        <f>IF(G447="","",VLOOKUP($G447,'金額'!$N$3:$Q$62,4,FALSE))</f>
        <v/>
      </c>
      <c r="G447" s="140"/>
      <c r="H447" s="141"/>
      <c r="I447" s="142"/>
      <c r="J447" s="143"/>
      <c r="K447" s="144"/>
      <c r="L447" s="145"/>
      <c r="M447" s="151" t="str">
        <f>IF(G447="","", IF(G447="Palette TIP",#REF!,VLOOKUP(G447, '金額'!$N$3:$P$62, 3, FALSE)))</f>
        <v/>
      </c>
      <c r="N447" s="147" t="str">
        <f t="shared" si="2"/>
        <v/>
      </c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 ht="13.5" customHeight="1">
      <c r="A448" s="148"/>
      <c r="B448" s="60" t="str">
        <f>IF($K448="","",(VLOOKUP($K448,'判定表'!$B$3:$G$108,6,FALSE)))</f>
        <v/>
      </c>
      <c r="C448" s="137"/>
      <c r="D448" s="149" t="str">
        <f t="shared" si="1"/>
        <v/>
      </c>
      <c r="E448" s="150" t="str">
        <f>IF(G448="","",VLOOKUP($G448,'金額'!$N$3:$O$62,2,FALSE))</f>
        <v/>
      </c>
      <c r="F448" s="150" t="str">
        <f>IF(G448="","",VLOOKUP($G448,'金額'!$N$3:$Q$62,4,FALSE))</f>
        <v/>
      </c>
      <c r="G448" s="140"/>
      <c r="H448" s="141"/>
      <c r="I448" s="142"/>
      <c r="J448" s="143"/>
      <c r="K448" s="144"/>
      <c r="L448" s="145"/>
      <c r="M448" s="151" t="str">
        <f>IF(G448="","", IF(G448="Palette TIP",#REF!,VLOOKUP(G448, '金額'!$N$3:$P$62, 3, FALSE)))</f>
        <v/>
      </c>
      <c r="N448" s="147" t="str">
        <f t="shared" si="2"/>
        <v/>
      </c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 ht="13.5" customHeight="1">
      <c r="A449" s="148"/>
      <c r="B449" s="60" t="str">
        <f>IF($K449="","",(VLOOKUP($K449,'判定表'!$B$3:$G$108,6,FALSE)))</f>
        <v/>
      </c>
      <c r="C449" s="137"/>
      <c r="D449" s="149" t="str">
        <f t="shared" si="1"/>
        <v/>
      </c>
      <c r="E449" s="150" t="str">
        <f>IF(G449="","",VLOOKUP($G449,'金額'!$N$3:$O$62,2,FALSE))</f>
        <v/>
      </c>
      <c r="F449" s="150" t="str">
        <f>IF(G449="","",VLOOKUP($G449,'金額'!$N$3:$Q$62,4,FALSE))</f>
        <v/>
      </c>
      <c r="G449" s="140"/>
      <c r="H449" s="141"/>
      <c r="I449" s="142"/>
      <c r="J449" s="143"/>
      <c r="K449" s="144"/>
      <c r="L449" s="145"/>
      <c r="M449" s="151" t="str">
        <f>IF(G449="","", IF(G449="Palette TIP",#REF!,VLOOKUP(G449, '金額'!$N$3:$P$62, 3, FALSE)))</f>
        <v/>
      </c>
      <c r="N449" s="147" t="str">
        <f t="shared" si="2"/>
        <v/>
      </c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 ht="13.5" customHeight="1">
      <c r="A450" s="148"/>
      <c r="B450" s="60" t="str">
        <f>IF($K450="","",(VLOOKUP($K450,'判定表'!$B$3:$G$108,6,FALSE)))</f>
        <v/>
      </c>
      <c r="C450" s="137"/>
      <c r="D450" s="149" t="str">
        <f t="shared" si="1"/>
        <v/>
      </c>
      <c r="E450" s="150" t="str">
        <f>IF(G450="","",VLOOKUP($G450,'金額'!$N$3:$O$62,2,FALSE))</f>
        <v/>
      </c>
      <c r="F450" s="150" t="str">
        <f>IF(G450="","",VLOOKUP($G450,'金額'!$N$3:$Q$62,4,FALSE))</f>
        <v/>
      </c>
      <c r="G450" s="140"/>
      <c r="H450" s="141"/>
      <c r="I450" s="142"/>
      <c r="J450" s="143"/>
      <c r="K450" s="144"/>
      <c r="L450" s="145"/>
      <c r="M450" s="151" t="str">
        <f>IF(G450="","", IF(G450="Palette TIP",#REF!,VLOOKUP(G450, '金額'!$N$3:$P$62, 3, FALSE)))</f>
        <v/>
      </c>
      <c r="N450" s="147" t="str">
        <f t="shared" si="2"/>
        <v/>
      </c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 ht="13.5" customHeight="1">
      <c r="A451" s="148"/>
      <c r="B451" s="60" t="str">
        <f>IF($K451="","",(VLOOKUP($K451,'判定表'!$B$3:$G$108,6,FALSE)))</f>
        <v/>
      </c>
      <c r="C451" s="137"/>
      <c r="D451" s="149" t="str">
        <f t="shared" si="1"/>
        <v/>
      </c>
      <c r="E451" s="150" t="str">
        <f>IF(G451="","",VLOOKUP($G451,'金額'!$N$3:$O$62,2,FALSE))</f>
        <v/>
      </c>
      <c r="F451" s="150" t="str">
        <f>IF(G451="","",VLOOKUP($G451,'金額'!$N$3:$Q$62,4,FALSE))</f>
        <v/>
      </c>
      <c r="G451" s="140"/>
      <c r="H451" s="141"/>
      <c r="I451" s="142"/>
      <c r="J451" s="143"/>
      <c r="K451" s="144"/>
      <c r="L451" s="145"/>
      <c r="M451" s="151" t="str">
        <f>IF(G451="","", IF(G451="Palette TIP",#REF!,VLOOKUP(G451, '金額'!$N$3:$P$62, 3, FALSE)))</f>
        <v/>
      </c>
      <c r="N451" s="147" t="str">
        <f t="shared" si="2"/>
        <v/>
      </c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 ht="13.5" customHeight="1">
      <c r="A452" s="148"/>
      <c r="B452" s="60" t="str">
        <f>IF($K452="","",(VLOOKUP($K452,'判定表'!$B$3:$G$108,6,FALSE)))</f>
        <v/>
      </c>
      <c r="C452" s="137"/>
      <c r="D452" s="149" t="str">
        <f t="shared" si="1"/>
        <v/>
      </c>
      <c r="E452" s="150" t="str">
        <f>IF(G452="","",VLOOKUP($G452,'金額'!$N$3:$O$62,2,FALSE))</f>
        <v/>
      </c>
      <c r="F452" s="150" t="str">
        <f>IF(G452="","",VLOOKUP($G452,'金額'!$N$3:$Q$62,4,FALSE))</f>
        <v/>
      </c>
      <c r="G452" s="140"/>
      <c r="H452" s="141"/>
      <c r="I452" s="142"/>
      <c r="J452" s="143"/>
      <c r="K452" s="144"/>
      <c r="L452" s="145"/>
      <c r="M452" s="151" t="str">
        <f>IF(G452="","", IF(G452="Palette TIP",#REF!,VLOOKUP(G452, '金額'!$N$3:$P$62, 3, FALSE)))</f>
        <v/>
      </c>
      <c r="N452" s="147" t="str">
        <f t="shared" si="2"/>
        <v/>
      </c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 ht="13.5" customHeight="1">
      <c r="A453" s="148"/>
      <c r="B453" s="60" t="str">
        <f>IF($K453="","",(VLOOKUP($K453,'判定表'!$B$3:$G$108,6,FALSE)))</f>
        <v/>
      </c>
      <c r="C453" s="137"/>
      <c r="D453" s="149" t="str">
        <f t="shared" si="1"/>
        <v/>
      </c>
      <c r="E453" s="150" t="str">
        <f>IF(G453="","",VLOOKUP($G453,'金額'!$N$3:$O$62,2,FALSE))</f>
        <v/>
      </c>
      <c r="F453" s="150" t="str">
        <f>IF(G453="","",VLOOKUP($G453,'金額'!$N$3:$Q$62,4,FALSE))</f>
        <v/>
      </c>
      <c r="G453" s="140"/>
      <c r="H453" s="141"/>
      <c r="I453" s="142"/>
      <c r="J453" s="143"/>
      <c r="K453" s="144"/>
      <c r="L453" s="145"/>
      <c r="M453" s="151" t="str">
        <f>IF(G453="","", IF(G453="Palette TIP",#REF!,VLOOKUP(G453, '金額'!$N$3:$P$62, 3, FALSE)))</f>
        <v/>
      </c>
      <c r="N453" s="147" t="str">
        <f t="shared" si="2"/>
        <v/>
      </c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 ht="13.5" customHeight="1">
      <c r="A454" s="148"/>
      <c r="B454" s="60" t="str">
        <f>IF($K454="","",(VLOOKUP($K454,'判定表'!$B$3:$G$108,6,FALSE)))</f>
        <v/>
      </c>
      <c r="C454" s="137"/>
      <c r="D454" s="149" t="str">
        <f t="shared" si="1"/>
        <v/>
      </c>
      <c r="E454" s="150" t="str">
        <f>IF(G454="","",VLOOKUP($G454,'金額'!$N$3:$O$62,2,FALSE))</f>
        <v/>
      </c>
      <c r="F454" s="150" t="str">
        <f>IF(G454="","",VLOOKUP($G454,'金額'!$N$3:$Q$62,4,FALSE))</f>
        <v/>
      </c>
      <c r="G454" s="140"/>
      <c r="H454" s="141"/>
      <c r="I454" s="142"/>
      <c r="J454" s="143"/>
      <c r="K454" s="144"/>
      <c r="L454" s="145"/>
      <c r="M454" s="151" t="str">
        <f>IF(G454="","", IF(G454="Palette TIP",#REF!,VLOOKUP(G454, '金額'!$N$3:$P$62, 3, FALSE)))</f>
        <v/>
      </c>
      <c r="N454" s="147" t="str">
        <f t="shared" si="2"/>
        <v/>
      </c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 ht="13.5" customHeight="1">
      <c r="A455" s="148"/>
      <c r="B455" s="60" t="str">
        <f>IF($K455="","",(VLOOKUP($K455,'判定表'!$B$3:$G$108,6,FALSE)))</f>
        <v/>
      </c>
      <c r="C455" s="137"/>
      <c r="D455" s="149" t="str">
        <f t="shared" si="1"/>
        <v/>
      </c>
      <c r="E455" s="150" t="str">
        <f>IF(G455="","",VLOOKUP($G455,'金額'!$N$3:$O$62,2,FALSE))</f>
        <v/>
      </c>
      <c r="F455" s="150" t="str">
        <f>IF(G455="","",VLOOKUP($G455,'金額'!$N$3:$Q$62,4,FALSE))</f>
        <v/>
      </c>
      <c r="G455" s="140"/>
      <c r="H455" s="141"/>
      <c r="I455" s="142"/>
      <c r="J455" s="143"/>
      <c r="K455" s="144"/>
      <c r="L455" s="145"/>
      <c r="M455" s="151" t="str">
        <f>IF(G455="","", IF(G455="Palette TIP",#REF!,VLOOKUP(G455, '金額'!$N$3:$P$62, 3, FALSE)))</f>
        <v/>
      </c>
      <c r="N455" s="147" t="str">
        <f t="shared" si="2"/>
        <v/>
      </c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 ht="13.5" customHeight="1">
      <c r="A456" s="148"/>
      <c r="B456" s="60" t="str">
        <f>IF($K456="","",(VLOOKUP($K456,'判定表'!$B$3:$G$108,6,FALSE)))</f>
        <v/>
      </c>
      <c r="C456" s="137"/>
      <c r="D456" s="149" t="str">
        <f t="shared" si="1"/>
        <v/>
      </c>
      <c r="E456" s="150" t="str">
        <f>IF(G456="","",VLOOKUP($G456,'金額'!$N$3:$O$62,2,FALSE))</f>
        <v/>
      </c>
      <c r="F456" s="150" t="str">
        <f>IF(G456="","",VLOOKUP($G456,'金額'!$N$3:$Q$62,4,FALSE))</f>
        <v/>
      </c>
      <c r="G456" s="140"/>
      <c r="H456" s="141"/>
      <c r="I456" s="142"/>
      <c r="J456" s="143"/>
      <c r="K456" s="144"/>
      <c r="L456" s="145"/>
      <c r="M456" s="151" t="str">
        <f>IF(G456="","", IF(G456="Palette TIP",#REF!,VLOOKUP(G456, '金額'!$N$3:$P$62, 3, FALSE)))</f>
        <v/>
      </c>
      <c r="N456" s="147" t="str">
        <f t="shared" si="2"/>
        <v/>
      </c>
      <c r="O456" s="125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 ht="13.5" customHeight="1">
      <c r="A457" s="148"/>
      <c r="B457" s="60" t="str">
        <f>IF($K457="","",(VLOOKUP($K457,'判定表'!$B$3:$G$108,6,FALSE)))</f>
        <v/>
      </c>
      <c r="C457" s="137"/>
      <c r="D457" s="149" t="str">
        <f t="shared" si="1"/>
        <v/>
      </c>
      <c r="E457" s="150" t="str">
        <f>IF(G457="","",VLOOKUP($G457,'金額'!$N$3:$O$62,2,FALSE))</f>
        <v/>
      </c>
      <c r="F457" s="150" t="str">
        <f>IF(G457="","",VLOOKUP($G457,'金額'!$N$3:$Q$62,4,FALSE))</f>
        <v/>
      </c>
      <c r="G457" s="140"/>
      <c r="H457" s="141"/>
      <c r="I457" s="142"/>
      <c r="J457" s="143"/>
      <c r="K457" s="144"/>
      <c r="L457" s="145"/>
      <c r="M457" s="151" t="str">
        <f>IF(G457="","", IF(G457="Palette TIP",#REF!,VLOOKUP(G457, '金額'!$N$3:$P$62, 3, FALSE)))</f>
        <v/>
      </c>
      <c r="N457" s="147" t="str">
        <f t="shared" si="2"/>
        <v/>
      </c>
      <c r="O457" s="125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 ht="13.5" customHeight="1">
      <c r="A458" s="148"/>
      <c r="B458" s="60" t="str">
        <f>IF($K458="","",(VLOOKUP($K458,'判定表'!$B$3:$G$108,6,FALSE)))</f>
        <v/>
      </c>
      <c r="C458" s="137"/>
      <c r="D458" s="149" t="str">
        <f t="shared" si="1"/>
        <v/>
      </c>
      <c r="E458" s="150" t="str">
        <f>IF(G458="","",VLOOKUP($G458,'金額'!$N$3:$O$62,2,FALSE))</f>
        <v/>
      </c>
      <c r="F458" s="150" t="str">
        <f>IF(G458="","",VLOOKUP($G458,'金額'!$N$3:$Q$62,4,FALSE))</f>
        <v/>
      </c>
      <c r="G458" s="140"/>
      <c r="H458" s="141"/>
      <c r="I458" s="142"/>
      <c r="J458" s="143"/>
      <c r="K458" s="144"/>
      <c r="L458" s="145"/>
      <c r="M458" s="151" t="str">
        <f>IF(G458="","", IF(G458="Palette TIP",#REF!,VLOOKUP(G458, '金額'!$N$3:$P$62, 3, FALSE)))</f>
        <v/>
      </c>
      <c r="N458" s="147" t="str">
        <f t="shared" si="2"/>
        <v/>
      </c>
      <c r="O458" s="125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 ht="13.5" customHeight="1">
      <c r="A459" s="148"/>
      <c r="B459" s="60" t="str">
        <f>IF($K459="","",(VLOOKUP($K459,'判定表'!$B$3:$G$108,6,FALSE)))</f>
        <v/>
      </c>
      <c r="C459" s="137"/>
      <c r="D459" s="149" t="str">
        <f t="shared" si="1"/>
        <v/>
      </c>
      <c r="E459" s="150" t="str">
        <f>IF(G459="","",VLOOKUP($G459,'金額'!$N$3:$O$62,2,FALSE))</f>
        <v/>
      </c>
      <c r="F459" s="150" t="str">
        <f>IF(G459="","",VLOOKUP($G459,'金額'!$N$3:$Q$62,4,FALSE))</f>
        <v/>
      </c>
      <c r="G459" s="140"/>
      <c r="H459" s="141"/>
      <c r="I459" s="142"/>
      <c r="J459" s="143"/>
      <c r="K459" s="144"/>
      <c r="L459" s="145"/>
      <c r="M459" s="151" t="str">
        <f>IF(G459="","", IF(G459="Palette TIP",#REF!,VLOOKUP(G459, '金額'!$N$3:$P$62, 3, FALSE)))</f>
        <v/>
      </c>
      <c r="N459" s="147" t="str">
        <f t="shared" si="2"/>
        <v/>
      </c>
      <c r="O459" s="125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 ht="13.5" customHeight="1">
      <c r="A460" s="148"/>
      <c r="B460" s="60" t="str">
        <f>IF($K460="","",(VLOOKUP($K460,'判定表'!$B$3:$G$108,6,FALSE)))</f>
        <v/>
      </c>
      <c r="C460" s="137"/>
      <c r="D460" s="149" t="str">
        <f t="shared" si="1"/>
        <v/>
      </c>
      <c r="E460" s="150" t="str">
        <f>IF(G460="","",VLOOKUP($G460,'金額'!$N$3:$O$62,2,FALSE))</f>
        <v/>
      </c>
      <c r="F460" s="150" t="str">
        <f>IF(G460="","",VLOOKUP($G460,'金額'!$N$3:$Q$62,4,FALSE))</f>
        <v/>
      </c>
      <c r="G460" s="140"/>
      <c r="H460" s="141"/>
      <c r="I460" s="142"/>
      <c r="J460" s="143"/>
      <c r="K460" s="144"/>
      <c r="L460" s="145"/>
      <c r="M460" s="151" t="str">
        <f>IF(G460="","", IF(G460="Palette TIP",#REF!,VLOOKUP(G460, '金額'!$N$3:$P$62, 3, FALSE)))</f>
        <v/>
      </c>
      <c r="N460" s="147" t="str">
        <f t="shared" si="2"/>
        <v/>
      </c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 ht="13.5" customHeight="1">
      <c r="A461" s="148"/>
      <c r="B461" s="60" t="str">
        <f>IF($K461="","",(VLOOKUP($K461,'判定表'!$B$3:$G$108,6,FALSE)))</f>
        <v/>
      </c>
      <c r="C461" s="137"/>
      <c r="D461" s="149" t="str">
        <f t="shared" si="1"/>
        <v/>
      </c>
      <c r="E461" s="150" t="str">
        <f>IF(G461="","",VLOOKUP($G461,'金額'!$N$3:$O$62,2,FALSE))</f>
        <v/>
      </c>
      <c r="F461" s="150" t="str">
        <f>IF(G461="","",VLOOKUP($G461,'金額'!$N$3:$Q$62,4,FALSE))</f>
        <v/>
      </c>
      <c r="G461" s="140"/>
      <c r="H461" s="141"/>
      <c r="I461" s="142"/>
      <c r="J461" s="143"/>
      <c r="K461" s="144"/>
      <c r="L461" s="145"/>
      <c r="M461" s="151" t="str">
        <f>IF(G461="","", IF(G461="Palette TIP",#REF!,VLOOKUP(G461, '金額'!$N$3:$P$62, 3, FALSE)))</f>
        <v/>
      </c>
      <c r="N461" s="147" t="str">
        <f t="shared" si="2"/>
        <v/>
      </c>
      <c r="O461" s="125" t="s">
        <v>20</v>
      </c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 ht="13.5" customHeight="1">
      <c r="A462" s="148"/>
      <c r="B462" s="60" t="str">
        <f>IF($K462="","",(VLOOKUP($K462,'判定表'!$B$3:$G$108,6,FALSE)))</f>
        <v/>
      </c>
      <c r="C462" s="137"/>
      <c r="D462" s="149" t="str">
        <f t="shared" si="1"/>
        <v/>
      </c>
      <c r="E462" s="150" t="str">
        <f>IF(G462="","",VLOOKUP($G462,'金額'!$N$3:$O$62,2,FALSE))</f>
        <v/>
      </c>
      <c r="F462" s="150" t="str">
        <f>IF(G462="","",VLOOKUP($G462,'金額'!$N$3:$Q$62,4,FALSE))</f>
        <v/>
      </c>
      <c r="G462" s="140"/>
      <c r="H462" s="141"/>
      <c r="I462" s="142"/>
      <c r="J462" s="143"/>
      <c r="K462" s="144"/>
      <c r="L462" s="145"/>
      <c r="M462" s="151" t="str">
        <f>IF(G462="","", IF(G462="Palette TIP",#REF!,VLOOKUP(G462, '金額'!$N$3:$P$62, 3, FALSE)))</f>
        <v/>
      </c>
      <c r="N462" s="147" t="str">
        <f t="shared" si="2"/>
        <v/>
      </c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 ht="13.5" customHeight="1">
      <c r="A463" s="148"/>
      <c r="B463" s="60" t="str">
        <f>IF($K463="","",(VLOOKUP($K463,'判定表'!$B$3:$G$108,6,FALSE)))</f>
        <v/>
      </c>
      <c r="C463" s="137"/>
      <c r="D463" s="149" t="str">
        <f t="shared" si="1"/>
        <v/>
      </c>
      <c r="E463" s="150" t="str">
        <f>IF(G463="","",VLOOKUP($G463,'金額'!$N$3:$O$62,2,FALSE))</f>
        <v/>
      </c>
      <c r="F463" s="150" t="str">
        <f>IF(G463="","",VLOOKUP($G463,'金額'!$N$3:$Q$62,4,FALSE))</f>
        <v/>
      </c>
      <c r="G463" s="140"/>
      <c r="H463" s="141"/>
      <c r="I463" s="142"/>
      <c r="J463" s="143"/>
      <c r="K463" s="144"/>
      <c r="L463" s="145"/>
      <c r="M463" s="151" t="str">
        <f>IF(G463="","", IF(G463="Palette TIP",#REF!,VLOOKUP(G463, '金額'!$N$3:$P$62, 3, FALSE)))</f>
        <v/>
      </c>
      <c r="N463" s="147" t="str">
        <f t="shared" si="2"/>
        <v/>
      </c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 ht="13.5" customHeight="1">
      <c r="A464" s="148"/>
      <c r="B464" s="60" t="str">
        <f>IF($K464="","",(VLOOKUP($K464,'判定表'!$B$3:$G$108,6,FALSE)))</f>
        <v/>
      </c>
      <c r="C464" s="137"/>
      <c r="D464" s="149" t="str">
        <f t="shared" si="1"/>
        <v/>
      </c>
      <c r="E464" s="150" t="str">
        <f>IF(G464="","",VLOOKUP($G464,'金額'!$N$3:$O$62,2,FALSE))</f>
        <v/>
      </c>
      <c r="F464" s="150" t="str">
        <f>IF(G464="","",VLOOKUP($G464,'金額'!$N$3:$Q$62,4,FALSE))</f>
        <v/>
      </c>
      <c r="G464" s="140"/>
      <c r="H464" s="141"/>
      <c r="I464" s="142"/>
      <c r="J464" s="143"/>
      <c r="K464" s="144"/>
      <c r="L464" s="145"/>
      <c r="M464" s="151" t="str">
        <f>IF(G464="","", IF(G464="Palette TIP",#REF!,VLOOKUP(G464, '金額'!$N$3:$P$62, 3, FALSE)))</f>
        <v/>
      </c>
      <c r="N464" s="147" t="str">
        <f t="shared" si="2"/>
        <v/>
      </c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 ht="13.5" customHeight="1">
      <c r="A465" s="148"/>
      <c r="B465" s="60" t="str">
        <f>IF($K465="","",(VLOOKUP($K465,'判定表'!$B$3:$G$108,6,FALSE)))</f>
        <v/>
      </c>
      <c r="C465" s="137"/>
      <c r="D465" s="149" t="str">
        <f t="shared" si="1"/>
        <v/>
      </c>
      <c r="E465" s="150" t="str">
        <f>IF(G465="","",VLOOKUP($G465,'金額'!$N$3:$O$62,2,FALSE))</f>
        <v/>
      </c>
      <c r="F465" s="150" t="str">
        <f>IF(G465="","",VLOOKUP($G465,'金額'!$N$3:$Q$62,4,FALSE))</f>
        <v/>
      </c>
      <c r="G465" s="140"/>
      <c r="H465" s="141"/>
      <c r="I465" s="142"/>
      <c r="J465" s="143"/>
      <c r="K465" s="144"/>
      <c r="L465" s="145"/>
      <c r="M465" s="151" t="str">
        <f>IF(G465="","", IF(G465="Palette TIP",#REF!,VLOOKUP(G465, '金額'!$N$3:$P$62, 3, FALSE)))</f>
        <v/>
      </c>
      <c r="N465" s="147" t="str">
        <f t="shared" si="2"/>
        <v/>
      </c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 ht="13.5" customHeight="1">
      <c r="A466" s="148"/>
      <c r="B466" s="60" t="str">
        <f>IF($K466="","",(VLOOKUP($K466,'判定表'!$B$3:$G$108,6,FALSE)))</f>
        <v/>
      </c>
      <c r="C466" s="137"/>
      <c r="D466" s="149" t="str">
        <f t="shared" si="1"/>
        <v/>
      </c>
      <c r="E466" s="150" t="str">
        <f>IF(G466="","",VLOOKUP($G466,'金額'!$N$3:$O$62,2,FALSE))</f>
        <v/>
      </c>
      <c r="F466" s="150" t="str">
        <f>IF(G466="","",VLOOKUP($G466,'金額'!$N$3:$Q$62,4,FALSE))</f>
        <v/>
      </c>
      <c r="G466" s="140"/>
      <c r="H466" s="141"/>
      <c r="I466" s="142"/>
      <c r="J466" s="143"/>
      <c r="K466" s="144"/>
      <c r="L466" s="145"/>
      <c r="M466" s="151" t="str">
        <f>IF(G466="","", IF(G466="Palette TIP",#REF!,VLOOKUP(G466, '金額'!$N$3:$P$62, 3, FALSE)))</f>
        <v/>
      </c>
      <c r="N466" s="147" t="str">
        <f t="shared" si="2"/>
        <v/>
      </c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 ht="13.5" customHeight="1">
      <c r="A467" s="148"/>
      <c r="B467" s="60" t="str">
        <f>IF($K467="","",(VLOOKUP($K467,'判定表'!$B$3:$G$108,6,FALSE)))</f>
        <v/>
      </c>
      <c r="C467" s="137"/>
      <c r="D467" s="149" t="str">
        <f t="shared" si="1"/>
        <v/>
      </c>
      <c r="E467" s="150" t="str">
        <f>IF(G467="","",VLOOKUP($G467,'金額'!$N$3:$O$62,2,FALSE))</f>
        <v/>
      </c>
      <c r="F467" s="150" t="str">
        <f>IF(G467="","",VLOOKUP($G467,'金額'!$N$3:$Q$62,4,FALSE))</f>
        <v/>
      </c>
      <c r="G467" s="140"/>
      <c r="H467" s="141"/>
      <c r="I467" s="142"/>
      <c r="J467" s="143"/>
      <c r="K467" s="144"/>
      <c r="L467" s="145"/>
      <c r="M467" s="151" t="str">
        <f>IF(G467="","", IF(G467="Palette TIP",#REF!,VLOOKUP(G467, '金額'!$N$3:$P$62, 3, FALSE)))</f>
        <v/>
      </c>
      <c r="N467" s="147" t="str">
        <f t="shared" si="2"/>
        <v/>
      </c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 ht="13.5" customHeight="1">
      <c r="A468" s="148"/>
      <c r="B468" s="60" t="str">
        <f>IF($K468="","",(VLOOKUP($K468,'判定表'!$B$3:$G$108,6,FALSE)))</f>
        <v/>
      </c>
      <c r="C468" s="137"/>
      <c r="D468" s="149" t="str">
        <f t="shared" si="1"/>
        <v/>
      </c>
      <c r="E468" s="150" t="str">
        <f>IF(G468="","",VLOOKUP($G468,'金額'!$N$3:$O$62,2,FALSE))</f>
        <v/>
      </c>
      <c r="F468" s="150" t="str">
        <f>IF(G468="","",VLOOKUP($G468,'金額'!$N$3:$Q$62,4,FALSE))</f>
        <v/>
      </c>
      <c r="G468" s="140"/>
      <c r="H468" s="141"/>
      <c r="I468" s="142"/>
      <c r="J468" s="143"/>
      <c r="K468" s="144"/>
      <c r="L468" s="145"/>
      <c r="M468" s="151" t="str">
        <f>IF(G468="","", IF(G468="Palette TIP",#REF!,VLOOKUP(G468, '金額'!$N$3:$P$62, 3, FALSE)))</f>
        <v/>
      </c>
      <c r="N468" s="147" t="str">
        <f t="shared" si="2"/>
        <v/>
      </c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 ht="13.5" customHeight="1">
      <c r="A469" s="148"/>
      <c r="B469" s="60" t="str">
        <f>IF($K469="","",(VLOOKUP($K469,'判定表'!$B$3:$G$108,6,FALSE)))</f>
        <v/>
      </c>
      <c r="C469" s="137"/>
      <c r="D469" s="149" t="str">
        <f t="shared" si="1"/>
        <v/>
      </c>
      <c r="E469" s="150" t="str">
        <f>IF(G469="","",VLOOKUP($G469,'金額'!$N$3:$O$62,2,FALSE))</f>
        <v/>
      </c>
      <c r="F469" s="150" t="str">
        <f>IF(G469="","",VLOOKUP($G469,'金額'!$N$3:$Q$62,4,FALSE))</f>
        <v/>
      </c>
      <c r="G469" s="140"/>
      <c r="H469" s="141"/>
      <c r="I469" s="142"/>
      <c r="J469" s="143"/>
      <c r="K469" s="144"/>
      <c r="L469" s="145"/>
      <c r="M469" s="151" t="str">
        <f>IF(G469="","", IF(G469="Palette TIP",#REF!,VLOOKUP(G469, '金額'!$N$3:$P$62, 3, FALSE)))</f>
        <v/>
      </c>
      <c r="N469" s="147" t="str">
        <f t="shared" si="2"/>
        <v/>
      </c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 ht="13.5" customHeight="1">
      <c r="A470" s="148"/>
      <c r="B470" s="60" t="str">
        <f>IF($K470="","",(VLOOKUP($K470,'判定表'!$B$3:$G$108,6,FALSE)))</f>
        <v/>
      </c>
      <c r="C470" s="137"/>
      <c r="D470" s="149" t="str">
        <f t="shared" si="1"/>
        <v/>
      </c>
      <c r="E470" s="150" t="str">
        <f>IF(G470="","",VLOOKUP($G470,'金額'!$N$3:$O$62,2,FALSE))</f>
        <v/>
      </c>
      <c r="F470" s="150" t="str">
        <f>IF(G470="","",VLOOKUP($G470,'金額'!$N$3:$Q$62,4,FALSE))</f>
        <v/>
      </c>
      <c r="G470" s="140"/>
      <c r="H470" s="141"/>
      <c r="I470" s="142"/>
      <c r="J470" s="143"/>
      <c r="K470" s="144"/>
      <c r="L470" s="145"/>
      <c r="M470" s="151" t="str">
        <f>IF(G470="","", IF(G470="Palette TIP",#REF!,VLOOKUP(G470, '金額'!$N$3:$P$62, 3, FALSE)))</f>
        <v/>
      </c>
      <c r="N470" s="147" t="str">
        <f t="shared" si="2"/>
        <v/>
      </c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 ht="13.5" customHeight="1">
      <c r="A471" s="148"/>
      <c r="B471" s="60" t="str">
        <f>IF($K471="","",(VLOOKUP($K471,'判定表'!$B$3:$G$108,6,FALSE)))</f>
        <v/>
      </c>
      <c r="C471" s="137"/>
      <c r="D471" s="149" t="str">
        <f t="shared" si="1"/>
        <v/>
      </c>
      <c r="E471" s="150" t="str">
        <f>IF(G471="","",VLOOKUP($G471,'金額'!$N$3:$O$62,2,FALSE))</f>
        <v/>
      </c>
      <c r="F471" s="150" t="str">
        <f>IF(G471="","",VLOOKUP($G471,'金額'!$N$3:$Q$62,4,FALSE))</f>
        <v/>
      </c>
      <c r="G471" s="140"/>
      <c r="H471" s="141"/>
      <c r="I471" s="142"/>
      <c r="J471" s="143"/>
      <c r="K471" s="144"/>
      <c r="L471" s="145"/>
      <c r="M471" s="151" t="str">
        <f>IF(G471="","", IF(G471="Palette TIP",#REF!,VLOOKUP(G471, '金額'!$N$3:$P$62, 3, FALSE)))</f>
        <v/>
      </c>
      <c r="N471" s="147" t="str">
        <f t="shared" si="2"/>
        <v/>
      </c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 ht="13.5" customHeight="1">
      <c r="A472" s="148"/>
      <c r="B472" s="60" t="str">
        <f>IF($K472="","",(VLOOKUP($K472,'判定表'!$B$3:$G$108,6,FALSE)))</f>
        <v/>
      </c>
      <c r="C472" s="137"/>
      <c r="D472" s="149" t="str">
        <f t="shared" si="1"/>
        <v/>
      </c>
      <c r="E472" s="150" t="str">
        <f>IF(G472="","",VLOOKUP($G472,'金額'!$N$3:$O$62,2,FALSE))</f>
        <v/>
      </c>
      <c r="F472" s="150" t="str">
        <f>IF(G472="","",VLOOKUP($G472,'金額'!$N$3:$Q$62,4,FALSE))</f>
        <v/>
      </c>
      <c r="G472" s="140"/>
      <c r="H472" s="141"/>
      <c r="I472" s="142"/>
      <c r="J472" s="143"/>
      <c r="K472" s="144"/>
      <c r="L472" s="145"/>
      <c r="M472" s="151" t="str">
        <f>IF(G472="","", IF(G472="Palette TIP",#REF!,VLOOKUP(G472, '金額'!$N$3:$P$62, 3, FALSE)))</f>
        <v/>
      </c>
      <c r="N472" s="147" t="str">
        <f t="shared" si="2"/>
        <v/>
      </c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 ht="13.5" customHeight="1">
      <c r="A473" s="148"/>
      <c r="B473" s="60" t="str">
        <f>IF($K473="","",(VLOOKUP($K473,'判定表'!$B$3:$G$108,6,FALSE)))</f>
        <v/>
      </c>
      <c r="C473" s="137"/>
      <c r="D473" s="149" t="str">
        <f t="shared" si="1"/>
        <v/>
      </c>
      <c r="E473" s="150" t="str">
        <f>IF(G473="","",VLOOKUP($G473,'金額'!$N$3:$O$62,2,FALSE))</f>
        <v/>
      </c>
      <c r="F473" s="150" t="str">
        <f>IF(G473="","",VLOOKUP($G473,'金額'!$N$3:$Q$62,4,FALSE))</f>
        <v/>
      </c>
      <c r="G473" s="140"/>
      <c r="H473" s="141"/>
      <c r="I473" s="142"/>
      <c r="J473" s="143"/>
      <c r="K473" s="144"/>
      <c r="L473" s="145"/>
      <c r="M473" s="151" t="str">
        <f>IF(G473="","", IF(G473="Palette TIP",#REF!,VLOOKUP(G473, '金額'!$N$3:$P$62, 3, FALSE)))</f>
        <v/>
      </c>
      <c r="N473" s="147" t="str">
        <f t="shared" si="2"/>
        <v/>
      </c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 ht="13.5" customHeight="1">
      <c r="A474" s="148"/>
      <c r="B474" s="60" t="str">
        <f>IF($K474="","",(VLOOKUP($K474,'判定表'!$B$3:$G$108,6,FALSE)))</f>
        <v/>
      </c>
      <c r="C474" s="137"/>
      <c r="D474" s="149" t="str">
        <f t="shared" si="1"/>
        <v/>
      </c>
      <c r="E474" s="150" t="str">
        <f>IF(G474="","",VLOOKUP($G474,'金額'!$N$3:$O$62,2,FALSE))</f>
        <v/>
      </c>
      <c r="F474" s="150" t="str">
        <f>IF(G474="","",VLOOKUP($G474,'金額'!$N$3:$Q$62,4,FALSE))</f>
        <v/>
      </c>
      <c r="G474" s="140"/>
      <c r="H474" s="141"/>
      <c r="I474" s="142"/>
      <c r="J474" s="143"/>
      <c r="K474" s="144"/>
      <c r="L474" s="145"/>
      <c r="M474" s="151" t="str">
        <f>IF(G474="","", IF(G474="Palette TIP",#REF!,VLOOKUP(G474, '金額'!$N$3:$P$62, 3, FALSE)))</f>
        <v/>
      </c>
      <c r="N474" s="147" t="str">
        <f t="shared" si="2"/>
        <v/>
      </c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 ht="13.5" customHeight="1">
      <c r="A475" s="148"/>
      <c r="B475" s="60" t="str">
        <f>IF($K475="","",(VLOOKUP($K475,'判定表'!$B$3:$G$108,6,FALSE)))</f>
        <v/>
      </c>
      <c r="C475" s="137"/>
      <c r="D475" s="149" t="str">
        <f t="shared" si="1"/>
        <v/>
      </c>
      <c r="E475" s="150" t="str">
        <f>IF(G475="","",VLOOKUP($G475,'金額'!$N$3:$O$62,2,FALSE))</f>
        <v/>
      </c>
      <c r="F475" s="150" t="str">
        <f>IF(G475="","",VLOOKUP($G475,'金額'!$N$3:$Q$62,4,FALSE))</f>
        <v/>
      </c>
      <c r="G475" s="140"/>
      <c r="H475" s="141"/>
      <c r="I475" s="142"/>
      <c r="J475" s="143"/>
      <c r="K475" s="144"/>
      <c r="L475" s="145"/>
      <c r="M475" s="151" t="str">
        <f>IF(G475="","", IF(G475="Palette TIP",#REF!,VLOOKUP(G475, '金額'!$N$3:$P$62, 3, FALSE)))</f>
        <v/>
      </c>
      <c r="N475" s="147" t="str">
        <f t="shared" si="2"/>
        <v/>
      </c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 ht="13.5" customHeight="1">
      <c r="A476" s="148"/>
      <c r="B476" s="60" t="str">
        <f>IF($K476="","",(VLOOKUP($K476,'判定表'!$B$3:$G$108,6,FALSE)))</f>
        <v/>
      </c>
      <c r="C476" s="137"/>
      <c r="D476" s="149" t="str">
        <f t="shared" si="1"/>
        <v/>
      </c>
      <c r="E476" s="150" t="str">
        <f>IF(G476="","",VLOOKUP($G476,'金額'!$N$3:$O$62,2,FALSE))</f>
        <v/>
      </c>
      <c r="F476" s="150" t="str">
        <f>IF(G476="","",VLOOKUP($G476,'金額'!$N$3:$Q$62,4,FALSE))</f>
        <v/>
      </c>
      <c r="G476" s="140"/>
      <c r="H476" s="141"/>
      <c r="I476" s="142"/>
      <c r="J476" s="143"/>
      <c r="K476" s="144"/>
      <c r="L476" s="145"/>
      <c r="M476" s="151" t="str">
        <f>IF(G476="","", IF(G476="Palette TIP",#REF!,VLOOKUP(G476, '金額'!$N$3:$P$62, 3, FALSE)))</f>
        <v/>
      </c>
      <c r="N476" s="147" t="str">
        <f t="shared" si="2"/>
        <v/>
      </c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 ht="13.5" customHeight="1">
      <c r="A477" s="148"/>
      <c r="B477" s="60" t="str">
        <f>IF($K477="","",(VLOOKUP($K477,'判定表'!$B$3:$G$108,6,FALSE)))</f>
        <v/>
      </c>
      <c r="C477" s="137"/>
      <c r="D477" s="149" t="str">
        <f t="shared" si="1"/>
        <v/>
      </c>
      <c r="E477" s="150" t="str">
        <f>IF(G477="","",VLOOKUP($G477,'金額'!$N$3:$O$62,2,FALSE))</f>
        <v/>
      </c>
      <c r="F477" s="150" t="str">
        <f>IF(G477="","",VLOOKUP($G477,'金額'!$N$3:$Q$62,4,FALSE))</f>
        <v/>
      </c>
      <c r="G477" s="140"/>
      <c r="H477" s="141"/>
      <c r="I477" s="142"/>
      <c r="J477" s="143"/>
      <c r="K477" s="144"/>
      <c r="L477" s="145"/>
      <c r="M477" s="151" t="str">
        <f>IF(G477="","", IF(G477="Palette TIP",#REF!,VLOOKUP(G477, '金額'!$N$3:$P$62, 3, FALSE)))</f>
        <v/>
      </c>
      <c r="N477" s="147" t="str">
        <f t="shared" si="2"/>
        <v/>
      </c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 ht="13.5" customHeight="1">
      <c r="A478" s="148"/>
      <c r="B478" s="60" t="str">
        <f>IF($K478="","",(VLOOKUP($K478,'判定表'!$B$3:$G$108,6,FALSE)))</f>
        <v/>
      </c>
      <c r="C478" s="137"/>
      <c r="D478" s="149" t="str">
        <f t="shared" si="1"/>
        <v/>
      </c>
      <c r="E478" s="150" t="str">
        <f>IF(G478="","",VLOOKUP($G478,'金額'!$N$3:$O$62,2,FALSE))</f>
        <v/>
      </c>
      <c r="F478" s="150" t="str">
        <f>IF(G478="","",VLOOKUP($G478,'金額'!$N$3:$Q$62,4,FALSE))</f>
        <v/>
      </c>
      <c r="G478" s="140"/>
      <c r="H478" s="141"/>
      <c r="I478" s="142"/>
      <c r="J478" s="143"/>
      <c r="K478" s="144"/>
      <c r="L478" s="145"/>
      <c r="M478" s="151" t="str">
        <f>IF(G478="","", IF(G478="Palette TIP",#REF!,VLOOKUP(G478, '金額'!$N$3:$P$62, 3, FALSE)))</f>
        <v/>
      </c>
      <c r="N478" s="147" t="str">
        <f t="shared" si="2"/>
        <v/>
      </c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 ht="13.5" customHeight="1">
      <c r="A479" s="148"/>
      <c r="B479" s="60" t="str">
        <f>IF($K479="","",(VLOOKUP($K479,'判定表'!$B$3:$G$108,6,FALSE)))</f>
        <v/>
      </c>
      <c r="C479" s="137"/>
      <c r="D479" s="149" t="str">
        <f t="shared" si="1"/>
        <v/>
      </c>
      <c r="E479" s="150" t="str">
        <f>IF(G479="","",VLOOKUP($G479,'金額'!$N$3:$O$62,2,FALSE))</f>
        <v/>
      </c>
      <c r="F479" s="150" t="str">
        <f>IF(G479="","",VLOOKUP($G479,'金額'!$N$3:$Q$62,4,FALSE))</f>
        <v/>
      </c>
      <c r="G479" s="140"/>
      <c r="H479" s="141"/>
      <c r="I479" s="142"/>
      <c r="J479" s="143"/>
      <c r="K479" s="144"/>
      <c r="L479" s="145"/>
      <c r="M479" s="151" t="str">
        <f>IF(G479="","", IF(G479="Palette TIP",#REF!,VLOOKUP(G479, '金額'!$N$3:$P$62, 3, FALSE)))</f>
        <v/>
      </c>
      <c r="N479" s="147" t="str">
        <f t="shared" si="2"/>
        <v/>
      </c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 ht="13.5" customHeight="1">
      <c r="A480" s="148"/>
      <c r="B480" s="60" t="str">
        <f>IF($K480="","",(VLOOKUP($K480,'判定表'!$B$3:$G$108,6,FALSE)))</f>
        <v/>
      </c>
      <c r="C480" s="137"/>
      <c r="D480" s="149" t="str">
        <f t="shared" si="1"/>
        <v/>
      </c>
      <c r="E480" s="150" t="str">
        <f>IF(G480="","",VLOOKUP($G480,'金額'!$N$3:$O$62,2,FALSE))</f>
        <v/>
      </c>
      <c r="F480" s="150" t="str">
        <f>IF(G480="","",VLOOKUP($G480,'金額'!$N$3:$Q$62,4,FALSE))</f>
        <v/>
      </c>
      <c r="G480" s="140"/>
      <c r="H480" s="141"/>
      <c r="I480" s="142"/>
      <c r="J480" s="143"/>
      <c r="K480" s="144"/>
      <c r="L480" s="145"/>
      <c r="M480" s="151" t="str">
        <f>IF(G480="","", IF(G480="Palette TIP",#REF!,VLOOKUP(G480, '金額'!$N$3:$P$62, 3, FALSE)))</f>
        <v/>
      </c>
      <c r="N480" s="147" t="str">
        <f t="shared" si="2"/>
        <v/>
      </c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 ht="13.5" customHeight="1">
      <c r="A481" s="148"/>
      <c r="B481" s="60" t="str">
        <f>IF($K481="","",(VLOOKUP($K481,'判定表'!$B$3:$G$108,6,FALSE)))</f>
        <v/>
      </c>
      <c r="C481" s="137"/>
      <c r="D481" s="149" t="str">
        <f t="shared" si="1"/>
        <v/>
      </c>
      <c r="E481" s="150" t="str">
        <f>IF(G481="","",VLOOKUP($G481,'金額'!$N$3:$O$62,2,FALSE))</f>
        <v/>
      </c>
      <c r="F481" s="150" t="str">
        <f>IF(G481="","",VLOOKUP($G481,'金額'!$N$3:$Q$62,4,FALSE))</f>
        <v/>
      </c>
      <c r="G481" s="140"/>
      <c r="H481" s="141"/>
      <c r="I481" s="142"/>
      <c r="J481" s="143"/>
      <c r="K481" s="144"/>
      <c r="L481" s="145"/>
      <c r="M481" s="151" t="str">
        <f>IF(G481="","", IF(G481="Palette TIP",#REF!,VLOOKUP(G481, '金額'!$N$3:$P$62, 3, FALSE)))</f>
        <v/>
      </c>
      <c r="N481" s="147" t="str">
        <f t="shared" si="2"/>
        <v/>
      </c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 ht="13.5" customHeight="1">
      <c r="A482" s="148"/>
      <c r="B482" s="60" t="str">
        <f>IF($K482="","",(VLOOKUP($K482,'判定表'!$B$3:$G$108,6,FALSE)))</f>
        <v/>
      </c>
      <c r="C482" s="137"/>
      <c r="D482" s="149" t="str">
        <f t="shared" si="1"/>
        <v/>
      </c>
      <c r="E482" s="150" t="str">
        <f>IF(G482="","",VLOOKUP($G482,'金額'!$N$3:$O$62,2,FALSE))</f>
        <v/>
      </c>
      <c r="F482" s="150" t="str">
        <f>IF(G482="","",VLOOKUP($G482,'金額'!$N$3:$Q$62,4,FALSE))</f>
        <v/>
      </c>
      <c r="G482" s="140"/>
      <c r="H482" s="141"/>
      <c r="I482" s="142"/>
      <c r="J482" s="143"/>
      <c r="K482" s="144"/>
      <c r="L482" s="145"/>
      <c r="M482" s="151" t="str">
        <f>IF(G482="","", IF(G482="Palette TIP",#REF!,VLOOKUP(G482, '金額'!$N$3:$P$62, 3, FALSE)))</f>
        <v/>
      </c>
      <c r="N482" s="147" t="str">
        <f t="shared" si="2"/>
        <v/>
      </c>
      <c r="O482" s="125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 ht="13.5" customHeight="1">
      <c r="A483" s="148"/>
      <c r="B483" s="60" t="str">
        <f>IF($K483="","",(VLOOKUP($K483,'判定表'!$B$3:$G$108,6,FALSE)))</f>
        <v/>
      </c>
      <c r="C483" s="137"/>
      <c r="D483" s="149" t="str">
        <f t="shared" si="1"/>
        <v/>
      </c>
      <c r="E483" s="150" t="str">
        <f>IF(G483="","",VLOOKUP($G483,'金額'!$N$3:$O$62,2,FALSE))</f>
        <v/>
      </c>
      <c r="F483" s="150" t="str">
        <f>IF(G483="","",VLOOKUP($G483,'金額'!$N$3:$Q$62,4,FALSE))</f>
        <v/>
      </c>
      <c r="G483" s="140"/>
      <c r="H483" s="141"/>
      <c r="I483" s="142"/>
      <c r="J483" s="143"/>
      <c r="K483" s="144"/>
      <c r="L483" s="145"/>
      <c r="M483" s="151" t="str">
        <f>IF(G483="","", IF(G483="Palette TIP",#REF!,VLOOKUP(G483, '金額'!$N$3:$P$62, 3, FALSE)))</f>
        <v/>
      </c>
      <c r="N483" s="147" t="str">
        <f t="shared" si="2"/>
        <v/>
      </c>
      <c r="O483" s="125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 ht="13.5" customHeight="1">
      <c r="A484" s="148"/>
      <c r="B484" s="60" t="str">
        <f>IF($K484="","",(VLOOKUP($K484,'判定表'!$B$3:$G$108,6,FALSE)))</f>
        <v/>
      </c>
      <c r="C484" s="137"/>
      <c r="D484" s="149" t="str">
        <f t="shared" si="1"/>
        <v/>
      </c>
      <c r="E484" s="150" t="str">
        <f>IF(G484="","",VLOOKUP($G484,'金額'!$N$3:$O$62,2,FALSE))</f>
        <v/>
      </c>
      <c r="F484" s="150" t="str">
        <f>IF(G484="","",VLOOKUP($G484,'金額'!$N$3:$Q$62,4,FALSE))</f>
        <v/>
      </c>
      <c r="G484" s="140"/>
      <c r="H484" s="141"/>
      <c r="I484" s="142"/>
      <c r="J484" s="143"/>
      <c r="K484" s="144"/>
      <c r="L484" s="145"/>
      <c r="M484" s="151" t="str">
        <f>IF(G484="","", IF(G484="Palette TIP",#REF!,VLOOKUP(G484, '金額'!$N$3:$P$62, 3, FALSE)))</f>
        <v/>
      </c>
      <c r="N484" s="147" t="str">
        <f t="shared" si="2"/>
        <v/>
      </c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 ht="13.5" customHeight="1">
      <c r="A485" s="148"/>
      <c r="B485" s="60" t="str">
        <f>IF($K485="","",(VLOOKUP($K485,'判定表'!$B$3:$G$108,6,FALSE)))</f>
        <v/>
      </c>
      <c r="C485" s="137"/>
      <c r="D485" s="149" t="str">
        <f t="shared" si="1"/>
        <v/>
      </c>
      <c r="E485" s="150" t="str">
        <f>IF(G485="","",VLOOKUP($G485,'金額'!$N$3:$O$62,2,FALSE))</f>
        <v/>
      </c>
      <c r="F485" s="150" t="str">
        <f>IF(G485="","",VLOOKUP($G485,'金額'!$N$3:$Q$62,4,FALSE))</f>
        <v/>
      </c>
      <c r="G485" s="140"/>
      <c r="H485" s="141"/>
      <c r="I485" s="142"/>
      <c r="J485" s="143"/>
      <c r="K485" s="144"/>
      <c r="L485" s="145"/>
      <c r="M485" s="151" t="str">
        <f>IF(G485="","", IF(G485="Palette TIP",#REF!,VLOOKUP(G485, '金額'!$N$3:$P$62, 3, FALSE)))</f>
        <v/>
      </c>
      <c r="N485" s="147" t="str">
        <f t="shared" si="2"/>
        <v/>
      </c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 ht="13.5" customHeight="1">
      <c r="A486" s="148"/>
      <c r="B486" s="60" t="str">
        <f>IF($K486="","",(VLOOKUP($K486,'判定表'!$B$3:$G$108,6,FALSE)))</f>
        <v/>
      </c>
      <c r="C486" s="137"/>
      <c r="D486" s="149" t="str">
        <f t="shared" si="1"/>
        <v/>
      </c>
      <c r="E486" s="150" t="str">
        <f>IF(G486="","",VLOOKUP($G486,'金額'!$N$3:$O$62,2,FALSE))</f>
        <v/>
      </c>
      <c r="F486" s="150" t="str">
        <f>IF(G486="","",VLOOKUP($G486,'金額'!$N$3:$Q$62,4,FALSE))</f>
        <v/>
      </c>
      <c r="G486" s="140"/>
      <c r="H486" s="141"/>
      <c r="I486" s="142"/>
      <c r="J486" s="143"/>
      <c r="K486" s="144"/>
      <c r="L486" s="145"/>
      <c r="M486" s="151" t="str">
        <f>IF(G486="","", IF(G486="Palette TIP",#REF!,VLOOKUP(G486, '金額'!$N$3:$P$62, 3, FALSE)))</f>
        <v/>
      </c>
      <c r="N486" s="147" t="str">
        <f t="shared" si="2"/>
        <v/>
      </c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 ht="13.5" customHeight="1">
      <c r="A487" s="148"/>
      <c r="B487" s="60" t="str">
        <f>IF($K487="","",(VLOOKUP($K487,'判定表'!$B$3:$G$108,6,FALSE)))</f>
        <v/>
      </c>
      <c r="C487" s="137"/>
      <c r="D487" s="149" t="str">
        <f t="shared" si="1"/>
        <v/>
      </c>
      <c r="E487" s="150" t="str">
        <f>IF(G487="","",VLOOKUP($G487,'金額'!$N$3:$O$62,2,FALSE))</f>
        <v/>
      </c>
      <c r="F487" s="150" t="str">
        <f>IF(G487="","",VLOOKUP($G487,'金額'!$N$3:$Q$62,4,FALSE))</f>
        <v/>
      </c>
      <c r="G487" s="140"/>
      <c r="H487" s="141"/>
      <c r="I487" s="142"/>
      <c r="J487" s="143"/>
      <c r="K487" s="144"/>
      <c r="L487" s="145"/>
      <c r="M487" s="151" t="str">
        <f>IF(G487="","", IF(G487="Palette TIP",#REF!,VLOOKUP(G487, '金額'!$N$3:$P$62, 3, FALSE)))</f>
        <v/>
      </c>
      <c r="N487" s="147" t="str">
        <f t="shared" si="2"/>
        <v/>
      </c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 ht="13.5" customHeight="1">
      <c r="A488" s="148"/>
      <c r="B488" s="60" t="str">
        <f>IF($K488="","",(VLOOKUP($K488,'判定表'!$B$3:$G$108,6,FALSE)))</f>
        <v/>
      </c>
      <c r="C488" s="137"/>
      <c r="D488" s="149" t="str">
        <f t="shared" si="1"/>
        <v/>
      </c>
      <c r="E488" s="150" t="str">
        <f>IF(G488="","",VLOOKUP($G488,'金額'!$N$3:$O$62,2,FALSE))</f>
        <v/>
      </c>
      <c r="F488" s="150" t="str">
        <f>IF(G488="","",VLOOKUP($G488,'金額'!$N$3:$Q$62,4,FALSE))</f>
        <v/>
      </c>
      <c r="G488" s="140"/>
      <c r="H488" s="141"/>
      <c r="I488" s="142"/>
      <c r="J488" s="143"/>
      <c r="K488" s="144"/>
      <c r="L488" s="145"/>
      <c r="M488" s="151" t="str">
        <f>IF(G488="","", IF(G488="Palette TIP",#REF!,VLOOKUP(G488, '金額'!$N$3:$P$62, 3, FALSE)))</f>
        <v/>
      </c>
      <c r="N488" s="147" t="str">
        <f t="shared" si="2"/>
        <v/>
      </c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 ht="13.5" customHeight="1">
      <c r="A489" s="148"/>
      <c r="B489" s="60" t="str">
        <f>IF($K489="","",(VLOOKUP($K489,'判定表'!$B$3:$G$108,6,FALSE)))</f>
        <v/>
      </c>
      <c r="C489" s="137"/>
      <c r="D489" s="149" t="str">
        <f t="shared" si="1"/>
        <v/>
      </c>
      <c r="E489" s="150" t="str">
        <f>IF(G489="","",VLOOKUP($G489,'金額'!$N$3:$O$62,2,FALSE))</f>
        <v/>
      </c>
      <c r="F489" s="150" t="str">
        <f>IF(G489="","",VLOOKUP($G489,'金額'!$N$3:$Q$62,4,FALSE))</f>
        <v/>
      </c>
      <c r="G489" s="140"/>
      <c r="H489" s="141"/>
      <c r="I489" s="142"/>
      <c r="J489" s="143"/>
      <c r="K489" s="144"/>
      <c r="L489" s="145"/>
      <c r="M489" s="151" t="str">
        <f>IF(G489="","", IF(G489="Palette TIP",#REF!,VLOOKUP(G489, '金額'!$N$3:$P$62, 3, FALSE)))</f>
        <v/>
      </c>
      <c r="N489" s="147" t="str">
        <f t="shared" si="2"/>
        <v/>
      </c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 ht="13.5" customHeight="1">
      <c r="A490" s="148"/>
      <c r="B490" s="60" t="str">
        <f>IF($K490="","",(VLOOKUP($K490,'判定表'!$B$3:$G$108,6,FALSE)))</f>
        <v/>
      </c>
      <c r="C490" s="137"/>
      <c r="D490" s="149" t="str">
        <f t="shared" si="1"/>
        <v/>
      </c>
      <c r="E490" s="150" t="str">
        <f>IF(G490="","",VLOOKUP($G490,'金額'!$N$3:$O$62,2,FALSE))</f>
        <v/>
      </c>
      <c r="F490" s="150" t="str">
        <f>IF(G490="","",VLOOKUP($G490,'金額'!$N$3:$Q$62,4,FALSE))</f>
        <v/>
      </c>
      <c r="G490" s="140"/>
      <c r="H490" s="141"/>
      <c r="I490" s="142"/>
      <c r="J490" s="143"/>
      <c r="K490" s="144"/>
      <c r="L490" s="145"/>
      <c r="M490" s="151" t="str">
        <f>IF(G490="","", IF(G490="Palette TIP",#REF!,VLOOKUP(G490, '金額'!$N$3:$P$62, 3, FALSE)))</f>
        <v/>
      </c>
      <c r="N490" s="147" t="str">
        <f t="shared" si="2"/>
        <v/>
      </c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 ht="13.5" customHeight="1">
      <c r="A491" s="148"/>
      <c r="B491" s="60" t="str">
        <f>IF($K491="","",(VLOOKUP($K491,'判定表'!$B$3:$G$108,6,FALSE)))</f>
        <v/>
      </c>
      <c r="C491" s="137"/>
      <c r="D491" s="149" t="str">
        <f t="shared" si="1"/>
        <v/>
      </c>
      <c r="E491" s="150" t="str">
        <f>IF(G491="","",VLOOKUP($G491,'金額'!$N$3:$O$62,2,FALSE))</f>
        <v/>
      </c>
      <c r="F491" s="150" t="str">
        <f>IF(G491="","",VLOOKUP($G491,'金額'!$N$3:$Q$62,4,FALSE))</f>
        <v/>
      </c>
      <c r="G491" s="140"/>
      <c r="H491" s="141"/>
      <c r="I491" s="142"/>
      <c r="J491" s="143"/>
      <c r="K491" s="144"/>
      <c r="L491" s="145"/>
      <c r="M491" s="151" t="str">
        <f>IF(G491="","", IF(G491="Palette TIP",#REF!,VLOOKUP(G491, '金額'!$N$3:$P$62, 3, FALSE)))</f>
        <v/>
      </c>
      <c r="N491" s="147" t="str">
        <f t="shared" si="2"/>
        <v/>
      </c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 ht="13.5" customHeight="1">
      <c r="A492" s="148"/>
      <c r="B492" s="60" t="str">
        <f>IF($K492="","",(VLOOKUP($K492,'判定表'!$B$3:$G$108,6,FALSE)))</f>
        <v/>
      </c>
      <c r="C492" s="137"/>
      <c r="D492" s="149" t="str">
        <f t="shared" si="1"/>
        <v/>
      </c>
      <c r="E492" s="150" t="str">
        <f>IF(G492="","",VLOOKUP($G492,'金額'!$N$3:$O$62,2,FALSE))</f>
        <v/>
      </c>
      <c r="F492" s="150" t="str">
        <f>IF(G492="","",VLOOKUP($G492,'金額'!$N$3:$Q$62,4,FALSE))</f>
        <v/>
      </c>
      <c r="G492" s="140"/>
      <c r="H492" s="141"/>
      <c r="I492" s="142"/>
      <c r="J492" s="143"/>
      <c r="K492" s="144"/>
      <c r="L492" s="145"/>
      <c r="M492" s="151" t="str">
        <f>IF(G492="","", IF(G492="Palette TIP",#REF!,VLOOKUP(G492, '金額'!$N$3:$P$62, 3, FALSE)))</f>
        <v/>
      </c>
      <c r="N492" s="147" t="str">
        <f t="shared" si="2"/>
        <v/>
      </c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 ht="13.5" customHeight="1">
      <c r="A493" s="148"/>
      <c r="B493" s="60" t="str">
        <f>IF($K493="","",(VLOOKUP($K493,'判定表'!$B$3:$G$108,6,FALSE)))</f>
        <v/>
      </c>
      <c r="C493" s="137"/>
      <c r="D493" s="149" t="str">
        <f t="shared" si="1"/>
        <v/>
      </c>
      <c r="E493" s="150" t="str">
        <f>IF(G493="","",VLOOKUP($G493,'金額'!$N$3:$O$62,2,FALSE))</f>
        <v/>
      </c>
      <c r="F493" s="150" t="str">
        <f>IF(G493="","",VLOOKUP($G493,'金額'!$N$3:$Q$62,4,FALSE))</f>
        <v/>
      </c>
      <c r="G493" s="140"/>
      <c r="H493" s="141"/>
      <c r="I493" s="142"/>
      <c r="J493" s="143"/>
      <c r="K493" s="144"/>
      <c r="L493" s="145"/>
      <c r="M493" s="151" t="str">
        <f>IF(G493="","", IF(G493="Palette TIP",#REF!,VLOOKUP(G493, '金額'!$N$3:$P$62, 3, FALSE)))</f>
        <v/>
      </c>
      <c r="N493" s="147" t="str">
        <f t="shared" si="2"/>
        <v/>
      </c>
      <c r="O493" s="125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 ht="13.5" customHeight="1">
      <c r="A494" s="148"/>
      <c r="B494" s="60" t="str">
        <f>IF($K494="","",(VLOOKUP($K494,'判定表'!$B$3:$G$108,6,FALSE)))</f>
        <v/>
      </c>
      <c r="C494" s="137"/>
      <c r="D494" s="149" t="str">
        <f t="shared" si="1"/>
        <v/>
      </c>
      <c r="E494" s="150" t="str">
        <f>IF(G494="","",VLOOKUP($G494,'金額'!$N$3:$O$62,2,FALSE))</f>
        <v/>
      </c>
      <c r="F494" s="150" t="str">
        <f>IF(G494="","",VLOOKUP($G494,'金額'!$N$3:$Q$62,4,FALSE))</f>
        <v/>
      </c>
      <c r="G494" s="140"/>
      <c r="H494" s="141"/>
      <c r="I494" s="142"/>
      <c r="J494" s="143"/>
      <c r="K494" s="144"/>
      <c r="L494" s="145"/>
      <c r="M494" s="151" t="str">
        <f>IF(G494="","", IF(G494="Palette TIP",#REF!,VLOOKUP(G494, '金額'!$N$3:$P$62, 3, FALSE)))</f>
        <v/>
      </c>
      <c r="N494" s="147" t="str">
        <f t="shared" si="2"/>
        <v/>
      </c>
      <c r="O494" s="125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 ht="13.5" customHeight="1">
      <c r="A495" s="148"/>
      <c r="B495" s="60" t="str">
        <f>IF($K495="","",(VLOOKUP($K495,'判定表'!$B$3:$G$108,6,FALSE)))</f>
        <v/>
      </c>
      <c r="C495" s="137"/>
      <c r="D495" s="149" t="str">
        <f t="shared" si="1"/>
        <v/>
      </c>
      <c r="E495" s="150" t="str">
        <f>IF(G495="","",VLOOKUP($G495,'金額'!$N$3:$O$62,2,FALSE))</f>
        <v/>
      </c>
      <c r="F495" s="150" t="str">
        <f>IF(G495="","",VLOOKUP($G495,'金額'!$N$3:$Q$62,4,FALSE))</f>
        <v/>
      </c>
      <c r="G495" s="140"/>
      <c r="H495" s="141"/>
      <c r="I495" s="142"/>
      <c r="J495" s="143"/>
      <c r="K495" s="144"/>
      <c r="L495" s="145"/>
      <c r="M495" s="151" t="str">
        <f>IF(G495="","", IF(G495="Palette TIP",#REF!,VLOOKUP(G495, '金額'!$N$3:$P$62, 3, FALSE)))</f>
        <v/>
      </c>
      <c r="N495" s="147" t="str">
        <f t="shared" si="2"/>
        <v/>
      </c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 ht="13.5" customHeight="1">
      <c r="A496" s="148"/>
      <c r="B496" s="60" t="str">
        <f>IF($K496="","",(VLOOKUP($K496,'判定表'!$B$3:$G$108,6,FALSE)))</f>
        <v/>
      </c>
      <c r="C496" s="137"/>
      <c r="D496" s="149" t="str">
        <f t="shared" si="1"/>
        <v/>
      </c>
      <c r="E496" s="150" t="str">
        <f>IF(G496="","",VLOOKUP($G496,'金額'!$N$3:$O$62,2,FALSE))</f>
        <v/>
      </c>
      <c r="F496" s="150" t="str">
        <f>IF(G496="","",VLOOKUP($G496,'金額'!$N$3:$Q$62,4,FALSE))</f>
        <v/>
      </c>
      <c r="G496" s="140"/>
      <c r="H496" s="141"/>
      <c r="I496" s="142"/>
      <c r="J496" s="143"/>
      <c r="K496" s="144"/>
      <c r="L496" s="145"/>
      <c r="M496" s="151" t="str">
        <f>IF(G496="","", IF(G496="Palette TIP",#REF!,VLOOKUP(G496, '金額'!$N$3:$P$62, 3, FALSE)))</f>
        <v/>
      </c>
      <c r="N496" s="147" t="str">
        <f t="shared" si="2"/>
        <v/>
      </c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 ht="13.5" customHeight="1">
      <c r="A497" s="148"/>
      <c r="B497" s="60" t="str">
        <f>IF($K497="","",(VLOOKUP($K497,'判定表'!$B$3:$G$108,6,FALSE)))</f>
        <v/>
      </c>
      <c r="C497" s="137"/>
      <c r="D497" s="149" t="str">
        <f t="shared" si="1"/>
        <v/>
      </c>
      <c r="E497" s="150" t="str">
        <f>IF(G497="","",VLOOKUP($G497,'金額'!$N$3:$O$62,2,FALSE))</f>
        <v/>
      </c>
      <c r="F497" s="150" t="str">
        <f>IF(G497="","",VLOOKUP($G497,'金額'!$N$3:$Q$62,4,FALSE))</f>
        <v/>
      </c>
      <c r="G497" s="140"/>
      <c r="H497" s="141"/>
      <c r="I497" s="142"/>
      <c r="J497" s="143"/>
      <c r="K497" s="144"/>
      <c r="L497" s="145"/>
      <c r="M497" s="151" t="str">
        <f>IF(G497="","", IF(G497="Palette TIP",#REF!,VLOOKUP(G497, '金額'!$N$3:$P$62, 3, FALSE)))</f>
        <v/>
      </c>
      <c r="N497" s="147" t="str">
        <f t="shared" si="2"/>
        <v/>
      </c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 ht="13.5" customHeight="1">
      <c r="A498" s="148"/>
      <c r="B498" s="60" t="str">
        <f>IF($K498="","",(VLOOKUP($K498,'判定表'!$B$3:$G$108,6,FALSE)))</f>
        <v/>
      </c>
      <c r="C498" s="137"/>
      <c r="D498" s="149" t="str">
        <f t="shared" si="1"/>
        <v/>
      </c>
      <c r="E498" s="150" t="str">
        <f>IF(G498="","",VLOOKUP($G498,'金額'!$N$3:$O$62,2,FALSE))</f>
        <v/>
      </c>
      <c r="F498" s="150" t="str">
        <f>IF(G498="","",VLOOKUP($G498,'金額'!$N$3:$Q$62,4,FALSE))</f>
        <v/>
      </c>
      <c r="G498" s="140"/>
      <c r="H498" s="141"/>
      <c r="I498" s="142"/>
      <c r="J498" s="143"/>
      <c r="K498" s="144"/>
      <c r="L498" s="145"/>
      <c r="M498" s="151" t="str">
        <f>IF(G498="","", IF(G498="Palette TIP",#REF!,VLOOKUP(G498, '金額'!$N$3:$P$62, 3, FALSE)))</f>
        <v/>
      </c>
      <c r="N498" s="147" t="str">
        <f t="shared" si="2"/>
        <v/>
      </c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 ht="13.5" customHeight="1">
      <c r="A499" s="148"/>
      <c r="B499" s="60" t="str">
        <f>IF($K499="","",(VLOOKUP($K499,'判定表'!$B$3:$G$108,6,FALSE)))</f>
        <v/>
      </c>
      <c r="C499" s="137"/>
      <c r="D499" s="149" t="str">
        <f t="shared" si="1"/>
        <v/>
      </c>
      <c r="E499" s="150" t="str">
        <f>IF(G499="","",VLOOKUP($G499,'金額'!$N$3:$O$62,2,FALSE))</f>
        <v/>
      </c>
      <c r="F499" s="150" t="str">
        <f>IF(G499="","",VLOOKUP($G499,'金額'!$N$3:$Q$62,4,FALSE))</f>
        <v/>
      </c>
      <c r="G499" s="140"/>
      <c r="H499" s="141"/>
      <c r="I499" s="142"/>
      <c r="J499" s="143"/>
      <c r="K499" s="144"/>
      <c r="L499" s="145"/>
      <c r="M499" s="151" t="str">
        <f>IF(G499="","", IF(G499="Palette TIP",#REF!,VLOOKUP(G499, '金額'!$N$3:$P$62, 3, FALSE)))</f>
        <v/>
      </c>
      <c r="N499" s="147" t="str">
        <f t="shared" si="2"/>
        <v/>
      </c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 ht="13.5" customHeight="1">
      <c r="A500" s="148"/>
      <c r="B500" s="60" t="str">
        <f>IF($K500="","",(VLOOKUP($K500,'判定表'!$B$3:$G$108,6,FALSE)))</f>
        <v/>
      </c>
      <c r="C500" s="137"/>
      <c r="D500" s="149" t="str">
        <f t="shared" si="1"/>
        <v/>
      </c>
      <c r="E500" s="150" t="str">
        <f>IF(G500="","",VLOOKUP($G500,'金額'!$N$3:$O$62,2,FALSE))</f>
        <v/>
      </c>
      <c r="F500" s="150" t="str">
        <f>IF(G500="","",VLOOKUP($G500,'金額'!$N$3:$Q$62,4,FALSE))</f>
        <v/>
      </c>
      <c r="G500" s="140"/>
      <c r="H500" s="141"/>
      <c r="I500" s="142"/>
      <c r="J500" s="143"/>
      <c r="K500" s="144"/>
      <c r="L500" s="145"/>
      <c r="M500" s="151" t="str">
        <f>IF(G500="","", IF(G500="Palette TIP",#REF!,VLOOKUP(G500, '金額'!$N$3:$P$62, 3, FALSE)))</f>
        <v/>
      </c>
      <c r="N500" s="147" t="str">
        <f t="shared" si="2"/>
        <v/>
      </c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 ht="13.5" customHeight="1">
      <c r="A501" s="148"/>
      <c r="B501" s="60" t="str">
        <f>IF($K501="","",(VLOOKUP($K501,'判定表'!$B$3:$G$108,6,FALSE)))</f>
        <v/>
      </c>
      <c r="C501" s="137"/>
      <c r="D501" s="149" t="str">
        <f t="shared" si="1"/>
        <v/>
      </c>
      <c r="E501" s="150" t="str">
        <f>IF(G501="","",VLOOKUP($G501,'金額'!$N$3:$O$62,2,FALSE))</f>
        <v/>
      </c>
      <c r="F501" s="150" t="str">
        <f>IF(G501="","",VLOOKUP($G501,'金額'!$N$3:$Q$62,4,FALSE))</f>
        <v/>
      </c>
      <c r="G501" s="140"/>
      <c r="H501" s="141"/>
      <c r="I501" s="142"/>
      <c r="J501" s="143"/>
      <c r="K501" s="144"/>
      <c r="L501" s="145"/>
      <c r="M501" s="151" t="str">
        <f>IF(G501="","", IF(G501="Palette TIP",#REF!,VLOOKUP(G501, '金額'!$N$3:$P$62, 3, FALSE)))</f>
        <v/>
      </c>
      <c r="N501" s="147" t="str">
        <f t="shared" si="2"/>
        <v/>
      </c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 ht="13.5" customHeight="1">
      <c r="A502" s="148"/>
      <c r="B502" s="60" t="str">
        <f>IF($K502="","",(VLOOKUP($K502,'判定表'!$B$3:$G$108,6,FALSE)))</f>
        <v/>
      </c>
      <c r="C502" s="137"/>
      <c r="D502" s="149" t="str">
        <f t="shared" si="1"/>
        <v/>
      </c>
      <c r="E502" s="150" t="str">
        <f>IF(G502="","",VLOOKUP($G502,'金額'!$N$3:$O$62,2,FALSE))</f>
        <v/>
      </c>
      <c r="F502" s="150" t="str">
        <f>IF(G502="","",VLOOKUP($G502,'金額'!$N$3:$Q$62,4,FALSE))</f>
        <v/>
      </c>
      <c r="G502" s="140"/>
      <c r="H502" s="141"/>
      <c r="I502" s="142"/>
      <c r="J502" s="143"/>
      <c r="K502" s="144"/>
      <c r="L502" s="145"/>
      <c r="M502" s="151" t="str">
        <f>IF(G502="","", IF(G502="Palette TIP",#REF!,VLOOKUP(G502, '金額'!$N$3:$P$62, 3, FALSE)))</f>
        <v/>
      </c>
      <c r="N502" s="147" t="str">
        <f t="shared" si="2"/>
        <v/>
      </c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 ht="13.5" customHeight="1">
      <c r="A503" s="148"/>
      <c r="B503" s="60" t="str">
        <f>IF($K503="","",(VLOOKUP($K503,'判定表'!$B$3:$G$108,6,FALSE)))</f>
        <v/>
      </c>
      <c r="C503" s="137"/>
      <c r="D503" s="149" t="str">
        <f t="shared" si="1"/>
        <v/>
      </c>
      <c r="E503" s="150" t="str">
        <f>IF(G503="","",VLOOKUP($G503,'金額'!$N$3:$O$62,2,FALSE))</f>
        <v/>
      </c>
      <c r="F503" s="150" t="str">
        <f>IF(G503="","",VLOOKUP($G503,'金額'!$N$3:$Q$62,4,FALSE))</f>
        <v/>
      </c>
      <c r="G503" s="140"/>
      <c r="H503" s="141"/>
      <c r="I503" s="142"/>
      <c r="J503" s="143"/>
      <c r="K503" s="144"/>
      <c r="L503" s="145"/>
      <c r="M503" s="151" t="str">
        <f>IF(G503="","", IF(G503="Palette TIP",#REF!,VLOOKUP(G503, '金額'!$N$3:$P$62, 3, FALSE)))</f>
        <v/>
      </c>
      <c r="N503" s="147" t="str">
        <f t="shared" si="2"/>
        <v/>
      </c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 ht="13.5" customHeight="1">
      <c r="A504" s="148"/>
      <c r="B504" s="60" t="str">
        <f>IF($K504="","",(VLOOKUP($K504,'判定表'!$B$3:$G$108,6,FALSE)))</f>
        <v/>
      </c>
      <c r="C504" s="137"/>
      <c r="D504" s="149" t="str">
        <f t="shared" si="1"/>
        <v/>
      </c>
      <c r="E504" s="150" t="str">
        <f>IF(G504="","",VLOOKUP($G504,'金額'!$N$3:$O$62,2,FALSE))</f>
        <v/>
      </c>
      <c r="F504" s="150" t="str">
        <f>IF(G504="","",VLOOKUP($G504,'金額'!$N$3:$Q$62,4,FALSE))</f>
        <v/>
      </c>
      <c r="G504" s="140"/>
      <c r="H504" s="141"/>
      <c r="I504" s="142"/>
      <c r="J504" s="143"/>
      <c r="K504" s="144"/>
      <c r="L504" s="145"/>
      <c r="M504" s="151" t="str">
        <f>IF(G504="","", IF(G504="Palette TIP",#REF!,VLOOKUP(G504, '金額'!$N$3:$P$62, 3, FALSE)))</f>
        <v/>
      </c>
      <c r="N504" s="147" t="str">
        <f t="shared" si="2"/>
        <v/>
      </c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 ht="13.5" customHeight="1">
      <c r="A505" s="148"/>
      <c r="B505" s="60" t="str">
        <f>IF($K505="","",(VLOOKUP($K505,'判定表'!$B$3:$G$108,6,FALSE)))</f>
        <v/>
      </c>
      <c r="C505" s="137"/>
      <c r="D505" s="149" t="str">
        <f t="shared" si="1"/>
        <v/>
      </c>
      <c r="E505" s="150" t="str">
        <f>IF(G505="","",VLOOKUP($G505,'金額'!$N$3:$O$62,2,FALSE))</f>
        <v/>
      </c>
      <c r="F505" s="150" t="str">
        <f>IF(G505="","",VLOOKUP($G505,'金額'!$N$3:$Q$62,4,FALSE))</f>
        <v/>
      </c>
      <c r="G505" s="140"/>
      <c r="H505" s="141"/>
      <c r="I505" s="142"/>
      <c r="J505" s="143"/>
      <c r="K505" s="144"/>
      <c r="L505" s="145"/>
      <c r="M505" s="151" t="str">
        <f>IF(G505="","", IF(G505="Palette TIP",#REF!,VLOOKUP(G505, '金額'!$N$3:$P$62, 3, FALSE)))</f>
        <v/>
      </c>
      <c r="N505" s="147" t="str">
        <f t="shared" si="2"/>
        <v/>
      </c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 ht="13.5" customHeight="1">
      <c r="A506" s="148"/>
      <c r="B506" s="60" t="str">
        <f>IF($K506="","",(VLOOKUP($K506,'判定表'!$B$3:$G$108,6,FALSE)))</f>
        <v/>
      </c>
      <c r="C506" s="137"/>
      <c r="D506" s="149" t="str">
        <f t="shared" si="1"/>
        <v/>
      </c>
      <c r="E506" s="150" t="str">
        <f>IF(G506="","",VLOOKUP($G506,'金額'!$N$3:$O$62,2,FALSE))</f>
        <v/>
      </c>
      <c r="F506" s="150" t="str">
        <f>IF(G506="","",VLOOKUP($G506,'金額'!$N$3:$Q$62,4,FALSE))</f>
        <v/>
      </c>
      <c r="G506" s="140"/>
      <c r="H506" s="141"/>
      <c r="I506" s="142"/>
      <c r="J506" s="143"/>
      <c r="K506" s="144"/>
      <c r="L506" s="145"/>
      <c r="M506" s="151" t="str">
        <f>IF(G506="","", IF(G506="Palette TIP",#REF!,VLOOKUP(G506, '金額'!$N$3:$P$62, 3, FALSE)))</f>
        <v/>
      </c>
      <c r="N506" s="147" t="str">
        <f t="shared" si="2"/>
        <v/>
      </c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 ht="13.5" customHeight="1">
      <c r="A507" s="148"/>
      <c r="B507" s="60" t="str">
        <f>IF($K507="","",(VLOOKUP($K507,'判定表'!$B$3:$G$108,6,FALSE)))</f>
        <v/>
      </c>
      <c r="C507" s="137"/>
      <c r="D507" s="149" t="str">
        <f t="shared" si="1"/>
        <v/>
      </c>
      <c r="E507" s="150" t="str">
        <f>IF(G507="","",VLOOKUP($G507,'金額'!$N$3:$O$62,2,FALSE))</f>
        <v/>
      </c>
      <c r="F507" s="150" t="str">
        <f>IF(G507="","",VLOOKUP($G507,'金額'!$N$3:$Q$62,4,FALSE))</f>
        <v/>
      </c>
      <c r="G507" s="140"/>
      <c r="H507" s="141"/>
      <c r="I507" s="142"/>
      <c r="J507" s="143"/>
      <c r="K507" s="144"/>
      <c r="L507" s="145"/>
      <c r="M507" s="151" t="str">
        <f>IF(G507="","", IF(G507="Palette TIP",#REF!,VLOOKUP(G507, '金額'!$N$3:$P$62, 3, FALSE)))</f>
        <v/>
      </c>
      <c r="N507" s="147" t="str">
        <f t="shared" si="2"/>
        <v/>
      </c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 ht="13.5" customHeight="1">
      <c r="A508" s="148"/>
      <c r="B508" s="60" t="str">
        <f>IF($K508="","",(VLOOKUP($K508,'判定表'!$B$3:$G$108,6,FALSE)))</f>
        <v/>
      </c>
      <c r="C508" s="137"/>
      <c r="D508" s="149" t="str">
        <f t="shared" si="1"/>
        <v/>
      </c>
      <c r="E508" s="150" t="str">
        <f>IF(G508="","",VLOOKUP($G508,'金額'!$N$3:$O$62,2,FALSE))</f>
        <v/>
      </c>
      <c r="F508" s="150" t="str">
        <f>IF(G508="","",VLOOKUP($G508,'金額'!$N$3:$Q$62,4,FALSE))</f>
        <v/>
      </c>
      <c r="G508" s="140"/>
      <c r="H508" s="141"/>
      <c r="I508" s="142"/>
      <c r="J508" s="143"/>
      <c r="K508" s="144"/>
      <c r="L508" s="145"/>
      <c r="M508" s="151" t="str">
        <f>IF(G508="","", IF(G508="Palette TIP",#REF!,VLOOKUP(G508, '金額'!$N$3:$P$62, 3, FALSE)))</f>
        <v/>
      </c>
      <c r="N508" s="147" t="str">
        <f t="shared" si="2"/>
        <v/>
      </c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 ht="13.5" customHeight="1">
      <c r="A509" s="148"/>
      <c r="B509" s="60" t="str">
        <f>IF($K509="","",(VLOOKUP($K509,'判定表'!$B$3:$G$108,6,FALSE)))</f>
        <v/>
      </c>
      <c r="C509" s="137"/>
      <c r="D509" s="149" t="str">
        <f t="shared" si="1"/>
        <v/>
      </c>
      <c r="E509" s="150" t="str">
        <f>IF(G509="","",VLOOKUP($G509,'金額'!$N$3:$O$62,2,FALSE))</f>
        <v/>
      </c>
      <c r="F509" s="150" t="str">
        <f>IF(G509="","",VLOOKUP($G509,'金額'!$N$3:$Q$62,4,FALSE))</f>
        <v/>
      </c>
      <c r="G509" s="140"/>
      <c r="H509" s="141"/>
      <c r="I509" s="142"/>
      <c r="J509" s="143"/>
      <c r="K509" s="144"/>
      <c r="L509" s="145"/>
      <c r="M509" s="151" t="str">
        <f>IF(G509="","", IF(G509="Palette TIP",#REF!,VLOOKUP(G509, '金額'!$N$3:$P$62, 3, FALSE)))</f>
        <v/>
      </c>
      <c r="N509" s="147" t="str">
        <f t="shared" si="2"/>
        <v/>
      </c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 ht="13.5" customHeight="1">
      <c r="A510" s="148"/>
      <c r="B510" s="60" t="str">
        <f>IF($K510="","",(VLOOKUP($K510,'判定表'!$B$3:$G$108,6,FALSE)))</f>
        <v/>
      </c>
      <c r="C510" s="137"/>
      <c r="D510" s="149" t="str">
        <f t="shared" si="1"/>
        <v/>
      </c>
      <c r="E510" s="150" t="str">
        <f>IF(G510="","",VLOOKUP($G510,'金額'!$N$3:$O$62,2,FALSE))</f>
        <v/>
      </c>
      <c r="F510" s="150" t="str">
        <f>IF(G510="","",VLOOKUP($G510,'金額'!$N$3:$Q$62,4,FALSE))</f>
        <v/>
      </c>
      <c r="G510" s="140"/>
      <c r="H510" s="141"/>
      <c r="I510" s="142"/>
      <c r="J510" s="143"/>
      <c r="K510" s="144"/>
      <c r="L510" s="145"/>
      <c r="M510" s="151" t="str">
        <f>IF(G510="","", IF(G510="Palette TIP",#REF!,VLOOKUP(G510, '金額'!$N$3:$P$62, 3, FALSE)))</f>
        <v/>
      </c>
      <c r="N510" s="147" t="str">
        <f t="shared" si="2"/>
        <v/>
      </c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 ht="13.5" customHeight="1">
      <c r="A511" s="148"/>
      <c r="B511" s="60" t="str">
        <f>IF($K511="","",(VLOOKUP($K511,'判定表'!$B$3:$G$108,6,FALSE)))</f>
        <v/>
      </c>
      <c r="C511" s="137"/>
      <c r="D511" s="149" t="str">
        <f t="shared" si="1"/>
        <v/>
      </c>
      <c r="E511" s="150" t="str">
        <f>IF(G511="","",VLOOKUP($G511,'金額'!$N$3:$O$62,2,FALSE))</f>
        <v/>
      </c>
      <c r="F511" s="150" t="str">
        <f>IF(G511="","",VLOOKUP($G511,'金額'!$N$3:$Q$62,4,FALSE))</f>
        <v/>
      </c>
      <c r="G511" s="140"/>
      <c r="H511" s="141"/>
      <c r="I511" s="142"/>
      <c r="J511" s="143"/>
      <c r="K511" s="144"/>
      <c r="L511" s="145"/>
      <c r="M511" s="151" t="str">
        <f>IF(G511="","", IF(G511="Palette TIP",#REF!,VLOOKUP(G511, '金額'!$N$3:$P$62, 3, FALSE)))</f>
        <v/>
      </c>
      <c r="N511" s="147" t="str">
        <f t="shared" si="2"/>
        <v/>
      </c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 ht="13.5" customHeight="1">
      <c r="A512" s="148"/>
      <c r="B512" s="60" t="str">
        <f>IF($K512="","",(VLOOKUP($K512,'判定表'!$B$3:$G$108,6,FALSE)))</f>
        <v/>
      </c>
      <c r="C512" s="137"/>
      <c r="D512" s="149" t="str">
        <f t="shared" si="1"/>
        <v/>
      </c>
      <c r="E512" s="150" t="str">
        <f>IF(G512="","",VLOOKUP($G512,'金額'!$N$3:$O$62,2,FALSE))</f>
        <v/>
      </c>
      <c r="F512" s="150" t="str">
        <f>IF(G512="","",VLOOKUP($G512,'金額'!$N$3:$Q$62,4,FALSE))</f>
        <v/>
      </c>
      <c r="G512" s="140"/>
      <c r="H512" s="141"/>
      <c r="I512" s="142"/>
      <c r="J512" s="143"/>
      <c r="K512" s="144"/>
      <c r="L512" s="145"/>
      <c r="M512" s="151" t="str">
        <f>IF(G512="","", IF(G512="Palette TIP",#REF!,VLOOKUP(G512, '金額'!$N$3:$P$62, 3, FALSE)))</f>
        <v/>
      </c>
      <c r="N512" s="147" t="str">
        <f t="shared" si="2"/>
        <v/>
      </c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 ht="13.5" customHeight="1">
      <c r="A513" s="148"/>
      <c r="B513" s="60" t="str">
        <f>IF($K513="","",(VLOOKUP($K513,'判定表'!$B$3:$G$108,6,FALSE)))</f>
        <v/>
      </c>
      <c r="C513" s="137"/>
      <c r="D513" s="149" t="str">
        <f t="shared" si="1"/>
        <v/>
      </c>
      <c r="E513" s="150" t="str">
        <f>IF(G513="","",VLOOKUP($G513,'金額'!$N$3:$O$62,2,FALSE))</f>
        <v/>
      </c>
      <c r="F513" s="150" t="str">
        <f>IF(G513="","",VLOOKUP($G513,'金額'!$N$3:$Q$62,4,FALSE))</f>
        <v/>
      </c>
      <c r="G513" s="140"/>
      <c r="H513" s="141"/>
      <c r="I513" s="142"/>
      <c r="J513" s="143"/>
      <c r="K513" s="144"/>
      <c r="L513" s="145"/>
      <c r="M513" s="151" t="str">
        <f>IF(G513="","", IF(G513="Palette TIP",#REF!,VLOOKUP(G513, '金額'!$N$3:$P$62, 3, FALSE)))</f>
        <v/>
      </c>
      <c r="N513" s="147" t="str">
        <f t="shared" si="2"/>
        <v/>
      </c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 ht="13.5" customHeight="1">
      <c r="A514" s="148"/>
      <c r="B514" s="60" t="str">
        <f>IF($K514="","",(VLOOKUP($K514,'判定表'!$B$3:$G$108,6,FALSE)))</f>
        <v/>
      </c>
      <c r="C514" s="137"/>
      <c r="D514" s="149" t="str">
        <f t="shared" si="1"/>
        <v/>
      </c>
      <c r="E514" s="150" t="str">
        <f>IF(G514="","",VLOOKUP($G514,'金額'!$N$3:$O$62,2,FALSE))</f>
        <v/>
      </c>
      <c r="F514" s="150" t="str">
        <f>IF(G514="","",VLOOKUP($G514,'金額'!$N$3:$Q$62,4,FALSE))</f>
        <v/>
      </c>
      <c r="G514" s="140"/>
      <c r="H514" s="141"/>
      <c r="I514" s="142"/>
      <c r="J514" s="143"/>
      <c r="K514" s="144"/>
      <c r="L514" s="145"/>
      <c r="M514" s="151" t="str">
        <f>IF(G514="","", IF(G514="Palette TIP",#REF!,VLOOKUP(G514, '金額'!$N$3:$P$62, 3, FALSE)))</f>
        <v/>
      </c>
      <c r="N514" s="147" t="str">
        <f t="shared" si="2"/>
        <v/>
      </c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 ht="13.5" customHeight="1">
      <c r="A515" s="148"/>
      <c r="B515" s="60" t="str">
        <f>IF($K515="","",(VLOOKUP($K515,'判定表'!$B$3:$G$108,6,FALSE)))</f>
        <v/>
      </c>
      <c r="C515" s="137"/>
      <c r="D515" s="149" t="str">
        <f t="shared" si="1"/>
        <v/>
      </c>
      <c r="E515" s="150" t="str">
        <f>IF(G515="","",VLOOKUP($G515,'金額'!$N$3:$O$62,2,FALSE))</f>
        <v/>
      </c>
      <c r="F515" s="150" t="str">
        <f>IF(G515="","",VLOOKUP($G515,'金額'!$N$3:$Q$62,4,FALSE))</f>
        <v/>
      </c>
      <c r="G515" s="140"/>
      <c r="H515" s="141"/>
      <c r="I515" s="142"/>
      <c r="J515" s="143"/>
      <c r="K515" s="144"/>
      <c r="L515" s="145"/>
      <c r="M515" s="151" t="str">
        <f>IF(G515="","", IF(G515="Palette TIP",#REF!,VLOOKUP(G515, '金額'!$N$3:$P$62, 3, FALSE)))</f>
        <v/>
      </c>
      <c r="N515" s="147" t="str">
        <f t="shared" si="2"/>
        <v/>
      </c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 ht="13.5" customHeight="1">
      <c r="A516" s="148"/>
      <c r="B516" s="60" t="str">
        <f>IF($K516="","",(VLOOKUP($K516,'判定表'!$B$3:$G$108,6,FALSE)))</f>
        <v/>
      </c>
      <c r="C516" s="137"/>
      <c r="D516" s="149" t="str">
        <f t="shared" si="1"/>
        <v/>
      </c>
      <c r="E516" s="150" t="str">
        <f>IF(G516="","",VLOOKUP($G516,'金額'!$N$3:$O$62,2,FALSE))</f>
        <v/>
      </c>
      <c r="F516" s="150" t="str">
        <f>IF(G516="","",VLOOKUP($G516,'金額'!$N$3:$Q$62,4,FALSE))</f>
        <v/>
      </c>
      <c r="G516" s="140"/>
      <c r="H516" s="141"/>
      <c r="I516" s="142"/>
      <c r="J516" s="143"/>
      <c r="K516" s="144"/>
      <c r="L516" s="145"/>
      <c r="M516" s="151" t="str">
        <f>IF(G516="","", IF(G516="Palette TIP",#REF!,VLOOKUP(G516, '金額'!$N$3:$P$62, 3, FALSE)))</f>
        <v/>
      </c>
      <c r="N516" s="147" t="str">
        <f t="shared" si="2"/>
        <v/>
      </c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 ht="13.5" customHeight="1">
      <c r="A517" s="148"/>
      <c r="B517" s="60" t="str">
        <f>IF($K517="","",(VLOOKUP($K517,'判定表'!$B$3:$G$108,6,FALSE)))</f>
        <v/>
      </c>
      <c r="C517" s="137"/>
      <c r="D517" s="149" t="str">
        <f t="shared" si="1"/>
        <v/>
      </c>
      <c r="E517" s="150" t="str">
        <f>IF(G517="","",VLOOKUP($G517,'金額'!$N$3:$O$62,2,FALSE))</f>
        <v/>
      </c>
      <c r="F517" s="150" t="str">
        <f>IF(G517="","",VLOOKUP($G517,'金額'!$N$3:$Q$62,4,FALSE))</f>
        <v/>
      </c>
      <c r="G517" s="140"/>
      <c r="H517" s="141"/>
      <c r="I517" s="142"/>
      <c r="J517" s="143"/>
      <c r="K517" s="144"/>
      <c r="L517" s="145"/>
      <c r="M517" s="151" t="str">
        <f>IF(G517="","", IF(G517="Palette TIP",#REF!,VLOOKUP(G517, '金額'!$N$3:$P$62, 3, FALSE)))</f>
        <v/>
      </c>
      <c r="N517" s="147" t="str">
        <f t="shared" si="2"/>
        <v/>
      </c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 ht="13.5" customHeight="1">
      <c r="A518" s="148"/>
      <c r="B518" s="60" t="str">
        <f>IF($K518="","",(VLOOKUP($K518,'判定表'!$B$3:$G$108,6,FALSE)))</f>
        <v/>
      </c>
      <c r="C518" s="137"/>
      <c r="D518" s="149" t="str">
        <f t="shared" si="1"/>
        <v/>
      </c>
      <c r="E518" s="150" t="str">
        <f>IF(G518="","",VLOOKUP($G518,'金額'!$N$3:$O$62,2,FALSE))</f>
        <v/>
      </c>
      <c r="F518" s="150" t="str">
        <f>IF(G518="","",VLOOKUP($G518,'金額'!$N$3:$Q$62,4,FALSE))</f>
        <v/>
      </c>
      <c r="G518" s="140"/>
      <c r="H518" s="141"/>
      <c r="I518" s="142"/>
      <c r="J518" s="143"/>
      <c r="K518" s="144"/>
      <c r="L518" s="145"/>
      <c r="M518" s="151" t="str">
        <f>IF(G518="","", IF(G518="Palette TIP",#REF!,VLOOKUP(G518, '金額'!$N$3:$P$62, 3, FALSE)))</f>
        <v/>
      </c>
      <c r="N518" s="147" t="str">
        <f t="shared" si="2"/>
        <v/>
      </c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 ht="13.5" customHeight="1">
      <c r="A519" s="148"/>
      <c r="B519" s="60" t="str">
        <f>IF($K519="","",(VLOOKUP($K519,'判定表'!$B$3:$G$108,6,FALSE)))</f>
        <v/>
      </c>
      <c r="C519" s="137"/>
      <c r="D519" s="149" t="str">
        <f t="shared" si="1"/>
        <v/>
      </c>
      <c r="E519" s="150" t="str">
        <f>IF(G519="","",VLOOKUP($G519,'金額'!$N$3:$O$62,2,FALSE))</f>
        <v/>
      </c>
      <c r="F519" s="150" t="str">
        <f>IF(G519="","",VLOOKUP($G519,'金額'!$N$3:$Q$62,4,FALSE))</f>
        <v/>
      </c>
      <c r="G519" s="140"/>
      <c r="H519" s="141"/>
      <c r="I519" s="142"/>
      <c r="J519" s="143"/>
      <c r="K519" s="144"/>
      <c r="L519" s="145"/>
      <c r="M519" s="151" t="str">
        <f>IF(G519="","", IF(G519="Palette TIP",#REF!,VLOOKUP(G519, '金額'!$N$3:$P$62, 3, FALSE)))</f>
        <v/>
      </c>
      <c r="N519" s="147" t="str">
        <f t="shared" si="2"/>
        <v/>
      </c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 ht="13.5" customHeight="1">
      <c r="A520" s="148"/>
      <c r="B520" s="60" t="str">
        <f>IF($K520="","",(VLOOKUP($K520,'判定表'!$B$3:$G$108,6,FALSE)))</f>
        <v/>
      </c>
      <c r="C520" s="137"/>
      <c r="D520" s="149" t="str">
        <f t="shared" si="1"/>
        <v/>
      </c>
      <c r="E520" s="150" t="str">
        <f>IF(G520="","",VLOOKUP($G520,'金額'!$N$3:$O$62,2,FALSE))</f>
        <v/>
      </c>
      <c r="F520" s="150" t="str">
        <f>IF(G520="","",VLOOKUP($G520,'金額'!$N$3:$Q$62,4,FALSE))</f>
        <v/>
      </c>
      <c r="G520" s="140"/>
      <c r="H520" s="141"/>
      <c r="I520" s="142"/>
      <c r="J520" s="143"/>
      <c r="K520" s="144"/>
      <c r="L520" s="145"/>
      <c r="M520" s="151" t="str">
        <f>IF(G520="","", IF(G520="Palette TIP",#REF!,VLOOKUP(G520, '金額'!$N$3:$P$62, 3, FALSE)))</f>
        <v/>
      </c>
      <c r="N520" s="147" t="str">
        <f t="shared" si="2"/>
        <v/>
      </c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 ht="13.5" customHeight="1">
      <c r="A521" s="148"/>
      <c r="B521" s="60" t="str">
        <f>IF($K521="","",(VLOOKUP($K521,'判定表'!$B$3:$G$108,6,FALSE)))</f>
        <v/>
      </c>
      <c r="C521" s="137"/>
      <c r="D521" s="149" t="str">
        <f t="shared" si="1"/>
        <v/>
      </c>
      <c r="E521" s="150" t="str">
        <f>IF(G521="","",VLOOKUP($G521,'金額'!$N$3:$O$62,2,FALSE))</f>
        <v/>
      </c>
      <c r="F521" s="150" t="str">
        <f>IF(G521="","",VLOOKUP($G521,'金額'!$N$3:$Q$62,4,FALSE))</f>
        <v/>
      </c>
      <c r="G521" s="140"/>
      <c r="H521" s="141"/>
      <c r="I521" s="142"/>
      <c r="J521" s="143"/>
      <c r="K521" s="144"/>
      <c r="L521" s="145"/>
      <c r="M521" s="151" t="str">
        <f>IF(G521="","", IF(G521="Palette TIP",#REF!,VLOOKUP(G521, '金額'!$N$3:$P$62, 3, FALSE)))</f>
        <v/>
      </c>
      <c r="N521" s="147" t="str">
        <f t="shared" si="2"/>
        <v/>
      </c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 ht="13.5" customHeight="1">
      <c r="A522" s="148"/>
      <c r="B522" s="60" t="str">
        <f>IF($K522="","",(VLOOKUP($K522,'判定表'!$B$3:$G$108,6,FALSE)))</f>
        <v/>
      </c>
      <c r="C522" s="137"/>
      <c r="D522" s="149" t="str">
        <f t="shared" si="1"/>
        <v/>
      </c>
      <c r="E522" s="150" t="str">
        <f>IF(G522="","",VLOOKUP($G522,'金額'!$N$3:$O$62,2,FALSE))</f>
        <v/>
      </c>
      <c r="F522" s="150" t="str">
        <f>IF(G522="","",VLOOKUP($G522,'金額'!$N$3:$Q$62,4,FALSE))</f>
        <v/>
      </c>
      <c r="G522" s="140"/>
      <c r="H522" s="141"/>
      <c r="I522" s="142"/>
      <c r="J522" s="143"/>
      <c r="K522" s="144"/>
      <c r="L522" s="145"/>
      <c r="M522" s="151" t="str">
        <f>IF(G522="","", IF(G522="Palette TIP",#REF!,VLOOKUP(G522, '金額'!$N$3:$P$62, 3, FALSE)))</f>
        <v/>
      </c>
      <c r="N522" s="147" t="str">
        <f t="shared" si="2"/>
        <v/>
      </c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 ht="13.5" customHeight="1">
      <c r="A523" s="148"/>
      <c r="B523" s="60" t="str">
        <f>IF($K523="","",(VLOOKUP($K523,'判定表'!$B$3:$G$108,6,FALSE)))</f>
        <v/>
      </c>
      <c r="C523" s="137"/>
      <c r="D523" s="149" t="str">
        <f t="shared" si="1"/>
        <v/>
      </c>
      <c r="E523" s="150" t="str">
        <f>IF(G523="","",VLOOKUP($G523,'金額'!$N$3:$O$62,2,FALSE))</f>
        <v/>
      </c>
      <c r="F523" s="150" t="str">
        <f>IF(G523="","",VLOOKUP($G523,'金額'!$N$3:$Q$62,4,FALSE))</f>
        <v/>
      </c>
      <c r="G523" s="140"/>
      <c r="H523" s="141"/>
      <c r="I523" s="142"/>
      <c r="J523" s="143"/>
      <c r="K523" s="144"/>
      <c r="L523" s="145"/>
      <c r="M523" s="151" t="str">
        <f>IF(G523="","", IF(G523="Palette TIP",#REF!,VLOOKUP(G523, '金額'!$N$3:$P$62, 3, FALSE)))</f>
        <v/>
      </c>
      <c r="N523" s="147" t="str">
        <f t="shared" si="2"/>
        <v/>
      </c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 ht="13.5" customHeight="1">
      <c r="A524" s="148"/>
      <c r="B524" s="60" t="str">
        <f>IF($K524="","",(VLOOKUP($K524,'判定表'!$B$3:$G$108,6,FALSE)))</f>
        <v/>
      </c>
      <c r="C524" s="137"/>
      <c r="D524" s="149" t="str">
        <f t="shared" si="1"/>
        <v/>
      </c>
      <c r="E524" s="150" t="str">
        <f>IF(G524="","",VLOOKUP($G524,'金額'!$N$3:$O$62,2,FALSE))</f>
        <v/>
      </c>
      <c r="F524" s="150" t="str">
        <f>IF(G524="","",VLOOKUP($G524,'金額'!$N$3:$Q$62,4,FALSE))</f>
        <v/>
      </c>
      <c r="G524" s="140"/>
      <c r="H524" s="141"/>
      <c r="I524" s="142"/>
      <c r="J524" s="143"/>
      <c r="K524" s="144"/>
      <c r="L524" s="145"/>
      <c r="M524" s="151" t="str">
        <f>IF(G524="","", IF(G524="Palette TIP",#REF!,VLOOKUP(G524, '金額'!$N$3:$P$62, 3, FALSE)))</f>
        <v/>
      </c>
      <c r="N524" s="147" t="str">
        <f t="shared" si="2"/>
        <v/>
      </c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 ht="13.5" customHeight="1">
      <c r="A525" s="148"/>
      <c r="B525" s="60" t="str">
        <f>IF($K525="","",(VLOOKUP($K525,'判定表'!$B$3:$G$108,6,FALSE)))</f>
        <v/>
      </c>
      <c r="C525" s="137"/>
      <c r="D525" s="149" t="str">
        <f t="shared" si="1"/>
        <v/>
      </c>
      <c r="E525" s="150" t="str">
        <f>IF(G525="","",VLOOKUP($G525,'金額'!$N$3:$O$62,2,FALSE))</f>
        <v/>
      </c>
      <c r="F525" s="150" t="str">
        <f>IF(G525="","",VLOOKUP($G525,'金額'!$N$3:$Q$62,4,FALSE))</f>
        <v/>
      </c>
      <c r="G525" s="140"/>
      <c r="H525" s="141"/>
      <c r="I525" s="142"/>
      <c r="J525" s="143"/>
      <c r="K525" s="144"/>
      <c r="L525" s="145"/>
      <c r="M525" s="151" t="str">
        <f>IF(G525="","", IF(G525="Palette TIP",#REF!,VLOOKUP(G525, '金額'!$N$3:$P$62, 3, FALSE)))</f>
        <v/>
      </c>
      <c r="N525" s="147" t="str">
        <f t="shared" si="2"/>
        <v/>
      </c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 ht="13.5" customHeight="1">
      <c r="A526" s="148"/>
      <c r="B526" s="60" t="str">
        <f>IF($K526="","",(VLOOKUP($K526,'判定表'!$B$3:$G$108,6,FALSE)))</f>
        <v/>
      </c>
      <c r="C526" s="137"/>
      <c r="D526" s="149" t="str">
        <f t="shared" si="1"/>
        <v/>
      </c>
      <c r="E526" s="150" t="str">
        <f>IF(G526="","",VLOOKUP($G526,'金額'!$N$3:$O$62,2,FALSE))</f>
        <v/>
      </c>
      <c r="F526" s="150" t="str">
        <f>IF(G526="","",VLOOKUP($G526,'金額'!$N$3:$Q$62,4,FALSE))</f>
        <v/>
      </c>
      <c r="G526" s="140"/>
      <c r="H526" s="141"/>
      <c r="I526" s="142"/>
      <c r="J526" s="143"/>
      <c r="K526" s="144"/>
      <c r="L526" s="145"/>
      <c r="M526" s="151" t="str">
        <f>IF(G526="","", IF(G526="Palette TIP",#REF!,VLOOKUP(G526, '金額'!$N$3:$P$62, 3, FALSE)))</f>
        <v/>
      </c>
      <c r="N526" s="147" t="str">
        <f t="shared" si="2"/>
        <v/>
      </c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 ht="13.5" customHeight="1">
      <c r="A527" s="148"/>
      <c r="B527" s="60" t="str">
        <f>IF($K527="","",(VLOOKUP($K527,'判定表'!$B$3:$G$108,6,FALSE)))</f>
        <v/>
      </c>
      <c r="C527" s="137"/>
      <c r="D527" s="149" t="str">
        <f t="shared" si="1"/>
        <v/>
      </c>
      <c r="E527" s="150" t="str">
        <f>IF(G527="","",VLOOKUP($G527,'金額'!$N$3:$O$62,2,FALSE))</f>
        <v/>
      </c>
      <c r="F527" s="150" t="str">
        <f>IF(G527="","",VLOOKUP($G527,'金額'!$N$3:$Q$62,4,FALSE))</f>
        <v/>
      </c>
      <c r="G527" s="140"/>
      <c r="H527" s="141"/>
      <c r="I527" s="142"/>
      <c r="J527" s="143"/>
      <c r="K527" s="144"/>
      <c r="L527" s="145"/>
      <c r="M527" s="151" t="str">
        <f>IF(G527="","", IF(G527="Palette TIP",#REF!,VLOOKUP(G527, '金額'!$N$3:$P$62, 3, FALSE)))</f>
        <v/>
      </c>
      <c r="N527" s="147" t="str">
        <f t="shared" si="2"/>
        <v/>
      </c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 ht="13.5" customHeight="1">
      <c r="A528" s="148"/>
      <c r="B528" s="60" t="str">
        <f>IF($K528="","",(VLOOKUP($K528,'判定表'!$B$3:$G$108,6,FALSE)))</f>
        <v/>
      </c>
      <c r="C528" s="137"/>
      <c r="D528" s="149" t="str">
        <f t="shared" si="1"/>
        <v/>
      </c>
      <c r="E528" s="150" t="str">
        <f>IF(G528="","",VLOOKUP($G528,'金額'!$N$3:$O$62,2,FALSE))</f>
        <v/>
      </c>
      <c r="F528" s="150" t="str">
        <f>IF(G528="","",VLOOKUP($G528,'金額'!$N$3:$Q$62,4,FALSE))</f>
        <v/>
      </c>
      <c r="G528" s="140"/>
      <c r="H528" s="141"/>
      <c r="I528" s="142"/>
      <c r="J528" s="143"/>
      <c r="K528" s="144"/>
      <c r="L528" s="145"/>
      <c r="M528" s="151" t="str">
        <f>IF(G528="","", IF(G528="Palette TIP",#REF!,VLOOKUP(G528, '金額'!$N$3:$P$62, 3, FALSE)))</f>
        <v/>
      </c>
      <c r="N528" s="147" t="str">
        <f t="shared" si="2"/>
        <v/>
      </c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 ht="13.5" customHeight="1">
      <c r="A529" s="148"/>
      <c r="B529" s="60" t="str">
        <f>IF($K529="","",(VLOOKUP($K529,'判定表'!$B$3:$G$108,6,FALSE)))</f>
        <v/>
      </c>
      <c r="C529" s="137"/>
      <c r="D529" s="149" t="str">
        <f t="shared" si="1"/>
        <v/>
      </c>
      <c r="E529" s="150" t="str">
        <f>IF(G529="","",VLOOKUP($G529,'金額'!$N$3:$O$62,2,FALSE))</f>
        <v/>
      </c>
      <c r="F529" s="150" t="str">
        <f>IF(G529="","",VLOOKUP($G529,'金額'!$N$3:$Q$62,4,FALSE))</f>
        <v/>
      </c>
      <c r="G529" s="140"/>
      <c r="H529" s="141"/>
      <c r="I529" s="142"/>
      <c r="J529" s="143"/>
      <c r="K529" s="144"/>
      <c r="L529" s="145"/>
      <c r="M529" s="151" t="str">
        <f>IF(G529="","", IF(G529="Palette TIP",#REF!,VLOOKUP(G529, '金額'!$N$3:$P$62, 3, FALSE)))</f>
        <v/>
      </c>
      <c r="N529" s="147" t="str">
        <f t="shared" si="2"/>
        <v/>
      </c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 ht="13.5" customHeight="1">
      <c r="A530" s="148"/>
      <c r="B530" s="60" t="str">
        <f>IF($K530="","",(VLOOKUP($K530,'判定表'!$B$3:$G$108,6,FALSE)))</f>
        <v/>
      </c>
      <c r="C530" s="137"/>
      <c r="D530" s="149" t="str">
        <f t="shared" si="1"/>
        <v/>
      </c>
      <c r="E530" s="150" t="str">
        <f>IF(G530="","",VLOOKUP($G530,'金額'!$N$3:$O$62,2,FALSE))</f>
        <v/>
      </c>
      <c r="F530" s="150" t="str">
        <f>IF(G530="","",VLOOKUP($G530,'金額'!$N$3:$Q$62,4,FALSE))</f>
        <v/>
      </c>
      <c r="G530" s="140"/>
      <c r="H530" s="141"/>
      <c r="I530" s="142"/>
      <c r="J530" s="143"/>
      <c r="K530" s="144"/>
      <c r="L530" s="145"/>
      <c r="M530" s="151" t="str">
        <f>IF(G530="","", IF(G530="Palette TIP",#REF!,VLOOKUP(G530, '金額'!$N$3:$P$62, 3, FALSE)))</f>
        <v/>
      </c>
      <c r="N530" s="147" t="str">
        <f t="shared" si="2"/>
        <v/>
      </c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 ht="13.5" customHeight="1">
      <c r="A531" s="148"/>
      <c r="B531" s="60" t="str">
        <f>IF($K531="","",(VLOOKUP($K531,'判定表'!$B$3:$G$108,6,FALSE)))</f>
        <v/>
      </c>
      <c r="C531" s="137"/>
      <c r="D531" s="149" t="str">
        <f t="shared" si="1"/>
        <v/>
      </c>
      <c r="E531" s="150" t="str">
        <f>IF(G531="","",VLOOKUP($G531,'金額'!$N$3:$O$62,2,FALSE))</f>
        <v/>
      </c>
      <c r="F531" s="150" t="str">
        <f>IF(G531="","",VLOOKUP($G531,'金額'!$N$3:$Q$62,4,FALSE))</f>
        <v/>
      </c>
      <c r="G531" s="140"/>
      <c r="H531" s="141"/>
      <c r="I531" s="142"/>
      <c r="J531" s="143"/>
      <c r="K531" s="144"/>
      <c r="L531" s="145"/>
      <c r="M531" s="151" t="str">
        <f>IF(G531="","", IF(G531="Palette TIP",#REF!,VLOOKUP(G531, '金額'!$N$3:$P$62, 3, FALSE)))</f>
        <v/>
      </c>
      <c r="N531" s="147" t="str">
        <f t="shared" si="2"/>
        <v/>
      </c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 ht="13.5" customHeight="1">
      <c r="A532" s="148"/>
      <c r="B532" s="60" t="str">
        <f>IF($K532="","",(VLOOKUP($K532,'判定表'!$B$3:$G$108,6,FALSE)))</f>
        <v/>
      </c>
      <c r="C532" s="137"/>
      <c r="D532" s="149" t="str">
        <f t="shared" si="1"/>
        <v/>
      </c>
      <c r="E532" s="150" t="str">
        <f>IF(G532="","",VLOOKUP($G532,'金額'!$N$3:$O$62,2,FALSE))</f>
        <v/>
      </c>
      <c r="F532" s="150" t="str">
        <f>IF(G532="","",VLOOKUP($G532,'金額'!$N$3:$Q$62,4,FALSE))</f>
        <v/>
      </c>
      <c r="G532" s="140"/>
      <c r="H532" s="141"/>
      <c r="I532" s="142"/>
      <c r="J532" s="143"/>
      <c r="K532" s="144"/>
      <c r="L532" s="145"/>
      <c r="M532" s="151" t="str">
        <f>IF(G532="","", IF(G532="Palette TIP",#REF!,VLOOKUP(G532, '金額'!$N$3:$P$62, 3, FALSE)))</f>
        <v/>
      </c>
      <c r="N532" s="147" t="str">
        <f t="shared" si="2"/>
        <v/>
      </c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 ht="13.5" customHeight="1">
      <c r="A533" s="148"/>
      <c r="B533" s="60" t="str">
        <f>IF($K533="","",(VLOOKUP($K533,'判定表'!$B$3:$G$108,6,FALSE)))</f>
        <v/>
      </c>
      <c r="C533" s="137"/>
      <c r="D533" s="149" t="str">
        <f t="shared" si="1"/>
        <v/>
      </c>
      <c r="E533" s="150" t="str">
        <f>IF(G533="","",VLOOKUP($G533,'金額'!$N$3:$O$62,2,FALSE))</f>
        <v/>
      </c>
      <c r="F533" s="150" t="str">
        <f>IF(G533="","",VLOOKUP($G533,'金額'!$N$3:$Q$62,4,FALSE))</f>
        <v/>
      </c>
      <c r="G533" s="140"/>
      <c r="H533" s="141"/>
      <c r="I533" s="142"/>
      <c r="J533" s="143"/>
      <c r="K533" s="144"/>
      <c r="L533" s="145"/>
      <c r="M533" s="151" t="str">
        <f>IF(G533="","", IF(G533="Palette TIP",#REF!,VLOOKUP(G533, '金額'!$N$3:$P$62, 3, FALSE)))</f>
        <v/>
      </c>
      <c r="N533" s="147" t="str">
        <f t="shared" si="2"/>
        <v/>
      </c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 ht="13.5" customHeight="1">
      <c r="A534" s="148"/>
      <c r="B534" s="60" t="str">
        <f>IF($K534="","",(VLOOKUP($K534,'判定表'!$B$3:$G$108,6,FALSE)))</f>
        <v/>
      </c>
      <c r="C534" s="137"/>
      <c r="D534" s="149" t="str">
        <f t="shared" si="1"/>
        <v/>
      </c>
      <c r="E534" s="150" t="str">
        <f>IF(G534="","",VLOOKUP($G534,'金額'!$N$3:$O$62,2,FALSE))</f>
        <v/>
      </c>
      <c r="F534" s="150" t="str">
        <f>IF(G534="","",VLOOKUP($G534,'金額'!$N$3:$Q$62,4,FALSE))</f>
        <v/>
      </c>
      <c r="G534" s="140"/>
      <c r="H534" s="141"/>
      <c r="I534" s="142"/>
      <c r="J534" s="143"/>
      <c r="K534" s="144"/>
      <c r="L534" s="145"/>
      <c r="M534" s="151" t="str">
        <f>IF(G534="","", IF(G534="Palette TIP",#REF!,VLOOKUP(G534, '金額'!$N$3:$P$62, 3, FALSE)))</f>
        <v/>
      </c>
      <c r="N534" s="147" t="str">
        <f t="shared" si="2"/>
        <v/>
      </c>
      <c r="O534" s="125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 ht="13.5" customHeight="1">
      <c r="A535" s="148"/>
      <c r="B535" s="60" t="str">
        <f>IF($K535="","",(VLOOKUP($K535,'判定表'!$B$3:$G$108,6,FALSE)))</f>
        <v/>
      </c>
      <c r="C535" s="137"/>
      <c r="D535" s="149" t="str">
        <f t="shared" si="1"/>
        <v/>
      </c>
      <c r="E535" s="150" t="str">
        <f>IF(G535="","",VLOOKUP($G535,'金額'!$N$3:$O$62,2,FALSE))</f>
        <v/>
      </c>
      <c r="F535" s="150" t="str">
        <f>IF(G535="","",VLOOKUP($G535,'金額'!$N$3:$Q$62,4,FALSE))</f>
        <v/>
      </c>
      <c r="G535" s="140"/>
      <c r="H535" s="141"/>
      <c r="I535" s="142"/>
      <c r="J535" s="143"/>
      <c r="K535" s="144"/>
      <c r="L535" s="145"/>
      <c r="M535" s="151" t="str">
        <f>IF(G535="","", IF(G535="Palette TIP",#REF!,VLOOKUP(G535, '金額'!$N$3:$P$62, 3, FALSE)))</f>
        <v/>
      </c>
      <c r="N535" s="147" t="str">
        <f t="shared" si="2"/>
        <v/>
      </c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 ht="13.5" customHeight="1">
      <c r="A536" s="148"/>
      <c r="B536" s="60" t="str">
        <f>IF($K536="","",(VLOOKUP($K536,'判定表'!$B$3:$G$108,6,FALSE)))</f>
        <v/>
      </c>
      <c r="C536" s="137"/>
      <c r="D536" s="149" t="str">
        <f t="shared" si="1"/>
        <v/>
      </c>
      <c r="E536" s="150" t="str">
        <f>IF(G536="","",VLOOKUP($G536,'金額'!$N$3:$O$62,2,FALSE))</f>
        <v/>
      </c>
      <c r="F536" s="150" t="str">
        <f>IF(G536="","",VLOOKUP($G536,'金額'!$N$3:$Q$62,4,FALSE))</f>
        <v/>
      </c>
      <c r="G536" s="140"/>
      <c r="H536" s="141"/>
      <c r="I536" s="142"/>
      <c r="J536" s="143"/>
      <c r="K536" s="144"/>
      <c r="L536" s="145"/>
      <c r="M536" s="151" t="str">
        <f>IF(G536="","", IF(G536="Palette TIP",#REF!,VLOOKUP(G536, '金額'!$N$3:$P$62, 3, FALSE)))</f>
        <v/>
      </c>
      <c r="N536" s="147" t="str">
        <f t="shared" si="2"/>
        <v/>
      </c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 ht="13.5" customHeight="1">
      <c r="A537" s="148"/>
      <c r="B537" s="60" t="str">
        <f>IF($K537="","",(VLOOKUP($K537,'判定表'!$B$3:$G$108,6,FALSE)))</f>
        <v/>
      </c>
      <c r="C537" s="137"/>
      <c r="D537" s="149" t="str">
        <f t="shared" si="1"/>
        <v/>
      </c>
      <c r="E537" s="150" t="str">
        <f>IF(G537="","",VLOOKUP($G537,'金額'!$N$3:$O$62,2,FALSE))</f>
        <v/>
      </c>
      <c r="F537" s="150" t="str">
        <f>IF(G537="","",VLOOKUP($G537,'金額'!$N$3:$Q$62,4,FALSE))</f>
        <v/>
      </c>
      <c r="G537" s="140"/>
      <c r="H537" s="141"/>
      <c r="I537" s="142"/>
      <c r="J537" s="143"/>
      <c r="K537" s="144"/>
      <c r="L537" s="145"/>
      <c r="M537" s="151" t="str">
        <f>IF(G537="","", IF(G537="Palette TIP",#REF!,VLOOKUP(G537, '金額'!$N$3:$P$62, 3, FALSE)))</f>
        <v/>
      </c>
      <c r="N537" s="147" t="str">
        <f t="shared" si="2"/>
        <v/>
      </c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 ht="13.5" customHeight="1">
      <c r="A538" s="148"/>
      <c r="B538" s="60" t="str">
        <f>IF($K538="","",(VLOOKUP($K538,'判定表'!$B$3:$G$108,6,FALSE)))</f>
        <v/>
      </c>
      <c r="C538" s="137"/>
      <c r="D538" s="149" t="str">
        <f t="shared" si="1"/>
        <v/>
      </c>
      <c r="E538" s="150" t="str">
        <f>IF(G538="","",VLOOKUP($G538,'金額'!$N$3:$O$62,2,FALSE))</f>
        <v/>
      </c>
      <c r="F538" s="150" t="str">
        <f>IF(G538="","",VLOOKUP($G538,'金額'!$N$3:$Q$62,4,FALSE))</f>
        <v/>
      </c>
      <c r="G538" s="140"/>
      <c r="H538" s="141"/>
      <c r="I538" s="142"/>
      <c r="J538" s="143"/>
      <c r="K538" s="144"/>
      <c r="L538" s="145"/>
      <c r="M538" s="151" t="str">
        <f>IF(G538="","", IF(G538="Palette TIP",#REF!,VLOOKUP(G538, '金額'!$N$3:$P$62, 3, FALSE)))</f>
        <v/>
      </c>
      <c r="N538" s="147" t="str">
        <f t="shared" si="2"/>
        <v/>
      </c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 ht="13.5" customHeight="1">
      <c r="A539" s="148"/>
      <c r="B539" s="60" t="str">
        <f>IF($K539="","",(VLOOKUP($K539,'判定表'!$B$3:$G$108,6,FALSE)))</f>
        <v/>
      </c>
      <c r="C539" s="137"/>
      <c r="D539" s="149" t="str">
        <f t="shared" si="1"/>
        <v/>
      </c>
      <c r="E539" s="150" t="str">
        <f>IF(G539="","",VLOOKUP($G539,'金額'!$N$3:$O$62,2,FALSE))</f>
        <v/>
      </c>
      <c r="F539" s="150" t="str">
        <f>IF(G539="","",VLOOKUP($G539,'金額'!$N$3:$Q$62,4,FALSE))</f>
        <v/>
      </c>
      <c r="G539" s="140"/>
      <c r="H539" s="141"/>
      <c r="I539" s="142"/>
      <c r="J539" s="143"/>
      <c r="K539" s="144"/>
      <c r="L539" s="145"/>
      <c r="M539" s="151" t="str">
        <f>IF(G539="","", IF(G539="Palette TIP",#REF!,VLOOKUP(G539, '金額'!$N$3:$P$62, 3, FALSE)))</f>
        <v/>
      </c>
      <c r="N539" s="147" t="str">
        <f t="shared" si="2"/>
        <v/>
      </c>
      <c r="O539" s="125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 ht="13.5" customHeight="1">
      <c r="A540" s="148"/>
      <c r="B540" s="60" t="str">
        <f>IF($K540="","",(VLOOKUP($K540,'判定表'!$B$3:$G$108,6,FALSE)))</f>
        <v/>
      </c>
      <c r="C540" s="137"/>
      <c r="D540" s="149" t="str">
        <f t="shared" si="1"/>
        <v/>
      </c>
      <c r="E540" s="150" t="str">
        <f>IF(G540="","",VLOOKUP($G540,'金額'!$N$3:$O$62,2,FALSE))</f>
        <v/>
      </c>
      <c r="F540" s="150" t="str">
        <f>IF(G540="","",VLOOKUP($G540,'金額'!$N$3:$Q$62,4,FALSE))</f>
        <v/>
      </c>
      <c r="G540" s="140"/>
      <c r="H540" s="141"/>
      <c r="I540" s="142"/>
      <c r="J540" s="143"/>
      <c r="K540" s="144"/>
      <c r="L540" s="145"/>
      <c r="M540" s="151" t="str">
        <f>IF(G540="","", IF(G540="Palette TIP",#REF!,VLOOKUP(G540, '金額'!$N$3:$P$62, 3, FALSE)))</f>
        <v/>
      </c>
      <c r="N540" s="147" t="str">
        <f t="shared" si="2"/>
        <v/>
      </c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 ht="13.5" customHeight="1">
      <c r="A541" s="148"/>
      <c r="B541" s="60" t="str">
        <f>IF($K541="","",(VLOOKUP($K541,'判定表'!$B$3:$G$108,6,FALSE)))</f>
        <v/>
      </c>
      <c r="C541" s="137"/>
      <c r="D541" s="149" t="str">
        <f t="shared" si="1"/>
        <v/>
      </c>
      <c r="E541" s="150" t="str">
        <f>IF(G541="","",VLOOKUP($G541,'金額'!$N$3:$O$62,2,FALSE))</f>
        <v/>
      </c>
      <c r="F541" s="150" t="str">
        <f>IF(G541="","",VLOOKUP($G541,'金額'!$N$3:$Q$62,4,FALSE))</f>
        <v/>
      </c>
      <c r="G541" s="140"/>
      <c r="H541" s="141"/>
      <c r="I541" s="142"/>
      <c r="J541" s="143"/>
      <c r="K541" s="144"/>
      <c r="L541" s="145"/>
      <c r="M541" s="151" t="str">
        <f>IF(G541="","", IF(G541="Palette TIP",#REF!,VLOOKUP(G541, '金額'!$N$3:$P$62, 3, FALSE)))</f>
        <v/>
      </c>
      <c r="N541" s="147" t="str">
        <f t="shared" si="2"/>
        <v/>
      </c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 ht="13.5" customHeight="1">
      <c r="A542" s="148"/>
      <c r="B542" s="60" t="str">
        <f>IF($K542="","",(VLOOKUP($K542,'判定表'!$B$3:$G$108,6,FALSE)))</f>
        <v/>
      </c>
      <c r="C542" s="137"/>
      <c r="D542" s="149" t="str">
        <f t="shared" si="1"/>
        <v/>
      </c>
      <c r="E542" s="150" t="str">
        <f>IF(G542="","",VLOOKUP($G542,'金額'!$N$3:$O$62,2,FALSE))</f>
        <v/>
      </c>
      <c r="F542" s="150" t="str">
        <f>IF(G542="","",VLOOKUP($G542,'金額'!$N$3:$Q$62,4,FALSE))</f>
        <v/>
      </c>
      <c r="G542" s="140"/>
      <c r="H542" s="141"/>
      <c r="I542" s="142"/>
      <c r="J542" s="143"/>
      <c r="K542" s="144"/>
      <c r="L542" s="145"/>
      <c r="M542" s="151" t="str">
        <f>IF(G542="","", IF(G542="Palette TIP",#REF!,VLOOKUP(G542, '金額'!$N$3:$P$62, 3, FALSE)))</f>
        <v/>
      </c>
      <c r="N542" s="147" t="str">
        <f t="shared" si="2"/>
        <v/>
      </c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 ht="13.5" customHeight="1">
      <c r="A543" s="148"/>
      <c r="B543" s="60" t="str">
        <f>IF($K543="","",(VLOOKUP($K543,'判定表'!$B$3:$G$108,6,FALSE)))</f>
        <v/>
      </c>
      <c r="C543" s="137"/>
      <c r="D543" s="149" t="str">
        <f t="shared" si="1"/>
        <v/>
      </c>
      <c r="E543" s="150" t="str">
        <f>IF(G543="","",VLOOKUP($G543,'金額'!$N$3:$O$62,2,FALSE))</f>
        <v/>
      </c>
      <c r="F543" s="150" t="str">
        <f>IF(G543="","",VLOOKUP($G543,'金額'!$N$3:$Q$62,4,FALSE))</f>
        <v/>
      </c>
      <c r="G543" s="140"/>
      <c r="H543" s="141"/>
      <c r="I543" s="142"/>
      <c r="J543" s="143"/>
      <c r="K543" s="144"/>
      <c r="L543" s="145"/>
      <c r="M543" s="151" t="str">
        <f>IF(G543="","", IF(G543="Palette TIP",#REF!,VLOOKUP(G543, '金額'!$N$3:$P$62, 3, FALSE)))</f>
        <v/>
      </c>
      <c r="N543" s="147" t="str">
        <f t="shared" si="2"/>
        <v/>
      </c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 ht="13.5" customHeight="1">
      <c r="A544" s="148"/>
      <c r="B544" s="60" t="str">
        <f>IF($K544="","",(VLOOKUP($K544,'判定表'!$B$3:$G$108,6,FALSE)))</f>
        <v/>
      </c>
      <c r="C544" s="137"/>
      <c r="D544" s="149" t="str">
        <f t="shared" si="1"/>
        <v/>
      </c>
      <c r="E544" s="150" t="str">
        <f>IF(G544="","",VLOOKUP($G544,'金額'!$N$3:$O$62,2,FALSE))</f>
        <v/>
      </c>
      <c r="F544" s="150" t="str">
        <f>IF(G544="","",VLOOKUP($G544,'金額'!$N$3:$Q$62,4,FALSE))</f>
        <v/>
      </c>
      <c r="G544" s="140"/>
      <c r="H544" s="141"/>
      <c r="I544" s="142"/>
      <c r="J544" s="143"/>
      <c r="K544" s="144"/>
      <c r="L544" s="145"/>
      <c r="M544" s="151" t="str">
        <f>IF(G544="","", IF(G544="Palette TIP",#REF!,VLOOKUP(G544, '金額'!$N$3:$P$62, 3, FALSE)))</f>
        <v/>
      </c>
      <c r="N544" s="147" t="str">
        <f t="shared" si="2"/>
        <v/>
      </c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 ht="13.5" customHeight="1">
      <c r="A545" s="148"/>
      <c r="B545" s="60" t="str">
        <f>IF($K545="","",(VLOOKUP($K545,'判定表'!$B$3:$G$108,6,FALSE)))</f>
        <v/>
      </c>
      <c r="C545" s="137"/>
      <c r="D545" s="149" t="str">
        <f t="shared" si="1"/>
        <v/>
      </c>
      <c r="E545" s="150" t="str">
        <f>IF(G545="","",VLOOKUP($G545,'金額'!$N$3:$O$62,2,FALSE))</f>
        <v/>
      </c>
      <c r="F545" s="150" t="str">
        <f>IF(G545="","",VLOOKUP($G545,'金額'!$N$3:$Q$62,4,FALSE))</f>
        <v/>
      </c>
      <c r="G545" s="140"/>
      <c r="H545" s="141"/>
      <c r="I545" s="142"/>
      <c r="J545" s="143"/>
      <c r="K545" s="144"/>
      <c r="L545" s="145"/>
      <c r="M545" s="151" t="str">
        <f>IF(G545="","", IF(G545="Palette TIP",#REF!,VLOOKUP(G545, '金額'!$N$3:$P$62, 3, FALSE)))</f>
        <v/>
      </c>
      <c r="N545" s="147" t="str">
        <f t="shared" si="2"/>
        <v/>
      </c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 ht="13.5" customHeight="1">
      <c r="A546" s="148"/>
      <c r="B546" s="60" t="str">
        <f>IF($K546="","",(VLOOKUP($K546,'判定表'!$B$3:$G$108,6,FALSE)))</f>
        <v/>
      </c>
      <c r="C546" s="137"/>
      <c r="D546" s="149" t="str">
        <f t="shared" si="1"/>
        <v/>
      </c>
      <c r="E546" s="150" t="str">
        <f>IF(G546="","",VLOOKUP($G546,'金額'!$N$3:$O$62,2,FALSE))</f>
        <v/>
      </c>
      <c r="F546" s="150" t="str">
        <f>IF(G546="","",VLOOKUP($G546,'金額'!$N$3:$Q$62,4,FALSE))</f>
        <v/>
      </c>
      <c r="G546" s="140"/>
      <c r="H546" s="141"/>
      <c r="I546" s="142"/>
      <c r="J546" s="143"/>
      <c r="K546" s="144"/>
      <c r="L546" s="145"/>
      <c r="M546" s="151" t="str">
        <f>IF(G546="","", IF(G546="Palette TIP",#REF!,VLOOKUP(G546, '金額'!$N$3:$P$62, 3, FALSE)))</f>
        <v/>
      </c>
      <c r="N546" s="147" t="str">
        <f t="shared" si="2"/>
        <v/>
      </c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 ht="13.5" customHeight="1">
      <c r="A547" s="148"/>
      <c r="B547" s="60" t="str">
        <f>IF($K547="","",(VLOOKUP($K547,'判定表'!$B$3:$G$108,6,FALSE)))</f>
        <v/>
      </c>
      <c r="C547" s="137"/>
      <c r="D547" s="149" t="str">
        <f t="shared" si="1"/>
        <v/>
      </c>
      <c r="E547" s="150" t="str">
        <f>IF(G547="","",VLOOKUP($G547,'金額'!$N$3:$O$62,2,FALSE))</f>
        <v/>
      </c>
      <c r="F547" s="150" t="str">
        <f>IF(G547="","",VLOOKUP($G547,'金額'!$N$3:$Q$62,4,FALSE))</f>
        <v/>
      </c>
      <c r="G547" s="140"/>
      <c r="H547" s="141"/>
      <c r="I547" s="142"/>
      <c r="J547" s="143"/>
      <c r="K547" s="144"/>
      <c r="L547" s="145"/>
      <c r="M547" s="151" t="str">
        <f>IF(G547="","", IF(G547="Palette TIP",#REF!,VLOOKUP(G547, '金額'!$N$3:$P$62, 3, FALSE)))</f>
        <v/>
      </c>
      <c r="N547" s="147" t="str">
        <f t="shared" si="2"/>
        <v/>
      </c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 ht="13.5" customHeight="1">
      <c r="A548" s="148"/>
      <c r="B548" s="60" t="str">
        <f>IF($K548="","",(VLOOKUP($K548,'判定表'!$B$3:$G$108,6,FALSE)))</f>
        <v/>
      </c>
      <c r="C548" s="137"/>
      <c r="D548" s="149" t="str">
        <f t="shared" si="1"/>
        <v/>
      </c>
      <c r="E548" s="150" t="str">
        <f>IF(G548="","",VLOOKUP($G548,'金額'!$N$3:$O$62,2,FALSE))</f>
        <v/>
      </c>
      <c r="F548" s="150" t="str">
        <f>IF(G548="","",VLOOKUP($G548,'金額'!$N$3:$Q$62,4,FALSE))</f>
        <v/>
      </c>
      <c r="G548" s="140"/>
      <c r="H548" s="141"/>
      <c r="I548" s="142"/>
      <c r="J548" s="143"/>
      <c r="K548" s="144"/>
      <c r="L548" s="145"/>
      <c r="M548" s="151" t="str">
        <f>IF(G548="","", IF(G548="Palette TIP",#REF!,VLOOKUP(G548, '金額'!$N$3:$P$62, 3, FALSE)))</f>
        <v/>
      </c>
      <c r="N548" s="147" t="str">
        <f t="shared" si="2"/>
        <v/>
      </c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 ht="13.5" customHeight="1">
      <c r="A549" s="148"/>
      <c r="B549" s="60" t="str">
        <f>IF($K549="","",(VLOOKUP($K549,'判定表'!$B$3:$G$108,6,FALSE)))</f>
        <v/>
      </c>
      <c r="C549" s="137"/>
      <c r="D549" s="149" t="str">
        <f t="shared" si="1"/>
        <v/>
      </c>
      <c r="E549" s="150" t="str">
        <f>IF(G549="","",VLOOKUP($G549,'金額'!$N$3:$O$62,2,FALSE))</f>
        <v/>
      </c>
      <c r="F549" s="150" t="str">
        <f>IF(G549="","",VLOOKUP($G549,'金額'!$N$3:$Q$62,4,FALSE))</f>
        <v/>
      </c>
      <c r="G549" s="140"/>
      <c r="H549" s="141"/>
      <c r="I549" s="142"/>
      <c r="J549" s="143"/>
      <c r="K549" s="144"/>
      <c r="L549" s="145"/>
      <c r="M549" s="151" t="str">
        <f>IF(G549="","", IF(G549="Palette TIP",#REF!,VLOOKUP(G549, '金額'!$N$3:$P$62, 3, FALSE)))</f>
        <v/>
      </c>
      <c r="N549" s="147" t="str">
        <f t="shared" si="2"/>
        <v/>
      </c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 ht="13.5" customHeight="1">
      <c r="A550" s="148"/>
      <c r="B550" s="60" t="str">
        <f>IF($K550="","",(VLOOKUP($K550,'判定表'!$B$3:$G$108,6,FALSE)))</f>
        <v/>
      </c>
      <c r="C550" s="137"/>
      <c r="D550" s="149" t="str">
        <f t="shared" si="1"/>
        <v/>
      </c>
      <c r="E550" s="150" t="str">
        <f>IF(G550="","",VLOOKUP($G550,'金額'!$N$3:$O$62,2,FALSE))</f>
        <v/>
      </c>
      <c r="F550" s="150" t="str">
        <f>IF(G550="","",VLOOKUP($G550,'金額'!$N$3:$Q$62,4,FALSE))</f>
        <v/>
      </c>
      <c r="G550" s="140"/>
      <c r="H550" s="141"/>
      <c r="I550" s="142"/>
      <c r="J550" s="143"/>
      <c r="K550" s="144"/>
      <c r="L550" s="145"/>
      <c r="M550" s="151" t="str">
        <f>IF(G550="","", IF(G550="Palette TIP",#REF!,VLOOKUP(G550, '金額'!$N$3:$P$62, 3, FALSE)))</f>
        <v/>
      </c>
      <c r="N550" s="147" t="str">
        <f t="shared" si="2"/>
        <v/>
      </c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 ht="13.5" customHeight="1">
      <c r="A551" s="148"/>
      <c r="B551" s="60" t="str">
        <f>IF($K551="","",(VLOOKUP($K551,'判定表'!$B$3:$G$108,6,FALSE)))</f>
        <v/>
      </c>
      <c r="C551" s="137"/>
      <c r="D551" s="149" t="str">
        <f t="shared" si="1"/>
        <v/>
      </c>
      <c r="E551" s="150" t="str">
        <f>IF(G551="","",VLOOKUP($G551,'金額'!$N$3:$O$62,2,FALSE))</f>
        <v/>
      </c>
      <c r="F551" s="150" t="str">
        <f>IF(G551="","",VLOOKUP($G551,'金額'!$N$3:$Q$62,4,FALSE))</f>
        <v/>
      </c>
      <c r="G551" s="140"/>
      <c r="H551" s="141"/>
      <c r="I551" s="142"/>
      <c r="J551" s="143"/>
      <c r="K551" s="144"/>
      <c r="L551" s="145"/>
      <c r="M551" s="151" t="str">
        <f>IF(G551="","", IF(G551="Palette TIP",#REF!,VLOOKUP(G551, '金額'!$N$3:$P$62, 3, FALSE)))</f>
        <v/>
      </c>
      <c r="N551" s="147" t="str">
        <f t="shared" si="2"/>
        <v/>
      </c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 ht="13.5" customHeight="1">
      <c r="A552" s="148"/>
      <c r="B552" s="60" t="str">
        <f>IF($K552="","",(VLOOKUP($K552,'判定表'!$B$3:$G$108,6,FALSE)))</f>
        <v/>
      </c>
      <c r="C552" s="137"/>
      <c r="D552" s="149" t="str">
        <f t="shared" si="1"/>
        <v/>
      </c>
      <c r="E552" s="150" t="str">
        <f>IF(G552="","",VLOOKUP($G552,'金額'!$N$3:$O$62,2,FALSE))</f>
        <v/>
      </c>
      <c r="F552" s="150" t="str">
        <f>IF(G552="","",VLOOKUP($G552,'金額'!$N$3:$Q$62,4,FALSE))</f>
        <v/>
      </c>
      <c r="G552" s="140"/>
      <c r="H552" s="141"/>
      <c r="I552" s="142"/>
      <c r="J552" s="143"/>
      <c r="K552" s="144"/>
      <c r="L552" s="145"/>
      <c r="M552" s="151" t="str">
        <f>IF(G552="","", IF(G552="Palette TIP",#REF!,VLOOKUP(G552, '金額'!$N$3:$P$62, 3, FALSE)))</f>
        <v/>
      </c>
      <c r="N552" s="147" t="str">
        <f t="shared" si="2"/>
        <v/>
      </c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 ht="13.5" customHeight="1">
      <c r="A553" s="148"/>
      <c r="B553" s="60" t="str">
        <f>IF($K553="","",(VLOOKUP($K553,'判定表'!$B$3:$G$108,6,FALSE)))</f>
        <v/>
      </c>
      <c r="C553" s="137"/>
      <c r="D553" s="149" t="str">
        <f t="shared" si="1"/>
        <v/>
      </c>
      <c r="E553" s="150" t="str">
        <f>IF(G553="","",VLOOKUP($G553,'金額'!$N$3:$O$62,2,FALSE))</f>
        <v/>
      </c>
      <c r="F553" s="150" t="str">
        <f>IF(G553="","",VLOOKUP($G553,'金額'!$N$3:$Q$62,4,FALSE))</f>
        <v/>
      </c>
      <c r="G553" s="140"/>
      <c r="H553" s="141"/>
      <c r="I553" s="142"/>
      <c r="J553" s="143"/>
      <c r="K553" s="144"/>
      <c r="L553" s="145"/>
      <c r="M553" s="151" t="str">
        <f>IF(G553="","", IF(G553="Palette TIP",#REF!,VLOOKUP(G553, '金額'!$N$3:$P$62, 3, FALSE)))</f>
        <v/>
      </c>
      <c r="N553" s="147" t="str">
        <f t="shared" si="2"/>
        <v/>
      </c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 ht="13.5" customHeight="1">
      <c r="A554" s="148"/>
      <c r="B554" s="60" t="str">
        <f>IF($K554="","",(VLOOKUP($K554,'判定表'!$B$3:$G$108,6,FALSE)))</f>
        <v/>
      </c>
      <c r="C554" s="137"/>
      <c r="D554" s="149" t="str">
        <f t="shared" si="1"/>
        <v/>
      </c>
      <c r="E554" s="150" t="str">
        <f>IF(G554="","",VLOOKUP($G554,'金額'!$N$3:$O$62,2,FALSE))</f>
        <v/>
      </c>
      <c r="F554" s="150" t="str">
        <f>IF(G554="","",VLOOKUP($G554,'金額'!$N$3:$Q$62,4,FALSE))</f>
        <v/>
      </c>
      <c r="G554" s="140"/>
      <c r="H554" s="141"/>
      <c r="I554" s="142"/>
      <c r="J554" s="143"/>
      <c r="K554" s="144"/>
      <c r="L554" s="145"/>
      <c r="M554" s="151" t="str">
        <f>IF(G554="","", IF(G554="Palette TIP",#REF!,VLOOKUP(G554, '金額'!$N$3:$P$62, 3, FALSE)))</f>
        <v/>
      </c>
      <c r="N554" s="147" t="str">
        <f t="shared" si="2"/>
        <v/>
      </c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 ht="13.5" customHeight="1">
      <c r="A555" s="148"/>
      <c r="B555" s="60" t="str">
        <f>IF($K555="","",(VLOOKUP($K555,'判定表'!$B$3:$G$108,6,FALSE)))</f>
        <v/>
      </c>
      <c r="C555" s="137"/>
      <c r="D555" s="149" t="str">
        <f t="shared" si="1"/>
        <v/>
      </c>
      <c r="E555" s="150" t="str">
        <f>IF(G555="","",VLOOKUP($G555,'金額'!$N$3:$O$62,2,FALSE))</f>
        <v/>
      </c>
      <c r="F555" s="150" t="str">
        <f>IF(G555="","",VLOOKUP($G555,'金額'!$N$3:$Q$62,4,FALSE))</f>
        <v/>
      </c>
      <c r="G555" s="140"/>
      <c r="H555" s="141"/>
      <c r="I555" s="142"/>
      <c r="J555" s="143"/>
      <c r="K555" s="144"/>
      <c r="L555" s="145"/>
      <c r="M555" s="151" t="str">
        <f>IF(G555="","", IF(G555="Palette TIP",#REF!,VLOOKUP(G555, '金額'!$N$3:$P$62, 3, FALSE)))</f>
        <v/>
      </c>
      <c r="N555" s="147" t="str">
        <f t="shared" si="2"/>
        <v/>
      </c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 ht="13.5" customHeight="1">
      <c r="A556" s="148"/>
      <c r="B556" s="60" t="str">
        <f>IF($K556="","",(VLOOKUP($K556,'判定表'!$B$3:$G$108,6,FALSE)))</f>
        <v/>
      </c>
      <c r="C556" s="137"/>
      <c r="D556" s="149" t="str">
        <f t="shared" si="1"/>
        <v/>
      </c>
      <c r="E556" s="150" t="str">
        <f>IF(G556="","",VLOOKUP($G556,'金額'!$N$3:$O$62,2,FALSE))</f>
        <v/>
      </c>
      <c r="F556" s="150" t="str">
        <f>IF(G556="","",VLOOKUP($G556,'金額'!$N$3:$Q$62,4,FALSE))</f>
        <v/>
      </c>
      <c r="G556" s="140"/>
      <c r="H556" s="141"/>
      <c r="I556" s="142"/>
      <c r="J556" s="143"/>
      <c r="K556" s="144"/>
      <c r="L556" s="145"/>
      <c r="M556" s="151" t="str">
        <f>IF(G556="","", IF(G556="Palette TIP",#REF!,VLOOKUP(G556, '金額'!$N$3:$P$62, 3, FALSE)))</f>
        <v/>
      </c>
      <c r="N556" s="147" t="str">
        <f t="shared" si="2"/>
        <v/>
      </c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 ht="13.5" customHeight="1">
      <c r="A557" s="148"/>
      <c r="B557" s="60" t="str">
        <f>IF($K557="","",(VLOOKUP($K557,'判定表'!$B$3:$G$108,6,FALSE)))</f>
        <v/>
      </c>
      <c r="C557" s="137"/>
      <c r="D557" s="149" t="str">
        <f t="shared" si="1"/>
        <v/>
      </c>
      <c r="E557" s="150" t="str">
        <f>IF(G557="","",VLOOKUP($G557,'金額'!$N$3:$O$62,2,FALSE))</f>
        <v/>
      </c>
      <c r="F557" s="150" t="str">
        <f>IF(G557="","",VLOOKUP($G557,'金額'!$N$3:$Q$62,4,FALSE))</f>
        <v/>
      </c>
      <c r="G557" s="140"/>
      <c r="H557" s="141"/>
      <c r="I557" s="142"/>
      <c r="J557" s="143"/>
      <c r="K557" s="144"/>
      <c r="L557" s="145"/>
      <c r="M557" s="151" t="str">
        <f>IF(G557="","", IF(G557="Palette TIP",#REF!,VLOOKUP(G557, '金額'!$N$3:$P$62, 3, FALSE)))</f>
        <v/>
      </c>
      <c r="N557" s="147" t="str">
        <f t="shared" si="2"/>
        <v/>
      </c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 ht="13.5" customHeight="1">
      <c r="A558" s="148"/>
      <c r="B558" s="60" t="str">
        <f>IF($K558="","",(VLOOKUP($K558,'判定表'!$B$3:$G$108,6,FALSE)))</f>
        <v/>
      </c>
      <c r="C558" s="137"/>
      <c r="D558" s="149" t="str">
        <f t="shared" si="1"/>
        <v/>
      </c>
      <c r="E558" s="150" t="str">
        <f>IF(G558="","",VLOOKUP($G558,'金額'!$N$3:$O$62,2,FALSE))</f>
        <v/>
      </c>
      <c r="F558" s="150" t="str">
        <f>IF(G558="","",VLOOKUP($G558,'金額'!$N$3:$Q$62,4,FALSE))</f>
        <v/>
      </c>
      <c r="G558" s="140"/>
      <c r="H558" s="141"/>
      <c r="I558" s="142"/>
      <c r="J558" s="143"/>
      <c r="K558" s="144"/>
      <c r="L558" s="145"/>
      <c r="M558" s="151" t="str">
        <f>IF(G558="","", IF(G558="Palette TIP",#REF!,VLOOKUP(G558, '金額'!$N$3:$P$62, 3, FALSE)))</f>
        <v/>
      </c>
      <c r="N558" s="147" t="str">
        <f t="shared" si="2"/>
        <v/>
      </c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 ht="13.5" customHeight="1">
      <c r="A559" s="148"/>
      <c r="B559" s="60" t="str">
        <f>IF($K559="","",(VLOOKUP($K559,'判定表'!$B$3:$G$108,6,FALSE)))</f>
        <v/>
      </c>
      <c r="C559" s="137"/>
      <c r="D559" s="149" t="str">
        <f t="shared" si="1"/>
        <v/>
      </c>
      <c r="E559" s="150" t="str">
        <f>IF(G559="","",VLOOKUP($G559,'金額'!$N$3:$O$62,2,FALSE))</f>
        <v/>
      </c>
      <c r="F559" s="150" t="str">
        <f>IF(G559="","",VLOOKUP($G559,'金額'!$N$3:$Q$62,4,FALSE))</f>
        <v/>
      </c>
      <c r="G559" s="140"/>
      <c r="H559" s="141"/>
      <c r="I559" s="142"/>
      <c r="J559" s="143"/>
      <c r="K559" s="144"/>
      <c r="L559" s="145"/>
      <c r="M559" s="151" t="str">
        <f>IF(G559="","", IF(G559="Palette TIP",#REF!,VLOOKUP(G559, '金額'!$N$3:$P$62, 3, FALSE)))</f>
        <v/>
      </c>
      <c r="N559" s="147" t="str">
        <f t="shared" si="2"/>
        <v/>
      </c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 ht="13.5" customHeight="1">
      <c r="A560" s="148"/>
      <c r="B560" s="60" t="str">
        <f>IF($K560="","",(VLOOKUP($K560,'判定表'!$B$3:$G$108,6,FALSE)))</f>
        <v/>
      </c>
      <c r="C560" s="137"/>
      <c r="D560" s="149" t="str">
        <f t="shared" si="1"/>
        <v/>
      </c>
      <c r="E560" s="150" t="str">
        <f>IF(G560="","",VLOOKUP($G560,'金額'!$N$3:$O$62,2,FALSE))</f>
        <v/>
      </c>
      <c r="F560" s="150" t="str">
        <f>IF(G560="","",VLOOKUP($G560,'金額'!$N$3:$Q$62,4,FALSE))</f>
        <v/>
      </c>
      <c r="G560" s="140"/>
      <c r="H560" s="141"/>
      <c r="I560" s="142"/>
      <c r="J560" s="143"/>
      <c r="K560" s="144"/>
      <c r="L560" s="145"/>
      <c r="M560" s="151" t="str">
        <f>IF(G560="","", IF(G560="Palette TIP",#REF!,VLOOKUP(G560, '金額'!$N$3:$P$62, 3, FALSE)))</f>
        <v/>
      </c>
      <c r="N560" s="147" t="str">
        <f t="shared" si="2"/>
        <v/>
      </c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 ht="13.5" customHeight="1">
      <c r="A561" s="148"/>
      <c r="B561" s="60" t="str">
        <f>IF($K561="","",(VLOOKUP($K561,'判定表'!$B$3:$G$108,6,FALSE)))</f>
        <v/>
      </c>
      <c r="C561" s="137"/>
      <c r="D561" s="149" t="str">
        <f t="shared" si="1"/>
        <v/>
      </c>
      <c r="E561" s="150" t="str">
        <f>IF(G561="","",VLOOKUP($G561,'金額'!$N$3:$O$62,2,FALSE))</f>
        <v/>
      </c>
      <c r="F561" s="150" t="str">
        <f>IF(G561="","",VLOOKUP($G561,'金額'!$N$3:$Q$62,4,FALSE))</f>
        <v/>
      </c>
      <c r="G561" s="140"/>
      <c r="H561" s="141"/>
      <c r="I561" s="142"/>
      <c r="J561" s="143"/>
      <c r="K561" s="144"/>
      <c r="L561" s="145"/>
      <c r="M561" s="151" t="str">
        <f>IF(G561="","", IF(G561="Palette TIP",#REF!,VLOOKUP(G561, '金額'!$N$3:$P$62, 3, FALSE)))</f>
        <v/>
      </c>
      <c r="N561" s="147" t="str">
        <f t="shared" si="2"/>
        <v/>
      </c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 ht="13.5" customHeight="1">
      <c r="A562" s="148"/>
      <c r="B562" s="60" t="str">
        <f>IF($K562="","",(VLOOKUP($K562,'判定表'!$B$3:$G$108,6,FALSE)))</f>
        <v/>
      </c>
      <c r="C562" s="137"/>
      <c r="D562" s="149" t="str">
        <f t="shared" si="1"/>
        <v/>
      </c>
      <c r="E562" s="150" t="str">
        <f>IF(G562="","",VLOOKUP($G562,'金額'!$N$3:$O$62,2,FALSE))</f>
        <v/>
      </c>
      <c r="F562" s="150" t="str">
        <f>IF(G562="","",VLOOKUP($G562,'金額'!$N$3:$Q$62,4,FALSE))</f>
        <v/>
      </c>
      <c r="G562" s="140"/>
      <c r="H562" s="141"/>
      <c r="I562" s="142"/>
      <c r="J562" s="143"/>
      <c r="K562" s="144"/>
      <c r="L562" s="145"/>
      <c r="M562" s="151" t="str">
        <f>IF(G562="","", IF(G562="Palette TIP",#REF!,VLOOKUP(G562, '金額'!$N$3:$P$62, 3, FALSE)))</f>
        <v/>
      </c>
      <c r="N562" s="147" t="str">
        <f t="shared" si="2"/>
        <v/>
      </c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 ht="13.5" customHeight="1">
      <c r="A563" s="148"/>
      <c r="B563" s="60" t="str">
        <f>IF($K563="","",(VLOOKUP($K563,'判定表'!$B$3:$G$108,6,FALSE)))</f>
        <v/>
      </c>
      <c r="C563" s="137"/>
      <c r="D563" s="149" t="str">
        <f t="shared" si="1"/>
        <v/>
      </c>
      <c r="E563" s="150" t="str">
        <f>IF(G563="","",VLOOKUP($G563,'金額'!$N$3:$O$62,2,FALSE))</f>
        <v/>
      </c>
      <c r="F563" s="150" t="str">
        <f>IF(G563="","",VLOOKUP($G563,'金額'!$N$3:$Q$62,4,FALSE))</f>
        <v/>
      </c>
      <c r="G563" s="140"/>
      <c r="H563" s="141"/>
      <c r="I563" s="142"/>
      <c r="J563" s="143"/>
      <c r="K563" s="144"/>
      <c r="L563" s="145"/>
      <c r="M563" s="151" t="str">
        <f>IF(G563="","", IF(G563="Palette TIP",#REF!,VLOOKUP(G563, '金額'!$N$3:$P$62, 3, FALSE)))</f>
        <v/>
      </c>
      <c r="N563" s="147" t="str">
        <f t="shared" si="2"/>
        <v/>
      </c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 ht="13.5" customHeight="1">
      <c r="A564" s="148"/>
      <c r="B564" s="60" t="str">
        <f>IF($K564="","",(VLOOKUP($K564,'判定表'!$B$3:$G$108,6,FALSE)))</f>
        <v/>
      </c>
      <c r="C564" s="137"/>
      <c r="D564" s="149" t="str">
        <f t="shared" si="1"/>
        <v/>
      </c>
      <c r="E564" s="150" t="str">
        <f>IF(G564="","",VLOOKUP($G564,'金額'!$N$3:$O$62,2,FALSE))</f>
        <v/>
      </c>
      <c r="F564" s="150" t="str">
        <f>IF(G564="","",VLOOKUP($G564,'金額'!$N$3:$Q$62,4,FALSE))</f>
        <v/>
      </c>
      <c r="G564" s="140"/>
      <c r="H564" s="141"/>
      <c r="I564" s="142"/>
      <c r="J564" s="143"/>
      <c r="K564" s="144"/>
      <c r="L564" s="145"/>
      <c r="M564" s="151" t="str">
        <f>IF(G564="","", IF(G564="Palette TIP",#REF!,VLOOKUP(G564, '金額'!$N$3:$P$62, 3, FALSE)))</f>
        <v/>
      </c>
      <c r="N564" s="147" t="str">
        <f t="shared" si="2"/>
        <v/>
      </c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 ht="13.5" customHeight="1">
      <c r="A565" s="148"/>
      <c r="B565" s="60" t="str">
        <f>IF($K565="","",(VLOOKUP($K565,'判定表'!$B$3:$G$108,6,FALSE)))</f>
        <v/>
      </c>
      <c r="C565" s="137"/>
      <c r="D565" s="149" t="str">
        <f t="shared" si="1"/>
        <v/>
      </c>
      <c r="E565" s="150" t="str">
        <f>IF(G565="","",VLOOKUP($G565,'金額'!$N$3:$O$62,2,FALSE))</f>
        <v/>
      </c>
      <c r="F565" s="150" t="str">
        <f>IF(G565="","",VLOOKUP($G565,'金額'!$N$3:$Q$62,4,FALSE))</f>
        <v/>
      </c>
      <c r="G565" s="140"/>
      <c r="H565" s="141"/>
      <c r="I565" s="142"/>
      <c r="J565" s="143"/>
      <c r="K565" s="144"/>
      <c r="L565" s="145"/>
      <c r="M565" s="151" t="str">
        <f>IF(G565="","", IF(G565="Palette TIP",#REF!,VLOOKUP(G565, '金額'!$N$3:$P$62, 3, FALSE)))</f>
        <v/>
      </c>
      <c r="N565" s="147" t="str">
        <f t="shared" si="2"/>
        <v/>
      </c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 ht="13.5" customHeight="1">
      <c r="A566" s="148"/>
      <c r="B566" s="60" t="str">
        <f>IF($K566="","",(VLOOKUP($K566,'判定表'!$B$3:$G$108,6,FALSE)))</f>
        <v/>
      </c>
      <c r="C566" s="137"/>
      <c r="D566" s="149" t="str">
        <f t="shared" si="1"/>
        <v/>
      </c>
      <c r="E566" s="150" t="str">
        <f>IF(G566="","",VLOOKUP($G566,'金額'!$N$3:$O$62,2,FALSE))</f>
        <v/>
      </c>
      <c r="F566" s="150" t="str">
        <f>IF(G566="","",VLOOKUP($G566,'金額'!$N$3:$Q$62,4,FALSE))</f>
        <v/>
      </c>
      <c r="G566" s="140"/>
      <c r="H566" s="141"/>
      <c r="I566" s="142"/>
      <c r="J566" s="143"/>
      <c r="K566" s="144"/>
      <c r="L566" s="145"/>
      <c r="M566" s="151" t="str">
        <f>IF(G566="","", IF(G566="Palette TIP",#REF!,VLOOKUP(G566, '金額'!$N$3:$P$62, 3, FALSE)))</f>
        <v/>
      </c>
      <c r="N566" s="147" t="str">
        <f t="shared" si="2"/>
        <v/>
      </c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 ht="13.5" customHeight="1">
      <c r="A567" s="148"/>
      <c r="B567" s="60" t="str">
        <f>IF($K567="","",(VLOOKUP($K567,'判定表'!$B$3:$G$108,6,FALSE)))</f>
        <v/>
      </c>
      <c r="C567" s="137"/>
      <c r="D567" s="149" t="str">
        <f t="shared" si="1"/>
        <v/>
      </c>
      <c r="E567" s="150" t="str">
        <f>IF(G567="","",VLOOKUP($G567,'金額'!$N$3:$O$62,2,FALSE))</f>
        <v/>
      </c>
      <c r="F567" s="150" t="str">
        <f>IF(G567="","",VLOOKUP($G567,'金額'!$N$3:$Q$62,4,FALSE))</f>
        <v/>
      </c>
      <c r="G567" s="140"/>
      <c r="H567" s="141"/>
      <c r="I567" s="142"/>
      <c r="J567" s="143"/>
      <c r="K567" s="144"/>
      <c r="L567" s="145"/>
      <c r="M567" s="151" t="str">
        <f>IF(G567="","", IF(G567="Palette TIP",#REF!,VLOOKUP(G567, '金額'!$N$3:$P$62, 3, FALSE)))</f>
        <v/>
      </c>
      <c r="N567" s="147" t="str">
        <f t="shared" si="2"/>
        <v/>
      </c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 ht="13.5" customHeight="1">
      <c r="A568" s="148"/>
      <c r="B568" s="60" t="str">
        <f>IF($K568="","",(VLOOKUP($K568,'判定表'!$B$3:$G$108,6,FALSE)))</f>
        <v/>
      </c>
      <c r="C568" s="137"/>
      <c r="D568" s="149" t="str">
        <f t="shared" si="1"/>
        <v/>
      </c>
      <c r="E568" s="150" t="str">
        <f>IF(G568="","",VLOOKUP($G568,'金額'!$N$3:$O$62,2,FALSE))</f>
        <v/>
      </c>
      <c r="F568" s="150" t="str">
        <f>IF(G568="","",VLOOKUP($G568,'金額'!$N$3:$Q$62,4,FALSE))</f>
        <v/>
      </c>
      <c r="G568" s="140"/>
      <c r="H568" s="141"/>
      <c r="I568" s="142"/>
      <c r="J568" s="143"/>
      <c r="K568" s="144"/>
      <c r="L568" s="145"/>
      <c r="M568" s="151" t="str">
        <f>IF(G568="","", IF(G568="Palette TIP",#REF!,VLOOKUP(G568, '金額'!$N$3:$P$62, 3, FALSE)))</f>
        <v/>
      </c>
      <c r="N568" s="147" t="str">
        <f t="shared" si="2"/>
        <v/>
      </c>
      <c r="O568" s="125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 ht="13.5" customHeight="1">
      <c r="A569" s="148"/>
      <c r="B569" s="60" t="str">
        <f>IF($K569="","",(VLOOKUP($K569,'判定表'!$B$3:$G$108,6,FALSE)))</f>
        <v/>
      </c>
      <c r="C569" s="137"/>
      <c r="D569" s="149" t="str">
        <f t="shared" si="1"/>
        <v/>
      </c>
      <c r="E569" s="150" t="str">
        <f>IF(G569="","",VLOOKUP($G569,'金額'!$N$3:$O$62,2,FALSE))</f>
        <v/>
      </c>
      <c r="F569" s="150" t="str">
        <f>IF(G569="","",VLOOKUP($G569,'金額'!$N$3:$Q$62,4,FALSE))</f>
        <v/>
      </c>
      <c r="G569" s="140"/>
      <c r="H569" s="141"/>
      <c r="I569" s="142"/>
      <c r="J569" s="143"/>
      <c r="K569" s="144"/>
      <c r="L569" s="145"/>
      <c r="M569" s="151" t="str">
        <f>IF(G569="","", IF(G569="Palette TIP",#REF!,VLOOKUP(G569, '金額'!$N$3:$P$62, 3, FALSE)))</f>
        <v/>
      </c>
      <c r="N569" s="147" t="str">
        <f t="shared" si="2"/>
        <v/>
      </c>
      <c r="O569" s="125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 ht="13.5" customHeight="1">
      <c r="A570" s="148"/>
      <c r="B570" s="60" t="str">
        <f>IF($K570="","",(VLOOKUP($K570,'判定表'!$B$3:$G$108,6,FALSE)))</f>
        <v/>
      </c>
      <c r="C570" s="137"/>
      <c r="D570" s="149" t="str">
        <f t="shared" si="1"/>
        <v/>
      </c>
      <c r="E570" s="150" t="str">
        <f>IF(G570="","",VLOOKUP($G570,'金額'!$N$3:$O$62,2,FALSE))</f>
        <v/>
      </c>
      <c r="F570" s="150" t="str">
        <f>IF(G570="","",VLOOKUP($G570,'金額'!$N$3:$Q$62,4,FALSE))</f>
        <v/>
      </c>
      <c r="G570" s="140"/>
      <c r="H570" s="141"/>
      <c r="I570" s="142"/>
      <c r="J570" s="143"/>
      <c r="K570" s="144"/>
      <c r="L570" s="145"/>
      <c r="M570" s="151" t="str">
        <f>IF(G570="","", IF(G570="Palette TIP",#REF!,VLOOKUP(G570, '金額'!$N$3:$P$62, 3, FALSE)))</f>
        <v/>
      </c>
      <c r="N570" s="147" t="str">
        <f t="shared" si="2"/>
        <v/>
      </c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 ht="13.5" customHeight="1">
      <c r="A571" s="148"/>
      <c r="B571" s="60" t="str">
        <f>IF($K571="","",(VLOOKUP($K571,'判定表'!$B$3:$G$108,6,FALSE)))</f>
        <v/>
      </c>
      <c r="C571" s="137"/>
      <c r="D571" s="149" t="str">
        <f t="shared" si="1"/>
        <v/>
      </c>
      <c r="E571" s="150" t="str">
        <f>IF(G571="","",VLOOKUP($G571,'金額'!$N$3:$O$62,2,FALSE))</f>
        <v/>
      </c>
      <c r="F571" s="150" t="str">
        <f>IF(G571="","",VLOOKUP($G571,'金額'!$N$3:$Q$62,4,FALSE))</f>
        <v/>
      </c>
      <c r="G571" s="140"/>
      <c r="H571" s="141"/>
      <c r="I571" s="142"/>
      <c r="J571" s="143"/>
      <c r="K571" s="144"/>
      <c r="L571" s="145"/>
      <c r="M571" s="151" t="str">
        <f>IF(G571="","", IF(G571="Palette TIP",#REF!,VLOOKUP(G571, '金額'!$N$3:$P$62, 3, FALSE)))</f>
        <v/>
      </c>
      <c r="N571" s="147" t="str">
        <f t="shared" si="2"/>
        <v/>
      </c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 ht="13.5" customHeight="1">
      <c r="A572" s="148"/>
      <c r="B572" s="60" t="str">
        <f>IF($K572="","",(VLOOKUP($K572,'判定表'!$B$3:$G$108,6,FALSE)))</f>
        <v/>
      </c>
      <c r="C572" s="137"/>
      <c r="D572" s="149" t="str">
        <f t="shared" si="1"/>
        <v/>
      </c>
      <c r="E572" s="150" t="str">
        <f>IF(G572="","",VLOOKUP($G572,'金額'!$N$3:$O$62,2,FALSE))</f>
        <v/>
      </c>
      <c r="F572" s="150" t="str">
        <f>IF(G572="","",VLOOKUP($G572,'金額'!$N$3:$Q$62,4,FALSE))</f>
        <v/>
      </c>
      <c r="G572" s="140"/>
      <c r="H572" s="141"/>
      <c r="I572" s="142"/>
      <c r="J572" s="143"/>
      <c r="K572" s="144"/>
      <c r="L572" s="145"/>
      <c r="M572" s="151" t="str">
        <f>IF(G572="","", IF(G572="Palette TIP",#REF!,VLOOKUP(G572, '金額'!$N$3:$P$62, 3, FALSE)))</f>
        <v/>
      </c>
      <c r="N572" s="147" t="str">
        <f t="shared" si="2"/>
        <v/>
      </c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 ht="13.5" customHeight="1">
      <c r="A573" s="148"/>
      <c r="B573" s="60" t="str">
        <f>IF($K573="","",(VLOOKUP($K573,'判定表'!$B$3:$G$108,6,FALSE)))</f>
        <v/>
      </c>
      <c r="C573" s="137"/>
      <c r="D573" s="149" t="str">
        <f t="shared" si="1"/>
        <v/>
      </c>
      <c r="E573" s="150" t="str">
        <f>IF(G573="","",VLOOKUP($G573,'金額'!$N$3:$O$62,2,FALSE))</f>
        <v/>
      </c>
      <c r="F573" s="150" t="str">
        <f>IF(G573="","",VLOOKUP($G573,'金額'!$N$3:$Q$62,4,FALSE))</f>
        <v/>
      </c>
      <c r="G573" s="140"/>
      <c r="H573" s="141"/>
      <c r="I573" s="142"/>
      <c r="J573" s="143"/>
      <c r="K573" s="144"/>
      <c r="L573" s="145"/>
      <c r="M573" s="151" t="str">
        <f>IF(G573="","", IF(G573="Palette TIP",#REF!,VLOOKUP(G573, '金額'!$N$3:$P$62, 3, FALSE)))</f>
        <v/>
      </c>
      <c r="N573" s="147" t="str">
        <f t="shared" si="2"/>
        <v/>
      </c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 ht="13.5" customHeight="1">
      <c r="A574" s="148"/>
      <c r="B574" s="60" t="str">
        <f>IF($K574="","",(VLOOKUP($K574,'判定表'!$B$3:$G$108,6,FALSE)))</f>
        <v/>
      </c>
      <c r="C574" s="137"/>
      <c r="D574" s="149" t="str">
        <f t="shared" si="1"/>
        <v/>
      </c>
      <c r="E574" s="150" t="str">
        <f>IF(G574="","",VLOOKUP($G574,'金額'!$N$3:$O$62,2,FALSE))</f>
        <v/>
      </c>
      <c r="F574" s="150" t="str">
        <f>IF(G574="","",VLOOKUP($G574,'金額'!$N$3:$Q$62,4,FALSE))</f>
        <v/>
      </c>
      <c r="G574" s="140"/>
      <c r="H574" s="141"/>
      <c r="I574" s="142"/>
      <c r="J574" s="143"/>
      <c r="K574" s="144"/>
      <c r="L574" s="145"/>
      <c r="M574" s="151" t="str">
        <f>IF(G574="","", IF(G574="Palette TIP",#REF!,VLOOKUP(G574, '金額'!$N$3:$P$62, 3, FALSE)))</f>
        <v/>
      </c>
      <c r="N574" s="147" t="str">
        <f t="shared" si="2"/>
        <v/>
      </c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 ht="13.5" customHeight="1">
      <c r="A575" s="148"/>
      <c r="B575" s="60" t="str">
        <f>IF($K575="","",(VLOOKUP($K575,'判定表'!$B$3:$G$108,6,FALSE)))</f>
        <v/>
      </c>
      <c r="C575" s="137"/>
      <c r="D575" s="149" t="str">
        <f t="shared" si="1"/>
        <v/>
      </c>
      <c r="E575" s="150" t="str">
        <f>IF(G575="","",VLOOKUP($G575,'金額'!$N$3:$O$62,2,FALSE))</f>
        <v/>
      </c>
      <c r="F575" s="150" t="str">
        <f>IF(G575="","",VLOOKUP($G575,'金額'!$N$3:$Q$62,4,FALSE))</f>
        <v/>
      </c>
      <c r="G575" s="140"/>
      <c r="H575" s="141"/>
      <c r="I575" s="142"/>
      <c r="J575" s="143"/>
      <c r="K575" s="144"/>
      <c r="L575" s="145"/>
      <c r="M575" s="151" t="str">
        <f>IF(G575="","", IF(G575="Palette TIP",#REF!,VLOOKUP(G575, '金額'!$N$3:$P$62, 3, FALSE)))</f>
        <v/>
      </c>
      <c r="N575" s="147" t="str">
        <f t="shared" si="2"/>
        <v/>
      </c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 ht="13.5" customHeight="1">
      <c r="A576" s="148"/>
      <c r="B576" s="60" t="str">
        <f>IF($K576="","",(VLOOKUP($K576,'判定表'!$B$3:$G$108,6,FALSE)))</f>
        <v/>
      </c>
      <c r="C576" s="137"/>
      <c r="D576" s="149" t="str">
        <f t="shared" si="1"/>
        <v/>
      </c>
      <c r="E576" s="150" t="str">
        <f>IF(G576="","",VLOOKUP($G576,'金額'!$N$3:$O$62,2,FALSE))</f>
        <v/>
      </c>
      <c r="F576" s="150" t="str">
        <f>IF(G576="","",VLOOKUP($G576,'金額'!$N$3:$Q$62,4,FALSE))</f>
        <v/>
      </c>
      <c r="G576" s="140"/>
      <c r="H576" s="141"/>
      <c r="I576" s="142"/>
      <c r="J576" s="143"/>
      <c r="K576" s="144"/>
      <c r="L576" s="145"/>
      <c r="M576" s="151" t="str">
        <f>IF(G576="","", IF(G576="Palette TIP",#REF!,VLOOKUP(G576, '金額'!$N$3:$P$62, 3, FALSE)))</f>
        <v/>
      </c>
      <c r="N576" s="147" t="str">
        <f t="shared" si="2"/>
        <v/>
      </c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 ht="13.5" customHeight="1">
      <c r="A577" s="148"/>
      <c r="B577" s="60" t="str">
        <f>IF($K577="","",(VLOOKUP($K577,'判定表'!$B$3:$G$108,6,FALSE)))</f>
        <v/>
      </c>
      <c r="C577" s="137"/>
      <c r="D577" s="149" t="str">
        <f t="shared" si="1"/>
        <v/>
      </c>
      <c r="E577" s="150" t="str">
        <f>IF(G577="","",VLOOKUP($G577,'金額'!$N$3:$O$62,2,FALSE))</f>
        <v/>
      </c>
      <c r="F577" s="150" t="str">
        <f>IF(G577="","",VLOOKUP($G577,'金額'!$N$3:$Q$62,4,FALSE))</f>
        <v/>
      </c>
      <c r="G577" s="140"/>
      <c r="H577" s="141"/>
      <c r="I577" s="142"/>
      <c r="J577" s="143"/>
      <c r="K577" s="144"/>
      <c r="L577" s="145"/>
      <c r="M577" s="151" t="str">
        <f>IF(G577="","", IF(G577="Palette TIP",#REF!,VLOOKUP(G577, '金額'!$N$3:$P$62, 3, FALSE)))</f>
        <v/>
      </c>
      <c r="N577" s="147" t="str">
        <f t="shared" si="2"/>
        <v/>
      </c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 ht="13.5" customHeight="1">
      <c r="A578" s="148"/>
      <c r="B578" s="60" t="str">
        <f>IF($K578="","",(VLOOKUP($K578,'判定表'!$B$3:$G$108,6,FALSE)))</f>
        <v/>
      </c>
      <c r="C578" s="137"/>
      <c r="D578" s="149" t="str">
        <f t="shared" si="1"/>
        <v/>
      </c>
      <c r="E578" s="150" t="str">
        <f>IF(G578="","",VLOOKUP($G578,'金額'!$N$3:$O$62,2,FALSE))</f>
        <v/>
      </c>
      <c r="F578" s="150" t="str">
        <f>IF(G578="","",VLOOKUP($G578,'金額'!$N$3:$Q$62,4,FALSE))</f>
        <v/>
      </c>
      <c r="G578" s="140"/>
      <c r="H578" s="141"/>
      <c r="I578" s="142"/>
      <c r="J578" s="143"/>
      <c r="K578" s="144"/>
      <c r="L578" s="145"/>
      <c r="M578" s="151" t="str">
        <f>IF(G578="","", IF(G578="Palette TIP",#REF!,VLOOKUP(G578, '金額'!$N$3:$P$62, 3, FALSE)))</f>
        <v/>
      </c>
      <c r="N578" s="147" t="str">
        <f t="shared" si="2"/>
        <v/>
      </c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 ht="13.5" customHeight="1">
      <c r="A579" s="148"/>
      <c r="B579" s="60" t="str">
        <f>IF($K579="","",(VLOOKUP($K579,'判定表'!$B$3:$G$108,6,FALSE)))</f>
        <v/>
      </c>
      <c r="C579" s="137"/>
      <c r="D579" s="149" t="str">
        <f t="shared" si="1"/>
        <v/>
      </c>
      <c r="E579" s="150" t="str">
        <f>IF(G579="","",VLOOKUP($G579,'金額'!$N$3:$O$62,2,FALSE))</f>
        <v/>
      </c>
      <c r="F579" s="150" t="str">
        <f>IF(G579="","",VLOOKUP($G579,'金額'!$N$3:$Q$62,4,FALSE))</f>
        <v/>
      </c>
      <c r="G579" s="140"/>
      <c r="H579" s="141"/>
      <c r="I579" s="142"/>
      <c r="J579" s="143"/>
      <c r="K579" s="144"/>
      <c r="L579" s="145"/>
      <c r="M579" s="151" t="str">
        <f>IF(G579="","", IF(G579="Palette TIP",#REF!,VLOOKUP(G579, '金額'!$N$3:$P$62, 3, FALSE)))</f>
        <v/>
      </c>
      <c r="N579" s="147" t="str">
        <f t="shared" si="2"/>
        <v/>
      </c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 ht="13.5" customHeight="1">
      <c r="A580" s="148"/>
      <c r="B580" s="60" t="str">
        <f>IF($K580="","",(VLOOKUP($K580,'判定表'!$B$3:$G$108,6,FALSE)))</f>
        <v/>
      </c>
      <c r="C580" s="137"/>
      <c r="D580" s="149" t="str">
        <f t="shared" si="1"/>
        <v/>
      </c>
      <c r="E580" s="150" t="str">
        <f>IF(G580="","",VLOOKUP($G580,'金額'!$N$3:$O$62,2,FALSE))</f>
        <v/>
      </c>
      <c r="F580" s="150" t="str">
        <f>IF(G580="","",VLOOKUP($G580,'金額'!$N$3:$Q$62,4,FALSE))</f>
        <v/>
      </c>
      <c r="G580" s="140"/>
      <c r="H580" s="141"/>
      <c r="I580" s="142"/>
      <c r="J580" s="143"/>
      <c r="K580" s="144"/>
      <c r="L580" s="145"/>
      <c r="M580" s="151" t="str">
        <f>IF(G580="","", IF(G580="Palette TIP",#REF!,VLOOKUP(G580, '金額'!$N$3:$P$62, 3, FALSE)))</f>
        <v/>
      </c>
      <c r="N580" s="147" t="str">
        <f t="shared" si="2"/>
        <v/>
      </c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 ht="13.5" customHeight="1">
      <c r="A581" s="148"/>
      <c r="B581" s="60" t="str">
        <f>IF($K581="","",(VLOOKUP($K581,'判定表'!$B$3:$G$108,6,FALSE)))</f>
        <v/>
      </c>
      <c r="C581" s="137"/>
      <c r="D581" s="149" t="str">
        <f t="shared" si="1"/>
        <v/>
      </c>
      <c r="E581" s="150" t="str">
        <f>IF(G581="","",VLOOKUP($G581,'金額'!$N$3:$O$62,2,FALSE))</f>
        <v/>
      </c>
      <c r="F581" s="150" t="str">
        <f>IF(G581="","",VLOOKUP($G581,'金額'!$N$3:$Q$62,4,FALSE))</f>
        <v/>
      </c>
      <c r="G581" s="140"/>
      <c r="H581" s="141"/>
      <c r="I581" s="142"/>
      <c r="J581" s="143"/>
      <c r="K581" s="144"/>
      <c r="L581" s="145"/>
      <c r="M581" s="151" t="str">
        <f>IF(G581="","", IF(G581="Palette TIP",#REF!,VLOOKUP(G581, '金額'!$N$3:$P$62, 3, FALSE)))</f>
        <v/>
      </c>
      <c r="N581" s="147" t="str">
        <f t="shared" si="2"/>
        <v/>
      </c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 ht="13.5" customHeight="1">
      <c r="A582" s="148"/>
      <c r="B582" s="60" t="str">
        <f>IF($K582="","",(VLOOKUP($K582,'判定表'!$B$3:$G$108,6,FALSE)))</f>
        <v/>
      </c>
      <c r="C582" s="137"/>
      <c r="D582" s="149" t="str">
        <f t="shared" si="1"/>
        <v/>
      </c>
      <c r="E582" s="150" t="str">
        <f>IF(G582="","",VLOOKUP($G582,'金額'!$N$3:$O$62,2,FALSE))</f>
        <v/>
      </c>
      <c r="F582" s="150" t="str">
        <f>IF(G582="","",VLOOKUP($G582,'金額'!$N$3:$Q$62,4,FALSE))</f>
        <v/>
      </c>
      <c r="G582" s="140"/>
      <c r="H582" s="141"/>
      <c r="I582" s="142"/>
      <c r="J582" s="143"/>
      <c r="K582" s="144"/>
      <c r="L582" s="145"/>
      <c r="M582" s="151" t="str">
        <f>IF(G582="","", IF(G582="Palette TIP",#REF!,VLOOKUP(G582, '金額'!$N$3:$P$62, 3, FALSE)))</f>
        <v/>
      </c>
      <c r="N582" s="147" t="str">
        <f t="shared" si="2"/>
        <v/>
      </c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 ht="13.5" customHeight="1">
      <c r="A583" s="148"/>
      <c r="B583" s="60" t="str">
        <f>IF($K583="","",(VLOOKUP($K583,'判定表'!$B$3:$G$108,6,FALSE)))</f>
        <v/>
      </c>
      <c r="C583" s="137"/>
      <c r="D583" s="149" t="str">
        <f t="shared" si="1"/>
        <v/>
      </c>
      <c r="E583" s="150" t="str">
        <f>IF(G583="","",VLOOKUP($G583,'金額'!$N$3:$O$62,2,FALSE))</f>
        <v/>
      </c>
      <c r="F583" s="150" t="str">
        <f>IF(G583="","",VLOOKUP($G583,'金額'!$N$3:$Q$62,4,FALSE))</f>
        <v/>
      </c>
      <c r="G583" s="140"/>
      <c r="H583" s="141"/>
      <c r="I583" s="142"/>
      <c r="J583" s="143"/>
      <c r="K583" s="144"/>
      <c r="L583" s="145"/>
      <c r="M583" s="151" t="str">
        <f>IF(G583="","", IF(G583="Palette TIP",#REF!,VLOOKUP(G583, '金額'!$N$3:$P$62, 3, FALSE)))</f>
        <v/>
      </c>
      <c r="N583" s="147" t="str">
        <f t="shared" si="2"/>
        <v/>
      </c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 ht="13.5" customHeight="1">
      <c r="A584" s="148"/>
      <c r="B584" s="60" t="str">
        <f>IF($K584="","",(VLOOKUP($K584,'判定表'!$B$3:$G$108,6,FALSE)))</f>
        <v/>
      </c>
      <c r="C584" s="137"/>
      <c r="D584" s="149" t="str">
        <f t="shared" si="1"/>
        <v/>
      </c>
      <c r="E584" s="150" t="str">
        <f>IF(G584="","",VLOOKUP($G584,'金額'!$N$3:$O$62,2,FALSE))</f>
        <v/>
      </c>
      <c r="F584" s="150" t="str">
        <f>IF(G584="","",VLOOKUP($G584,'金額'!$N$3:$Q$62,4,FALSE))</f>
        <v/>
      </c>
      <c r="G584" s="140"/>
      <c r="H584" s="141"/>
      <c r="I584" s="142"/>
      <c r="J584" s="143"/>
      <c r="K584" s="144"/>
      <c r="L584" s="145"/>
      <c r="M584" s="151" t="str">
        <f>IF(G584="","", IF(G584="Palette TIP",#REF!,VLOOKUP(G584, '金額'!$N$3:$P$62, 3, FALSE)))</f>
        <v/>
      </c>
      <c r="N584" s="147" t="str">
        <f t="shared" si="2"/>
        <v/>
      </c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 ht="13.5" customHeight="1">
      <c r="A585" s="148"/>
      <c r="B585" s="60" t="str">
        <f>IF($K585="","",(VLOOKUP($K585,'判定表'!$B$3:$G$108,6,FALSE)))</f>
        <v/>
      </c>
      <c r="C585" s="137"/>
      <c r="D585" s="149" t="str">
        <f t="shared" si="1"/>
        <v/>
      </c>
      <c r="E585" s="150" t="str">
        <f>IF(G585="","",VLOOKUP($G585,'金額'!$N$3:$O$62,2,FALSE))</f>
        <v/>
      </c>
      <c r="F585" s="150" t="str">
        <f>IF(G585="","",VLOOKUP($G585,'金額'!$N$3:$Q$62,4,FALSE))</f>
        <v/>
      </c>
      <c r="G585" s="140"/>
      <c r="H585" s="141"/>
      <c r="I585" s="142"/>
      <c r="J585" s="143"/>
      <c r="K585" s="144"/>
      <c r="L585" s="145"/>
      <c r="M585" s="151" t="str">
        <f>IF(G585="","", IF(G585="Palette TIP",#REF!,VLOOKUP(G585, '金額'!$N$3:$P$62, 3, FALSE)))</f>
        <v/>
      </c>
      <c r="N585" s="147" t="str">
        <f t="shared" si="2"/>
        <v/>
      </c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 ht="13.5" customHeight="1">
      <c r="A586" s="148"/>
      <c r="B586" s="60" t="str">
        <f>IF($K586="","",(VLOOKUP($K586,'判定表'!$B$3:$G$108,6,FALSE)))</f>
        <v/>
      </c>
      <c r="C586" s="137"/>
      <c r="D586" s="149" t="str">
        <f t="shared" si="1"/>
        <v/>
      </c>
      <c r="E586" s="150" t="str">
        <f>IF(G586="","",VLOOKUP($G586,'金額'!$N$3:$O$62,2,FALSE))</f>
        <v/>
      </c>
      <c r="F586" s="150" t="str">
        <f>IF(G586="","",VLOOKUP($G586,'金額'!$N$3:$Q$62,4,FALSE))</f>
        <v/>
      </c>
      <c r="G586" s="140"/>
      <c r="H586" s="141"/>
      <c r="I586" s="142"/>
      <c r="J586" s="143"/>
      <c r="K586" s="144"/>
      <c r="L586" s="145"/>
      <c r="M586" s="151" t="str">
        <f>IF(G586="","", IF(G586="Palette TIP",#REF!,VLOOKUP(G586, '金額'!$N$3:$P$62, 3, FALSE)))</f>
        <v/>
      </c>
      <c r="N586" s="147" t="str">
        <f t="shared" si="2"/>
        <v/>
      </c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 ht="13.5" customHeight="1">
      <c r="A587" s="148"/>
      <c r="B587" s="60" t="str">
        <f>IF($K587="","",(VLOOKUP($K587,'判定表'!$B$3:$G$108,6,FALSE)))</f>
        <v/>
      </c>
      <c r="C587" s="137"/>
      <c r="D587" s="149" t="str">
        <f t="shared" si="1"/>
        <v/>
      </c>
      <c r="E587" s="150" t="str">
        <f>IF(G587="","",VLOOKUP($G587,'金額'!$N$3:$O$62,2,FALSE))</f>
        <v/>
      </c>
      <c r="F587" s="150" t="str">
        <f>IF(G587="","",VLOOKUP($G587,'金額'!$N$3:$Q$62,4,FALSE))</f>
        <v/>
      </c>
      <c r="G587" s="140"/>
      <c r="H587" s="141"/>
      <c r="I587" s="142"/>
      <c r="J587" s="143"/>
      <c r="K587" s="144"/>
      <c r="L587" s="145"/>
      <c r="M587" s="151" t="str">
        <f>IF(G587="","", IF(G587="Palette TIP",#REF!,VLOOKUP(G587, '金額'!$N$3:$P$62, 3, FALSE)))</f>
        <v/>
      </c>
      <c r="N587" s="147" t="str">
        <f t="shared" si="2"/>
        <v/>
      </c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 ht="13.5" customHeight="1">
      <c r="A588" s="148"/>
      <c r="B588" s="60" t="str">
        <f>IF($K588="","",(VLOOKUP($K588,'判定表'!$B$3:$G$108,6,FALSE)))</f>
        <v/>
      </c>
      <c r="C588" s="137"/>
      <c r="D588" s="149" t="str">
        <f t="shared" si="1"/>
        <v/>
      </c>
      <c r="E588" s="150" t="str">
        <f>IF(G588="","",VLOOKUP($G588,'金額'!$N$3:$O$62,2,FALSE))</f>
        <v/>
      </c>
      <c r="F588" s="150" t="str">
        <f>IF(G588="","",VLOOKUP($G588,'金額'!$N$3:$Q$62,4,FALSE))</f>
        <v/>
      </c>
      <c r="G588" s="140"/>
      <c r="H588" s="141"/>
      <c r="I588" s="142"/>
      <c r="J588" s="143"/>
      <c r="K588" s="144"/>
      <c r="L588" s="145"/>
      <c r="M588" s="151" t="str">
        <f>IF(G588="","", IF(G588="Palette TIP",#REF!,VLOOKUP(G588, '金額'!$N$3:$P$62, 3, FALSE)))</f>
        <v/>
      </c>
      <c r="N588" s="147" t="str">
        <f t="shared" si="2"/>
        <v/>
      </c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 ht="13.5" customHeight="1">
      <c r="A589" s="148"/>
      <c r="B589" s="60" t="str">
        <f>IF($K589="","",(VLOOKUP($K589,'判定表'!$B$3:$G$108,6,FALSE)))</f>
        <v/>
      </c>
      <c r="C589" s="137"/>
      <c r="D589" s="149" t="str">
        <f t="shared" si="1"/>
        <v/>
      </c>
      <c r="E589" s="150" t="str">
        <f>IF(G589="","",VLOOKUP($G589,'金額'!$N$3:$O$62,2,FALSE))</f>
        <v/>
      </c>
      <c r="F589" s="150" t="str">
        <f>IF(G589="","",VLOOKUP($G589,'金額'!$N$3:$Q$62,4,FALSE))</f>
        <v/>
      </c>
      <c r="G589" s="140"/>
      <c r="H589" s="141"/>
      <c r="I589" s="142"/>
      <c r="J589" s="143"/>
      <c r="K589" s="144"/>
      <c r="L589" s="145"/>
      <c r="M589" s="151" t="str">
        <f>IF(G589="","", IF(G589="Palette TIP",#REF!,VLOOKUP(G589, '金額'!$N$3:$P$62, 3, FALSE)))</f>
        <v/>
      </c>
      <c r="N589" s="147" t="str">
        <f t="shared" si="2"/>
        <v/>
      </c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 ht="13.5" customHeight="1">
      <c r="A590" s="148"/>
      <c r="B590" s="60" t="str">
        <f>IF($K590="","",(VLOOKUP($K590,'判定表'!$B$3:$G$108,6,FALSE)))</f>
        <v/>
      </c>
      <c r="C590" s="137"/>
      <c r="D590" s="149" t="str">
        <f t="shared" si="1"/>
        <v/>
      </c>
      <c r="E590" s="150" t="str">
        <f>IF(G590="","",VLOOKUP($G590,'金額'!$N$3:$O$62,2,FALSE))</f>
        <v/>
      </c>
      <c r="F590" s="150" t="str">
        <f>IF(G590="","",VLOOKUP($G590,'金額'!$N$3:$Q$62,4,FALSE))</f>
        <v/>
      </c>
      <c r="G590" s="140"/>
      <c r="H590" s="141"/>
      <c r="I590" s="142"/>
      <c r="J590" s="143"/>
      <c r="K590" s="144"/>
      <c r="L590" s="145"/>
      <c r="M590" s="151" t="str">
        <f>IF(G590="","", IF(G590="Palette TIP",#REF!,VLOOKUP(G590, '金額'!$N$3:$P$62, 3, FALSE)))</f>
        <v/>
      </c>
      <c r="N590" s="147" t="str">
        <f t="shared" si="2"/>
        <v/>
      </c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 ht="13.5" customHeight="1">
      <c r="A591" s="148"/>
      <c r="B591" s="60" t="str">
        <f>IF($K591="","",(VLOOKUP($K591,'判定表'!$B$3:$G$108,6,FALSE)))</f>
        <v/>
      </c>
      <c r="C591" s="137"/>
      <c r="D591" s="149" t="str">
        <f t="shared" si="1"/>
        <v/>
      </c>
      <c r="E591" s="150" t="str">
        <f>IF(G591="","",VLOOKUP($G591,'金額'!$N$3:$O$62,2,FALSE))</f>
        <v/>
      </c>
      <c r="F591" s="150" t="str">
        <f>IF(G591="","",VLOOKUP($G591,'金額'!$N$3:$Q$62,4,FALSE))</f>
        <v/>
      </c>
      <c r="G591" s="140"/>
      <c r="H591" s="141"/>
      <c r="I591" s="142"/>
      <c r="J591" s="143"/>
      <c r="K591" s="144"/>
      <c r="L591" s="145"/>
      <c r="M591" s="151" t="str">
        <f>IF(G591="","", IF(G591="Palette TIP",#REF!,VLOOKUP(G591, '金額'!$N$3:$P$62, 3, FALSE)))</f>
        <v/>
      </c>
      <c r="N591" s="147" t="str">
        <f t="shared" si="2"/>
        <v/>
      </c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 ht="13.5" customHeight="1">
      <c r="A592" s="148"/>
      <c r="B592" s="60" t="str">
        <f>IF($K592="","",(VLOOKUP($K592,'判定表'!$B$3:$G$108,6,FALSE)))</f>
        <v/>
      </c>
      <c r="C592" s="137"/>
      <c r="D592" s="149" t="str">
        <f t="shared" si="1"/>
        <v/>
      </c>
      <c r="E592" s="150" t="str">
        <f>IF(G592="","",VLOOKUP($G592,'金額'!$N$3:$O$62,2,FALSE))</f>
        <v/>
      </c>
      <c r="F592" s="150" t="str">
        <f>IF(G592="","",VLOOKUP($G592,'金額'!$N$3:$Q$62,4,FALSE))</f>
        <v/>
      </c>
      <c r="G592" s="140"/>
      <c r="H592" s="141"/>
      <c r="I592" s="142"/>
      <c r="J592" s="143"/>
      <c r="K592" s="144"/>
      <c r="L592" s="145"/>
      <c r="M592" s="151" t="str">
        <f>IF(G592="","", IF(G592="Palette TIP",#REF!,VLOOKUP(G592, '金額'!$N$3:$P$62, 3, FALSE)))</f>
        <v/>
      </c>
      <c r="N592" s="147" t="str">
        <f t="shared" si="2"/>
        <v/>
      </c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 ht="13.5" customHeight="1">
      <c r="A593" s="148"/>
      <c r="B593" s="60" t="str">
        <f>IF($K593="","",(VLOOKUP($K593,'判定表'!$B$3:$G$108,6,FALSE)))</f>
        <v/>
      </c>
      <c r="C593" s="137"/>
      <c r="D593" s="149" t="str">
        <f t="shared" si="1"/>
        <v/>
      </c>
      <c r="E593" s="150" t="str">
        <f>IF(G593="","",VLOOKUP($G593,'金額'!$N$3:$O$62,2,FALSE))</f>
        <v/>
      </c>
      <c r="F593" s="150" t="str">
        <f>IF(G593="","",VLOOKUP($G593,'金額'!$N$3:$Q$62,4,FALSE))</f>
        <v/>
      </c>
      <c r="G593" s="140"/>
      <c r="H593" s="141"/>
      <c r="I593" s="142"/>
      <c r="J593" s="143"/>
      <c r="K593" s="144"/>
      <c r="L593" s="145"/>
      <c r="M593" s="151" t="str">
        <f>IF(G593="","", IF(G593="Palette TIP",#REF!,VLOOKUP(G593, '金額'!$N$3:$P$62, 3, FALSE)))</f>
        <v/>
      </c>
      <c r="N593" s="147" t="str">
        <f t="shared" si="2"/>
        <v/>
      </c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 ht="13.5" customHeight="1">
      <c r="A594" s="148"/>
      <c r="B594" s="60" t="str">
        <f>IF($K594="","",(VLOOKUP($K594,'判定表'!$B$3:$G$108,6,FALSE)))</f>
        <v/>
      </c>
      <c r="C594" s="137"/>
      <c r="D594" s="149" t="str">
        <f t="shared" si="1"/>
        <v/>
      </c>
      <c r="E594" s="150" t="str">
        <f>IF(G594="","",VLOOKUP($G594,'金額'!$N$3:$O$62,2,FALSE))</f>
        <v/>
      </c>
      <c r="F594" s="150" t="str">
        <f>IF(G594="","",VLOOKUP($G594,'金額'!$N$3:$Q$62,4,FALSE))</f>
        <v/>
      </c>
      <c r="G594" s="140"/>
      <c r="H594" s="141"/>
      <c r="I594" s="142"/>
      <c r="J594" s="143"/>
      <c r="K594" s="144"/>
      <c r="L594" s="145"/>
      <c r="M594" s="151" t="str">
        <f>IF(G594="","", IF(G594="Palette TIP",#REF!,VLOOKUP(G594, '金額'!$N$3:$P$62, 3, FALSE)))</f>
        <v/>
      </c>
      <c r="N594" s="147" t="str">
        <f t="shared" si="2"/>
        <v/>
      </c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 ht="13.5" customHeight="1">
      <c r="A595" s="148"/>
      <c r="B595" s="60" t="str">
        <f>IF($K595="","",(VLOOKUP($K595,'判定表'!$B$3:$G$108,6,FALSE)))</f>
        <v/>
      </c>
      <c r="C595" s="137"/>
      <c r="D595" s="149" t="str">
        <f t="shared" si="1"/>
        <v/>
      </c>
      <c r="E595" s="150" t="str">
        <f>IF(G595="","",VLOOKUP($G595,'金額'!$N$3:$O$62,2,FALSE))</f>
        <v/>
      </c>
      <c r="F595" s="150" t="str">
        <f>IF(G595="","",VLOOKUP($G595,'金額'!$N$3:$Q$62,4,FALSE))</f>
        <v/>
      </c>
      <c r="G595" s="140"/>
      <c r="H595" s="141"/>
      <c r="I595" s="142"/>
      <c r="J595" s="143"/>
      <c r="K595" s="144"/>
      <c r="L595" s="145"/>
      <c r="M595" s="151" t="str">
        <f>IF(G595="","", IF(G595="Palette TIP",#REF!,VLOOKUP(G595, '金額'!$N$3:$P$62, 3, FALSE)))</f>
        <v/>
      </c>
      <c r="N595" s="147" t="str">
        <f t="shared" si="2"/>
        <v/>
      </c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 ht="13.5" customHeight="1">
      <c r="A596" s="148"/>
      <c r="B596" s="60" t="str">
        <f>IF($K596="","",(VLOOKUP($K596,'判定表'!$B$3:$G$108,6,FALSE)))</f>
        <v/>
      </c>
      <c r="C596" s="137"/>
      <c r="D596" s="149" t="str">
        <f t="shared" si="1"/>
        <v/>
      </c>
      <c r="E596" s="150" t="str">
        <f>IF(G596="","",VLOOKUP($G596,'金額'!$N$3:$O$62,2,FALSE))</f>
        <v/>
      </c>
      <c r="F596" s="150" t="str">
        <f>IF(G596="","",VLOOKUP($G596,'金額'!$N$3:$Q$62,4,FALSE))</f>
        <v/>
      </c>
      <c r="G596" s="140"/>
      <c r="H596" s="141"/>
      <c r="I596" s="142"/>
      <c r="J596" s="143"/>
      <c r="K596" s="144"/>
      <c r="L596" s="145"/>
      <c r="M596" s="151" t="str">
        <f>IF(G596="","", IF(G596="Palette TIP",#REF!,VLOOKUP(G596, '金額'!$N$3:$P$62, 3, FALSE)))</f>
        <v/>
      </c>
      <c r="N596" s="147" t="str">
        <f t="shared" si="2"/>
        <v/>
      </c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 ht="13.5" customHeight="1">
      <c r="A597" s="148"/>
      <c r="B597" s="60" t="str">
        <f>IF($K597="","",(VLOOKUP($K597,'判定表'!$B$3:$G$108,6,FALSE)))</f>
        <v/>
      </c>
      <c r="C597" s="137"/>
      <c r="D597" s="149" t="str">
        <f t="shared" si="1"/>
        <v/>
      </c>
      <c r="E597" s="150" t="str">
        <f>IF(G597="","",VLOOKUP($G597,'金額'!$N$3:$O$62,2,FALSE))</f>
        <v/>
      </c>
      <c r="F597" s="150" t="str">
        <f>IF(G597="","",VLOOKUP($G597,'金額'!$N$3:$Q$62,4,FALSE))</f>
        <v/>
      </c>
      <c r="G597" s="140"/>
      <c r="H597" s="141"/>
      <c r="I597" s="142"/>
      <c r="J597" s="143"/>
      <c r="K597" s="144"/>
      <c r="L597" s="145"/>
      <c r="M597" s="151" t="str">
        <f>IF(G597="","", IF(G597="Palette TIP",#REF!,VLOOKUP(G597, '金額'!$N$3:$P$62, 3, FALSE)))</f>
        <v/>
      </c>
      <c r="N597" s="147" t="str">
        <f t="shared" si="2"/>
        <v/>
      </c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 ht="13.5" customHeight="1">
      <c r="A598" s="148"/>
      <c r="B598" s="60" t="str">
        <f>IF($K598="","",(VLOOKUP($K598,'判定表'!$B$3:$G$108,6,FALSE)))</f>
        <v/>
      </c>
      <c r="C598" s="137"/>
      <c r="D598" s="149" t="str">
        <f t="shared" si="1"/>
        <v/>
      </c>
      <c r="E598" s="150" t="str">
        <f>IF(G598="","",VLOOKUP($G598,'金額'!$N$3:$O$62,2,FALSE))</f>
        <v/>
      </c>
      <c r="F598" s="150" t="str">
        <f>IF(G598="","",VLOOKUP($G598,'金額'!$N$3:$Q$62,4,FALSE))</f>
        <v/>
      </c>
      <c r="G598" s="140"/>
      <c r="H598" s="141"/>
      <c r="I598" s="142"/>
      <c r="J598" s="143"/>
      <c r="K598" s="144"/>
      <c r="L598" s="145"/>
      <c r="M598" s="151" t="str">
        <f>IF(G598="","", IF(G598="Palette TIP",#REF!,VLOOKUP(G598, '金額'!$N$3:$P$62, 3, FALSE)))</f>
        <v/>
      </c>
      <c r="N598" s="147" t="str">
        <f t="shared" si="2"/>
        <v/>
      </c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 ht="13.5" customHeight="1">
      <c r="A599" s="148"/>
      <c r="B599" s="60" t="str">
        <f>IF($K599="","",(VLOOKUP($K599,'判定表'!$B$3:$G$108,6,FALSE)))</f>
        <v/>
      </c>
      <c r="C599" s="137"/>
      <c r="D599" s="149" t="str">
        <f t="shared" si="1"/>
        <v/>
      </c>
      <c r="E599" s="150" t="str">
        <f>IF(G599="","",VLOOKUP($G599,'金額'!$N$3:$O$62,2,FALSE))</f>
        <v/>
      </c>
      <c r="F599" s="150" t="str">
        <f>IF(G599="","",VLOOKUP($G599,'金額'!$N$3:$Q$62,4,FALSE))</f>
        <v/>
      </c>
      <c r="G599" s="140"/>
      <c r="H599" s="141"/>
      <c r="I599" s="142"/>
      <c r="J599" s="143"/>
      <c r="K599" s="144"/>
      <c r="L599" s="145"/>
      <c r="M599" s="151" t="str">
        <f>IF(G599="","", IF(G599="Palette TIP",#REF!,VLOOKUP(G599, '金額'!$N$3:$P$62, 3, FALSE)))</f>
        <v/>
      </c>
      <c r="N599" s="147" t="str">
        <f t="shared" si="2"/>
        <v/>
      </c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 ht="13.5" customHeight="1">
      <c r="A600" s="148"/>
      <c r="B600" s="60" t="str">
        <f>IF($K600="","",(VLOOKUP($K600,'判定表'!$B$3:$G$108,6,FALSE)))</f>
        <v/>
      </c>
      <c r="C600" s="137"/>
      <c r="D600" s="149" t="str">
        <f t="shared" si="1"/>
        <v/>
      </c>
      <c r="E600" s="150" t="str">
        <f>IF(G600="","",VLOOKUP($G600,'金額'!$N$3:$O$62,2,FALSE))</f>
        <v/>
      </c>
      <c r="F600" s="150" t="str">
        <f>IF(G600="","",VLOOKUP($G600,'金額'!$N$3:$Q$62,4,FALSE))</f>
        <v/>
      </c>
      <c r="G600" s="140"/>
      <c r="H600" s="141"/>
      <c r="I600" s="142"/>
      <c r="J600" s="143"/>
      <c r="K600" s="144"/>
      <c r="L600" s="145"/>
      <c r="M600" s="151" t="str">
        <f>IF(G600="","", IF(G600="Palette TIP",#REF!,VLOOKUP(G600, '金額'!$N$3:$P$62, 3, FALSE)))</f>
        <v/>
      </c>
      <c r="N600" s="147" t="str">
        <f t="shared" si="2"/>
        <v/>
      </c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 ht="13.5" customHeight="1">
      <c r="A601" s="148"/>
      <c r="B601" s="60" t="str">
        <f>IF($K601="","",(VLOOKUP($K601,'判定表'!$B$3:$G$108,6,FALSE)))</f>
        <v/>
      </c>
      <c r="C601" s="137"/>
      <c r="D601" s="149" t="str">
        <f t="shared" si="1"/>
        <v/>
      </c>
      <c r="E601" s="150" t="str">
        <f>IF(G601="","",VLOOKUP($G601,'金額'!$N$3:$O$62,2,FALSE))</f>
        <v/>
      </c>
      <c r="F601" s="150" t="str">
        <f>IF(G601="","",VLOOKUP($G601,'金額'!$N$3:$Q$62,4,FALSE))</f>
        <v/>
      </c>
      <c r="G601" s="140"/>
      <c r="H601" s="141"/>
      <c r="I601" s="142"/>
      <c r="J601" s="143"/>
      <c r="K601" s="144"/>
      <c r="L601" s="145"/>
      <c r="M601" s="151" t="str">
        <f>IF(G601="","", IF(G601="Palette TIP",#REF!,VLOOKUP(G601, '金額'!$N$3:$P$62, 3, FALSE)))</f>
        <v/>
      </c>
      <c r="N601" s="147" t="str">
        <f t="shared" si="2"/>
        <v/>
      </c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 ht="13.5" customHeight="1">
      <c r="A602" s="148"/>
      <c r="B602" s="60" t="str">
        <f>IF($K602="","",(VLOOKUP($K602,'判定表'!$B$3:$G$108,6,FALSE)))</f>
        <v/>
      </c>
      <c r="C602" s="137"/>
      <c r="D602" s="149" t="str">
        <f t="shared" si="1"/>
        <v/>
      </c>
      <c r="E602" s="150" t="str">
        <f>IF(G602="","",VLOOKUP($G602,'金額'!$N$3:$O$62,2,FALSE))</f>
        <v/>
      </c>
      <c r="F602" s="150" t="str">
        <f>IF(G602="","",VLOOKUP($G602,'金額'!$N$3:$Q$62,4,FALSE))</f>
        <v/>
      </c>
      <c r="G602" s="140"/>
      <c r="H602" s="141"/>
      <c r="I602" s="142"/>
      <c r="J602" s="143"/>
      <c r="K602" s="144"/>
      <c r="L602" s="145"/>
      <c r="M602" s="151" t="str">
        <f>IF(G602="","", IF(G602="Palette TIP",#REF!,VLOOKUP(G602, '金額'!$N$3:$P$62, 3, FALSE)))</f>
        <v/>
      </c>
      <c r="N602" s="147" t="str">
        <f t="shared" si="2"/>
        <v/>
      </c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 ht="13.5" customHeight="1">
      <c r="A603" s="148"/>
      <c r="B603" s="60" t="str">
        <f>IF($K603="","",(VLOOKUP($K603,'判定表'!$B$3:$G$108,6,FALSE)))</f>
        <v/>
      </c>
      <c r="C603" s="137"/>
      <c r="D603" s="149" t="str">
        <f t="shared" si="1"/>
        <v/>
      </c>
      <c r="E603" s="150" t="str">
        <f>IF(G603="","",VLOOKUP($G603,'金額'!$N$3:$O$62,2,FALSE))</f>
        <v/>
      </c>
      <c r="F603" s="150" t="str">
        <f>IF(G603="","",VLOOKUP($G603,'金額'!$N$3:$Q$62,4,FALSE))</f>
        <v/>
      </c>
      <c r="G603" s="140"/>
      <c r="H603" s="141"/>
      <c r="I603" s="142"/>
      <c r="J603" s="143"/>
      <c r="K603" s="144"/>
      <c r="L603" s="145"/>
      <c r="M603" s="151" t="str">
        <f>IF(G603="","", IF(G603="Palette TIP",#REF!,VLOOKUP(G603, '金額'!$N$3:$P$62, 3, FALSE)))</f>
        <v/>
      </c>
      <c r="N603" s="147" t="str">
        <f t="shared" si="2"/>
        <v/>
      </c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 ht="13.5" customHeight="1">
      <c r="A604" s="148"/>
      <c r="B604" s="60" t="str">
        <f>IF($K604="","",(VLOOKUP($K604,'判定表'!$B$3:$G$108,6,FALSE)))</f>
        <v/>
      </c>
      <c r="C604" s="137"/>
      <c r="D604" s="149" t="str">
        <f t="shared" si="1"/>
        <v/>
      </c>
      <c r="E604" s="150" t="str">
        <f>IF(G604="","",VLOOKUP($G604,'金額'!$N$3:$O$62,2,FALSE))</f>
        <v/>
      </c>
      <c r="F604" s="150" t="str">
        <f>IF(G604="","",VLOOKUP($G604,'金額'!$N$3:$Q$62,4,FALSE))</f>
        <v/>
      </c>
      <c r="G604" s="140"/>
      <c r="H604" s="141"/>
      <c r="I604" s="142"/>
      <c r="J604" s="143"/>
      <c r="K604" s="144"/>
      <c r="L604" s="145"/>
      <c r="M604" s="151" t="str">
        <f>IF(G604="","", IF(G604="Palette TIP",#REF!,VLOOKUP(G604, '金額'!$N$3:$P$62, 3, FALSE)))</f>
        <v/>
      </c>
      <c r="N604" s="147" t="str">
        <f t="shared" si="2"/>
        <v/>
      </c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 ht="13.5" customHeight="1">
      <c r="A605" s="148"/>
      <c r="B605" s="60" t="str">
        <f>IF($K605="","",(VLOOKUP($K605,'判定表'!$B$3:$G$108,6,FALSE)))</f>
        <v/>
      </c>
      <c r="C605" s="137"/>
      <c r="D605" s="149" t="str">
        <f t="shared" si="1"/>
        <v/>
      </c>
      <c r="E605" s="150" t="str">
        <f>IF(G605="","",VLOOKUP($G605,'金額'!$N$3:$O$62,2,FALSE))</f>
        <v/>
      </c>
      <c r="F605" s="150" t="str">
        <f>IF(G605="","",VLOOKUP($G605,'金額'!$N$3:$Q$62,4,FALSE))</f>
        <v/>
      </c>
      <c r="G605" s="140"/>
      <c r="H605" s="141"/>
      <c r="I605" s="142"/>
      <c r="J605" s="143"/>
      <c r="K605" s="144"/>
      <c r="L605" s="145"/>
      <c r="M605" s="151" t="str">
        <f>IF(G605="","", IF(G605="Palette TIP",#REF!,VLOOKUP(G605, '金額'!$N$3:$P$62, 3, FALSE)))</f>
        <v/>
      </c>
      <c r="N605" s="147" t="str">
        <f t="shared" si="2"/>
        <v/>
      </c>
      <c r="O605" s="125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 ht="13.5" customHeight="1">
      <c r="A606" s="148"/>
      <c r="B606" s="60" t="str">
        <f>IF($K606="","",(VLOOKUP($K606,'判定表'!$B$3:$G$108,6,FALSE)))</f>
        <v/>
      </c>
      <c r="C606" s="137"/>
      <c r="D606" s="149" t="str">
        <f t="shared" si="1"/>
        <v/>
      </c>
      <c r="E606" s="150" t="str">
        <f>IF(G606="","",VLOOKUP($G606,'金額'!$N$3:$O$62,2,FALSE))</f>
        <v/>
      </c>
      <c r="F606" s="150" t="str">
        <f>IF(G606="","",VLOOKUP($G606,'金額'!$N$3:$Q$62,4,FALSE))</f>
        <v/>
      </c>
      <c r="G606" s="140"/>
      <c r="H606" s="141"/>
      <c r="I606" s="142"/>
      <c r="J606" s="143"/>
      <c r="K606" s="144"/>
      <c r="L606" s="145"/>
      <c r="M606" s="151" t="str">
        <f>IF(G606="","", IF(G606="Palette TIP",#REF!,VLOOKUP(G606, '金額'!$N$3:$P$62, 3, FALSE)))</f>
        <v/>
      </c>
      <c r="N606" s="147" t="str">
        <f t="shared" si="2"/>
        <v/>
      </c>
      <c r="O606" s="125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 ht="13.5" customHeight="1">
      <c r="A607" s="148"/>
      <c r="B607" s="60" t="str">
        <f>IF($K607="","",(VLOOKUP($K607,'判定表'!$B$3:$G$108,6,FALSE)))</f>
        <v/>
      </c>
      <c r="C607" s="137"/>
      <c r="D607" s="149" t="str">
        <f t="shared" si="1"/>
        <v/>
      </c>
      <c r="E607" s="150" t="str">
        <f>IF(G607="","",VLOOKUP($G607,'金額'!$N$3:$O$62,2,FALSE))</f>
        <v/>
      </c>
      <c r="F607" s="150" t="str">
        <f>IF(G607="","",VLOOKUP($G607,'金額'!$N$3:$Q$62,4,FALSE))</f>
        <v/>
      </c>
      <c r="G607" s="140"/>
      <c r="H607" s="141"/>
      <c r="I607" s="142"/>
      <c r="J607" s="143"/>
      <c r="K607" s="144"/>
      <c r="L607" s="145"/>
      <c r="M607" s="151" t="str">
        <f>IF(G607="","", IF(G607="Palette TIP",#REF!,VLOOKUP(G607, '金額'!$N$3:$P$62, 3, FALSE)))</f>
        <v/>
      </c>
      <c r="N607" s="147" t="str">
        <f t="shared" si="2"/>
        <v/>
      </c>
      <c r="O607" s="125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 ht="13.5" customHeight="1">
      <c r="A608" s="148"/>
      <c r="B608" s="60" t="str">
        <f>IF($K608="","",(VLOOKUP($K608,'判定表'!$B$3:$G$108,6,FALSE)))</f>
        <v/>
      </c>
      <c r="C608" s="137"/>
      <c r="D608" s="149" t="str">
        <f t="shared" si="1"/>
        <v/>
      </c>
      <c r="E608" s="150" t="str">
        <f>IF(G608="","",VLOOKUP($G608,'金額'!$N$3:$O$62,2,FALSE))</f>
        <v/>
      </c>
      <c r="F608" s="150" t="str">
        <f>IF(G608="","",VLOOKUP($G608,'金額'!$N$3:$Q$62,4,FALSE))</f>
        <v/>
      </c>
      <c r="G608" s="140"/>
      <c r="H608" s="141"/>
      <c r="I608" s="142"/>
      <c r="J608" s="143"/>
      <c r="K608" s="144"/>
      <c r="L608" s="145"/>
      <c r="M608" s="151" t="str">
        <f>IF(G608="","", IF(G608="Palette TIP",#REF!,VLOOKUP(G608, '金額'!$N$3:$P$62, 3, FALSE)))</f>
        <v/>
      </c>
      <c r="N608" s="147" t="str">
        <f t="shared" si="2"/>
        <v/>
      </c>
      <c r="O608" s="125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 ht="13.5" customHeight="1">
      <c r="A609" s="148"/>
      <c r="B609" s="60" t="str">
        <f>IF($K609="","",(VLOOKUP($K609,'判定表'!$B$3:$G$108,6,FALSE)))</f>
        <v/>
      </c>
      <c r="C609" s="137"/>
      <c r="D609" s="149" t="str">
        <f t="shared" si="1"/>
        <v/>
      </c>
      <c r="E609" s="150" t="str">
        <f>IF(G609="","",VLOOKUP($G609,'金額'!$N$3:$O$62,2,FALSE))</f>
        <v/>
      </c>
      <c r="F609" s="150" t="str">
        <f>IF(G609="","",VLOOKUP($G609,'金額'!$N$3:$Q$62,4,FALSE))</f>
        <v/>
      </c>
      <c r="G609" s="140"/>
      <c r="H609" s="141"/>
      <c r="I609" s="142"/>
      <c r="J609" s="143"/>
      <c r="K609" s="144"/>
      <c r="L609" s="145"/>
      <c r="M609" s="151" t="str">
        <f>IF(G609="","", IF(G609="Palette TIP",#REF!,VLOOKUP(G609, '金額'!$N$3:$P$62, 3, FALSE)))</f>
        <v/>
      </c>
      <c r="N609" s="147" t="str">
        <f t="shared" si="2"/>
        <v/>
      </c>
      <c r="O609" s="125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 ht="13.5" customHeight="1">
      <c r="A610" s="148"/>
      <c r="B610" s="60" t="str">
        <f>IF($K610="","",(VLOOKUP($K610,'判定表'!$B$3:$G$108,6,FALSE)))</f>
        <v/>
      </c>
      <c r="C610" s="137"/>
      <c r="D610" s="149" t="str">
        <f t="shared" si="1"/>
        <v/>
      </c>
      <c r="E610" s="150" t="str">
        <f>IF(G610="","",VLOOKUP($G610,'金額'!$N$3:$O$62,2,FALSE))</f>
        <v/>
      </c>
      <c r="F610" s="150" t="str">
        <f>IF(G610="","",VLOOKUP($G610,'金額'!$N$3:$Q$62,4,FALSE))</f>
        <v/>
      </c>
      <c r="G610" s="140"/>
      <c r="H610" s="141"/>
      <c r="I610" s="142"/>
      <c r="J610" s="143"/>
      <c r="K610" s="144"/>
      <c r="L610" s="145"/>
      <c r="M610" s="151" t="str">
        <f>IF(G610="","", IF(G610="Palette TIP",#REF!,VLOOKUP(G610, '金額'!$N$3:$P$62, 3, FALSE)))</f>
        <v/>
      </c>
      <c r="N610" s="147" t="str">
        <f t="shared" si="2"/>
        <v/>
      </c>
      <c r="O610" s="125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 ht="13.5" customHeight="1">
      <c r="A611" s="148"/>
      <c r="B611" s="60" t="str">
        <f>IF($K611="","",(VLOOKUP($K611,'判定表'!$B$3:$G$108,6,FALSE)))</f>
        <v/>
      </c>
      <c r="C611" s="137"/>
      <c r="D611" s="149" t="str">
        <f t="shared" si="1"/>
        <v/>
      </c>
      <c r="E611" s="150" t="str">
        <f>IF(G611="","",VLOOKUP($G611,'金額'!$N$3:$O$62,2,FALSE))</f>
        <v/>
      </c>
      <c r="F611" s="150" t="str">
        <f>IF(G611="","",VLOOKUP($G611,'金額'!$N$3:$Q$62,4,FALSE))</f>
        <v/>
      </c>
      <c r="G611" s="140"/>
      <c r="H611" s="141"/>
      <c r="I611" s="142"/>
      <c r="J611" s="143"/>
      <c r="K611" s="144"/>
      <c r="L611" s="145"/>
      <c r="M611" s="151" t="str">
        <f>IF(G611="","", IF(G611="Palette TIP",#REF!,VLOOKUP(G611, '金額'!$N$3:$P$62, 3, FALSE)))</f>
        <v/>
      </c>
      <c r="N611" s="147" t="str">
        <f t="shared" si="2"/>
        <v/>
      </c>
      <c r="O611" s="125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 ht="13.5" customHeight="1">
      <c r="A612" s="148"/>
      <c r="B612" s="60" t="str">
        <f>IF($K612="","",(VLOOKUP($K612,'判定表'!$B$3:$G$108,6,FALSE)))</f>
        <v/>
      </c>
      <c r="C612" s="137"/>
      <c r="D612" s="149" t="str">
        <f t="shared" si="1"/>
        <v/>
      </c>
      <c r="E612" s="150" t="str">
        <f>IF(G612="","",VLOOKUP($G612,'金額'!$N$3:$O$62,2,FALSE))</f>
        <v/>
      </c>
      <c r="F612" s="150" t="str">
        <f>IF(G612="","",VLOOKUP($G612,'金額'!$N$3:$Q$62,4,FALSE))</f>
        <v/>
      </c>
      <c r="G612" s="140"/>
      <c r="H612" s="141"/>
      <c r="I612" s="142"/>
      <c r="J612" s="143"/>
      <c r="K612" s="144"/>
      <c r="L612" s="145"/>
      <c r="M612" s="151" t="str">
        <f>IF(G612="","", IF(G612="Palette TIP",#REF!,VLOOKUP(G612, '金額'!$N$3:$P$62, 3, FALSE)))</f>
        <v/>
      </c>
      <c r="N612" s="147" t="str">
        <f t="shared" si="2"/>
        <v/>
      </c>
      <c r="O612" s="125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 ht="13.5" customHeight="1">
      <c r="A613" s="148"/>
      <c r="B613" s="60" t="str">
        <f>IF($K613="","",(VLOOKUP($K613,'判定表'!$B$3:$G$108,6,FALSE)))</f>
        <v/>
      </c>
      <c r="C613" s="137"/>
      <c r="D613" s="149" t="str">
        <f t="shared" si="1"/>
        <v/>
      </c>
      <c r="E613" s="150" t="str">
        <f>IF(G613="","",VLOOKUP($G613,'金額'!$N$3:$O$62,2,FALSE))</f>
        <v/>
      </c>
      <c r="F613" s="150" t="str">
        <f>IF(G613="","",VLOOKUP($G613,'金額'!$N$3:$Q$62,4,FALSE))</f>
        <v/>
      </c>
      <c r="G613" s="140"/>
      <c r="H613" s="141"/>
      <c r="I613" s="142"/>
      <c r="J613" s="143"/>
      <c r="K613" s="144"/>
      <c r="L613" s="145"/>
      <c r="M613" s="151" t="str">
        <f>IF(G613="","", IF(G613="Palette TIP",#REF!,VLOOKUP(G613, '金額'!$N$3:$P$62, 3, FALSE)))</f>
        <v/>
      </c>
      <c r="N613" s="147" t="str">
        <f t="shared" si="2"/>
        <v/>
      </c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 ht="13.5" customHeight="1">
      <c r="A614" s="148"/>
      <c r="B614" s="60" t="str">
        <f>IF($K614="","",(VLOOKUP($K614,'判定表'!$B$3:$G$108,6,FALSE)))</f>
        <v/>
      </c>
      <c r="C614" s="137"/>
      <c r="D614" s="149" t="str">
        <f t="shared" si="1"/>
        <v/>
      </c>
      <c r="E614" s="150" t="str">
        <f>IF(G614="","",VLOOKUP($G614,'金額'!$N$3:$O$62,2,FALSE))</f>
        <v/>
      </c>
      <c r="F614" s="150" t="str">
        <f>IF(G614="","",VLOOKUP($G614,'金額'!$N$3:$Q$62,4,FALSE))</f>
        <v/>
      </c>
      <c r="G614" s="140"/>
      <c r="H614" s="141"/>
      <c r="I614" s="142"/>
      <c r="J614" s="143"/>
      <c r="K614" s="144"/>
      <c r="L614" s="145"/>
      <c r="M614" s="151" t="str">
        <f>IF(G614="","", IF(G614="Palette TIP",#REF!,VLOOKUP(G614, '金額'!$N$3:$P$62, 3, FALSE)))</f>
        <v/>
      </c>
      <c r="N614" s="147" t="str">
        <f t="shared" si="2"/>
        <v/>
      </c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 ht="13.5" customHeight="1">
      <c r="A615" s="148"/>
      <c r="B615" s="60" t="str">
        <f>IF($K615="","",(VLOOKUP($K615,'判定表'!$B$3:$G$108,6,FALSE)))</f>
        <v/>
      </c>
      <c r="C615" s="137"/>
      <c r="D615" s="149" t="str">
        <f t="shared" si="1"/>
        <v/>
      </c>
      <c r="E615" s="150" t="str">
        <f>IF(G615="","",VLOOKUP($G615,'金額'!$N$3:$O$62,2,FALSE))</f>
        <v/>
      </c>
      <c r="F615" s="150" t="str">
        <f>IF(G615="","",VLOOKUP($G615,'金額'!$N$3:$Q$62,4,FALSE))</f>
        <v/>
      </c>
      <c r="G615" s="140"/>
      <c r="H615" s="141"/>
      <c r="I615" s="142"/>
      <c r="J615" s="143"/>
      <c r="K615" s="144"/>
      <c r="L615" s="145"/>
      <c r="M615" s="151" t="str">
        <f>IF(G615="","", IF(G615="Palette TIP",#REF!,VLOOKUP(G615, '金額'!$N$3:$P$62, 3, FALSE)))</f>
        <v/>
      </c>
      <c r="N615" s="147" t="str">
        <f t="shared" si="2"/>
        <v/>
      </c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 ht="13.5" customHeight="1">
      <c r="A616" s="148"/>
      <c r="B616" s="60" t="str">
        <f>IF($K616="","",(VLOOKUP($K616,'判定表'!$B$3:$G$108,6,FALSE)))</f>
        <v/>
      </c>
      <c r="C616" s="137"/>
      <c r="D616" s="149" t="str">
        <f t="shared" si="1"/>
        <v/>
      </c>
      <c r="E616" s="150" t="str">
        <f>IF(G616="","",VLOOKUP($G616,'金額'!$N$3:$O$62,2,FALSE))</f>
        <v/>
      </c>
      <c r="F616" s="150" t="str">
        <f>IF(G616="","",VLOOKUP($G616,'金額'!$N$3:$Q$62,4,FALSE))</f>
        <v/>
      </c>
      <c r="G616" s="140"/>
      <c r="H616" s="141"/>
      <c r="I616" s="142"/>
      <c r="J616" s="143"/>
      <c r="K616" s="144"/>
      <c r="L616" s="145"/>
      <c r="M616" s="151" t="str">
        <f>IF(G616="","", IF(G616="Palette TIP",#REF!,VLOOKUP(G616, '金額'!$N$3:$P$62, 3, FALSE)))</f>
        <v/>
      </c>
      <c r="N616" s="147" t="str">
        <f t="shared" si="2"/>
        <v/>
      </c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 ht="13.5" customHeight="1">
      <c r="A617" s="148"/>
      <c r="B617" s="60" t="str">
        <f>IF($K617="","",(VLOOKUP($K617,'判定表'!$B$3:$G$108,6,FALSE)))</f>
        <v/>
      </c>
      <c r="C617" s="137"/>
      <c r="D617" s="149" t="str">
        <f t="shared" si="1"/>
        <v/>
      </c>
      <c r="E617" s="150" t="str">
        <f>IF(G617="","",VLOOKUP($G617,'金額'!$N$3:$O$62,2,FALSE))</f>
        <v/>
      </c>
      <c r="F617" s="150" t="str">
        <f>IF(G617="","",VLOOKUP($G617,'金額'!$N$3:$Q$62,4,FALSE))</f>
        <v/>
      </c>
      <c r="G617" s="140"/>
      <c r="H617" s="141"/>
      <c r="I617" s="142"/>
      <c r="J617" s="143"/>
      <c r="K617" s="144"/>
      <c r="L617" s="145"/>
      <c r="M617" s="151" t="str">
        <f>IF(G617="","", IF(G617="Palette TIP",#REF!,VLOOKUP(G617, '金額'!$N$3:$P$62, 3, FALSE)))</f>
        <v/>
      </c>
      <c r="N617" s="147" t="str">
        <f t="shared" si="2"/>
        <v/>
      </c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 ht="13.5" customHeight="1">
      <c r="A618" s="148"/>
      <c r="B618" s="60" t="str">
        <f>IF($K618="","",(VLOOKUP($K618,'判定表'!$B$3:$G$108,6,FALSE)))</f>
        <v/>
      </c>
      <c r="C618" s="137"/>
      <c r="D618" s="149" t="str">
        <f t="shared" si="1"/>
        <v/>
      </c>
      <c r="E618" s="150" t="str">
        <f>IF(G618="","",VLOOKUP($G618,'金額'!$N$3:$O$62,2,FALSE))</f>
        <v/>
      </c>
      <c r="F618" s="150" t="str">
        <f>IF(G618="","",VLOOKUP($G618,'金額'!$N$3:$Q$62,4,FALSE))</f>
        <v/>
      </c>
      <c r="G618" s="140"/>
      <c r="H618" s="141"/>
      <c r="I618" s="142"/>
      <c r="J618" s="143"/>
      <c r="K618" s="144"/>
      <c r="L618" s="145"/>
      <c r="M618" s="151" t="str">
        <f>IF(G618="","", IF(G618="Palette TIP",#REF!,VLOOKUP(G618, '金額'!$N$3:$P$62, 3, FALSE)))</f>
        <v/>
      </c>
      <c r="N618" s="147" t="str">
        <f t="shared" si="2"/>
        <v/>
      </c>
      <c r="O618" s="125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 ht="13.5" customHeight="1">
      <c r="A619" s="148"/>
      <c r="B619" s="60" t="str">
        <f>IF($K619="","",(VLOOKUP($K619,'判定表'!$B$3:$G$108,6,FALSE)))</f>
        <v/>
      </c>
      <c r="C619" s="137"/>
      <c r="D619" s="149" t="str">
        <f t="shared" si="1"/>
        <v/>
      </c>
      <c r="E619" s="150" t="str">
        <f>IF(G619="","",VLOOKUP($G619,'金額'!$N$3:$O$62,2,FALSE))</f>
        <v/>
      </c>
      <c r="F619" s="150" t="str">
        <f>IF(G619="","",VLOOKUP($G619,'金額'!$N$3:$Q$62,4,FALSE))</f>
        <v/>
      </c>
      <c r="G619" s="140"/>
      <c r="H619" s="141"/>
      <c r="I619" s="142"/>
      <c r="J619" s="143"/>
      <c r="K619" s="144"/>
      <c r="L619" s="145"/>
      <c r="M619" s="151" t="str">
        <f>IF(G619="","", IF(G619="Palette TIP",#REF!,VLOOKUP(G619, '金額'!$N$3:$P$62, 3, FALSE)))</f>
        <v/>
      </c>
      <c r="N619" s="147" t="str">
        <f t="shared" si="2"/>
        <v/>
      </c>
      <c r="O619" s="125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 ht="13.5" customHeight="1">
      <c r="A620" s="148"/>
      <c r="B620" s="60" t="str">
        <f>IF($K620="","",(VLOOKUP($K620,'判定表'!$B$3:$G$108,6,FALSE)))</f>
        <v/>
      </c>
      <c r="C620" s="137"/>
      <c r="D620" s="149" t="str">
        <f t="shared" si="1"/>
        <v/>
      </c>
      <c r="E620" s="150" t="str">
        <f>IF(G620="","",VLOOKUP($G620,'金額'!$N$3:$O$62,2,FALSE))</f>
        <v/>
      </c>
      <c r="F620" s="150" t="str">
        <f>IF(G620="","",VLOOKUP($G620,'金額'!$N$3:$Q$62,4,FALSE))</f>
        <v/>
      </c>
      <c r="G620" s="140"/>
      <c r="H620" s="141"/>
      <c r="I620" s="142"/>
      <c r="J620" s="143"/>
      <c r="K620" s="144"/>
      <c r="L620" s="145"/>
      <c r="M620" s="151" t="str">
        <f>IF(G620="","", IF(G620="Palette TIP",#REF!,VLOOKUP(G620, '金額'!$N$3:$P$62, 3, FALSE)))</f>
        <v/>
      </c>
      <c r="N620" s="147" t="str">
        <f t="shared" si="2"/>
        <v/>
      </c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 ht="13.5" customHeight="1">
      <c r="A621" s="148"/>
      <c r="B621" s="60" t="str">
        <f>IF($K621="","",(VLOOKUP($K621,'判定表'!$B$3:$G$108,6,FALSE)))</f>
        <v/>
      </c>
      <c r="C621" s="137"/>
      <c r="D621" s="149" t="str">
        <f t="shared" si="1"/>
        <v/>
      </c>
      <c r="E621" s="150" t="str">
        <f>IF(G621="","",VLOOKUP($G621,'金額'!$N$3:$O$62,2,FALSE))</f>
        <v/>
      </c>
      <c r="F621" s="150" t="str">
        <f>IF(G621="","",VLOOKUP($G621,'金額'!$N$3:$Q$62,4,FALSE))</f>
        <v/>
      </c>
      <c r="G621" s="140"/>
      <c r="H621" s="141"/>
      <c r="I621" s="142"/>
      <c r="J621" s="143"/>
      <c r="K621" s="144"/>
      <c r="L621" s="145"/>
      <c r="M621" s="151" t="str">
        <f>IF(G621="","", IF(G621="Palette TIP",#REF!,VLOOKUP(G621, '金額'!$N$3:$P$62, 3, FALSE)))</f>
        <v/>
      </c>
      <c r="N621" s="147" t="str">
        <f t="shared" si="2"/>
        <v/>
      </c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 ht="13.5" customHeight="1">
      <c r="A622" s="148"/>
      <c r="B622" s="60" t="str">
        <f>IF($K622="","",(VLOOKUP($K622,'判定表'!$B$3:$G$108,6,FALSE)))</f>
        <v/>
      </c>
      <c r="C622" s="137"/>
      <c r="D622" s="149" t="str">
        <f t="shared" si="1"/>
        <v/>
      </c>
      <c r="E622" s="150" t="str">
        <f>IF(G622="","",VLOOKUP($G622,'金額'!$N$3:$O$62,2,FALSE))</f>
        <v/>
      </c>
      <c r="F622" s="150" t="str">
        <f>IF(G622="","",VLOOKUP($G622,'金額'!$N$3:$Q$62,4,FALSE))</f>
        <v/>
      </c>
      <c r="G622" s="140"/>
      <c r="H622" s="141"/>
      <c r="I622" s="142"/>
      <c r="J622" s="143"/>
      <c r="K622" s="144"/>
      <c r="L622" s="145"/>
      <c r="M622" s="151" t="str">
        <f>IF(G622="","", IF(G622="Palette TIP",#REF!,VLOOKUP(G622, '金額'!$N$3:$P$62, 3, FALSE)))</f>
        <v/>
      </c>
      <c r="N622" s="147" t="str">
        <f t="shared" si="2"/>
        <v/>
      </c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 ht="13.5" customHeight="1">
      <c r="A623" s="148"/>
      <c r="B623" s="60" t="str">
        <f>IF($K623="","",(VLOOKUP($K623,'判定表'!$B$3:$G$108,6,FALSE)))</f>
        <v/>
      </c>
      <c r="C623" s="137"/>
      <c r="D623" s="149" t="str">
        <f t="shared" si="1"/>
        <v/>
      </c>
      <c r="E623" s="150" t="str">
        <f>IF(G623="","",VLOOKUP($G623,'金額'!$N$3:$O$62,2,FALSE))</f>
        <v/>
      </c>
      <c r="F623" s="150" t="str">
        <f>IF(G623="","",VLOOKUP($G623,'金額'!$N$3:$Q$62,4,FALSE))</f>
        <v/>
      </c>
      <c r="G623" s="140"/>
      <c r="H623" s="141"/>
      <c r="I623" s="142"/>
      <c r="J623" s="143"/>
      <c r="K623" s="144"/>
      <c r="L623" s="145"/>
      <c r="M623" s="151" t="str">
        <f>IF(G623="","", IF(G623="Palette TIP",#REF!,VLOOKUP(G623, '金額'!$N$3:$P$62, 3, FALSE)))</f>
        <v/>
      </c>
      <c r="N623" s="147" t="str">
        <f t="shared" si="2"/>
        <v/>
      </c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 ht="13.5" customHeight="1">
      <c r="A624" s="148"/>
      <c r="B624" s="60" t="str">
        <f>IF($K624="","",(VLOOKUP($K624,'判定表'!$B$3:$G$108,6,FALSE)))</f>
        <v/>
      </c>
      <c r="C624" s="137"/>
      <c r="D624" s="149" t="str">
        <f t="shared" si="1"/>
        <v/>
      </c>
      <c r="E624" s="150" t="str">
        <f>IF(G624="","",VLOOKUP($G624,'金額'!$N$3:$O$62,2,FALSE))</f>
        <v/>
      </c>
      <c r="F624" s="150" t="str">
        <f>IF(G624="","",VLOOKUP($G624,'金額'!$N$3:$Q$62,4,FALSE))</f>
        <v/>
      </c>
      <c r="G624" s="140"/>
      <c r="H624" s="141"/>
      <c r="I624" s="142"/>
      <c r="J624" s="143"/>
      <c r="K624" s="144"/>
      <c r="L624" s="145"/>
      <c r="M624" s="151" t="str">
        <f>IF(G624="","", IF(G624="Palette TIP",#REF!,VLOOKUP(G624, '金額'!$N$3:$P$62, 3, FALSE)))</f>
        <v/>
      </c>
      <c r="N624" s="147" t="str">
        <f t="shared" si="2"/>
        <v/>
      </c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 ht="13.5" customHeight="1">
      <c r="A625" s="148"/>
      <c r="B625" s="60" t="str">
        <f>IF($K625="","",(VLOOKUP($K625,'判定表'!$B$3:$G$108,6,FALSE)))</f>
        <v/>
      </c>
      <c r="C625" s="137"/>
      <c r="D625" s="149" t="str">
        <f t="shared" si="1"/>
        <v/>
      </c>
      <c r="E625" s="150" t="str">
        <f>IF(G625="","",VLOOKUP($G625,'金額'!$N$3:$O$62,2,FALSE))</f>
        <v/>
      </c>
      <c r="F625" s="150" t="str">
        <f>IF(G625="","",VLOOKUP($G625,'金額'!$N$3:$Q$62,4,FALSE))</f>
        <v/>
      </c>
      <c r="G625" s="140"/>
      <c r="H625" s="141"/>
      <c r="I625" s="142"/>
      <c r="J625" s="143"/>
      <c r="K625" s="144"/>
      <c r="L625" s="145"/>
      <c r="M625" s="151" t="str">
        <f>IF(G625="","", IF(G625="Palette TIP",#REF!,VLOOKUP(G625, '金額'!$N$3:$P$62, 3, FALSE)))</f>
        <v/>
      </c>
      <c r="N625" s="147" t="str">
        <f t="shared" si="2"/>
        <v/>
      </c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 ht="13.5" customHeight="1">
      <c r="A626" s="148"/>
      <c r="B626" s="60" t="str">
        <f>IF($K626="","",(VLOOKUP($K626,'判定表'!$B$3:$G$108,6,FALSE)))</f>
        <v/>
      </c>
      <c r="C626" s="137"/>
      <c r="D626" s="149" t="str">
        <f t="shared" si="1"/>
        <v/>
      </c>
      <c r="E626" s="150" t="str">
        <f>IF(G626="","",VLOOKUP($G626,'金額'!$N$3:$O$62,2,FALSE))</f>
        <v/>
      </c>
      <c r="F626" s="150" t="str">
        <f>IF(G626="","",VLOOKUP($G626,'金額'!$N$3:$Q$62,4,FALSE))</f>
        <v/>
      </c>
      <c r="G626" s="140"/>
      <c r="H626" s="141"/>
      <c r="I626" s="142"/>
      <c r="J626" s="143"/>
      <c r="K626" s="144"/>
      <c r="L626" s="145"/>
      <c r="M626" s="151" t="str">
        <f>IF(G626="","", IF(G626="Palette TIP",#REF!,VLOOKUP(G626, '金額'!$N$3:$P$62, 3, FALSE)))</f>
        <v/>
      </c>
      <c r="N626" s="147" t="str">
        <f t="shared" si="2"/>
        <v/>
      </c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 ht="13.5" customHeight="1">
      <c r="A627" s="148"/>
      <c r="B627" s="60" t="str">
        <f>IF($K627="","",(VLOOKUP($K627,'判定表'!$B$3:$G$108,6,FALSE)))</f>
        <v/>
      </c>
      <c r="C627" s="137"/>
      <c r="D627" s="149" t="str">
        <f t="shared" si="1"/>
        <v/>
      </c>
      <c r="E627" s="150" t="str">
        <f>IF(G627="","",VLOOKUP($G627,'金額'!$N$3:$O$62,2,FALSE))</f>
        <v/>
      </c>
      <c r="F627" s="150" t="str">
        <f>IF(G627="","",VLOOKUP($G627,'金額'!$N$3:$Q$62,4,FALSE))</f>
        <v/>
      </c>
      <c r="G627" s="140"/>
      <c r="H627" s="141"/>
      <c r="I627" s="142"/>
      <c r="J627" s="143"/>
      <c r="K627" s="144"/>
      <c r="L627" s="145"/>
      <c r="M627" s="151" t="str">
        <f>IF(G627="","", IF(G627="Palette TIP",#REF!,VLOOKUP(G627, '金額'!$N$3:$P$62, 3, FALSE)))</f>
        <v/>
      </c>
      <c r="N627" s="147" t="str">
        <f t="shared" si="2"/>
        <v/>
      </c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 ht="13.5" customHeight="1">
      <c r="A628" s="148"/>
      <c r="B628" s="60" t="str">
        <f>IF($K628="","",(VLOOKUP($K628,'判定表'!$B$3:$G$108,6,FALSE)))</f>
        <v/>
      </c>
      <c r="C628" s="137"/>
      <c r="D628" s="149" t="str">
        <f t="shared" si="1"/>
        <v/>
      </c>
      <c r="E628" s="150" t="str">
        <f>IF(G628="","",VLOOKUP($G628,'金額'!$N$3:$O$62,2,FALSE))</f>
        <v/>
      </c>
      <c r="F628" s="150" t="str">
        <f>IF(G628="","",VLOOKUP($G628,'金額'!$N$3:$Q$62,4,FALSE))</f>
        <v/>
      </c>
      <c r="G628" s="140"/>
      <c r="H628" s="141"/>
      <c r="I628" s="142"/>
      <c r="J628" s="143"/>
      <c r="K628" s="144"/>
      <c r="L628" s="145"/>
      <c r="M628" s="151" t="str">
        <f>IF(G628="","", IF(G628="Palette TIP",#REF!,VLOOKUP(G628, '金額'!$N$3:$P$62, 3, FALSE)))</f>
        <v/>
      </c>
      <c r="N628" s="147" t="str">
        <f t="shared" si="2"/>
        <v/>
      </c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 ht="13.5" customHeight="1">
      <c r="A629" s="148"/>
      <c r="B629" s="60" t="str">
        <f>IF($K629="","",(VLOOKUP($K629,'判定表'!$B$3:$G$108,6,FALSE)))</f>
        <v/>
      </c>
      <c r="C629" s="137"/>
      <c r="D629" s="149" t="str">
        <f t="shared" si="1"/>
        <v/>
      </c>
      <c r="E629" s="150" t="str">
        <f>IF(G629="","",VLOOKUP($G629,'金額'!$N$3:$O$62,2,FALSE))</f>
        <v/>
      </c>
      <c r="F629" s="150" t="str">
        <f>IF(G629="","",VLOOKUP($G629,'金額'!$N$3:$Q$62,4,FALSE))</f>
        <v/>
      </c>
      <c r="G629" s="140"/>
      <c r="H629" s="141"/>
      <c r="I629" s="142"/>
      <c r="J629" s="143"/>
      <c r="K629" s="144"/>
      <c r="L629" s="145"/>
      <c r="M629" s="151" t="str">
        <f>IF(G629="","", IF(G629="Palette TIP",#REF!,VLOOKUP(G629, '金額'!$N$3:$P$62, 3, FALSE)))</f>
        <v/>
      </c>
      <c r="N629" s="147" t="str">
        <f t="shared" si="2"/>
        <v/>
      </c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 ht="13.5" customHeight="1">
      <c r="A630" s="148"/>
      <c r="B630" s="60" t="str">
        <f>IF($K630="","",(VLOOKUP($K630,'判定表'!$B$3:$G$108,6,FALSE)))</f>
        <v/>
      </c>
      <c r="C630" s="137"/>
      <c r="D630" s="149" t="str">
        <f t="shared" si="1"/>
        <v/>
      </c>
      <c r="E630" s="150" t="str">
        <f>IF(G630="","",VLOOKUP($G630,'金額'!$N$3:$O$62,2,FALSE))</f>
        <v/>
      </c>
      <c r="F630" s="150" t="str">
        <f>IF(G630="","",VLOOKUP($G630,'金額'!$N$3:$Q$62,4,FALSE))</f>
        <v/>
      </c>
      <c r="G630" s="140"/>
      <c r="H630" s="141"/>
      <c r="I630" s="142"/>
      <c r="J630" s="143"/>
      <c r="K630" s="144"/>
      <c r="L630" s="145"/>
      <c r="M630" s="151" t="str">
        <f>IF(G630="","", IF(G630="Palette TIP",#REF!,VLOOKUP(G630, '金額'!$N$3:$P$62, 3, FALSE)))</f>
        <v/>
      </c>
      <c r="N630" s="147" t="str">
        <f t="shared" si="2"/>
        <v/>
      </c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 ht="13.5" customHeight="1">
      <c r="A631" s="148"/>
      <c r="B631" s="60" t="str">
        <f>IF($K631="","",(VLOOKUP($K631,'判定表'!$B$3:$G$108,6,FALSE)))</f>
        <v/>
      </c>
      <c r="C631" s="137"/>
      <c r="D631" s="149" t="str">
        <f t="shared" si="1"/>
        <v/>
      </c>
      <c r="E631" s="150" t="str">
        <f>IF(G631="","",VLOOKUP($G631,'金額'!$N$3:$O$62,2,FALSE))</f>
        <v/>
      </c>
      <c r="F631" s="150" t="str">
        <f>IF(G631="","",VLOOKUP($G631,'金額'!$N$3:$Q$62,4,FALSE))</f>
        <v/>
      </c>
      <c r="G631" s="140"/>
      <c r="H631" s="141"/>
      <c r="I631" s="142"/>
      <c r="J631" s="143"/>
      <c r="K631" s="144"/>
      <c r="L631" s="145"/>
      <c r="M631" s="151" t="str">
        <f>IF(G631="","", IF(G631="Palette TIP",#REF!,VLOOKUP(G631, '金額'!$N$3:$P$62, 3, FALSE)))</f>
        <v/>
      </c>
      <c r="N631" s="147" t="str">
        <f t="shared" si="2"/>
        <v/>
      </c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 ht="13.5" customHeight="1">
      <c r="A632" s="148"/>
      <c r="B632" s="60" t="str">
        <f>IF($K632="","",(VLOOKUP($K632,'判定表'!$B$3:$G$108,6,FALSE)))</f>
        <v/>
      </c>
      <c r="C632" s="137"/>
      <c r="D632" s="149" t="str">
        <f t="shared" si="1"/>
        <v/>
      </c>
      <c r="E632" s="150" t="str">
        <f>IF(G632="","",VLOOKUP($G632,'金額'!$N$3:$O$62,2,FALSE))</f>
        <v/>
      </c>
      <c r="F632" s="150" t="str">
        <f>IF(G632="","",VLOOKUP($G632,'金額'!$N$3:$Q$62,4,FALSE))</f>
        <v/>
      </c>
      <c r="G632" s="140"/>
      <c r="H632" s="141"/>
      <c r="I632" s="142"/>
      <c r="J632" s="143"/>
      <c r="K632" s="144"/>
      <c r="L632" s="145"/>
      <c r="M632" s="151" t="str">
        <f>IF(G632="","", IF(G632="Palette TIP",#REF!,VLOOKUP(G632, '金額'!$N$3:$P$62, 3, FALSE)))</f>
        <v/>
      </c>
      <c r="N632" s="147" t="str">
        <f t="shared" si="2"/>
        <v/>
      </c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 ht="13.5" customHeight="1">
      <c r="A633" s="148"/>
      <c r="B633" s="60" t="str">
        <f>IF($K633="","",(VLOOKUP($K633,'判定表'!$B$3:$G$108,6,FALSE)))</f>
        <v/>
      </c>
      <c r="C633" s="137"/>
      <c r="D633" s="149" t="str">
        <f t="shared" si="1"/>
        <v/>
      </c>
      <c r="E633" s="150" t="str">
        <f>IF(G633="","",VLOOKUP($G633,'金額'!$N$3:$O$62,2,FALSE))</f>
        <v/>
      </c>
      <c r="F633" s="150" t="str">
        <f>IF(G633="","",VLOOKUP($G633,'金額'!$N$3:$Q$62,4,FALSE))</f>
        <v/>
      </c>
      <c r="G633" s="140"/>
      <c r="H633" s="141"/>
      <c r="I633" s="142"/>
      <c r="J633" s="143"/>
      <c r="K633" s="144"/>
      <c r="L633" s="145"/>
      <c r="M633" s="151" t="str">
        <f>IF(G633="","", IF(G633="Palette TIP",#REF!,VLOOKUP(G633, '金額'!$N$3:$P$62, 3, FALSE)))</f>
        <v/>
      </c>
      <c r="N633" s="147" t="str">
        <f t="shared" si="2"/>
        <v/>
      </c>
      <c r="O633" s="125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 ht="13.5" customHeight="1">
      <c r="A634" s="148"/>
      <c r="B634" s="60" t="str">
        <f>IF($K634="","",(VLOOKUP($K634,'判定表'!$B$3:$G$108,6,FALSE)))</f>
        <v/>
      </c>
      <c r="C634" s="137"/>
      <c r="D634" s="149" t="str">
        <f t="shared" si="1"/>
        <v/>
      </c>
      <c r="E634" s="150" t="str">
        <f>IF(G634="","",VLOOKUP($G634,'金額'!$N$3:$O$62,2,FALSE))</f>
        <v/>
      </c>
      <c r="F634" s="150" t="str">
        <f>IF(G634="","",VLOOKUP($G634,'金額'!$N$3:$Q$62,4,FALSE))</f>
        <v/>
      </c>
      <c r="G634" s="140"/>
      <c r="H634" s="141"/>
      <c r="I634" s="142"/>
      <c r="J634" s="143"/>
      <c r="K634" s="144"/>
      <c r="L634" s="145"/>
      <c r="M634" s="151" t="str">
        <f>IF(G634="","", IF(G634="Palette TIP",#REF!,VLOOKUP(G634, '金額'!$N$3:$P$62, 3, FALSE)))</f>
        <v/>
      </c>
      <c r="N634" s="147" t="str">
        <f t="shared" si="2"/>
        <v/>
      </c>
      <c r="O634" s="125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 ht="13.5" customHeight="1">
      <c r="A635" s="148"/>
      <c r="B635" s="60" t="str">
        <f>IF($K635="","",(VLOOKUP($K635,'判定表'!$B$3:$G$108,6,FALSE)))</f>
        <v/>
      </c>
      <c r="C635" s="137"/>
      <c r="D635" s="149" t="str">
        <f t="shared" si="1"/>
        <v/>
      </c>
      <c r="E635" s="150" t="str">
        <f>IF(G635="","",VLOOKUP($G635,'金額'!$N$3:$O$62,2,FALSE))</f>
        <v/>
      </c>
      <c r="F635" s="150" t="str">
        <f>IF(G635="","",VLOOKUP($G635,'金額'!$N$3:$Q$62,4,FALSE))</f>
        <v/>
      </c>
      <c r="G635" s="140"/>
      <c r="H635" s="141"/>
      <c r="I635" s="142"/>
      <c r="J635" s="143"/>
      <c r="K635" s="144"/>
      <c r="L635" s="145"/>
      <c r="M635" s="151" t="str">
        <f>IF(G635="","", IF(G635="Palette TIP",#REF!,VLOOKUP(G635, '金額'!$N$3:$P$62, 3, FALSE)))</f>
        <v/>
      </c>
      <c r="N635" s="147" t="str">
        <f t="shared" si="2"/>
        <v/>
      </c>
      <c r="O635" s="125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 ht="13.5" customHeight="1">
      <c r="A636" s="148"/>
      <c r="B636" s="60" t="str">
        <f>IF($K636="","",(VLOOKUP($K636,'判定表'!$B$3:$G$108,6,FALSE)))</f>
        <v/>
      </c>
      <c r="C636" s="137"/>
      <c r="D636" s="149" t="str">
        <f t="shared" si="1"/>
        <v/>
      </c>
      <c r="E636" s="150" t="str">
        <f>IF(G636="","",VLOOKUP($G636,'金額'!$N$3:$O$62,2,FALSE))</f>
        <v/>
      </c>
      <c r="F636" s="150" t="str">
        <f>IF(G636="","",VLOOKUP($G636,'金額'!$N$3:$Q$62,4,FALSE))</f>
        <v/>
      </c>
      <c r="G636" s="140"/>
      <c r="H636" s="141"/>
      <c r="I636" s="142"/>
      <c r="J636" s="143"/>
      <c r="K636" s="144"/>
      <c r="L636" s="145"/>
      <c r="M636" s="151" t="str">
        <f>IF(G636="","", IF(G636="Palette TIP",#REF!,VLOOKUP(G636, '金額'!$N$3:$P$62, 3, FALSE)))</f>
        <v/>
      </c>
      <c r="N636" s="147" t="str">
        <f t="shared" si="2"/>
        <v/>
      </c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 ht="13.5" customHeight="1">
      <c r="A637" s="148"/>
      <c r="B637" s="60" t="str">
        <f>IF($K637="","",(VLOOKUP($K637,'判定表'!$B$3:$G$108,6,FALSE)))</f>
        <v/>
      </c>
      <c r="C637" s="137"/>
      <c r="D637" s="149" t="str">
        <f t="shared" si="1"/>
        <v/>
      </c>
      <c r="E637" s="150" t="str">
        <f>IF(G637="","",VLOOKUP($G637,'金額'!$N$3:$O$62,2,FALSE))</f>
        <v/>
      </c>
      <c r="F637" s="150" t="str">
        <f>IF(G637="","",VLOOKUP($G637,'金額'!$N$3:$Q$62,4,FALSE))</f>
        <v/>
      </c>
      <c r="G637" s="140"/>
      <c r="H637" s="141"/>
      <c r="I637" s="142"/>
      <c r="J637" s="143"/>
      <c r="K637" s="144"/>
      <c r="L637" s="145"/>
      <c r="M637" s="151" t="str">
        <f>IF(G637="","", IF(G637="Palette TIP",#REF!,VLOOKUP(G637, '金額'!$N$3:$P$62, 3, FALSE)))</f>
        <v/>
      </c>
      <c r="N637" s="147" t="str">
        <f t="shared" si="2"/>
        <v/>
      </c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 ht="13.5" customHeight="1">
      <c r="A638" s="148"/>
      <c r="B638" s="60" t="str">
        <f>IF($K638="","",(VLOOKUP($K638,'判定表'!$B$3:$G$108,6,FALSE)))</f>
        <v/>
      </c>
      <c r="C638" s="137"/>
      <c r="D638" s="149" t="str">
        <f t="shared" si="1"/>
        <v/>
      </c>
      <c r="E638" s="150" t="str">
        <f>IF(G638="","",VLOOKUP($G638,'金額'!$N$3:$O$62,2,FALSE))</f>
        <v/>
      </c>
      <c r="F638" s="150" t="str">
        <f>IF(G638="","",VLOOKUP($G638,'金額'!$N$3:$Q$62,4,FALSE))</f>
        <v/>
      </c>
      <c r="G638" s="140"/>
      <c r="H638" s="141"/>
      <c r="I638" s="142"/>
      <c r="J638" s="143"/>
      <c r="K638" s="144"/>
      <c r="L638" s="145"/>
      <c r="M638" s="151" t="str">
        <f>IF(G638="","", IF(G638="Palette TIP",#REF!,VLOOKUP(G638, '金額'!$N$3:$P$62, 3, FALSE)))</f>
        <v/>
      </c>
      <c r="N638" s="147" t="str">
        <f t="shared" si="2"/>
        <v/>
      </c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 ht="13.5" customHeight="1">
      <c r="A639" s="148"/>
      <c r="B639" s="60" t="str">
        <f>IF($K639="","",(VLOOKUP($K639,'判定表'!$B$3:$G$108,6,FALSE)))</f>
        <v/>
      </c>
      <c r="C639" s="137"/>
      <c r="D639" s="149" t="str">
        <f t="shared" si="1"/>
        <v/>
      </c>
      <c r="E639" s="150" t="str">
        <f>IF(G639="","",VLOOKUP($G639,'金額'!$N$3:$O$62,2,FALSE))</f>
        <v/>
      </c>
      <c r="F639" s="150" t="str">
        <f>IF(G639="","",VLOOKUP($G639,'金額'!$N$3:$Q$62,4,FALSE))</f>
        <v/>
      </c>
      <c r="G639" s="140"/>
      <c r="H639" s="141"/>
      <c r="I639" s="142"/>
      <c r="J639" s="143"/>
      <c r="K639" s="144"/>
      <c r="L639" s="145"/>
      <c r="M639" s="151" t="str">
        <f>IF(G639="","", IF(G639="Palette TIP",#REF!,VLOOKUP(G639, '金額'!$N$3:$P$62, 3, FALSE)))</f>
        <v/>
      </c>
      <c r="N639" s="147" t="str">
        <f t="shared" si="2"/>
        <v/>
      </c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 ht="13.5" customHeight="1">
      <c r="A640" s="148"/>
      <c r="B640" s="60" t="str">
        <f>IF($K640="","",(VLOOKUP($K640,'判定表'!$B$3:$G$108,6,FALSE)))</f>
        <v/>
      </c>
      <c r="C640" s="137"/>
      <c r="D640" s="149" t="str">
        <f t="shared" si="1"/>
        <v/>
      </c>
      <c r="E640" s="150" t="str">
        <f>IF(G640="","",VLOOKUP($G640,'金額'!$N$3:$O$62,2,FALSE))</f>
        <v/>
      </c>
      <c r="F640" s="150" t="str">
        <f>IF(G640="","",VLOOKUP($G640,'金額'!$N$3:$Q$62,4,FALSE))</f>
        <v/>
      </c>
      <c r="G640" s="140"/>
      <c r="H640" s="141"/>
      <c r="I640" s="142"/>
      <c r="J640" s="143"/>
      <c r="K640" s="144"/>
      <c r="L640" s="145"/>
      <c r="M640" s="151" t="str">
        <f>IF(G640="","", IF(G640="Palette TIP",#REF!,VLOOKUP(G640, '金額'!$N$3:$P$62, 3, FALSE)))</f>
        <v/>
      </c>
      <c r="N640" s="147" t="str">
        <f t="shared" si="2"/>
        <v/>
      </c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 ht="13.5" customHeight="1">
      <c r="A641" s="148"/>
      <c r="B641" s="60" t="str">
        <f>IF($K641="","",(VLOOKUP($K641,'判定表'!$B$3:$G$108,6,FALSE)))</f>
        <v/>
      </c>
      <c r="C641" s="137"/>
      <c r="D641" s="149" t="str">
        <f t="shared" si="1"/>
        <v/>
      </c>
      <c r="E641" s="150" t="str">
        <f>IF(G641="","",VLOOKUP($G641,'金額'!$N$3:$O$62,2,FALSE))</f>
        <v/>
      </c>
      <c r="F641" s="150" t="str">
        <f>IF(G641="","",VLOOKUP($G641,'金額'!$N$3:$Q$62,4,FALSE))</f>
        <v/>
      </c>
      <c r="G641" s="140"/>
      <c r="H641" s="141"/>
      <c r="I641" s="142"/>
      <c r="J641" s="143"/>
      <c r="K641" s="144"/>
      <c r="L641" s="145"/>
      <c r="M641" s="151" t="str">
        <f>IF(G641="","", IF(G641="Palette TIP",#REF!,VLOOKUP(G641, '金額'!$N$3:$P$62, 3, FALSE)))</f>
        <v/>
      </c>
      <c r="N641" s="147" t="str">
        <f t="shared" si="2"/>
        <v/>
      </c>
      <c r="O641" s="125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 ht="13.5" customHeight="1">
      <c r="A642" s="148"/>
      <c r="B642" s="60" t="str">
        <f>IF($K642="","",(VLOOKUP($K642,'判定表'!$B$3:$G$108,6,FALSE)))</f>
        <v/>
      </c>
      <c r="C642" s="137"/>
      <c r="D642" s="149" t="str">
        <f t="shared" si="1"/>
        <v/>
      </c>
      <c r="E642" s="150" t="str">
        <f>IF(G642="","",VLOOKUP($G642,'金額'!$N$3:$O$62,2,FALSE))</f>
        <v/>
      </c>
      <c r="F642" s="150" t="str">
        <f>IF(G642="","",VLOOKUP($G642,'金額'!$N$3:$Q$62,4,FALSE))</f>
        <v/>
      </c>
      <c r="G642" s="140"/>
      <c r="H642" s="141"/>
      <c r="I642" s="142"/>
      <c r="J642" s="143"/>
      <c r="K642" s="144"/>
      <c r="L642" s="145"/>
      <c r="M642" s="151" t="str">
        <f>IF(G642="","", IF(G642="Palette TIP",#REF!,VLOOKUP(G642, '金額'!$N$3:$P$62, 3, FALSE)))</f>
        <v/>
      </c>
      <c r="N642" s="147" t="str">
        <f t="shared" si="2"/>
        <v/>
      </c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 ht="13.5" customHeight="1">
      <c r="A643" s="148"/>
      <c r="B643" s="60" t="str">
        <f>IF($K643="","",(VLOOKUP($K643,'判定表'!$B$3:$G$108,6,FALSE)))</f>
        <v/>
      </c>
      <c r="C643" s="137"/>
      <c r="D643" s="149" t="str">
        <f t="shared" si="1"/>
        <v/>
      </c>
      <c r="E643" s="150" t="str">
        <f>IF(G643="","",VLOOKUP($G643,'金額'!$N$3:$O$62,2,FALSE))</f>
        <v/>
      </c>
      <c r="F643" s="150" t="str">
        <f>IF(G643="","",VLOOKUP($G643,'金額'!$N$3:$Q$62,4,FALSE))</f>
        <v/>
      </c>
      <c r="G643" s="140"/>
      <c r="H643" s="141"/>
      <c r="I643" s="142"/>
      <c r="J643" s="143"/>
      <c r="K643" s="144"/>
      <c r="L643" s="145"/>
      <c r="M643" s="151" t="str">
        <f>IF(G643="","", IF(G643="Palette TIP",#REF!,VLOOKUP(G643, '金額'!$N$3:$P$62, 3, FALSE)))</f>
        <v/>
      </c>
      <c r="N643" s="147" t="str">
        <f t="shared" si="2"/>
        <v/>
      </c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 ht="13.5" customHeight="1">
      <c r="A644" s="148"/>
      <c r="B644" s="60" t="str">
        <f>IF($K644="","",(VLOOKUP($K644,'判定表'!$B$3:$G$108,6,FALSE)))</f>
        <v/>
      </c>
      <c r="C644" s="137"/>
      <c r="D644" s="149" t="str">
        <f t="shared" si="1"/>
        <v/>
      </c>
      <c r="E644" s="150" t="str">
        <f>IF(G644="","",VLOOKUP($G644,'金額'!$N$3:$O$62,2,FALSE))</f>
        <v/>
      </c>
      <c r="F644" s="150" t="str">
        <f>IF(G644="","",VLOOKUP($G644,'金額'!$N$3:$Q$62,4,FALSE))</f>
        <v/>
      </c>
      <c r="G644" s="140"/>
      <c r="H644" s="141"/>
      <c r="I644" s="142"/>
      <c r="J644" s="143"/>
      <c r="K644" s="144"/>
      <c r="L644" s="145"/>
      <c r="M644" s="151" t="str">
        <f>IF(G644="","", IF(G644="Palette TIP",#REF!,VLOOKUP(G644, '金額'!$N$3:$P$62, 3, FALSE)))</f>
        <v/>
      </c>
      <c r="N644" s="147" t="str">
        <f t="shared" si="2"/>
        <v/>
      </c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 ht="13.5" customHeight="1">
      <c r="A645" s="148"/>
      <c r="B645" s="60" t="str">
        <f>IF($K645="","",(VLOOKUP($K645,'判定表'!$B$3:$G$108,6,FALSE)))</f>
        <v/>
      </c>
      <c r="C645" s="137"/>
      <c r="D645" s="149" t="str">
        <f t="shared" si="1"/>
        <v/>
      </c>
      <c r="E645" s="150" t="str">
        <f>IF(G645="","",VLOOKUP($G645,'金額'!$N$3:$O$62,2,FALSE))</f>
        <v/>
      </c>
      <c r="F645" s="150" t="str">
        <f>IF(G645="","",VLOOKUP($G645,'金額'!$N$3:$Q$62,4,FALSE))</f>
        <v/>
      </c>
      <c r="G645" s="140"/>
      <c r="H645" s="141"/>
      <c r="I645" s="142"/>
      <c r="J645" s="143"/>
      <c r="K645" s="144"/>
      <c r="L645" s="145"/>
      <c r="M645" s="151" t="str">
        <f>IF(G645="","", IF(G645="Palette TIP",#REF!,VLOOKUP(G645, '金額'!$N$3:$P$62, 3, FALSE)))</f>
        <v/>
      </c>
      <c r="N645" s="147" t="str">
        <f t="shared" si="2"/>
        <v/>
      </c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 ht="13.5" customHeight="1">
      <c r="A646" s="148"/>
      <c r="B646" s="60" t="str">
        <f>IF($K646="","",(VLOOKUP($K646,'判定表'!$B$3:$G$108,6,FALSE)))</f>
        <v/>
      </c>
      <c r="C646" s="137"/>
      <c r="D646" s="149" t="str">
        <f t="shared" si="1"/>
        <v/>
      </c>
      <c r="E646" s="150" t="str">
        <f>IF(G646="","",VLOOKUP($G646,'金額'!$N$3:$O$62,2,FALSE))</f>
        <v/>
      </c>
      <c r="F646" s="150" t="str">
        <f>IF(G646="","",VLOOKUP($G646,'金額'!$N$3:$Q$62,4,FALSE))</f>
        <v/>
      </c>
      <c r="G646" s="140"/>
      <c r="H646" s="141"/>
      <c r="I646" s="142"/>
      <c r="J646" s="143"/>
      <c r="K646" s="144"/>
      <c r="L646" s="145"/>
      <c r="M646" s="151" t="str">
        <f>IF(G646="","", IF(G646="Palette TIP",#REF!,VLOOKUP(G646, '金額'!$N$3:$P$62, 3, FALSE)))</f>
        <v/>
      </c>
      <c r="N646" s="147" t="str">
        <f t="shared" si="2"/>
        <v/>
      </c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 ht="13.5" customHeight="1">
      <c r="A647" s="148"/>
      <c r="B647" s="60" t="str">
        <f>IF($K647="","",(VLOOKUP($K647,'判定表'!$B$3:$G$108,6,FALSE)))</f>
        <v/>
      </c>
      <c r="C647" s="137"/>
      <c r="D647" s="149" t="str">
        <f t="shared" si="1"/>
        <v/>
      </c>
      <c r="E647" s="150" t="str">
        <f>IF(G647="","",VLOOKUP($G647,'金額'!$N$3:$O$62,2,FALSE))</f>
        <v/>
      </c>
      <c r="F647" s="150" t="str">
        <f>IF(G647="","",VLOOKUP($G647,'金額'!$N$3:$Q$62,4,FALSE))</f>
        <v/>
      </c>
      <c r="G647" s="140"/>
      <c r="H647" s="141"/>
      <c r="I647" s="142"/>
      <c r="J647" s="143"/>
      <c r="K647" s="144"/>
      <c r="L647" s="145"/>
      <c r="M647" s="151" t="str">
        <f>IF(G647="","", IF(G647="Palette TIP",#REF!,VLOOKUP(G647, '金額'!$N$3:$P$62, 3, FALSE)))</f>
        <v/>
      </c>
      <c r="N647" s="147" t="str">
        <f t="shared" si="2"/>
        <v/>
      </c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 ht="13.5" customHeight="1">
      <c r="A648" s="148"/>
      <c r="B648" s="60" t="str">
        <f>IF($K648="","",(VLOOKUP($K648,'判定表'!$B$3:$G$108,6,FALSE)))</f>
        <v/>
      </c>
      <c r="C648" s="137"/>
      <c r="D648" s="149" t="str">
        <f t="shared" si="1"/>
        <v/>
      </c>
      <c r="E648" s="150" t="str">
        <f>IF(G648="","",VLOOKUP($G648,'金額'!$N$3:$O$62,2,FALSE))</f>
        <v/>
      </c>
      <c r="F648" s="150" t="str">
        <f>IF(G648="","",VLOOKUP($G648,'金額'!$N$3:$Q$62,4,FALSE))</f>
        <v/>
      </c>
      <c r="G648" s="140"/>
      <c r="H648" s="141"/>
      <c r="I648" s="142"/>
      <c r="J648" s="143"/>
      <c r="K648" s="144"/>
      <c r="L648" s="145"/>
      <c r="M648" s="151" t="str">
        <f>IF(G648="","", IF(G648="Palette TIP",#REF!,VLOOKUP(G648, '金額'!$N$3:$P$62, 3, FALSE)))</f>
        <v/>
      </c>
      <c r="N648" s="147" t="str">
        <f t="shared" si="2"/>
        <v/>
      </c>
      <c r="O648" s="125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 ht="13.5" customHeight="1">
      <c r="A649" s="148"/>
      <c r="B649" s="60" t="str">
        <f>IF($K649="","",(VLOOKUP($K649,'判定表'!$B$3:$G$108,6,FALSE)))</f>
        <v/>
      </c>
      <c r="C649" s="137"/>
      <c r="D649" s="149" t="str">
        <f t="shared" si="1"/>
        <v/>
      </c>
      <c r="E649" s="150" t="str">
        <f>IF(G649="","",VLOOKUP($G649,'金額'!$N$3:$O$62,2,FALSE))</f>
        <v/>
      </c>
      <c r="F649" s="150" t="str">
        <f>IF(G649="","",VLOOKUP($G649,'金額'!$N$3:$Q$62,4,FALSE))</f>
        <v/>
      </c>
      <c r="G649" s="140"/>
      <c r="H649" s="141"/>
      <c r="I649" s="142"/>
      <c r="J649" s="143"/>
      <c r="K649" s="144"/>
      <c r="L649" s="145"/>
      <c r="M649" s="151" t="str">
        <f>IF(G649="","", IF(G649="Palette TIP",#REF!,VLOOKUP(G649, '金額'!$N$3:$P$62, 3, FALSE)))</f>
        <v/>
      </c>
      <c r="N649" s="147" t="str">
        <f t="shared" si="2"/>
        <v/>
      </c>
      <c r="O649" s="125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 ht="13.5" customHeight="1">
      <c r="A650" s="148"/>
      <c r="B650" s="60" t="str">
        <f>IF($K650="","",(VLOOKUP($K650,'判定表'!$B$3:$G$108,6,FALSE)))</f>
        <v/>
      </c>
      <c r="C650" s="137"/>
      <c r="D650" s="149" t="str">
        <f t="shared" si="1"/>
        <v/>
      </c>
      <c r="E650" s="150" t="str">
        <f>IF(G650="","",VLOOKUP($G650,'金額'!$N$3:$O$62,2,FALSE))</f>
        <v/>
      </c>
      <c r="F650" s="150" t="str">
        <f>IF(G650="","",VLOOKUP($G650,'金額'!$N$3:$Q$62,4,FALSE))</f>
        <v/>
      </c>
      <c r="G650" s="140"/>
      <c r="H650" s="141"/>
      <c r="I650" s="142"/>
      <c r="J650" s="143"/>
      <c r="K650" s="144"/>
      <c r="L650" s="145"/>
      <c r="M650" s="151" t="str">
        <f>IF(G650="","", IF(G650="Palette TIP",#REF!,VLOOKUP(G650, '金額'!$N$3:$P$62, 3, FALSE)))</f>
        <v/>
      </c>
      <c r="N650" s="147" t="str">
        <f t="shared" si="2"/>
        <v/>
      </c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 ht="13.5" customHeight="1">
      <c r="A651" s="148"/>
      <c r="B651" s="60" t="str">
        <f>IF($K651="","",(VLOOKUP($K651,'判定表'!$B$3:$G$108,6,FALSE)))</f>
        <v/>
      </c>
      <c r="C651" s="137"/>
      <c r="D651" s="149" t="str">
        <f t="shared" si="1"/>
        <v/>
      </c>
      <c r="E651" s="150" t="str">
        <f>IF(G651="","",VLOOKUP($G651,'金額'!$N$3:$O$62,2,FALSE))</f>
        <v/>
      </c>
      <c r="F651" s="150" t="str">
        <f>IF(G651="","",VLOOKUP($G651,'金額'!$N$3:$Q$62,4,FALSE))</f>
        <v/>
      </c>
      <c r="G651" s="140"/>
      <c r="H651" s="141"/>
      <c r="I651" s="142"/>
      <c r="J651" s="143"/>
      <c r="K651" s="144"/>
      <c r="L651" s="145"/>
      <c r="M651" s="151" t="str">
        <f>IF(G651="","", IF(G651="Palette TIP",#REF!,VLOOKUP(G651, '金額'!$N$3:$P$62, 3, FALSE)))</f>
        <v/>
      </c>
      <c r="N651" s="147" t="str">
        <f t="shared" si="2"/>
        <v/>
      </c>
      <c r="O651" s="125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 ht="13.5" customHeight="1">
      <c r="A652" s="148"/>
      <c r="B652" s="60" t="str">
        <f>IF($K652="","",(VLOOKUP($K652,'判定表'!$B$3:$G$108,6,FALSE)))</f>
        <v/>
      </c>
      <c r="C652" s="137"/>
      <c r="D652" s="149" t="str">
        <f t="shared" si="1"/>
        <v/>
      </c>
      <c r="E652" s="150" t="str">
        <f>IF(G652="","",VLOOKUP($G652,'金額'!$N$3:$O$62,2,FALSE))</f>
        <v/>
      </c>
      <c r="F652" s="150" t="str">
        <f>IF(G652="","",VLOOKUP($G652,'金額'!$N$3:$Q$62,4,FALSE))</f>
        <v/>
      </c>
      <c r="G652" s="140"/>
      <c r="H652" s="141"/>
      <c r="I652" s="142"/>
      <c r="J652" s="143"/>
      <c r="K652" s="144"/>
      <c r="L652" s="145"/>
      <c r="M652" s="151" t="str">
        <f>IF(G652="","", IF(G652="Palette TIP",#REF!,VLOOKUP(G652, '金額'!$N$3:$P$62, 3, FALSE)))</f>
        <v/>
      </c>
      <c r="N652" s="147" t="str">
        <f t="shared" si="2"/>
        <v/>
      </c>
      <c r="O652" s="125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 ht="13.5" customHeight="1">
      <c r="A653" s="148"/>
      <c r="B653" s="60" t="str">
        <f>IF($K653="","",(VLOOKUP($K653,'判定表'!$B$3:$G$108,6,FALSE)))</f>
        <v/>
      </c>
      <c r="C653" s="137"/>
      <c r="D653" s="149" t="str">
        <f t="shared" si="1"/>
        <v/>
      </c>
      <c r="E653" s="150" t="str">
        <f>IF(G653="","",VLOOKUP($G653,'金額'!$N$3:$O$62,2,FALSE))</f>
        <v/>
      </c>
      <c r="F653" s="150" t="str">
        <f>IF(G653="","",VLOOKUP($G653,'金額'!$N$3:$Q$62,4,FALSE))</f>
        <v/>
      </c>
      <c r="G653" s="140"/>
      <c r="H653" s="141"/>
      <c r="I653" s="142"/>
      <c r="J653" s="143"/>
      <c r="K653" s="144"/>
      <c r="L653" s="145"/>
      <c r="M653" s="151" t="str">
        <f>IF(G653="","", IF(G653="Palette TIP",#REF!,VLOOKUP(G653, '金額'!$N$3:$P$62, 3, FALSE)))</f>
        <v/>
      </c>
      <c r="N653" s="147" t="str">
        <f t="shared" si="2"/>
        <v/>
      </c>
      <c r="O653" s="125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 ht="13.5" customHeight="1">
      <c r="A654" s="148"/>
      <c r="B654" s="60" t="str">
        <f>IF($K654="","",(VLOOKUP($K654,'判定表'!$B$3:$G$108,6,FALSE)))</f>
        <v/>
      </c>
      <c r="C654" s="137"/>
      <c r="D654" s="149" t="str">
        <f t="shared" si="1"/>
        <v/>
      </c>
      <c r="E654" s="150" t="str">
        <f>IF(G654="","",VLOOKUP($G654,'金額'!$N$3:$O$62,2,FALSE))</f>
        <v/>
      </c>
      <c r="F654" s="150" t="str">
        <f>IF(G654="","",VLOOKUP($G654,'金額'!$N$3:$Q$62,4,FALSE))</f>
        <v/>
      </c>
      <c r="G654" s="140"/>
      <c r="H654" s="141"/>
      <c r="I654" s="142"/>
      <c r="J654" s="143"/>
      <c r="K654" s="144"/>
      <c r="L654" s="145"/>
      <c r="M654" s="151" t="str">
        <f>IF(G654="","", IF(G654="Palette TIP",#REF!,VLOOKUP(G654, '金額'!$N$3:$P$62, 3, FALSE)))</f>
        <v/>
      </c>
      <c r="N654" s="147" t="str">
        <f t="shared" si="2"/>
        <v/>
      </c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 ht="13.5" customHeight="1">
      <c r="A655" s="148"/>
      <c r="B655" s="60" t="str">
        <f>IF($K655="","",(VLOOKUP($K655,'判定表'!$B$3:$G$108,6,FALSE)))</f>
        <v/>
      </c>
      <c r="C655" s="137"/>
      <c r="D655" s="149" t="str">
        <f t="shared" si="1"/>
        <v/>
      </c>
      <c r="E655" s="150" t="str">
        <f>IF(G655="","",VLOOKUP($G655,'金額'!$N$3:$O$62,2,FALSE))</f>
        <v/>
      </c>
      <c r="F655" s="150" t="str">
        <f>IF(G655="","",VLOOKUP($G655,'金額'!$N$3:$Q$62,4,FALSE))</f>
        <v/>
      </c>
      <c r="G655" s="140"/>
      <c r="H655" s="141"/>
      <c r="I655" s="142"/>
      <c r="J655" s="143"/>
      <c r="K655" s="144"/>
      <c r="L655" s="145"/>
      <c r="M655" s="151" t="str">
        <f>IF(G655="","", IF(G655="Palette TIP",#REF!,VLOOKUP(G655, '金額'!$N$3:$P$62, 3, FALSE)))</f>
        <v/>
      </c>
      <c r="N655" s="147" t="str">
        <f t="shared" si="2"/>
        <v/>
      </c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 ht="13.5" customHeight="1">
      <c r="A656" s="148"/>
      <c r="B656" s="60" t="str">
        <f>IF($K656="","",(VLOOKUP($K656,'判定表'!$B$3:$G$108,6,FALSE)))</f>
        <v/>
      </c>
      <c r="C656" s="137"/>
      <c r="D656" s="149" t="str">
        <f t="shared" si="1"/>
        <v/>
      </c>
      <c r="E656" s="150" t="str">
        <f>IF(G656="","",VLOOKUP($G656,'金額'!$N$3:$O$62,2,FALSE))</f>
        <v/>
      </c>
      <c r="F656" s="150" t="str">
        <f>IF(G656="","",VLOOKUP($G656,'金額'!$N$3:$Q$62,4,FALSE))</f>
        <v/>
      </c>
      <c r="G656" s="140"/>
      <c r="H656" s="141"/>
      <c r="I656" s="142"/>
      <c r="J656" s="143"/>
      <c r="K656" s="144"/>
      <c r="L656" s="145"/>
      <c r="M656" s="151" t="str">
        <f>IF(G656="","", IF(G656="Palette TIP",#REF!,VLOOKUP(G656, '金額'!$N$3:$P$62, 3, FALSE)))</f>
        <v/>
      </c>
      <c r="N656" s="147" t="str">
        <f t="shared" si="2"/>
        <v/>
      </c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 ht="13.5" customHeight="1">
      <c r="A657" s="148"/>
      <c r="B657" s="60" t="str">
        <f>IF($K657="","",(VLOOKUP($K657,'判定表'!$B$3:$G$108,6,FALSE)))</f>
        <v/>
      </c>
      <c r="C657" s="137"/>
      <c r="D657" s="149" t="str">
        <f t="shared" si="1"/>
        <v/>
      </c>
      <c r="E657" s="150" t="str">
        <f>IF(G657="","",VLOOKUP($G657,'金額'!$N$3:$O$62,2,FALSE))</f>
        <v/>
      </c>
      <c r="F657" s="150" t="str">
        <f>IF(G657="","",VLOOKUP($G657,'金額'!$N$3:$Q$62,4,FALSE))</f>
        <v/>
      </c>
      <c r="G657" s="140"/>
      <c r="H657" s="141"/>
      <c r="I657" s="142"/>
      <c r="J657" s="143"/>
      <c r="K657" s="144"/>
      <c r="L657" s="145"/>
      <c r="M657" s="151" t="str">
        <f>IF(G657="","", IF(G657="Palette TIP",#REF!,VLOOKUP(G657, '金額'!$N$3:$P$62, 3, FALSE)))</f>
        <v/>
      </c>
      <c r="N657" s="147" t="str">
        <f t="shared" si="2"/>
        <v/>
      </c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 ht="13.5" customHeight="1">
      <c r="A658" s="148"/>
      <c r="B658" s="60" t="str">
        <f>IF($K658="","",(VLOOKUP($K658,'判定表'!$B$3:$G$108,6,FALSE)))</f>
        <v/>
      </c>
      <c r="C658" s="137"/>
      <c r="D658" s="149" t="str">
        <f t="shared" si="1"/>
        <v/>
      </c>
      <c r="E658" s="150" t="str">
        <f>IF(G658="","",VLOOKUP($G658,'金額'!$N$3:$O$62,2,FALSE))</f>
        <v/>
      </c>
      <c r="F658" s="150" t="str">
        <f>IF(G658="","",VLOOKUP($G658,'金額'!$N$3:$Q$62,4,FALSE))</f>
        <v/>
      </c>
      <c r="G658" s="140"/>
      <c r="H658" s="141"/>
      <c r="I658" s="142"/>
      <c r="J658" s="143"/>
      <c r="K658" s="144"/>
      <c r="L658" s="145"/>
      <c r="M658" s="151" t="str">
        <f>IF(G658="","", IF(G658="Palette TIP",#REF!,VLOOKUP(G658, '金額'!$N$3:$P$62, 3, FALSE)))</f>
        <v/>
      </c>
      <c r="N658" s="147" t="str">
        <f t="shared" si="2"/>
        <v/>
      </c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 ht="13.5" customHeight="1">
      <c r="A659" s="148"/>
      <c r="B659" s="60" t="str">
        <f>IF($K659="","",(VLOOKUP($K659,'判定表'!$B$3:$G$108,6,FALSE)))</f>
        <v/>
      </c>
      <c r="C659" s="137"/>
      <c r="D659" s="149" t="str">
        <f t="shared" si="1"/>
        <v/>
      </c>
      <c r="E659" s="150" t="str">
        <f>IF(G659="","",VLOOKUP($G659,'金額'!$N$3:$O$62,2,FALSE))</f>
        <v/>
      </c>
      <c r="F659" s="150" t="str">
        <f>IF(G659="","",VLOOKUP($G659,'金額'!$N$3:$Q$62,4,FALSE))</f>
        <v/>
      </c>
      <c r="G659" s="140"/>
      <c r="H659" s="141"/>
      <c r="I659" s="142"/>
      <c r="J659" s="143"/>
      <c r="K659" s="144"/>
      <c r="L659" s="145"/>
      <c r="M659" s="151" t="str">
        <f>IF(G659="","", IF(G659="Palette TIP",#REF!,VLOOKUP(G659, '金額'!$N$3:$P$62, 3, FALSE)))</f>
        <v/>
      </c>
      <c r="N659" s="147" t="str">
        <f t="shared" si="2"/>
        <v/>
      </c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 ht="13.5" customHeight="1">
      <c r="A660" s="148"/>
      <c r="B660" s="60" t="str">
        <f>IF($K660="","",(VLOOKUP($K660,'判定表'!$B$3:$G$108,6,FALSE)))</f>
        <v/>
      </c>
      <c r="C660" s="137"/>
      <c r="D660" s="149" t="str">
        <f t="shared" si="1"/>
        <v/>
      </c>
      <c r="E660" s="150" t="str">
        <f>IF(G660="","",VLOOKUP($G660,'金額'!$N$3:$O$62,2,FALSE))</f>
        <v/>
      </c>
      <c r="F660" s="150" t="str">
        <f>IF(G660="","",VLOOKUP($G660,'金額'!$N$3:$Q$62,4,FALSE))</f>
        <v/>
      </c>
      <c r="G660" s="140"/>
      <c r="H660" s="141"/>
      <c r="I660" s="142"/>
      <c r="J660" s="143"/>
      <c r="K660" s="144"/>
      <c r="L660" s="145"/>
      <c r="M660" s="151" t="str">
        <f>IF(G660="","", IF(G660="Palette TIP",#REF!,VLOOKUP(G660, '金額'!$N$3:$P$62, 3, FALSE)))</f>
        <v/>
      </c>
      <c r="N660" s="147" t="str">
        <f t="shared" si="2"/>
        <v/>
      </c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 ht="13.5" customHeight="1">
      <c r="A661" s="148"/>
      <c r="B661" s="60" t="str">
        <f>IF($K661="","",(VLOOKUP($K661,'判定表'!$B$3:$G$108,6,FALSE)))</f>
        <v/>
      </c>
      <c r="C661" s="137"/>
      <c r="D661" s="149" t="str">
        <f t="shared" si="1"/>
        <v/>
      </c>
      <c r="E661" s="150" t="str">
        <f>IF(G661="","",VLOOKUP($G661,'金額'!$N$3:$O$62,2,FALSE))</f>
        <v/>
      </c>
      <c r="F661" s="150" t="str">
        <f>IF(G661="","",VLOOKUP($G661,'金額'!$N$3:$Q$62,4,FALSE))</f>
        <v/>
      </c>
      <c r="G661" s="140"/>
      <c r="H661" s="141"/>
      <c r="I661" s="142"/>
      <c r="J661" s="143"/>
      <c r="K661" s="144"/>
      <c r="L661" s="145"/>
      <c r="M661" s="151" t="str">
        <f>IF(G661="","", IF(G661="Palette TIP",#REF!,VLOOKUP(G661, '金額'!$N$3:$P$62, 3, FALSE)))</f>
        <v/>
      </c>
      <c r="N661" s="147" t="str">
        <f t="shared" si="2"/>
        <v/>
      </c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 ht="13.5" customHeight="1">
      <c r="A662" s="148"/>
      <c r="B662" s="60" t="str">
        <f>IF($K662="","",(VLOOKUP($K662,'判定表'!$B$3:$G$108,6,FALSE)))</f>
        <v/>
      </c>
      <c r="C662" s="137"/>
      <c r="D662" s="149" t="str">
        <f t="shared" si="1"/>
        <v/>
      </c>
      <c r="E662" s="150" t="str">
        <f>IF(G662="","",VLOOKUP($G662,'金額'!$N$3:$O$62,2,FALSE))</f>
        <v/>
      </c>
      <c r="F662" s="150" t="str">
        <f>IF(G662="","",VLOOKUP($G662,'金額'!$N$3:$Q$62,4,FALSE))</f>
        <v/>
      </c>
      <c r="G662" s="140"/>
      <c r="H662" s="141"/>
      <c r="I662" s="142"/>
      <c r="J662" s="143"/>
      <c r="K662" s="144"/>
      <c r="L662" s="145"/>
      <c r="M662" s="151" t="str">
        <f>IF(G662="","", IF(G662="Palette TIP",#REF!,VLOOKUP(G662, '金額'!$N$3:$P$62, 3, FALSE)))</f>
        <v/>
      </c>
      <c r="N662" s="147" t="str">
        <f t="shared" si="2"/>
        <v/>
      </c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 ht="13.5" customHeight="1">
      <c r="A663" s="148"/>
      <c r="B663" s="60" t="str">
        <f>IF($K663="","",(VLOOKUP($K663,'判定表'!$B$3:$G$108,6,FALSE)))</f>
        <v/>
      </c>
      <c r="C663" s="137"/>
      <c r="D663" s="149" t="str">
        <f t="shared" si="1"/>
        <v/>
      </c>
      <c r="E663" s="150" t="str">
        <f>IF(G663="","",VLOOKUP($G663,'金額'!$N$3:$O$62,2,FALSE))</f>
        <v/>
      </c>
      <c r="F663" s="150" t="str">
        <f>IF(G663="","",VLOOKUP($G663,'金額'!$N$3:$Q$62,4,FALSE))</f>
        <v/>
      </c>
      <c r="G663" s="140"/>
      <c r="H663" s="141"/>
      <c r="I663" s="142"/>
      <c r="J663" s="143"/>
      <c r="K663" s="144"/>
      <c r="L663" s="145"/>
      <c r="M663" s="151" t="str">
        <f>IF(G663="","", IF(G663="Palette TIP",#REF!,VLOOKUP(G663, '金額'!$N$3:$P$62, 3, FALSE)))</f>
        <v/>
      </c>
      <c r="N663" s="147" t="str">
        <f t="shared" si="2"/>
        <v/>
      </c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 ht="13.5" customHeight="1">
      <c r="A664" s="148"/>
      <c r="B664" s="60" t="str">
        <f>IF($K664="","",(VLOOKUP($K664,'判定表'!$B$3:$G$108,6,FALSE)))</f>
        <v/>
      </c>
      <c r="C664" s="137"/>
      <c r="D664" s="149" t="str">
        <f t="shared" si="1"/>
        <v/>
      </c>
      <c r="E664" s="150" t="str">
        <f>IF(G664="","",VLOOKUP($G664,'金額'!$N$3:$O$62,2,FALSE))</f>
        <v/>
      </c>
      <c r="F664" s="150" t="str">
        <f>IF(G664="","",VLOOKUP($G664,'金額'!$N$3:$Q$62,4,FALSE))</f>
        <v/>
      </c>
      <c r="G664" s="140"/>
      <c r="H664" s="141"/>
      <c r="I664" s="142"/>
      <c r="J664" s="143"/>
      <c r="K664" s="144"/>
      <c r="L664" s="145"/>
      <c r="M664" s="151" t="str">
        <f>IF(G664="","", IF(G664="Palette TIP",#REF!,VLOOKUP(G664, '金額'!$N$3:$P$62, 3, FALSE)))</f>
        <v/>
      </c>
      <c r="N664" s="147" t="str">
        <f t="shared" si="2"/>
        <v/>
      </c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 ht="13.5" customHeight="1">
      <c r="A665" s="148"/>
      <c r="B665" s="60" t="str">
        <f>IF($K665="","",(VLOOKUP($K665,'判定表'!$B$3:$G$108,6,FALSE)))</f>
        <v/>
      </c>
      <c r="C665" s="137"/>
      <c r="D665" s="149" t="str">
        <f t="shared" si="1"/>
        <v/>
      </c>
      <c r="E665" s="150" t="str">
        <f>IF(G665="","",VLOOKUP($G665,'金額'!$N$3:$O$62,2,FALSE))</f>
        <v/>
      </c>
      <c r="F665" s="150" t="str">
        <f>IF(G665="","",VLOOKUP($G665,'金額'!$N$3:$Q$62,4,FALSE))</f>
        <v/>
      </c>
      <c r="G665" s="140"/>
      <c r="H665" s="141"/>
      <c r="I665" s="142"/>
      <c r="J665" s="143"/>
      <c r="K665" s="144"/>
      <c r="L665" s="145"/>
      <c r="M665" s="151" t="str">
        <f>IF(G665="","", IF(G665="Palette TIP",#REF!,VLOOKUP(G665, '金額'!$N$3:$P$62, 3, FALSE)))</f>
        <v/>
      </c>
      <c r="N665" s="147" t="str">
        <f t="shared" si="2"/>
        <v/>
      </c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 ht="13.5" customHeight="1">
      <c r="A666" s="148"/>
      <c r="B666" s="60" t="str">
        <f>IF($K666="","",(VLOOKUP($K666,'判定表'!$B$3:$G$108,6,FALSE)))</f>
        <v/>
      </c>
      <c r="C666" s="137"/>
      <c r="D666" s="149" t="str">
        <f t="shared" si="1"/>
        <v/>
      </c>
      <c r="E666" s="150" t="str">
        <f>IF(G666="","",VLOOKUP($G666,'金額'!$N$3:$O$62,2,FALSE))</f>
        <v/>
      </c>
      <c r="F666" s="150" t="str">
        <f>IF(G666="","",VLOOKUP($G666,'金額'!$N$3:$Q$62,4,FALSE))</f>
        <v/>
      </c>
      <c r="G666" s="140"/>
      <c r="H666" s="141"/>
      <c r="I666" s="142"/>
      <c r="J666" s="143"/>
      <c r="K666" s="144"/>
      <c r="L666" s="145"/>
      <c r="M666" s="151" t="str">
        <f>IF(G666="","", IF(G666="Palette TIP",#REF!,VLOOKUP(G666, '金額'!$N$3:$P$62, 3, FALSE)))</f>
        <v/>
      </c>
      <c r="N666" s="147" t="str">
        <f t="shared" si="2"/>
        <v/>
      </c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 ht="13.5" customHeight="1">
      <c r="A667" s="148"/>
      <c r="B667" s="60" t="str">
        <f>IF($K667="","",(VLOOKUP($K667,'判定表'!$B$3:$G$108,6,FALSE)))</f>
        <v/>
      </c>
      <c r="C667" s="137"/>
      <c r="D667" s="149" t="str">
        <f t="shared" si="1"/>
        <v/>
      </c>
      <c r="E667" s="150" t="str">
        <f>IF(G667="","",VLOOKUP($G667,'金額'!$N$3:$O$62,2,FALSE))</f>
        <v/>
      </c>
      <c r="F667" s="150" t="str">
        <f>IF(G667="","",VLOOKUP($G667,'金額'!$N$3:$Q$62,4,FALSE))</f>
        <v/>
      </c>
      <c r="G667" s="140"/>
      <c r="H667" s="141"/>
      <c r="I667" s="142"/>
      <c r="J667" s="143"/>
      <c r="K667" s="144"/>
      <c r="L667" s="145"/>
      <c r="M667" s="151" t="str">
        <f>IF(G667="","", IF(G667="Palette TIP",#REF!,VLOOKUP(G667, '金額'!$N$3:$P$62, 3, FALSE)))</f>
        <v/>
      </c>
      <c r="N667" s="147" t="str">
        <f t="shared" si="2"/>
        <v/>
      </c>
      <c r="O667" s="125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 ht="13.5" customHeight="1">
      <c r="A668" s="148"/>
      <c r="B668" s="60" t="str">
        <f>IF($K668="","",(VLOOKUP($K668,'判定表'!$B$3:$G$108,6,FALSE)))</f>
        <v/>
      </c>
      <c r="C668" s="137"/>
      <c r="D668" s="149" t="str">
        <f t="shared" si="1"/>
        <v/>
      </c>
      <c r="E668" s="150" t="str">
        <f>IF(G668="","",VLOOKUP($G668,'金額'!$N$3:$O$62,2,FALSE))</f>
        <v/>
      </c>
      <c r="F668" s="150" t="str">
        <f>IF(G668="","",VLOOKUP($G668,'金額'!$N$3:$Q$62,4,FALSE))</f>
        <v/>
      </c>
      <c r="G668" s="140"/>
      <c r="H668" s="141"/>
      <c r="I668" s="142"/>
      <c r="J668" s="143"/>
      <c r="K668" s="144"/>
      <c r="L668" s="145"/>
      <c r="M668" s="151" t="str">
        <f>IF(G668="","", IF(G668="Palette TIP",#REF!,VLOOKUP(G668, '金額'!$N$3:$P$62, 3, FALSE)))</f>
        <v/>
      </c>
      <c r="N668" s="147" t="str">
        <f t="shared" si="2"/>
        <v/>
      </c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 ht="13.5" customHeight="1">
      <c r="A669" s="148"/>
      <c r="B669" s="60" t="str">
        <f>IF($K669="","",(VLOOKUP($K669,'判定表'!$B$3:$G$108,6,FALSE)))</f>
        <v/>
      </c>
      <c r="C669" s="137"/>
      <c r="D669" s="149" t="str">
        <f t="shared" si="1"/>
        <v/>
      </c>
      <c r="E669" s="150" t="str">
        <f>IF(G669="","",VLOOKUP($G669,'金額'!$N$3:$O$62,2,FALSE))</f>
        <v/>
      </c>
      <c r="F669" s="150" t="str">
        <f>IF(G669="","",VLOOKUP($G669,'金額'!$N$3:$Q$62,4,FALSE))</f>
        <v/>
      </c>
      <c r="G669" s="140"/>
      <c r="H669" s="141"/>
      <c r="I669" s="142"/>
      <c r="J669" s="143"/>
      <c r="K669" s="144"/>
      <c r="L669" s="145"/>
      <c r="M669" s="151" t="str">
        <f>IF(G669="","", IF(G669="Palette TIP",#REF!,VLOOKUP(G669, '金額'!$N$3:$P$62, 3, FALSE)))</f>
        <v/>
      </c>
      <c r="N669" s="147" t="str">
        <f t="shared" si="2"/>
        <v/>
      </c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 ht="13.5" customHeight="1">
      <c r="A670" s="148"/>
      <c r="B670" s="60" t="str">
        <f>IF($K670="","",(VLOOKUP($K670,'判定表'!$B$3:$G$108,6,FALSE)))</f>
        <v/>
      </c>
      <c r="C670" s="137"/>
      <c r="D670" s="149" t="str">
        <f t="shared" si="1"/>
        <v/>
      </c>
      <c r="E670" s="150" t="str">
        <f>IF(G670="","",VLOOKUP($G670,'金額'!$N$3:$O$62,2,FALSE))</f>
        <v/>
      </c>
      <c r="F670" s="150" t="str">
        <f>IF(G670="","",VLOOKUP($G670,'金額'!$N$3:$Q$62,4,FALSE))</f>
        <v/>
      </c>
      <c r="G670" s="140"/>
      <c r="H670" s="141"/>
      <c r="I670" s="142"/>
      <c r="J670" s="143"/>
      <c r="K670" s="144"/>
      <c r="L670" s="145"/>
      <c r="M670" s="151" t="str">
        <f>IF(G670="","", IF(G670="Palette TIP",#REF!,VLOOKUP(G670, '金額'!$N$3:$P$62, 3, FALSE)))</f>
        <v/>
      </c>
      <c r="N670" s="147" t="str">
        <f t="shared" si="2"/>
        <v/>
      </c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 ht="13.5" customHeight="1">
      <c r="A671" s="148"/>
      <c r="B671" s="60" t="str">
        <f>IF($K671="","",(VLOOKUP($K671,'判定表'!$B$3:$G$108,6,FALSE)))</f>
        <v/>
      </c>
      <c r="C671" s="137"/>
      <c r="D671" s="149" t="str">
        <f t="shared" si="1"/>
        <v/>
      </c>
      <c r="E671" s="150" t="str">
        <f>IF(G671="","",VLOOKUP($G671,'金額'!$N$3:$O$62,2,FALSE))</f>
        <v/>
      </c>
      <c r="F671" s="150" t="str">
        <f>IF(G671="","",VLOOKUP($G671,'金額'!$N$3:$Q$62,4,FALSE))</f>
        <v/>
      </c>
      <c r="G671" s="140"/>
      <c r="H671" s="141"/>
      <c r="I671" s="142"/>
      <c r="J671" s="143"/>
      <c r="K671" s="144"/>
      <c r="L671" s="145"/>
      <c r="M671" s="151" t="str">
        <f>IF(G671="","", IF(G671="Palette TIP",#REF!,VLOOKUP(G671, '金額'!$N$3:$P$62, 3, FALSE)))</f>
        <v/>
      </c>
      <c r="N671" s="147" t="str">
        <f t="shared" si="2"/>
        <v/>
      </c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 ht="13.5" customHeight="1">
      <c r="A672" s="148"/>
      <c r="B672" s="60" t="str">
        <f>IF($K672="","",(VLOOKUP($K672,'判定表'!$B$3:$G$108,6,FALSE)))</f>
        <v/>
      </c>
      <c r="C672" s="137"/>
      <c r="D672" s="149" t="str">
        <f t="shared" si="1"/>
        <v/>
      </c>
      <c r="E672" s="150" t="str">
        <f>IF(G672="","",VLOOKUP($G672,'金額'!$N$3:$O$62,2,FALSE))</f>
        <v/>
      </c>
      <c r="F672" s="150" t="str">
        <f>IF(G672="","",VLOOKUP($G672,'金額'!$N$3:$Q$62,4,FALSE))</f>
        <v/>
      </c>
      <c r="G672" s="140"/>
      <c r="H672" s="141"/>
      <c r="I672" s="142"/>
      <c r="J672" s="143"/>
      <c r="K672" s="144"/>
      <c r="L672" s="145"/>
      <c r="M672" s="151" t="str">
        <f>IF(G672="","", IF(G672="Palette TIP",#REF!,VLOOKUP(G672, '金額'!$N$3:$P$62, 3, FALSE)))</f>
        <v/>
      </c>
      <c r="N672" s="147" t="str">
        <f t="shared" si="2"/>
        <v/>
      </c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 ht="13.5" customHeight="1">
      <c r="A673" s="148"/>
      <c r="B673" s="60" t="str">
        <f>IF($K673="","",(VLOOKUP($K673,'判定表'!$B$3:$G$108,6,FALSE)))</f>
        <v/>
      </c>
      <c r="C673" s="137"/>
      <c r="D673" s="149" t="str">
        <f t="shared" si="1"/>
        <v/>
      </c>
      <c r="E673" s="150" t="str">
        <f>IF(G673="","",VLOOKUP($G673,'金額'!$N$3:$O$62,2,FALSE))</f>
        <v/>
      </c>
      <c r="F673" s="150" t="str">
        <f>IF(G673="","",VLOOKUP($G673,'金額'!$N$3:$Q$62,4,FALSE))</f>
        <v/>
      </c>
      <c r="G673" s="140"/>
      <c r="H673" s="141"/>
      <c r="I673" s="142"/>
      <c r="J673" s="143"/>
      <c r="K673" s="144"/>
      <c r="L673" s="145"/>
      <c r="M673" s="151" t="str">
        <f>IF(G673="","", IF(G673="Palette TIP",#REF!,VLOOKUP(G673, '金額'!$N$3:$P$62, 3, FALSE)))</f>
        <v/>
      </c>
      <c r="N673" s="147" t="str">
        <f t="shared" si="2"/>
        <v/>
      </c>
      <c r="O673" s="125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 ht="13.5" customHeight="1">
      <c r="A674" s="148"/>
      <c r="B674" s="60" t="str">
        <f>IF($K674="","",(VLOOKUP($K674,'判定表'!$B$3:$G$108,6,FALSE)))</f>
        <v/>
      </c>
      <c r="C674" s="137"/>
      <c r="D674" s="149" t="str">
        <f t="shared" si="1"/>
        <v/>
      </c>
      <c r="E674" s="150" t="str">
        <f>IF(G674="","",VLOOKUP($G674,'金額'!$N$3:$O$62,2,FALSE))</f>
        <v/>
      </c>
      <c r="F674" s="150" t="str">
        <f>IF(G674="","",VLOOKUP($G674,'金額'!$N$3:$Q$62,4,FALSE))</f>
        <v/>
      </c>
      <c r="G674" s="140"/>
      <c r="H674" s="141"/>
      <c r="I674" s="142"/>
      <c r="J674" s="143"/>
      <c r="K674" s="144"/>
      <c r="L674" s="145"/>
      <c r="M674" s="151" t="str">
        <f>IF(G674="","", IF(G674="Palette TIP",#REF!,VLOOKUP(G674, '金額'!$N$3:$P$62, 3, FALSE)))</f>
        <v/>
      </c>
      <c r="N674" s="147" t="str">
        <f t="shared" si="2"/>
        <v/>
      </c>
      <c r="O674" s="125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 ht="13.5" customHeight="1">
      <c r="A675" s="148"/>
      <c r="B675" s="60" t="str">
        <f>IF($K675="","",(VLOOKUP($K675,'判定表'!$B$3:$G$108,6,FALSE)))</f>
        <v/>
      </c>
      <c r="C675" s="137"/>
      <c r="D675" s="149" t="str">
        <f t="shared" si="1"/>
        <v/>
      </c>
      <c r="E675" s="150" t="str">
        <f>IF(G675="","",VLOOKUP($G675,'金額'!$N$3:$O$62,2,FALSE))</f>
        <v/>
      </c>
      <c r="F675" s="150" t="str">
        <f>IF(G675="","",VLOOKUP($G675,'金額'!$N$3:$Q$62,4,FALSE))</f>
        <v/>
      </c>
      <c r="G675" s="140"/>
      <c r="H675" s="141"/>
      <c r="I675" s="142"/>
      <c r="J675" s="143"/>
      <c r="K675" s="144"/>
      <c r="L675" s="145"/>
      <c r="M675" s="151" t="str">
        <f>IF(G675="","", IF(G675="Palette TIP",#REF!,VLOOKUP(G675, '金額'!$N$3:$P$62, 3, FALSE)))</f>
        <v/>
      </c>
      <c r="N675" s="147" t="str">
        <f t="shared" si="2"/>
        <v/>
      </c>
      <c r="O675" s="125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 ht="13.5" customHeight="1">
      <c r="A676" s="148"/>
      <c r="B676" s="60" t="str">
        <f>IF($K676="","",(VLOOKUP($K676,'判定表'!$B$3:$G$108,6,FALSE)))</f>
        <v/>
      </c>
      <c r="C676" s="137"/>
      <c r="D676" s="149" t="str">
        <f t="shared" si="1"/>
        <v/>
      </c>
      <c r="E676" s="150" t="str">
        <f>IF(G676="","",VLOOKUP($G676,'金額'!$N$3:$O$62,2,FALSE))</f>
        <v/>
      </c>
      <c r="F676" s="150" t="str">
        <f>IF(G676="","",VLOOKUP($G676,'金額'!$N$3:$Q$62,4,FALSE))</f>
        <v/>
      </c>
      <c r="G676" s="140"/>
      <c r="H676" s="141"/>
      <c r="I676" s="142"/>
      <c r="J676" s="143"/>
      <c r="K676" s="144"/>
      <c r="L676" s="145"/>
      <c r="M676" s="151" t="str">
        <f>IF(G676="","", IF(G676="Palette TIP",#REF!,VLOOKUP(G676, '金額'!$N$3:$P$62, 3, FALSE)))</f>
        <v/>
      </c>
      <c r="N676" s="147" t="str">
        <f t="shared" si="2"/>
        <v/>
      </c>
      <c r="O676" s="125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 ht="13.5" customHeight="1">
      <c r="A677" s="148"/>
      <c r="B677" s="60" t="str">
        <f>IF($K677="","",(VLOOKUP($K677,'判定表'!$B$3:$G$108,6,FALSE)))</f>
        <v/>
      </c>
      <c r="C677" s="137"/>
      <c r="D677" s="149" t="str">
        <f t="shared" si="1"/>
        <v/>
      </c>
      <c r="E677" s="150" t="str">
        <f>IF(G677="","",VLOOKUP($G677,'金額'!$N$3:$O$62,2,FALSE))</f>
        <v/>
      </c>
      <c r="F677" s="150" t="str">
        <f>IF(G677="","",VLOOKUP($G677,'金額'!$N$3:$Q$62,4,FALSE))</f>
        <v/>
      </c>
      <c r="G677" s="140"/>
      <c r="H677" s="141"/>
      <c r="I677" s="142"/>
      <c r="J677" s="143"/>
      <c r="K677" s="144"/>
      <c r="L677" s="145"/>
      <c r="M677" s="151" t="str">
        <f>IF(G677="","", IF(G677="Palette TIP",#REF!,VLOOKUP(G677, '金額'!$N$3:$P$62, 3, FALSE)))</f>
        <v/>
      </c>
      <c r="N677" s="147" t="str">
        <f t="shared" si="2"/>
        <v/>
      </c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 ht="13.5" customHeight="1">
      <c r="A678" s="148"/>
      <c r="B678" s="60" t="str">
        <f>IF($K678="","",(VLOOKUP($K678,'判定表'!$B$3:$G$108,6,FALSE)))</f>
        <v/>
      </c>
      <c r="C678" s="137"/>
      <c r="D678" s="149" t="str">
        <f t="shared" si="1"/>
        <v/>
      </c>
      <c r="E678" s="150" t="str">
        <f>IF(G678="","",VLOOKUP($G678,'金額'!$N$3:$O$62,2,FALSE))</f>
        <v/>
      </c>
      <c r="F678" s="150" t="str">
        <f>IF(G678="","",VLOOKUP($G678,'金額'!$N$3:$Q$62,4,FALSE))</f>
        <v/>
      </c>
      <c r="G678" s="140"/>
      <c r="H678" s="141"/>
      <c r="I678" s="142"/>
      <c r="J678" s="143"/>
      <c r="K678" s="144"/>
      <c r="L678" s="145"/>
      <c r="M678" s="151" t="str">
        <f>IF(G678="","", IF(G678="Palette TIP",#REF!,VLOOKUP(G678, '金額'!$N$3:$P$62, 3, FALSE)))</f>
        <v/>
      </c>
      <c r="N678" s="147" t="str">
        <f t="shared" si="2"/>
        <v/>
      </c>
      <c r="O678" s="125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 ht="13.5" customHeight="1">
      <c r="A679" s="148"/>
      <c r="B679" s="60" t="str">
        <f>IF($K679="","",(VLOOKUP($K679,'判定表'!$B$3:$G$108,6,FALSE)))</f>
        <v/>
      </c>
      <c r="C679" s="137"/>
      <c r="D679" s="149" t="str">
        <f t="shared" si="1"/>
        <v/>
      </c>
      <c r="E679" s="150" t="str">
        <f>IF(G679="","",VLOOKUP($G679,'金額'!$N$3:$O$62,2,FALSE))</f>
        <v/>
      </c>
      <c r="F679" s="150" t="str">
        <f>IF(G679="","",VLOOKUP($G679,'金額'!$N$3:$Q$62,4,FALSE))</f>
        <v/>
      </c>
      <c r="G679" s="140"/>
      <c r="H679" s="141"/>
      <c r="I679" s="142"/>
      <c r="J679" s="143"/>
      <c r="K679" s="144"/>
      <c r="L679" s="145"/>
      <c r="M679" s="151" t="str">
        <f>IF(G679="","", IF(G679="Palette TIP",#REF!,VLOOKUP(G679, '金額'!$N$3:$P$62, 3, FALSE)))</f>
        <v/>
      </c>
      <c r="N679" s="147" t="str">
        <f t="shared" si="2"/>
        <v/>
      </c>
      <c r="O679" s="125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 ht="13.5" customHeight="1">
      <c r="A680" s="148"/>
      <c r="B680" s="60" t="str">
        <f>IF($K680="","",(VLOOKUP($K680,'判定表'!$B$3:$G$108,6,FALSE)))</f>
        <v/>
      </c>
      <c r="C680" s="137"/>
      <c r="D680" s="149" t="str">
        <f t="shared" si="1"/>
        <v/>
      </c>
      <c r="E680" s="150" t="str">
        <f>IF(G680="","",VLOOKUP($G680,'金額'!$N$3:$O$62,2,FALSE))</f>
        <v/>
      </c>
      <c r="F680" s="150" t="str">
        <f>IF(G680="","",VLOOKUP($G680,'金額'!$N$3:$Q$62,4,FALSE))</f>
        <v/>
      </c>
      <c r="G680" s="140"/>
      <c r="H680" s="141"/>
      <c r="I680" s="142"/>
      <c r="J680" s="143"/>
      <c r="K680" s="144"/>
      <c r="L680" s="145"/>
      <c r="M680" s="151" t="str">
        <f>IF(G680="","", IF(G680="Palette TIP",#REF!,VLOOKUP(G680, '金額'!$N$3:$P$62, 3, FALSE)))</f>
        <v/>
      </c>
      <c r="N680" s="147" t="str">
        <f t="shared" si="2"/>
        <v/>
      </c>
      <c r="O680" s="125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 ht="13.5" customHeight="1">
      <c r="A681" s="148"/>
      <c r="B681" s="60" t="str">
        <f>IF($K681="","",(VLOOKUP($K681,'判定表'!$B$3:$G$108,6,FALSE)))</f>
        <v/>
      </c>
      <c r="C681" s="137"/>
      <c r="D681" s="149" t="str">
        <f t="shared" si="1"/>
        <v/>
      </c>
      <c r="E681" s="150" t="str">
        <f>IF(G681="","",VLOOKUP($G681,'金額'!$N$3:$O$62,2,FALSE))</f>
        <v/>
      </c>
      <c r="F681" s="150" t="str">
        <f>IF(G681="","",VLOOKUP($G681,'金額'!$N$3:$Q$62,4,FALSE))</f>
        <v/>
      </c>
      <c r="G681" s="140"/>
      <c r="H681" s="141"/>
      <c r="I681" s="142"/>
      <c r="J681" s="143"/>
      <c r="K681" s="144"/>
      <c r="L681" s="145"/>
      <c r="M681" s="151" t="str">
        <f>IF(G681="","", IF(G681="Palette TIP",#REF!,VLOOKUP(G681, '金額'!$N$3:$P$62, 3, FALSE)))</f>
        <v/>
      </c>
      <c r="N681" s="147" t="str">
        <f t="shared" si="2"/>
        <v/>
      </c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 ht="13.5" customHeight="1">
      <c r="A682" s="148"/>
      <c r="B682" s="60" t="str">
        <f>IF($K682="","",(VLOOKUP($K682,'判定表'!$B$3:$G$108,6,FALSE)))</f>
        <v/>
      </c>
      <c r="C682" s="137"/>
      <c r="D682" s="149" t="str">
        <f t="shared" si="1"/>
        <v/>
      </c>
      <c r="E682" s="150" t="str">
        <f>IF(G682="","",VLOOKUP($G682,'金額'!$N$3:$O$62,2,FALSE))</f>
        <v/>
      </c>
      <c r="F682" s="150" t="str">
        <f>IF(G682="","",VLOOKUP($G682,'金額'!$N$3:$Q$62,4,FALSE))</f>
        <v/>
      </c>
      <c r="G682" s="140"/>
      <c r="H682" s="141"/>
      <c r="I682" s="142"/>
      <c r="J682" s="143"/>
      <c r="K682" s="144"/>
      <c r="L682" s="145"/>
      <c r="M682" s="151" t="str">
        <f>IF(G682="","", IF(G682="Palette TIP",#REF!,VLOOKUP(G682, '金額'!$N$3:$P$62, 3, FALSE)))</f>
        <v/>
      </c>
      <c r="N682" s="147" t="str">
        <f t="shared" si="2"/>
        <v/>
      </c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 ht="13.5" customHeight="1">
      <c r="A683" s="148"/>
      <c r="B683" s="60" t="str">
        <f>IF($K683="","",(VLOOKUP($K683,'判定表'!$B$3:$G$108,6,FALSE)))</f>
        <v/>
      </c>
      <c r="C683" s="137"/>
      <c r="D683" s="149" t="str">
        <f t="shared" si="1"/>
        <v/>
      </c>
      <c r="E683" s="150" t="str">
        <f>IF(G683="","",VLOOKUP($G683,'金額'!$N$3:$O$62,2,FALSE))</f>
        <v/>
      </c>
      <c r="F683" s="150" t="str">
        <f>IF(G683="","",VLOOKUP($G683,'金額'!$N$3:$Q$62,4,FALSE))</f>
        <v/>
      </c>
      <c r="G683" s="140"/>
      <c r="H683" s="141"/>
      <c r="I683" s="142"/>
      <c r="J683" s="143"/>
      <c r="K683" s="144"/>
      <c r="L683" s="145"/>
      <c r="M683" s="151" t="str">
        <f>IF(G683="","", IF(G683="Palette TIP",#REF!,VLOOKUP(G683, '金額'!$N$3:$P$62, 3, FALSE)))</f>
        <v/>
      </c>
      <c r="N683" s="147" t="str">
        <f t="shared" si="2"/>
        <v/>
      </c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 ht="13.5" customHeight="1">
      <c r="A684" s="148"/>
      <c r="B684" s="60" t="str">
        <f>IF($K684="","",(VLOOKUP($K684,'判定表'!$B$3:$G$108,6,FALSE)))</f>
        <v/>
      </c>
      <c r="C684" s="137"/>
      <c r="D684" s="149" t="str">
        <f t="shared" si="1"/>
        <v/>
      </c>
      <c r="E684" s="150" t="str">
        <f>IF(G684="","",VLOOKUP($G684,'金額'!$N$3:$O$62,2,FALSE))</f>
        <v/>
      </c>
      <c r="F684" s="150" t="str">
        <f>IF(G684="","",VLOOKUP($G684,'金額'!$N$3:$Q$62,4,FALSE))</f>
        <v/>
      </c>
      <c r="G684" s="140"/>
      <c r="H684" s="141"/>
      <c r="I684" s="142"/>
      <c r="J684" s="143"/>
      <c r="K684" s="144"/>
      <c r="L684" s="145"/>
      <c r="M684" s="151" t="str">
        <f>IF(G684="","", IF(G684="Palette TIP",#REF!,VLOOKUP(G684, '金額'!$N$3:$P$62, 3, FALSE)))</f>
        <v/>
      </c>
      <c r="N684" s="147" t="str">
        <f t="shared" si="2"/>
        <v/>
      </c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 ht="13.5" customHeight="1">
      <c r="A685" s="148"/>
      <c r="B685" s="60" t="str">
        <f>IF($K685="","",(VLOOKUP($K685,'判定表'!$B$3:$G$108,6,FALSE)))</f>
        <v/>
      </c>
      <c r="C685" s="137"/>
      <c r="D685" s="149" t="str">
        <f t="shared" si="1"/>
        <v/>
      </c>
      <c r="E685" s="150" t="str">
        <f>IF(G685="","",VLOOKUP($G685,'金額'!$N$3:$O$62,2,FALSE))</f>
        <v/>
      </c>
      <c r="F685" s="150" t="str">
        <f>IF(G685="","",VLOOKUP($G685,'金額'!$N$3:$Q$62,4,FALSE))</f>
        <v/>
      </c>
      <c r="G685" s="140"/>
      <c r="H685" s="141"/>
      <c r="I685" s="142"/>
      <c r="J685" s="143"/>
      <c r="K685" s="144"/>
      <c r="L685" s="145"/>
      <c r="M685" s="151" t="str">
        <f>IF(G685="","", IF(G685="Palette TIP",#REF!,VLOOKUP(G685, '金額'!$N$3:$P$62, 3, FALSE)))</f>
        <v/>
      </c>
      <c r="N685" s="147" t="str">
        <f t="shared" si="2"/>
        <v/>
      </c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 ht="13.5" customHeight="1">
      <c r="A686" s="148"/>
      <c r="B686" s="60" t="str">
        <f>IF($K686="","",(VLOOKUP($K686,'判定表'!$B$3:$G$108,6,FALSE)))</f>
        <v/>
      </c>
      <c r="C686" s="137"/>
      <c r="D686" s="149" t="str">
        <f t="shared" si="1"/>
        <v/>
      </c>
      <c r="E686" s="150" t="str">
        <f>IF(G686="","",VLOOKUP($G686,'金額'!$N$3:$O$62,2,FALSE))</f>
        <v/>
      </c>
      <c r="F686" s="150" t="str">
        <f>IF(G686="","",VLOOKUP($G686,'金額'!$N$3:$Q$62,4,FALSE))</f>
        <v/>
      </c>
      <c r="G686" s="140"/>
      <c r="H686" s="141"/>
      <c r="I686" s="142"/>
      <c r="J686" s="143"/>
      <c r="K686" s="144"/>
      <c r="L686" s="145"/>
      <c r="M686" s="151" t="str">
        <f>IF(G686="","", IF(G686="Palette TIP",#REF!,VLOOKUP(G686, '金額'!$N$3:$P$62, 3, FALSE)))</f>
        <v/>
      </c>
      <c r="N686" s="147" t="str">
        <f t="shared" si="2"/>
        <v/>
      </c>
      <c r="O686" s="125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 ht="13.5" customHeight="1">
      <c r="A687" s="148"/>
      <c r="B687" s="60" t="str">
        <f>IF($K687="","",(VLOOKUP($K687,'判定表'!$B$3:$G$108,6,FALSE)))</f>
        <v/>
      </c>
      <c r="C687" s="137"/>
      <c r="D687" s="149" t="str">
        <f t="shared" si="1"/>
        <v/>
      </c>
      <c r="E687" s="150" t="str">
        <f>IF(G687="","",VLOOKUP($G687,'金額'!$N$3:$O$62,2,FALSE))</f>
        <v/>
      </c>
      <c r="F687" s="150" t="str">
        <f>IF(G687="","",VLOOKUP($G687,'金額'!$N$3:$Q$62,4,FALSE))</f>
        <v/>
      </c>
      <c r="G687" s="140"/>
      <c r="H687" s="141"/>
      <c r="I687" s="142"/>
      <c r="J687" s="143"/>
      <c r="K687" s="144"/>
      <c r="L687" s="145"/>
      <c r="M687" s="151" t="str">
        <f>IF(G687="","", IF(G687="Palette TIP",#REF!,VLOOKUP(G687, '金額'!$N$3:$P$62, 3, FALSE)))</f>
        <v/>
      </c>
      <c r="N687" s="147" t="str">
        <f t="shared" si="2"/>
        <v/>
      </c>
      <c r="O687" s="125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 ht="13.5" customHeight="1">
      <c r="A688" s="148"/>
      <c r="B688" s="60" t="str">
        <f>IF($K688="","",(VLOOKUP($K688,'判定表'!$B$3:$G$108,6,FALSE)))</f>
        <v/>
      </c>
      <c r="C688" s="137"/>
      <c r="D688" s="149" t="str">
        <f t="shared" si="1"/>
        <v/>
      </c>
      <c r="E688" s="150" t="str">
        <f>IF(G688="","",VLOOKUP($G688,'金額'!$N$3:$O$62,2,FALSE))</f>
        <v/>
      </c>
      <c r="F688" s="150" t="str">
        <f>IF(G688="","",VLOOKUP($G688,'金額'!$N$3:$Q$62,4,FALSE))</f>
        <v/>
      </c>
      <c r="G688" s="140"/>
      <c r="H688" s="141"/>
      <c r="I688" s="142"/>
      <c r="J688" s="143"/>
      <c r="K688" s="144"/>
      <c r="L688" s="145"/>
      <c r="M688" s="151" t="str">
        <f>IF(G688="","", IF(G688="Palette TIP",#REF!,VLOOKUP(G688, '金額'!$N$3:$P$62, 3, FALSE)))</f>
        <v/>
      </c>
      <c r="N688" s="147" t="str">
        <f t="shared" si="2"/>
        <v/>
      </c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 ht="13.5" customHeight="1">
      <c r="A689" s="148"/>
      <c r="B689" s="60" t="str">
        <f>IF($K689="","",(VLOOKUP($K689,'判定表'!$B$3:$G$108,6,FALSE)))</f>
        <v/>
      </c>
      <c r="C689" s="137"/>
      <c r="D689" s="149" t="str">
        <f t="shared" si="1"/>
        <v/>
      </c>
      <c r="E689" s="150" t="str">
        <f>IF(G689="","",VLOOKUP($G689,'金額'!$N$3:$O$62,2,FALSE))</f>
        <v/>
      </c>
      <c r="F689" s="150" t="str">
        <f>IF(G689="","",VLOOKUP($G689,'金額'!$N$3:$Q$62,4,FALSE))</f>
        <v/>
      </c>
      <c r="G689" s="140"/>
      <c r="H689" s="141"/>
      <c r="I689" s="142"/>
      <c r="J689" s="143"/>
      <c r="K689" s="144"/>
      <c r="L689" s="145"/>
      <c r="M689" s="151" t="str">
        <f>IF(G689="","", IF(G689="Palette TIP",#REF!,VLOOKUP(G689, '金額'!$N$3:$P$62, 3, FALSE)))</f>
        <v/>
      </c>
      <c r="N689" s="147" t="str">
        <f t="shared" si="2"/>
        <v/>
      </c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 ht="13.5" customHeight="1">
      <c r="A690" s="148"/>
      <c r="B690" s="60" t="str">
        <f>IF($K690="","",(VLOOKUP($K690,'判定表'!$B$3:$G$108,6,FALSE)))</f>
        <v/>
      </c>
      <c r="C690" s="137"/>
      <c r="D690" s="149" t="str">
        <f t="shared" si="1"/>
        <v/>
      </c>
      <c r="E690" s="150" t="str">
        <f>IF(G690="","",VLOOKUP($G690,'金額'!$N$3:$O$62,2,FALSE))</f>
        <v/>
      </c>
      <c r="F690" s="150" t="str">
        <f>IF(G690="","",VLOOKUP($G690,'金額'!$N$3:$Q$62,4,FALSE))</f>
        <v/>
      </c>
      <c r="G690" s="140"/>
      <c r="H690" s="141"/>
      <c r="I690" s="142"/>
      <c r="J690" s="143"/>
      <c r="K690" s="144"/>
      <c r="L690" s="145"/>
      <c r="M690" s="151" t="str">
        <f>IF(G690="","", IF(G690="Palette TIP",#REF!,VLOOKUP(G690, '金額'!$N$3:$P$62, 3, FALSE)))</f>
        <v/>
      </c>
      <c r="N690" s="147" t="str">
        <f t="shared" si="2"/>
        <v/>
      </c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 ht="13.5" customHeight="1">
      <c r="A691" s="148"/>
      <c r="B691" s="60" t="str">
        <f>IF($K691="","",(VLOOKUP($K691,'判定表'!$B$3:$G$108,6,FALSE)))</f>
        <v/>
      </c>
      <c r="C691" s="137"/>
      <c r="D691" s="149" t="str">
        <f t="shared" si="1"/>
        <v/>
      </c>
      <c r="E691" s="150" t="str">
        <f>IF(G691="","",VLOOKUP($G691,'金額'!$N$3:$O$62,2,FALSE))</f>
        <v/>
      </c>
      <c r="F691" s="150" t="str">
        <f>IF(G691="","",VLOOKUP($G691,'金額'!$N$3:$Q$62,4,FALSE))</f>
        <v/>
      </c>
      <c r="G691" s="140"/>
      <c r="H691" s="141"/>
      <c r="I691" s="142"/>
      <c r="J691" s="143"/>
      <c r="K691" s="144"/>
      <c r="L691" s="145"/>
      <c r="M691" s="151" t="str">
        <f>IF(G691="","", IF(G691="Palette TIP",#REF!,VLOOKUP(G691, '金額'!$N$3:$P$62, 3, FALSE)))</f>
        <v/>
      </c>
      <c r="N691" s="147" t="str">
        <f t="shared" si="2"/>
        <v/>
      </c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 ht="13.5" customHeight="1">
      <c r="A692" s="148"/>
      <c r="B692" s="60" t="str">
        <f>IF($K692="","",(VLOOKUP($K692,'判定表'!$B$3:$G$108,6,FALSE)))</f>
        <v/>
      </c>
      <c r="C692" s="137"/>
      <c r="D692" s="149" t="str">
        <f t="shared" si="1"/>
        <v/>
      </c>
      <c r="E692" s="150" t="str">
        <f>IF(G692="","",VLOOKUP($G692,'金額'!$N$3:$O$62,2,FALSE))</f>
        <v/>
      </c>
      <c r="F692" s="150" t="str">
        <f>IF(G692="","",VLOOKUP($G692,'金額'!$N$3:$Q$62,4,FALSE))</f>
        <v/>
      </c>
      <c r="G692" s="140"/>
      <c r="H692" s="141"/>
      <c r="I692" s="142"/>
      <c r="J692" s="143"/>
      <c r="K692" s="144"/>
      <c r="L692" s="145"/>
      <c r="M692" s="151" t="str">
        <f>IF(G692="","", IF(G692="Palette TIP",#REF!,VLOOKUP(G692, '金額'!$N$3:$P$62, 3, FALSE)))</f>
        <v/>
      </c>
      <c r="N692" s="147" t="str">
        <f t="shared" si="2"/>
        <v/>
      </c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 ht="13.5" customHeight="1">
      <c r="A693" s="148"/>
      <c r="B693" s="60" t="str">
        <f>IF($K693="","",(VLOOKUP($K693,'判定表'!$B$3:$G$108,6,FALSE)))</f>
        <v/>
      </c>
      <c r="C693" s="137"/>
      <c r="D693" s="149" t="str">
        <f t="shared" si="1"/>
        <v/>
      </c>
      <c r="E693" s="150" t="str">
        <f>IF(G693="","",VLOOKUP($G693,'金額'!$N$3:$O$62,2,FALSE))</f>
        <v/>
      </c>
      <c r="F693" s="150" t="str">
        <f>IF(G693="","",VLOOKUP($G693,'金額'!$N$3:$Q$62,4,FALSE))</f>
        <v/>
      </c>
      <c r="G693" s="140"/>
      <c r="H693" s="141"/>
      <c r="I693" s="142"/>
      <c r="J693" s="143"/>
      <c r="K693" s="144"/>
      <c r="L693" s="145"/>
      <c r="M693" s="151" t="str">
        <f>IF(G693="","", IF(G693="Palette TIP",#REF!,VLOOKUP(G693, '金額'!$N$3:$P$62, 3, FALSE)))</f>
        <v/>
      </c>
      <c r="N693" s="147" t="str">
        <f t="shared" si="2"/>
        <v/>
      </c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 ht="13.5" customHeight="1">
      <c r="A694" s="148"/>
      <c r="B694" s="60" t="str">
        <f>IF($K694="","",(VLOOKUP($K694,'判定表'!$B$3:$G$108,6,FALSE)))</f>
        <v/>
      </c>
      <c r="C694" s="137"/>
      <c r="D694" s="149" t="str">
        <f t="shared" si="1"/>
        <v/>
      </c>
      <c r="E694" s="150" t="str">
        <f>IF(G694="","",VLOOKUP($G694,'金額'!$N$3:$O$62,2,FALSE))</f>
        <v/>
      </c>
      <c r="F694" s="150" t="str">
        <f>IF(G694="","",VLOOKUP($G694,'金額'!$N$3:$Q$62,4,FALSE))</f>
        <v/>
      </c>
      <c r="G694" s="140"/>
      <c r="H694" s="141"/>
      <c r="I694" s="142"/>
      <c r="J694" s="143"/>
      <c r="K694" s="144"/>
      <c r="L694" s="145"/>
      <c r="M694" s="151" t="str">
        <f>IF(G694="","", IF(G694="Palette TIP",#REF!,VLOOKUP(G694, '金額'!$N$3:$P$62, 3, FALSE)))</f>
        <v/>
      </c>
      <c r="N694" s="147" t="str">
        <f t="shared" si="2"/>
        <v/>
      </c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 ht="13.5" customHeight="1">
      <c r="A695" s="148"/>
      <c r="B695" s="60" t="str">
        <f>IF($K695="","",(VLOOKUP($K695,'判定表'!$B$3:$G$108,6,FALSE)))</f>
        <v/>
      </c>
      <c r="C695" s="137"/>
      <c r="D695" s="149" t="str">
        <f t="shared" si="1"/>
        <v/>
      </c>
      <c r="E695" s="150" t="str">
        <f>IF(G695="","",VLOOKUP($G695,'金額'!$N$3:$O$62,2,FALSE))</f>
        <v/>
      </c>
      <c r="F695" s="150" t="str">
        <f>IF(G695="","",VLOOKUP($G695,'金額'!$N$3:$Q$62,4,FALSE))</f>
        <v/>
      </c>
      <c r="G695" s="140"/>
      <c r="H695" s="141"/>
      <c r="I695" s="142"/>
      <c r="J695" s="143"/>
      <c r="K695" s="144"/>
      <c r="L695" s="145"/>
      <c r="M695" s="151" t="str">
        <f>IF(G695="","", IF(G695="Palette TIP",#REF!,VLOOKUP(G695, '金額'!$N$3:$P$62, 3, FALSE)))</f>
        <v/>
      </c>
      <c r="N695" s="147" t="str">
        <f t="shared" si="2"/>
        <v/>
      </c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 ht="13.5" customHeight="1">
      <c r="A696" s="148"/>
      <c r="B696" s="60" t="str">
        <f>IF($K696="","",(VLOOKUP($K696,'判定表'!$B$3:$G$108,6,FALSE)))</f>
        <v/>
      </c>
      <c r="C696" s="137"/>
      <c r="D696" s="149" t="str">
        <f t="shared" si="1"/>
        <v/>
      </c>
      <c r="E696" s="150" t="str">
        <f>IF(G696="","",VLOOKUP($G696,'金額'!$N$3:$O$62,2,FALSE))</f>
        <v/>
      </c>
      <c r="F696" s="150" t="str">
        <f>IF(G696="","",VLOOKUP($G696,'金額'!$N$3:$Q$62,4,FALSE))</f>
        <v/>
      </c>
      <c r="G696" s="140"/>
      <c r="H696" s="141"/>
      <c r="I696" s="142"/>
      <c r="J696" s="143"/>
      <c r="K696" s="144"/>
      <c r="L696" s="145"/>
      <c r="M696" s="151" t="str">
        <f>IF(G696="","", IF(G696="Palette TIP",#REF!,VLOOKUP(G696, '金額'!$N$3:$P$62, 3, FALSE)))</f>
        <v/>
      </c>
      <c r="N696" s="147" t="str">
        <f t="shared" si="2"/>
        <v/>
      </c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 ht="13.5" customHeight="1">
      <c r="A697" s="148"/>
      <c r="B697" s="60" t="str">
        <f>IF($K697="","",(VLOOKUP($K697,'判定表'!$B$3:$G$108,6,FALSE)))</f>
        <v/>
      </c>
      <c r="C697" s="137"/>
      <c r="D697" s="149" t="str">
        <f t="shared" si="1"/>
        <v/>
      </c>
      <c r="E697" s="150" t="str">
        <f>IF(G697="","",VLOOKUP($G697,'金額'!$N$3:$O$62,2,FALSE))</f>
        <v/>
      </c>
      <c r="F697" s="150" t="str">
        <f>IF(G697="","",VLOOKUP($G697,'金額'!$N$3:$Q$62,4,FALSE))</f>
        <v/>
      </c>
      <c r="G697" s="140"/>
      <c r="H697" s="141"/>
      <c r="I697" s="142"/>
      <c r="J697" s="143"/>
      <c r="K697" s="144"/>
      <c r="L697" s="145"/>
      <c r="M697" s="151" t="str">
        <f>IF(G697="","", IF(G697="Palette TIP",#REF!,VLOOKUP(G697, '金額'!$N$3:$P$62, 3, FALSE)))</f>
        <v/>
      </c>
      <c r="N697" s="147" t="str">
        <f t="shared" si="2"/>
        <v/>
      </c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 ht="13.5" customHeight="1">
      <c r="A698" s="148"/>
      <c r="B698" s="60" t="str">
        <f>IF($K698="","",(VLOOKUP($K698,'判定表'!$B$3:$G$108,6,FALSE)))</f>
        <v/>
      </c>
      <c r="C698" s="137"/>
      <c r="D698" s="149" t="str">
        <f t="shared" si="1"/>
        <v/>
      </c>
      <c r="E698" s="150" t="str">
        <f>IF(G698="","",VLOOKUP($G698,'金額'!$N$3:$O$62,2,FALSE))</f>
        <v/>
      </c>
      <c r="F698" s="150" t="str">
        <f>IF(G698="","",VLOOKUP($G698,'金額'!$N$3:$Q$62,4,FALSE))</f>
        <v/>
      </c>
      <c r="G698" s="140"/>
      <c r="H698" s="141"/>
      <c r="I698" s="142"/>
      <c r="J698" s="143"/>
      <c r="K698" s="144"/>
      <c r="L698" s="145"/>
      <c r="M698" s="151" t="str">
        <f>IF(G698="","", IF(G698="Palette TIP",#REF!,VLOOKUP(G698, '金額'!$N$3:$P$62, 3, FALSE)))</f>
        <v/>
      </c>
      <c r="N698" s="147" t="str">
        <f t="shared" si="2"/>
        <v/>
      </c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 ht="13.5" customHeight="1">
      <c r="A699" s="148"/>
      <c r="B699" s="60" t="str">
        <f>IF($K699="","",(VLOOKUP($K699,'判定表'!$B$3:$G$108,6,FALSE)))</f>
        <v/>
      </c>
      <c r="C699" s="137"/>
      <c r="D699" s="149" t="str">
        <f t="shared" si="1"/>
        <v/>
      </c>
      <c r="E699" s="150" t="str">
        <f>IF(G699="","",VLOOKUP($G699,'金額'!$N$3:$O$62,2,FALSE))</f>
        <v/>
      </c>
      <c r="F699" s="150" t="str">
        <f>IF(G699="","",VLOOKUP($G699,'金額'!$N$3:$Q$62,4,FALSE))</f>
        <v/>
      </c>
      <c r="G699" s="140"/>
      <c r="H699" s="141"/>
      <c r="I699" s="142"/>
      <c r="J699" s="143"/>
      <c r="K699" s="144"/>
      <c r="L699" s="145"/>
      <c r="M699" s="151" t="str">
        <f>IF(G699="","", IF(G699="Palette TIP",#REF!,VLOOKUP(G699, '金額'!$N$3:$P$62, 3, FALSE)))</f>
        <v/>
      </c>
      <c r="N699" s="147" t="str">
        <f t="shared" si="2"/>
        <v/>
      </c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 ht="13.5" customHeight="1">
      <c r="A700" s="148"/>
      <c r="B700" s="60" t="str">
        <f>IF($K700="","",(VLOOKUP($K700,'判定表'!$B$3:$G$108,6,FALSE)))</f>
        <v/>
      </c>
      <c r="C700" s="137"/>
      <c r="D700" s="149" t="str">
        <f t="shared" si="1"/>
        <v/>
      </c>
      <c r="E700" s="150" t="str">
        <f>IF(G700="","",VLOOKUP($G700,'金額'!$N$3:$O$62,2,FALSE))</f>
        <v/>
      </c>
      <c r="F700" s="150" t="str">
        <f>IF(G700="","",VLOOKUP($G700,'金額'!$N$3:$Q$62,4,FALSE))</f>
        <v/>
      </c>
      <c r="G700" s="140"/>
      <c r="H700" s="141"/>
      <c r="I700" s="142"/>
      <c r="J700" s="143"/>
      <c r="K700" s="144"/>
      <c r="L700" s="145"/>
      <c r="M700" s="151" t="str">
        <f>IF(G700="","", IF(G700="Palette TIP",#REF!,VLOOKUP(G700, '金額'!$N$3:$P$62, 3, FALSE)))</f>
        <v/>
      </c>
      <c r="N700" s="147" t="str">
        <f t="shared" si="2"/>
        <v/>
      </c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 ht="13.5" customHeight="1">
      <c r="A701" s="148"/>
      <c r="B701" s="60" t="str">
        <f>IF($K701="","",(VLOOKUP($K701,'判定表'!$B$3:$G$108,6,FALSE)))</f>
        <v/>
      </c>
      <c r="C701" s="137"/>
      <c r="D701" s="149" t="str">
        <f t="shared" si="1"/>
        <v/>
      </c>
      <c r="E701" s="150" t="str">
        <f>IF(G701="","",VLOOKUP($G701,'金額'!$N$3:$O$62,2,FALSE))</f>
        <v/>
      </c>
      <c r="F701" s="150" t="str">
        <f>IF(G701="","",VLOOKUP($G701,'金額'!$N$3:$Q$62,4,FALSE))</f>
        <v/>
      </c>
      <c r="G701" s="140"/>
      <c r="H701" s="141"/>
      <c r="I701" s="142"/>
      <c r="J701" s="143"/>
      <c r="K701" s="144"/>
      <c r="L701" s="145"/>
      <c r="M701" s="151" t="str">
        <f>IF(G701="","", IF(G701="Palette TIP",#REF!,VLOOKUP(G701, '金額'!$N$3:$P$62, 3, FALSE)))</f>
        <v/>
      </c>
      <c r="N701" s="147" t="str">
        <f t="shared" si="2"/>
        <v/>
      </c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 ht="13.5" customHeight="1">
      <c r="A702" s="148"/>
      <c r="B702" s="60" t="str">
        <f>IF($K702="","",(VLOOKUP($K702,'判定表'!$B$3:$G$108,6,FALSE)))</f>
        <v/>
      </c>
      <c r="C702" s="137"/>
      <c r="D702" s="149" t="str">
        <f t="shared" si="1"/>
        <v/>
      </c>
      <c r="E702" s="150" t="str">
        <f>IF(G702="","",VLOOKUP($G702,'金額'!$N$3:$O$62,2,FALSE))</f>
        <v/>
      </c>
      <c r="F702" s="150" t="str">
        <f>IF(G702="","",VLOOKUP($G702,'金額'!$N$3:$Q$62,4,FALSE))</f>
        <v/>
      </c>
      <c r="G702" s="140"/>
      <c r="H702" s="141"/>
      <c r="I702" s="142"/>
      <c r="J702" s="143"/>
      <c r="K702" s="144"/>
      <c r="L702" s="145"/>
      <c r="M702" s="151" t="str">
        <f>IF(G702="","", IF(G702="Palette TIP",#REF!,VLOOKUP(G702, '金額'!$N$3:$P$62, 3, FALSE)))</f>
        <v/>
      </c>
      <c r="N702" s="147" t="str">
        <f t="shared" si="2"/>
        <v/>
      </c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 ht="13.5" customHeight="1">
      <c r="A703" s="148"/>
      <c r="B703" s="60" t="str">
        <f>IF($K703="","",(VLOOKUP($K703,'判定表'!$B$3:$G$108,6,FALSE)))</f>
        <v/>
      </c>
      <c r="C703" s="137"/>
      <c r="D703" s="149" t="str">
        <f t="shared" si="1"/>
        <v/>
      </c>
      <c r="E703" s="150" t="str">
        <f>IF(G703="","",VLOOKUP($G703,'金額'!$N$3:$O$62,2,FALSE))</f>
        <v/>
      </c>
      <c r="F703" s="150" t="str">
        <f>IF(G703="","",VLOOKUP($G703,'金額'!$N$3:$Q$62,4,FALSE))</f>
        <v/>
      </c>
      <c r="G703" s="140"/>
      <c r="H703" s="141"/>
      <c r="I703" s="142"/>
      <c r="J703" s="143"/>
      <c r="K703" s="144"/>
      <c r="L703" s="145"/>
      <c r="M703" s="151" t="str">
        <f>IF(G703="","", IF(G703="Palette TIP",#REF!,VLOOKUP(G703, '金額'!$N$3:$P$62, 3, FALSE)))</f>
        <v/>
      </c>
      <c r="N703" s="147" t="str">
        <f t="shared" si="2"/>
        <v/>
      </c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 ht="13.5" customHeight="1">
      <c r="A704" s="148"/>
      <c r="B704" s="60" t="str">
        <f>IF($K704="","",(VLOOKUP($K704,'判定表'!$B$3:$G$108,6,FALSE)))</f>
        <v/>
      </c>
      <c r="C704" s="137"/>
      <c r="D704" s="149" t="str">
        <f t="shared" si="1"/>
        <v/>
      </c>
      <c r="E704" s="150" t="str">
        <f>IF(G704="","",VLOOKUP($G704,'金額'!$N$3:$O$62,2,FALSE))</f>
        <v/>
      </c>
      <c r="F704" s="150" t="str">
        <f>IF(G704="","",VLOOKUP($G704,'金額'!$N$3:$Q$62,4,FALSE))</f>
        <v/>
      </c>
      <c r="G704" s="140"/>
      <c r="H704" s="141"/>
      <c r="I704" s="142"/>
      <c r="J704" s="143"/>
      <c r="K704" s="144"/>
      <c r="L704" s="145"/>
      <c r="M704" s="151" t="str">
        <f>IF(G704="","", IF(G704="Palette TIP",#REF!,VLOOKUP(G704, '金額'!$N$3:$P$62, 3, FALSE)))</f>
        <v/>
      </c>
      <c r="N704" s="147" t="str">
        <f t="shared" si="2"/>
        <v/>
      </c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 ht="13.5" customHeight="1">
      <c r="A705" s="148"/>
      <c r="B705" s="60" t="str">
        <f>IF($K705="","",(VLOOKUP($K705,'判定表'!$B$3:$G$108,6,FALSE)))</f>
        <v/>
      </c>
      <c r="C705" s="137"/>
      <c r="D705" s="149" t="str">
        <f t="shared" si="1"/>
        <v/>
      </c>
      <c r="E705" s="150" t="str">
        <f>IF(G705="","",VLOOKUP($G705,'金額'!$N$3:$O$62,2,FALSE))</f>
        <v/>
      </c>
      <c r="F705" s="150" t="str">
        <f>IF(G705="","",VLOOKUP($G705,'金額'!$N$3:$Q$62,4,FALSE))</f>
        <v/>
      </c>
      <c r="G705" s="140"/>
      <c r="H705" s="141"/>
      <c r="I705" s="142"/>
      <c r="J705" s="143"/>
      <c r="K705" s="144"/>
      <c r="L705" s="145"/>
      <c r="M705" s="151" t="str">
        <f>IF(G705="","", IF(G705="Palette TIP",#REF!,VLOOKUP(G705, '金額'!$N$3:$P$62, 3, FALSE)))</f>
        <v/>
      </c>
      <c r="N705" s="147" t="str">
        <f t="shared" si="2"/>
        <v/>
      </c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 ht="13.5" customHeight="1">
      <c r="A706" s="148"/>
      <c r="B706" s="60" t="str">
        <f>IF($K706="","",(VLOOKUP($K706,'判定表'!$B$3:$G$108,6,FALSE)))</f>
        <v/>
      </c>
      <c r="C706" s="137"/>
      <c r="D706" s="149" t="str">
        <f t="shared" si="1"/>
        <v/>
      </c>
      <c r="E706" s="150" t="str">
        <f>IF(G706="","",VLOOKUP($G706,'金額'!$N$3:$O$62,2,FALSE))</f>
        <v/>
      </c>
      <c r="F706" s="150" t="str">
        <f>IF(G706="","",VLOOKUP($G706,'金額'!$N$3:$Q$62,4,FALSE))</f>
        <v/>
      </c>
      <c r="G706" s="140"/>
      <c r="H706" s="141"/>
      <c r="I706" s="142"/>
      <c r="J706" s="143"/>
      <c r="K706" s="144"/>
      <c r="L706" s="145"/>
      <c r="M706" s="151" t="str">
        <f>IF(G706="","", IF(G706="Palette TIP",#REF!,VLOOKUP(G706, '金額'!$N$3:$P$62, 3, FALSE)))</f>
        <v/>
      </c>
      <c r="N706" s="147" t="str">
        <f t="shared" si="2"/>
        <v/>
      </c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 ht="13.5" customHeight="1">
      <c r="A707" s="148"/>
      <c r="B707" s="60" t="str">
        <f>IF($K707="","",(VLOOKUP($K707,'判定表'!$B$3:$G$108,6,FALSE)))</f>
        <v/>
      </c>
      <c r="C707" s="137"/>
      <c r="D707" s="149" t="str">
        <f t="shared" si="1"/>
        <v/>
      </c>
      <c r="E707" s="150" t="str">
        <f>IF(G707="","",VLOOKUP($G707,'金額'!$N$3:$O$62,2,FALSE))</f>
        <v/>
      </c>
      <c r="F707" s="150" t="str">
        <f>IF(G707="","",VLOOKUP($G707,'金額'!$N$3:$Q$62,4,FALSE))</f>
        <v/>
      </c>
      <c r="G707" s="140"/>
      <c r="H707" s="141"/>
      <c r="I707" s="142"/>
      <c r="J707" s="143"/>
      <c r="K707" s="144"/>
      <c r="L707" s="145"/>
      <c r="M707" s="151" t="str">
        <f>IF(G707="","", IF(G707="Palette TIP",#REF!,VLOOKUP(G707, '金額'!$N$3:$P$62, 3, FALSE)))</f>
        <v/>
      </c>
      <c r="N707" s="147" t="str">
        <f t="shared" si="2"/>
        <v/>
      </c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 ht="13.5" customHeight="1">
      <c r="A708" s="148"/>
      <c r="B708" s="60" t="str">
        <f>IF($K708="","",(VLOOKUP($K708,'判定表'!$B$3:$G$108,6,FALSE)))</f>
        <v/>
      </c>
      <c r="C708" s="137"/>
      <c r="D708" s="149" t="str">
        <f t="shared" si="1"/>
        <v/>
      </c>
      <c r="E708" s="150" t="str">
        <f>IF(G708="","",VLOOKUP($G708,'金額'!$N$3:$O$62,2,FALSE))</f>
        <v/>
      </c>
      <c r="F708" s="150" t="str">
        <f>IF(G708="","",VLOOKUP($G708,'金額'!$N$3:$Q$62,4,FALSE))</f>
        <v/>
      </c>
      <c r="G708" s="140"/>
      <c r="H708" s="141"/>
      <c r="I708" s="142"/>
      <c r="J708" s="143"/>
      <c r="K708" s="144"/>
      <c r="L708" s="145"/>
      <c r="M708" s="151" t="str">
        <f>IF(G708="","", IF(G708="Palette TIP",#REF!,VLOOKUP(G708, '金額'!$N$3:$P$62, 3, FALSE)))</f>
        <v/>
      </c>
      <c r="N708" s="147" t="str">
        <f t="shared" si="2"/>
        <v/>
      </c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 ht="13.5" customHeight="1">
      <c r="A709" s="148"/>
      <c r="B709" s="60" t="str">
        <f>IF($K709="","",(VLOOKUP($K709,'判定表'!$B$3:$G$108,6,FALSE)))</f>
        <v/>
      </c>
      <c r="C709" s="137"/>
      <c r="D709" s="149" t="str">
        <f t="shared" si="1"/>
        <v/>
      </c>
      <c r="E709" s="150" t="str">
        <f>IF(G709="","",VLOOKUP($G709,'金額'!$N$3:$O$62,2,FALSE))</f>
        <v/>
      </c>
      <c r="F709" s="150" t="str">
        <f>IF(G709="","",VLOOKUP($G709,'金額'!$N$3:$Q$62,4,FALSE))</f>
        <v/>
      </c>
      <c r="G709" s="140"/>
      <c r="H709" s="141"/>
      <c r="I709" s="142"/>
      <c r="J709" s="143"/>
      <c r="K709" s="144"/>
      <c r="L709" s="145"/>
      <c r="M709" s="151" t="str">
        <f>IF(G709="","", IF(G709="Palette TIP",#REF!,VLOOKUP(G709, '金額'!$N$3:$P$62, 3, FALSE)))</f>
        <v/>
      </c>
      <c r="N709" s="147" t="str">
        <f t="shared" si="2"/>
        <v/>
      </c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 ht="13.5" customHeight="1">
      <c r="A710" s="148"/>
      <c r="B710" s="60" t="str">
        <f>IF($K710="","",(VLOOKUP($K710,'判定表'!$B$3:$G$108,6,FALSE)))</f>
        <v/>
      </c>
      <c r="C710" s="137"/>
      <c r="D710" s="149" t="str">
        <f t="shared" si="1"/>
        <v/>
      </c>
      <c r="E710" s="150" t="str">
        <f>IF(G710="","",VLOOKUP($G710,'金額'!$N$3:$O$62,2,FALSE))</f>
        <v/>
      </c>
      <c r="F710" s="150" t="str">
        <f>IF(G710="","",VLOOKUP($G710,'金額'!$N$3:$Q$62,4,FALSE))</f>
        <v/>
      </c>
      <c r="G710" s="140"/>
      <c r="H710" s="141"/>
      <c r="I710" s="142"/>
      <c r="J710" s="143"/>
      <c r="K710" s="144"/>
      <c r="L710" s="145"/>
      <c r="M710" s="151" t="str">
        <f>IF(G710="","", IF(G710="Palette TIP",#REF!,VLOOKUP(G710, '金額'!$N$3:$P$62, 3, FALSE)))</f>
        <v/>
      </c>
      <c r="N710" s="147" t="str">
        <f t="shared" si="2"/>
        <v/>
      </c>
      <c r="O710" s="125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 ht="13.5" customHeight="1">
      <c r="A711" s="148"/>
      <c r="B711" s="60" t="str">
        <f>IF($K711="","",(VLOOKUP($K711,'判定表'!$B$3:$G$108,6,FALSE)))</f>
        <v/>
      </c>
      <c r="C711" s="137"/>
      <c r="D711" s="149" t="str">
        <f t="shared" si="1"/>
        <v/>
      </c>
      <c r="E711" s="150" t="str">
        <f>IF(G711="","",VLOOKUP($G711,'金額'!$N$3:$O$62,2,FALSE))</f>
        <v/>
      </c>
      <c r="F711" s="150" t="str">
        <f>IF(G711="","",VLOOKUP($G711,'金額'!$N$3:$Q$62,4,FALSE))</f>
        <v/>
      </c>
      <c r="G711" s="140"/>
      <c r="H711" s="141"/>
      <c r="I711" s="142"/>
      <c r="J711" s="143"/>
      <c r="K711" s="144"/>
      <c r="L711" s="145"/>
      <c r="M711" s="151" t="str">
        <f>IF(G711="","", IF(G711="Palette TIP",#REF!,VLOOKUP(G711, '金額'!$N$3:$P$62, 3, FALSE)))</f>
        <v/>
      </c>
      <c r="N711" s="147" t="str">
        <f t="shared" si="2"/>
        <v/>
      </c>
      <c r="O711" s="125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 ht="13.5" customHeight="1">
      <c r="A712" s="148"/>
      <c r="B712" s="60" t="str">
        <f>IF($K712="","",(VLOOKUP($K712,'判定表'!$B$3:$G$108,6,FALSE)))</f>
        <v/>
      </c>
      <c r="C712" s="137"/>
      <c r="D712" s="149" t="str">
        <f t="shared" si="1"/>
        <v/>
      </c>
      <c r="E712" s="150" t="str">
        <f>IF(G712="","",VLOOKUP($G712,'金額'!$N$3:$O$62,2,FALSE))</f>
        <v/>
      </c>
      <c r="F712" s="150" t="str">
        <f>IF(G712="","",VLOOKUP($G712,'金額'!$N$3:$Q$62,4,FALSE))</f>
        <v/>
      </c>
      <c r="G712" s="140"/>
      <c r="H712" s="141"/>
      <c r="I712" s="142"/>
      <c r="J712" s="143"/>
      <c r="K712" s="144"/>
      <c r="L712" s="145"/>
      <c r="M712" s="151" t="str">
        <f>IF(G712="","", IF(G712="Palette TIP",#REF!,VLOOKUP(G712, '金額'!$N$3:$P$62, 3, FALSE)))</f>
        <v/>
      </c>
      <c r="N712" s="147" t="str">
        <f t="shared" si="2"/>
        <v/>
      </c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 ht="13.5" customHeight="1">
      <c r="A713" s="148"/>
      <c r="B713" s="60" t="str">
        <f>IF($K713="","",(VLOOKUP($K713,'判定表'!$B$3:$G$108,6,FALSE)))</f>
        <v/>
      </c>
      <c r="C713" s="137"/>
      <c r="D713" s="149" t="str">
        <f t="shared" si="1"/>
        <v/>
      </c>
      <c r="E713" s="150" t="str">
        <f>IF(G713="","",VLOOKUP($G713,'金額'!$N$3:$O$62,2,FALSE))</f>
        <v/>
      </c>
      <c r="F713" s="150" t="str">
        <f>IF(G713="","",VLOOKUP($G713,'金額'!$N$3:$Q$62,4,FALSE))</f>
        <v/>
      </c>
      <c r="G713" s="140"/>
      <c r="H713" s="141"/>
      <c r="I713" s="142"/>
      <c r="J713" s="143"/>
      <c r="K713" s="144"/>
      <c r="L713" s="145"/>
      <c r="M713" s="151" t="str">
        <f>IF(G713="","", IF(G713="Palette TIP",#REF!,VLOOKUP(G713, '金額'!$N$3:$P$62, 3, FALSE)))</f>
        <v/>
      </c>
      <c r="N713" s="147" t="str">
        <f t="shared" si="2"/>
        <v/>
      </c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 ht="13.5" customHeight="1">
      <c r="A714" s="148"/>
      <c r="B714" s="60" t="str">
        <f>IF($K714="","",(VLOOKUP($K714,'判定表'!$B$3:$G$108,6,FALSE)))</f>
        <v/>
      </c>
      <c r="C714" s="137"/>
      <c r="D714" s="149" t="str">
        <f t="shared" si="1"/>
        <v/>
      </c>
      <c r="E714" s="150" t="str">
        <f>IF(G714="","",VLOOKUP($G714,'金額'!$N$3:$O$62,2,FALSE))</f>
        <v/>
      </c>
      <c r="F714" s="150" t="str">
        <f>IF(G714="","",VLOOKUP($G714,'金額'!$N$3:$Q$62,4,FALSE))</f>
        <v/>
      </c>
      <c r="G714" s="140"/>
      <c r="H714" s="141"/>
      <c r="I714" s="142"/>
      <c r="J714" s="143"/>
      <c r="K714" s="144"/>
      <c r="L714" s="145"/>
      <c r="M714" s="151" t="str">
        <f>IF(G714="","", IF(G714="Palette TIP",#REF!,VLOOKUP(G714, '金額'!$N$3:$P$62, 3, FALSE)))</f>
        <v/>
      </c>
      <c r="N714" s="147" t="str">
        <f t="shared" si="2"/>
        <v/>
      </c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 ht="13.5" customHeight="1">
      <c r="A715" s="148"/>
      <c r="B715" s="60" t="str">
        <f>IF($K715="","",(VLOOKUP($K715,'判定表'!$B$3:$G$108,6,FALSE)))</f>
        <v/>
      </c>
      <c r="C715" s="137"/>
      <c r="D715" s="149" t="str">
        <f t="shared" si="1"/>
        <v/>
      </c>
      <c r="E715" s="150" t="str">
        <f>IF(G715="","",VLOOKUP($G715,'金額'!$N$3:$O$62,2,FALSE))</f>
        <v/>
      </c>
      <c r="F715" s="150" t="str">
        <f>IF(G715="","",VLOOKUP($G715,'金額'!$N$3:$Q$62,4,FALSE))</f>
        <v/>
      </c>
      <c r="G715" s="140"/>
      <c r="H715" s="141"/>
      <c r="I715" s="142"/>
      <c r="J715" s="143"/>
      <c r="K715" s="144"/>
      <c r="L715" s="145"/>
      <c r="M715" s="151" t="str">
        <f>IF(G715="","", IF(G715="Palette TIP",#REF!,VLOOKUP(G715, '金額'!$N$3:$P$62, 3, FALSE)))</f>
        <v/>
      </c>
      <c r="N715" s="147" t="str">
        <f t="shared" si="2"/>
        <v/>
      </c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 ht="13.5" customHeight="1">
      <c r="A716" s="148"/>
      <c r="B716" s="60" t="str">
        <f>IF($K716="","",(VLOOKUP($K716,'判定表'!$B$3:$G$108,6,FALSE)))</f>
        <v/>
      </c>
      <c r="C716" s="137"/>
      <c r="D716" s="149" t="str">
        <f t="shared" si="1"/>
        <v/>
      </c>
      <c r="E716" s="150" t="str">
        <f>IF(G716="","",VLOOKUP($G716,'金額'!$N$3:$O$62,2,FALSE))</f>
        <v/>
      </c>
      <c r="F716" s="150" t="str">
        <f>IF(G716="","",VLOOKUP($G716,'金額'!$N$3:$Q$62,4,FALSE))</f>
        <v/>
      </c>
      <c r="G716" s="140"/>
      <c r="H716" s="141"/>
      <c r="I716" s="142"/>
      <c r="J716" s="143"/>
      <c r="K716" s="144"/>
      <c r="L716" s="145"/>
      <c r="M716" s="151" t="str">
        <f>IF(G716="","", IF(G716="Palette TIP",#REF!,VLOOKUP(G716, '金額'!$N$3:$P$62, 3, FALSE)))</f>
        <v/>
      </c>
      <c r="N716" s="147" t="str">
        <f t="shared" si="2"/>
        <v/>
      </c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 ht="13.5" customHeight="1">
      <c r="A717" s="148"/>
      <c r="B717" s="60" t="str">
        <f>IF($K717="","",(VLOOKUP($K717,'判定表'!$B$3:$G$108,6,FALSE)))</f>
        <v/>
      </c>
      <c r="C717" s="137"/>
      <c r="D717" s="149" t="str">
        <f t="shared" si="1"/>
        <v/>
      </c>
      <c r="E717" s="150" t="str">
        <f>IF(G717="","",VLOOKUP($G717,'金額'!$N$3:$O$62,2,FALSE))</f>
        <v/>
      </c>
      <c r="F717" s="150" t="str">
        <f>IF(G717="","",VLOOKUP($G717,'金額'!$N$3:$Q$62,4,FALSE))</f>
        <v/>
      </c>
      <c r="G717" s="140"/>
      <c r="H717" s="141"/>
      <c r="I717" s="142"/>
      <c r="J717" s="143"/>
      <c r="K717" s="144"/>
      <c r="L717" s="145"/>
      <c r="M717" s="151" t="str">
        <f>IF(G717="","", IF(G717="Palette TIP",#REF!,VLOOKUP(G717, '金額'!$N$3:$P$62, 3, FALSE)))</f>
        <v/>
      </c>
      <c r="N717" s="147" t="str">
        <f t="shared" si="2"/>
        <v/>
      </c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 ht="13.5" customHeight="1">
      <c r="A718" s="148"/>
      <c r="B718" s="60" t="str">
        <f>IF($K718="","",(VLOOKUP($K718,'判定表'!$B$3:$G$108,6,FALSE)))</f>
        <v/>
      </c>
      <c r="C718" s="137"/>
      <c r="D718" s="149" t="str">
        <f t="shared" si="1"/>
        <v/>
      </c>
      <c r="E718" s="150" t="str">
        <f>IF(G718="","",VLOOKUP($G718,'金額'!$N$3:$O$62,2,FALSE))</f>
        <v/>
      </c>
      <c r="F718" s="150" t="str">
        <f>IF(G718="","",VLOOKUP($G718,'金額'!$N$3:$Q$62,4,FALSE))</f>
        <v/>
      </c>
      <c r="G718" s="140"/>
      <c r="H718" s="141"/>
      <c r="I718" s="142"/>
      <c r="J718" s="143"/>
      <c r="K718" s="144"/>
      <c r="L718" s="145"/>
      <c r="M718" s="151" t="str">
        <f>IF(G718="","", IF(G718="Palette TIP",#REF!,VLOOKUP(G718, '金額'!$N$3:$P$62, 3, FALSE)))</f>
        <v/>
      </c>
      <c r="N718" s="147" t="str">
        <f t="shared" si="2"/>
        <v/>
      </c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 ht="13.5" customHeight="1">
      <c r="A719" s="148"/>
      <c r="B719" s="60" t="str">
        <f>IF($K719="","",(VLOOKUP($K719,'判定表'!$B$3:$G$108,6,FALSE)))</f>
        <v/>
      </c>
      <c r="C719" s="137"/>
      <c r="D719" s="149" t="str">
        <f t="shared" si="1"/>
        <v/>
      </c>
      <c r="E719" s="150" t="str">
        <f>IF(G719="","",VLOOKUP($G719,'金額'!$N$3:$O$62,2,FALSE))</f>
        <v/>
      </c>
      <c r="F719" s="150" t="str">
        <f>IF(G719="","",VLOOKUP($G719,'金額'!$N$3:$Q$62,4,FALSE))</f>
        <v/>
      </c>
      <c r="G719" s="140"/>
      <c r="H719" s="141"/>
      <c r="I719" s="142"/>
      <c r="J719" s="143"/>
      <c r="K719" s="144"/>
      <c r="L719" s="145"/>
      <c r="M719" s="151" t="str">
        <f>IF(G719="","", IF(G719="Palette TIP",#REF!,VLOOKUP(G719, '金額'!$N$3:$P$62, 3, FALSE)))</f>
        <v/>
      </c>
      <c r="N719" s="147" t="str">
        <f t="shared" si="2"/>
        <v/>
      </c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 ht="13.5" customHeight="1">
      <c r="A720" s="148"/>
      <c r="B720" s="60" t="str">
        <f>IF($K720="","",(VLOOKUP($K720,'判定表'!$B$3:$G$108,6,FALSE)))</f>
        <v/>
      </c>
      <c r="C720" s="137"/>
      <c r="D720" s="149" t="str">
        <f t="shared" si="1"/>
        <v/>
      </c>
      <c r="E720" s="150" t="str">
        <f>IF(G720="","",VLOOKUP($G720,'金額'!$N$3:$O$62,2,FALSE))</f>
        <v/>
      </c>
      <c r="F720" s="150" t="str">
        <f>IF(G720="","",VLOOKUP($G720,'金額'!$N$3:$Q$62,4,FALSE))</f>
        <v/>
      </c>
      <c r="G720" s="140"/>
      <c r="H720" s="141"/>
      <c r="I720" s="142"/>
      <c r="J720" s="143"/>
      <c r="K720" s="144"/>
      <c r="L720" s="145"/>
      <c r="M720" s="151" t="str">
        <f>IF(G720="","", IF(G720="Palette TIP",#REF!,VLOOKUP(G720, '金額'!$N$3:$P$62, 3, FALSE)))</f>
        <v/>
      </c>
      <c r="N720" s="147" t="str">
        <f t="shared" si="2"/>
        <v/>
      </c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 ht="13.5" customHeight="1">
      <c r="A721" s="148"/>
      <c r="B721" s="60" t="str">
        <f>IF($K721="","",(VLOOKUP($K721,'判定表'!$B$3:$G$108,6,FALSE)))</f>
        <v/>
      </c>
      <c r="C721" s="137"/>
      <c r="D721" s="149" t="str">
        <f t="shared" si="1"/>
        <v/>
      </c>
      <c r="E721" s="150" t="str">
        <f>IF(G721="","",VLOOKUP($G721,'金額'!$N$3:$O$62,2,FALSE))</f>
        <v/>
      </c>
      <c r="F721" s="150" t="str">
        <f>IF(G721="","",VLOOKUP($G721,'金額'!$N$3:$Q$62,4,FALSE))</f>
        <v/>
      </c>
      <c r="G721" s="140"/>
      <c r="H721" s="141"/>
      <c r="I721" s="142"/>
      <c r="J721" s="143"/>
      <c r="K721" s="144"/>
      <c r="L721" s="145"/>
      <c r="M721" s="151" t="str">
        <f>IF(G721="","", IF(G721="Palette TIP",#REF!,VLOOKUP(G721, '金額'!$N$3:$P$62, 3, FALSE)))</f>
        <v/>
      </c>
      <c r="N721" s="147" t="str">
        <f t="shared" si="2"/>
        <v/>
      </c>
      <c r="O721" s="125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 ht="13.5" customHeight="1">
      <c r="A722" s="148"/>
      <c r="B722" s="60" t="str">
        <f>IF($K722="","",(VLOOKUP($K722,'判定表'!$B$3:$G$108,6,FALSE)))</f>
        <v/>
      </c>
      <c r="C722" s="137"/>
      <c r="D722" s="149" t="str">
        <f t="shared" si="1"/>
        <v/>
      </c>
      <c r="E722" s="150" t="str">
        <f>IF(G722="","",VLOOKUP($G722,'金額'!$N$3:$O$62,2,FALSE))</f>
        <v/>
      </c>
      <c r="F722" s="150" t="str">
        <f>IF(G722="","",VLOOKUP($G722,'金額'!$N$3:$Q$62,4,FALSE))</f>
        <v/>
      </c>
      <c r="G722" s="140"/>
      <c r="H722" s="141"/>
      <c r="I722" s="142"/>
      <c r="J722" s="143"/>
      <c r="K722" s="144"/>
      <c r="L722" s="145"/>
      <c r="M722" s="151" t="str">
        <f>IF(G722="","", IF(G722="Palette TIP",#REF!,VLOOKUP(G722, '金額'!$N$3:$P$62, 3, FALSE)))</f>
        <v/>
      </c>
      <c r="N722" s="147" t="str">
        <f t="shared" si="2"/>
        <v/>
      </c>
      <c r="O722" s="125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 ht="13.5" customHeight="1">
      <c r="A723" s="148"/>
      <c r="B723" s="60" t="str">
        <f>IF($K723="","",(VLOOKUP($K723,'判定表'!$B$3:$G$108,6,FALSE)))</f>
        <v/>
      </c>
      <c r="C723" s="137"/>
      <c r="D723" s="149" t="str">
        <f t="shared" si="1"/>
        <v/>
      </c>
      <c r="E723" s="150" t="str">
        <f>IF(G723="","",VLOOKUP($G723,'金額'!$N$3:$O$62,2,FALSE))</f>
        <v/>
      </c>
      <c r="F723" s="150" t="str">
        <f>IF(G723="","",VLOOKUP($G723,'金額'!$N$3:$Q$62,4,FALSE))</f>
        <v/>
      </c>
      <c r="G723" s="140"/>
      <c r="H723" s="141"/>
      <c r="I723" s="142"/>
      <c r="J723" s="143"/>
      <c r="K723" s="144"/>
      <c r="L723" s="145"/>
      <c r="M723" s="151" t="str">
        <f>IF(G723="","", IF(G723="Palette TIP",#REF!,VLOOKUP(G723, '金額'!$N$3:$P$62, 3, FALSE)))</f>
        <v/>
      </c>
      <c r="N723" s="147" t="str">
        <f t="shared" si="2"/>
        <v/>
      </c>
      <c r="O723" s="125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 ht="13.5" customHeight="1">
      <c r="A724" s="148"/>
      <c r="B724" s="60" t="str">
        <f>IF($K724="","",(VLOOKUP($K724,'判定表'!$B$3:$G$108,6,FALSE)))</f>
        <v/>
      </c>
      <c r="C724" s="137"/>
      <c r="D724" s="149" t="str">
        <f t="shared" si="1"/>
        <v/>
      </c>
      <c r="E724" s="150" t="str">
        <f>IF(G724="","",VLOOKUP($G724,'金額'!$N$3:$O$62,2,FALSE))</f>
        <v/>
      </c>
      <c r="F724" s="150" t="str">
        <f>IF(G724="","",VLOOKUP($G724,'金額'!$N$3:$Q$62,4,FALSE))</f>
        <v/>
      </c>
      <c r="G724" s="140"/>
      <c r="H724" s="141"/>
      <c r="I724" s="142"/>
      <c r="J724" s="143"/>
      <c r="K724" s="144"/>
      <c r="L724" s="145"/>
      <c r="M724" s="151" t="str">
        <f>IF(G724="","", IF(G724="Palette TIP",#REF!,VLOOKUP(G724, '金額'!$N$3:$P$62, 3, FALSE)))</f>
        <v/>
      </c>
      <c r="N724" s="147" t="str">
        <f t="shared" si="2"/>
        <v/>
      </c>
      <c r="O724" s="125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 ht="13.5" customHeight="1">
      <c r="A725" s="148"/>
      <c r="B725" s="60" t="str">
        <f>IF($K725="","",(VLOOKUP($K725,'判定表'!$B$3:$G$108,6,FALSE)))</f>
        <v/>
      </c>
      <c r="C725" s="137"/>
      <c r="D725" s="149" t="str">
        <f t="shared" si="1"/>
        <v/>
      </c>
      <c r="E725" s="150" t="str">
        <f>IF(G725="","",VLOOKUP($G725,'金額'!$N$3:$O$62,2,FALSE))</f>
        <v/>
      </c>
      <c r="F725" s="150" t="str">
        <f>IF(G725="","",VLOOKUP($G725,'金額'!$N$3:$Q$62,4,FALSE))</f>
        <v/>
      </c>
      <c r="G725" s="140"/>
      <c r="H725" s="141"/>
      <c r="I725" s="142"/>
      <c r="J725" s="143"/>
      <c r="K725" s="144"/>
      <c r="L725" s="145"/>
      <c r="M725" s="151" t="str">
        <f>IF(G725="","", IF(G725="Palette TIP",#REF!,VLOOKUP(G725, '金額'!$N$3:$P$62, 3, FALSE)))</f>
        <v/>
      </c>
      <c r="N725" s="147" t="str">
        <f t="shared" si="2"/>
        <v/>
      </c>
      <c r="O725" s="125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 ht="13.5" customHeight="1">
      <c r="A726" s="148"/>
      <c r="B726" s="60" t="str">
        <f>IF($K726="","",(VLOOKUP($K726,'判定表'!$B$3:$G$108,6,FALSE)))</f>
        <v/>
      </c>
      <c r="C726" s="137"/>
      <c r="D726" s="149" t="str">
        <f t="shared" si="1"/>
        <v/>
      </c>
      <c r="E726" s="150" t="str">
        <f>IF(G726="","",VLOOKUP($G726,'金額'!$N$3:$O$62,2,FALSE))</f>
        <v/>
      </c>
      <c r="F726" s="150" t="str">
        <f>IF(G726="","",VLOOKUP($G726,'金額'!$N$3:$Q$62,4,FALSE))</f>
        <v/>
      </c>
      <c r="G726" s="140"/>
      <c r="H726" s="141"/>
      <c r="I726" s="142"/>
      <c r="J726" s="143"/>
      <c r="K726" s="144"/>
      <c r="L726" s="145"/>
      <c r="M726" s="151" t="str">
        <f>IF(G726="","", IF(G726="Palette TIP",#REF!,VLOOKUP(G726, '金額'!$N$3:$P$62, 3, FALSE)))</f>
        <v/>
      </c>
      <c r="N726" s="147" t="str">
        <f t="shared" si="2"/>
        <v/>
      </c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 ht="13.5" customHeight="1">
      <c r="A727" s="148"/>
      <c r="B727" s="60" t="str">
        <f>IF($K727="","",(VLOOKUP($K727,'判定表'!$B$3:$G$108,6,FALSE)))</f>
        <v/>
      </c>
      <c r="C727" s="137"/>
      <c r="D727" s="149" t="str">
        <f t="shared" si="1"/>
        <v/>
      </c>
      <c r="E727" s="150" t="str">
        <f>IF(G727="","",VLOOKUP($G727,'金額'!$N$3:$O$62,2,FALSE))</f>
        <v/>
      </c>
      <c r="F727" s="150" t="str">
        <f>IF(G727="","",VLOOKUP($G727,'金額'!$N$3:$Q$62,4,FALSE))</f>
        <v/>
      </c>
      <c r="G727" s="140"/>
      <c r="H727" s="141"/>
      <c r="I727" s="142"/>
      <c r="J727" s="143"/>
      <c r="K727" s="144"/>
      <c r="L727" s="145"/>
      <c r="M727" s="151" t="str">
        <f>IF(G727="","", IF(G727="Palette TIP",#REF!,VLOOKUP(G727, '金額'!$N$3:$P$62, 3, FALSE)))</f>
        <v/>
      </c>
      <c r="N727" s="147" t="str">
        <f t="shared" si="2"/>
        <v/>
      </c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 ht="13.5" customHeight="1">
      <c r="A728" s="148"/>
      <c r="B728" s="60" t="str">
        <f>IF($K728="","",(VLOOKUP($K728,'判定表'!$B$3:$G$108,6,FALSE)))</f>
        <v/>
      </c>
      <c r="C728" s="137"/>
      <c r="D728" s="149" t="str">
        <f t="shared" si="1"/>
        <v/>
      </c>
      <c r="E728" s="150" t="str">
        <f>IF(G728="","",VLOOKUP($G728,'金額'!$N$3:$O$62,2,FALSE))</f>
        <v/>
      </c>
      <c r="F728" s="150" t="str">
        <f>IF(G728="","",VLOOKUP($G728,'金額'!$N$3:$Q$62,4,FALSE))</f>
        <v/>
      </c>
      <c r="G728" s="140"/>
      <c r="H728" s="141"/>
      <c r="I728" s="142"/>
      <c r="J728" s="143"/>
      <c r="K728" s="144"/>
      <c r="L728" s="145"/>
      <c r="M728" s="151" t="str">
        <f>IF(G728="","", IF(G728="Palette TIP",#REF!,VLOOKUP(G728, '金額'!$N$3:$P$62, 3, FALSE)))</f>
        <v/>
      </c>
      <c r="N728" s="147" t="str">
        <f t="shared" si="2"/>
        <v/>
      </c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 ht="13.5" customHeight="1">
      <c r="A729" s="148"/>
      <c r="B729" s="60" t="str">
        <f>IF($K729="","",(VLOOKUP($K729,'判定表'!$B$3:$G$108,6,FALSE)))</f>
        <v/>
      </c>
      <c r="C729" s="137"/>
      <c r="D729" s="149" t="str">
        <f t="shared" si="1"/>
        <v/>
      </c>
      <c r="E729" s="150" t="str">
        <f>IF(G729="","",VLOOKUP($G729,'金額'!$N$3:$O$62,2,FALSE))</f>
        <v/>
      </c>
      <c r="F729" s="150" t="str">
        <f>IF(G729="","",VLOOKUP($G729,'金額'!$N$3:$Q$62,4,FALSE))</f>
        <v/>
      </c>
      <c r="G729" s="140"/>
      <c r="H729" s="141"/>
      <c r="I729" s="142"/>
      <c r="J729" s="143"/>
      <c r="K729" s="144"/>
      <c r="L729" s="145"/>
      <c r="M729" s="151" t="str">
        <f>IF(G729="","", IF(G729="Palette TIP",#REF!,VLOOKUP(G729, '金額'!$N$3:$P$62, 3, FALSE)))</f>
        <v/>
      </c>
      <c r="N729" s="147" t="str">
        <f t="shared" si="2"/>
        <v/>
      </c>
      <c r="O729" s="125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 ht="13.5" customHeight="1">
      <c r="A730" s="148"/>
      <c r="B730" s="60" t="str">
        <f>IF($K730="","",(VLOOKUP($K730,'判定表'!$B$3:$G$108,6,FALSE)))</f>
        <v/>
      </c>
      <c r="C730" s="137"/>
      <c r="D730" s="149" t="str">
        <f t="shared" si="1"/>
        <v/>
      </c>
      <c r="E730" s="150" t="str">
        <f>IF(G730="","",VLOOKUP($G730,'金額'!$N$3:$O$62,2,FALSE))</f>
        <v/>
      </c>
      <c r="F730" s="150" t="str">
        <f>IF(G730="","",VLOOKUP($G730,'金額'!$N$3:$Q$62,4,FALSE))</f>
        <v/>
      </c>
      <c r="G730" s="140"/>
      <c r="H730" s="141"/>
      <c r="I730" s="142"/>
      <c r="J730" s="143"/>
      <c r="K730" s="144"/>
      <c r="L730" s="145"/>
      <c r="M730" s="151" t="str">
        <f>IF(G730="","", IF(G730="Palette TIP",#REF!,VLOOKUP(G730, '金額'!$N$3:$P$62, 3, FALSE)))</f>
        <v/>
      </c>
      <c r="N730" s="147" t="str">
        <f t="shared" si="2"/>
        <v/>
      </c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 ht="13.5" customHeight="1">
      <c r="A731" s="148"/>
      <c r="B731" s="60" t="str">
        <f>IF($K731="","",(VLOOKUP($K731,'判定表'!$B$3:$G$108,6,FALSE)))</f>
        <v/>
      </c>
      <c r="C731" s="137"/>
      <c r="D731" s="149" t="str">
        <f t="shared" si="1"/>
        <v/>
      </c>
      <c r="E731" s="150" t="str">
        <f>IF(G731="","",VLOOKUP($G731,'金額'!$N$3:$O$62,2,FALSE))</f>
        <v/>
      </c>
      <c r="F731" s="150" t="str">
        <f>IF(G731="","",VLOOKUP($G731,'金額'!$N$3:$Q$62,4,FALSE))</f>
        <v/>
      </c>
      <c r="G731" s="140"/>
      <c r="H731" s="141"/>
      <c r="I731" s="142"/>
      <c r="J731" s="143"/>
      <c r="K731" s="144"/>
      <c r="L731" s="145"/>
      <c r="M731" s="151" t="str">
        <f>IF(G731="","", IF(G731="Palette TIP",#REF!,VLOOKUP(G731, '金額'!$N$3:$P$62, 3, FALSE)))</f>
        <v/>
      </c>
      <c r="N731" s="147" t="str">
        <f t="shared" si="2"/>
        <v/>
      </c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 ht="13.5" customHeight="1">
      <c r="A732" s="148"/>
      <c r="B732" s="60" t="str">
        <f>IF($K732="","",(VLOOKUP($K732,'判定表'!$B$3:$G$108,6,FALSE)))</f>
        <v/>
      </c>
      <c r="C732" s="137"/>
      <c r="D732" s="149" t="str">
        <f t="shared" si="1"/>
        <v/>
      </c>
      <c r="E732" s="150" t="str">
        <f>IF(G732="","",VLOOKUP($G732,'金額'!$N$3:$O$62,2,FALSE))</f>
        <v/>
      </c>
      <c r="F732" s="150" t="str">
        <f>IF(G732="","",VLOOKUP($G732,'金額'!$N$3:$Q$62,4,FALSE))</f>
        <v/>
      </c>
      <c r="G732" s="140"/>
      <c r="H732" s="141"/>
      <c r="I732" s="142"/>
      <c r="J732" s="143"/>
      <c r="K732" s="144"/>
      <c r="L732" s="145"/>
      <c r="M732" s="151" t="str">
        <f>IF(G732="","", IF(G732="Palette TIP",#REF!,VLOOKUP(G732, '金額'!$N$3:$P$62, 3, FALSE)))</f>
        <v/>
      </c>
      <c r="N732" s="147" t="str">
        <f t="shared" si="2"/>
        <v/>
      </c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 ht="13.5" customHeight="1">
      <c r="A733" s="148"/>
      <c r="B733" s="60" t="str">
        <f>IF($K733="","",(VLOOKUP($K733,'判定表'!$B$3:$G$108,6,FALSE)))</f>
        <v/>
      </c>
      <c r="C733" s="137"/>
      <c r="D733" s="149" t="str">
        <f t="shared" si="1"/>
        <v/>
      </c>
      <c r="E733" s="150" t="str">
        <f>IF(G733="","",VLOOKUP($G733,'金額'!$N$3:$O$62,2,FALSE))</f>
        <v/>
      </c>
      <c r="F733" s="150" t="str">
        <f>IF(G733="","",VLOOKUP($G733,'金額'!$N$3:$Q$62,4,FALSE))</f>
        <v/>
      </c>
      <c r="G733" s="140"/>
      <c r="H733" s="141"/>
      <c r="I733" s="142"/>
      <c r="J733" s="143"/>
      <c r="K733" s="144"/>
      <c r="L733" s="145"/>
      <c r="M733" s="151" t="str">
        <f>IF(G733="","", IF(G733="Palette TIP",#REF!,VLOOKUP(G733, '金額'!$N$3:$P$62, 3, FALSE)))</f>
        <v/>
      </c>
      <c r="N733" s="147" t="str">
        <f t="shared" si="2"/>
        <v/>
      </c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 ht="13.5" customHeight="1">
      <c r="A734" s="148"/>
      <c r="B734" s="60" t="str">
        <f>IF($K734="","",(VLOOKUP($K734,'判定表'!$B$3:$G$108,6,FALSE)))</f>
        <v/>
      </c>
      <c r="C734" s="137"/>
      <c r="D734" s="149" t="str">
        <f t="shared" si="1"/>
        <v/>
      </c>
      <c r="E734" s="150" t="str">
        <f>IF(G734="","",VLOOKUP($G734,'金額'!$N$3:$O$62,2,FALSE))</f>
        <v/>
      </c>
      <c r="F734" s="150" t="str">
        <f>IF(G734="","",VLOOKUP($G734,'金額'!$N$3:$Q$62,4,FALSE))</f>
        <v/>
      </c>
      <c r="G734" s="140"/>
      <c r="H734" s="141"/>
      <c r="I734" s="142"/>
      <c r="J734" s="143"/>
      <c r="K734" s="144"/>
      <c r="L734" s="145"/>
      <c r="M734" s="151" t="str">
        <f>IF(G734="","", IF(G734="Palette TIP",#REF!,VLOOKUP(G734, '金額'!$N$3:$P$62, 3, FALSE)))</f>
        <v/>
      </c>
      <c r="N734" s="147" t="str">
        <f t="shared" si="2"/>
        <v/>
      </c>
      <c r="O734" s="125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 ht="13.5" customHeight="1">
      <c r="A735" s="148"/>
      <c r="B735" s="60" t="str">
        <f>IF($K735="","",(VLOOKUP($K735,'判定表'!$B$3:$G$108,6,FALSE)))</f>
        <v/>
      </c>
      <c r="C735" s="137"/>
      <c r="D735" s="149" t="str">
        <f t="shared" si="1"/>
        <v/>
      </c>
      <c r="E735" s="150" t="str">
        <f>IF(G735="","",VLOOKUP($G735,'金額'!$N$3:$O$62,2,FALSE))</f>
        <v/>
      </c>
      <c r="F735" s="150" t="str">
        <f>IF(G735="","",VLOOKUP($G735,'金額'!$N$3:$Q$62,4,FALSE))</f>
        <v/>
      </c>
      <c r="G735" s="140"/>
      <c r="H735" s="141"/>
      <c r="I735" s="142"/>
      <c r="J735" s="143"/>
      <c r="K735" s="144"/>
      <c r="L735" s="145"/>
      <c r="M735" s="151" t="str">
        <f>IF(G735="","", IF(G735="Palette TIP",#REF!,VLOOKUP(G735, '金額'!$N$3:$P$62, 3, FALSE)))</f>
        <v/>
      </c>
      <c r="N735" s="147" t="str">
        <f t="shared" si="2"/>
        <v/>
      </c>
      <c r="O735" s="125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 ht="13.5" customHeight="1">
      <c r="A736" s="148"/>
      <c r="B736" s="60" t="str">
        <f>IF($K736="","",(VLOOKUP($K736,'判定表'!$B$3:$G$108,6,FALSE)))</f>
        <v/>
      </c>
      <c r="C736" s="137"/>
      <c r="D736" s="149" t="str">
        <f t="shared" si="1"/>
        <v/>
      </c>
      <c r="E736" s="150" t="str">
        <f>IF(G736="","",VLOOKUP($G736,'金額'!$N$3:$O$62,2,FALSE))</f>
        <v/>
      </c>
      <c r="F736" s="150" t="str">
        <f>IF(G736="","",VLOOKUP($G736,'金額'!$N$3:$Q$62,4,FALSE))</f>
        <v/>
      </c>
      <c r="G736" s="140"/>
      <c r="H736" s="141"/>
      <c r="I736" s="142"/>
      <c r="J736" s="143"/>
      <c r="K736" s="144"/>
      <c r="L736" s="145"/>
      <c r="M736" s="151" t="str">
        <f>IF(G736="","", IF(G736="Palette TIP",#REF!,VLOOKUP(G736, '金額'!$N$3:$P$62, 3, FALSE)))</f>
        <v/>
      </c>
      <c r="N736" s="147" t="str">
        <f t="shared" si="2"/>
        <v/>
      </c>
      <c r="O736" s="125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 ht="13.5" customHeight="1">
      <c r="A737" s="148"/>
      <c r="B737" s="60" t="str">
        <f>IF($K737="","",(VLOOKUP($K737,'判定表'!$B$3:$G$108,6,FALSE)))</f>
        <v/>
      </c>
      <c r="C737" s="137"/>
      <c r="D737" s="149" t="str">
        <f t="shared" si="1"/>
        <v/>
      </c>
      <c r="E737" s="150" t="str">
        <f>IF(G737="","",VLOOKUP($G737,'金額'!$N$3:$O$62,2,FALSE))</f>
        <v/>
      </c>
      <c r="F737" s="150" t="str">
        <f>IF(G737="","",VLOOKUP($G737,'金額'!$N$3:$Q$62,4,FALSE))</f>
        <v/>
      </c>
      <c r="G737" s="140"/>
      <c r="H737" s="141"/>
      <c r="I737" s="142"/>
      <c r="J737" s="143"/>
      <c r="K737" s="144"/>
      <c r="L737" s="145"/>
      <c r="M737" s="151" t="str">
        <f>IF(G737="","", IF(G737="Palette TIP",#REF!,VLOOKUP(G737, '金額'!$N$3:$P$62, 3, FALSE)))</f>
        <v/>
      </c>
      <c r="N737" s="147" t="str">
        <f t="shared" si="2"/>
        <v/>
      </c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 ht="13.5" customHeight="1">
      <c r="A738" s="148"/>
      <c r="B738" s="60" t="str">
        <f>IF($K738="","",(VLOOKUP($K738,'判定表'!$B$3:$G$108,6,FALSE)))</f>
        <v/>
      </c>
      <c r="C738" s="137"/>
      <c r="D738" s="149" t="str">
        <f t="shared" si="1"/>
        <v/>
      </c>
      <c r="E738" s="150" t="str">
        <f>IF(G738="","",VLOOKUP($G738,'金額'!$N$3:$O$62,2,FALSE))</f>
        <v/>
      </c>
      <c r="F738" s="150" t="str">
        <f>IF(G738="","",VLOOKUP($G738,'金額'!$N$3:$Q$62,4,FALSE))</f>
        <v/>
      </c>
      <c r="G738" s="140"/>
      <c r="H738" s="141"/>
      <c r="I738" s="142"/>
      <c r="J738" s="143"/>
      <c r="K738" s="144"/>
      <c r="L738" s="145"/>
      <c r="M738" s="151" t="str">
        <f>IF(G738="","", IF(G738="Palette TIP",#REF!,VLOOKUP(G738, '金額'!$N$3:$P$62, 3, FALSE)))</f>
        <v/>
      </c>
      <c r="N738" s="147" t="str">
        <f t="shared" si="2"/>
        <v/>
      </c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 ht="13.5" customHeight="1">
      <c r="A739" s="148"/>
      <c r="B739" s="60" t="str">
        <f>IF($K739="","",(VLOOKUP($K739,'判定表'!$B$3:$G$108,6,FALSE)))</f>
        <v/>
      </c>
      <c r="C739" s="137"/>
      <c r="D739" s="149" t="str">
        <f t="shared" si="1"/>
        <v/>
      </c>
      <c r="E739" s="150" t="str">
        <f>IF(G739="","",VLOOKUP($G739,'金額'!$N$3:$O$62,2,FALSE))</f>
        <v/>
      </c>
      <c r="F739" s="150" t="str">
        <f>IF(G739="","",VLOOKUP($G739,'金額'!$N$3:$Q$62,4,FALSE))</f>
        <v/>
      </c>
      <c r="G739" s="140"/>
      <c r="H739" s="141"/>
      <c r="I739" s="142"/>
      <c r="J739" s="143"/>
      <c r="K739" s="144"/>
      <c r="L739" s="145"/>
      <c r="M739" s="151" t="str">
        <f>IF(G739="","", IF(G739="Palette TIP",#REF!,VLOOKUP(G739, '金額'!$N$3:$P$62, 3, FALSE)))</f>
        <v/>
      </c>
      <c r="N739" s="147" t="str">
        <f t="shared" si="2"/>
        <v/>
      </c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 ht="13.5" customHeight="1">
      <c r="A740" s="148"/>
      <c r="B740" s="60" t="str">
        <f>IF($K740="","",(VLOOKUP($K740,'判定表'!$B$3:$G$108,6,FALSE)))</f>
        <v/>
      </c>
      <c r="C740" s="137"/>
      <c r="D740" s="149" t="str">
        <f t="shared" si="1"/>
        <v/>
      </c>
      <c r="E740" s="150" t="str">
        <f>IF(G740="","",VLOOKUP($G740,'金額'!$N$3:$O$62,2,FALSE))</f>
        <v/>
      </c>
      <c r="F740" s="150" t="str">
        <f>IF(G740="","",VLOOKUP($G740,'金額'!$N$3:$Q$62,4,FALSE))</f>
        <v/>
      </c>
      <c r="G740" s="140"/>
      <c r="H740" s="141"/>
      <c r="I740" s="142"/>
      <c r="J740" s="143"/>
      <c r="K740" s="144"/>
      <c r="L740" s="145"/>
      <c r="M740" s="151" t="str">
        <f>IF(G740="","", IF(G740="Palette TIP",#REF!,VLOOKUP(G740, '金額'!$N$3:$P$62, 3, FALSE)))</f>
        <v/>
      </c>
      <c r="N740" s="147" t="str">
        <f t="shared" si="2"/>
        <v/>
      </c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 ht="13.5" customHeight="1">
      <c r="A741" s="148"/>
      <c r="B741" s="60" t="str">
        <f>IF($K741="","",(VLOOKUP($K741,'判定表'!$B$3:$G$108,6,FALSE)))</f>
        <v/>
      </c>
      <c r="C741" s="137"/>
      <c r="D741" s="149" t="str">
        <f t="shared" si="1"/>
        <v/>
      </c>
      <c r="E741" s="150" t="str">
        <f>IF(G741="","",VLOOKUP($G741,'金額'!$N$3:$O$62,2,FALSE))</f>
        <v/>
      </c>
      <c r="F741" s="150" t="str">
        <f>IF(G741="","",VLOOKUP($G741,'金額'!$N$3:$Q$62,4,FALSE))</f>
        <v/>
      </c>
      <c r="G741" s="140"/>
      <c r="H741" s="141"/>
      <c r="I741" s="142"/>
      <c r="J741" s="143"/>
      <c r="K741" s="144"/>
      <c r="L741" s="145"/>
      <c r="M741" s="151" t="str">
        <f>IF(G741="","", IF(G741="Palette TIP",#REF!,VLOOKUP(G741, '金額'!$N$3:$P$62, 3, FALSE)))</f>
        <v/>
      </c>
      <c r="N741" s="147" t="str">
        <f t="shared" si="2"/>
        <v/>
      </c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 ht="13.5" customHeight="1">
      <c r="A742" s="148"/>
      <c r="B742" s="60" t="str">
        <f>IF($K742="","",(VLOOKUP($K742,'判定表'!$B$3:$G$108,6,FALSE)))</f>
        <v/>
      </c>
      <c r="C742" s="137"/>
      <c r="D742" s="149" t="str">
        <f t="shared" si="1"/>
        <v/>
      </c>
      <c r="E742" s="150" t="str">
        <f>IF(G742="","",VLOOKUP($G742,'金額'!$N$3:$O$62,2,FALSE))</f>
        <v/>
      </c>
      <c r="F742" s="150" t="str">
        <f>IF(G742="","",VLOOKUP($G742,'金額'!$N$3:$Q$62,4,FALSE))</f>
        <v/>
      </c>
      <c r="G742" s="140"/>
      <c r="H742" s="141"/>
      <c r="I742" s="142"/>
      <c r="J742" s="143"/>
      <c r="K742" s="144"/>
      <c r="L742" s="145"/>
      <c r="M742" s="151" t="str">
        <f>IF(G742="","", IF(G742="Palette TIP",#REF!,VLOOKUP(G742, '金額'!$N$3:$P$62, 3, FALSE)))</f>
        <v/>
      </c>
      <c r="N742" s="147" t="str">
        <f t="shared" si="2"/>
        <v/>
      </c>
      <c r="O742" s="125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 ht="13.5" customHeight="1">
      <c r="A743" s="148"/>
      <c r="B743" s="60" t="str">
        <f>IF($K743="","",(VLOOKUP($K743,'判定表'!$B$3:$G$108,6,FALSE)))</f>
        <v/>
      </c>
      <c r="C743" s="137"/>
      <c r="D743" s="149" t="str">
        <f t="shared" si="1"/>
        <v/>
      </c>
      <c r="E743" s="150" t="str">
        <f>IF(G743="","",VLOOKUP($G743,'金額'!$N$3:$O$62,2,FALSE))</f>
        <v/>
      </c>
      <c r="F743" s="150" t="str">
        <f>IF(G743="","",VLOOKUP($G743,'金額'!$N$3:$Q$62,4,FALSE))</f>
        <v/>
      </c>
      <c r="G743" s="140"/>
      <c r="H743" s="141"/>
      <c r="I743" s="142"/>
      <c r="J743" s="143"/>
      <c r="K743" s="144"/>
      <c r="L743" s="145"/>
      <c r="M743" s="151" t="str">
        <f>IF(G743="","", IF(G743="Palette TIP",#REF!,VLOOKUP(G743, '金額'!$N$3:$P$62, 3, FALSE)))</f>
        <v/>
      </c>
      <c r="N743" s="147" t="str">
        <f t="shared" si="2"/>
        <v/>
      </c>
      <c r="O743" s="125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 ht="13.5" customHeight="1">
      <c r="A744" s="148"/>
      <c r="B744" s="60" t="str">
        <f>IF($K744="","",(VLOOKUP($K744,'判定表'!$B$3:$G$108,6,FALSE)))</f>
        <v/>
      </c>
      <c r="C744" s="137"/>
      <c r="D744" s="149" t="str">
        <f t="shared" si="1"/>
        <v/>
      </c>
      <c r="E744" s="150" t="str">
        <f>IF(G744="","",VLOOKUP($G744,'金額'!$N$3:$O$62,2,FALSE))</f>
        <v/>
      </c>
      <c r="F744" s="150" t="str">
        <f>IF(G744="","",VLOOKUP($G744,'金額'!$N$3:$Q$62,4,FALSE))</f>
        <v/>
      </c>
      <c r="G744" s="140"/>
      <c r="H744" s="141"/>
      <c r="I744" s="142"/>
      <c r="J744" s="143"/>
      <c r="K744" s="144"/>
      <c r="L744" s="145"/>
      <c r="M744" s="151" t="str">
        <f>IF(G744="","", IF(G744="Palette TIP",#REF!,VLOOKUP(G744, '金額'!$N$3:$P$62, 3, FALSE)))</f>
        <v/>
      </c>
      <c r="N744" s="147" t="str">
        <f t="shared" si="2"/>
        <v/>
      </c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 ht="13.5" customHeight="1">
      <c r="A745" s="148"/>
      <c r="B745" s="60" t="str">
        <f>IF($K745="","",(VLOOKUP($K745,'判定表'!$B$3:$G$108,6,FALSE)))</f>
        <v/>
      </c>
      <c r="C745" s="137"/>
      <c r="D745" s="149" t="str">
        <f t="shared" si="1"/>
        <v/>
      </c>
      <c r="E745" s="150" t="str">
        <f>IF(G745="","",VLOOKUP($G745,'金額'!$N$3:$O$62,2,FALSE))</f>
        <v/>
      </c>
      <c r="F745" s="150" t="str">
        <f>IF(G745="","",VLOOKUP($G745,'金額'!$N$3:$Q$62,4,FALSE))</f>
        <v/>
      </c>
      <c r="G745" s="140"/>
      <c r="H745" s="141"/>
      <c r="I745" s="142"/>
      <c r="J745" s="143"/>
      <c r="K745" s="144"/>
      <c r="L745" s="145"/>
      <c r="M745" s="151" t="str">
        <f>IF(G745="","", IF(G745="Palette TIP",#REF!,VLOOKUP(G745, '金額'!$N$3:$P$62, 3, FALSE)))</f>
        <v/>
      </c>
      <c r="N745" s="147" t="str">
        <f t="shared" si="2"/>
        <v/>
      </c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 ht="13.5" customHeight="1">
      <c r="A746" s="148"/>
      <c r="B746" s="60" t="str">
        <f>IF($K746="","",(VLOOKUP($K746,'判定表'!$B$3:$G$108,6,FALSE)))</f>
        <v/>
      </c>
      <c r="C746" s="137"/>
      <c r="D746" s="149" t="str">
        <f t="shared" si="1"/>
        <v/>
      </c>
      <c r="E746" s="150" t="str">
        <f>IF(G746="","",VLOOKUP($G746,'金額'!$N$3:$O$62,2,FALSE))</f>
        <v/>
      </c>
      <c r="F746" s="150" t="str">
        <f>IF(G746="","",VLOOKUP($G746,'金額'!$N$3:$Q$62,4,FALSE))</f>
        <v/>
      </c>
      <c r="G746" s="140"/>
      <c r="H746" s="141"/>
      <c r="I746" s="142"/>
      <c r="J746" s="143"/>
      <c r="K746" s="144"/>
      <c r="L746" s="145"/>
      <c r="M746" s="151" t="str">
        <f>IF(G746="","", IF(G746="Palette TIP",#REF!,VLOOKUP(G746, '金額'!$N$3:$P$62, 3, FALSE)))</f>
        <v/>
      </c>
      <c r="N746" s="147" t="str">
        <f t="shared" si="2"/>
        <v/>
      </c>
      <c r="O746" s="125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 ht="13.5" customHeight="1">
      <c r="A747" s="148"/>
      <c r="B747" s="60" t="str">
        <f>IF($K747="","",(VLOOKUP($K747,'判定表'!$B$3:$G$108,6,FALSE)))</f>
        <v/>
      </c>
      <c r="C747" s="137"/>
      <c r="D747" s="149" t="str">
        <f t="shared" si="1"/>
        <v/>
      </c>
      <c r="E747" s="150" t="str">
        <f>IF(G747="","",VLOOKUP($G747,'金額'!$N$3:$O$62,2,FALSE))</f>
        <v/>
      </c>
      <c r="F747" s="150" t="str">
        <f>IF(G747="","",VLOOKUP($G747,'金額'!$N$3:$Q$62,4,FALSE))</f>
        <v/>
      </c>
      <c r="G747" s="140"/>
      <c r="H747" s="141"/>
      <c r="I747" s="142"/>
      <c r="J747" s="143"/>
      <c r="K747" s="144"/>
      <c r="L747" s="145"/>
      <c r="M747" s="151" t="str">
        <f>IF(G747="","", IF(G747="Palette TIP",#REF!,VLOOKUP(G747, '金額'!$N$3:$P$62, 3, FALSE)))</f>
        <v/>
      </c>
      <c r="N747" s="147" t="str">
        <f t="shared" si="2"/>
        <v/>
      </c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 ht="13.5" customHeight="1">
      <c r="A748" s="148"/>
      <c r="B748" s="60" t="str">
        <f>IF($K748="","",(VLOOKUP($K748,'判定表'!$B$3:$G$108,6,FALSE)))</f>
        <v/>
      </c>
      <c r="C748" s="137"/>
      <c r="D748" s="149" t="str">
        <f t="shared" si="1"/>
        <v/>
      </c>
      <c r="E748" s="150" t="str">
        <f>IF(G748="","",VLOOKUP($G748,'金額'!$N$3:$O$62,2,FALSE))</f>
        <v/>
      </c>
      <c r="F748" s="150" t="str">
        <f>IF(G748="","",VLOOKUP($G748,'金額'!$N$3:$Q$62,4,FALSE))</f>
        <v/>
      </c>
      <c r="G748" s="140"/>
      <c r="H748" s="141"/>
      <c r="I748" s="142"/>
      <c r="J748" s="143"/>
      <c r="K748" s="144"/>
      <c r="L748" s="145"/>
      <c r="M748" s="151" t="str">
        <f>IF(G748="","", IF(G748="Palette TIP",#REF!,VLOOKUP(G748, '金額'!$N$3:$P$62, 3, FALSE)))</f>
        <v/>
      </c>
      <c r="N748" s="147" t="str">
        <f t="shared" si="2"/>
        <v/>
      </c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 ht="13.5" customHeight="1">
      <c r="A749" s="148"/>
      <c r="B749" s="60" t="str">
        <f>IF($K749="","",(VLOOKUP($K749,'判定表'!$B$3:$G$108,6,FALSE)))</f>
        <v/>
      </c>
      <c r="C749" s="137"/>
      <c r="D749" s="149" t="str">
        <f t="shared" si="1"/>
        <v/>
      </c>
      <c r="E749" s="150" t="str">
        <f>IF(G749="","",VLOOKUP($G749,'金額'!$N$3:$O$62,2,FALSE))</f>
        <v/>
      </c>
      <c r="F749" s="150" t="str">
        <f>IF(G749="","",VLOOKUP($G749,'金額'!$N$3:$Q$62,4,FALSE))</f>
        <v/>
      </c>
      <c r="G749" s="140"/>
      <c r="H749" s="141"/>
      <c r="I749" s="142"/>
      <c r="J749" s="143"/>
      <c r="K749" s="144"/>
      <c r="L749" s="145"/>
      <c r="M749" s="151" t="str">
        <f>IF(G749="","", IF(G749="Palette TIP",#REF!,VLOOKUP(G749, '金額'!$N$3:$P$62, 3, FALSE)))</f>
        <v/>
      </c>
      <c r="N749" s="147" t="str">
        <f t="shared" si="2"/>
        <v/>
      </c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 ht="13.5" customHeight="1">
      <c r="A750" s="148"/>
      <c r="B750" s="60" t="str">
        <f>IF($K750="","",(VLOOKUP($K750,'判定表'!$B$3:$G$108,6,FALSE)))</f>
        <v/>
      </c>
      <c r="C750" s="137"/>
      <c r="D750" s="149" t="str">
        <f t="shared" si="1"/>
        <v/>
      </c>
      <c r="E750" s="150" t="str">
        <f>IF(G750="","",VLOOKUP($G750,'金額'!$N$3:$O$62,2,FALSE))</f>
        <v/>
      </c>
      <c r="F750" s="150" t="str">
        <f>IF(G750="","",VLOOKUP($G750,'金額'!$N$3:$Q$62,4,FALSE))</f>
        <v/>
      </c>
      <c r="G750" s="140"/>
      <c r="H750" s="141"/>
      <c r="I750" s="142"/>
      <c r="J750" s="143"/>
      <c r="K750" s="144"/>
      <c r="L750" s="145"/>
      <c r="M750" s="151" t="str">
        <f>IF(G750="","", IF(G750="Palette TIP",#REF!,VLOOKUP(G750, '金額'!$N$3:$P$62, 3, FALSE)))</f>
        <v/>
      </c>
      <c r="N750" s="147" t="str">
        <f t="shared" si="2"/>
        <v/>
      </c>
      <c r="O750" s="125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 ht="13.5" customHeight="1">
      <c r="A751" s="148"/>
      <c r="B751" s="60" t="str">
        <f>IF($K751="","",(VLOOKUP($K751,'判定表'!$B$3:$G$108,6,FALSE)))</f>
        <v/>
      </c>
      <c r="C751" s="137"/>
      <c r="D751" s="149" t="str">
        <f t="shared" si="1"/>
        <v/>
      </c>
      <c r="E751" s="150" t="str">
        <f>IF(G751="","",VLOOKUP($G751,'金額'!$N$3:$O$62,2,FALSE))</f>
        <v/>
      </c>
      <c r="F751" s="150" t="str">
        <f>IF(G751="","",VLOOKUP($G751,'金額'!$N$3:$Q$62,4,FALSE))</f>
        <v/>
      </c>
      <c r="G751" s="140"/>
      <c r="H751" s="141"/>
      <c r="I751" s="142"/>
      <c r="J751" s="143"/>
      <c r="K751" s="144"/>
      <c r="L751" s="145"/>
      <c r="M751" s="151" t="str">
        <f>IF(G751="","", IF(G751="Palette TIP",#REF!,VLOOKUP(G751, '金額'!$N$3:$P$62, 3, FALSE)))</f>
        <v/>
      </c>
      <c r="N751" s="147" t="str">
        <f t="shared" si="2"/>
        <v/>
      </c>
      <c r="O751" s="125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 ht="13.5" customHeight="1">
      <c r="A752" s="148"/>
      <c r="B752" s="60" t="str">
        <f>IF($K752="","",(VLOOKUP($K752,'判定表'!$B$3:$G$108,6,FALSE)))</f>
        <v/>
      </c>
      <c r="C752" s="137"/>
      <c r="D752" s="149" t="str">
        <f t="shared" si="1"/>
        <v/>
      </c>
      <c r="E752" s="150" t="str">
        <f>IF(G752="","",VLOOKUP($G752,'金額'!$N$3:$O$62,2,FALSE))</f>
        <v/>
      </c>
      <c r="F752" s="150" t="str">
        <f>IF(G752="","",VLOOKUP($G752,'金額'!$N$3:$Q$62,4,FALSE))</f>
        <v/>
      </c>
      <c r="G752" s="140"/>
      <c r="H752" s="141"/>
      <c r="I752" s="142"/>
      <c r="J752" s="143"/>
      <c r="K752" s="144"/>
      <c r="L752" s="145"/>
      <c r="M752" s="151" t="str">
        <f>IF(G752="","", IF(G752="Palette TIP",#REF!,VLOOKUP(G752, '金額'!$N$3:$P$62, 3, FALSE)))</f>
        <v/>
      </c>
      <c r="N752" s="147" t="str">
        <f t="shared" si="2"/>
        <v/>
      </c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 ht="13.5" customHeight="1">
      <c r="A753" s="148"/>
      <c r="B753" s="60" t="str">
        <f>IF($K753="","",(VLOOKUP($K753,'判定表'!$B$3:$G$108,6,FALSE)))</f>
        <v/>
      </c>
      <c r="C753" s="137"/>
      <c r="D753" s="149" t="str">
        <f t="shared" si="1"/>
        <v/>
      </c>
      <c r="E753" s="150" t="str">
        <f>IF(G753="","",VLOOKUP($G753,'金額'!$N$3:$O$62,2,FALSE))</f>
        <v/>
      </c>
      <c r="F753" s="150" t="str">
        <f>IF(G753="","",VLOOKUP($G753,'金額'!$N$3:$Q$62,4,FALSE))</f>
        <v/>
      </c>
      <c r="G753" s="140"/>
      <c r="H753" s="141"/>
      <c r="I753" s="142"/>
      <c r="J753" s="143"/>
      <c r="K753" s="144"/>
      <c r="L753" s="145"/>
      <c r="M753" s="151" t="str">
        <f>IF(G753="","", IF(G753="Palette TIP",#REF!,VLOOKUP(G753, '金額'!$N$3:$P$62, 3, FALSE)))</f>
        <v/>
      </c>
      <c r="N753" s="147" t="str">
        <f t="shared" si="2"/>
        <v/>
      </c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 ht="13.5" customHeight="1">
      <c r="A754" s="148"/>
      <c r="B754" s="60" t="str">
        <f>IF($K754="","",(VLOOKUP($K754,'判定表'!$B$3:$G$108,6,FALSE)))</f>
        <v/>
      </c>
      <c r="C754" s="137"/>
      <c r="D754" s="149" t="str">
        <f t="shared" si="1"/>
        <v/>
      </c>
      <c r="E754" s="150" t="str">
        <f>IF(G754="","",VLOOKUP($G754,'金額'!$N$3:$O$62,2,FALSE))</f>
        <v/>
      </c>
      <c r="F754" s="150" t="str">
        <f>IF(G754="","",VLOOKUP($G754,'金額'!$N$3:$Q$62,4,FALSE))</f>
        <v/>
      </c>
      <c r="G754" s="140"/>
      <c r="H754" s="141"/>
      <c r="I754" s="142"/>
      <c r="J754" s="143"/>
      <c r="K754" s="144"/>
      <c r="L754" s="145"/>
      <c r="M754" s="151" t="str">
        <f>IF(G754="","", IF(G754="Palette TIP",#REF!,VLOOKUP(G754, '金額'!$N$3:$P$62, 3, FALSE)))</f>
        <v/>
      </c>
      <c r="N754" s="147" t="str">
        <f t="shared" si="2"/>
        <v/>
      </c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 ht="13.5" customHeight="1">
      <c r="A755" s="148"/>
      <c r="B755" s="60" t="str">
        <f>IF($K755="","",(VLOOKUP($K755,'判定表'!$B$3:$G$108,6,FALSE)))</f>
        <v/>
      </c>
      <c r="C755" s="137"/>
      <c r="D755" s="149" t="str">
        <f t="shared" si="1"/>
        <v/>
      </c>
      <c r="E755" s="150" t="str">
        <f>IF(G755="","",VLOOKUP($G755,'金額'!$N$3:$O$62,2,FALSE))</f>
        <v/>
      </c>
      <c r="F755" s="150" t="str">
        <f>IF(G755="","",VLOOKUP($G755,'金額'!$N$3:$Q$62,4,FALSE))</f>
        <v/>
      </c>
      <c r="G755" s="140"/>
      <c r="H755" s="141"/>
      <c r="I755" s="142"/>
      <c r="J755" s="143"/>
      <c r="K755" s="144"/>
      <c r="L755" s="145"/>
      <c r="M755" s="151" t="str">
        <f>IF(G755="","", IF(G755="Palette TIP",#REF!,VLOOKUP(G755, '金額'!$N$3:$P$62, 3, FALSE)))</f>
        <v/>
      </c>
      <c r="N755" s="147" t="str">
        <f t="shared" si="2"/>
        <v/>
      </c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 ht="13.5" customHeight="1">
      <c r="A756" s="148"/>
      <c r="B756" s="60" t="str">
        <f>IF($K756="","",(VLOOKUP($K756,'判定表'!$B$3:$G$108,6,FALSE)))</f>
        <v/>
      </c>
      <c r="C756" s="137"/>
      <c r="D756" s="149" t="str">
        <f t="shared" si="1"/>
        <v/>
      </c>
      <c r="E756" s="150" t="str">
        <f>IF(G756="","",VLOOKUP($G756,'金額'!$N$3:$O$62,2,FALSE))</f>
        <v/>
      </c>
      <c r="F756" s="150" t="str">
        <f>IF(G756="","",VLOOKUP($G756,'金額'!$N$3:$Q$62,4,FALSE))</f>
        <v/>
      </c>
      <c r="G756" s="140"/>
      <c r="H756" s="141"/>
      <c r="I756" s="142"/>
      <c r="J756" s="143"/>
      <c r="K756" s="144"/>
      <c r="L756" s="145"/>
      <c r="M756" s="151" t="str">
        <f>IF(G756="","", IF(G756="Palette TIP",#REF!,VLOOKUP(G756, '金額'!$N$3:$P$62, 3, FALSE)))</f>
        <v/>
      </c>
      <c r="N756" s="147" t="str">
        <f t="shared" si="2"/>
        <v/>
      </c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 ht="13.5" customHeight="1">
      <c r="A757" s="148"/>
      <c r="B757" s="60" t="str">
        <f>IF($K757="","",(VLOOKUP($K757,'判定表'!$B$3:$G$108,6,FALSE)))</f>
        <v/>
      </c>
      <c r="C757" s="137"/>
      <c r="D757" s="149" t="str">
        <f t="shared" si="1"/>
        <v/>
      </c>
      <c r="E757" s="150" t="str">
        <f>IF(G757="","",VLOOKUP($G757,'金額'!$N$3:$O$62,2,FALSE))</f>
        <v/>
      </c>
      <c r="F757" s="150" t="str">
        <f>IF(G757="","",VLOOKUP($G757,'金額'!$N$3:$Q$62,4,FALSE))</f>
        <v/>
      </c>
      <c r="G757" s="140"/>
      <c r="H757" s="141"/>
      <c r="I757" s="142"/>
      <c r="J757" s="143"/>
      <c r="K757" s="144"/>
      <c r="L757" s="145"/>
      <c r="M757" s="151" t="str">
        <f>IF(G757="","", IF(G757="Palette TIP",#REF!,VLOOKUP(G757, '金額'!$N$3:$P$62, 3, FALSE)))</f>
        <v/>
      </c>
      <c r="N757" s="147" t="str">
        <f t="shared" si="2"/>
        <v/>
      </c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 ht="13.5" customHeight="1">
      <c r="A758" s="148"/>
      <c r="B758" s="60" t="str">
        <f>IF($K758="","",(VLOOKUP($K758,'判定表'!$B$3:$G$108,6,FALSE)))</f>
        <v/>
      </c>
      <c r="C758" s="137"/>
      <c r="D758" s="149" t="str">
        <f t="shared" si="1"/>
        <v/>
      </c>
      <c r="E758" s="150" t="str">
        <f>IF(G758="","",VLOOKUP($G758,'金額'!$N$3:$O$62,2,FALSE))</f>
        <v/>
      </c>
      <c r="F758" s="150" t="str">
        <f>IF(G758="","",VLOOKUP($G758,'金額'!$N$3:$Q$62,4,FALSE))</f>
        <v/>
      </c>
      <c r="G758" s="140"/>
      <c r="H758" s="141"/>
      <c r="I758" s="142"/>
      <c r="J758" s="143"/>
      <c r="K758" s="144"/>
      <c r="L758" s="145"/>
      <c r="M758" s="151" t="str">
        <f>IF(G758="","", IF(G758="Palette TIP",#REF!,VLOOKUP(G758, '金額'!$N$3:$P$62, 3, FALSE)))</f>
        <v/>
      </c>
      <c r="N758" s="147" t="str">
        <f t="shared" si="2"/>
        <v/>
      </c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 ht="13.5" customHeight="1">
      <c r="A759" s="148"/>
      <c r="B759" s="60" t="str">
        <f>IF($K759="","",(VLOOKUP($K759,'判定表'!$B$3:$G$108,6,FALSE)))</f>
        <v/>
      </c>
      <c r="C759" s="137"/>
      <c r="D759" s="149" t="str">
        <f t="shared" si="1"/>
        <v/>
      </c>
      <c r="E759" s="150" t="str">
        <f>IF(G759="","",VLOOKUP($G759,'金額'!$N$3:$O$62,2,FALSE))</f>
        <v/>
      </c>
      <c r="F759" s="150" t="str">
        <f>IF(G759="","",VLOOKUP($G759,'金額'!$N$3:$Q$62,4,FALSE))</f>
        <v/>
      </c>
      <c r="G759" s="140"/>
      <c r="H759" s="141"/>
      <c r="I759" s="142"/>
      <c r="J759" s="143"/>
      <c r="K759" s="144"/>
      <c r="L759" s="145"/>
      <c r="M759" s="151" t="str">
        <f>IF(G759="","", IF(G759="Palette TIP",#REF!,VLOOKUP(G759, '金額'!$N$3:$P$62, 3, FALSE)))</f>
        <v/>
      </c>
      <c r="N759" s="147" t="str">
        <f t="shared" si="2"/>
        <v/>
      </c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 ht="13.5" customHeight="1">
      <c r="A760" s="148"/>
      <c r="B760" s="60" t="str">
        <f>IF($K760="","",(VLOOKUP($K760,'判定表'!$B$3:$G$108,6,FALSE)))</f>
        <v/>
      </c>
      <c r="C760" s="137"/>
      <c r="D760" s="149" t="str">
        <f t="shared" si="1"/>
        <v/>
      </c>
      <c r="E760" s="150" t="str">
        <f>IF(G760="","",VLOOKUP($G760,'金額'!$N$3:$O$62,2,FALSE))</f>
        <v/>
      </c>
      <c r="F760" s="150" t="str">
        <f>IF(G760="","",VLOOKUP($G760,'金額'!$N$3:$Q$62,4,FALSE))</f>
        <v/>
      </c>
      <c r="G760" s="140"/>
      <c r="H760" s="141"/>
      <c r="I760" s="142"/>
      <c r="J760" s="143"/>
      <c r="K760" s="144"/>
      <c r="L760" s="145"/>
      <c r="M760" s="151" t="str">
        <f>IF(G760="","", IF(G760="Palette TIP",#REF!,VLOOKUP(G760, '金額'!$N$3:$P$62, 3, FALSE)))</f>
        <v/>
      </c>
      <c r="N760" s="147" t="str">
        <f t="shared" si="2"/>
        <v/>
      </c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 ht="13.5" customHeight="1">
      <c r="A761" s="148"/>
      <c r="B761" s="60" t="str">
        <f>IF($K761="","",(VLOOKUP($K761,'判定表'!$B$3:$G$108,6,FALSE)))</f>
        <v/>
      </c>
      <c r="C761" s="137"/>
      <c r="D761" s="149" t="str">
        <f t="shared" si="1"/>
        <v/>
      </c>
      <c r="E761" s="150" t="str">
        <f>IF(G761="","",VLOOKUP($G761,'金額'!$N$3:$O$62,2,FALSE))</f>
        <v/>
      </c>
      <c r="F761" s="150" t="str">
        <f>IF(G761="","",VLOOKUP($G761,'金額'!$N$3:$Q$62,4,FALSE))</f>
        <v/>
      </c>
      <c r="G761" s="140"/>
      <c r="H761" s="141"/>
      <c r="I761" s="142"/>
      <c r="J761" s="143"/>
      <c r="K761" s="144"/>
      <c r="L761" s="145"/>
      <c r="M761" s="151" t="str">
        <f>IF(G761="","", IF(G761="Palette TIP",#REF!,VLOOKUP(G761, '金額'!$N$3:$P$62, 3, FALSE)))</f>
        <v/>
      </c>
      <c r="N761" s="147" t="str">
        <f t="shared" si="2"/>
        <v/>
      </c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 ht="13.5" customHeight="1">
      <c r="A762" s="148"/>
      <c r="B762" s="60" t="str">
        <f>IF($K762="","",(VLOOKUP($K762,'判定表'!$B$3:$G$108,6,FALSE)))</f>
        <v/>
      </c>
      <c r="C762" s="137"/>
      <c r="D762" s="149" t="str">
        <f t="shared" si="1"/>
        <v/>
      </c>
      <c r="E762" s="150" t="str">
        <f>IF(G762="","",VLOOKUP($G762,'金額'!$N$3:$O$62,2,FALSE))</f>
        <v/>
      </c>
      <c r="F762" s="150" t="str">
        <f>IF(G762="","",VLOOKUP($G762,'金額'!$N$3:$Q$62,4,FALSE))</f>
        <v/>
      </c>
      <c r="G762" s="140"/>
      <c r="H762" s="141"/>
      <c r="I762" s="142"/>
      <c r="J762" s="143"/>
      <c r="K762" s="144"/>
      <c r="L762" s="145"/>
      <c r="M762" s="151" t="str">
        <f>IF(G762="","", IF(G762="Palette TIP",#REF!,VLOOKUP(G762, '金額'!$N$3:$P$62, 3, FALSE)))</f>
        <v/>
      </c>
      <c r="N762" s="147" t="str">
        <f t="shared" si="2"/>
        <v/>
      </c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 ht="13.5" customHeight="1">
      <c r="A763" s="148"/>
      <c r="B763" s="60" t="str">
        <f>IF($K763="","",(VLOOKUP($K763,'判定表'!$B$3:$G$108,6,FALSE)))</f>
        <v/>
      </c>
      <c r="C763" s="137"/>
      <c r="D763" s="149" t="str">
        <f t="shared" si="1"/>
        <v/>
      </c>
      <c r="E763" s="150" t="str">
        <f>IF(G763="","",VLOOKUP($G763,'金額'!$N$3:$O$62,2,FALSE))</f>
        <v/>
      </c>
      <c r="F763" s="150" t="str">
        <f>IF(G763="","",VLOOKUP($G763,'金額'!$N$3:$Q$62,4,FALSE))</f>
        <v/>
      </c>
      <c r="G763" s="140"/>
      <c r="H763" s="141"/>
      <c r="I763" s="142"/>
      <c r="J763" s="143"/>
      <c r="K763" s="144"/>
      <c r="L763" s="145"/>
      <c r="M763" s="151" t="str">
        <f>IF(G763="","", IF(G763="Palette TIP",#REF!,VLOOKUP(G763, '金額'!$N$3:$P$62, 3, FALSE)))</f>
        <v/>
      </c>
      <c r="N763" s="147" t="str">
        <f t="shared" si="2"/>
        <v/>
      </c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 ht="13.5" customHeight="1">
      <c r="A764" s="148"/>
      <c r="B764" s="60" t="str">
        <f>IF($K764="","",(VLOOKUP($K764,'判定表'!$B$3:$G$108,6,FALSE)))</f>
        <v/>
      </c>
      <c r="C764" s="137"/>
      <c r="D764" s="149" t="str">
        <f t="shared" si="1"/>
        <v/>
      </c>
      <c r="E764" s="150" t="str">
        <f>IF(G764="","",VLOOKUP($G764,'金額'!$N$3:$O$62,2,FALSE))</f>
        <v/>
      </c>
      <c r="F764" s="150" t="str">
        <f>IF(G764="","",VLOOKUP($G764,'金額'!$N$3:$Q$62,4,FALSE))</f>
        <v/>
      </c>
      <c r="G764" s="140"/>
      <c r="H764" s="141"/>
      <c r="I764" s="142"/>
      <c r="J764" s="143"/>
      <c r="K764" s="144"/>
      <c r="L764" s="145"/>
      <c r="M764" s="151" t="str">
        <f>IF(G764="","", IF(G764="Palette TIP",#REF!,VLOOKUP(G764, '金額'!$N$3:$P$62, 3, FALSE)))</f>
        <v/>
      </c>
      <c r="N764" s="147" t="str">
        <f t="shared" si="2"/>
        <v/>
      </c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 ht="13.5" customHeight="1">
      <c r="A765" s="148"/>
      <c r="B765" s="60" t="str">
        <f>IF($K765="","",(VLOOKUP($K765,'判定表'!$B$3:$G$108,6,FALSE)))</f>
        <v/>
      </c>
      <c r="C765" s="137"/>
      <c r="D765" s="149" t="str">
        <f t="shared" si="1"/>
        <v/>
      </c>
      <c r="E765" s="150" t="str">
        <f>IF(G765="","",VLOOKUP($G765,'金額'!$N$3:$O$62,2,FALSE))</f>
        <v/>
      </c>
      <c r="F765" s="150" t="str">
        <f>IF(G765="","",VLOOKUP($G765,'金額'!$N$3:$Q$62,4,FALSE))</f>
        <v/>
      </c>
      <c r="G765" s="140"/>
      <c r="H765" s="141"/>
      <c r="I765" s="142"/>
      <c r="J765" s="143"/>
      <c r="K765" s="144"/>
      <c r="L765" s="145"/>
      <c r="M765" s="151" t="str">
        <f>IF(G765="","", IF(G765="Palette TIP",#REF!,VLOOKUP(G765, '金額'!$N$3:$P$62, 3, FALSE)))</f>
        <v/>
      </c>
      <c r="N765" s="147" t="str">
        <f t="shared" si="2"/>
        <v/>
      </c>
      <c r="O765" s="125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 ht="13.5" customHeight="1">
      <c r="A766" s="148"/>
      <c r="B766" s="60" t="str">
        <f>IF($K766="","",(VLOOKUP($K766,'判定表'!$B$3:$G$108,6,FALSE)))</f>
        <v/>
      </c>
      <c r="C766" s="137"/>
      <c r="D766" s="149" t="str">
        <f t="shared" si="1"/>
        <v/>
      </c>
      <c r="E766" s="150" t="str">
        <f>IF(G766="","",VLOOKUP($G766,'金額'!$N$3:$O$62,2,FALSE))</f>
        <v/>
      </c>
      <c r="F766" s="150" t="str">
        <f>IF(G766="","",VLOOKUP($G766,'金額'!$N$3:$Q$62,4,FALSE))</f>
        <v/>
      </c>
      <c r="G766" s="140"/>
      <c r="H766" s="141"/>
      <c r="I766" s="142"/>
      <c r="J766" s="143"/>
      <c r="K766" s="144"/>
      <c r="L766" s="145"/>
      <c r="M766" s="151" t="str">
        <f>IF(G766="","", IF(G766="Palette TIP",#REF!,VLOOKUP(G766, '金額'!$N$3:$P$62, 3, FALSE)))</f>
        <v/>
      </c>
      <c r="N766" s="147" t="str">
        <f t="shared" si="2"/>
        <v/>
      </c>
      <c r="O766" s="125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 ht="13.5" customHeight="1">
      <c r="A767" s="148"/>
      <c r="B767" s="60" t="str">
        <f>IF($K767="","",(VLOOKUP($K767,'判定表'!$B$3:$G$108,6,FALSE)))</f>
        <v/>
      </c>
      <c r="C767" s="137"/>
      <c r="D767" s="149" t="str">
        <f t="shared" si="1"/>
        <v/>
      </c>
      <c r="E767" s="150" t="str">
        <f>IF(G767="","",VLOOKUP($G767,'金額'!$N$3:$O$62,2,FALSE))</f>
        <v/>
      </c>
      <c r="F767" s="150" t="str">
        <f>IF(G767="","",VLOOKUP($G767,'金額'!$N$3:$Q$62,4,FALSE))</f>
        <v/>
      </c>
      <c r="G767" s="140"/>
      <c r="H767" s="141"/>
      <c r="I767" s="142"/>
      <c r="J767" s="143"/>
      <c r="K767" s="144"/>
      <c r="L767" s="145"/>
      <c r="M767" s="151" t="str">
        <f>IF(G767="","", IF(G767="Palette TIP",#REF!,VLOOKUP(G767, '金額'!$N$3:$P$62, 3, FALSE)))</f>
        <v/>
      </c>
      <c r="N767" s="147" t="str">
        <f t="shared" si="2"/>
        <v/>
      </c>
      <c r="O767" s="125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 ht="13.5" customHeight="1">
      <c r="A768" s="148"/>
      <c r="B768" s="60" t="str">
        <f>IF($K768="","",(VLOOKUP($K768,'判定表'!$B$3:$G$108,6,FALSE)))</f>
        <v/>
      </c>
      <c r="C768" s="137"/>
      <c r="D768" s="149" t="str">
        <f t="shared" si="1"/>
        <v/>
      </c>
      <c r="E768" s="150" t="str">
        <f>IF(G768="","",VLOOKUP($G768,'金額'!$N$3:$O$62,2,FALSE))</f>
        <v/>
      </c>
      <c r="F768" s="150" t="str">
        <f>IF(G768="","",VLOOKUP($G768,'金額'!$N$3:$Q$62,4,FALSE))</f>
        <v/>
      </c>
      <c r="G768" s="140"/>
      <c r="H768" s="141"/>
      <c r="I768" s="142"/>
      <c r="J768" s="143"/>
      <c r="K768" s="144"/>
      <c r="L768" s="145"/>
      <c r="M768" s="151" t="str">
        <f>IF(G768="","", IF(G768="Palette TIP",#REF!,VLOOKUP(G768, '金額'!$N$3:$P$62, 3, FALSE)))</f>
        <v/>
      </c>
      <c r="N768" s="147" t="str">
        <f t="shared" si="2"/>
        <v/>
      </c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 ht="13.5" customHeight="1">
      <c r="A769" s="148"/>
      <c r="B769" s="60" t="str">
        <f>IF($K769="","",(VLOOKUP($K769,'判定表'!$B$3:$G$108,6,FALSE)))</f>
        <v/>
      </c>
      <c r="C769" s="137"/>
      <c r="D769" s="149" t="str">
        <f t="shared" si="1"/>
        <v/>
      </c>
      <c r="E769" s="150" t="str">
        <f>IF(G769="","",VLOOKUP($G769,'金額'!$N$3:$O$62,2,FALSE))</f>
        <v/>
      </c>
      <c r="F769" s="150" t="str">
        <f>IF(G769="","",VLOOKUP($G769,'金額'!$N$3:$Q$62,4,FALSE))</f>
        <v/>
      </c>
      <c r="G769" s="140"/>
      <c r="H769" s="141"/>
      <c r="I769" s="142"/>
      <c r="J769" s="143"/>
      <c r="K769" s="144"/>
      <c r="L769" s="145"/>
      <c r="M769" s="151" t="str">
        <f>IF(G769="","", IF(G769="Palette TIP",#REF!,VLOOKUP(G769, '金額'!$N$3:$P$62, 3, FALSE)))</f>
        <v/>
      </c>
      <c r="N769" s="147" t="str">
        <f t="shared" si="2"/>
        <v/>
      </c>
      <c r="O769" s="125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 ht="13.5" customHeight="1">
      <c r="A770" s="148"/>
      <c r="B770" s="60" t="str">
        <f>IF($K770="","",(VLOOKUP($K770,'判定表'!$B$3:$G$108,6,FALSE)))</f>
        <v/>
      </c>
      <c r="C770" s="137"/>
      <c r="D770" s="149" t="str">
        <f t="shared" si="1"/>
        <v/>
      </c>
      <c r="E770" s="150" t="str">
        <f>IF(G770="","",VLOOKUP($G770,'金額'!$N$3:$O$62,2,FALSE))</f>
        <v/>
      </c>
      <c r="F770" s="150" t="str">
        <f>IF(G770="","",VLOOKUP($G770,'金額'!$N$3:$Q$62,4,FALSE))</f>
        <v/>
      </c>
      <c r="G770" s="140"/>
      <c r="H770" s="141"/>
      <c r="I770" s="142"/>
      <c r="J770" s="143"/>
      <c r="K770" s="144"/>
      <c r="L770" s="145"/>
      <c r="M770" s="151" t="str">
        <f>IF(G770="","", IF(G770="Palette TIP",#REF!,VLOOKUP(G770, '金額'!$N$3:$P$62, 3, FALSE)))</f>
        <v/>
      </c>
      <c r="N770" s="147" t="str">
        <f t="shared" si="2"/>
        <v/>
      </c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 ht="13.5" customHeight="1">
      <c r="A771" s="148"/>
      <c r="B771" s="60" t="str">
        <f>IF($K771="","",(VLOOKUP($K771,'判定表'!$B$3:$G$108,6,FALSE)))</f>
        <v/>
      </c>
      <c r="C771" s="137"/>
      <c r="D771" s="149" t="str">
        <f t="shared" si="1"/>
        <v/>
      </c>
      <c r="E771" s="150" t="str">
        <f>IF(G771="","",VLOOKUP($G771,'金額'!$N$3:$O$62,2,FALSE))</f>
        <v/>
      </c>
      <c r="F771" s="150" t="str">
        <f>IF(G771="","",VLOOKUP($G771,'金額'!$N$3:$Q$62,4,FALSE))</f>
        <v/>
      </c>
      <c r="G771" s="140"/>
      <c r="H771" s="141"/>
      <c r="I771" s="142"/>
      <c r="J771" s="143"/>
      <c r="K771" s="144"/>
      <c r="L771" s="145"/>
      <c r="M771" s="151" t="str">
        <f>IF(G771="","", IF(G771="Palette TIP",#REF!,VLOOKUP(G771, '金額'!$N$3:$P$62, 3, FALSE)))</f>
        <v/>
      </c>
      <c r="N771" s="147" t="str">
        <f t="shared" si="2"/>
        <v/>
      </c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 ht="13.5" customHeight="1">
      <c r="A772" s="148"/>
      <c r="B772" s="60" t="str">
        <f>IF($K772="","",(VLOOKUP($K772,'判定表'!$B$3:$G$108,6,FALSE)))</f>
        <v/>
      </c>
      <c r="C772" s="137"/>
      <c r="D772" s="149" t="str">
        <f t="shared" si="1"/>
        <v/>
      </c>
      <c r="E772" s="150" t="str">
        <f>IF(G772="","",VLOOKUP($G772,'金額'!$N$3:$O$62,2,FALSE))</f>
        <v/>
      </c>
      <c r="F772" s="150" t="str">
        <f>IF(G772="","",VLOOKUP($G772,'金額'!$N$3:$Q$62,4,FALSE))</f>
        <v/>
      </c>
      <c r="G772" s="140"/>
      <c r="H772" s="141"/>
      <c r="I772" s="142"/>
      <c r="J772" s="143"/>
      <c r="K772" s="144"/>
      <c r="L772" s="145"/>
      <c r="M772" s="151" t="str">
        <f>IF(G772="","", IF(G772="Palette TIP",#REF!,VLOOKUP(G772, '金額'!$N$3:$P$62, 3, FALSE)))</f>
        <v/>
      </c>
      <c r="N772" s="147" t="str">
        <f t="shared" si="2"/>
        <v/>
      </c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 ht="13.5" customHeight="1">
      <c r="A773" s="148"/>
      <c r="B773" s="60" t="str">
        <f>IF($K773="","",(VLOOKUP($K773,'判定表'!$B$3:$G$108,6,FALSE)))</f>
        <v/>
      </c>
      <c r="C773" s="137"/>
      <c r="D773" s="149" t="str">
        <f t="shared" si="1"/>
        <v/>
      </c>
      <c r="E773" s="150" t="str">
        <f>IF(G773="","",VLOOKUP($G773,'金額'!$N$3:$O$62,2,FALSE))</f>
        <v/>
      </c>
      <c r="F773" s="150" t="str">
        <f>IF(G773="","",VLOOKUP($G773,'金額'!$N$3:$Q$62,4,FALSE))</f>
        <v/>
      </c>
      <c r="G773" s="140"/>
      <c r="H773" s="141"/>
      <c r="I773" s="142"/>
      <c r="J773" s="143"/>
      <c r="K773" s="144"/>
      <c r="L773" s="145"/>
      <c r="M773" s="151" t="str">
        <f>IF(G773="","", IF(G773="Palette TIP",#REF!,VLOOKUP(G773, '金額'!$N$3:$P$62, 3, FALSE)))</f>
        <v/>
      </c>
      <c r="N773" s="147" t="str">
        <f t="shared" si="2"/>
        <v/>
      </c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 ht="13.5" customHeight="1">
      <c r="A774" s="148"/>
      <c r="B774" s="60" t="str">
        <f>IF($K774="","",(VLOOKUP($K774,'判定表'!$B$3:$G$108,6,FALSE)))</f>
        <v/>
      </c>
      <c r="C774" s="137"/>
      <c r="D774" s="149" t="str">
        <f t="shared" si="1"/>
        <v/>
      </c>
      <c r="E774" s="150" t="str">
        <f>IF(G774="","",VLOOKUP($G774,'金額'!$N$3:$O$62,2,FALSE))</f>
        <v/>
      </c>
      <c r="F774" s="150" t="str">
        <f>IF(G774="","",VLOOKUP($G774,'金額'!$N$3:$Q$62,4,FALSE))</f>
        <v/>
      </c>
      <c r="G774" s="140"/>
      <c r="H774" s="141"/>
      <c r="I774" s="142"/>
      <c r="J774" s="143"/>
      <c r="K774" s="144"/>
      <c r="L774" s="145"/>
      <c r="M774" s="151" t="str">
        <f>IF(G774="","", IF(G774="Palette TIP",#REF!,VLOOKUP(G774, '金額'!$N$3:$P$62, 3, FALSE)))</f>
        <v/>
      </c>
      <c r="N774" s="147" t="str">
        <f t="shared" si="2"/>
        <v/>
      </c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 ht="13.5" customHeight="1">
      <c r="A775" s="148"/>
      <c r="B775" s="60" t="str">
        <f>IF($K775="","",(VLOOKUP($K775,'判定表'!$B$3:$G$108,6,FALSE)))</f>
        <v/>
      </c>
      <c r="C775" s="137"/>
      <c r="D775" s="149" t="str">
        <f t="shared" si="1"/>
        <v/>
      </c>
      <c r="E775" s="150" t="str">
        <f>IF(G775="","",VLOOKUP($G775,'金額'!$N$3:$O$62,2,FALSE))</f>
        <v/>
      </c>
      <c r="F775" s="150" t="str">
        <f>IF(G775="","",VLOOKUP($G775,'金額'!$N$3:$Q$62,4,FALSE))</f>
        <v/>
      </c>
      <c r="G775" s="140"/>
      <c r="H775" s="141"/>
      <c r="I775" s="142"/>
      <c r="J775" s="143"/>
      <c r="K775" s="144"/>
      <c r="L775" s="145"/>
      <c r="M775" s="151" t="str">
        <f>IF(G775="","", IF(G775="Palette TIP",#REF!,VLOOKUP(G775, '金額'!$N$3:$P$62, 3, FALSE)))</f>
        <v/>
      </c>
      <c r="N775" s="147" t="str">
        <f t="shared" si="2"/>
        <v/>
      </c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 ht="13.5" customHeight="1">
      <c r="A776" s="148"/>
      <c r="B776" s="60" t="str">
        <f>IF($K776="","",(VLOOKUP($K776,'判定表'!$B$3:$G$108,6,FALSE)))</f>
        <v/>
      </c>
      <c r="C776" s="137"/>
      <c r="D776" s="149" t="str">
        <f t="shared" si="1"/>
        <v/>
      </c>
      <c r="E776" s="150" t="str">
        <f>IF(G776="","",VLOOKUP($G776,'金額'!$N$3:$O$62,2,FALSE))</f>
        <v/>
      </c>
      <c r="F776" s="150" t="str">
        <f>IF(G776="","",VLOOKUP($G776,'金額'!$N$3:$Q$62,4,FALSE))</f>
        <v/>
      </c>
      <c r="G776" s="140"/>
      <c r="H776" s="141"/>
      <c r="I776" s="142"/>
      <c r="J776" s="143"/>
      <c r="K776" s="144"/>
      <c r="L776" s="145"/>
      <c r="M776" s="151" t="str">
        <f>IF(G776="","", IF(G776="Palette TIP",#REF!,VLOOKUP(G776, '金額'!$N$3:$P$62, 3, FALSE)))</f>
        <v/>
      </c>
      <c r="N776" s="147" t="str">
        <f t="shared" si="2"/>
        <v/>
      </c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 ht="13.5" customHeight="1">
      <c r="A777" s="148"/>
      <c r="B777" s="60" t="str">
        <f>IF($K777="","",(VLOOKUP($K777,'判定表'!$B$3:$G$108,6,FALSE)))</f>
        <v/>
      </c>
      <c r="C777" s="137"/>
      <c r="D777" s="149" t="str">
        <f t="shared" si="1"/>
        <v/>
      </c>
      <c r="E777" s="150" t="str">
        <f>IF(G777="","",VLOOKUP($G777,'金額'!$N$3:$O$62,2,FALSE))</f>
        <v/>
      </c>
      <c r="F777" s="150" t="str">
        <f>IF(G777="","",VLOOKUP($G777,'金額'!$N$3:$Q$62,4,FALSE))</f>
        <v/>
      </c>
      <c r="G777" s="140"/>
      <c r="H777" s="141"/>
      <c r="I777" s="142"/>
      <c r="J777" s="143"/>
      <c r="K777" s="144"/>
      <c r="L777" s="145"/>
      <c r="M777" s="151" t="str">
        <f>IF(G777="","", IF(G777="Palette TIP",#REF!,VLOOKUP(G777, '金額'!$N$3:$P$62, 3, FALSE)))</f>
        <v/>
      </c>
      <c r="N777" s="147" t="str">
        <f t="shared" si="2"/>
        <v/>
      </c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 ht="13.5" customHeight="1">
      <c r="A778" s="148"/>
      <c r="B778" s="60" t="str">
        <f>IF($K778="","",(VLOOKUP($K778,'判定表'!$B$3:$G$108,6,FALSE)))</f>
        <v/>
      </c>
      <c r="C778" s="137"/>
      <c r="D778" s="149" t="str">
        <f t="shared" si="1"/>
        <v/>
      </c>
      <c r="E778" s="150" t="str">
        <f>IF(G778="","",VLOOKUP($G778,'金額'!$N$3:$O$62,2,FALSE))</f>
        <v/>
      </c>
      <c r="F778" s="150" t="str">
        <f>IF(G778="","",VLOOKUP($G778,'金額'!$N$3:$Q$62,4,FALSE))</f>
        <v/>
      </c>
      <c r="G778" s="140"/>
      <c r="H778" s="141"/>
      <c r="I778" s="142"/>
      <c r="J778" s="143"/>
      <c r="K778" s="144"/>
      <c r="L778" s="145"/>
      <c r="M778" s="151" t="str">
        <f>IF(G778="","", IF(G778="Palette TIP",#REF!,VLOOKUP(G778, '金額'!$N$3:$P$62, 3, FALSE)))</f>
        <v/>
      </c>
      <c r="N778" s="147" t="str">
        <f t="shared" si="2"/>
        <v/>
      </c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 ht="13.5" customHeight="1">
      <c r="A779" s="148"/>
      <c r="B779" s="60" t="str">
        <f>IF($K779="","",(VLOOKUP($K779,'判定表'!$B$3:$G$108,6,FALSE)))</f>
        <v/>
      </c>
      <c r="C779" s="137"/>
      <c r="D779" s="149" t="str">
        <f t="shared" si="1"/>
        <v/>
      </c>
      <c r="E779" s="150" t="str">
        <f>IF(G779="","",VLOOKUP($G779,'金額'!$N$3:$O$62,2,FALSE))</f>
        <v/>
      </c>
      <c r="F779" s="150" t="str">
        <f>IF(G779="","",VLOOKUP($G779,'金額'!$N$3:$Q$62,4,FALSE))</f>
        <v/>
      </c>
      <c r="G779" s="140"/>
      <c r="H779" s="141"/>
      <c r="I779" s="142"/>
      <c r="J779" s="143"/>
      <c r="K779" s="144"/>
      <c r="L779" s="145"/>
      <c r="M779" s="151" t="str">
        <f>IF(G779="","", IF(G779="Palette TIP",#REF!,VLOOKUP(G779, '金額'!$N$3:$P$62, 3, FALSE)))</f>
        <v/>
      </c>
      <c r="N779" s="147" t="str">
        <f t="shared" si="2"/>
        <v/>
      </c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 ht="13.5" customHeight="1">
      <c r="A780" s="148"/>
      <c r="B780" s="60" t="str">
        <f>IF($K780="","",(VLOOKUP($K780,'判定表'!$B$3:$G$108,6,FALSE)))</f>
        <v/>
      </c>
      <c r="C780" s="137"/>
      <c r="D780" s="149" t="str">
        <f t="shared" si="1"/>
        <v/>
      </c>
      <c r="E780" s="150" t="str">
        <f>IF(G780="","",VLOOKUP($G780,'金額'!$N$3:$O$62,2,FALSE))</f>
        <v/>
      </c>
      <c r="F780" s="150" t="str">
        <f>IF(G780="","",VLOOKUP($G780,'金額'!$N$3:$Q$62,4,FALSE))</f>
        <v/>
      </c>
      <c r="G780" s="140"/>
      <c r="H780" s="141"/>
      <c r="I780" s="142"/>
      <c r="J780" s="143"/>
      <c r="K780" s="144"/>
      <c r="L780" s="145"/>
      <c r="M780" s="151" t="str">
        <f>IF(G780="","", IF(G780="Palette TIP",#REF!,VLOOKUP(G780, '金額'!$N$3:$P$62, 3, FALSE)))</f>
        <v/>
      </c>
      <c r="N780" s="147" t="str">
        <f t="shared" si="2"/>
        <v/>
      </c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 ht="13.5" customHeight="1">
      <c r="A781" s="148"/>
      <c r="B781" s="60" t="str">
        <f>IF($K781="","",(VLOOKUP($K781,'判定表'!$B$3:$G$108,6,FALSE)))</f>
        <v/>
      </c>
      <c r="C781" s="137"/>
      <c r="D781" s="149" t="str">
        <f t="shared" si="1"/>
        <v/>
      </c>
      <c r="E781" s="150" t="str">
        <f>IF(G781="","",VLOOKUP($G781,'金額'!$N$3:$O$62,2,FALSE))</f>
        <v/>
      </c>
      <c r="F781" s="150" t="str">
        <f>IF(G781="","",VLOOKUP($G781,'金額'!$N$3:$Q$62,4,FALSE))</f>
        <v/>
      </c>
      <c r="G781" s="140"/>
      <c r="H781" s="141"/>
      <c r="I781" s="142"/>
      <c r="J781" s="143"/>
      <c r="K781" s="144"/>
      <c r="L781" s="145"/>
      <c r="M781" s="151" t="str">
        <f>IF(G781="","", IF(G781="Palette TIP",#REF!,VLOOKUP(G781, '金額'!$N$3:$P$62, 3, FALSE)))</f>
        <v/>
      </c>
      <c r="N781" s="147" t="str">
        <f t="shared" si="2"/>
        <v/>
      </c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 ht="13.5" customHeight="1">
      <c r="A782" s="148"/>
      <c r="B782" s="60" t="str">
        <f>IF($K782="","",(VLOOKUP($K782,'判定表'!$B$3:$G$108,6,FALSE)))</f>
        <v/>
      </c>
      <c r="C782" s="137"/>
      <c r="D782" s="149" t="str">
        <f t="shared" si="1"/>
        <v/>
      </c>
      <c r="E782" s="150" t="str">
        <f>IF(G782="","",VLOOKUP($G782,'金額'!$N$3:$O$62,2,FALSE))</f>
        <v/>
      </c>
      <c r="F782" s="150" t="str">
        <f>IF(G782="","",VLOOKUP($G782,'金額'!$N$3:$Q$62,4,FALSE))</f>
        <v/>
      </c>
      <c r="G782" s="140"/>
      <c r="H782" s="141"/>
      <c r="I782" s="142"/>
      <c r="J782" s="143"/>
      <c r="K782" s="144"/>
      <c r="L782" s="145"/>
      <c r="M782" s="151" t="str">
        <f>IF(G782="","", IF(G782="Palette TIP",#REF!,VLOOKUP(G782, '金額'!$N$3:$P$62, 3, FALSE)))</f>
        <v/>
      </c>
      <c r="N782" s="147" t="str">
        <f t="shared" si="2"/>
        <v/>
      </c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 ht="13.5" customHeight="1">
      <c r="A783" s="148"/>
      <c r="B783" s="60" t="str">
        <f>IF($K783="","",(VLOOKUP($K783,'判定表'!$B$3:$G$108,6,FALSE)))</f>
        <v/>
      </c>
      <c r="C783" s="137"/>
      <c r="D783" s="149" t="str">
        <f t="shared" si="1"/>
        <v/>
      </c>
      <c r="E783" s="150" t="str">
        <f>IF(G783="","",VLOOKUP($G783,'金額'!$N$3:$O$62,2,FALSE))</f>
        <v/>
      </c>
      <c r="F783" s="150" t="str">
        <f>IF(G783="","",VLOOKUP($G783,'金額'!$N$3:$Q$62,4,FALSE))</f>
        <v/>
      </c>
      <c r="G783" s="140"/>
      <c r="H783" s="141"/>
      <c r="I783" s="142"/>
      <c r="J783" s="143"/>
      <c r="K783" s="144"/>
      <c r="L783" s="145"/>
      <c r="M783" s="151" t="str">
        <f>IF(G783="","", IF(G783="Palette TIP",#REF!,VLOOKUP(G783, '金額'!$N$3:$P$62, 3, FALSE)))</f>
        <v/>
      </c>
      <c r="N783" s="147" t="str">
        <f t="shared" si="2"/>
        <v/>
      </c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 ht="13.5" customHeight="1">
      <c r="A784" s="148"/>
      <c r="B784" s="60" t="str">
        <f>IF($K784="","",(VLOOKUP($K784,'判定表'!$B$3:$G$108,6,FALSE)))</f>
        <v/>
      </c>
      <c r="C784" s="137"/>
      <c r="D784" s="149" t="str">
        <f t="shared" si="1"/>
        <v/>
      </c>
      <c r="E784" s="150" t="str">
        <f>IF(G784="","",VLOOKUP($G784,'金額'!$N$3:$O$62,2,FALSE))</f>
        <v/>
      </c>
      <c r="F784" s="150" t="str">
        <f>IF(G784="","",VLOOKUP($G784,'金額'!$N$3:$Q$62,4,FALSE))</f>
        <v/>
      </c>
      <c r="G784" s="140"/>
      <c r="H784" s="141"/>
      <c r="I784" s="142"/>
      <c r="J784" s="143"/>
      <c r="K784" s="144"/>
      <c r="L784" s="145"/>
      <c r="M784" s="151" t="str">
        <f>IF(G784="","", IF(G784="Palette TIP",#REF!,VLOOKUP(G784, '金額'!$N$3:$P$62, 3, FALSE)))</f>
        <v/>
      </c>
      <c r="N784" s="147" t="str">
        <f t="shared" si="2"/>
        <v/>
      </c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 ht="13.5" customHeight="1">
      <c r="A785" s="148"/>
      <c r="B785" s="60" t="str">
        <f>IF($K785="","",(VLOOKUP($K785,'判定表'!$B$3:$G$108,6,FALSE)))</f>
        <v/>
      </c>
      <c r="C785" s="137"/>
      <c r="D785" s="149" t="str">
        <f t="shared" si="1"/>
        <v/>
      </c>
      <c r="E785" s="150" t="str">
        <f>IF(G785="","",VLOOKUP($G785,'金額'!$N$3:$O$62,2,FALSE))</f>
        <v/>
      </c>
      <c r="F785" s="150" t="str">
        <f>IF(G785="","",VLOOKUP($G785,'金額'!$N$3:$Q$62,4,FALSE))</f>
        <v/>
      </c>
      <c r="G785" s="140"/>
      <c r="H785" s="141"/>
      <c r="I785" s="142"/>
      <c r="J785" s="143"/>
      <c r="K785" s="144"/>
      <c r="L785" s="145"/>
      <c r="M785" s="151" t="str">
        <f>IF(G785="","", IF(G785="Palette TIP",#REF!,VLOOKUP(G785, '金額'!$N$3:$P$62, 3, FALSE)))</f>
        <v/>
      </c>
      <c r="N785" s="147" t="str">
        <f t="shared" si="2"/>
        <v/>
      </c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 ht="13.5" customHeight="1">
      <c r="A786" s="148"/>
      <c r="B786" s="60" t="str">
        <f>IF($K786="","",(VLOOKUP($K786,'判定表'!$B$3:$G$108,6,FALSE)))</f>
        <v/>
      </c>
      <c r="C786" s="137"/>
      <c r="D786" s="149" t="str">
        <f t="shared" si="1"/>
        <v/>
      </c>
      <c r="E786" s="150" t="str">
        <f>IF(G786="","",VLOOKUP($G786,'金額'!$N$3:$O$62,2,FALSE))</f>
        <v/>
      </c>
      <c r="F786" s="150" t="str">
        <f>IF(G786="","",VLOOKUP($G786,'金額'!$N$3:$Q$62,4,FALSE))</f>
        <v/>
      </c>
      <c r="G786" s="140"/>
      <c r="H786" s="141"/>
      <c r="I786" s="142"/>
      <c r="J786" s="143"/>
      <c r="K786" s="144"/>
      <c r="L786" s="145"/>
      <c r="M786" s="151" t="str">
        <f>IF(G786="","", IF(G786="Palette TIP",#REF!,VLOOKUP(G786, '金額'!$N$3:$P$62, 3, FALSE)))</f>
        <v/>
      </c>
      <c r="N786" s="147" t="str">
        <f t="shared" si="2"/>
        <v/>
      </c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 ht="13.5" customHeight="1">
      <c r="A787" s="148"/>
      <c r="B787" s="60" t="str">
        <f>IF($K787="","",(VLOOKUP($K787,'判定表'!$B$3:$G$108,6,FALSE)))</f>
        <v/>
      </c>
      <c r="C787" s="137"/>
      <c r="D787" s="149" t="str">
        <f t="shared" si="1"/>
        <v/>
      </c>
      <c r="E787" s="150" t="str">
        <f>IF(G787="","",VLOOKUP($G787,'金額'!$N$3:$O$62,2,FALSE))</f>
        <v/>
      </c>
      <c r="F787" s="150" t="str">
        <f>IF(G787="","",VLOOKUP($G787,'金額'!$N$3:$Q$62,4,FALSE))</f>
        <v/>
      </c>
      <c r="G787" s="140"/>
      <c r="H787" s="141"/>
      <c r="I787" s="142"/>
      <c r="J787" s="143"/>
      <c r="K787" s="144"/>
      <c r="L787" s="145"/>
      <c r="M787" s="151" t="str">
        <f>IF(G787="","", IF(G787="Palette TIP",#REF!,VLOOKUP(G787, '金額'!$N$3:$P$62, 3, FALSE)))</f>
        <v/>
      </c>
      <c r="N787" s="147" t="str">
        <f t="shared" si="2"/>
        <v/>
      </c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 ht="13.5" customHeight="1">
      <c r="A788" s="148"/>
      <c r="B788" s="60" t="str">
        <f>IF($K788="","",(VLOOKUP($K788,'判定表'!$B$3:$G$108,6,FALSE)))</f>
        <v/>
      </c>
      <c r="C788" s="137"/>
      <c r="D788" s="149" t="str">
        <f t="shared" si="1"/>
        <v/>
      </c>
      <c r="E788" s="150" t="str">
        <f>IF(G788="","",VLOOKUP($G788,'金額'!$N$3:$O$62,2,FALSE))</f>
        <v/>
      </c>
      <c r="F788" s="150" t="str">
        <f>IF(G788="","",VLOOKUP($G788,'金額'!$N$3:$Q$62,4,FALSE))</f>
        <v/>
      </c>
      <c r="G788" s="140"/>
      <c r="H788" s="141"/>
      <c r="I788" s="142"/>
      <c r="J788" s="143"/>
      <c r="K788" s="144"/>
      <c r="L788" s="145"/>
      <c r="M788" s="151" t="str">
        <f>IF(G788="","", IF(G788="Palette TIP",#REF!,VLOOKUP(G788, '金額'!$N$3:$P$62, 3, FALSE)))</f>
        <v/>
      </c>
      <c r="N788" s="147" t="str">
        <f t="shared" si="2"/>
        <v/>
      </c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 ht="13.5" customHeight="1">
      <c r="A789" s="148"/>
      <c r="B789" s="60" t="str">
        <f>IF($K789="","",(VLOOKUP($K789,'判定表'!$B$3:$G$108,6,FALSE)))</f>
        <v/>
      </c>
      <c r="C789" s="137"/>
      <c r="D789" s="149" t="str">
        <f t="shared" si="1"/>
        <v/>
      </c>
      <c r="E789" s="150" t="str">
        <f>IF(G789="","",VLOOKUP($G789,'金額'!$N$3:$O$62,2,FALSE))</f>
        <v/>
      </c>
      <c r="F789" s="150" t="str">
        <f>IF(G789="","",VLOOKUP($G789,'金額'!$N$3:$Q$62,4,FALSE))</f>
        <v/>
      </c>
      <c r="G789" s="140"/>
      <c r="H789" s="141"/>
      <c r="I789" s="142"/>
      <c r="J789" s="143"/>
      <c r="K789" s="144"/>
      <c r="L789" s="145"/>
      <c r="M789" s="151" t="str">
        <f>IF(G789="","", IF(G789="Palette TIP",#REF!,VLOOKUP(G789, '金額'!$N$3:$P$62, 3, FALSE)))</f>
        <v/>
      </c>
      <c r="N789" s="147" t="str">
        <f t="shared" si="2"/>
        <v/>
      </c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 ht="13.5" customHeight="1">
      <c r="A790" s="148"/>
      <c r="B790" s="60" t="str">
        <f>IF($K790="","",(VLOOKUP($K790,'判定表'!$B$3:$G$108,6,FALSE)))</f>
        <v/>
      </c>
      <c r="C790" s="137"/>
      <c r="D790" s="149" t="str">
        <f t="shared" si="1"/>
        <v/>
      </c>
      <c r="E790" s="150" t="str">
        <f>IF(G790="","",VLOOKUP($G790,'金額'!$N$3:$O$62,2,FALSE))</f>
        <v/>
      </c>
      <c r="F790" s="150" t="str">
        <f>IF(G790="","",VLOOKUP($G790,'金額'!$N$3:$Q$62,4,FALSE))</f>
        <v/>
      </c>
      <c r="G790" s="140"/>
      <c r="H790" s="141"/>
      <c r="I790" s="142"/>
      <c r="J790" s="143"/>
      <c r="K790" s="144"/>
      <c r="L790" s="145"/>
      <c r="M790" s="151" t="str">
        <f>IF(G790="","", IF(G790="Palette TIP",#REF!,VLOOKUP(G790, '金額'!$N$3:$P$62, 3, FALSE)))</f>
        <v/>
      </c>
      <c r="N790" s="147" t="str">
        <f t="shared" si="2"/>
        <v/>
      </c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 ht="13.5" customHeight="1">
      <c r="A791" s="148"/>
      <c r="B791" s="60" t="str">
        <f>IF($K791="","",(VLOOKUP($K791,'判定表'!$B$3:$G$108,6,FALSE)))</f>
        <v/>
      </c>
      <c r="C791" s="137"/>
      <c r="D791" s="149" t="str">
        <f t="shared" si="1"/>
        <v/>
      </c>
      <c r="E791" s="150" t="str">
        <f>IF(G791="","",VLOOKUP($G791,'金額'!$N$3:$O$62,2,FALSE))</f>
        <v/>
      </c>
      <c r="F791" s="150" t="str">
        <f>IF(G791="","",VLOOKUP($G791,'金額'!$N$3:$Q$62,4,FALSE))</f>
        <v/>
      </c>
      <c r="G791" s="140"/>
      <c r="H791" s="141"/>
      <c r="I791" s="142"/>
      <c r="J791" s="143"/>
      <c r="K791" s="144"/>
      <c r="L791" s="145"/>
      <c r="M791" s="151" t="str">
        <f>IF(G791="","", IF(G791="Palette TIP",#REF!,VLOOKUP(G791, '金額'!$N$3:$P$62, 3, FALSE)))</f>
        <v/>
      </c>
      <c r="N791" s="147" t="str">
        <f t="shared" si="2"/>
        <v/>
      </c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 ht="13.5" customHeight="1">
      <c r="A792" s="148"/>
      <c r="B792" s="60" t="str">
        <f>IF($K792="","",(VLOOKUP($K792,'判定表'!$B$3:$G$108,6,FALSE)))</f>
        <v/>
      </c>
      <c r="C792" s="137"/>
      <c r="D792" s="149" t="str">
        <f t="shared" si="1"/>
        <v/>
      </c>
      <c r="E792" s="150" t="str">
        <f>IF(G792="","",VLOOKUP($G792,'金額'!$N$3:$O$62,2,FALSE))</f>
        <v/>
      </c>
      <c r="F792" s="150" t="str">
        <f>IF(G792="","",VLOOKUP($G792,'金額'!$N$3:$Q$62,4,FALSE))</f>
        <v/>
      </c>
      <c r="G792" s="140"/>
      <c r="H792" s="141"/>
      <c r="I792" s="142"/>
      <c r="J792" s="143"/>
      <c r="K792" s="144"/>
      <c r="L792" s="145"/>
      <c r="M792" s="151" t="str">
        <f>IF(G792="","", IF(G792="Palette TIP",#REF!,VLOOKUP(G792, '金額'!$N$3:$P$62, 3, FALSE)))</f>
        <v/>
      </c>
      <c r="N792" s="147" t="str">
        <f t="shared" si="2"/>
        <v/>
      </c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 ht="13.5" customHeight="1">
      <c r="A793" s="148"/>
      <c r="B793" s="60" t="str">
        <f>IF($K793="","",(VLOOKUP($K793,'判定表'!$B$3:$G$108,6,FALSE)))</f>
        <v/>
      </c>
      <c r="C793" s="137"/>
      <c r="D793" s="149" t="str">
        <f t="shared" si="1"/>
        <v/>
      </c>
      <c r="E793" s="150" t="str">
        <f>IF(G793="","",VLOOKUP($G793,'金額'!$N$3:$O$62,2,FALSE))</f>
        <v/>
      </c>
      <c r="F793" s="150" t="str">
        <f>IF(G793="","",VLOOKUP($G793,'金額'!$N$3:$Q$62,4,FALSE))</f>
        <v/>
      </c>
      <c r="G793" s="140"/>
      <c r="H793" s="141"/>
      <c r="I793" s="142"/>
      <c r="J793" s="143"/>
      <c r="K793" s="144"/>
      <c r="L793" s="145"/>
      <c r="M793" s="151" t="str">
        <f>IF(G793="","", IF(G793="Palette TIP",#REF!,VLOOKUP(G793, '金額'!$N$3:$P$62, 3, FALSE)))</f>
        <v/>
      </c>
      <c r="N793" s="147" t="str">
        <f t="shared" si="2"/>
        <v/>
      </c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 ht="13.5" customHeight="1">
      <c r="A794" s="148"/>
      <c r="B794" s="60" t="str">
        <f>IF($K794="","",(VLOOKUP($K794,'判定表'!$B$3:$G$108,6,FALSE)))</f>
        <v/>
      </c>
      <c r="C794" s="137"/>
      <c r="D794" s="149" t="str">
        <f t="shared" si="1"/>
        <v/>
      </c>
      <c r="E794" s="150" t="str">
        <f>IF(G794="","",VLOOKUP($G794,'金額'!$N$3:$O$62,2,FALSE))</f>
        <v/>
      </c>
      <c r="F794" s="150" t="str">
        <f>IF(G794="","",VLOOKUP($G794,'金額'!$N$3:$Q$62,4,FALSE))</f>
        <v/>
      </c>
      <c r="G794" s="140"/>
      <c r="H794" s="141"/>
      <c r="I794" s="142"/>
      <c r="J794" s="143"/>
      <c r="K794" s="144"/>
      <c r="L794" s="145"/>
      <c r="M794" s="151" t="str">
        <f>IF(G794="","", IF(G794="Palette TIP",#REF!,VLOOKUP(G794, '金額'!$N$3:$P$62, 3, FALSE)))</f>
        <v/>
      </c>
      <c r="N794" s="147" t="str">
        <f t="shared" si="2"/>
        <v/>
      </c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 ht="13.5" customHeight="1">
      <c r="A795" s="148"/>
      <c r="B795" s="60" t="str">
        <f>IF($K795="","",(VLOOKUP($K795,'判定表'!$B$3:$G$108,6,FALSE)))</f>
        <v/>
      </c>
      <c r="C795" s="137"/>
      <c r="D795" s="149" t="str">
        <f t="shared" si="1"/>
        <v/>
      </c>
      <c r="E795" s="150" t="str">
        <f>IF(G795="","",VLOOKUP($G795,'金額'!$N$3:$O$62,2,FALSE))</f>
        <v/>
      </c>
      <c r="F795" s="150" t="str">
        <f>IF(G795="","",VLOOKUP($G795,'金額'!$N$3:$Q$62,4,FALSE))</f>
        <v/>
      </c>
      <c r="G795" s="140"/>
      <c r="H795" s="141"/>
      <c r="I795" s="142"/>
      <c r="J795" s="143"/>
      <c r="K795" s="144"/>
      <c r="L795" s="145"/>
      <c r="M795" s="151" t="str">
        <f>IF(G795="","", IF(G795="Palette TIP",#REF!,VLOOKUP(G795, '金額'!$N$3:$P$62, 3, FALSE)))</f>
        <v/>
      </c>
      <c r="N795" s="147" t="str">
        <f t="shared" si="2"/>
        <v/>
      </c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 ht="13.5" customHeight="1">
      <c r="A796" s="148"/>
      <c r="B796" s="60" t="str">
        <f>IF($K796="","",(VLOOKUP($K796,'判定表'!$B$3:$G$108,6,FALSE)))</f>
        <v/>
      </c>
      <c r="C796" s="137"/>
      <c r="D796" s="149" t="str">
        <f t="shared" si="1"/>
        <v/>
      </c>
      <c r="E796" s="150" t="str">
        <f>IF(G796="","",VLOOKUP($G796,'金額'!$N$3:$O$62,2,FALSE))</f>
        <v/>
      </c>
      <c r="F796" s="150" t="str">
        <f>IF(G796="","",VLOOKUP($G796,'金額'!$N$3:$Q$62,4,FALSE))</f>
        <v/>
      </c>
      <c r="G796" s="140"/>
      <c r="H796" s="141"/>
      <c r="I796" s="142"/>
      <c r="J796" s="143"/>
      <c r="K796" s="144"/>
      <c r="L796" s="145"/>
      <c r="M796" s="151" t="str">
        <f>IF(G796="","", IF(G796="Palette TIP",#REF!,VLOOKUP(G796, '金額'!$N$3:$P$62, 3, FALSE)))</f>
        <v/>
      </c>
      <c r="N796" s="147" t="str">
        <f t="shared" si="2"/>
        <v/>
      </c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 ht="13.5" customHeight="1">
      <c r="A797" s="148"/>
      <c r="B797" s="60" t="str">
        <f>IF($K797="","",(VLOOKUP($K797,'判定表'!$B$3:$G$108,6,FALSE)))</f>
        <v/>
      </c>
      <c r="C797" s="137"/>
      <c r="D797" s="149" t="str">
        <f t="shared" si="1"/>
        <v/>
      </c>
      <c r="E797" s="150" t="str">
        <f>IF(G797="","",VLOOKUP($G797,'金額'!$N$3:$O$62,2,FALSE))</f>
        <v/>
      </c>
      <c r="F797" s="150" t="str">
        <f>IF(G797="","",VLOOKUP($G797,'金額'!$N$3:$Q$62,4,FALSE))</f>
        <v/>
      </c>
      <c r="G797" s="140"/>
      <c r="H797" s="141"/>
      <c r="I797" s="142"/>
      <c r="J797" s="143"/>
      <c r="K797" s="144"/>
      <c r="L797" s="145"/>
      <c r="M797" s="151" t="str">
        <f>IF(G797="","", IF(G797="Palette TIP",#REF!,VLOOKUP(G797, '金額'!$N$3:$P$62, 3, FALSE)))</f>
        <v/>
      </c>
      <c r="N797" s="147" t="str">
        <f t="shared" si="2"/>
        <v/>
      </c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 ht="13.5" customHeight="1">
      <c r="A798" s="148"/>
      <c r="B798" s="60" t="str">
        <f>IF($K798="","",(VLOOKUP($K798,'判定表'!$B$3:$G$108,6,FALSE)))</f>
        <v/>
      </c>
      <c r="C798" s="137"/>
      <c r="D798" s="149" t="str">
        <f t="shared" si="1"/>
        <v/>
      </c>
      <c r="E798" s="150" t="str">
        <f>IF(G798="","",VLOOKUP($G798,'金額'!$N$3:$O$62,2,FALSE))</f>
        <v/>
      </c>
      <c r="F798" s="150" t="str">
        <f>IF(G798="","",VLOOKUP($G798,'金額'!$N$3:$Q$62,4,FALSE))</f>
        <v/>
      </c>
      <c r="G798" s="140"/>
      <c r="H798" s="141"/>
      <c r="I798" s="142"/>
      <c r="J798" s="143"/>
      <c r="K798" s="144"/>
      <c r="L798" s="145"/>
      <c r="M798" s="151" t="str">
        <f>IF(G798="","", IF(G798="Palette TIP",#REF!,VLOOKUP(G798, '金額'!$N$3:$P$62, 3, FALSE)))</f>
        <v/>
      </c>
      <c r="N798" s="147" t="str">
        <f t="shared" si="2"/>
        <v/>
      </c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 ht="13.5" customHeight="1">
      <c r="A799" s="148"/>
      <c r="B799" s="60" t="str">
        <f>IF($K799="","",(VLOOKUP($K799,'判定表'!$B$3:$G$108,6,FALSE)))</f>
        <v/>
      </c>
      <c r="C799" s="137"/>
      <c r="D799" s="149" t="str">
        <f t="shared" si="1"/>
        <v/>
      </c>
      <c r="E799" s="150" t="str">
        <f>IF(G799="","",VLOOKUP($G799,'金額'!$N$3:$O$62,2,FALSE))</f>
        <v/>
      </c>
      <c r="F799" s="150" t="str">
        <f>IF(G799="","",VLOOKUP($G799,'金額'!$N$3:$Q$62,4,FALSE))</f>
        <v/>
      </c>
      <c r="G799" s="140"/>
      <c r="H799" s="141"/>
      <c r="I799" s="142"/>
      <c r="J799" s="143"/>
      <c r="K799" s="144"/>
      <c r="L799" s="145"/>
      <c r="M799" s="151" t="str">
        <f>IF(G799="","", IF(G799="Palette TIP",#REF!,VLOOKUP(G799, '金額'!$N$3:$P$62, 3, FALSE)))</f>
        <v/>
      </c>
      <c r="N799" s="147" t="str">
        <f t="shared" si="2"/>
        <v/>
      </c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 ht="13.5" customHeight="1">
      <c r="A800" s="148"/>
      <c r="B800" s="60" t="str">
        <f>IF($K800="","",(VLOOKUP($K800,'判定表'!$B$3:$G$108,6,FALSE)))</f>
        <v/>
      </c>
      <c r="C800" s="137"/>
      <c r="D800" s="149" t="str">
        <f t="shared" si="1"/>
        <v/>
      </c>
      <c r="E800" s="150" t="str">
        <f>IF(G800="","",VLOOKUP($G800,'金額'!$N$3:$O$62,2,FALSE))</f>
        <v/>
      </c>
      <c r="F800" s="150" t="str">
        <f>IF(G800="","",VLOOKUP($G800,'金額'!$N$3:$Q$62,4,FALSE))</f>
        <v/>
      </c>
      <c r="G800" s="140"/>
      <c r="H800" s="141"/>
      <c r="I800" s="142"/>
      <c r="J800" s="143"/>
      <c r="K800" s="144"/>
      <c r="L800" s="145"/>
      <c r="M800" s="151" t="str">
        <f>IF(G800="","", IF(G800="Palette TIP",#REF!,VLOOKUP(G800, '金額'!$N$3:$P$62, 3, FALSE)))</f>
        <v/>
      </c>
      <c r="N800" s="147" t="str">
        <f t="shared" si="2"/>
        <v/>
      </c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 ht="13.5" customHeight="1">
      <c r="A801" s="148"/>
      <c r="B801" s="60" t="str">
        <f>IF($K801="","",(VLOOKUP($K801,'判定表'!$B$3:$G$108,6,FALSE)))</f>
        <v/>
      </c>
      <c r="C801" s="137"/>
      <c r="D801" s="149" t="str">
        <f t="shared" si="1"/>
        <v/>
      </c>
      <c r="E801" s="150" t="str">
        <f>IF(G801="","",VLOOKUP($G801,'金額'!$N$3:$O$62,2,FALSE))</f>
        <v/>
      </c>
      <c r="F801" s="150" t="str">
        <f>IF(G801="","",VLOOKUP($G801,'金額'!$N$3:$Q$62,4,FALSE))</f>
        <v/>
      </c>
      <c r="G801" s="140"/>
      <c r="H801" s="141"/>
      <c r="I801" s="142"/>
      <c r="J801" s="143"/>
      <c r="K801" s="144"/>
      <c r="L801" s="145"/>
      <c r="M801" s="151" t="str">
        <f>IF(G801="","", IF(G801="Palette TIP",#REF!,VLOOKUP(G801, '金額'!$N$3:$P$62, 3, FALSE)))</f>
        <v/>
      </c>
      <c r="N801" s="147" t="str">
        <f t="shared" si="2"/>
        <v/>
      </c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 ht="13.5" customHeight="1">
      <c r="A802" s="148"/>
      <c r="B802" s="60" t="str">
        <f>IF($K802="","",(VLOOKUP($K802,'判定表'!$B$3:$G$108,6,FALSE)))</f>
        <v/>
      </c>
      <c r="C802" s="137"/>
      <c r="D802" s="149" t="str">
        <f t="shared" si="1"/>
        <v/>
      </c>
      <c r="E802" s="150" t="str">
        <f>IF(G802="","",VLOOKUP($G802,'金額'!$N$3:$O$62,2,FALSE))</f>
        <v/>
      </c>
      <c r="F802" s="150" t="str">
        <f>IF(G802="","",VLOOKUP($G802,'金額'!$N$3:$Q$62,4,FALSE))</f>
        <v/>
      </c>
      <c r="G802" s="140"/>
      <c r="H802" s="141"/>
      <c r="I802" s="142"/>
      <c r="J802" s="143"/>
      <c r="K802" s="144"/>
      <c r="L802" s="145"/>
      <c r="M802" s="151" t="str">
        <f>IF(G802="","", IF(G802="Palette TIP",#REF!,VLOOKUP(G802, '金額'!$N$3:$P$62, 3, FALSE)))</f>
        <v/>
      </c>
      <c r="N802" s="147" t="str">
        <f t="shared" si="2"/>
        <v/>
      </c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 ht="13.5" customHeight="1">
      <c r="A803" s="148"/>
      <c r="B803" s="60" t="str">
        <f>IF($K803="","",(VLOOKUP($K803,'判定表'!$B$3:$G$108,6,FALSE)))</f>
        <v/>
      </c>
      <c r="C803" s="137"/>
      <c r="D803" s="149" t="str">
        <f t="shared" si="1"/>
        <v/>
      </c>
      <c r="E803" s="150" t="str">
        <f>IF(G803="","",VLOOKUP($G803,'金額'!$N$3:$O$62,2,FALSE))</f>
        <v/>
      </c>
      <c r="F803" s="150" t="str">
        <f>IF(G803="","",VLOOKUP($G803,'金額'!$N$3:$Q$62,4,FALSE))</f>
        <v/>
      </c>
      <c r="G803" s="140"/>
      <c r="H803" s="141"/>
      <c r="I803" s="142"/>
      <c r="J803" s="143"/>
      <c r="K803" s="144"/>
      <c r="L803" s="145"/>
      <c r="M803" s="151" t="str">
        <f>IF(G803="","", IF(G803="Palette TIP",#REF!,VLOOKUP(G803, '金額'!$N$3:$P$62, 3, FALSE)))</f>
        <v/>
      </c>
      <c r="N803" s="147" t="str">
        <f t="shared" si="2"/>
        <v/>
      </c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 ht="13.5" customHeight="1">
      <c r="A804" s="148"/>
      <c r="B804" s="60" t="str">
        <f>IF($K804="","",(VLOOKUP($K804,'判定表'!$B$3:$G$108,6,FALSE)))</f>
        <v/>
      </c>
      <c r="C804" s="137"/>
      <c r="D804" s="149" t="str">
        <f t="shared" si="1"/>
        <v/>
      </c>
      <c r="E804" s="150" t="str">
        <f>IF(G804="","",VLOOKUP($G804,'金額'!$N$3:$O$62,2,FALSE))</f>
        <v/>
      </c>
      <c r="F804" s="150" t="str">
        <f>IF(G804="","",VLOOKUP($G804,'金額'!$N$3:$Q$62,4,FALSE))</f>
        <v/>
      </c>
      <c r="G804" s="140"/>
      <c r="H804" s="141"/>
      <c r="I804" s="142"/>
      <c r="J804" s="143"/>
      <c r="K804" s="144"/>
      <c r="L804" s="145"/>
      <c r="M804" s="151" t="str">
        <f>IF(G804="","", IF(G804="Palette TIP",#REF!,VLOOKUP(G804, '金額'!$N$3:$P$62, 3, FALSE)))</f>
        <v/>
      </c>
      <c r="N804" s="147" t="str">
        <f t="shared" si="2"/>
        <v/>
      </c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 ht="13.5" customHeight="1">
      <c r="A805" s="148"/>
      <c r="B805" s="60" t="str">
        <f>IF($K805="","",(VLOOKUP($K805,'判定表'!$B$3:$G$108,6,FALSE)))</f>
        <v/>
      </c>
      <c r="C805" s="137"/>
      <c r="D805" s="149" t="str">
        <f t="shared" si="1"/>
        <v/>
      </c>
      <c r="E805" s="150" t="str">
        <f>IF(G805="","",VLOOKUP($G805,'金額'!$N$3:$O$62,2,FALSE))</f>
        <v/>
      </c>
      <c r="F805" s="150" t="str">
        <f>IF(G805="","",VLOOKUP($G805,'金額'!$N$3:$Q$62,4,FALSE))</f>
        <v/>
      </c>
      <c r="G805" s="140"/>
      <c r="H805" s="141"/>
      <c r="I805" s="142"/>
      <c r="J805" s="143"/>
      <c r="K805" s="144"/>
      <c r="L805" s="145"/>
      <c r="M805" s="151" t="str">
        <f>IF(G805="","", IF(G805="Palette TIP",#REF!,VLOOKUP(G805, '金額'!$N$3:$P$62, 3, FALSE)))</f>
        <v/>
      </c>
      <c r="N805" s="147" t="str">
        <f t="shared" si="2"/>
        <v/>
      </c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 ht="13.5" customHeight="1">
      <c r="A806" s="148"/>
      <c r="B806" s="60" t="str">
        <f>IF($K806="","",(VLOOKUP($K806,'判定表'!$B$3:$G$108,6,FALSE)))</f>
        <v/>
      </c>
      <c r="C806" s="137"/>
      <c r="D806" s="149" t="str">
        <f t="shared" si="1"/>
        <v/>
      </c>
      <c r="E806" s="150" t="str">
        <f>IF(G806="","",VLOOKUP($G806,'金額'!$N$3:$O$62,2,FALSE))</f>
        <v/>
      </c>
      <c r="F806" s="150" t="str">
        <f>IF(G806="","",VLOOKUP($G806,'金額'!$N$3:$Q$62,4,FALSE))</f>
        <v/>
      </c>
      <c r="G806" s="140"/>
      <c r="H806" s="141"/>
      <c r="I806" s="142"/>
      <c r="J806" s="143"/>
      <c r="K806" s="144"/>
      <c r="L806" s="145"/>
      <c r="M806" s="151" t="str">
        <f>IF(G806="","", IF(G806="Palette TIP",#REF!,VLOOKUP(G806, '金額'!$N$3:$P$62, 3, FALSE)))</f>
        <v/>
      </c>
      <c r="N806" s="147" t="str">
        <f t="shared" si="2"/>
        <v/>
      </c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 ht="13.5" customHeight="1">
      <c r="A807" s="148"/>
      <c r="B807" s="60" t="str">
        <f>IF($K807="","",(VLOOKUP($K807,'判定表'!$B$3:$G$108,6,FALSE)))</f>
        <v/>
      </c>
      <c r="C807" s="137"/>
      <c r="D807" s="149" t="str">
        <f t="shared" si="1"/>
        <v/>
      </c>
      <c r="E807" s="150" t="str">
        <f>IF(G807="","",VLOOKUP($G807,'金額'!$N$3:$O$62,2,FALSE))</f>
        <v/>
      </c>
      <c r="F807" s="150" t="str">
        <f>IF(G807="","",VLOOKUP($G807,'金額'!$N$3:$Q$62,4,FALSE))</f>
        <v/>
      </c>
      <c r="G807" s="140"/>
      <c r="H807" s="141"/>
      <c r="I807" s="142"/>
      <c r="J807" s="143"/>
      <c r="K807" s="144"/>
      <c r="L807" s="145"/>
      <c r="M807" s="151" t="str">
        <f>IF(G807="","", IF(G807="Palette TIP",#REF!,VLOOKUP(G807, '金額'!$N$3:$P$62, 3, FALSE)))</f>
        <v/>
      </c>
      <c r="N807" s="147" t="str">
        <f t="shared" si="2"/>
        <v/>
      </c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 ht="13.5" customHeight="1">
      <c r="A808" s="148"/>
      <c r="B808" s="60" t="str">
        <f>IF($K808="","",(VLOOKUP($K808,'判定表'!$B$3:$G$108,6,FALSE)))</f>
        <v/>
      </c>
      <c r="C808" s="137"/>
      <c r="D808" s="149" t="str">
        <f t="shared" si="1"/>
        <v/>
      </c>
      <c r="E808" s="150" t="str">
        <f>IF(G808="","",VLOOKUP($G808,'金額'!$N$3:$O$62,2,FALSE))</f>
        <v/>
      </c>
      <c r="F808" s="150" t="str">
        <f>IF(G808="","",VLOOKUP($G808,'金額'!$N$3:$Q$62,4,FALSE))</f>
        <v/>
      </c>
      <c r="G808" s="140"/>
      <c r="H808" s="141"/>
      <c r="I808" s="142"/>
      <c r="J808" s="143"/>
      <c r="K808" s="144"/>
      <c r="L808" s="145"/>
      <c r="M808" s="151" t="str">
        <f>IF(G808="","", IF(G808="Palette TIP",#REF!,VLOOKUP(G808, '金額'!$N$3:$P$62, 3, FALSE)))</f>
        <v/>
      </c>
      <c r="N808" s="147" t="str">
        <f t="shared" si="2"/>
        <v/>
      </c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 ht="13.5" customHeight="1">
      <c r="A809" s="148"/>
      <c r="B809" s="60" t="str">
        <f>IF($K809="","",(VLOOKUP($K809,'判定表'!$B$3:$G$108,6,FALSE)))</f>
        <v/>
      </c>
      <c r="C809" s="137"/>
      <c r="D809" s="149" t="str">
        <f t="shared" si="1"/>
        <v/>
      </c>
      <c r="E809" s="150" t="str">
        <f>IF(G809="","",VLOOKUP($G809,'金額'!$N$3:$O$62,2,FALSE))</f>
        <v/>
      </c>
      <c r="F809" s="150" t="str">
        <f>IF(G809="","",VLOOKUP($G809,'金額'!$N$3:$Q$62,4,FALSE))</f>
        <v/>
      </c>
      <c r="G809" s="140"/>
      <c r="H809" s="141"/>
      <c r="I809" s="142"/>
      <c r="J809" s="143"/>
      <c r="K809" s="144"/>
      <c r="L809" s="145"/>
      <c r="M809" s="151" t="str">
        <f>IF(G809="","", IF(G809="Palette TIP",#REF!,VLOOKUP(G809, '金額'!$N$3:$P$62, 3, FALSE)))</f>
        <v/>
      </c>
      <c r="N809" s="147" t="str">
        <f t="shared" si="2"/>
        <v/>
      </c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 ht="13.5" customHeight="1">
      <c r="A810" s="148"/>
      <c r="B810" s="60" t="str">
        <f>IF($K810="","",(VLOOKUP($K810,'判定表'!$B$3:$G$108,6,FALSE)))</f>
        <v/>
      </c>
      <c r="C810" s="137"/>
      <c r="D810" s="149" t="str">
        <f t="shared" si="1"/>
        <v/>
      </c>
      <c r="E810" s="150" t="str">
        <f>IF(G810="","",VLOOKUP($G810,'金額'!$N$3:$O$62,2,FALSE))</f>
        <v/>
      </c>
      <c r="F810" s="150" t="str">
        <f>IF(G810="","",VLOOKUP($G810,'金額'!$N$3:$Q$62,4,FALSE))</f>
        <v/>
      </c>
      <c r="G810" s="140"/>
      <c r="H810" s="141"/>
      <c r="I810" s="142"/>
      <c r="J810" s="143"/>
      <c r="K810" s="144"/>
      <c r="L810" s="145"/>
      <c r="M810" s="151" t="str">
        <f>IF(G810="","", IF(G810="Palette TIP",#REF!,VLOOKUP(G810, '金額'!$N$3:$P$62, 3, FALSE)))</f>
        <v/>
      </c>
      <c r="N810" s="147" t="str">
        <f t="shared" si="2"/>
        <v/>
      </c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 ht="13.5" customHeight="1">
      <c r="A811" s="148"/>
      <c r="B811" s="60" t="str">
        <f>IF($K811="","",(VLOOKUP($K811,'判定表'!$B$3:$G$108,6,FALSE)))</f>
        <v/>
      </c>
      <c r="C811" s="137"/>
      <c r="D811" s="149" t="str">
        <f t="shared" si="1"/>
        <v/>
      </c>
      <c r="E811" s="150" t="str">
        <f>IF(G811="","",VLOOKUP($G811,'金額'!$N$3:$O$62,2,FALSE))</f>
        <v/>
      </c>
      <c r="F811" s="150" t="str">
        <f>IF(G811="","",VLOOKUP($G811,'金額'!$N$3:$Q$62,4,FALSE))</f>
        <v/>
      </c>
      <c r="G811" s="140"/>
      <c r="H811" s="141"/>
      <c r="I811" s="142"/>
      <c r="J811" s="143"/>
      <c r="K811" s="144"/>
      <c r="L811" s="145"/>
      <c r="M811" s="151" t="str">
        <f>IF(G811="","", IF(G811="Palette TIP",#REF!,VLOOKUP(G811, '金額'!$N$3:$P$62, 3, FALSE)))</f>
        <v/>
      </c>
      <c r="N811" s="147" t="str">
        <f t="shared" si="2"/>
        <v/>
      </c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 ht="13.5" customHeight="1">
      <c r="A812" s="148"/>
      <c r="B812" s="60" t="str">
        <f>IF($K812="","",(VLOOKUP($K812,'判定表'!$B$3:$G$108,6,FALSE)))</f>
        <v/>
      </c>
      <c r="C812" s="137"/>
      <c r="D812" s="149" t="str">
        <f t="shared" si="1"/>
        <v/>
      </c>
      <c r="E812" s="150" t="str">
        <f>IF(G812="","",VLOOKUP($G812,'金額'!$N$3:$O$62,2,FALSE))</f>
        <v/>
      </c>
      <c r="F812" s="150" t="str">
        <f>IF(G812="","",VLOOKUP($G812,'金額'!$N$3:$Q$62,4,FALSE))</f>
        <v/>
      </c>
      <c r="G812" s="140"/>
      <c r="H812" s="141"/>
      <c r="I812" s="142"/>
      <c r="J812" s="143"/>
      <c r="K812" s="144"/>
      <c r="L812" s="145"/>
      <c r="M812" s="151" t="str">
        <f>IF(G812="","", IF(G812="Palette TIP",#REF!,VLOOKUP(G812, '金額'!$N$3:$P$62, 3, FALSE)))</f>
        <v/>
      </c>
      <c r="N812" s="147" t="str">
        <f t="shared" si="2"/>
        <v/>
      </c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 ht="13.5" customHeight="1">
      <c r="A813" s="148"/>
      <c r="B813" s="60" t="str">
        <f>IF($K813="","",(VLOOKUP($K813,'判定表'!$B$3:$G$108,6,FALSE)))</f>
        <v/>
      </c>
      <c r="C813" s="137"/>
      <c r="D813" s="149" t="str">
        <f t="shared" si="1"/>
        <v/>
      </c>
      <c r="E813" s="150" t="str">
        <f>IF(G813="","",VLOOKUP($G813,'金額'!$N$3:$O$62,2,FALSE))</f>
        <v/>
      </c>
      <c r="F813" s="150" t="str">
        <f>IF(G813="","",VLOOKUP($G813,'金額'!$N$3:$Q$62,4,FALSE))</f>
        <v/>
      </c>
      <c r="G813" s="140"/>
      <c r="H813" s="141"/>
      <c r="I813" s="142"/>
      <c r="J813" s="143"/>
      <c r="K813" s="144"/>
      <c r="L813" s="145"/>
      <c r="M813" s="151" t="str">
        <f>IF(G813="","", IF(G813="Palette TIP",#REF!,VLOOKUP(G813, '金額'!$N$3:$P$62, 3, FALSE)))</f>
        <v/>
      </c>
      <c r="N813" s="147" t="str">
        <f t="shared" si="2"/>
        <v/>
      </c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 ht="13.5" customHeight="1">
      <c r="A814" s="148"/>
      <c r="B814" s="60" t="str">
        <f>IF($K814="","",(VLOOKUP($K814,'判定表'!$B$3:$G$108,6,FALSE)))</f>
        <v/>
      </c>
      <c r="C814" s="137"/>
      <c r="D814" s="149" t="str">
        <f t="shared" si="1"/>
        <v/>
      </c>
      <c r="E814" s="150" t="str">
        <f>IF(G814="","",VLOOKUP($G814,'金額'!$N$3:$O$62,2,FALSE))</f>
        <v/>
      </c>
      <c r="F814" s="150" t="str">
        <f>IF(G814="","",VLOOKUP($G814,'金額'!$N$3:$Q$62,4,FALSE))</f>
        <v/>
      </c>
      <c r="G814" s="140"/>
      <c r="H814" s="141"/>
      <c r="I814" s="142"/>
      <c r="J814" s="143"/>
      <c r="K814" s="144"/>
      <c r="L814" s="145"/>
      <c r="M814" s="151" t="str">
        <f>IF(G814="","", IF(G814="Palette TIP",#REF!,VLOOKUP(G814, '金額'!$N$3:$P$62, 3, FALSE)))</f>
        <v/>
      </c>
      <c r="N814" s="147" t="str">
        <f t="shared" si="2"/>
        <v/>
      </c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 ht="13.5" customHeight="1">
      <c r="A815" s="148"/>
      <c r="B815" s="60" t="str">
        <f>IF($K815="","",(VLOOKUP($K815,'判定表'!$B$3:$G$108,6,FALSE)))</f>
        <v/>
      </c>
      <c r="C815" s="137"/>
      <c r="D815" s="149" t="str">
        <f t="shared" si="1"/>
        <v/>
      </c>
      <c r="E815" s="150" t="str">
        <f>IF(G815="","",VLOOKUP($G815,'金額'!$N$3:$O$62,2,FALSE))</f>
        <v/>
      </c>
      <c r="F815" s="150" t="str">
        <f>IF(G815="","",VLOOKUP($G815,'金額'!$N$3:$Q$62,4,FALSE))</f>
        <v/>
      </c>
      <c r="G815" s="140"/>
      <c r="H815" s="141"/>
      <c r="I815" s="142"/>
      <c r="J815" s="143"/>
      <c r="K815" s="144"/>
      <c r="L815" s="145"/>
      <c r="M815" s="151" t="str">
        <f>IF(G815="","", IF(G815="Palette TIP",#REF!,VLOOKUP(G815, '金額'!$N$3:$P$62, 3, FALSE)))</f>
        <v/>
      </c>
      <c r="N815" s="147" t="str">
        <f t="shared" si="2"/>
        <v/>
      </c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 ht="13.5" customHeight="1">
      <c r="A816" s="148"/>
      <c r="B816" s="60" t="str">
        <f>IF($K816="","",(VLOOKUP($K816,'判定表'!$B$3:$G$108,6,FALSE)))</f>
        <v/>
      </c>
      <c r="C816" s="137"/>
      <c r="D816" s="149" t="str">
        <f t="shared" si="1"/>
        <v/>
      </c>
      <c r="E816" s="150" t="str">
        <f>IF(G816="","",VLOOKUP($G816,'金額'!$N$3:$O$62,2,FALSE))</f>
        <v/>
      </c>
      <c r="F816" s="150" t="str">
        <f>IF(G816="","",VLOOKUP($G816,'金額'!$N$3:$Q$62,4,FALSE))</f>
        <v/>
      </c>
      <c r="G816" s="140"/>
      <c r="H816" s="141"/>
      <c r="I816" s="142"/>
      <c r="J816" s="143"/>
      <c r="K816" s="144"/>
      <c r="L816" s="145"/>
      <c r="M816" s="151" t="str">
        <f>IF(G816="","", IF(G816="Palette TIP",#REF!,VLOOKUP(G816, '金額'!$N$3:$P$62, 3, FALSE)))</f>
        <v/>
      </c>
      <c r="N816" s="147" t="str">
        <f t="shared" si="2"/>
        <v/>
      </c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 ht="13.5" customHeight="1">
      <c r="A817" s="148"/>
      <c r="B817" s="60" t="str">
        <f>IF($K817="","",(VLOOKUP($K817,'判定表'!$B$3:$G$108,6,FALSE)))</f>
        <v/>
      </c>
      <c r="C817" s="137"/>
      <c r="D817" s="149" t="str">
        <f t="shared" si="1"/>
        <v/>
      </c>
      <c r="E817" s="150" t="str">
        <f>IF(G817="","",VLOOKUP($G817,'金額'!$N$3:$O$62,2,FALSE))</f>
        <v/>
      </c>
      <c r="F817" s="150" t="str">
        <f>IF(G817="","",VLOOKUP($G817,'金額'!$N$3:$Q$62,4,FALSE))</f>
        <v/>
      </c>
      <c r="G817" s="140"/>
      <c r="H817" s="141"/>
      <c r="I817" s="142"/>
      <c r="J817" s="143"/>
      <c r="K817" s="144"/>
      <c r="L817" s="145"/>
      <c r="M817" s="151" t="str">
        <f>IF(G817="","", IF(G817="Palette TIP",#REF!,VLOOKUP(G817, '金額'!$N$3:$P$62, 3, FALSE)))</f>
        <v/>
      </c>
      <c r="N817" s="147" t="str">
        <f t="shared" si="2"/>
        <v/>
      </c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 ht="13.5" customHeight="1">
      <c r="A818" s="148"/>
      <c r="B818" s="60" t="str">
        <f>IF($K818="","",(VLOOKUP($K818,'判定表'!$B$3:$G$108,6,FALSE)))</f>
        <v/>
      </c>
      <c r="C818" s="137"/>
      <c r="D818" s="149" t="str">
        <f t="shared" si="1"/>
        <v/>
      </c>
      <c r="E818" s="150" t="str">
        <f>IF(G818="","",VLOOKUP($G818,'金額'!$N$3:$O$62,2,FALSE))</f>
        <v/>
      </c>
      <c r="F818" s="150" t="str">
        <f>IF(G818="","",VLOOKUP($G818,'金額'!$N$3:$Q$62,4,FALSE))</f>
        <v/>
      </c>
      <c r="G818" s="140"/>
      <c r="H818" s="141"/>
      <c r="I818" s="142"/>
      <c r="J818" s="143"/>
      <c r="K818" s="144"/>
      <c r="L818" s="145"/>
      <c r="M818" s="151" t="str">
        <f>IF(G818="","", IF(G818="Palette TIP",#REF!,VLOOKUP(G818, '金額'!$N$3:$P$62, 3, FALSE)))</f>
        <v/>
      </c>
      <c r="N818" s="147" t="str">
        <f t="shared" si="2"/>
        <v/>
      </c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 ht="13.5" customHeight="1">
      <c r="A819" s="148"/>
      <c r="B819" s="60" t="str">
        <f>IF($K819="","",(VLOOKUP($K819,'判定表'!$B$3:$G$108,6,FALSE)))</f>
        <v/>
      </c>
      <c r="C819" s="137"/>
      <c r="D819" s="149" t="str">
        <f t="shared" si="1"/>
        <v/>
      </c>
      <c r="E819" s="150" t="str">
        <f>IF(G819="","",VLOOKUP($G819,'金額'!$N$3:$O$62,2,FALSE))</f>
        <v/>
      </c>
      <c r="F819" s="150" t="str">
        <f>IF(G819="","",VLOOKUP($G819,'金額'!$N$3:$Q$62,4,FALSE))</f>
        <v/>
      </c>
      <c r="G819" s="140"/>
      <c r="H819" s="141"/>
      <c r="I819" s="142"/>
      <c r="J819" s="143"/>
      <c r="K819" s="144"/>
      <c r="L819" s="145"/>
      <c r="M819" s="151" t="str">
        <f>IF(G819="","", IF(G819="Palette TIP",#REF!,VLOOKUP(G819, '金額'!$N$3:$P$62, 3, FALSE)))</f>
        <v/>
      </c>
      <c r="N819" s="147" t="str">
        <f t="shared" si="2"/>
        <v/>
      </c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 ht="13.5" customHeight="1">
      <c r="A820" s="148"/>
      <c r="B820" s="60" t="str">
        <f>IF($K820="","",(VLOOKUP($K820,'判定表'!$B$3:$G$108,6,FALSE)))</f>
        <v/>
      </c>
      <c r="C820" s="137"/>
      <c r="D820" s="149" t="str">
        <f t="shared" si="1"/>
        <v/>
      </c>
      <c r="E820" s="150" t="str">
        <f>IF(G820="","",VLOOKUP($G820,'金額'!$N$3:$O$62,2,FALSE))</f>
        <v/>
      </c>
      <c r="F820" s="150" t="str">
        <f>IF(G820="","",VLOOKUP($G820,'金額'!$N$3:$Q$62,4,FALSE))</f>
        <v/>
      </c>
      <c r="G820" s="140"/>
      <c r="H820" s="141"/>
      <c r="I820" s="142"/>
      <c r="J820" s="143"/>
      <c r="K820" s="144"/>
      <c r="L820" s="145"/>
      <c r="M820" s="151" t="str">
        <f>IF(G820="","", IF(G820="Palette TIP",#REF!,VLOOKUP(G820, '金額'!$N$3:$P$62, 3, FALSE)))</f>
        <v/>
      </c>
      <c r="N820" s="147" t="str">
        <f t="shared" si="2"/>
        <v/>
      </c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 ht="13.5" customHeight="1">
      <c r="A821" s="148"/>
      <c r="B821" s="60" t="str">
        <f>IF($K821="","",(VLOOKUP($K821,'判定表'!$B$3:$G$108,6,FALSE)))</f>
        <v/>
      </c>
      <c r="C821" s="137"/>
      <c r="D821" s="149" t="str">
        <f t="shared" si="1"/>
        <v/>
      </c>
      <c r="E821" s="150" t="str">
        <f>IF(G821="","",VLOOKUP($G821,'金額'!$N$3:$O$62,2,FALSE))</f>
        <v/>
      </c>
      <c r="F821" s="150" t="str">
        <f>IF(G821="","",VLOOKUP($G821,'金額'!$N$3:$Q$62,4,FALSE))</f>
        <v/>
      </c>
      <c r="G821" s="140"/>
      <c r="H821" s="141"/>
      <c r="I821" s="142"/>
      <c r="J821" s="143"/>
      <c r="K821" s="144"/>
      <c r="L821" s="145"/>
      <c r="M821" s="151" t="str">
        <f>IF(G821="","", IF(G821="Palette TIP",#REF!,VLOOKUP(G821, '金額'!$N$3:$P$62, 3, FALSE)))</f>
        <v/>
      </c>
      <c r="N821" s="147" t="str">
        <f t="shared" si="2"/>
        <v/>
      </c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 ht="13.5" customHeight="1">
      <c r="A822" s="148"/>
      <c r="B822" s="60" t="str">
        <f>IF($K822="","",(VLOOKUP($K822,'判定表'!$B$3:$G$108,6,FALSE)))</f>
        <v/>
      </c>
      <c r="C822" s="137"/>
      <c r="D822" s="149" t="str">
        <f t="shared" si="1"/>
        <v/>
      </c>
      <c r="E822" s="150" t="str">
        <f>IF(G822="","",VLOOKUP($G822,'金額'!$N$3:$O$62,2,FALSE))</f>
        <v/>
      </c>
      <c r="F822" s="150" t="str">
        <f>IF(G822="","",VLOOKUP($G822,'金額'!$N$3:$Q$62,4,FALSE))</f>
        <v/>
      </c>
      <c r="G822" s="140"/>
      <c r="H822" s="141"/>
      <c r="I822" s="142"/>
      <c r="J822" s="143"/>
      <c r="K822" s="144"/>
      <c r="L822" s="145"/>
      <c r="M822" s="151" t="str">
        <f>IF(G822="","", IF(G822="Palette TIP",#REF!,VLOOKUP(G822, '金額'!$N$3:$P$62, 3, FALSE)))</f>
        <v/>
      </c>
      <c r="N822" s="147" t="str">
        <f t="shared" si="2"/>
        <v/>
      </c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 ht="13.5" customHeight="1">
      <c r="A823" s="148"/>
      <c r="B823" s="60" t="str">
        <f>IF($K823="","",(VLOOKUP($K823,'判定表'!$B$3:$G$108,6,FALSE)))</f>
        <v/>
      </c>
      <c r="C823" s="137"/>
      <c r="D823" s="149" t="str">
        <f t="shared" si="1"/>
        <v/>
      </c>
      <c r="E823" s="150" t="str">
        <f>IF(G823="","",VLOOKUP($G823,'金額'!$N$3:$O$62,2,FALSE))</f>
        <v/>
      </c>
      <c r="F823" s="150" t="str">
        <f>IF(G823="","",VLOOKUP($G823,'金額'!$N$3:$Q$62,4,FALSE))</f>
        <v/>
      </c>
      <c r="G823" s="140"/>
      <c r="H823" s="141"/>
      <c r="I823" s="142"/>
      <c r="J823" s="143"/>
      <c r="K823" s="144"/>
      <c r="L823" s="145"/>
      <c r="M823" s="151" t="str">
        <f>IF(G823="","", IF(G823="Palette TIP",#REF!,VLOOKUP(G823, '金額'!$N$3:$P$62, 3, FALSE)))</f>
        <v/>
      </c>
      <c r="N823" s="147" t="str">
        <f t="shared" si="2"/>
        <v/>
      </c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 ht="13.5" customHeight="1">
      <c r="A824" s="148"/>
      <c r="B824" s="60" t="str">
        <f>IF($K824="","",(VLOOKUP($K824,'判定表'!$B$3:$G$108,6,FALSE)))</f>
        <v/>
      </c>
      <c r="C824" s="137"/>
      <c r="D824" s="149" t="str">
        <f t="shared" si="1"/>
        <v/>
      </c>
      <c r="E824" s="150" t="str">
        <f>IF(G824="","",VLOOKUP($G824,'金額'!$N$3:$O$62,2,FALSE))</f>
        <v/>
      </c>
      <c r="F824" s="150" t="str">
        <f>IF(G824="","",VLOOKUP($G824,'金額'!$N$3:$Q$62,4,FALSE))</f>
        <v/>
      </c>
      <c r="G824" s="140"/>
      <c r="H824" s="141"/>
      <c r="I824" s="142"/>
      <c r="J824" s="143"/>
      <c r="K824" s="144"/>
      <c r="L824" s="145"/>
      <c r="M824" s="151" t="str">
        <f>IF(G824="","", IF(G824="Palette TIP",#REF!,VLOOKUP(G824, '金額'!$N$3:$P$62, 3, FALSE)))</f>
        <v/>
      </c>
      <c r="N824" s="147" t="str">
        <f t="shared" si="2"/>
        <v/>
      </c>
      <c r="O824" s="125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 ht="13.5" customHeight="1">
      <c r="A825" s="148"/>
      <c r="B825" s="60" t="str">
        <f>IF($K825="","",(VLOOKUP($K825,'判定表'!$B$3:$G$108,6,FALSE)))</f>
        <v/>
      </c>
      <c r="C825" s="137"/>
      <c r="D825" s="149" t="str">
        <f t="shared" si="1"/>
        <v/>
      </c>
      <c r="E825" s="150" t="str">
        <f>IF(G825="","",VLOOKUP($G825,'金額'!$N$3:$O$62,2,FALSE))</f>
        <v/>
      </c>
      <c r="F825" s="150" t="str">
        <f>IF(G825="","",VLOOKUP($G825,'金額'!$N$3:$Q$62,4,FALSE))</f>
        <v/>
      </c>
      <c r="G825" s="140"/>
      <c r="H825" s="141"/>
      <c r="I825" s="142"/>
      <c r="J825" s="143"/>
      <c r="K825" s="144"/>
      <c r="L825" s="145"/>
      <c r="M825" s="151" t="str">
        <f>IF(G825="","", IF(G825="Palette TIP",#REF!,VLOOKUP(G825, '金額'!$N$3:$P$62, 3, FALSE)))</f>
        <v/>
      </c>
      <c r="N825" s="147" t="str">
        <f t="shared" si="2"/>
        <v/>
      </c>
      <c r="O825" s="125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 ht="13.5" customHeight="1">
      <c r="A826" s="148"/>
      <c r="B826" s="60" t="str">
        <f>IF($K826="","",(VLOOKUP($K826,'判定表'!$B$3:$G$108,6,FALSE)))</f>
        <v/>
      </c>
      <c r="C826" s="137"/>
      <c r="D826" s="149" t="str">
        <f t="shared" si="1"/>
        <v/>
      </c>
      <c r="E826" s="150" t="str">
        <f>IF(G826="","",VLOOKUP($G826,'金額'!$N$3:$O$62,2,FALSE))</f>
        <v/>
      </c>
      <c r="F826" s="150" t="str">
        <f>IF(G826="","",VLOOKUP($G826,'金額'!$N$3:$Q$62,4,FALSE))</f>
        <v/>
      </c>
      <c r="G826" s="140"/>
      <c r="H826" s="141"/>
      <c r="I826" s="142"/>
      <c r="J826" s="143"/>
      <c r="K826" s="144"/>
      <c r="L826" s="145"/>
      <c r="M826" s="151" t="str">
        <f>IF(G826="","", IF(G826="Palette TIP",#REF!,VLOOKUP(G826, '金額'!$N$3:$P$62, 3, FALSE)))</f>
        <v/>
      </c>
      <c r="N826" s="147" t="str">
        <f t="shared" si="2"/>
        <v/>
      </c>
      <c r="O826" s="125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 ht="13.5" customHeight="1">
      <c r="A827" s="148"/>
      <c r="B827" s="60" t="str">
        <f>IF($K827="","",(VLOOKUP($K827,'判定表'!$B$3:$G$108,6,FALSE)))</f>
        <v/>
      </c>
      <c r="C827" s="137"/>
      <c r="D827" s="149" t="str">
        <f t="shared" si="1"/>
        <v/>
      </c>
      <c r="E827" s="150" t="str">
        <f>IF(G827="","",VLOOKUP($G827,'金額'!$N$3:$O$62,2,FALSE))</f>
        <v/>
      </c>
      <c r="F827" s="150" t="str">
        <f>IF(G827="","",VLOOKUP($G827,'金額'!$N$3:$Q$62,4,FALSE))</f>
        <v/>
      </c>
      <c r="G827" s="140"/>
      <c r="H827" s="141"/>
      <c r="I827" s="142"/>
      <c r="J827" s="143"/>
      <c r="K827" s="144"/>
      <c r="L827" s="145"/>
      <c r="M827" s="151" t="str">
        <f>IF(G827="","", IF(G827="Palette TIP",#REF!,VLOOKUP(G827, '金額'!$N$3:$P$62, 3, FALSE)))</f>
        <v/>
      </c>
      <c r="N827" s="147" t="str">
        <f t="shared" si="2"/>
        <v/>
      </c>
      <c r="O827" s="125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 ht="13.5" customHeight="1">
      <c r="A828" s="148"/>
      <c r="B828" s="60" t="str">
        <f>IF($K828="","",(VLOOKUP($K828,'判定表'!$B$3:$G$108,6,FALSE)))</f>
        <v/>
      </c>
      <c r="C828" s="137"/>
      <c r="D828" s="149" t="str">
        <f t="shared" si="1"/>
        <v/>
      </c>
      <c r="E828" s="150" t="str">
        <f>IF(G828="","",VLOOKUP($G828,'金額'!$N$3:$O$62,2,FALSE))</f>
        <v/>
      </c>
      <c r="F828" s="150" t="str">
        <f>IF(G828="","",VLOOKUP($G828,'金額'!$N$3:$Q$62,4,FALSE))</f>
        <v/>
      </c>
      <c r="G828" s="140"/>
      <c r="H828" s="141"/>
      <c r="I828" s="142"/>
      <c r="J828" s="143"/>
      <c r="K828" s="144"/>
      <c r="L828" s="145"/>
      <c r="M828" s="151" t="str">
        <f>IF(G828="","", IF(G828="Palette TIP",#REF!,VLOOKUP(G828, '金額'!$N$3:$P$62, 3, FALSE)))</f>
        <v/>
      </c>
      <c r="N828" s="147" t="str">
        <f t="shared" si="2"/>
        <v/>
      </c>
      <c r="O828" s="125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 ht="13.5" customHeight="1">
      <c r="A829" s="148"/>
      <c r="B829" s="60" t="str">
        <f>IF($K829="","",(VLOOKUP($K829,'判定表'!$B$3:$G$108,6,FALSE)))</f>
        <v/>
      </c>
      <c r="C829" s="137"/>
      <c r="D829" s="149" t="str">
        <f t="shared" si="1"/>
        <v/>
      </c>
      <c r="E829" s="150" t="str">
        <f>IF(G829="","",VLOOKUP($G829,'金額'!$N$3:$O$62,2,FALSE))</f>
        <v/>
      </c>
      <c r="F829" s="150" t="str">
        <f>IF(G829="","",VLOOKUP($G829,'金額'!$N$3:$Q$62,4,FALSE))</f>
        <v/>
      </c>
      <c r="G829" s="140"/>
      <c r="H829" s="141"/>
      <c r="I829" s="142"/>
      <c r="J829" s="143"/>
      <c r="K829" s="144"/>
      <c r="L829" s="145"/>
      <c r="M829" s="151" t="str">
        <f>IF(G829="","", IF(G829="Palette TIP",#REF!,VLOOKUP(G829, '金額'!$N$3:$P$62, 3, FALSE)))</f>
        <v/>
      </c>
      <c r="N829" s="147" t="str">
        <f t="shared" si="2"/>
        <v/>
      </c>
      <c r="O829" s="125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 ht="13.5" customHeight="1">
      <c r="A830" s="148"/>
      <c r="B830" s="60" t="str">
        <f>IF($K830="","",(VLOOKUP($K830,'判定表'!$B$3:$G$108,6,FALSE)))</f>
        <v/>
      </c>
      <c r="C830" s="137"/>
      <c r="D830" s="149" t="str">
        <f t="shared" si="1"/>
        <v/>
      </c>
      <c r="E830" s="150" t="str">
        <f>IF(G830="","",VLOOKUP($G830,'金額'!$N$3:$O$62,2,FALSE))</f>
        <v/>
      </c>
      <c r="F830" s="150" t="str">
        <f>IF(G830="","",VLOOKUP($G830,'金額'!$N$3:$Q$62,4,FALSE))</f>
        <v/>
      </c>
      <c r="G830" s="140"/>
      <c r="H830" s="141"/>
      <c r="I830" s="142"/>
      <c r="J830" s="143"/>
      <c r="K830" s="144"/>
      <c r="L830" s="145"/>
      <c r="M830" s="151" t="str">
        <f>IF(G830="","", IF(G830="Palette TIP",#REF!,VLOOKUP(G830, '金額'!$N$3:$P$62, 3, FALSE)))</f>
        <v/>
      </c>
      <c r="N830" s="147" t="str">
        <f t="shared" si="2"/>
        <v/>
      </c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 ht="13.5" customHeight="1">
      <c r="A831" s="148"/>
      <c r="B831" s="60" t="str">
        <f>IF($K831="","",(VLOOKUP($K831,'判定表'!$B$3:$G$108,6,FALSE)))</f>
        <v/>
      </c>
      <c r="C831" s="137"/>
      <c r="D831" s="149" t="str">
        <f t="shared" si="1"/>
        <v/>
      </c>
      <c r="E831" s="150" t="str">
        <f>IF(G831="","",VLOOKUP($G831,'金額'!$N$3:$O$62,2,FALSE))</f>
        <v/>
      </c>
      <c r="F831" s="150" t="str">
        <f>IF(G831="","",VLOOKUP($G831,'金額'!$N$3:$Q$62,4,FALSE))</f>
        <v/>
      </c>
      <c r="G831" s="140"/>
      <c r="H831" s="141"/>
      <c r="I831" s="142"/>
      <c r="J831" s="143"/>
      <c r="K831" s="144"/>
      <c r="L831" s="145"/>
      <c r="M831" s="151" t="str">
        <f>IF(G831="","", IF(G831="Palette TIP",#REF!,VLOOKUP(G831, '金額'!$N$3:$P$62, 3, FALSE)))</f>
        <v/>
      </c>
      <c r="N831" s="147" t="str">
        <f t="shared" si="2"/>
        <v/>
      </c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 ht="13.5" customHeight="1">
      <c r="A832" s="148"/>
      <c r="B832" s="60" t="str">
        <f>IF($K832="","",(VLOOKUP($K832,'判定表'!$B$3:$G$108,6,FALSE)))</f>
        <v/>
      </c>
      <c r="C832" s="137"/>
      <c r="D832" s="149" t="str">
        <f t="shared" si="1"/>
        <v/>
      </c>
      <c r="E832" s="150" t="str">
        <f>IF(G832="","",VLOOKUP($G832,'金額'!$N$3:$O$62,2,FALSE))</f>
        <v/>
      </c>
      <c r="F832" s="150" t="str">
        <f>IF(G832="","",VLOOKUP($G832,'金額'!$N$3:$Q$62,4,FALSE))</f>
        <v/>
      </c>
      <c r="G832" s="140"/>
      <c r="H832" s="141"/>
      <c r="I832" s="142"/>
      <c r="J832" s="143"/>
      <c r="K832" s="144"/>
      <c r="L832" s="145"/>
      <c r="M832" s="151" t="str">
        <f>IF(G832="","", IF(G832="Palette TIP",#REF!,VLOOKUP(G832, '金額'!$N$3:$P$62, 3, FALSE)))</f>
        <v/>
      </c>
      <c r="N832" s="147" t="str">
        <f t="shared" si="2"/>
        <v/>
      </c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 ht="13.5" customHeight="1">
      <c r="A833" s="148"/>
      <c r="B833" s="60" t="str">
        <f>IF($K833="","",(VLOOKUP($K833,'判定表'!$B$3:$G$108,6,FALSE)))</f>
        <v/>
      </c>
      <c r="C833" s="137"/>
      <c r="D833" s="149" t="str">
        <f t="shared" si="1"/>
        <v/>
      </c>
      <c r="E833" s="150" t="str">
        <f>IF(G833="","",VLOOKUP($G833,'金額'!$N$3:$O$62,2,FALSE))</f>
        <v/>
      </c>
      <c r="F833" s="150" t="str">
        <f>IF(G833="","",VLOOKUP($G833,'金額'!$N$3:$Q$62,4,FALSE))</f>
        <v/>
      </c>
      <c r="G833" s="140"/>
      <c r="H833" s="141"/>
      <c r="I833" s="142"/>
      <c r="J833" s="143"/>
      <c r="K833" s="144"/>
      <c r="L833" s="145"/>
      <c r="M833" s="151" t="str">
        <f>IF(G833="","", IF(G833="Palette TIP",#REF!,VLOOKUP(G833, '金額'!$N$3:$P$62, 3, FALSE)))</f>
        <v/>
      </c>
      <c r="N833" s="147" t="str">
        <f t="shared" si="2"/>
        <v/>
      </c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 ht="13.5" customHeight="1">
      <c r="A834" s="148"/>
      <c r="B834" s="60" t="str">
        <f>IF($K834="","",(VLOOKUP($K834,'判定表'!$B$3:$G$108,6,FALSE)))</f>
        <v/>
      </c>
      <c r="C834" s="137"/>
      <c r="D834" s="149" t="str">
        <f t="shared" si="1"/>
        <v/>
      </c>
      <c r="E834" s="150" t="str">
        <f>IF(G834="","",VLOOKUP($G834,'金額'!$N$3:$O$62,2,FALSE))</f>
        <v/>
      </c>
      <c r="F834" s="150" t="str">
        <f>IF(G834="","",VLOOKUP($G834,'金額'!$N$3:$Q$62,4,FALSE))</f>
        <v/>
      </c>
      <c r="G834" s="140"/>
      <c r="H834" s="141"/>
      <c r="I834" s="142"/>
      <c r="J834" s="143"/>
      <c r="K834" s="144"/>
      <c r="L834" s="145"/>
      <c r="M834" s="151" t="str">
        <f>IF(G834="","", IF(G834="Palette TIP",#REF!,VLOOKUP(G834, '金額'!$N$3:$P$62, 3, FALSE)))</f>
        <v/>
      </c>
      <c r="N834" s="147" t="str">
        <f t="shared" si="2"/>
        <v/>
      </c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 ht="13.5" customHeight="1">
      <c r="A835" s="148"/>
      <c r="B835" s="60" t="str">
        <f>IF($K835="","",(VLOOKUP($K835,'判定表'!$B$3:$G$108,6,FALSE)))</f>
        <v/>
      </c>
      <c r="C835" s="137"/>
      <c r="D835" s="149" t="str">
        <f t="shared" si="1"/>
        <v/>
      </c>
      <c r="E835" s="150" t="str">
        <f>IF(G835="","",VLOOKUP($G835,'金額'!$N$3:$O$62,2,FALSE))</f>
        <v/>
      </c>
      <c r="F835" s="150" t="str">
        <f>IF(G835="","",VLOOKUP($G835,'金額'!$N$3:$Q$62,4,FALSE))</f>
        <v/>
      </c>
      <c r="G835" s="140"/>
      <c r="H835" s="141"/>
      <c r="I835" s="142"/>
      <c r="J835" s="143"/>
      <c r="K835" s="144"/>
      <c r="L835" s="145"/>
      <c r="M835" s="151" t="str">
        <f>IF(G835="","", IF(G835="Palette TIP",#REF!,VLOOKUP(G835, '金額'!$N$3:$P$62, 3, FALSE)))</f>
        <v/>
      </c>
      <c r="N835" s="147" t="str">
        <f t="shared" si="2"/>
        <v/>
      </c>
      <c r="O835" s="125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 ht="13.5" customHeight="1">
      <c r="A836" s="148"/>
      <c r="B836" s="60" t="str">
        <f>IF($K836="","",(VLOOKUP($K836,'判定表'!$B$3:$G$108,6,FALSE)))</f>
        <v/>
      </c>
      <c r="C836" s="137"/>
      <c r="D836" s="149" t="str">
        <f t="shared" si="1"/>
        <v/>
      </c>
      <c r="E836" s="150" t="str">
        <f>IF(G836="","",VLOOKUP($G836,'金額'!$N$3:$O$62,2,FALSE))</f>
        <v/>
      </c>
      <c r="F836" s="150" t="str">
        <f>IF(G836="","",VLOOKUP($G836,'金額'!$N$3:$Q$62,4,FALSE))</f>
        <v/>
      </c>
      <c r="G836" s="140"/>
      <c r="H836" s="141"/>
      <c r="I836" s="142"/>
      <c r="J836" s="143"/>
      <c r="K836" s="144"/>
      <c r="L836" s="145"/>
      <c r="M836" s="151" t="str">
        <f>IF(G836="","", IF(G836="Palette TIP",#REF!,VLOOKUP(G836, '金額'!$N$3:$P$62, 3, FALSE)))</f>
        <v/>
      </c>
      <c r="N836" s="147" t="str">
        <f t="shared" si="2"/>
        <v/>
      </c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 ht="13.5" customHeight="1">
      <c r="A837" s="148"/>
      <c r="B837" s="60" t="str">
        <f>IF($K837="","",(VLOOKUP($K837,'判定表'!$B$3:$G$108,6,FALSE)))</f>
        <v/>
      </c>
      <c r="C837" s="137"/>
      <c r="D837" s="149" t="str">
        <f t="shared" si="1"/>
        <v/>
      </c>
      <c r="E837" s="150" t="str">
        <f>IF(G837="","",VLOOKUP($G837,'金額'!$N$3:$O$62,2,FALSE))</f>
        <v/>
      </c>
      <c r="F837" s="150" t="str">
        <f>IF(G837="","",VLOOKUP($G837,'金額'!$N$3:$Q$62,4,FALSE))</f>
        <v/>
      </c>
      <c r="G837" s="140"/>
      <c r="H837" s="141"/>
      <c r="I837" s="142"/>
      <c r="J837" s="143"/>
      <c r="K837" s="144"/>
      <c r="L837" s="145"/>
      <c r="M837" s="151" t="str">
        <f>IF(G837="","", IF(G837="Palette TIP",#REF!,VLOOKUP(G837, '金額'!$N$3:$P$62, 3, FALSE)))</f>
        <v/>
      </c>
      <c r="N837" s="147" t="str">
        <f t="shared" si="2"/>
        <v/>
      </c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 ht="13.5" customHeight="1">
      <c r="A838" s="148"/>
      <c r="B838" s="60" t="str">
        <f>IF($K838="","",(VLOOKUP($K838,'判定表'!$B$3:$G$108,6,FALSE)))</f>
        <v/>
      </c>
      <c r="C838" s="137"/>
      <c r="D838" s="149" t="str">
        <f t="shared" si="1"/>
        <v/>
      </c>
      <c r="E838" s="150" t="str">
        <f>IF(G838="","",VLOOKUP($G838,'金額'!$N$3:$O$62,2,FALSE))</f>
        <v/>
      </c>
      <c r="F838" s="150" t="str">
        <f>IF(G838="","",VLOOKUP($G838,'金額'!$N$3:$Q$62,4,FALSE))</f>
        <v/>
      </c>
      <c r="G838" s="140"/>
      <c r="H838" s="141"/>
      <c r="I838" s="142"/>
      <c r="J838" s="143"/>
      <c r="K838" s="144"/>
      <c r="L838" s="145"/>
      <c r="M838" s="151" t="str">
        <f>IF(G838="","", IF(G838="Palette TIP",#REF!,VLOOKUP(G838, '金額'!$N$3:$P$62, 3, FALSE)))</f>
        <v/>
      </c>
      <c r="N838" s="147" t="str">
        <f t="shared" si="2"/>
        <v/>
      </c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 ht="13.5" customHeight="1">
      <c r="A839" s="148"/>
      <c r="B839" s="60" t="str">
        <f>IF($K839="","",(VLOOKUP($K839,'判定表'!$B$3:$G$108,6,FALSE)))</f>
        <v/>
      </c>
      <c r="C839" s="137"/>
      <c r="D839" s="149" t="str">
        <f t="shared" si="1"/>
        <v/>
      </c>
      <c r="E839" s="150" t="str">
        <f>IF(G839="","",VLOOKUP($G839,'金額'!$N$3:$O$62,2,FALSE))</f>
        <v/>
      </c>
      <c r="F839" s="150" t="str">
        <f>IF(G839="","",VLOOKUP($G839,'金額'!$N$3:$Q$62,4,FALSE))</f>
        <v/>
      </c>
      <c r="G839" s="140"/>
      <c r="H839" s="141"/>
      <c r="I839" s="142"/>
      <c r="J839" s="143"/>
      <c r="K839" s="144"/>
      <c r="L839" s="145"/>
      <c r="M839" s="151" t="str">
        <f>IF(G839="","", IF(G839="Palette TIP",#REF!,VLOOKUP(G839, '金額'!$N$3:$P$62, 3, FALSE)))</f>
        <v/>
      </c>
      <c r="N839" s="147" t="str">
        <f t="shared" si="2"/>
        <v/>
      </c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 ht="13.5" customHeight="1">
      <c r="A840" s="148"/>
      <c r="B840" s="60" t="str">
        <f>IF($K840="","",(VLOOKUP($K840,'判定表'!$B$3:$G$108,6,FALSE)))</f>
        <v/>
      </c>
      <c r="C840" s="137"/>
      <c r="D840" s="149" t="str">
        <f t="shared" si="1"/>
        <v/>
      </c>
      <c r="E840" s="150" t="str">
        <f>IF(G840="","",VLOOKUP($G840,'金額'!$N$3:$O$62,2,FALSE))</f>
        <v/>
      </c>
      <c r="F840" s="150" t="str">
        <f>IF(G840="","",VLOOKUP($G840,'金額'!$N$3:$Q$62,4,FALSE))</f>
        <v/>
      </c>
      <c r="G840" s="140"/>
      <c r="H840" s="141"/>
      <c r="I840" s="142"/>
      <c r="J840" s="143"/>
      <c r="K840" s="144"/>
      <c r="L840" s="145"/>
      <c r="M840" s="151" t="str">
        <f>IF(G840="","", IF(G840="Palette TIP",#REF!,VLOOKUP(G840, '金額'!$N$3:$P$62, 3, FALSE)))</f>
        <v/>
      </c>
      <c r="N840" s="147" t="str">
        <f t="shared" si="2"/>
        <v/>
      </c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 ht="13.5" customHeight="1">
      <c r="A841" s="148"/>
      <c r="B841" s="60" t="str">
        <f>IF($K841="","",(VLOOKUP($K841,'判定表'!$B$3:$G$108,6,FALSE)))</f>
        <v/>
      </c>
      <c r="C841" s="137"/>
      <c r="D841" s="149" t="str">
        <f t="shared" si="1"/>
        <v/>
      </c>
      <c r="E841" s="150" t="str">
        <f>IF(G841="","",VLOOKUP($G841,'金額'!$N$3:$O$62,2,FALSE))</f>
        <v/>
      </c>
      <c r="F841" s="150" t="str">
        <f>IF(G841="","",VLOOKUP($G841,'金額'!$N$3:$Q$62,4,FALSE))</f>
        <v/>
      </c>
      <c r="G841" s="140"/>
      <c r="H841" s="141"/>
      <c r="I841" s="142"/>
      <c r="J841" s="143"/>
      <c r="K841" s="144"/>
      <c r="L841" s="145"/>
      <c r="M841" s="151" t="str">
        <f>IF(G841="","", IF(G841="Palette TIP",#REF!,VLOOKUP(G841, '金額'!$N$3:$P$62, 3, FALSE)))</f>
        <v/>
      </c>
      <c r="N841" s="147" t="str">
        <f t="shared" si="2"/>
        <v/>
      </c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 ht="13.5" customHeight="1">
      <c r="A842" s="148"/>
      <c r="B842" s="60" t="str">
        <f>IF($K842="","",(VLOOKUP($K842,'判定表'!$B$3:$G$108,6,FALSE)))</f>
        <v/>
      </c>
      <c r="C842" s="137"/>
      <c r="D842" s="149" t="str">
        <f t="shared" si="1"/>
        <v/>
      </c>
      <c r="E842" s="150" t="str">
        <f>IF(G842="","",VLOOKUP($G842,'金額'!$N$3:$O$62,2,FALSE))</f>
        <v/>
      </c>
      <c r="F842" s="150" t="str">
        <f>IF(G842="","",VLOOKUP($G842,'金額'!$N$3:$Q$62,4,FALSE))</f>
        <v/>
      </c>
      <c r="G842" s="140"/>
      <c r="H842" s="141"/>
      <c r="I842" s="142"/>
      <c r="J842" s="143"/>
      <c r="K842" s="144"/>
      <c r="L842" s="145"/>
      <c r="M842" s="151" t="str">
        <f>IF(G842="","", IF(G842="Palette TIP",#REF!,VLOOKUP(G842, '金額'!$N$3:$P$62, 3, FALSE)))</f>
        <v/>
      </c>
      <c r="N842" s="147" t="str">
        <f t="shared" si="2"/>
        <v/>
      </c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 ht="13.5" customHeight="1">
      <c r="A843" s="148"/>
      <c r="B843" s="60" t="str">
        <f>IF($K843="","",(VLOOKUP($K843,'判定表'!$B$3:$G$108,6,FALSE)))</f>
        <v/>
      </c>
      <c r="C843" s="137"/>
      <c r="D843" s="149" t="str">
        <f t="shared" si="1"/>
        <v/>
      </c>
      <c r="E843" s="150" t="str">
        <f>IF(G843="","",VLOOKUP($G843,'金額'!$N$3:$O$62,2,FALSE))</f>
        <v/>
      </c>
      <c r="F843" s="150" t="str">
        <f>IF(G843="","",VLOOKUP($G843,'金額'!$N$3:$Q$62,4,FALSE))</f>
        <v/>
      </c>
      <c r="G843" s="140"/>
      <c r="H843" s="141"/>
      <c r="I843" s="142"/>
      <c r="J843" s="143"/>
      <c r="K843" s="144"/>
      <c r="L843" s="145"/>
      <c r="M843" s="151" t="str">
        <f>IF(G843="","", IF(G843="Palette TIP",#REF!,VLOOKUP(G843, '金額'!$N$3:$P$62, 3, FALSE)))</f>
        <v/>
      </c>
      <c r="N843" s="147" t="str">
        <f t="shared" si="2"/>
        <v/>
      </c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 ht="13.5" customHeight="1">
      <c r="A844" s="148"/>
      <c r="B844" s="60" t="str">
        <f>IF($K844="","",(VLOOKUP($K844,'判定表'!$B$3:$G$108,6,FALSE)))</f>
        <v/>
      </c>
      <c r="C844" s="137"/>
      <c r="D844" s="149" t="str">
        <f t="shared" si="1"/>
        <v/>
      </c>
      <c r="E844" s="150" t="str">
        <f>IF(G844="","",VLOOKUP($G844,'金額'!$N$3:$O$62,2,FALSE))</f>
        <v/>
      </c>
      <c r="F844" s="150" t="str">
        <f>IF(G844="","",VLOOKUP($G844,'金額'!$N$3:$Q$62,4,FALSE))</f>
        <v/>
      </c>
      <c r="G844" s="140"/>
      <c r="H844" s="141"/>
      <c r="I844" s="142"/>
      <c r="J844" s="143"/>
      <c r="K844" s="144"/>
      <c r="L844" s="145"/>
      <c r="M844" s="151" t="str">
        <f>IF(G844="","", IF(G844="Palette TIP",#REF!,VLOOKUP(G844, '金額'!$N$3:$P$62, 3, FALSE)))</f>
        <v/>
      </c>
      <c r="N844" s="147" t="str">
        <f t="shared" si="2"/>
        <v/>
      </c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 ht="13.5" customHeight="1">
      <c r="A845" s="148"/>
      <c r="B845" s="60" t="str">
        <f>IF($K845="","",(VLOOKUP($K845,'判定表'!$B$3:$G$108,6,FALSE)))</f>
        <v/>
      </c>
      <c r="C845" s="137"/>
      <c r="D845" s="149" t="str">
        <f t="shared" si="1"/>
        <v/>
      </c>
      <c r="E845" s="150" t="str">
        <f>IF(G845="","",VLOOKUP($G845,'金額'!$N$3:$O$62,2,FALSE))</f>
        <v/>
      </c>
      <c r="F845" s="150" t="str">
        <f>IF(G845="","",VLOOKUP($G845,'金額'!$N$3:$Q$62,4,FALSE))</f>
        <v/>
      </c>
      <c r="G845" s="140"/>
      <c r="H845" s="141"/>
      <c r="I845" s="142"/>
      <c r="J845" s="143"/>
      <c r="K845" s="144"/>
      <c r="L845" s="145"/>
      <c r="M845" s="151" t="str">
        <f>IF(G845="","", IF(G845="Palette TIP",#REF!,VLOOKUP(G845, '金額'!$N$3:$P$62, 3, FALSE)))</f>
        <v/>
      </c>
      <c r="N845" s="147" t="str">
        <f t="shared" si="2"/>
        <v/>
      </c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 ht="13.5" customHeight="1">
      <c r="A846" s="148"/>
      <c r="B846" s="60" t="str">
        <f>IF($K846="","",(VLOOKUP($K846,'判定表'!$B$3:$G$108,6,FALSE)))</f>
        <v/>
      </c>
      <c r="C846" s="137"/>
      <c r="D846" s="149" t="str">
        <f t="shared" si="1"/>
        <v/>
      </c>
      <c r="E846" s="150" t="str">
        <f>IF(G846="","",VLOOKUP($G846,'金額'!$N$3:$O$62,2,FALSE))</f>
        <v/>
      </c>
      <c r="F846" s="150" t="str">
        <f>IF(G846="","",VLOOKUP($G846,'金額'!$N$3:$Q$62,4,FALSE))</f>
        <v/>
      </c>
      <c r="G846" s="140"/>
      <c r="H846" s="141"/>
      <c r="I846" s="142"/>
      <c r="J846" s="143"/>
      <c r="K846" s="144"/>
      <c r="L846" s="145"/>
      <c r="M846" s="151" t="str">
        <f>IF(G846="","", IF(G846="Palette TIP",#REF!,VLOOKUP(G846, '金額'!$N$3:$P$62, 3, FALSE)))</f>
        <v/>
      </c>
      <c r="N846" s="147" t="str">
        <f t="shared" si="2"/>
        <v/>
      </c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 ht="13.5" customHeight="1">
      <c r="A847" s="148"/>
      <c r="B847" s="60" t="str">
        <f>IF($K847="","",(VLOOKUP($K847,'判定表'!$B$3:$G$108,6,FALSE)))</f>
        <v/>
      </c>
      <c r="C847" s="137"/>
      <c r="D847" s="149" t="str">
        <f t="shared" si="1"/>
        <v/>
      </c>
      <c r="E847" s="150" t="str">
        <f>IF(G847="","",VLOOKUP($G847,'金額'!$N$3:$O$62,2,FALSE))</f>
        <v/>
      </c>
      <c r="F847" s="150" t="str">
        <f>IF(G847="","",VLOOKUP($G847,'金額'!$N$3:$Q$62,4,FALSE))</f>
        <v/>
      </c>
      <c r="G847" s="140"/>
      <c r="H847" s="141"/>
      <c r="I847" s="142"/>
      <c r="J847" s="143"/>
      <c r="K847" s="144"/>
      <c r="L847" s="145"/>
      <c r="M847" s="151" t="str">
        <f>IF(G847="","", IF(G847="Palette TIP",#REF!,VLOOKUP(G847, '金額'!$N$3:$P$62, 3, FALSE)))</f>
        <v/>
      </c>
      <c r="N847" s="147" t="str">
        <f t="shared" si="2"/>
        <v/>
      </c>
      <c r="O847" s="125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 ht="13.5" customHeight="1">
      <c r="A848" s="148"/>
      <c r="B848" s="60" t="str">
        <f>IF($K848="","",(VLOOKUP($K848,'判定表'!$B$3:$G$108,6,FALSE)))</f>
        <v/>
      </c>
      <c r="C848" s="137"/>
      <c r="D848" s="149" t="str">
        <f t="shared" si="1"/>
        <v/>
      </c>
      <c r="E848" s="150" t="str">
        <f>IF(G848="","",VLOOKUP($G848,'金額'!$N$3:$O$62,2,FALSE))</f>
        <v/>
      </c>
      <c r="F848" s="150" t="str">
        <f>IF(G848="","",VLOOKUP($G848,'金額'!$N$3:$Q$62,4,FALSE))</f>
        <v/>
      </c>
      <c r="G848" s="140"/>
      <c r="H848" s="141"/>
      <c r="I848" s="142"/>
      <c r="J848" s="143"/>
      <c r="K848" s="144"/>
      <c r="L848" s="145"/>
      <c r="M848" s="151" t="str">
        <f>IF(G848="","", IF(G848="Palette TIP",#REF!,VLOOKUP(G848, '金額'!$N$3:$P$62, 3, FALSE)))</f>
        <v/>
      </c>
      <c r="N848" s="147" t="str">
        <f t="shared" si="2"/>
        <v/>
      </c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 ht="13.5" customHeight="1">
      <c r="A849" s="148"/>
      <c r="B849" s="60" t="str">
        <f>IF($K849="","",(VLOOKUP($K849,'判定表'!$B$3:$G$108,6,FALSE)))</f>
        <v/>
      </c>
      <c r="C849" s="137"/>
      <c r="D849" s="149" t="str">
        <f t="shared" si="1"/>
        <v/>
      </c>
      <c r="E849" s="150" t="str">
        <f>IF(G849="","",VLOOKUP($G849,'金額'!$N$3:$O$62,2,FALSE))</f>
        <v/>
      </c>
      <c r="F849" s="150" t="str">
        <f>IF(G849="","",VLOOKUP($G849,'金額'!$N$3:$Q$62,4,FALSE))</f>
        <v/>
      </c>
      <c r="G849" s="140"/>
      <c r="H849" s="141"/>
      <c r="I849" s="142"/>
      <c r="J849" s="143"/>
      <c r="K849" s="144"/>
      <c r="L849" s="145"/>
      <c r="M849" s="151" t="str">
        <f>IF(G849="","", IF(G849="Palette TIP",#REF!,VLOOKUP(G849, '金額'!$N$3:$P$62, 3, FALSE)))</f>
        <v/>
      </c>
      <c r="N849" s="147" t="str">
        <f t="shared" si="2"/>
        <v/>
      </c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 ht="13.5" customHeight="1">
      <c r="A850" s="148"/>
      <c r="B850" s="60" t="str">
        <f>IF($K850="","",(VLOOKUP($K850,'判定表'!$B$3:$G$108,6,FALSE)))</f>
        <v/>
      </c>
      <c r="C850" s="137"/>
      <c r="D850" s="149" t="str">
        <f t="shared" si="1"/>
        <v/>
      </c>
      <c r="E850" s="150" t="str">
        <f>IF(G850="","",VLOOKUP($G850,'金額'!$N$3:$O$62,2,FALSE))</f>
        <v/>
      </c>
      <c r="F850" s="150" t="str">
        <f>IF(G850="","",VLOOKUP($G850,'金額'!$N$3:$Q$62,4,FALSE))</f>
        <v/>
      </c>
      <c r="G850" s="140"/>
      <c r="H850" s="141"/>
      <c r="I850" s="142"/>
      <c r="J850" s="143"/>
      <c r="K850" s="144"/>
      <c r="L850" s="145"/>
      <c r="M850" s="151" t="str">
        <f>IF(G850="","", IF(G850="Palette TIP",#REF!,VLOOKUP(G850, '金額'!$N$3:$P$62, 3, FALSE)))</f>
        <v/>
      </c>
      <c r="N850" s="147" t="str">
        <f t="shared" si="2"/>
        <v/>
      </c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 ht="13.5" customHeight="1">
      <c r="A851" s="148"/>
      <c r="B851" s="60" t="str">
        <f>IF($K851="","",(VLOOKUP($K851,'判定表'!$B$3:$G$108,6,FALSE)))</f>
        <v/>
      </c>
      <c r="C851" s="137"/>
      <c r="D851" s="149" t="str">
        <f t="shared" si="1"/>
        <v/>
      </c>
      <c r="E851" s="150" t="str">
        <f>IF(G851="","",VLOOKUP($G851,'金額'!$N$3:$O$62,2,FALSE))</f>
        <v/>
      </c>
      <c r="F851" s="150" t="str">
        <f>IF(G851="","",VLOOKUP($G851,'金額'!$N$3:$Q$62,4,FALSE))</f>
        <v/>
      </c>
      <c r="G851" s="140"/>
      <c r="H851" s="141"/>
      <c r="I851" s="142"/>
      <c r="J851" s="143"/>
      <c r="K851" s="144"/>
      <c r="L851" s="145"/>
      <c r="M851" s="151" t="str">
        <f>IF(G851="","", IF(G851="Palette TIP",#REF!,VLOOKUP(G851, '金額'!$N$3:$P$62, 3, FALSE)))</f>
        <v/>
      </c>
      <c r="N851" s="147" t="str">
        <f t="shared" si="2"/>
        <v/>
      </c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 ht="13.5" customHeight="1">
      <c r="A852" s="148"/>
      <c r="B852" s="60" t="str">
        <f>IF($K852="","",(VLOOKUP($K852,'判定表'!$B$3:$G$108,6,FALSE)))</f>
        <v/>
      </c>
      <c r="C852" s="137"/>
      <c r="D852" s="149" t="str">
        <f t="shared" si="1"/>
        <v/>
      </c>
      <c r="E852" s="150" t="str">
        <f>IF(G852="","",VLOOKUP($G852,'金額'!$N$3:$O$62,2,FALSE))</f>
        <v/>
      </c>
      <c r="F852" s="150" t="str">
        <f>IF(G852="","",VLOOKUP($G852,'金額'!$N$3:$Q$62,4,FALSE))</f>
        <v/>
      </c>
      <c r="G852" s="140"/>
      <c r="H852" s="141"/>
      <c r="I852" s="142"/>
      <c r="J852" s="143"/>
      <c r="K852" s="144"/>
      <c r="L852" s="145"/>
      <c r="M852" s="151" t="str">
        <f>IF(G852="","", IF(G852="Palette TIP",#REF!,VLOOKUP(G852, '金額'!$N$3:$P$62, 3, FALSE)))</f>
        <v/>
      </c>
      <c r="N852" s="147" t="str">
        <f t="shared" si="2"/>
        <v/>
      </c>
      <c r="O852" s="125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 ht="13.5" customHeight="1">
      <c r="A853" s="148"/>
      <c r="B853" s="60" t="str">
        <f>IF($K853="","",(VLOOKUP($K853,'判定表'!$B$3:$G$108,6,FALSE)))</f>
        <v/>
      </c>
      <c r="C853" s="137"/>
      <c r="D853" s="149" t="str">
        <f t="shared" si="1"/>
        <v/>
      </c>
      <c r="E853" s="150" t="str">
        <f>IF(G853="","",VLOOKUP($G853,'金額'!$N$3:$O$62,2,FALSE))</f>
        <v/>
      </c>
      <c r="F853" s="150" t="str">
        <f>IF(G853="","",VLOOKUP($G853,'金額'!$N$3:$Q$62,4,FALSE))</f>
        <v/>
      </c>
      <c r="G853" s="140"/>
      <c r="H853" s="141"/>
      <c r="I853" s="142"/>
      <c r="J853" s="143"/>
      <c r="K853" s="144"/>
      <c r="L853" s="145"/>
      <c r="M853" s="151" t="str">
        <f>IF(G853="","", IF(G853="Palette TIP",#REF!,VLOOKUP(G853, '金額'!$N$3:$P$62, 3, FALSE)))</f>
        <v/>
      </c>
      <c r="N853" s="147" t="str">
        <f t="shared" si="2"/>
        <v/>
      </c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 ht="13.5" customHeight="1">
      <c r="A854" s="148"/>
      <c r="B854" s="60" t="str">
        <f>IF($K854="","",(VLOOKUP($K854,'判定表'!$B$3:$G$108,6,FALSE)))</f>
        <v/>
      </c>
      <c r="C854" s="137"/>
      <c r="D854" s="149" t="str">
        <f t="shared" si="1"/>
        <v/>
      </c>
      <c r="E854" s="150" t="str">
        <f>IF(G854="","",VLOOKUP($G854,'金額'!$N$3:$O$62,2,FALSE))</f>
        <v/>
      </c>
      <c r="F854" s="150" t="str">
        <f>IF(G854="","",VLOOKUP($G854,'金額'!$N$3:$Q$62,4,FALSE))</f>
        <v/>
      </c>
      <c r="G854" s="140"/>
      <c r="H854" s="141"/>
      <c r="I854" s="142"/>
      <c r="J854" s="143"/>
      <c r="K854" s="144"/>
      <c r="L854" s="145"/>
      <c r="M854" s="151" t="str">
        <f>IF(G854="","", IF(G854="Palette TIP",#REF!,VLOOKUP(G854, '金額'!$N$3:$P$62, 3, FALSE)))</f>
        <v/>
      </c>
      <c r="N854" s="147" t="str">
        <f t="shared" si="2"/>
        <v/>
      </c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 ht="13.5" customHeight="1">
      <c r="A855" s="148"/>
      <c r="B855" s="60" t="str">
        <f>IF($K855="","",(VLOOKUP($K855,'判定表'!$B$3:$G$108,6,FALSE)))</f>
        <v/>
      </c>
      <c r="C855" s="137"/>
      <c r="D855" s="149" t="str">
        <f t="shared" si="1"/>
        <v/>
      </c>
      <c r="E855" s="150" t="str">
        <f>IF(G855="","",VLOOKUP($G855,'金額'!$N$3:$O$62,2,FALSE))</f>
        <v/>
      </c>
      <c r="F855" s="150" t="str">
        <f>IF(G855="","",VLOOKUP($G855,'金額'!$N$3:$Q$62,4,FALSE))</f>
        <v/>
      </c>
      <c r="G855" s="140"/>
      <c r="H855" s="141"/>
      <c r="I855" s="142"/>
      <c r="J855" s="143"/>
      <c r="K855" s="144"/>
      <c r="L855" s="145"/>
      <c r="M855" s="151" t="str">
        <f>IF(G855="","", IF(G855="Palette TIP",#REF!,VLOOKUP(G855, '金額'!$N$3:$P$62, 3, FALSE)))</f>
        <v/>
      </c>
      <c r="N855" s="147" t="str">
        <f t="shared" si="2"/>
        <v/>
      </c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 ht="13.5" customHeight="1">
      <c r="A856" s="148"/>
      <c r="B856" s="60" t="str">
        <f>IF($K856="","",(VLOOKUP($K856,'判定表'!$B$3:$G$108,6,FALSE)))</f>
        <v/>
      </c>
      <c r="C856" s="137"/>
      <c r="D856" s="149" t="str">
        <f t="shared" si="1"/>
        <v/>
      </c>
      <c r="E856" s="150" t="str">
        <f>IF(G856="","",VLOOKUP($G856,'金額'!$N$3:$O$62,2,FALSE))</f>
        <v/>
      </c>
      <c r="F856" s="150" t="str">
        <f>IF(G856="","",VLOOKUP($G856,'金額'!$N$3:$Q$62,4,FALSE))</f>
        <v/>
      </c>
      <c r="G856" s="140"/>
      <c r="H856" s="141"/>
      <c r="I856" s="142"/>
      <c r="J856" s="143"/>
      <c r="K856" s="144"/>
      <c r="L856" s="145"/>
      <c r="M856" s="151" t="str">
        <f>IF(G856="","", IF(G856="Palette TIP",#REF!,VLOOKUP(G856, '金額'!$N$3:$P$62, 3, FALSE)))</f>
        <v/>
      </c>
      <c r="N856" s="147" t="str">
        <f t="shared" si="2"/>
        <v/>
      </c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 ht="13.5" customHeight="1">
      <c r="A857" s="148"/>
      <c r="B857" s="60" t="str">
        <f>IF($K857="","",(VLOOKUP($K857,'判定表'!$B$3:$G$108,6,FALSE)))</f>
        <v/>
      </c>
      <c r="C857" s="137"/>
      <c r="D857" s="149" t="str">
        <f t="shared" si="1"/>
        <v/>
      </c>
      <c r="E857" s="150" t="str">
        <f>IF(G857="","",VLOOKUP($G857,'金額'!$N$3:$O$62,2,FALSE))</f>
        <v/>
      </c>
      <c r="F857" s="150" t="str">
        <f>IF(G857="","",VLOOKUP($G857,'金額'!$N$3:$Q$62,4,FALSE))</f>
        <v/>
      </c>
      <c r="G857" s="140"/>
      <c r="H857" s="141"/>
      <c r="I857" s="142"/>
      <c r="J857" s="143"/>
      <c r="K857" s="144"/>
      <c r="L857" s="145"/>
      <c r="M857" s="151" t="str">
        <f>IF(G857="","", IF(G857="Palette TIP",#REF!,VLOOKUP(G857, '金額'!$N$3:$P$62, 3, FALSE)))</f>
        <v/>
      </c>
      <c r="N857" s="147" t="str">
        <f t="shared" si="2"/>
        <v/>
      </c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 ht="13.5" customHeight="1">
      <c r="A858" s="148"/>
      <c r="B858" s="60" t="str">
        <f>IF($K858="","",(VLOOKUP($K858,'判定表'!$B$3:$G$108,6,FALSE)))</f>
        <v/>
      </c>
      <c r="C858" s="137"/>
      <c r="D858" s="149" t="str">
        <f t="shared" si="1"/>
        <v/>
      </c>
      <c r="E858" s="150" t="str">
        <f>IF(G858="","",VLOOKUP($G858,'金額'!$N$3:$O$62,2,FALSE))</f>
        <v/>
      </c>
      <c r="F858" s="150" t="str">
        <f>IF(G858="","",VLOOKUP($G858,'金額'!$N$3:$Q$62,4,FALSE))</f>
        <v/>
      </c>
      <c r="G858" s="140"/>
      <c r="H858" s="141"/>
      <c r="I858" s="142"/>
      <c r="J858" s="143"/>
      <c r="K858" s="144"/>
      <c r="L858" s="145"/>
      <c r="M858" s="151" t="str">
        <f>IF(G858="","", IF(G858="Palette TIP",#REF!,VLOOKUP(G858, '金額'!$N$3:$P$62, 3, FALSE)))</f>
        <v/>
      </c>
      <c r="N858" s="147" t="str">
        <f t="shared" si="2"/>
        <v/>
      </c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 ht="13.5" customHeight="1">
      <c r="A859" s="148"/>
      <c r="B859" s="60" t="str">
        <f>IF($K859="","",(VLOOKUP($K859,'判定表'!$B$3:$G$108,6,FALSE)))</f>
        <v/>
      </c>
      <c r="C859" s="137"/>
      <c r="D859" s="149" t="str">
        <f t="shared" si="1"/>
        <v/>
      </c>
      <c r="E859" s="150" t="str">
        <f>IF(G859="","",VLOOKUP($G859,'金額'!$N$3:$O$62,2,FALSE))</f>
        <v/>
      </c>
      <c r="F859" s="150" t="str">
        <f>IF(G859="","",VLOOKUP($G859,'金額'!$N$3:$Q$62,4,FALSE))</f>
        <v/>
      </c>
      <c r="G859" s="140"/>
      <c r="H859" s="141"/>
      <c r="I859" s="142"/>
      <c r="J859" s="143"/>
      <c r="K859" s="144"/>
      <c r="L859" s="145"/>
      <c r="M859" s="151" t="str">
        <f>IF(G859="","", IF(G859="Palette TIP",#REF!,VLOOKUP(G859, '金額'!$N$3:$P$62, 3, FALSE)))</f>
        <v/>
      </c>
      <c r="N859" s="147" t="str">
        <f t="shared" si="2"/>
        <v/>
      </c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 ht="13.5" customHeight="1">
      <c r="A860" s="148"/>
      <c r="B860" s="60" t="str">
        <f>IF($K860="","",(VLOOKUP($K860,'判定表'!$B$3:$G$108,6,FALSE)))</f>
        <v/>
      </c>
      <c r="C860" s="137"/>
      <c r="D860" s="149" t="str">
        <f t="shared" si="1"/>
        <v/>
      </c>
      <c r="E860" s="150" t="str">
        <f>IF(G860="","",VLOOKUP($G860,'金額'!$N$3:$O$62,2,FALSE))</f>
        <v/>
      </c>
      <c r="F860" s="150" t="str">
        <f>IF(G860="","",VLOOKUP($G860,'金額'!$N$3:$Q$62,4,FALSE))</f>
        <v/>
      </c>
      <c r="G860" s="140"/>
      <c r="H860" s="141"/>
      <c r="I860" s="142"/>
      <c r="J860" s="143"/>
      <c r="K860" s="144"/>
      <c r="L860" s="145"/>
      <c r="M860" s="151" t="str">
        <f>IF(G860="","", IF(G860="Palette TIP",#REF!,VLOOKUP(G860, '金額'!$N$3:$P$62, 3, FALSE)))</f>
        <v/>
      </c>
      <c r="N860" s="147" t="str">
        <f t="shared" si="2"/>
        <v/>
      </c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 ht="13.5" customHeight="1">
      <c r="A861" s="148"/>
      <c r="B861" s="60" t="str">
        <f>IF($K861="","",(VLOOKUP($K861,'判定表'!$B$3:$G$108,6,FALSE)))</f>
        <v/>
      </c>
      <c r="C861" s="137"/>
      <c r="D861" s="149" t="str">
        <f t="shared" si="1"/>
        <v/>
      </c>
      <c r="E861" s="150" t="str">
        <f>IF(G861="","",VLOOKUP($G861,'金額'!$N$3:$O$62,2,FALSE))</f>
        <v/>
      </c>
      <c r="F861" s="150" t="str">
        <f>IF(G861="","",VLOOKUP($G861,'金額'!$N$3:$Q$62,4,FALSE))</f>
        <v/>
      </c>
      <c r="G861" s="140"/>
      <c r="H861" s="141"/>
      <c r="I861" s="142"/>
      <c r="J861" s="143"/>
      <c r="K861" s="144"/>
      <c r="L861" s="145"/>
      <c r="M861" s="151" t="str">
        <f>IF(G861="","", IF(G861="Palette TIP",#REF!,VLOOKUP(G861, '金額'!$N$3:$P$62, 3, FALSE)))</f>
        <v/>
      </c>
      <c r="N861" s="147" t="str">
        <f t="shared" si="2"/>
        <v/>
      </c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 ht="13.5" customHeight="1">
      <c r="A862" s="148"/>
      <c r="B862" s="60" t="str">
        <f>IF($K862="","",(VLOOKUP($K862,'判定表'!$B$3:$G$108,6,FALSE)))</f>
        <v/>
      </c>
      <c r="C862" s="137"/>
      <c r="D862" s="149" t="str">
        <f t="shared" si="1"/>
        <v/>
      </c>
      <c r="E862" s="150" t="str">
        <f>IF(G862="","",VLOOKUP($G862,'金額'!$N$3:$O$62,2,FALSE))</f>
        <v/>
      </c>
      <c r="F862" s="150" t="str">
        <f>IF(G862="","",VLOOKUP($G862,'金額'!$N$3:$Q$62,4,FALSE))</f>
        <v/>
      </c>
      <c r="G862" s="140"/>
      <c r="H862" s="141"/>
      <c r="I862" s="142"/>
      <c r="J862" s="143"/>
      <c r="K862" s="144"/>
      <c r="L862" s="145"/>
      <c r="M862" s="151" t="str">
        <f>IF(G862="","", IF(G862="Palette TIP",#REF!,VLOOKUP(G862, '金額'!$N$3:$P$62, 3, FALSE)))</f>
        <v/>
      </c>
      <c r="N862" s="147" t="str">
        <f t="shared" si="2"/>
        <v/>
      </c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 ht="13.5" customHeight="1">
      <c r="A863" s="148"/>
      <c r="B863" s="60" t="str">
        <f>IF($K863="","",(VLOOKUP($K863,'判定表'!$B$3:$G$108,6,FALSE)))</f>
        <v/>
      </c>
      <c r="C863" s="137"/>
      <c r="D863" s="149" t="str">
        <f t="shared" si="1"/>
        <v/>
      </c>
      <c r="E863" s="150" t="str">
        <f>IF(G863="","",VLOOKUP($G863,'金額'!$N$3:$O$62,2,FALSE))</f>
        <v/>
      </c>
      <c r="F863" s="150" t="str">
        <f>IF(G863="","",VLOOKUP($G863,'金額'!$N$3:$Q$62,4,FALSE))</f>
        <v/>
      </c>
      <c r="G863" s="140"/>
      <c r="H863" s="141"/>
      <c r="I863" s="142"/>
      <c r="J863" s="143"/>
      <c r="K863" s="144"/>
      <c r="L863" s="145"/>
      <c r="M863" s="151" t="str">
        <f>IF(G863="","", IF(G863="Palette TIP",#REF!,VLOOKUP(G863, '金額'!$N$3:$P$62, 3, FALSE)))</f>
        <v/>
      </c>
      <c r="N863" s="147" t="str">
        <f t="shared" si="2"/>
        <v/>
      </c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 ht="13.5" customHeight="1">
      <c r="A864" s="148"/>
      <c r="B864" s="60" t="str">
        <f>IF($K864="","",(VLOOKUP($K864,'判定表'!$B$3:$G$108,6,FALSE)))</f>
        <v/>
      </c>
      <c r="C864" s="137"/>
      <c r="D864" s="149" t="str">
        <f t="shared" si="1"/>
        <v/>
      </c>
      <c r="E864" s="150" t="str">
        <f>IF(G864="","",VLOOKUP($G864,'金額'!$N$3:$O$62,2,FALSE))</f>
        <v/>
      </c>
      <c r="F864" s="150" t="str">
        <f>IF(G864="","",VLOOKUP($G864,'金額'!$N$3:$Q$62,4,FALSE))</f>
        <v/>
      </c>
      <c r="G864" s="140"/>
      <c r="H864" s="141"/>
      <c r="I864" s="142"/>
      <c r="J864" s="143"/>
      <c r="K864" s="144"/>
      <c r="L864" s="145"/>
      <c r="M864" s="151" t="str">
        <f>IF(G864="","", IF(G864="Palette TIP",#REF!,VLOOKUP(G864, '金額'!$N$3:$P$62, 3, FALSE)))</f>
        <v/>
      </c>
      <c r="N864" s="147" t="str">
        <f t="shared" si="2"/>
        <v/>
      </c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 ht="13.5" customHeight="1">
      <c r="A865" s="148"/>
      <c r="B865" s="60" t="str">
        <f>IF($K865="","",(VLOOKUP($K865,'判定表'!$B$3:$G$108,6,FALSE)))</f>
        <v/>
      </c>
      <c r="C865" s="137"/>
      <c r="D865" s="149" t="str">
        <f t="shared" si="1"/>
        <v/>
      </c>
      <c r="E865" s="150" t="str">
        <f>IF(G865="","",VLOOKUP($G865,'金額'!$N$3:$O$62,2,FALSE))</f>
        <v/>
      </c>
      <c r="F865" s="150" t="str">
        <f>IF(G865="","",VLOOKUP($G865,'金額'!$N$3:$Q$62,4,FALSE))</f>
        <v/>
      </c>
      <c r="G865" s="140"/>
      <c r="H865" s="141"/>
      <c r="I865" s="142"/>
      <c r="J865" s="143"/>
      <c r="K865" s="144"/>
      <c r="L865" s="145"/>
      <c r="M865" s="151" t="str">
        <f>IF(G865="","", IF(G865="Palette TIP",#REF!,VLOOKUP(G865, '金額'!$N$3:$P$62, 3, FALSE)))</f>
        <v/>
      </c>
      <c r="N865" s="147" t="str">
        <f t="shared" si="2"/>
        <v/>
      </c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 ht="13.5" customHeight="1">
      <c r="A866" s="148"/>
      <c r="B866" s="60" t="str">
        <f>IF($K866="","",(VLOOKUP($K866,'判定表'!$B$3:$G$108,6,FALSE)))</f>
        <v/>
      </c>
      <c r="C866" s="137"/>
      <c r="D866" s="149" t="str">
        <f t="shared" si="1"/>
        <v/>
      </c>
      <c r="E866" s="150" t="str">
        <f>IF(G866="","",VLOOKUP($G866,'金額'!$N$3:$O$62,2,FALSE))</f>
        <v/>
      </c>
      <c r="F866" s="150" t="str">
        <f>IF(G866="","",VLOOKUP($G866,'金額'!$N$3:$Q$62,4,FALSE))</f>
        <v/>
      </c>
      <c r="G866" s="140"/>
      <c r="H866" s="141"/>
      <c r="I866" s="142"/>
      <c r="J866" s="143"/>
      <c r="K866" s="144"/>
      <c r="L866" s="145"/>
      <c r="M866" s="151" t="str">
        <f>IF(G866="","", IF(G866="Palette TIP",#REF!,VLOOKUP(G866, '金額'!$N$3:$P$62, 3, FALSE)))</f>
        <v/>
      </c>
      <c r="N866" s="147" t="str">
        <f t="shared" si="2"/>
        <v/>
      </c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 ht="13.5" customHeight="1">
      <c r="A867" s="148"/>
      <c r="B867" s="60" t="str">
        <f>IF($K867="","",(VLOOKUP($K867,'判定表'!$B$3:$G$108,6,FALSE)))</f>
        <v/>
      </c>
      <c r="C867" s="137"/>
      <c r="D867" s="149" t="str">
        <f t="shared" si="1"/>
        <v/>
      </c>
      <c r="E867" s="150" t="str">
        <f>IF(G867="","",VLOOKUP($G867,'金額'!$N$3:$O$62,2,FALSE))</f>
        <v/>
      </c>
      <c r="F867" s="150" t="str">
        <f>IF(G867="","",VLOOKUP($G867,'金額'!$N$3:$Q$62,4,FALSE))</f>
        <v/>
      </c>
      <c r="G867" s="140"/>
      <c r="H867" s="141"/>
      <c r="I867" s="142"/>
      <c r="J867" s="143"/>
      <c r="K867" s="144"/>
      <c r="L867" s="145"/>
      <c r="M867" s="151" t="str">
        <f>IF(G867="","", IF(G867="Palette TIP",#REF!,VLOOKUP(G867, '金額'!$N$3:$P$62, 3, FALSE)))</f>
        <v/>
      </c>
      <c r="N867" s="147" t="str">
        <f t="shared" si="2"/>
        <v/>
      </c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 ht="13.5" customHeight="1">
      <c r="A868" s="148"/>
      <c r="B868" s="60" t="str">
        <f>IF($K868="","",(VLOOKUP($K868,'判定表'!$B$3:$G$108,6,FALSE)))</f>
        <v/>
      </c>
      <c r="C868" s="137"/>
      <c r="D868" s="149" t="str">
        <f t="shared" si="1"/>
        <v/>
      </c>
      <c r="E868" s="150" t="str">
        <f>IF(G868="","",VLOOKUP($G868,'金額'!$N$3:$O$62,2,FALSE))</f>
        <v/>
      </c>
      <c r="F868" s="150" t="str">
        <f>IF(G868="","",VLOOKUP($G868,'金額'!$N$3:$Q$62,4,FALSE))</f>
        <v/>
      </c>
      <c r="G868" s="140"/>
      <c r="H868" s="141"/>
      <c r="I868" s="142"/>
      <c r="J868" s="143"/>
      <c r="K868" s="144"/>
      <c r="L868" s="145"/>
      <c r="M868" s="151" t="str">
        <f>IF(G868="","", IF(G868="Palette TIP",#REF!,VLOOKUP(G868, '金額'!$N$3:$P$62, 3, FALSE)))</f>
        <v/>
      </c>
      <c r="N868" s="147" t="str">
        <f t="shared" si="2"/>
        <v/>
      </c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 ht="13.5" customHeight="1">
      <c r="A869" s="148"/>
      <c r="B869" s="60" t="str">
        <f>IF($K869="","",(VLOOKUP($K869,'判定表'!$B$3:$G$108,6,FALSE)))</f>
        <v/>
      </c>
      <c r="C869" s="137"/>
      <c r="D869" s="149" t="str">
        <f t="shared" si="1"/>
        <v/>
      </c>
      <c r="E869" s="150" t="str">
        <f>IF(G869="","",VLOOKUP($G869,'金額'!$N$3:$O$62,2,FALSE))</f>
        <v/>
      </c>
      <c r="F869" s="150" t="str">
        <f>IF(G869="","",VLOOKUP($G869,'金額'!$N$3:$Q$62,4,FALSE))</f>
        <v/>
      </c>
      <c r="G869" s="140"/>
      <c r="H869" s="141"/>
      <c r="I869" s="142"/>
      <c r="J869" s="143"/>
      <c r="K869" s="144"/>
      <c r="L869" s="145"/>
      <c r="M869" s="151" t="str">
        <f>IF(G869="","", IF(G869="Palette TIP",#REF!,VLOOKUP(G869, '金額'!$N$3:$P$62, 3, FALSE)))</f>
        <v/>
      </c>
      <c r="N869" s="147" t="str">
        <f t="shared" si="2"/>
        <v/>
      </c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 ht="13.5" customHeight="1">
      <c r="A870" s="148"/>
      <c r="B870" s="60" t="str">
        <f>IF($K870="","",(VLOOKUP($K870,'判定表'!$B$3:$G$108,6,FALSE)))</f>
        <v/>
      </c>
      <c r="C870" s="137"/>
      <c r="D870" s="149" t="str">
        <f t="shared" si="1"/>
        <v/>
      </c>
      <c r="E870" s="150" t="str">
        <f>IF(G870="","",VLOOKUP($G870,'金額'!$N$3:$O$62,2,FALSE))</f>
        <v/>
      </c>
      <c r="F870" s="150" t="str">
        <f>IF(G870="","",VLOOKUP($G870,'金額'!$N$3:$Q$62,4,FALSE))</f>
        <v/>
      </c>
      <c r="G870" s="140"/>
      <c r="H870" s="141"/>
      <c r="I870" s="142"/>
      <c r="J870" s="143"/>
      <c r="K870" s="144"/>
      <c r="L870" s="145"/>
      <c r="M870" s="151" t="str">
        <f>IF(G870="","", IF(G870="Palette TIP",#REF!,VLOOKUP(G870, '金額'!$N$3:$P$62, 3, FALSE)))</f>
        <v/>
      </c>
      <c r="N870" s="147" t="str">
        <f t="shared" si="2"/>
        <v/>
      </c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 ht="13.5" customHeight="1">
      <c r="A871" s="148"/>
      <c r="B871" s="60" t="str">
        <f>IF($K871="","",(VLOOKUP($K871,'判定表'!$B$3:$G$108,6,FALSE)))</f>
        <v/>
      </c>
      <c r="C871" s="137"/>
      <c r="D871" s="149" t="str">
        <f t="shared" si="1"/>
        <v/>
      </c>
      <c r="E871" s="150" t="str">
        <f>IF(G871="","",VLOOKUP($G871,'金額'!$N$3:$O$62,2,FALSE))</f>
        <v/>
      </c>
      <c r="F871" s="150" t="str">
        <f>IF(G871="","",VLOOKUP($G871,'金額'!$N$3:$Q$62,4,FALSE))</f>
        <v/>
      </c>
      <c r="G871" s="140"/>
      <c r="H871" s="141"/>
      <c r="I871" s="142"/>
      <c r="J871" s="143"/>
      <c r="K871" s="144"/>
      <c r="L871" s="145"/>
      <c r="M871" s="151" t="str">
        <f>IF(G871="","", IF(G871="Palette TIP",#REF!,VLOOKUP(G871, '金額'!$N$3:$P$62, 3, FALSE)))</f>
        <v/>
      </c>
      <c r="N871" s="147" t="str">
        <f t="shared" si="2"/>
        <v/>
      </c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 ht="13.5" customHeight="1">
      <c r="A872" s="148"/>
      <c r="B872" s="60" t="str">
        <f>IF($K872="","",(VLOOKUP($K872,'判定表'!$B$3:$G$108,6,FALSE)))</f>
        <v/>
      </c>
      <c r="C872" s="137"/>
      <c r="D872" s="149" t="str">
        <f t="shared" si="1"/>
        <v/>
      </c>
      <c r="E872" s="150" t="str">
        <f>IF(G872="","",VLOOKUP($G872,'金額'!$N$3:$O$62,2,FALSE))</f>
        <v/>
      </c>
      <c r="F872" s="150" t="str">
        <f>IF(G872="","",VLOOKUP($G872,'金額'!$N$3:$Q$62,4,FALSE))</f>
        <v/>
      </c>
      <c r="G872" s="140"/>
      <c r="H872" s="141"/>
      <c r="I872" s="142"/>
      <c r="J872" s="143"/>
      <c r="K872" s="144"/>
      <c r="L872" s="145"/>
      <c r="M872" s="151" t="str">
        <f>IF(G872="","", IF(G872="Palette TIP",#REF!,VLOOKUP(G872, '金額'!$N$3:$P$62, 3, FALSE)))</f>
        <v/>
      </c>
      <c r="N872" s="147" t="str">
        <f t="shared" si="2"/>
        <v/>
      </c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 ht="13.5" customHeight="1">
      <c r="A873" s="148"/>
      <c r="B873" s="60" t="str">
        <f>IF($K873="","",(VLOOKUP($K873,'判定表'!$B$3:$G$108,6,FALSE)))</f>
        <v/>
      </c>
      <c r="C873" s="137"/>
      <c r="D873" s="149" t="str">
        <f t="shared" si="1"/>
        <v/>
      </c>
      <c r="E873" s="150" t="str">
        <f>IF(G873="","",VLOOKUP($G873,'金額'!$N$3:$O$62,2,FALSE))</f>
        <v/>
      </c>
      <c r="F873" s="150" t="str">
        <f>IF(G873="","",VLOOKUP($G873,'金額'!$N$3:$Q$62,4,FALSE))</f>
        <v/>
      </c>
      <c r="G873" s="140"/>
      <c r="H873" s="141"/>
      <c r="I873" s="142"/>
      <c r="J873" s="143"/>
      <c r="K873" s="144"/>
      <c r="L873" s="145"/>
      <c r="M873" s="151" t="str">
        <f>IF(G873="","", IF(G873="Palette TIP",#REF!,VLOOKUP(G873, '金額'!$N$3:$P$62, 3, FALSE)))</f>
        <v/>
      </c>
      <c r="N873" s="147" t="str">
        <f t="shared" si="2"/>
        <v/>
      </c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 ht="13.5" customHeight="1">
      <c r="A874" s="148"/>
      <c r="B874" s="60" t="str">
        <f>IF($K874="","",(VLOOKUP($K874,'判定表'!$B$3:$G$108,6,FALSE)))</f>
        <v/>
      </c>
      <c r="C874" s="137"/>
      <c r="D874" s="149" t="str">
        <f t="shared" si="1"/>
        <v/>
      </c>
      <c r="E874" s="150" t="str">
        <f>IF(G874="","",VLOOKUP($G874,'金額'!$N$3:$O$62,2,FALSE))</f>
        <v/>
      </c>
      <c r="F874" s="150" t="str">
        <f>IF(G874="","",VLOOKUP($G874,'金額'!$N$3:$Q$62,4,FALSE))</f>
        <v/>
      </c>
      <c r="G874" s="140"/>
      <c r="H874" s="141"/>
      <c r="I874" s="142"/>
      <c r="J874" s="143"/>
      <c r="K874" s="144"/>
      <c r="L874" s="145"/>
      <c r="M874" s="151" t="str">
        <f>IF(G874="","", IF(G874="Palette TIP",#REF!,VLOOKUP(G874, '金額'!$N$3:$P$62, 3, FALSE)))</f>
        <v/>
      </c>
      <c r="N874" s="147" t="str">
        <f t="shared" si="2"/>
        <v/>
      </c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 ht="13.5" customHeight="1">
      <c r="A875" s="148"/>
      <c r="B875" s="60" t="str">
        <f>IF($K875="","",(VLOOKUP($K875,'判定表'!$B$3:$G$108,6,FALSE)))</f>
        <v/>
      </c>
      <c r="C875" s="137"/>
      <c r="D875" s="149" t="str">
        <f t="shared" si="1"/>
        <v/>
      </c>
      <c r="E875" s="150" t="str">
        <f>IF(G875="","",VLOOKUP($G875,'金額'!$N$3:$O$62,2,FALSE))</f>
        <v/>
      </c>
      <c r="F875" s="150" t="str">
        <f>IF(G875="","",VLOOKUP($G875,'金額'!$N$3:$Q$62,4,FALSE))</f>
        <v/>
      </c>
      <c r="G875" s="140"/>
      <c r="H875" s="141"/>
      <c r="I875" s="142"/>
      <c r="J875" s="143"/>
      <c r="K875" s="144"/>
      <c r="L875" s="145"/>
      <c r="M875" s="151" t="str">
        <f>IF(G875="","", IF(G875="Palette TIP",#REF!,VLOOKUP(G875, '金額'!$N$3:$P$62, 3, FALSE)))</f>
        <v/>
      </c>
      <c r="N875" s="147" t="str">
        <f t="shared" si="2"/>
        <v/>
      </c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 ht="13.5" customHeight="1">
      <c r="A876" s="148"/>
      <c r="B876" s="60" t="str">
        <f>IF($K876="","",(VLOOKUP($K876,'判定表'!$B$3:$G$108,6,FALSE)))</f>
        <v/>
      </c>
      <c r="C876" s="137"/>
      <c r="D876" s="149" t="str">
        <f t="shared" si="1"/>
        <v/>
      </c>
      <c r="E876" s="150" t="str">
        <f>IF(G876="","",VLOOKUP($G876,'金額'!$N$3:$O$62,2,FALSE))</f>
        <v/>
      </c>
      <c r="F876" s="150" t="str">
        <f>IF(G876="","",VLOOKUP($G876,'金額'!$N$3:$Q$62,4,FALSE))</f>
        <v/>
      </c>
      <c r="G876" s="140"/>
      <c r="H876" s="141"/>
      <c r="I876" s="142"/>
      <c r="J876" s="143"/>
      <c r="K876" s="144"/>
      <c r="L876" s="145"/>
      <c r="M876" s="151" t="str">
        <f>IF(G876="","", IF(G876="Palette TIP",#REF!,VLOOKUP(G876, '金額'!$N$3:$P$62, 3, FALSE)))</f>
        <v/>
      </c>
      <c r="N876" s="147" t="str">
        <f t="shared" si="2"/>
        <v/>
      </c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 ht="13.5" customHeight="1">
      <c r="A877" s="148"/>
      <c r="B877" s="60" t="str">
        <f>IF($K877="","",(VLOOKUP($K877,'判定表'!$B$3:$G$108,6,FALSE)))</f>
        <v/>
      </c>
      <c r="C877" s="137"/>
      <c r="D877" s="149" t="str">
        <f t="shared" si="1"/>
        <v/>
      </c>
      <c r="E877" s="150" t="str">
        <f>IF(G877="","",VLOOKUP($G877,'金額'!$N$3:$O$62,2,FALSE))</f>
        <v/>
      </c>
      <c r="F877" s="150" t="str">
        <f>IF(G877="","",VLOOKUP($G877,'金額'!$N$3:$Q$62,4,FALSE))</f>
        <v/>
      </c>
      <c r="G877" s="140"/>
      <c r="H877" s="141"/>
      <c r="I877" s="142"/>
      <c r="J877" s="143"/>
      <c r="K877" s="144"/>
      <c r="L877" s="145"/>
      <c r="M877" s="151" t="str">
        <f>IF(G877="","", IF(G877="Palette TIP",#REF!,VLOOKUP(G877, '金額'!$N$3:$P$62, 3, FALSE)))</f>
        <v/>
      </c>
      <c r="N877" s="147" t="str">
        <f t="shared" si="2"/>
        <v/>
      </c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 ht="13.5" customHeight="1">
      <c r="A878" s="148"/>
      <c r="B878" s="60" t="str">
        <f>IF($K878="","",(VLOOKUP($K878,'判定表'!$B$3:$G$108,6,FALSE)))</f>
        <v/>
      </c>
      <c r="C878" s="137"/>
      <c r="D878" s="149" t="str">
        <f t="shared" si="1"/>
        <v/>
      </c>
      <c r="E878" s="150" t="str">
        <f>IF(G878="","",VLOOKUP($G878,'金額'!$N$3:$O$62,2,FALSE))</f>
        <v/>
      </c>
      <c r="F878" s="150" t="str">
        <f>IF(G878="","",VLOOKUP($G878,'金額'!$N$3:$Q$62,4,FALSE))</f>
        <v/>
      </c>
      <c r="G878" s="140"/>
      <c r="H878" s="141"/>
      <c r="I878" s="142"/>
      <c r="J878" s="143"/>
      <c r="K878" s="144"/>
      <c r="L878" s="145"/>
      <c r="M878" s="151" t="str">
        <f>IF(G878="","", IF(G878="Palette TIP",#REF!,VLOOKUP(G878, '金額'!$N$3:$P$62, 3, FALSE)))</f>
        <v/>
      </c>
      <c r="N878" s="147" t="str">
        <f t="shared" si="2"/>
        <v/>
      </c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 ht="13.5" customHeight="1">
      <c r="A879" s="148"/>
      <c r="B879" s="60" t="str">
        <f>IF($K879="","",(VLOOKUP($K879,'判定表'!$B$3:$G$108,6,FALSE)))</f>
        <v/>
      </c>
      <c r="C879" s="137"/>
      <c r="D879" s="149" t="str">
        <f t="shared" si="1"/>
        <v/>
      </c>
      <c r="E879" s="150" t="str">
        <f>IF(G879="","",VLOOKUP($G879,'金額'!$N$3:$O$62,2,FALSE))</f>
        <v/>
      </c>
      <c r="F879" s="150" t="str">
        <f>IF(G879="","",VLOOKUP($G879,'金額'!$N$3:$Q$62,4,FALSE))</f>
        <v/>
      </c>
      <c r="G879" s="140"/>
      <c r="H879" s="141"/>
      <c r="I879" s="142"/>
      <c r="J879" s="143"/>
      <c r="K879" s="144"/>
      <c r="L879" s="145"/>
      <c r="M879" s="151" t="str">
        <f>IF(G879="","", IF(G879="Palette TIP",#REF!,VLOOKUP(G879, '金額'!$N$3:$P$62, 3, FALSE)))</f>
        <v/>
      </c>
      <c r="N879" s="147" t="str">
        <f t="shared" si="2"/>
        <v/>
      </c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 ht="13.5" customHeight="1">
      <c r="A880" s="148"/>
      <c r="B880" s="60" t="str">
        <f>IF($K880="","",(VLOOKUP($K880,'判定表'!$B$3:$G$108,6,FALSE)))</f>
        <v/>
      </c>
      <c r="C880" s="137"/>
      <c r="D880" s="149" t="str">
        <f t="shared" si="1"/>
        <v/>
      </c>
      <c r="E880" s="150" t="str">
        <f>IF(G880="","",VLOOKUP($G880,'金額'!$N$3:$O$62,2,FALSE))</f>
        <v/>
      </c>
      <c r="F880" s="150" t="str">
        <f>IF(G880="","",VLOOKUP($G880,'金額'!$N$3:$Q$62,4,FALSE))</f>
        <v/>
      </c>
      <c r="G880" s="140"/>
      <c r="H880" s="141"/>
      <c r="I880" s="142"/>
      <c r="J880" s="143"/>
      <c r="K880" s="144"/>
      <c r="L880" s="145"/>
      <c r="M880" s="151" t="str">
        <f>IF(G880="","", IF(G880="Palette TIP",#REF!,VLOOKUP(G880, '金額'!$N$3:$P$62, 3, FALSE)))</f>
        <v/>
      </c>
      <c r="N880" s="147" t="str">
        <f t="shared" si="2"/>
        <v/>
      </c>
      <c r="O880" s="125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 ht="13.5" customHeight="1">
      <c r="A881" s="148"/>
      <c r="B881" s="60" t="str">
        <f>IF($K881="","",(VLOOKUP($K881,'判定表'!$B$3:$G$108,6,FALSE)))</f>
        <v/>
      </c>
      <c r="C881" s="137"/>
      <c r="D881" s="149" t="str">
        <f t="shared" si="1"/>
        <v/>
      </c>
      <c r="E881" s="150" t="str">
        <f>IF(G881="","",VLOOKUP($G881,'金額'!$N$3:$O$62,2,FALSE))</f>
        <v/>
      </c>
      <c r="F881" s="150" t="str">
        <f>IF(G881="","",VLOOKUP($G881,'金額'!$N$3:$Q$62,4,FALSE))</f>
        <v/>
      </c>
      <c r="G881" s="140"/>
      <c r="H881" s="141"/>
      <c r="I881" s="142"/>
      <c r="J881" s="143"/>
      <c r="K881" s="144"/>
      <c r="L881" s="145"/>
      <c r="M881" s="151" t="str">
        <f>IF(G881="","", IF(G881="Palette TIP",#REF!,VLOOKUP(G881, '金額'!$N$3:$P$62, 3, FALSE)))</f>
        <v/>
      </c>
      <c r="N881" s="147" t="str">
        <f t="shared" si="2"/>
        <v/>
      </c>
      <c r="O881" s="125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 ht="13.5" customHeight="1">
      <c r="A882" s="148"/>
      <c r="B882" s="60" t="str">
        <f>IF($K882="","",(VLOOKUP($K882,'判定表'!$B$3:$G$108,6,FALSE)))</f>
        <v/>
      </c>
      <c r="C882" s="137"/>
      <c r="D882" s="149" t="str">
        <f t="shared" si="1"/>
        <v/>
      </c>
      <c r="E882" s="150" t="str">
        <f>IF(G882="","",VLOOKUP($G882,'金額'!$N$3:$O$62,2,FALSE))</f>
        <v/>
      </c>
      <c r="F882" s="150" t="str">
        <f>IF(G882="","",VLOOKUP($G882,'金額'!$N$3:$Q$62,4,FALSE))</f>
        <v/>
      </c>
      <c r="G882" s="140"/>
      <c r="H882" s="141"/>
      <c r="I882" s="142"/>
      <c r="J882" s="143"/>
      <c r="K882" s="144"/>
      <c r="L882" s="145"/>
      <c r="M882" s="151" t="str">
        <f>IF(G882="","", IF(G882="Palette TIP",#REF!,VLOOKUP(G882, '金額'!$N$3:$P$62, 3, FALSE)))</f>
        <v/>
      </c>
      <c r="N882" s="147" t="str">
        <f t="shared" si="2"/>
        <v/>
      </c>
      <c r="O882" s="125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 ht="13.5" customHeight="1">
      <c r="A883" s="148"/>
      <c r="B883" s="60" t="str">
        <f>IF($K883="","",(VLOOKUP($K883,'判定表'!$B$3:$G$108,6,FALSE)))</f>
        <v/>
      </c>
      <c r="C883" s="137"/>
      <c r="D883" s="149" t="str">
        <f t="shared" si="1"/>
        <v/>
      </c>
      <c r="E883" s="150" t="str">
        <f>IF(G883="","",VLOOKUP($G883,'金額'!$N$3:$O$62,2,FALSE))</f>
        <v/>
      </c>
      <c r="F883" s="150" t="str">
        <f>IF(G883="","",VLOOKUP($G883,'金額'!$N$3:$Q$62,4,FALSE))</f>
        <v/>
      </c>
      <c r="G883" s="140"/>
      <c r="H883" s="141"/>
      <c r="I883" s="142"/>
      <c r="J883" s="143"/>
      <c r="K883" s="144"/>
      <c r="L883" s="145"/>
      <c r="M883" s="151" t="str">
        <f>IF(G883="","", IF(G883="Palette TIP",#REF!,VLOOKUP(G883, '金額'!$N$3:$P$62, 3, FALSE)))</f>
        <v/>
      </c>
      <c r="N883" s="147" t="str">
        <f t="shared" si="2"/>
        <v/>
      </c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 ht="13.5" customHeight="1">
      <c r="A884" s="148"/>
      <c r="B884" s="60" t="str">
        <f>IF($K884="","",(VLOOKUP($K884,'判定表'!$B$3:$G$108,6,FALSE)))</f>
        <v/>
      </c>
      <c r="C884" s="137"/>
      <c r="D884" s="149" t="str">
        <f t="shared" si="1"/>
        <v/>
      </c>
      <c r="E884" s="150" t="str">
        <f>IF(G884="","",VLOOKUP($G884,'金額'!$N$3:$O$62,2,FALSE))</f>
        <v/>
      </c>
      <c r="F884" s="150" t="str">
        <f>IF(G884="","",VLOOKUP($G884,'金額'!$N$3:$Q$62,4,FALSE))</f>
        <v/>
      </c>
      <c r="G884" s="140"/>
      <c r="H884" s="141"/>
      <c r="I884" s="142"/>
      <c r="J884" s="143"/>
      <c r="K884" s="144"/>
      <c r="L884" s="145"/>
      <c r="M884" s="151" t="str">
        <f>IF(G884="","", IF(G884="Palette TIP",#REF!,VLOOKUP(G884, '金額'!$N$3:$P$62, 3, FALSE)))</f>
        <v/>
      </c>
      <c r="N884" s="147" t="str">
        <f t="shared" si="2"/>
        <v/>
      </c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 ht="13.5" customHeight="1">
      <c r="A885" s="148"/>
      <c r="B885" s="60" t="str">
        <f>IF($K885="","",(VLOOKUP($K885,'判定表'!$B$3:$G$108,6,FALSE)))</f>
        <v/>
      </c>
      <c r="C885" s="137"/>
      <c r="D885" s="149" t="str">
        <f t="shared" si="1"/>
        <v/>
      </c>
      <c r="E885" s="150" t="str">
        <f>IF(G885="","",VLOOKUP($G885,'金額'!$N$3:$O$62,2,FALSE))</f>
        <v/>
      </c>
      <c r="F885" s="150" t="str">
        <f>IF(G885="","",VLOOKUP($G885,'金額'!$N$3:$Q$62,4,FALSE))</f>
        <v/>
      </c>
      <c r="G885" s="140"/>
      <c r="H885" s="141"/>
      <c r="I885" s="142"/>
      <c r="J885" s="143"/>
      <c r="K885" s="144"/>
      <c r="L885" s="145"/>
      <c r="M885" s="151" t="str">
        <f>IF(G885="","", IF(G885="Palette TIP",#REF!,VLOOKUP(G885, '金額'!$N$3:$P$62, 3, FALSE)))</f>
        <v/>
      </c>
      <c r="N885" s="147" t="str">
        <f t="shared" si="2"/>
        <v/>
      </c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 ht="13.5" customHeight="1">
      <c r="A886" s="148"/>
      <c r="B886" s="60" t="str">
        <f>IF($K886="","",(VLOOKUP($K886,'判定表'!$B$3:$G$108,6,FALSE)))</f>
        <v/>
      </c>
      <c r="C886" s="137"/>
      <c r="D886" s="149" t="str">
        <f t="shared" si="1"/>
        <v/>
      </c>
      <c r="E886" s="150" t="str">
        <f>IF(G886="","",VLOOKUP($G886,'金額'!$N$3:$O$62,2,FALSE))</f>
        <v/>
      </c>
      <c r="F886" s="150" t="str">
        <f>IF(G886="","",VLOOKUP($G886,'金額'!$N$3:$Q$62,4,FALSE))</f>
        <v/>
      </c>
      <c r="G886" s="140"/>
      <c r="H886" s="141"/>
      <c r="I886" s="142"/>
      <c r="J886" s="143"/>
      <c r="K886" s="144"/>
      <c r="L886" s="145"/>
      <c r="M886" s="151" t="str">
        <f>IF(G886="","", IF(G886="Palette TIP",#REF!,VLOOKUP(G886, '金額'!$N$3:$P$62, 3, FALSE)))</f>
        <v/>
      </c>
      <c r="N886" s="147" t="str">
        <f t="shared" si="2"/>
        <v/>
      </c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 ht="13.5" customHeight="1">
      <c r="A887" s="148"/>
      <c r="B887" s="60" t="str">
        <f>IF($K887="","",(VLOOKUP($K887,'判定表'!$B$3:$G$108,6,FALSE)))</f>
        <v/>
      </c>
      <c r="C887" s="137"/>
      <c r="D887" s="149" t="str">
        <f t="shared" si="1"/>
        <v/>
      </c>
      <c r="E887" s="150" t="str">
        <f>IF(G887="","",VLOOKUP($G887,'金額'!$N$3:$O$62,2,FALSE))</f>
        <v/>
      </c>
      <c r="F887" s="150" t="str">
        <f>IF(G887="","",VLOOKUP($G887,'金額'!$N$3:$Q$62,4,FALSE))</f>
        <v/>
      </c>
      <c r="G887" s="140"/>
      <c r="H887" s="141"/>
      <c r="I887" s="142"/>
      <c r="J887" s="143"/>
      <c r="K887" s="144"/>
      <c r="L887" s="145"/>
      <c r="M887" s="151" t="str">
        <f>IF(G887="","", IF(G887="Palette TIP",#REF!,VLOOKUP(G887, '金額'!$N$3:$P$62, 3, FALSE)))</f>
        <v/>
      </c>
      <c r="N887" s="147" t="str">
        <f t="shared" si="2"/>
        <v/>
      </c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 ht="13.5" customHeight="1">
      <c r="A888" s="148"/>
      <c r="B888" s="60" t="str">
        <f>IF($K888="","",(VLOOKUP($K888,'判定表'!$B$3:$G$108,6,FALSE)))</f>
        <v/>
      </c>
      <c r="C888" s="137"/>
      <c r="D888" s="149" t="str">
        <f t="shared" si="1"/>
        <v/>
      </c>
      <c r="E888" s="150" t="str">
        <f>IF(G888="","",VLOOKUP($G888,'金額'!$N$3:$O$62,2,FALSE))</f>
        <v/>
      </c>
      <c r="F888" s="150" t="str">
        <f>IF(G888="","",VLOOKUP($G888,'金額'!$N$3:$Q$62,4,FALSE))</f>
        <v/>
      </c>
      <c r="G888" s="140"/>
      <c r="H888" s="141"/>
      <c r="I888" s="142"/>
      <c r="J888" s="143"/>
      <c r="K888" s="144"/>
      <c r="L888" s="145"/>
      <c r="M888" s="151" t="str">
        <f>IF(G888="","", IF(G888="Palette TIP",#REF!,VLOOKUP(G888, '金額'!$N$3:$P$62, 3, FALSE)))</f>
        <v/>
      </c>
      <c r="N888" s="147" t="str">
        <f t="shared" si="2"/>
        <v/>
      </c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 ht="13.5" customHeight="1">
      <c r="A889" s="148"/>
      <c r="B889" s="60" t="str">
        <f>IF($K889="","",(VLOOKUP($K889,'判定表'!$B$3:$G$108,6,FALSE)))</f>
        <v/>
      </c>
      <c r="C889" s="137"/>
      <c r="D889" s="149" t="str">
        <f t="shared" si="1"/>
        <v/>
      </c>
      <c r="E889" s="150" t="str">
        <f>IF(G889="","",VLOOKUP($G889,'金額'!$N$3:$O$62,2,FALSE))</f>
        <v/>
      </c>
      <c r="F889" s="150" t="str">
        <f>IF(G889="","",VLOOKUP($G889,'金額'!$N$3:$Q$62,4,FALSE))</f>
        <v/>
      </c>
      <c r="G889" s="140"/>
      <c r="H889" s="141"/>
      <c r="I889" s="142"/>
      <c r="J889" s="143"/>
      <c r="K889" s="144"/>
      <c r="L889" s="145"/>
      <c r="M889" s="151" t="str">
        <f>IF(G889="","", IF(G889="Palette TIP",#REF!,VLOOKUP(G889, '金額'!$N$3:$P$62, 3, FALSE)))</f>
        <v/>
      </c>
      <c r="N889" s="147" t="str">
        <f t="shared" si="2"/>
        <v/>
      </c>
      <c r="O889" s="125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 ht="13.5" customHeight="1">
      <c r="A890" s="148"/>
      <c r="B890" s="60" t="str">
        <f>IF($K890="","",(VLOOKUP($K890,'判定表'!$B$3:$G$108,6,FALSE)))</f>
        <v/>
      </c>
      <c r="C890" s="137"/>
      <c r="D890" s="149" t="str">
        <f t="shared" si="1"/>
        <v/>
      </c>
      <c r="E890" s="150" t="str">
        <f>IF(G890="","",VLOOKUP($G890,'金額'!$N$3:$O$62,2,FALSE))</f>
        <v/>
      </c>
      <c r="F890" s="150" t="str">
        <f>IF(G890="","",VLOOKUP($G890,'金額'!$N$3:$Q$62,4,FALSE))</f>
        <v/>
      </c>
      <c r="G890" s="140"/>
      <c r="H890" s="141"/>
      <c r="I890" s="142"/>
      <c r="J890" s="143"/>
      <c r="K890" s="144"/>
      <c r="L890" s="145"/>
      <c r="M890" s="151" t="str">
        <f>IF(G890="","", IF(G890="Palette TIP",#REF!,VLOOKUP(G890, '金額'!$N$3:$P$62, 3, FALSE)))</f>
        <v/>
      </c>
      <c r="N890" s="147" t="str">
        <f t="shared" si="2"/>
        <v/>
      </c>
      <c r="O890" s="125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 ht="13.5" customHeight="1">
      <c r="A891" s="148"/>
      <c r="B891" s="60" t="str">
        <f>IF($K891="","",(VLOOKUP($K891,'判定表'!$B$3:$G$108,6,FALSE)))</f>
        <v/>
      </c>
      <c r="C891" s="137"/>
      <c r="D891" s="149" t="str">
        <f t="shared" si="1"/>
        <v/>
      </c>
      <c r="E891" s="150" t="str">
        <f>IF(G891="","",VLOOKUP($G891,'金額'!$N$3:$O$62,2,FALSE))</f>
        <v/>
      </c>
      <c r="F891" s="150" t="str">
        <f>IF(G891="","",VLOOKUP($G891,'金額'!$N$3:$Q$62,4,FALSE))</f>
        <v/>
      </c>
      <c r="G891" s="140"/>
      <c r="H891" s="141"/>
      <c r="I891" s="142"/>
      <c r="J891" s="143"/>
      <c r="K891" s="144"/>
      <c r="L891" s="145"/>
      <c r="M891" s="151" t="str">
        <f>IF(G891="","", IF(G891="Palette TIP",#REF!,VLOOKUP(G891, '金額'!$N$3:$P$62, 3, FALSE)))</f>
        <v/>
      </c>
      <c r="N891" s="147" t="str">
        <f t="shared" si="2"/>
        <v/>
      </c>
      <c r="O891" s="125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 ht="13.5" customHeight="1">
      <c r="A892" s="148"/>
      <c r="B892" s="60" t="str">
        <f>IF($K892="","",(VLOOKUP($K892,'判定表'!$B$3:$G$108,6,FALSE)))</f>
        <v/>
      </c>
      <c r="C892" s="137"/>
      <c r="D892" s="149" t="str">
        <f t="shared" si="1"/>
        <v/>
      </c>
      <c r="E892" s="150" t="str">
        <f>IF(G892="","",VLOOKUP($G892,'金額'!$N$3:$O$62,2,FALSE))</f>
        <v/>
      </c>
      <c r="F892" s="150" t="str">
        <f>IF(G892="","",VLOOKUP($G892,'金額'!$N$3:$Q$62,4,FALSE))</f>
        <v/>
      </c>
      <c r="G892" s="140"/>
      <c r="H892" s="141"/>
      <c r="I892" s="142"/>
      <c r="J892" s="143"/>
      <c r="K892" s="144"/>
      <c r="L892" s="145"/>
      <c r="M892" s="151" t="str">
        <f>IF(G892="","", IF(G892="Palette TIP",#REF!,VLOOKUP(G892, '金額'!$N$3:$P$62, 3, FALSE)))</f>
        <v/>
      </c>
      <c r="N892" s="147" t="str">
        <f t="shared" si="2"/>
        <v/>
      </c>
      <c r="O892" s="125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 ht="13.5" customHeight="1">
      <c r="A893" s="148"/>
      <c r="B893" s="60" t="str">
        <f>IF($K893="","",(VLOOKUP($K893,'判定表'!$B$3:$G$108,6,FALSE)))</f>
        <v/>
      </c>
      <c r="C893" s="137"/>
      <c r="D893" s="149" t="str">
        <f t="shared" si="1"/>
        <v/>
      </c>
      <c r="E893" s="150" t="str">
        <f>IF(G893="","",VLOOKUP($G893,'金額'!$N$3:$O$62,2,FALSE))</f>
        <v/>
      </c>
      <c r="F893" s="150" t="str">
        <f>IF(G893="","",VLOOKUP($G893,'金額'!$N$3:$Q$62,4,FALSE))</f>
        <v/>
      </c>
      <c r="G893" s="140"/>
      <c r="H893" s="141"/>
      <c r="I893" s="142"/>
      <c r="J893" s="143"/>
      <c r="K893" s="144"/>
      <c r="L893" s="145"/>
      <c r="M893" s="151" t="str">
        <f>IF(G893="","", IF(G893="Palette TIP",#REF!,VLOOKUP(G893, '金額'!$N$3:$P$62, 3, FALSE)))</f>
        <v/>
      </c>
      <c r="N893" s="147" t="str">
        <f t="shared" si="2"/>
        <v/>
      </c>
      <c r="O893" s="125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 ht="13.5" customHeight="1">
      <c r="A894" s="148"/>
      <c r="B894" s="60" t="str">
        <f>IF($K894="","",(VLOOKUP($K894,'判定表'!$B$3:$G$108,6,FALSE)))</f>
        <v/>
      </c>
      <c r="C894" s="137"/>
      <c r="D894" s="149" t="str">
        <f t="shared" si="1"/>
        <v/>
      </c>
      <c r="E894" s="150" t="str">
        <f>IF(G894="","",VLOOKUP($G894,'金額'!$N$3:$O$62,2,FALSE))</f>
        <v/>
      </c>
      <c r="F894" s="150" t="str">
        <f>IF(G894="","",VLOOKUP($G894,'金額'!$N$3:$Q$62,4,FALSE))</f>
        <v/>
      </c>
      <c r="G894" s="140"/>
      <c r="H894" s="141"/>
      <c r="I894" s="142"/>
      <c r="J894" s="143"/>
      <c r="K894" s="144"/>
      <c r="L894" s="145"/>
      <c r="M894" s="151" t="str">
        <f>IF(G894="","", IF(G894="Palette TIP",#REF!,VLOOKUP(G894, '金額'!$N$3:$P$62, 3, FALSE)))</f>
        <v/>
      </c>
      <c r="N894" s="147" t="str">
        <f t="shared" si="2"/>
        <v/>
      </c>
      <c r="O894" s="125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 ht="13.5" customHeight="1">
      <c r="A895" s="148"/>
      <c r="B895" s="60" t="str">
        <f>IF($K895="","",(VLOOKUP($K895,'判定表'!$B$3:$G$108,6,FALSE)))</f>
        <v/>
      </c>
      <c r="C895" s="137"/>
      <c r="D895" s="149" t="str">
        <f t="shared" si="1"/>
        <v/>
      </c>
      <c r="E895" s="150" t="str">
        <f>IF(G895="","",VLOOKUP($G895,'金額'!$N$3:$O$62,2,FALSE))</f>
        <v/>
      </c>
      <c r="F895" s="150" t="str">
        <f>IF(G895="","",VLOOKUP($G895,'金額'!$N$3:$Q$62,4,FALSE))</f>
        <v/>
      </c>
      <c r="G895" s="140"/>
      <c r="H895" s="141"/>
      <c r="I895" s="142"/>
      <c r="J895" s="143"/>
      <c r="K895" s="144"/>
      <c r="L895" s="145"/>
      <c r="M895" s="151" t="str">
        <f>IF(G895="","", IF(G895="Palette TIP",#REF!,VLOOKUP(G895, '金額'!$N$3:$P$62, 3, FALSE)))</f>
        <v/>
      </c>
      <c r="N895" s="147" t="str">
        <f t="shared" si="2"/>
        <v/>
      </c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 ht="13.5" customHeight="1">
      <c r="A896" s="148"/>
      <c r="B896" s="60" t="str">
        <f>IF($K896="","",(VLOOKUP($K896,'判定表'!$B$3:$G$108,6,FALSE)))</f>
        <v/>
      </c>
      <c r="C896" s="137"/>
      <c r="D896" s="149" t="str">
        <f t="shared" si="1"/>
        <v/>
      </c>
      <c r="E896" s="150" t="str">
        <f>IF(G896="","",VLOOKUP($G896,'金額'!$N$3:$O$62,2,FALSE))</f>
        <v/>
      </c>
      <c r="F896" s="150" t="str">
        <f>IF(G896="","",VLOOKUP($G896,'金額'!$N$3:$Q$62,4,FALSE))</f>
        <v/>
      </c>
      <c r="G896" s="140"/>
      <c r="H896" s="141"/>
      <c r="I896" s="142"/>
      <c r="J896" s="143"/>
      <c r="K896" s="144"/>
      <c r="L896" s="145"/>
      <c r="M896" s="151" t="str">
        <f>IF(G896="","", IF(G896="Palette TIP",#REF!,VLOOKUP(G896, '金額'!$N$3:$P$62, 3, FALSE)))</f>
        <v/>
      </c>
      <c r="N896" s="147" t="str">
        <f t="shared" si="2"/>
        <v/>
      </c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 ht="13.5" customHeight="1">
      <c r="A897" s="148"/>
      <c r="B897" s="60" t="str">
        <f>IF($K897="","",(VLOOKUP($K897,'判定表'!$B$3:$G$108,6,FALSE)))</f>
        <v/>
      </c>
      <c r="C897" s="137"/>
      <c r="D897" s="149" t="str">
        <f t="shared" si="1"/>
        <v/>
      </c>
      <c r="E897" s="150" t="str">
        <f>IF(G897="","",VLOOKUP($G897,'金額'!$N$3:$O$62,2,FALSE))</f>
        <v/>
      </c>
      <c r="F897" s="150" t="str">
        <f>IF(G897="","",VLOOKUP($G897,'金額'!$N$3:$Q$62,4,FALSE))</f>
        <v/>
      </c>
      <c r="G897" s="140"/>
      <c r="H897" s="141"/>
      <c r="I897" s="142"/>
      <c r="J897" s="143"/>
      <c r="K897" s="144"/>
      <c r="L897" s="145"/>
      <c r="M897" s="151" t="str">
        <f>IF(G897="","", IF(G897="Palette TIP",#REF!,VLOOKUP(G897, '金額'!$N$3:$P$62, 3, FALSE)))</f>
        <v/>
      </c>
      <c r="N897" s="147" t="str">
        <f t="shared" si="2"/>
        <v/>
      </c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 ht="13.5" customHeight="1">
      <c r="A898" s="148"/>
      <c r="B898" s="60" t="str">
        <f>IF($K898="","",(VLOOKUP($K898,'判定表'!$B$3:$G$108,6,FALSE)))</f>
        <v/>
      </c>
      <c r="C898" s="137"/>
      <c r="D898" s="149" t="str">
        <f t="shared" si="1"/>
        <v/>
      </c>
      <c r="E898" s="150" t="str">
        <f>IF(G898="","",VLOOKUP($G898,'金額'!$N$3:$O$62,2,FALSE))</f>
        <v/>
      </c>
      <c r="F898" s="150" t="str">
        <f>IF(G898="","",VLOOKUP($G898,'金額'!$N$3:$Q$62,4,FALSE))</f>
        <v/>
      </c>
      <c r="G898" s="140"/>
      <c r="H898" s="141"/>
      <c r="I898" s="142"/>
      <c r="J898" s="143"/>
      <c r="K898" s="144"/>
      <c r="L898" s="145"/>
      <c r="M898" s="151" t="str">
        <f>IF(G898="","", IF(G898="Palette TIP",#REF!,VLOOKUP(G898, '金額'!$N$3:$P$62, 3, FALSE)))</f>
        <v/>
      </c>
      <c r="N898" s="147" t="str">
        <f t="shared" si="2"/>
        <v/>
      </c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 ht="13.5" customHeight="1">
      <c r="A899" s="148"/>
      <c r="B899" s="60" t="str">
        <f>IF($K899="","",(VLOOKUP($K899,'判定表'!$B$3:$G$108,6,FALSE)))</f>
        <v/>
      </c>
      <c r="C899" s="137"/>
      <c r="D899" s="149" t="str">
        <f t="shared" si="1"/>
        <v/>
      </c>
      <c r="E899" s="150" t="str">
        <f>IF(G899="","",VLOOKUP($G899,'金額'!$N$3:$O$62,2,FALSE))</f>
        <v/>
      </c>
      <c r="F899" s="150" t="str">
        <f>IF(G899="","",VLOOKUP($G899,'金額'!$N$3:$Q$62,4,FALSE))</f>
        <v/>
      </c>
      <c r="G899" s="140"/>
      <c r="H899" s="141"/>
      <c r="I899" s="142"/>
      <c r="J899" s="143"/>
      <c r="K899" s="144"/>
      <c r="L899" s="145"/>
      <c r="M899" s="151" t="str">
        <f>IF(G899="","", IF(G899="Palette TIP",#REF!,VLOOKUP(G899, '金額'!$N$3:$P$62, 3, FALSE)))</f>
        <v/>
      </c>
      <c r="N899" s="147" t="str">
        <f t="shared" si="2"/>
        <v/>
      </c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 ht="13.5" customHeight="1">
      <c r="A900" s="148"/>
      <c r="B900" s="60" t="str">
        <f>IF($K900="","",(VLOOKUP($K900,'判定表'!$B$3:$G$108,6,FALSE)))</f>
        <v/>
      </c>
      <c r="C900" s="137"/>
      <c r="D900" s="149" t="str">
        <f t="shared" si="1"/>
        <v/>
      </c>
      <c r="E900" s="150" t="str">
        <f>IF(G900="","",VLOOKUP($G900,'金額'!$N$3:$O$62,2,FALSE))</f>
        <v/>
      </c>
      <c r="F900" s="150" t="str">
        <f>IF(G900="","",VLOOKUP($G900,'金額'!$N$3:$Q$62,4,FALSE))</f>
        <v/>
      </c>
      <c r="G900" s="140"/>
      <c r="H900" s="141"/>
      <c r="I900" s="142"/>
      <c r="J900" s="143"/>
      <c r="K900" s="144"/>
      <c r="L900" s="145"/>
      <c r="M900" s="151" t="str">
        <f>IF(G900="","", IF(G900="Palette TIP",#REF!,VLOOKUP(G900, '金額'!$N$3:$P$62, 3, FALSE)))</f>
        <v/>
      </c>
      <c r="N900" s="147" t="str">
        <f t="shared" si="2"/>
        <v/>
      </c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 ht="13.5" customHeight="1">
      <c r="A901" s="148"/>
      <c r="B901" s="60" t="str">
        <f>IF($K901="","",(VLOOKUP($K901,'判定表'!$B$3:$G$108,6,FALSE)))</f>
        <v/>
      </c>
      <c r="C901" s="137"/>
      <c r="D901" s="149" t="str">
        <f t="shared" si="1"/>
        <v/>
      </c>
      <c r="E901" s="150" t="str">
        <f>IF(G901="","",VLOOKUP($G901,'金額'!$N$3:$O$62,2,FALSE))</f>
        <v/>
      </c>
      <c r="F901" s="150" t="str">
        <f>IF(G901="","",VLOOKUP($G901,'金額'!$N$3:$Q$62,4,FALSE))</f>
        <v/>
      </c>
      <c r="G901" s="140"/>
      <c r="H901" s="141"/>
      <c r="I901" s="142"/>
      <c r="J901" s="143"/>
      <c r="K901" s="144"/>
      <c r="L901" s="145"/>
      <c r="M901" s="151" t="str">
        <f>IF(G901="","", IF(G901="Palette TIP",#REF!,VLOOKUP(G901, '金額'!$N$3:$P$62, 3, FALSE)))</f>
        <v/>
      </c>
      <c r="N901" s="147" t="str">
        <f t="shared" si="2"/>
        <v/>
      </c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 ht="13.5" customHeight="1">
      <c r="A902" s="148"/>
      <c r="B902" s="60" t="str">
        <f>IF($K902="","",(VLOOKUP($K902,'判定表'!$B$3:$G$108,6,FALSE)))</f>
        <v/>
      </c>
      <c r="C902" s="137"/>
      <c r="D902" s="149" t="str">
        <f t="shared" si="1"/>
        <v/>
      </c>
      <c r="E902" s="150" t="str">
        <f>IF(G902="","",VLOOKUP($G902,'金額'!$N$3:$O$62,2,FALSE))</f>
        <v/>
      </c>
      <c r="F902" s="150" t="str">
        <f>IF(G902="","",VLOOKUP($G902,'金額'!$N$3:$Q$62,4,FALSE))</f>
        <v/>
      </c>
      <c r="G902" s="140"/>
      <c r="H902" s="141"/>
      <c r="I902" s="142"/>
      <c r="J902" s="143"/>
      <c r="K902" s="144"/>
      <c r="L902" s="145"/>
      <c r="M902" s="151" t="str">
        <f>IF(G902="","", IF(G902="Palette TIP",#REF!,VLOOKUP(G902, '金額'!$N$3:$P$62, 3, FALSE)))</f>
        <v/>
      </c>
      <c r="N902" s="147" t="str">
        <f t="shared" si="2"/>
        <v/>
      </c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 ht="13.5" customHeight="1">
      <c r="A903" s="148"/>
      <c r="B903" s="60" t="str">
        <f>IF($K903="","",(VLOOKUP($K903,'判定表'!$B$3:$G$108,6,FALSE)))</f>
        <v/>
      </c>
      <c r="C903" s="137"/>
      <c r="D903" s="149" t="str">
        <f t="shared" si="1"/>
        <v/>
      </c>
      <c r="E903" s="150" t="str">
        <f>IF(G903="","",VLOOKUP($G903,'金額'!$N$3:$O$62,2,FALSE))</f>
        <v/>
      </c>
      <c r="F903" s="150" t="str">
        <f>IF(G903="","",VLOOKUP($G903,'金額'!$N$3:$Q$62,4,FALSE))</f>
        <v/>
      </c>
      <c r="G903" s="140"/>
      <c r="H903" s="141"/>
      <c r="I903" s="142"/>
      <c r="J903" s="143"/>
      <c r="K903" s="144"/>
      <c r="L903" s="145"/>
      <c r="M903" s="151" t="str">
        <f>IF(G903="","", IF(G903="Palette TIP",#REF!,VLOOKUP(G903, '金額'!$N$3:$P$62, 3, FALSE)))</f>
        <v/>
      </c>
      <c r="N903" s="147" t="str">
        <f t="shared" si="2"/>
        <v/>
      </c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 ht="13.5" customHeight="1">
      <c r="A904" s="148"/>
      <c r="B904" s="60" t="str">
        <f>IF($K904="","",(VLOOKUP($K904,'判定表'!$B$3:$G$108,6,FALSE)))</f>
        <v/>
      </c>
      <c r="C904" s="137"/>
      <c r="D904" s="149" t="str">
        <f t="shared" si="1"/>
        <v/>
      </c>
      <c r="E904" s="150" t="str">
        <f>IF(G904="","",VLOOKUP($G904,'金額'!$N$3:$O$62,2,FALSE))</f>
        <v/>
      </c>
      <c r="F904" s="150" t="str">
        <f>IF(G904="","",VLOOKUP($G904,'金額'!$N$3:$Q$62,4,FALSE))</f>
        <v/>
      </c>
      <c r="G904" s="140"/>
      <c r="H904" s="141"/>
      <c r="I904" s="142"/>
      <c r="J904" s="143"/>
      <c r="K904" s="144"/>
      <c r="L904" s="145"/>
      <c r="M904" s="151" t="str">
        <f>IF(G904="","", IF(G904="Palette TIP",#REF!,VLOOKUP(G904, '金額'!$N$3:$P$62, 3, FALSE)))</f>
        <v/>
      </c>
      <c r="N904" s="147" t="str">
        <f t="shared" si="2"/>
        <v/>
      </c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 ht="13.5" customHeight="1">
      <c r="A905" s="148"/>
      <c r="B905" s="60" t="str">
        <f>IF($K905="","",(VLOOKUP($K905,'判定表'!$B$3:$G$108,6,FALSE)))</f>
        <v/>
      </c>
      <c r="C905" s="137"/>
      <c r="D905" s="149" t="str">
        <f t="shared" si="1"/>
        <v/>
      </c>
      <c r="E905" s="150" t="str">
        <f>IF(G905="","",VLOOKUP($G905,'金額'!$N$3:$O$62,2,FALSE))</f>
        <v/>
      </c>
      <c r="F905" s="150" t="str">
        <f>IF(G905="","",VLOOKUP($G905,'金額'!$N$3:$Q$62,4,FALSE))</f>
        <v/>
      </c>
      <c r="G905" s="140"/>
      <c r="H905" s="141"/>
      <c r="I905" s="142"/>
      <c r="J905" s="143"/>
      <c r="K905" s="144"/>
      <c r="L905" s="145"/>
      <c r="M905" s="151" t="str">
        <f>IF(G905="","", IF(G905="Palette TIP",#REF!,VLOOKUP(G905, '金額'!$N$3:$P$62, 3, FALSE)))</f>
        <v/>
      </c>
      <c r="N905" s="147" t="str">
        <f t="shared" si="2"/>
        <v/>
      </c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 ht="13.5" customHeight="1">
      <c r="A906" s="148"/>
      <c r="B906" s="60" t="str">
        <f>IF($K906="","",(VLOOKUP($K906,'判定表'!$B$3:$G$108,6,FALSE)))</f>
        <v/>
      </c>
      <c r="C906" s="137"/>
      <c r="D906" s="149" t="str">
        <f t="shared" si="1"/>
        <v/>
      </c>
      <c r="E906" s="150" t="str">
        <f>IF(G906="","",VLOOKUP($G906,'金額'!$N$3:$O$62,2,FALSE))</f>
        <v/>
      </c>
      <c r="F906" s="150" t="str">
        <f>IF(G906="","",VLOOKUP($G906,'金額'!$N$3:$Q$62,4,FALSE))</f>
        <v/>
      </c>
      <c r="G906" s="140"/>
      <c r="H906" s="141"/>
      <c r="I906" s="142"/>
      <c r="J906" s="143"/>
      <c r="K906" s="144"/>
      <c r="L906" s="145"/>
      <c r="M906" s="151" t="str">
        <f>IF(G906="","", IF(G906="Palette TIP",#REF!,VLOOKUP(G906, '金額'!$N$3:$P$62, 3, FALSE)))</f>
        <v/>
      </c>
      <c r="N906" s="147" t="str">
        <f t="shared" si="2"/>
        <v/>
      </c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 ht="13.5" customHeight="1">
      <c r="A907" s="148"/>
      <c r="B907" s="60" t="str">
        <f>IF($K907="","",(VLOOKUP($K907,'判定表'!$B$3:$G$108,6,FALSE)))</f>
        <v/>
      </c>
      <c r="C907" s="137"/>
      <c r="D907" s="149" t="str">
        <f t="shared" si="1"/>
        <v/>
      </c>
      <c r="E907" s="150" t="str">
        <f>IF(G907="","",VLOOKUP($G907,'金額'!$N$3:$O$62,2,FALSE))</f>
        <v/>
      </c>
      <c r="F907" s="150" t="str">
        <f>IF(G907="","",VLOOKUP($G907,'金額'!$N$3:$Q$62,4,FALSE))</f>
        <v/>
      </c>
      <c r="G907" s="140"/>
      <c r="H907" s="141"/>
      <c r="I907" s="142"/>
      <c r="J907" s="143"/>
      <c r="K907" s="144"/>
      <c r="L907" s="145"/>
      <c r="M907" s="151" t="str">
        <f>IF(G907="","", IF(G907="Palette TIP",#REF!,VLOOKUP(G907, '金額'!$N$3:$P$62, 3, FALSE)))</f>
        <v/>
      </c>
      <c r="N907" s="147" t="str">
        <f t="shared" si="2"/>
        <v/>
      </c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 ht="13.5" customHeight="1">
      <c r="A908" s="148"/>
      <c r="B908" s="60" t="str">
        <f>IF($K908="","",(VLOOKUP($K908,'判定表'!$B$3:$G$108,6,FALSE)))</f>
        <v/>
      </c>
      <c r="C908" s="137"/>
      <c r="D908" s="149" t="str">
        <f t="shared" si="1"/>
        <v/>
      </c>
      <c r="E908" s="150" t="str">
        <f>IF(G908="","",VLOOKUP($G908,'金額'!$N$3:$O$62,2,FALSE))</f>
        <v/>
      </c>
      <c r="F908" s="150" t="str">
        <f>IF(G908="","",VLOOKUP($G908,'金額'!$N$3:$Q$62,4,FALSE))</f>
        <v/>
      </c>
      <c r="G908" s="140"/>
      <c r="H908" s="141"/>
      <c r="I908" s="142"/>
      <c r="J908" s="143"/>
      <c r="K908" s="144"/>
      <c r="L908" s="145"/>
      <c r="M908" s="151" t="str">
        <f>IF(G908="","", IF(G908="Palette TIP",#REF!,VLOOKUP(G908, '金額'!$N$3:$P$62, 3, FALSE)))</f>
        <v/>
      </c>
      <c r="N908" s="147" t="str">
        <f t="shared" si="2"/>
        <v/>
      </c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 ht="13.5" customHeight="1">
      <c r="A909" s="148"/>
      <c r="B909" s="60" t="str">
        <f>IF($K909="","",(VLOOKUP($K909,'判定表'!$B$3:$G$108,6,FALSE)))</f>
        <v/>
      </c>
      <c r="C909" s="137"/>
      <c r="D909" s="149" t="str">
        <f t="shared" si="1"/>
        <v/>
      </c>
      <c r="E909" s="150" t="str">
        <f>IF(G909="","",VLOOKUP($G909,'金額'!$N$3:$O$62,2,FALSE))</f>
        <v/>
      </c>
      <c r="F909" s="150" t="str">
        <f>IF(G909="","",VLOOKUP($G909,'金額'!$N$3:$Q$62,4,FALSE))</f>
        <v/>
      </c>
      <c r="G909" s="140"/>
      <c r="H909" s="141"/>
      <c r="I909" s="142"/>
      <c r="J909" s="143"/>
      <c r="K909" s="144"/>
      <c r="L909" s="145"/>
      <c r="M909" s="151" t="str">
        <f>IF(G909="","", IF(G909="Palette TIP",#REF!,VLOOKUP(G909, '金額'!$N$3:$P$62, 3, FALSE)))</f>
        <v/>
      </c>
      <c r="N909" s="147" t="str">
        <f t="shared" si="2"/>
        <v/>
      </c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 ht="13.5" customHeight="1">
      <c r="A910" s="148"/>
      <c r="B910" s="60" t="str">
        <f>IF($K910="","",(VLOOKUP($K910,'判定表'!$B$3:$G$108,6,FALSE)))</f>
        <v/>
      </c>
      <c r="C910" s="137"/>
      <c r="D910" s="149" t="str">
        <f t="shared" si="1"/>
        <v/>
      </c>
      <c r="E910" s="150" t="str">
        <f>IF(G910="","",VLOOKUP($G910,'金額'!$N$3:$O$62,2,FALSE))</f>
        <v/>
      </c>
      <c r="F910" s="150" t="str">
        <f>IF(G910="","",VLOOKUP($G910,'金額'!$N$3:$Q$62,4,FALSE))</f>
        <v/>
      </c>
      <c r="G910" s="140"/>
      <c r="H910" s="141"/>
      <c r="I910" s="142"/>
      <c r="J910" s="143"/>
      <c r="K910" s="144"/>
      <c r="L910" s="145"/>
      <c r="M910" s="151" t="str">
        <f>IF(G910="","", IF(G910="Palette TIP",#REF!,VLOOKUP(G910, '金額'!$N$3:$P$62, 3, FALSE)))</f>
        <v/>
      </c>
      <c r="N910" s="147" t="str">
        <f t="shared" si="2"/>
        <v/>
      </c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 ht="13.5" customHeight="1">
      <c r="A911" s="148"/>
      <c r="B911" s="60" t="str">
        <f>IF($K911="","",(VLOOKUP($K911,'判定表'!$B$3:$G$108,6,FALSE)))</f>
        <v/>
      </c>
      <c r="C911" s="137"/>
      <c r="D911" s="149" t="str">
        <f t="shared" si="1"/>
        <v/>
      </c>
      <c r="E911" s="150" t="str">
        <f>IF(G911="","",VLOOKUP($G911,'金額'!$N$3:$O$62,2,FALSE))</f>
        <v/>
      </c>
      <c r="F911" s="150" t="str">
        <f>IF(G911="","",VLOOKUP($G911,'金額'!$N$3:$Q$62,4,FALSE))</f>
        <v/>
      </c>
      <c r="G911" s="140"/>
      <c r="H911" s="141"/>
      <c r="I911" s="142"/>
      <c r="J911" s="143"/>
      <c r="K911" s="144"/>
      <c r="L911" s="145"/>
      <c r="M911" s="151" t="str">
        <f>IF(G911="","", IF(G911="Palette TIP",#REF!,VLOOKUP(G911, '金額'!$N$3:$P$62, 3, FALSE)))</f>
        <v/>
      </c>
      <c r="N911" s="147" t="str">
        <f t="shared" si="2"/>
        <v/>
      </c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 ht="13.5" customHeight="1">
      <c r="A912" s="148"/>
      <c r="B912" s="60" t="str">
        <f>IF($K912="","",(VLOOKUP($K912,'判定表'!$B$3:$G$108,6,FALSE)))</f>
        <v/>
      </c>
      <c r="C912" s="137"/>
      <c r="D912" s="149" t="str">
        <f t="shared" si="1"/>
        <v/>
      </c>
      <c r="E912" s="150" t="str">
        <f>IF(G912="","",VLOOKUP($G912,'金額'!$N$3:$O$62,2,FALSE))</f>
        <v/>
      </c>
      <c r="F912" s="150" t="str">
        <f>IF(G912="","",VLOOKUP($G912,'金額'!$N$3:$Q$62,4,FALSE))</f>
        <v/>
      </c>
      <c r="G912" s="140"/>
      <c r="H912" s="141"/>
      <c r="I912" s="142"/>
      <c r="J912" s="143"/>
      <c r="K912" s="144"/>
      <c r="L912" s="145"/>
      <c r="M912" s="151" t="str">
        <f>IF(G912="","", IF(G912="Palette TIP",#REF!,VLOOKUP(G912, '金額'!$N$3:$P$62, 3, FALSE)))</f>
        <v/>
      </c>
      <c r="N912" s="147" t="str">
        <f t="shared" si="2"/>
        <v/>
      </c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 ht="13.5" customHeight="1">
      <c r="A913" s="148"/>
      <c r="B913" s="60" t="str">
        <f>IF($K913="","",(VLOOKUP($K913,'判定表'!$B$3:$G$108,6,FALSE)))</f>
        <v/>
      </c>
      <c r="C913" s="137"/>
      <c r="D913" s="149" t="str">
        <f t="shared" si="1"/>
        <v/>
      </c>
      <c r="E913" s="150" t="str">
        <f>IF(G913="","",VLOOKUP($G913,'金額'!$N$3:$O$62,2,FALSE))</f>
        <v/>
      </c>
      <c r="F913" s="150" t="str">
        <f>IF(G913="","",VLOOKUP($G913,'金額'!$N$3:$Q$62,4,FALSE))</f>
        <v/>
      </c>
      <c r="G913" s="140"/>
      <c r="H913" s="141"/>
      <c r="I913" s="142"/>
      <c r="J913" s="143"/>
      <c r="K913" s="144"/>
      <c r="L913" s="145"/>
      <c r="M913" s="151" t="str">
        <f>IF(G913="","", IF(G913="Palette TIP",#REF!,VLOOKUP(G913, '金額'!$N$3:$P$62, 3, FALSE)))</f>
        <v/>
      </c>
      <c r="N913" s="147" t="str">
        <f t="shared" si="2"/>
        <v/>
      </c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 ht="13.5" customHeight="1">
      <c r="A914" s="148"/>
      <c r="B914" s="60" t="str">
        <f>IF($K914="","",(VLOOKUP($K914,'判定表'!$B$3:$G$108,6,FALSE)))</f>
        <v/>
      </c>
      <c r="C914" s="137"/>
      <c r="D914" s="149" t="str">
        <f t="shared" si="1"/>
        <v/>
      </c>
      <c r="E914" s="150" t="str">
        <f>IF(G914="","",VLOOKUP($G914,'金額'!$N$3:$O$62,2,FALSE))</f>
        <v/>
      </c>
      <c r="F914" s="150" t="str">
        <f>IF(G914="","",VLOOKUP($G914,'金額'!$N$3:$Q$62,4,FALSE))</f>
        <v/>
      </c>
      <c r="G914" s="140"/>
      <c r="H914" s="141"/>
      <c r="I914" s="142"/>
      <c r="J914" s="143"/>
      <c r="K914" s="144"/>
      <c r="L914" s="145"/>
      <c r="M914" s="151" t="str">
        <f>IF(G914="","", IF(G914="Palette TIP",#REF!,VLOOKUP(G914, '金額'!$N$3:$P$62, 3, FALSE)))</f>
        <v/>
      </c>
      <c r="N914" s="147" t="str">
        <f t="shared" si="2"/>
        <v/>
      </c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 ht="13.5" customHeight="1">
      <c r="A915" s="148"/>
      <c r="B915" s="60" t="str">
        <f>IF($K915="","",(VLOOKUP($K915,'判定表'!$B$3:$G$108,6,FALSE)))</f>
        <v/>
      </c>
      <c r="C915" s="137"/>
      <c r="D915" s="149" t="str">
        <f t="shared" si="1"/>
        <v/>
      </c>
      <c r="E915" s="150" t="str">
        <f>IF(G915="","",VLOOKUP($G915,'金額'!$N$3:$O$62,2,FALSE))</f>
        <v/>
      </c>
      <c r="F915" s="150" t="str">
        <f>IF(G915="","",VLOOKUP($G915,'金額'!$N$3:$Q$62,4,FALSE))</f>
        <v/>
      </c>
      <c r="G915" s="140"/>
      <c r="H915" s="141"/>
      <c r="I915" s="142"/>
      <c r="J915" s="143"/>
      <c r="K915" s="144"/>
      <c r="L915" s="145"/>
      <c r="M915" s="151" t="str">
        <f>IF(G915="","", IF(G915="Palette TIP",#REF!,VLOOKUP(G915, '金額'!$N$3:$P$62, 3, FALSE)))</f>
        <v/>
      </c>
      <c r="N915" s="147" t="str">
        <f t="shared" si="2"/>
        <v/>
      </c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 ht="13.5" customHeight="1">
      <c r="A916" s="148"/>
      <c r="B916" s="60" t="str">
        <f>IF($K916="","",(VLOOKUP($K916,'判定表'!$B$3:$G$108,6,FALSE)))</f>
        <v/>
      </c>
      <c r="C916" s="137"/>
      <c r="D916" s="149" t="str">
        <f t="shared" si="1"/>
        <v/>
      </c>
      <c r="E916" s="150" t="str">
        <f>IF(G916="","",VLOOKUP($G916,'金額'!$N$3:$O$62,2,FALSE))</f>
        <v/>
      </c>
      <c r="F916" s="150" t="str">
        <f>IF(G916="","",VLOOKUP($G916,'金額'!$N$3:$Q$62,4,FALSE))</f>
        <v/>
      </c>
      <c r="G916" s="140"/>
      <c r="H916" s="141"/>
      <c r="I916" s="142"/>
      <c r="J916" s="143"/>
      <c r="K916" s="144"/>
      <c r="L916" s="145"/>
      <c r="M916" s="151" t="str">
        <f>IF(G916="","", IF(G916="Palette TIP",#REF!,VLOOKUP(G916, '金額'!$N$3:$P$62, 3, FALSE)))</f>
        <v/>
      </c>
      <c r="N916" s="147" t="str">
        <f t="shared" si="2"/>
        <v/>
      </c>
      <c r="O916" s="125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 ht="13.5" customHeight="1">
      <c r="A917" s="148"/>
      <c r="B917" s="60" t="str">
        <f>IF($K917="","",(VLOOKUP($K917,'判定表'!$B$3:$G$108,6,FALSE)))</f>
        <v/>
      </c>
      <c r="C917" s="137"/>
      <c r="D917" s="149" t="str">
        <f t="shared" si="1"/>
        <v/>
      </c>
      <c r="E917" s="150" t="str">
        <f>IF(G917="","",VLOOKUP($G917,'金額'!$N$3:$O$62,2,FALSE))</f>
        <v/>
      </c>
      <c r="F917" s="150" t="str">
        <f>IF(G917="","",VLOOKUP($G917,'金額'!$N$3:$Q$62,4,FALSE))</f>
        <v/>
      </c>
      <c r="G917" s="140"/>
      <c r="H917" s="141"/>
      <c r="I917" s="142"/>
      <c r="J917" s="143"/>
      <c r="K917" s="144"/>
      <c r="L917" s="145"/>
      <c r="M917" s="151" t="str">
        <f>IF(G917="","", IF(G917="Palette TIP",#REF!,VLOOKUP(G917, '金額'!$N$3:$P$62, 3, FALSE)))</f>
        <v/>
      </c>
      <c r="N917" s="147" t="str">
        <f t="shared" si="2"/>
        <v/>
      </c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 ht="13.5" customHeight="1">
      <c r="A918" s="148"/>
      <c r="B918" s="60" t="str">
        <f>IF($K918="","",(VLOOKUP($K918,'判定表'!$B$3:$G$108,6,FALSE)))</f>
        <v/>
      </c>
      <c r="C918" s="137"/>
      <c r="D918" s="149" t="str">
        <f t="shared" si="1"/>
        <v/>
      </c>
      <c r="E918" s="150" t="str">
        <f>IF(G918="","",VLOOKUP($G918,'金額'!$N$3:$O$62,2,FALSE))</f>
        <v/>
      </c>
      <c r="F918" s="150" t="str">
        <f>IF(G918="","",VLOOKUP($G918,'金額'!$N$3:$Q$62,4,FALSE))</f>
        <v/>
      </c>
      <c r="G918" s="140"/>
      <c r="H918" s="141"/>
      <c r="I918" s="142"/>
      <c r="J918" s="143"/>
      <c r="K918" s="144"/>
      <c r="L918" s="145"/>
      <c r="M918" s="151" t="str">
        <f>IF(G918="","", IF(G918="Palette TIP",#REF!,VLOOKUP(G918, '金額'!$N$3:$P$62, 3, FALSE)))</f>
        <v/>
      </c>
      <c r="N918" s="147" t="str">
        <f t="shared" si="2"/>
        <v/>
      </c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 ht="13.5" customHeight="1">
      <c r="A919" s="148"/>
      <c r="B919" s="60" t="str">
        <f>IF($K919="","",(VLOOKUP($K919,'判定表'!$B$3:$G$108,6,FALSE)))</f>
        <v/>
      </c>
      <c r="C919" s="137"/>
      <c r="D919" s="149" t="str">
        <f t="shared" si="1"/>
        <v/>
      </c>
      <c r="E919" s="150" t="str">
        <f>IF(G919="","",VLOOKUP($G919,'金額'!$N$3:$O$62,2,FALSE))</f>
        <v/>
      </c>
      <c r="F919" s="150" t="str">
        <f>IF(G919="","",VLOOKUP($G919,'金額'!$N$3:$Q$62,4,FALSE))</f>
        <v/>
      </c>
      <c r="G919" s="140"/>
      <c r="H919" s="141"/>
      <c r="I919" s="142"/>
      <c r="J919" s="143"/>
      <c r="K919" s="144"/>
      <c r="L919" s="145"/>
      <c r="M919" s="151" t="str">
        <f>IF(G919="","", IF(G919="Palette TIP",#REF!,VLOOKUP(G919, '金額'!$N$3:$P$62, 3, FALSE)))</f>
        <v/>
      </c>
      <c r="N919" s="147" t="str">
        <f t="shared" si="2"/>
        <v/>
      </c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 ht="13.5" customHeight="1">
      <c r="A920" s="148"/>
      <c r="B920" s="60" t="str">
        <f>IF($K920="","",(VLOOKUP($K920,'判定表'!$B$3:$G$108,6,FALSE)))</f>
        <v/>
      </c>
      <c r="C920" s="137"/>
      <c r="D920" s="149" t="str">
        <f t="shared" si="1"/>
        <v/>
      </c>
      <c r="E920" s="150" t="str">
        <f>IF(G920="","",VLOOKUP($G920,'金額'!$N$3:$O$62,2,FALSE))</f>
        <v/>
      </c>
      <c r="F920" s="150" t="str">
        <f>IF(G920="","",VLOOKUP($G920,'金額'!$N$3:$Q$62,4,FALSE))</f>
        <v/>
      </c>
      <c r="G920" s="140"/>
      <c r="H920" s="141"/>
      <c r="I920" s="142"/>
      <c r="J920" s="143"/>
      <c r="K920" s="144"/>
      <c r="L920" s="145"/>
      <c r="M920" s="151" t="str">
        <f>IF(G920="","", IF(G920="Palette TIP",#REF!,VLOOKUP(G920, '金額'!$N$3:$P$62, 3, FALSE)))</f>
        <v/>
      </c>
      <c r="N920" s="147" t="str">
        <f t="shared" si="2"/>
        <v/>
      </c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 ht="13.5" customHeight="1">
      <c r="A921" s="148"/>
      <c r="B921" s="60" t="str">
        <f>IF($K921="","",(VLOOKUP($K921,'判定表'!$B$3:$G$108,6,FALSE)))</f>
        <v/>
      </c>
      <c r="C921" s="137"/>
      <c r="D921" s="149" t="str">
        <f t="shared" si="1"/>
        <v/>
      </c>
      <c r="E921" s="150" t="str">
        <f>IF(G921="","",VLOOKUP($G921,'金額'!$N$3:$O$62,2,FALSE))</f>
        <v/>
      </c>
      <c r="F921" s="150" t="str">
        <f>IF(G921="","",VLOOKUP($G921,'金額'!$N$3:$Q$62,4,FALSE))</f>
        <v/>
      </c>
      <c r="G921" s="140"/>
      <c r="H921" s="141"/>
      <c r="I921" s="142"/>
      <c r="J921" s="143"/>
      <c r="K921" s="144"/>
      <c r="L921" s="145"/>
      <c r="M921" s="151" t="str">
        <f>IF(G921="","", IF(G921="Palette TIP",#REF!,VLOOKUP(G921, '金額'!$N$3:$P$62, 3, FALSE)))</f>
        <v/>
      </c>
      <c r="N921" s="147" t="str">
        <f t="shared" si="2"/>
        <v/>
      </c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 ht="13.5" customHeight="1">
      <c r="A922" s="148"/>
      <c r="B922" s="60" t="str">
        <f>IF($K922="","",(VLOOKUP($K922,'判定表'!$B$3:$G$108,6,FALSE)))</f>
        <v/>
      </c>
      <c r="C922" s="137"/>
      <c r="D922" s="149" t="str">
        <f t="shared" si="1"/>
        <v/>
      </c>
      <c r="E922" s="150" t="str">
        <f>IF(G922="","",VLOOKUP($G922,'金額'!$N$3:$O$62,2,FALSE))</f>
        <v/>
      </c>
      <c r="F922" s="150" t="str">
        <f>IF(G922="","",VLOOKUP($G922,'金額'!$N$3:$Q$62,4,FALSE))</f>
        <v/>
      </c>
      <c r="G922" s="140"/>
      <c r="H922" s="141"/>
      <c r="I922" s="142"/>
      <c r="J922" s="143"/>
      <c r="K922" s="144"/>
      <c r="L922" s="145"/>
      <c r="M922" s="151" t="str">
        <f>IF(G922="","", IF(G922="Palette TIP",#REF!,VLOOKUP(G922, '金額'!$N$3:$P$62, 3, FALSE)))</f>
        <v/>
      </c>
      <c r="N922" s="147" t="str">
        <f t="shared" si="2"/>
        <v/>
      </c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 ht="13.5" customHeight="1">
      <c r="A923" s="148"/>
      <c r="B923" s="60" t="str">
        <f>IF($K923="","",(VLOOKUP($K923,'判定表'!$B$3:$G$108,6,FALSE)))</f>
        <v/>
      </c>
      <c r="C923" s="137"/>
      <c r="D923" s="149" t="str">
        <f t="shared" si="1"/>
        <v/>
      </c>
      <c r="E923" s="150" t="str">
        <f>IF(G923="","",VLOOKUP($G923,'金額'!$N$3:$O$62,2,FALSE))</f>
        <v/>
      </c>
      <c r="F923" s="150" t="str">
        <f>IF(G923="","",VLOOKUP($G923,'金額'!$N$3:$Q$62,4,FALSE))</f>
        <v/>
      </c>
      <c r="G923" s="140"/>
      <c r="H923" s="141"/>
      <c r="I923" s="142"/>
      <c r="J923" s="143"/>
      <c r="K923" s="144"/>
      <c r="L923" s="145"/>
      <c r="M923" s="151" t="str">
        <f>IF(G923="","", IF(G923="Palette TIP",#REF!,VLOOKUP(G923, '金額'!$N$3:$P$62, 3, FALSE)))</f>
        <v/>
      </c>
      <c r="N923" s="147" t="str">
        <f t="shared" si="2"/>
        <v/>
      </c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 ht="13.5" customHeight="1">
      <c r="A924" s="148"/>
      <c r="B924" s="60" t="str">
        <f>IF($K924="","",(VLOOKUP($K924,'判定表'!$B$3:$G$108,6,FALSE)))</f>
        <v/>
      </c>
      <c r="C924" s="137"/>
      <c r="D924" s="149" t="str">
        <f t="shared" si="1"/>
        <v/>
      </c>
      <c r="E924" s="150" t="str">
        <f>IF(G924="","",VLOOKUP($G924,'金額'!$N$3:$O$62,2,FALSE))</f>
        <v/>
      </c>
      <c r="F924" s="150" t="str">
        <f>IF(G924="","",VLOOKUP($G924,'金額'!$N$3:$Q$62,4,FALSE))</f>
        <v/>
      </c>
      <c r="G924" s="140"/>
      <c r="H924" s="141"/>
      <c r="I924" s="142"/>
      <c r="J924" s="143"/>
      <c r="K924" s="144"/>
      <c r="L924" s="145"/>
      <c r="M924" s="151" t="str">
        <f>IF(G924="","", IF(G924="Palette TIP",#REF!,VLOOKUP(G924, '金額'!$N$3:$P$62, 3, FALSE)))</f>
        <v/>
      </c>
      <c r="N924" s="147" t="str">
        <f t="shared" si="2"/>
        <v/>
      </c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 ht="13.5" customHeight="1">
      <c r="A925" s="148"/>
      <c r="B925" s="60" t="str">
        <f>IF($K925="","",(VLOOKUP($K925,'判定表'!$B$3:$G$108,6,FALSE)))</f>
        <v/>
      </c>
      <c r="C925" s="137"/>
      <c r="D925" s="149" t="str">
        <f t="shared" si="1"/>
        <v/>
      </c>
      <c r="E925" s="150" t="str">
        <f>IF(G925="","",VLOOKUP($G925,'金額'!$N$3:$O$62,2,FALSE))</f>
        <v/>
      </c>
      <c r="F925" s="150" t="str">
        <f>IF(G925="","",VLOOKUP($G925,'金額'!$N$3:$Q$62,4,FALSE))</f>
        <v/>
      </c>
      <c r="G925" s="140"/>
      <c r="H925" s="141"/>
      <c r="I925" s="142"/>
      <c r="J925" s="143"/>
      <c r="K925" s="144"/>
      <c r="L925" s="145"/>
      <c r="M925" s="151" t="str">
        <f>IF(G925="","", IF(G925="Palette TIP",#REF!,VLOOKUP(G925, '金額'!$N$3:$P$62, 3, FALSE)))</f>
        <v/>
      </c>
      <c r="N925" s="147" t="str">
        <f t="shared" si="2"/>
        <v/>
      </c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 ht="13.5" customHeight="1">
      <c r="A926" s="148"/>
      <c r="B926" s="60" t="str">
        <f>IF($K926="","",(VLOOKUP($K926,'判定表'!$B$3:$G$108,6,FALSE)))</f>
        <v/>
      </c>
      <c r="C926" s="137"/>
      <c r="D926" s="149" t="str">
        <f t="shared" si="1"/>
        <v/>
      </c>
      <c r="E926" s="150" t="str">
        <f>IF(G926="","",VLOOKUP($G926,'金額'!$N$3:$O$62,2,FALSE))</f>
        <v/>
      </c>
      <c r="F926" s="150" t="str">
        <f>IF(G926="","",VLOOKUP($G926,'金額'!$N$3:$Q$62,4,FALSE))</f>
        <v/>
      </c>
      <c r="G926" s="140"/>
      <c r="H926" s="141"/>
      <c r="I926" s="142"/>
      <c r="J926" s="143"/>
      <c r="K926" s="144"/>
      <c r="L926" s="145"/>
      <c r="M926" s="151" t="str">
        <f>IF(G926="","", IF(G926="Palette TIP",#REF!,VLOOKUP(G926, '金額'!$N$3:$P$62, 3, FALSE)))</f>
        <v/>
      </c>
      <c r="N926" s="147" t="str">
        <f t="shared" si="2"/>
        <v/>
      </c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 ht="13.5" customHeight="1">
      <c r="A927" s="148"/>
      <c r="B927" s="60" t="str">
        <f>IF($K927="","",(VLOOKUP($K927,'判定表'!$B$3:$G$108,6,FALSE)))</f>
        <v/>
      </c>
      <c r="C927" s="137"/>
      <c r="D927" s="149" t="str">
        <f t="shared" si="1"/>
        <v/>
      </c>
      <c r="E927" s="150" t="str">
        <f>IF(G927="","",VLOOKUP($G927,'金額'!$N$3:$O$62,2,FALSE))</f>
        <v/>
      </c>
      <c r="F927" s="150" t="str">
        <f>IF(G927="","",VLOOKUP($G927,'金額'!$N$3:$Q$62,4,FALSE))</f>
        <v/>
      </c>
      <c r="G927" s="140"/>
      <c r="H927" s="141"/>
      <c r="I927" s="142"/>
      <c r="J927" s="143"/>
      <c r="K927" s="144"/>
      <c r="L927" s="145"/>
      <c r="M927" s="151" t="str">
        <f>IF(G927="","", IF(G927="Palette TIP",#REF!,VLOOKUP(G927, '金額'!$N$3:$P$62, 3, FALSE)))</f>
        <v/>
      </c>
      <c r="N927" s="147" t="str">
        <f t="shared" si="2"/>
        <v/>
      </c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 ht="13.5" customHeight="1">
      <c r="A928" s="148"/>
      <c r="B928" s="60" t="str">
        <f>IF($K928="","",(VLOOKUP($K928,'判定表'!$B$3:$G$108,6,FALSE)))</f>
        <v/>
      </c>
      <c r="C928" s="137"/>
      <c r="D928" s="149" t="str">
        <f t="shared" si="1"/>
        <v/>
      </c>
      <c r="E928" s="150" t="str">
        <f>IF(G928="","",VLOOKUP($G928,'金額'!$N$3:$O$62,2,FALSE))</f>
        <v/>
      </c>
      <c r="F928" s="150" t="str">
        <f>IF(G928="","",VLOOKUP($G928,'金額'!$N$3:$Q$62,4,FALSE))</f>
        <v/>
      </c>
      <c r="G928" s="140"/>
      <c r="H928" s="141"/>
      <c r="I928" s="142"/>
      <c r="J928" s="143"/>
      <c r="K928" s="144"/>
      <c r="L928" s="145"/>
      <c r="M928" s="151" t="str">
        <f>IF(G928="","", IF(G928="Palette TIP",#REF!,VLOOKUP(G928, '金額'!$N$3:$P$62, 3, FALSE)))</f>
        <v/>
      </c>
      <c r="N928" s="147" t="str">
        <f t="shared" si="2"/>
        <v/>
      </c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 ht="13.5" customHeight="1">
      <c r="A929" s="148"/>
      <c r="B929" s="60" t="str">
        <f>IF($K929="","",(VLOOKUP($K929,'判定表'!$B$3:$G$108,6,FALSE)))</f>
        <v/>
      </c>
      <c r="C929" s="137"/>
      <c r="D929" s="149" t="str">
        <f t="shared" si="1"/>
        <v/>
      </c>
      <c r="E929" s="150" t="str">
        <f>IF(G929="","",VLOOKUP($G929,'金額'!$N$3:$O$62,2,FALSE))</f>
        <v/>
      </c>
      <c r="F929" s="150" t="str">
        <f>IF(G929="","",VLOOKUP($G929,'金額'!$N$3:$Q$62,4,FALSE))</f>
        <v/>
      </c>
      <c r="G929" s="140"/>
      <c r="H929" s="141"/>
      <c r="I929" s="142"/>
      <c r="J929" s="143"/>
      <c r="K929" s="144"/>
      <c r="L929" s="145"/>
      <c r="M929" s="151" t="str">
        <f>IF(G929="","", IF(G929="Palette TIP",#REF!,VLOOKUP(G929, '金額'!$N$3:$P$62, 3, FALSE)))</f>
        <v/>
      </c>
      <c r="N929" s="147" t="str">
        <f t="shared" si="2"/>
        <v/>
      </c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 ht="13.5" customHeight="1">
      <c r="A930" s="148"/>
      <c r="B930" s="60" t="str">
        <f>IF($K930="","",(VLOOKUP($K930,'判定表'!$B$3:$G$108,6,FALSE)))</f>
        <v/>
      </c>
      <c r="C930" s="137"/>
      <c r="D930" s="149" t="str">
        <f t="shared" si="1"/>
        <v/>
      </c>
      <c r="E930" s="150" t="str">
        <f>IF(G930="","",VLOOKUP($G930,'金額'!$N$3:$O$62,2,FALSE))</f>
        <v/>
      </c>
      <c r="F930" s="150" t="str">
        <f>IF(G930="","",VLOOKUP($G930,'金額'!$N$3:$Q$62,4,FALSE))</f>
        <v/>
      </c>
      <c r="G930" s="140"/>
      <c r="H930" s="141"/>
      <c r="I930" s="142"/>
      <c r="J930" s="143"/>
      <c r="K930" s="144"/>
      <c r="L930" s="145"/>
      <c r="M930" s="151" t="str">
        <f>IF(G930="","", IF(G930="Palette TIP",#REF!,VLOOKUP(G930, '金額'!$N$3:$P$62, 3, FALSE)))</f>
        <v/>
      </c>
      <c r="N930" s="147" t="str">
        <f t="shared" si="2"/>
        <v/>
      </c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 ht="13.5" customHeight="1">
      <c r="A931" s="148"/>
      <c r="B931" s="60" t="str">
        <f>IF($K931="","",(VLOOKUP($K931,'判定表'!$B$3:$G$108,6,FALSE)))</f>
        <v/>
      </c>
      <c r="C931" s="137"/>
      <c r="D931" s="149" t="str">
        <f t="shared" si="1"/>
        <v/>
      </c>
      <c r="E931" s="150" t="str">
        <f>IF(G931="","",VLOOKUP($G931,'金額'!$N$3:$O$62,2,FALSE))</f>
        <v/>
      </c>
      <c r="F931" s="150" t="str">
        <f>IF(G931="","",VLOOKUP($G931,'金額'!$N$3:$Q$62,4,FALSE))</f>
        <v/>
      </c>
      <c r="G931" s="140"/>
      <c r="H931" s="141"/>
      <c r="I931" s="142"/>
      <c r="J931" s="143"/>
      <c r="K931" s="144"/>
      <c r="L931" s="145"/>
      <c r="M931" s="151" t="str">
        <f>IF(G931="","", IF(G931="Palette TIP",#REF!,VLOOKUP(G931, '金額'!$N$3:$P$62, 3, FALSE)))</f>
        <v/>
      </c>
      <c r="N931" s="147" t="str">
        <f t="shared" si="2"/>
        <v/>
      </c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 ht="13.5" customHeight="1">
      <c r="A932" s="148"/>
      <c r="B932" s="60" t="str">
        <f>IF($K932="","",(VLOOKUP($K932,'判定表'!$B$3:$G$108,6,FALSE)))</f>
        <v/>
      </c>
      <c r="C932" s="137"/>
      <c r="D932" s="149" t="str">
        <f t="shared" si="1"/>
        <v/>
      </c>
      <c r="E932" s="150" t="str">
        <f>IF(G932="","",VLOOKUP($G932,'金額'!$N$3:$O$62,2,FALSE))</f>
        <v/>
      </c>
      <c r="F932" s="150" t="str">
        <f>IF(G932="","",VLOOKUP($G932,'金額'!$N$3:$Q$62,4,FALSE))</f>
        <v/>
      </c>
      <c r="G932" s="140"/>
      <c r="H932" s="141"/>
      <c r="I932" s="142"/>
      <c r="J932" s="143"/>
      <c r="K932" s="144"/>
      <c r="L932" s="145"/>
      <c r="M932" s="151" t="str">
        <f>IF(G932="","", IF(G932="Palette TIP",#REF!,VLOOKUP(G932, '金額'!$N$3:$P$62, 3, FALSE)))</f>
        <v/>
      </c>
      <c r="N932" s="147" t="str">
        <f t="shared" si="2"/>
        <v/>
      </c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 ht="13.5" customHeight="1">
      <c r="A933" s="148"/>
      <c r="B933" s="60" t="str">
        <f>IF($K933="","",(VLOOKUP($K933,'判定表'!$B$3:$G$108,6,FALSE)))</f>
        <v/>
      </c>
      <c r="C933" s="137"/>
      <c r="D933" s="149" t="str">
        <f t="shared" si="1"/>
        <v/>
      </c>
      <c r="E933" s="150" t="str">
        <f>IF(G933="","",VLOOKUP($G933,'金額'!$N$3:$O$62,2,FALSE))</f>
        <v/>
      </c>
      <c r="F933" s="150" t="str">
        <f>IF(G933="","",VLOOKUP($G933,'金額'!$N$3:$Q$62,4,FALSE))</f>
        <v/>
      </c>
      <c r="G933" s="140"/>
      <c r="H933" s="141"/>
      <c r="I933" s="142"/>
      <c r="J933" s="143"/>
      <c r="K933" s="144"/>
      <c r="L933" s="145"/>
      <c r="M933" s="151" t="str">
        <f>IF(G933="","", IF(G933="Palette TIP",#REF!,VLOOKUP(G933, '金額'!$N$3:$P$62, 3, FALSE)))</f>
        <v/>
      </c>
      <c r="N933" s="147" t="str">
        <f t="shared" si="2"/>
        <v/>
      </c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 ht="13.5" customHeight="1">
      <c r="A934" s="148"/>
      <c r="B934" s="60" t="str">
        <f>IF($K934="","",(VLOOKUP($K934,'判定表'!$B$3:$G$108,6,FALSE)))</f>
        <v/>
      </c>
      <c r="C934" s="137"/>
      <c r="D934" s="149" t="str">
        <f t="shared" si="1"/>
        <v/>
      </c>
      <c r="E934" s="150" t="str">
        <f>IF(G934="","",VLOOKUP($G934,'金額'!$N$3:$O$62,2,FALSE))</f>
        <v/>
      </c>
      <c r="F934" s="150" t="str">
        <f>IF(G934="","",VLOOKUP($G934,'金額'!$N$3:$Q$62,4,FALSE))</f>
        <v/>
      </c>
      <c r="G934" s="140"/>
      <c r="H934" s="141"/>
      <c r="I934" s="142"/>
      <c r="J934" s="143"/>
      <c r="K934" s="144"/>
      <c r="L934" s="145"/>
      <c r="M934" s="151" t="str">
        <f>IF(G934="","", IF(G934="Palette TIP",#REF!,VLOOKUP(G934, '金額'!$N$3:$P$62, 3, FALSE)))</f>
        <v/>
      </c>
      <c r="N934" s="147" t="str">
        <f t="shared" si="2"/>
        <v/>
      </c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 ht="13.5" customHeight="1">
      <c r="A935" s="148"/>
      <c r="B935" s="60" t="str">
        <f>IF($K935="","",(VLOOKUP($K935,'判定表'!$B$3:$G$108,6,FALSE)))</f>
        <v/>
      </c>
      <c r="C935" s="137"/>
      <c r="D935" s="149" t="str">
        <f t="shared" si="1"/>
        <v/>
      </c>
      <c r="E935" s="150" t="str">
        <f>IF(G935="","",VLOOKUP($G935,'金額'!$N$3:$O$62,2,FALSE))</f>
        <v/>
      </c>
      <c r="F935" s="150" t="str">
        <f>IF(G935="","",VLOOKUP($G935,'金額'!$N$3:$Q$62,4,FALSE))</f>
        <v/>
      </c>
      <c r="G935" s="140"/>
      <c r="H935" s="141"/>
      <c r="I935" s="142"/>
      <c r="J935" s="143"/>
      <c r="K935" s="144"/>
      <c r="L935" s="145"/>
      <c r="M935" s="151" t="str">
        <f>IF(G935="","", IF(G935="Palette TIP",#REF!,VLOOKUP(G935, '金額'!$N$3:$P$62, 3, FALSE)))</f>
        <v/>
      </c>
      <c r="N935" s="147" t="str">
        <f t="shared" si="2"/>
        <v/>
      </c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 ht="13.5" customHeight="1">
      <c r="A936" s="148"/>
      <c r="B936" s="60" t="str">
        <f>IF($K936="","",(VLOOKUP($K936,'判定表'!$B$3:$G$108,6,FALSE)))</f>
        <v/>
      </c>
      <c r="C936" s="137"/>
      <c r="D936" s="149" t="str">
        <f t="shared" si="1"/>
        <v/>
      </c>
      <c r="E936" s="150" t="str">
        <f>IF(G936="","",VLOOKUP($G936,'金額'!$N$3:$O$62,2,FALSE))</f>
        <v/>
      </c>
      <c r="F936" s="150" t="str">
        <f>IF(G936="","",VLOOKUP($G936,'金額'!$N$3:$Q$62,4,FALSE))</f>
        <v/>
      </c>
      <c r="G936" s="140"/>
      <c r="H936" s="141"/>
      <c r="I936" s="142"/>
      <c r="J936" s="143"/>
      <c r="K936" s="144"/>
      <c r="L936" s="145"/>
      <c r="M936" s="151" t="str">
        <f>IF(G936="","", IF(G936="Palette TIP",#REF!,VLOOKUP(G936, '金額'!$N$3:$P$62, 3, FALSE)))</f>
        <v/>
      </c>
      <c r="N936" s="147" t="str">
        <f t="shared" si="2"/>
        <v/>
      </c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 ht="13.5" customHeight="1">
      <c r="A937" s="148"/>
      <c r="B937" s="60" t="str">
        <f>IF($K937="","",(VLOOKUP($K937,'判定表'!$B$3:$G$108,6,FALSE)))</f>
        <v/>
      </c>
      <c r="C937" s="137"/>
      <c r="D937" s="149" t="str">
        <f t="shared" si="1"/>
        <v/>
      </c>
      <c r="E937" s="150" t="str">
        <f>IF(G937="","",VLOOKUP($G937,'金額'!$N$3:$O$62,2,FALSE))</f>
        <v/>
      </c>
      <c r="F937" s="150" t="str">
        <f>IF(G937="","",VLOOKUP($G937,'金額'!$N$3:$Q$62,4,FALSE))</f>
        <v/>
      </c>
      <c r="G937" s="140"/>
      <c r="H937" s="141"/>
      <c r="I937" s="142"/>
      <c r="J937" s="143"/>
      <c r="K937" s="144"/>
      <c r="L937" s="145"/>
      <c r="M937" s="151" t="str">
        <f>IF(G937="","", IF(G937="Palette TIP",#REF!,VLOOKUP(G937, '金額'!$N$3:$P$62, 3, FALSE)))</f>
        <v/>
      </c>
      <c r="N937" s="147" t="str">
        <f t="shared" si="2"/>
        <v/>
      </c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 ht="13.5" customHeight="1">
      <c r="A938" s="148"/>
      <c r="B938" s="60" t="str">
        <f>IF($K938="","",(VLOOKUP($K938,'判定表'!$B$3:$G$108,6,FALSE)))</f>
        <v/>
      </c>
      <c r="C938" s="137"/>
      <c r="D938" s="149" t="str">
        <f t="shared" si="1"/>
        <v/>
      </c>
      <c r="E938" s="150" t="str">
        <f>IF(G938="","",VLOOKUP($G938,'金額'!$N$3:$O$62,2,FALSE))</f>
        <v/>
      </c>
      <c r="F938" s="150" t="str">
        <f>IF(G938="","",VLOOKUP($G938,'金額'!$N$3:$Q$62,4,FALSE))</f>
        <v/>
      </c>
      <c r="G938" s="140"/>
      <c r="H938" s="141"/>
      <c r="I938" s="142"/>
      <c r="J938" s="143"/>
      <c r="K938" s="144"/>
      <c r="L938" s="145"/>
      <c r="M938" s="151" t="str">
        <f>IF(G938="","", IF(G938="Palette TIP",#REF!,VLOOKUP(G938, '金額'!$N$3:$P$62, 3, FALSE)))</f>
        <v/>
      </c>
      <c r="N938" s="147" t="str">
        <f t="shared" si="2"/>
        <v/>
      </c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 ht="13.5" customHeight="1">
      <c r="A939" s="148"/>
      <c r="B939" s="60" t="str">
        <f>IF($K939="","",(VLOOKUP($K939,'判定表'!$B$3:$G$108,6,FALSE)))</f>
        <v/>
      </c>
      <c r="C939" s="137"/>
      <c r="D939" s="149" t="str">
        <f t="shared" si="1"/>
        <v/>
      </c>
      <c r="E939" s="150" t="str">
        <f>IF(G939="","",VLOOKUP($G939,'金額'!$N$3:$O$62,2,FALSE))</f>
        <v/>
      </c>
      <c r="F939" s="150" t="str">
        <f>IF(G939="","",VLOOKUP($G939,'金額'!$N$3:$Q$62,4,FALSE))</f>
        <v/>
      </c>
      <c r="G939" s="140"/>
      <c r="H939" s="141"/>
      <c r="I939" s="142"/>
      <c r="J939" s="143"/>
      <c r="K939" s="144"/>
      <c r="L939" s="145"/>
      <c r="M939" s="151" t="str">
        <f>IF(G939="","", IF(G939="Palette TIP",#REF!,VLOOKUP(G939, '金額'!$N$3:$P$62, 3, FALSE)))</f>
        <v/>
      </c>
      <c r="N939" s="147" t="str">
        <f t="shared" si="2"/>
        <v/>
      </c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 ht="13.5" customHeight="1">
      <c r="A940" s="148"/>
      <c r="B940" s="60" t="str">
        <f>IF($K940="","",(VLOOKUP($K940,'判定表'!$B$3:$G$108,6,FALSE)))</f>
        <v/>
      </c>
      <c r="C940" s="137"/>
      <c r="D940" s="149" t="str">
        <f t="shared" si="1"/>
        <v/>
      </c>
      <c r="E940" s="150" t="str">
        <f>IF(G940="","",VLOOKUP($G940,'金額'!$N$3:$O$62,2,FALSE))</f>
        <v/>
      </c>
      <c r="F940" s="150" t="str">
        <f>IF(G940="","",VLOOKUP($G940,'金額'!$N$3:$Q$62,4,FALSE))</f>
        <v/>
      </c>
      <c r="G940" s="140"/>
      <c r="H940" s="141"/>
      <c r="I940" s="142"/>
      <c r="J940" s="143"/>
      <c r="K940" s="144"/>
      <c r="L940" s="145"/>
      <c r="M940" s="151" t="str">
        <f>IF(G940="","", IF(G940="Palette TIP",#REF!,VLOOKUP(G940, '金額'!$N$3:$P$62, 3, FALSE)))</f>
        <v/>
      </c>
      <c r="N940" s="147" t="str">
        <f t="shared" si="2"/>
        <v/>
      </c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 ht="13.5" customHeight="1">
      <c r="A941" s="148"/>
      <c r="B941" s="60" t="str">
        <f>IF($K941="","",(VLOOKUP($K941,'判定表'!$B$3:$G$108,6,FALSE)))</f>
        <v/>
      </c>
      <c r="C941" s="137"/>
      <c r="D941" s="149" t="str">
        <f t="shared" si="1"/>
        <v/>
      </c>
      <c r="E941" s="150" t="str">
        <f>IF(G941="","",VLOOKUP($G941,'金額'!$N$3:$O$62,2,FALSE))</f>
        <v/>
      </c>
      <c r="F941" s="150" t="str">
        <f>IF(G941="","",VLOOKUP($G941,'金額'!$N$3:$Q$62,4,FALSE))</f>
        <v/>
      </c>
      <c r="G941" s="140"/>
      <c r="H941" s="141"/>
      <c r="I941" s="142"/>
      <c r="J941" s="143"/>
      <c r="K941" s="144"/>
      <c r="L941" s="145"/>
      <c r="M941" s="151" t="str">
        <f>IF(G941="","", IF(G941="Palette TIP",#REF!,VLOOKUP(G941, '金額'!$N$3:$P$62, 3, FALSE)))</f>
        <v/>
      </c>
      <c r="N941" s="147" t="str">
        <f t="shared" si="2"/>
        <v/>
      </c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 ht="13.5" customHeight="1">
      <c r="A942" s="148"/>
      <c r="B942" s="60" t="str">
        <f>IF($K942="","",(VLOOKUP($K942,'判定表'!$B$3:$G$108,6,FALSE)))</f>
        <v/>
      </c>
      <c r="C942" s="137"/>
      <c r="D942" s="149" t="str">
        <f t="shared" si="1"/>
        <v/>
      </c>
      <c r="E942" s="150" t="str">
        <f>IF(G942="","",VLOOKUP($G942,'金額'!$N$3:$O$62,2,FALSE))</f>
        <v/>
      </c>
      <c r="F942" s="150" t="str">
        <f>IF(G942="","",VLOOKUP($G942,'金額'!$N$3:$Q$62,4,FALSE))</f>
        <v/>
      </c>
      <c r="G942" s="140"/>
      <c r="H942" s="141"/>
      <c r="I942" s="142"/>
      <c r="J942" s="143"/>
      <c r="K942" s="144"/>
      <c r="L942" s="145"/>
      <c r="M942" s="151" t="str">
        <f>IF(G942="","", IF(G942="Palette TIP",#REF!,VLOOKUP(G942, '金額'!$N$3:$P$62, 3, FALSE)))</f>
        <v/>
      </c>
      <c r="N942" s="147" t="str">
        <f t="shared" si="2"/>
        <v/>
      </c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 ht="13.5" customHeight="1">
      <c r="A943" s="148"/>
      <c r="B943" s="60" t="str">
        <f>IF($K943="","",(VLOOKUP($K943,'判定表'!$B$3:$G$108,6,FALSE)))</f>
        <v/>
      </c>
      <c r="C943" s="137"/>
      <c r="D943" s="149" t="str">
        <f t="shared" si="1"/>
        <v/>
      </c>
      <c r="E943" s="150" t="str">
        <f>IF(G943="","",VLOOKUP($G943,'金額'!$N$3:$O$62,2,FALSE))</f>
        <v/>
      </c>
      <c r="F943" s="150" t="str">
        <f>IF(G943="","",VLOOKUP($G943,'金額'!$N$3:$Q$62,4,FALSE))</f>
        <v/>
      </c>
      <c r="G943" s="140"/>
      <c r="H943" s="141"/>
      <c r="I943" s="142"/>
      <c r="J943" s="143"/>
      <c r="K943" s="144"/>
      <c r="L943" s="145"/>
      <c r="M943" s="151" t="str">
        <f>IF(G943="","", IF(G943="Palette TIP",#REF!,VLOOKUP(G943, '金額'!$N$3:$P$62, 3, FALSE)))</f>
        <v/>
      </c>
      <c r="N943" s="147" t="str">
        <f t="shared" si="2"/>
        <v/>
      </c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 ht="13.5" customHeight="1">
      <c r="A944" s="148"/>
      <c r="B944" s="60" t="str">
        <f>IF($K944="","",(VLOOKUP($K944,'判定表'!$B$3:$G$108,6,FALSE)))</f>
        <v/>
      </c>
      <c r="C944" s="137"/>
      <c r="D944" s="149" t="str">
        <f t="shared" si="1"/>
        <v/>
      </c>
      <c r="E944" s="150" t="str">
        <f>IF(G944="","",VLOOKUP($G944,'金額'!$N$3:$O$62,2,FALSE))</f>
        <v/>
      </c>
      <c r="F944" s="150" t="str">
        <f>IF(G944="","",VLOOKUP($G944,'金額'!$N$3:$Q$62,4,FALSE))</f>
        <v/>
      </c>
      <c r="G944" s="140"/>
      <c r="H944" s="141"/>
      <c r="I944" s="142"/>
      <c r="J944" s="143"/>
      <c r="K944" s="144"/>
      <c r="L944" s="145"/>
      <c r="M944" s="151" t="str">
        <f>IF(G944="","", IF(G944="Palette TIP",#REF!,VLOOKUP(G944, '金額'!$N$3:$P$62, 3, FALSE)))</f>
        <v/>
      </c>
      <c r="N944" s="147" t="str">
        <f t="shared" si="2"/>
        <v/>
      </c>
      <c r="O944" s="125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 ht="13.5" customHeight="1">
      <c r="A945" s="148"/>
      <c r="B945" s="60" t="str">
        <f>IF($K945="","",(VLOOKUP($K945,'判定表'!$B$3:$G$108,6,FALSE)))</f>
        <v/>
      </c>
      <c r="C945" s="137"/>
      <c r="D945" s="149" t="str">
        <f t="shared" si="1"/>
        <v/>
      </c>
      <c r="E945" s="150" t="str">
        <f>IF(G945="","",VLOOKUP($G945,'金額'!$N$3:$O$62,2,FALSE))</f>
        <v/>
      </c>
      <c r="F945" s="150" t="str">
        <f>IF(G945="","",VLOOKUP($G945,'金額'!$N$3:$Q$62,4,FALSE))</f>
        <v/>
      </c>
      <c r="G945" s="140"/>
      <c r="H945" s="141"/>
      <c r="I945" s="142"/>
      <c r="J945" s="143"/>
      <c r="K945" s="144"/>
      <c r="L945" s="145"/>
      <c r="M945" s="151" t="str">
        <f>IF(G945="","", IF(G945="Palette TIP",#REF!,VLOOKUP(G945, '金額'!$N$3:$P$62, 3, FALSE)))</f>
        <v/>
      </c>
      <c r="N945" s="147" t="str">
        <f t="shared" si="2"/>
        <v/>
      </c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 ht="13.5" customHeight="1">
      <c r="A946" s="148"/>
      <c r="B946" s="60" t="str">
        <f>IF($K946="","",(VLOOKUP($K946,'判定表'!$B$3:$G$108,6,FALSE)))</f>
        <v/>
      </c>
      <c r="C946" s="137"/>
      <c r="D946" s="149" t="str">
        <f t="shared" si="1"/>
        <v/>
      </c>
      <c r="E946" s="150" t="str">
        <f>IF(G946="","",VLOOKUP($G946,'金額'!$N$3:$O$62,2,FALSE))</f>
        <v/>
      </c>
      <c r="F946" s="150" t="str">
        <f>IF(G946="","",VLOOKUP($G946,'金額'!$N$3:$Q$62,4,FALSE))</f>
        <v/>
      </c>
      <c r="G946" s="140"/>
      <c r="H946" s="141"/>
      <c r="I946" s="142"/>
      <c r="J946" s="143"/>
      <c r="K946" s="144"/>
      <c r="L946" s="145"/>
      <c r="M946" s="151" t="str">
        <f>IF(G946="","", IF(G946="Palette TIP",#REF!,VLOOKUP(G946, '金額'!$N$3:$P$62, 3, FALSE)))</f>
        <v/>
      </c>
      <c r="N946" s="147" t="str">
        <f t="shared" si="2"/>
        <v/>
      </c>
      <c r="O946" s="125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 ht="13.5" customHeight="1">
      <c r="A947" s="148"/>
      <c r="B947" s="60" t="str">
        <f>IF($K947="","",(VLOOKUP($K947,'判定表'!$B$3:$G$108,6,FALSE)))</f>
        <v/>
      </c>
      <c r="C947" s="137"/>
      <c r="D947" s="149" t="str">
        <f t="shared" si="1"/>
        <v/>
      </c>
      <c r="E947" s="150" t="str">
        <f>IF(G947="","",VLOOKUP($G947,'金額'!$N$3:$O$62,2,FALSE))</f>
        <v/>
      </c>
      <c r="F947" s="150" t="str">
        <f>IF(G947="","",VLOOKUP($G947,'金額'!$N$3:$Q$62,4,FALSE))</f>
        <v/>
      </c>
      <c r="G947" s="140"/>
      <c r="H947" s="141"/>
      <c r="I947" s="142"/>
      <c r="J947" s="143"/>
      <c r="K947" s="144"/>
      <c r="L947" s="145"/>
      <c r="M947" s="151" t="str">
        <f>IF(G947="","", IF(G947="Palette TIP",#REF!,VLOOKUP(G947, '金額'!$N$3:$P$62, 3, FALSE)))</f>
        <v/>
      </c>
      <c r="N947" s="147" t="str">
        <f t="shared" si="2"/>
        <v/>
      </c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 ht="13.5" customHeight="1">
      <c r="A948" s="148"/>
      <c r="B948" s="60" t="str">
        <f>IF($K948="","",(VLOOKUP($K948,'判定表'!$B$3:$G$108,6,FALSE)))</f>
        <v/>
      </c>
      <c r="C948" s="137"/>
      <c r="D948" s="149" t="str">
        <f t="shared" si="1"/>
        <v/>
      </c>
      <c r="E948" s="150" t="str">
        <f>IF(G948="","",VLOOKUP($G948,'金額'!$N$3:$O$62,2,FALSE))</f>
        <v/>
      </c>
      <c r="F948" s="150" t="str">
        <f>IF(G948="","",VLOOKUP($G948,'金額'!$N$3:$Q$62,4,FALSE))</f>
        <v/>
      </c>
      <c r="G948" s="140"/>
      <c r="H948" s="141"/>
      <c r="I948" s="142"/>
      <c r="J948" s="143"/>
      <c r="K948" s="144"/>
      <c r="L948" s="145"/>
      <c r="M948" s="151" t="str">
        <f>IF(G948="","", IF(G948="Palette TIP",#REF!,VLOOKUP(G948, '金額'!$N$3:$P$62, 3, FALSE)))</f>
        <v/>
      </c>
      <c r="N948" s="147" t="str">
        <f t="shared" si="2"/>
        <v/>
      </c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 ht="13.5" customHeight="1">
      <c r="A949" s="148"/>
      <c r="B949" s="60" t="str">
        <f>IF($K949="","",(VLOOKUP($K949,'判定表'!$B$3:$G$108,6,FALSE)))</f>
        <v/>
      </c>
      <c r="C949" s="137"/>
      <c r="D949" s="149" t="str">
        <f t="shared" si="1"/>
        <v/>
      </c>
      <c r="E949" s="150" t="str">
        <f>IF(G949="","",VLOOKUP($G949,'金額'!$N$3:$O$62,2,FALSE))</f>
        <v/>
      </c>
      <c r="F949" s="150" t="str">
        <f>IF(G949="","",VLOOKUP($G949,'金額'!$N$3:$Q$62,4,FALSE))</f>
        <v/>
      </c>
      <c r="G949" s="140"/>
      <c r="H949" s="141"/>
      <c r="I949" s="142"/>
      <c r="J949" s="143"/>
      <c r="K949" s="144"/>
      <c r="L949" s="145"/>
      <c r="M949" s="151" t="str">
        <f>IF(G949="","", IF(G949="Palette TIP",#REF!,VLOOKUP(G949, '金額'!$N$3:$P$62, 3, FALSE)))</f>
        <v/>
      </c>
      <c r="N949" s="147" t="str">
        <f t="shared" si="2"/>
        <v/>
      </c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 ht="13.5" customHeight="1">
      <c r="A950" s="148"/>
      <c r="B950" s="60" t="str">
        <f>IF($K950="","",(VLOOKUP($K950,'判定表'!$B$3:$G$108,6,FALSE)))</f>
        <v/>
      </c>
      <c r="C950" s="137"/>
      <c r="D950" s="149" t="str">
        <f t="shared" si="1"/>
        <v/>
      </c>
      <c r="E950" s="150" t="str">
        <f>IF(G950="","",VLOOKUP($G950,'金額'!$N$3:$O$62,2,FALSE))</f>
        <v/>
      </c>
      <c r="F950" s="150" t="str">
        <f>IF(G950="","",VLOOKUP($G950,'金額'!$N$3:$Q$62,4,FALSE))</f>
        <v/>
      </c>
      <c r="G950" s="140"/>
      <c r="H950" s="141"/>
      <c r="I950" s="142"/>
      <c r="J950" s="143"/>
      <c r="K950" s="144"/>
      <c r="L950" s="145"/>
      <c r="M950" s="151" t="str">
        <f>IF(G950="","", IF(G950="Palette TIP",#REF!,VLOOKUP(G950, '金額'!$N$3:$P$62, 3, FALSE)))</f>
        <v/>
      </c>
      <c r="N950" s="147" t="str">
        <f t="shared" si="2"/>
        <v/>
      </c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 ht="13.5" customHeight="1">
      <c r="A951" s="148"/>
      <c r="B951" s="60" t="str">
        <f>IF($K951="","",(VLOOKUP($K951,'判定表'!$B$3:$G$108,6,FALSE)))</f>
        <v/>
      </c>
      <c r="C951" s="137"/>
      <c r="D951" s="149" t="str">
        <f t="shared" si="1"/>
        <v/>
      </c>
      <c r="E951" s="150" t="str">
        <f>IF(G951="","",VLOOKUP($G951,'金額'!$N$3:$O$62,2,FALSE))</f>
        <v/>
      </c>
      <c r="F951" s="150" t="str">
        <f>IF(G951="","",VLOOKUP($G951,'金額'!$N$3:$Q$62,4,FALSE))</f>
        <v/>
      </c>
      <c r="G951" s="140"/>
      <c r="H951" s="141"/>
      <c r="I951" s="142"/>
      <c r="J951" s="143"/>
      <c r="K951" s="144"/>
      <c r="L951" s="145"/>
      <c r="M951" s="151" t="str">
        <f>IF(G951="","", IF(G951="Palette TIP",#REF!,VLOOKUP(G951, '金額'!$N$3:$P$62, 3, FALSE)))</f>
        <v/>
      </c>
      <c r="N951" s="147" t="str">
        <f t="shared" si="2"/>
        <v/>
      </c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 ht="13.5" customHeight="1">
      <c r="A952" s="148"/>
      <c r="B952" s="60" t="str">
        <f>IF($K952="","",(VLOOKUP($K952,'判定表'!$B$3:$G$108,6,FALSE)))</f>
        <v/>
      </c>
      <c r="C952" s="137"/>
      <c r="D952" s="149" t="str">
        <f t="shared" si="1"/>
        <v/>
      </c>
      <c r="E952" s="150" t="str">
        <f>IF(G952="","",VLOOKUP($G952,'金額'!$N$3:$O$62,2,FALSE))</f>
        <v/>
      </c>
      <c r="F952" s="150" t="str">
        <f>IF(G952="","",VLOOKUP($G952,'金額'!$N$3:$Q$62,4,FALSE))</f>
        <v/>
      </c>
      <c r="G952" s="140"/>
      <c r="H952" s="141"/>
      <c r="I952" s="142"/>
      <c r="J952" s="143"/>
      <c r="K952" s="144"/>
      <c r="L952" s="145"/>
      <c r="M952" s="151" t="str">
        <f>IF(G952="","", IF(G952="Palette TIP",#REF!,VLOOKUP(G952, '金額'!$N$3:$P$62, 3, FALSE)))</f>
        <v/>
      </c>
      <c r="N952" s="147" t="str">
        <f t="shared" si="2"/>
        <v/>
      </c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 ht="13.5" customHeight="1">
      <c r="A953" s="148"/>
      <c r="B953" s="60" t="str">
        <f>IF($K953="","",(VLOOKUP($K953,'判定表'!$B$3:$G$108,6,FALSE)))</f>
        <v/>
      </c>
      <c r="C953" s="137"/>
      <c r="D953" s="149" t="str">
        <f t="shared" si="1"/>
        <v/>
      </c>
      <c r="E953" s="150" t="str">
        <f>IF(G953="","",VLOOKUP($G953,'金額'!$N$3:$O$62,2,FALSE))</f>
        <v/>
      </c>
      <c r="F953" s="150" t="str">
        <f>IF(G953="","",VLOOKUP($G953,'金額'!$N$3:$Q$62,4,FALSE))</f>
        <v/>
      </c>
      <c r="G953" s="140"/>
      <c r="H953" s="141"/>
      <c r="I953" s="142"/>
      <c r="J953" s="143"/>
      <c r="K953" s="144"/>
      <c r="L953" s="145"/>
      <c r="M953" s="151" t="str">
        <f>IF(G953="","", IF(G953="Palette TIP",#REF!,VLOOKUP(G953, '金額'!$N$3:$P$62, 3, FALSE)))</f>
        <v/>
      </c>
      <c r="N953" s="147" t="str">
        <f t="shared" si="2"/>
        <v/>
      </c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 ht="13.5" customHeight="1">
      <c r="A954" s="148"/>
      <c r="B954" s="60" t="str">
        <f>IF($K954="","",(VLOOKUP($K954,'判定表'!$B$3:$G$108,6,FALSE)))</f>
        <v/>
      </c>
      <c r="C954" s="137"/>
      <c r="D954" s="149" t="str">
        <f t="shared" si="1"/>
        <v/>
      </c>
      <c r="E954" s="150" t="str">
        <f>IF(G954="","",VLOOKUP($G954,'金額'!$N$3:$O$62,2,FALSE))</f>
        <v/>
      </c>
      <c r="F954" s="150" t="str">
        <f>IF(G954="","",VLOOKUP($G954,'金額'!$N$3:$Q$62,4,FALSE))</f>
        <v/>
      </c>
      <c r="G954" s="140"/>
      <c r="H954" s="141"/>
      <c r="I954" s="142"/>
      <c r="J954" s="143"/>
      <c r="K954" s="144"/>
      <c r="L954" s="145"/>
      <c r="M954" s="151" t="str">
        <f>IF(G954="","", IF(G954="Palette TIP",#REF!,VLOOKUP(G954, '金額'!$N$3:$P$62, 3, FALSE)))</f>
        <v/>
      </c>
      <c r="N954" s="147" t="str">
        <f t="shared" si="2"/>
        <v/>
      </c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 ht="13.5" customHeight="1">
      <c r="A955" s="148"/>
      <c r="B955" s="60" t="str">
        <f>IF($K955="","",(VLOOKUP($K955,'判定表'!$B$3:$G$108,6,FALSE)))</f>
        <v/>
      </c>
      <c r="C955" s="137"/>
      <c r="D955" s="149" t="str">
        <f t="shared" si="1"/>
        <v/>
      </c>
      <c r="E955" s="150" t="str">
        <f>IF(G955="","",VLOOKUP($G955,'金額'!$N$3:$O$62,2,FALSE))</f>
        <v/>
      </c>
      <c r="F955" s="150" t="str">
        <f>IF(G955="","",VLOOKUP($G955,'金額'!$N$3:$Q$62,4,FALSE))</f>
        <v/>
      </c>
      <c r="G955" s="140"/>
      <c r="H955" s="141"/>
      <c r="I955" s="142"/>
      <c r="J955" s="143"/>
      <c r="K955" s="144"/>
      <c r="L955" s="145"/>
      <c r="M955" s="151" t="str">
        <f>IF(G955="","", IF(G955="Palette TIP",#REF!,VLOOKUP(G955, '金額'!$N$3:$P$62, 3, FALSE)))</f>
        <v/>
      </c>
      <c r="N955" s="147" t="str">
        <f t="shared" si="2"/>
        <v/>
      </c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 ht="13.5" customHeight="1">
      <c r="A956" s="148"/>
      <c r="B956" s="60" t="str">
        <f>IF($K956="","",(VLOOKUP($K956,'判定表'!$B$3:$G$108,6,FALSE)))</f>
        <v/>
      </c>
      <c r="C956" s="137"/>
      <c r="D956" s="149" t="str">
        <f t="shared" si="1"/>
        <v/>
      </c>
      <c r="E956" s="150" t="str">
        <f>IF(G956="","",VLOOKUP($G956,'金額'!$N$3:$O$62,2,FALSE))</f>
        <v/>
      </c>
      <c r="F956" s="150" t="str">
        <f>IF(G956="","",VLOOKUP($G956,'金額'!$N$3:$Q$62,4,FALSE))</f>
        <v/>
      </c>
      <c r="G956" s="140"/>
      <c r="H956" s="141"/>
      <c r="I956" s="142"/>
      <c r="J956" s="143"/>
      <c r="K956" s="144"/>
      <c r="L956" s="145"/>
      <c r="M956" s="151" t="str">
        <f>IF(G956="","", IF(G956="Palette TIP",#REF!,VLOOKUP(G956, '金額'!$N$3:$P$62, 3, FALSE)))</f>
        <v/>
      </c>
      <c r="N956" s="147" t="str">
        <f t="shared" si="2"/>
        <v/>
      </c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 ht="13.5" customHeight="1">
      <c r="A957" s="148"/>
      <c r="B957" s="60" t="str">
        <f>IF($K957="","",(VLOOKUP($K957,'判定表'!$B$3:$G$108,6,FALSE)))</f>
        <v/>
      </c>
      <c r="C957" s="137"/>
      <c r="D957" s="149" t="str">
        <f t="shared" si="1"/>
        <v/>
      </c>
      <c r="E957" s="150" t="str">
        <f>IF(G957="","",VLOOKUP($G957,'金額'!$N$3:$O$62,2,FALSE))</f>
        <v/>
      </c>
      <c r="F957" s="150" t="str">
        <f>IF(G957="","",VLOOKUP($G957,'金額'!$N$3:$Q$62,4,FALSE))</f>
        <v/>
      </c>
      <c r="G957" s="140"/>
      <c r="H957" s="141"/>
      <c r="I957" s="142"/>
      <c r="J957" s="143"/>
      <c r="K957" s="144"/>
      <c r="L957" s="145"/>
      <c r="M957" s="151" t="str">
        <f>IF(G957="","", IF(G957="Palette TIP",#REF!,VLOOKUP(G957, '金額'!$N$3:$P$62, 3, FALSE)))</f>
        <v/>
      </c>
      <c r="N957" s="147" t="str">
        <f t="shared" si="2"/>
        <v/>
      </c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 ht="13.5" customHeight="1">
      <c r="A958" s="148"/>
      <c r="B958" s="60" t="str">
        <f>IF($K958="","",(VLOOKUP($K958,'判定表'!$B$3:$G$108,6,FALSE)))</f>
        <v/>
      </c>
      <c r="C958" s="137"/>
      <c r="D958" s="149" t="str">
        <f t="shared" si="1"/>
        <v/>
      </c>
      <c r="E958" s="150" t="str">
        <f>IF(G958="","",VLOOKUP($G958,'金額'!$N$3:$O$62,2,FALSE))</f>
        <v/>
      </c>
      <c r="F958" s="150" t="str">
        <f>IF(G958="","",VLOOKUP($G958,'金額'!$N$3:$Q$62,4,FALSE))</f>
        <v/>
      </c>
      <c r="G958" s="140"/>
      <c r="H958" s="141"/>
      <c r="I958" s="142"/>
      <c r="J958" s="143"/>
      <c r="K958" s="144"/>
      <c r="L958" s="145"/>
      <c r="M958" s="151" t="str">
        <f>IF(G958="","", IF(G958="Palette TIP",#REF!,VLOOKUP(G958, '金額'!$N$3:$P$62, 3, FALSE)))</f>
        <v/>
      </c>
      <c r="N958" s="147" t="str">
        <f t="shared" si="2"/>
        <v/>
      </c>
      <c r="O958" s="125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 ht="13.5" customHeight="1">
      <c r="A959" s="148"/>
      <c r="B959" s="60" t="str">
        <f>IF($K959="","",(VLOOKUP($K959,'判定表'!$B$3:$G$108,6,FALSE)))</f>
        <v/>
      </c>
      <c r="C959" s="137"/>
      <c r="D959" s="149" t="str">
        <f t="shared" si="1"/>
        <v/>
      </c>
      <c r="E959" s="150" t="str">
        <f>IF(G959="","",VLOOKUP($G959,'金額'!$N$3:$O$62,2,FALSE))</f>
        <v/>
      </c>
      <c r="F959" s="150" t="str">
        <f>IF(G959="","",VLOOKUP($G959,'金額'!$N$3:$Q$62,4,FALSE))</f>
        <v/>
      </c>
      <c r="G959" s="140"/>
      <c r="H959" s="141"/>
      <c r="I959" s="142"/>
      <c r="J959" s="143"/>
      <c r="K959" s="144"/>
      <c r="L959" s="145"/>
      <c r="M959" s="151" t="str">
        <f>IF(G959="","", IF(G959="Palette TIP",#REF!,VLOOKUP(G959, '金額'!$N$3:$P$62, 3, FALSE)))</f>
        <v/>
      </c>
      <c r="N959" s="147" t="str">
        <f t="shared" si="2"/>
        <v/>
      </c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 ht="13.5" customHeight="1">
      <c r="A960" s="148"/>
      <c r="B960" s="60" t="str">
        <f>IF($K960="","",(VLOOKUP($K960,'判定表'!$B$3:$G$108,6,FALSE)))</f>
        <v/>
      </c>
      <c r="C960" s="137"/>
      <c r="D960" s="149" t="str">
        <f t="shared" si="1"/>
        <v/>
      </c>
      <c r="E960" s="150" t="str">
        <f>IF(G960="","",VLOOKUP($G960,'金額'!$N$3:$O$62,2,FALSE))</f>
        <v/>
      </c>
      <c r="F960" s="150" t="str">
        <f>IF(G960="","",VLOOKUP($G960,'金額'!$N$3:$Q$62,4,FALSE))</f>
        <v/>
      </c>
      <c r="G960" s="140"/>
      <c r="H960" s="141"/>
      <c r="I960" s="142"/>
      <c r="J960" s="143"/>
      <c r="K960" s="144"/>
      <c r="L960" s="145"/>
      <c r="M960" s="151" t="str">
        <f>IF(G960="","", IF(G960="Palette TIP",#REF!,VLOOKUP(G960, '金額'!$N$3:$P$62, 3, FALSE)))</f>
        <v/>
      </c>
      <c r="N960" s="147" t="str">
        <f t="shared" si="2"/>
        <v/>
      </c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 ht="13.5" customHeight="1">
      <c r="A961" s="148"/>
      <c r="B961" s="60" t="str">
        <f>IF($K961="","",(VLOOKUP($K961,'判定表'!$B$3:$G$108,6,FALSE)))</f>
        <v/>
      </c>
      <c r="C961" s="137"/>
      <c r="D961" s="149" t="str">
        <f t="shared" si="1"/>
        <v/>
      </c>
      <c r="E961" s="150" t="str">
        <f>IF(G961="","",VLOOKUP($G961,'金額'!$N$3:$O$62,2,FALSE))</f>
        <v/>
      </c>
      <c r="F961" s="150" t="str">
        <f>IF(G961="","",VLOOKUP($G961,'金額'!$N$3:$Q$62,4,FALSE))</f>
        <v/>
      </c>
      <c r="G961" s="140"/>
      <c r="H961" s="141"/>
      <c r="I961" s="142"/>
      <c r="J961" s="143"/>
      <c r="K961" s="144"/>
      <c r="L961" s="145"/>
      <c r="M961" s="151" t="str">
        <f>IF(G961="","", IF(G961="Palette TIP",#REF!,VLOOKUP(G961, '金額'!$N$3:$P$62, 3, FALSE)))</f>
        <v/>
      </c>
      <c r="N961" s="147" t="str">
        <f t="shared" si="2"/>
        <v/>
      </c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 ht="13.5" customHeight="1">
      <c r="A962" s="148"/>
      <c r="B962" s="60" t="str">
        <f>IF($K962="","",(VLOOKUP($K962,'判定表'!$B$3:$G$108,6,FALSE)))</f>
        <v/>
      </c>
      <c r="C962" s="137"/>
      <c r="D962" s="149" t="str">
        <f t="shared" si="1"/>
        <v/>
      </c>
      <c r="E962" s="150" t="str">
        <f>IF(G962="","",VLOOKUP($G962,'金額'!$N$3:$O$62,2,FALSE))</f>
        <v/>
      </c>
      <c r="F962" s="150" t="str">
        <f>IF(G962="","",VLOOKUP($G962,'金額'!$N$3:$Q$62,4,FALSE))</f>
        <v/>
      </c>
      <c r="G962" s="140"/>
      <c r="H962" s="141"/>
      <c r="I962" s="142"/>
      <c r="J962" s="143"/>
      <c r="K962" s="144"/>
      <c r="L962" s="145"/>
      <c r="M962" s="151" t="str">
        <f>IF(G962="","", IF(G962="Palette TIP",#REF!,VLOOKUP(G962, '金額'!$N$3:$P$62, 3, FALSE)))</f>
        <v/>
      </c>
      <c r="N962" s="147" t="str">
        <f t="shared" si="2"/>
        <v/>
      </c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 ht="13.5" customHeight="1">
      <c r="A963" s="148"/>
      <c r="B963" s="60" t="str">
        <f>IF($K963="","",(VLOOKUP($K963,'判定表'!$B$3:$G$108,6,FALSE)))</f>
        <v/>
      </c>
      <c r="C963" s="137"/>
      <c r="D963" s="149" t="str">
        <f t="shared" si="1"/>
        <v/>
      </c>
      <c r="E963" s="150" t="str">
        <f>IF(G963="","",VLOOKUP($G963,'金額'!$N$3:$O$62,2,FALSE))</f>
        <v/>
      </c>
      <c r="F963" s="150" t="str">
        <f>IF(G963="","",VLOOKUP($G963,'金額'!$N$3:$Q$62,4,FALSE))</f>
        <v/>
      </c>
      <c r="G963" s="140"/>
      <c r="H963" s="141"/>
      <c r="I963" s="142"/>
      <c r="J963" s="143"/>
      <c r="K963" s="144"/>
      <c r="L963" s="145"/>
      <c r="M963" s="151" t="str">
        <f>IF(G963="","", IF(G963="Palette TIP",#REF!,VLOOKUP(G963, '金額'!$N$3:$P$62, 3, FALSE)))</f>
        <v/>
      </c>
      <c r="N963" s="147" t="str">
        <f t="shared" si="2"/>
        <v/>
      </c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 ht="13.5" customHeight="1">
      <c r="A964" s="148"/>
      <c r="B964" s="60" t="str">
        <f>IF($K964="","",(VLOOKUP($K964,'判定表'!$B$3:$G$108,6,FALSE)))</f>
        <v/>
      </c>
      <c r="C964" s="137"/>
      <c r="D964" s="149" t="str">
        <f t="shared" si="1"/>
        <v/>
      </c>
      <c r="E964" s="150" t="str">
        <f>IF(G964="","",VLOOKUP($G964,'金額'!$N$3:$O$62,2,FALSE))</f>
        <v/>
      </c>
      <c r="F964" s="150" t="str">
        <f>IF(G964="","",VLOOKUP($G964,'金額'!$N$3:$Q$62,4,FALSE))</f>
        <v/>
      </c>
      <c r="G964" s="140"/>
      <c r="H964" s="141"/>
      <c r="I964" s="142"/>
      <c r="J964" s="143"/>
      <c r="K964" s="144"/>
      <c r="L964" s="145"/>
      <c r="M964" s="151" t="str">
        <f>IF(G964="","", IF(G964="Palette TIP",#REF!,VLOOKUP(G964, '金額'!$N$3:$P$62, 3, FALSE)))</f>
        <v/>
      </c>
      <c r="N964" s="147" t="str">
        <f t="shared" si="2"/>
        <v/>
      </c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 ht="13.5" customHeight="1">
      <c r="A965" s="148"/>
      <c r="B965" s="60" t="str">
        <f>IF($K965="","",(VLOOKUP($K965,'判定表'!$B$3:$G$108,6,FALSE)))</f>
        <v/>
      </c>
      <c r="C965" s="137"/>
      <c r="D965" s="149" t="str">
        <f t="shared" si="1"/>
        <v/>
      </c>
      <c r="E965" s="150" t="str">
        <f>IF(G965="","",VLOOKUP($G965,'金額'!$N$3:$O$62,2,FALSE))</f>
        <v/>
      </c>
      <c r="F965" s="150" t="str">
        <f>IF(G965="","",VLOOKUP($G965,'金額'!$N$3:$Q$62,4,FALSE))</f>
        <v/>
      </c>
      <c r="G965" s="140"/>
      <c r="H965" s="141"/>
      <c r="I965" s="142"/>
      <c r="J965" s="143"/>
      <c r="K965" s="144"/>
      <c r="L965" s="145"/>
      <c r="M965" s="151" t="str">
        <f>IF(G965="","", IF(G965="Palette TIP",#REF!,VLOOKUP(G965, '金額'!$N$3:$P$62, 3, FALSE)))</f>
        <v/>
      </c>
      <c r="N965" s="147" t="str">
        <f t="shared" si="2"/>
        <v/>
      </c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 ht="13.5" customHeight="1">
      <c r="A966" s="148"/>
      <c r="B966" s="60" t="str">
        <f>IF($K966="","",(VLOOKUP($K966,'判定表'!$B$3:$G$108,6,FALSE)))</f>
        <v/>
      </c>
      <c r="C966" s="137"/>
      <c r="D966" s="149" t="str">
        <f t="shared" si="1"/>
        <v/>
      </c>
      <c r="E966" s="150" t="str">
        <f>IF(G966="","",VLOOKUP($G966,'金額'!$N$3:$O$62,2,FALSE))</f>
        <v/>
      </c>
      <c r="F966" s="150" t="str">
        <f>IF(G966="","",VLOOKUP($G966,'金額'!$N$3:$Q$62,4,FALSE))</f>
        <v/>
      </c>
      <c r="G966" s="140"/>
      <c r="H966" s="141"/>
      <c r="I966" s="142"/>
      <c r="J966" s="143"/>
      <c r="K966" s="144"/>
      <c r="L966" s="145"/>
      <c r="M966" s="151" t="str">
        <f>IF(G966="","", IF(G966="Palette TIP",#REF!,VLOOKUP(G966, '金額'!$N$3:$P$62, 3, FALSE)))</f>
        <v/>
      </c>
      <c r="N966" s="147" t="str">
        <f t="shared" si="2"/>
        <v/>
      </c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 ht="13.5" customHeight="1">
      <c r="A967" s="148"/>
      <c r="B967" s="60" t="str">
        <f>IF($K967="","",(VLOOKUP($K967,'判定表'!$B$3:$G$108,6,FALSE)))</f>
        <v/>
      </c>
      <c r="C967" s="137"/>
      <c r="D967" s="149" t="str">
        <f t="shared" si="1"/>
        <v/>
      </c>
      <c r="E967" s="150" t="str">
        <f>IF(G967="","",VLOOKUP($G967,'金額'!$N$3:$O$62,2,FALSE))</f>
        <v/>
      </c>
      <c r="F967" s="150" t="str">
        <f>IF(G967="","",VLOOKUP($G967,'金額'!$N$3:$Q$62,4,FALSE))</f>
        <v/>
      </c>
      <c r="G967" s="140"/>
      <c r="H967" s="141"/>
      <c r="I967" s="142"/>
      <c r="J967" s="143"/>
      <c r="K967" s="144"/>
      <c r="L967" s="145"/>
      <c r="M967" s="151" t="str">
        <f>IF(G967="","", IF(G967="Palette TIP",#REF!,VLOOKUP(G967, '金額'!$N$3:$P$62, 3, FALSE)))</f>
        <v/>
      </c>
      <c r="N967" s="147" t="str">
        <f t="shared" si="2"/>
        <v/>
      </c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 ht="13.5" customHeight="1">
      <c r="A968" s="148"/>
      <c r="B968" s="60" t="str">
        <f>IF($K968="","",(VLOOKUP($K968,'判定表'!$B$3:$G$108,6,FALSE)))</f>
        <v/>
      </c>
      <c r="C968" s="137"/>
      <c r="D968" s="149" t="str">
        <f t="shared" si="1"/>
        <v/>
      </c>
      <c r="E968" s="150" t="str">
        <f>IF(G968="","",VLOOKUP($G968,'金額'!$N$3:$O$62,2,FALSE))</f>
        <v/>
      </c>
      <c r="F968" s="150" t="str">
        <f>IF(G968="","",VLOOKUP($G968,'金額'!$N$3:$Q$62,4,FALSE))</f>
        <v/>
      </c>
      <c r="G968" s="140"/>
      <c r="H968" s="141"/>
      <c r="I968" s="142"/>
      <c r="J968" s="143"/>
      <c r="K968" s="144"/>
      <c r="L968" s="145"/>
      <c r="M968" s="151" t="str">
        <f>IF(G968="","", IF(G968="Palette TIP",#REF!,VLOOKUP(G968, '金額'!$N$3:$P$62, 3, FALSE)))</f>
        <v/>
      </c>
      <c r="N968" s="147" t="str">
        <f t="shared" si="2"/>
        <v/>
      </c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 ht="13.5" customHeight="1">
      <c r="A969" s="148"/>
      <c r="B969" s="60" t="str">
        <f>IF($K969="","",(VLOOKUP($K969,'判定表'!$B$3:$G$108,6,FALSE)))</f>
        <v/>
      </c>
      <c r="C969" s="137"/>
      <c r="D969" s="149" t="str">
        <f t="shared" si="1"/>
        <v/>
      </c>
      <c r="E969" s="150" t="str">
        <f>IF(G969="","",VLOOKUP($G969,'金額'!$N$3:$O$62,2,FALSE))</f>
        <v/>
      </c>
      <c r="F969" s="150" t="str">
        <f>IF(G969="","",VLOOKUP($G969,'金額'!$N$3:$Q$62,4,FALSE))</f>
        <v/>
      </c>
      <c r="G969" s="140"/>
      <c r="H969" s="141"/>
      <c r="I969" s="142"/>
      <c r="J969" s="143"/>
      <c r="K969" s="144"/>
      <c r="L969" s="145"/>
      <c r="M969" s="151" t="str">
        <f>IF(G969="","", IF(G969="Palette TIP",#REF!,VLOOKUP(G969, '金額'!$N$3:$P$62, 3, FALSE)))</f>
        <v/>
      </c>
      <c r="N969" s="147" t="str">
        <f t="shared" si="2"/>
        <v/>
      </c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 ht="13.5" customHeight="1">
      <c r="A970" s="148"/>
      <c r="B970" s="60" t="str">
        <f>IF($K970="","",(VLOOKUP($K970,'判定表'!$B$3:$G$108,6,FALSE)))</f>
        <v/>
      </c>
      <c r="C970" s="137"/>
      <c r="D970" s="149" t="str">
        <f t="shared" si="1"/>
        <v/>
      </c>
      <c r="E970" s="150" t="str">
        <f>IF(G970="","",VLOOKUP($G970,'金額'!$N$3:$O$62,2,FALSE))</f>
        <v/>
      </c>
      <c r="F970" s="150" t="str">
        <f>IF(G970="","",VLOOKUP($G970,'金額'!$N$3:$Q$62,4,FALSE))</f>
        <v/>
      </c>
      <c r="G970" s="140"/>
      <c r="H970" s="141"/>
      <c r="I970" s="142"/>
      <c r="J970" s="143"/>
      <c r="K970" s="144"/>
      <c r="L970" s="145"/>
      <c r="M970" s="151" t="str">
        <f>IF(G970="","", IF(G970="Palette TIP",#REF!,VLOOKUP(G970, '金額'!$N$3:$P$62, 3, FALSE)))</f>
        <v/>
      </c>
      <c r="N970" s="147" t="str">
        <f t="shared" si="2"/>
        <v/>
      </c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 ht="13.5" customHeight="1">
      <c r="A971" s="148"/>
      <c r="B971" s="60" t="str">
        <f>IF($K971="","",(VLOOKUP($K971,'判定表'!$B$3:$G$108,6,FALSE)))</f>
        <v/>
      </c>
      <c r="C971" s="137"/>
      <c r="D971" s="149" t="str">
        <f t="shared" si="1"/>
        <v/>
      </c>
      <c r="E971" s="150" t="str">
        <f>IF(G971="","",VLOOKUP($G971,'金額'!$N$3:$O$62,2,FALSE))</f>
        <v/>
      </c>
      <c r="F971" s="150" t="str">
        <f>IF(G971="","",VLOOKUP($G971,'金額'!$N$3:$Q$62,4,FALSE))</f>
        <v/>
      </c>
      <c r="G971" s="140"/>
      <c r="H971" s="141"/>
      <c r="I971" s="142"/>
      <c r="J971" s="143"/>
      <c r="K971" s="144"/>
      <c r="L971" s="145"/>
      <c r="M971" s="151" t="str">
        <f>IF(G971="","", IF(G971="Palette TIP",#REF!,VLOOKUP(G971, '金額'!$N$3:$P$62, 3, FALSE)))</f>
        <v/>
      </c>
      <c r="N971" s="147" t="str">
        <f t="shared" si="2"/>
        <v/>
      </c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 ht="13.5" customHeight="1">
      <c r="A972" s="148"/>
      <c r="B972" s="60" t="str">
        <f>IF($K972="","",(VLOOKUP($K972,'判定表'!$B$3:$G$108,6,FALSE)))</f>
        <v/>
      </c>
      <c r="C972" s="137"/>
      <c r="D972" s="149" t="str">
        <f t="shared" si="1"/>
        <v/>
      </c>
      <c r="E972" s="150" t="str">
        <f>IF(G972="","",VLOOKUP($G972,'金額'!$N$3:$O$62,2,FALSE))</f>
        <v/>
      </c>
      <c r="F972" s="150" t="str">
        <f>IF(G972="","",VLOOKUP($G972,'金額'!$N$3:$Q$62,4,FALSE))</f>
        <v/>
      </c>
      <c r="G972" s="140"/>
      <c r="H972" s="141"/>
      <c r="I972" s="142"/>
      <c r="J972" s="143"/>
      <c r="K972" s="144"/>
      <c r="L972" s="145"/>
      <c r="M972" s="151" t="str">
        <f>IF(G972="","", IF(G972="Palette TIP",#REF!,VLOOKUP(G972, '金額'!$N$3:$P$62, 3, FALSE)))</f>
        <v/>
      </c>
      <c r="N972" s="147" t="str">
        <f t="shared" si="2"/>
        <v/>
      </c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 ht="13.5" customHeight="1">
      <c r="A973" s="148"/>
      <c r="B973" s="60" t="str">
        <f>IF($K973="","",(VLOOKUP($K973,'判定表'!$B$3:$G$108,6,FALSE)))</f>
        <v/>
      </c>
      <c r="C973" s="137"/>
      <c r="D973" s="149" t="str">
        <f t="shared" si="1"/>
        <v/>
      </c>
      <c r="E973" s="150" t="str">
        <f>IF(G973="","",VLOOKUP($G973,'金額'!$N$3:$O$62,2,FALSE))</f>
        <v/>
      </c>
      <c r="F973" s="150" t="str">
        <f>IF(G973="","",VLOOKUP($G973,'金額'!$N$3:$Q$62,4,FALSE))</f>
        <v/>
      </c>
      <c r="G973" s="140"/>
      <c r="H973" s="141"/>
      <c r="I973" s="142"/>
      <c r="J973" s="143"/>
      <c r="K973" s="144"/>
      <c r="L973" s="145"/>
      <c r="M973" s="151" t="str">
        <f>IF(G973="","", IF(G973="Palette TIP",#REF!,VLOOKUP(G973, '金額'!$N$3:$P$62, 3, FALSE)))</f>
        <v/>
      </c>
      <c r="N973" s="147" t="str">
        <f t="shared" si="2"/>
        <v/>
      </c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 ht="13.5" customHeight="1">
      <c r="A974" s="148"/>
      <c r="B974" s="60" t="str">
        <f>IF($K974="","",(VLOOKUP($K974,'判定表'!$B$3:$G$108,6,FALSE)))</f>
        <v/>
      </c>
      <c r="C974" s="137"/>
      <c r="D974" s="149" t="str">
        <f t="shared" si="1"/>
        <v/>
      </c>
      <c r="E974" s="150" t="str">
        <f>IF(G974="","",VLOOKUP($G974,'金額'!$N$3:$O$62,2,FALSE))</f>
        <v/>
      </c>
      <c r="F974" s="150" t="str">
        <f>IF(G974="","",VLOOKUP($G974,'金額'!$N$3:$Q$62,4,FALSE))</f>
        <v/>
      </c>
      <c r="G974" s="140"/>
      <c r="H974" s="141"/>
      <c r="I974" s="142"/>
      <c r="J974" s="143"/>
      <c r="K974" s="144"/>
      <c r="L974" s="145"/>
      <c r="M974" s="151" t="str">
        <f>IF(G974="","", IF(G974="Palette TIP",#REF!,VLOOKUP(G974, '金額'!$N$3:$P$62, 3, FALSE)))</f>
        <v/>
      </c>
      <c r="N974" s="147" t="str">
        <f t="shared" si="2"/>
        <v/>
      </c>
      <c r="O974" s="125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 ht="13.5" customHeight="1">
      <c r="A975" s="148"/>
      <c r="B975" s="60" t="str">
        <f>IF($K975="","",(VLOOKUP($K975,'判定表'!$B$3:$G$108,6,FALSE)))</f>
        <v/>
      </c>
      <c r="C975" s="137"/>
      <c r="D975" s="149" t="str">
        <f t="shared" si="1"/>
        <v/>
      </c>
      <c r="E975" s="150" t="str">
        <f>IF(G975="","",VLOOKUP($G975,'金額'!$N$3:$O$62,2,FALSE))</f>
        <v/>
      </c>
      <c r="F975" s="150" t="str">
        <f>IF(G975="","",VLOOKUP($G975,'金額'!$N$3:$Q$62,4,FALSE))</f>
        <v/>
      </c>
      <c r="G975" s="140"/>
      <c r="H975" s="141"/>
      <c r="I975" s="142"/>
      <c r="J975" s="143"/>
      <c r="K975" s="144"/>
      <c r="L975" s="145"/>
      <c r="M975" s="151" t="str">
        <f>IF(G975="","", IF(G975="Palette TIP",#REF!,VLOOKUP(G975, '金額'!$N$3:$P$62, 3, FALSE)))</f>
        <v/>
      </c>
      <c r="N975" s="147" t="str">
        <f t="shared" si="2"/>
        <v/>
      </c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 ht="13.5" customHeight="1">
      <c r="A976" s="148"/>
      <c r="B976" s="60" t="str">
        <f>IF($K976="","",(VLOOKUP($K976,'判定表'!$B$3:$G$108,6,FALSE)))</f>
        <v/>
      </c>
      <c r="C976" s="137"/>
      <c r="D976" s="149" t="str">
        <f t="shared" si="1"/>
        <v/>
      </c>
      <c r="E976" s="150" t="str">
        <f>IF(G976="","",VLOOKUP($G976,'金額'!$N$3:$O$62,2,FALSE))</f>
        <v/>
      </c>
      <c r="F976" s="150" t="str">
        <f>IF(G976="","",VLOOKUP($G976,'金額'!$N$3:$Q$62,4,FALSE))</f>
        <v/>
      </c>
      <c r="G976" s="140"/>
      <c r="H976" s="141"/>
      <c r="I976" s="142"/>
      <c r="J976" s="143"/>
      <c r="K976" s="144"/>
      <c r="L976" s="145"/>
      <c r="M976" s="151" t="str">
        <f>IF(G976="","", IF(G976="Palette TIP",#REF!,VLOOKUP(G976, '金額'!$N$3:$P$62, 3, FALSE)))</f>
        <v/>
      </c>
      <c r="N976" s="147" t="str">
        <f t="shared" si="2"/>
        <v/>
      </c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 ht="13.5" customHeight="1">
      <c r="A977" s="148"/>
      <c r="B977" s="60" t="str">
        <f>IF($K977="","",(VLOOKUP($K977,'判定表'!$B$3:$G$108,6,FALSE)))</f>
        <v/>
      </c>
      <c r="C977" s="137"/>
      <c r="D977" s="149" t="str">
        <f t="shared" si="1"/>
        <v/>
      </c>
      <c r="E977" s="150" t="str">
        <f>IF(G977="","",VLOOKUP($G977,'金額'!$N$3:$O$62,2,FALSE))</f>
        <v/>
      </c>
      <c r="F977" s="150" t="str">
        <f>IF(G977="","",VLOOKUP($G977,'金額'!$N$3:$Q$62,4,FALSE))</f>
        <v/>
      </c>
      <c r="G977" s="140"/>
      <c r="H977" s="141"/>
      <c r="I977" s="142"/>
      <c r="J977" s="143"/>
      <c r="K977" s="144"/>
      <c r="L977" s="145"/>
      <c r="M977" s="151" t="str">
        <f>IF(G977="","", IF(G977="Palette TIP",#REF!,VLOOKUP(G977, '金額'!$N$3:$P$62, 3, FALSE)))</f>
        <v/>
      </c>
      <c r="N977" s="147" t="str">
        <f t="shared" si="2"/>
        <v/>
      </c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 ht="13.5" customHeight="1">
      <c r="A978" s="148"/>
      <c r="B978" s="60" t="str">
        <f>IF($K978="","",(VLOOKUP($K978,'判定表'!$B$3:$G$108,6,FALSE)))</f>
        <v/>
      </c>
      <c r="C978" s="137"/>
      <c r="D978" s="149" t="str">
        <f t="shared" si="1"/>
        <v/>
      </c>
      <c r="E978" s="150" t="str">
        <f>IF(G978="","",VLOOKUP($G978,'金額'!$N$3:$O$62,2,FALSE))</f>
        <v/>
      </c>
      <c r="F978" s="150" t="str">
        <f>IF(G978="","",VLOOKUP($G978,'金額'!$N$3:$Q$62,4,FALSE))</f>
        <v/>
      </c>
      <c r="G978" s="140"/>
      <c r="H978" s="141"/>
      <c r="I978" s="142"/>
      <c r="J978" s="143"/>
      <c r="K978" s="144"/>
      <c r="L978" s="145"/>
      <c r="M978" s="151" t="str">
        <f>IF(G978="","", IF(G978="Palette TIP",#REF!,VLOOKUP(G978, '金額'!$N$3:$P$62, 3, FALSE)))</f>
        <v/>
      </c>
      <c r="N978" s="147" t="str">
        <f t="shared" si="2"/>
        <v/>
      </c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 ht="13.5" customHeight="1">
      <c r="A979" s="148"/>
      <c r="B979" s="60" t="str">
        <f>IF($K979="","",(VLOOKUP($K979,'判定表'!$B$3:$G$108,6,FALSE)))</f>
        <v/>
      </c>
      <c r="C979" s="137"/>
      <c r="D979" s="149" t="str">
        <f t="shared" si="1"/>
        <v/>
      </c>
      <c r="E979" s="150" t="str">
        <f>IF(G979="","",VLOOKUP($G979,'金額'!$N$3:$O$62,2,FALSE))</f>
        <v/>
      </c>
      <c r="F979" s="150" t="str">
        <f>IF(G979="","",VLOOKUP($G979,'金額'!$N$3:$Q$62,4,FALSE))</f>
        <v/>
      </c>
      <c r="G979" s="140"/>
      <c r="H979" s="141"/>
      <c r="I979" s="142"/>
      <c r="J979" s="143"/>
      <c r="K979" s="144"/>
      <c r="L979" s="145"/>
      <c r="M979" s="151" t="str">
        <f>IF(G979="","", IF(G979="Palette TIP",#REF!,VLOOKUP(G979, '金額'!$N$3:$P$62, 3, FALSE)))</f>
        <v/>
      </c>
      <c r="N979" s="147" t="str">
        <f t="shared" si="2"/>
        <v/>
      </c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 ht="13.5" customHeight="1">
      <c r="A980" s="148"/>
      <c r="B980" s="60" t="str">
        <f>IF($K980="","",(VLOOKUP($K980,'判定表'!$B$3:$G$108,6,FALSE)))</f>
        <v/>
      </c>
      <c r="C980" s="137"/>
      <c r="D980" s="149" t="str">
        <f t="shared" si="1"/>
        <v/>
      </c>
      <c r="E980" s="150" t="str">
        <f>IF(G980="","",VLOOKUP($G980,'金額'!$N$3:$O$62,2,FALSE))</f>
        <v/>
      </c>
      <c r="F980" s="150" t="str">
        <f>IF(G980="","",VLOOKUP($G980,'金額'!$N$3:$Q$62,4,FALSE))</f>
        <v/>
      </c>
      <c r="G980" s="140"/>
      <c r="H980" s="141"/>
      <c r="I980" s="142"/>
      <c r="J980" s="143"/>
      <c r="K980" s="144"/>
      <c r="L980" s="145"/>
      <c r="M980" s="151" t="str">
        <f>IF(G980="","", IF(G980="Palette TIP",#REF!,VLOOKUP(G980, '金額'!$N$3:$P$62, 3, FALSE)))</f>
        <v/>
      </c>
      <c r="N980" s="147" t="str">
        <f t="shared" si="2"/>
        <v/>
      </c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 ht="13.5" customHeight="1">
      <c r="A981" s="148"/>
      <c r="B981" s="60" t="str">
        <f>IF($K981="","",(VLOOKUP($K981,'判定表'!$B$3:$G$108,6,FALSE)))</f>
        <v/>
      </c>
      <c r="C981" s="137"/>
      <c r="D981" s="149" t="str">
        <f t="shared" si="1"/>
        <v/>
      </c>
      <c r="E981" s="150" t="str">
        <f>IF(G981="","",VLOOKUP($G981,'金額'!$N$3:$O$62,2,FALSE))</f>
        <v/>
      </c>
      <c r="F981" s="150" t="str">
        <f>IF(G981="","",VLOOKUP($G981,'金額'!$N$3:$Q$62,4,FALSE))</f>
        <v/>
      </c>
      <c r="G981" s="140"/>
      <c r="H981" s="141"/>
      <c r="I981" s="142"/>
      <c r="J981" s="143"/>
      <c r="K981" s="144"/>
      <c r="L981" s="145"/>
      <c r="M981" s="151" t="str">
        <f>IF(G981="","", IF(G981="Palette TIP",#REF!,VLOOKUP(G981, '金額'!$N$3:$P$62, 3, FALSE)))</f>
        <v/>
      </c>
      <c r="N981" s="147" t="str">
        <f t="shared" si="2"/>
        <v/>
      </c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 ht="13.5" customHeight="1">
      <c r="A982" s="148"/>
      <c r="B982" s="60" t="str">
        <f>IF($K982="","",(VLOOKUP($K982,'判定表'!$B$3:$G$108,6,FALSE)))</f>
        <v/>
      </c>
      <c r="C982" s="137"/>
      <c r="D982" s="149" t="str">
        <f t="shared" si="1"/>
        <v/>
      </c>
      <c r="E982" s="150" t="str">
        <f>IF(G982="","",VLOOKUP($G982,'金額'!$N$3:$O$62,2,FALSE))</f>
        <v/>
      </c>
      <c r="F982" s="150" t="str">
        <f>IF(G982="","",VLOOKUP($G982,'金額'!$N$3:$Q$62,4,FALSE))</f>
        <v/>
      </c>
      <c r="G982" s="140"/>
      <c r="H982" s="141"/>
      <c r="I982" s="142"/>
      <c r="J982" s="143"/>
      <c r="K982" s="144"/>
      <c r="L982" s="145"/>
      <c r="M982" s="151" t="str">
        <f>IF(G982="","", IF(G982="Palette TIP",#REF!,VLOOKUP(G982, '金額'!$N$3:$P$62, 3, FALSE)))</f>
        <v/>
      </c>
      <c r="N982" s="147" t="str">
        <f t="shared" si="2"/>
        <v/>
      </c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 ht="13.5" customHeight="1">
      <c r="A983" s="148"/>
      <c r="B983" s="60" t="str">
        <f>IF($K983="","",(VLOOKUP($K983,'判定表'!$B$3:$G$108,6,FALSE)))</f>
        <v/>
      </c>
      <c r="C983" s="137"/>
      <c r="D983" s="149" t="str">
        <f t="shared" si="1"/>
        <v/>
      </c>
      <c r="E983" s="150" t="str">
        <f>IF(G983="","",VLOOKUP($G983,'金額'!$N$3:$O$62,2,FALSE))</f>
        <v/>
      </c>
      <c r="F983" s="150" t="str">
        <f>IF(G983="","",VLOOKUP($G983,'金額'!$N$3:$Q$62,4,FALSE))</f>
        <v/>
      </c>
      <c r="G983" s="140"/>
      <c r="H983" s="141"/>
      <c r="I983" s="142"/>
      <c r="J983" s="143"/>
      <c r="K983" s="144"/>
      <c r="L983" s="145"/>
      <c r="M983" s="151" t="str">
        <f>IF(G983="","", IF(G983="Palette TIP",#REF!,VLOOKUP(G983, '金額'!$N$3:$P$62, 3, FALSE)))</f>
        <v/>
      </c>
      <c r="N983" s="147" t="str">
        <f t="shared" si="2"/>
        <v/>
      </c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 ht="13.5" customHeight="1">
      <c r="A984" s="148"/>
      <c r="B984" s="60" t="str">
        <f>IF($K984="","",(VLOOKUP($K984,'判定表'!$B$3:$G$108,6,FALSE)))</f>
        <v/>
      </c>
      <c r="C984" s="137"/>
      <c r="D984" s="149" t="str">
        <f t="shared" si="1"/>
        <v/>
      </c>
      <c r="E984" s="150" t="str">
        <f>IF(G984="","",VLOOKUP($G984,'金額'!$N$3:$O$62,2,FALSE))</f>
        <v/>
      </c>
      <c r="F984" s="150" t="str">
        <f>IF(G984="","",VLOOKUP($G984,'金額'!$N$3:$Q$62,4,FALSE))</f>
        <v/>
      </c>
      <c r="G984" s="140"/>
      <c r="H984" s="141"/>
      <c r="I984" s="142"/>
      <c r="J984" s="143"/>
      <c r="K984" s="144"/>
      <c r="L984" s="145"/>
      <c r="M984" s="151" t="str">
        <f>IF(G984="","", IF(G984="Palette TIP",#REF!,VLOOKUP(G984, '金額'!$N$3:$P$62, 3, FALSE)))</f>
        <v/>
      </c>
      <c r="N984" s="147" t="str">
        <f t="shared" si="2"/>
        <v/>
      </c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 ht="13.5" customHeight="1">
      <c r="A985" s="148"/>
      <c r="B985" s="60" t="str">
        <f>IF($K985="","",(VLOOKUP($K985,'判定表'!$B$3:$G$108,6,FALSE)))</f>
        <v/>
      </c>
      <c r="C985" s="137"/>
      <c r="D985" s="149" t="str">
        <f t="shared" si="1"/>
        <v/>
      </c>
      <c r="E985" s="150" t="str">
        <f>IF(G985="","",VLOOKUP($G985,'金額'!$N$3:$O$62,2,FALSE))</f>
        <v/>
      </c>
      <c r="F985" s="150" t="str">
        <f>IF(G985="","",VLOOKUP($G985,'金額'!$N$3:$Q$62,4,FALSE))</f>
        <v/>
      </c>
      <c r="G985" s="140"/>
      <c r="H985" s="141"/>
      <c r="I985" s="142"/>
      <c r="J985" s="143"/>
      <c r="K985" s="144"/>
      <c r="L985" s="145"/>
      <c r="M985" s="151" t="str">
        <f>IF(G985="","", IF(G985="Palette TIP",#REF!,VLOOKUP(G985, '金額'!$N$3:$P$62, 3, FALSE)))</f>
        <v/>
      </c>
      <c r="N985" s="147" t="str">
        <f t="shared" si="2"/>
        <v/>
      </c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 ht="13.5" customHeight="1">
      <c r="A986" s="148"/>
      <c r="B986" s="60" t="str">
        <f>IF($K986="","",(VLOOKUP($K986,'判定表'!$B$3:$G$108,6,FALSE)))</f>
        <v/>
      </c>
      <c r="C986" s="137"/>
      <c r="D986" s="149" t="str">
        <f t="shared" si="1"/>
        <v/>
      </c>
      <c r="E986" s="150" t="str">
        <f>IF(G986="","",VLOOKUP($G986,'金額'!$N$3:$O$62,2,FALSE))</f>
        <v/>
      </c>
      <c r="F986" s="150" t="str">
        <f>IF(G986="","",VLOOKUP($G986,'金額'!$N$3:$Q$62,4,FALSE))</f>
        <v/>
      </c>
      <c r="G986" s="140"/>
      <c r="H986" s="141"/>
      <c r="I986" s="142"/>
      <c r="J986" s="143"/>
      <c r="K986" s="144"/>
      <c r="L986" s="145"/>
      <c r="M986" s="151" t="str">
        <f>IF(G986="","", IF(G986="Palette TIP",#REF!,VLOOKUP(G986, '金額'!$N$3:$P$62, 3, FALSE)))</f>
        <v/>
      </c>
      <c r="N986" s="147" t="str">
        <f t="shared" si="2"/>
        <v/>
      </c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 ht="13.5" customHeight="1">
      <c r="A987" s="148"/>
      <c r="B987" s="60" t="str">
        <f>IF($K987="","",(VLOOKUP($K987,'判定表'!$B$3:$G$108,6,FALSE)))</f>
        <v/>
      </c>
      <c r="C987" s="137"/>
      <c r="D987" s="149" t="str">
        <f t="shared" si="1"/>
        <v/>
      </c>
      <c r="E987" s="150" t="str">
        <f>IF(G987="","",VLOOKUP($G987,'金額'!$N$3:$O$62,2,FALSE))</f>
        <v/>
      </c>
      <c r="F987" s="150" t="str">
        <f>IF(G987="","",VLOOKUP($G987,'金額'!$N$3:$Q$62,4,FALSE))</f>
        <v/>
      </c>
      <c r="G987" s="140"/>
      <c r="H987" s="141"/>
      <c r="I987" s="142"/>
      <c r="J987" s="143"/>
      <c r="K987" s="144"/>
      <c r="L987" s="145"/>
      <c r="M987" s="151" t="str">
        <f>IF(G987="","", IF(G987="Palette TIP",#REF!,VLOOKUP(G987, '金額'!$N$3:$P$62, 3, FALSE)))</f>
        <v/>
      </c>
      <c r="N987" s="147" t="str">
        <f t="shared" si="2"/>
        <v/>
      </c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 ht="13.5" customHeight="1">
      <c r="A988" s="148"/>
      <c r="B988" s="60" t="str">
        <f>IF($K988="","",(VLOOKUP($K988,'判定表'!$B$3:$G$108,6,FALSE)))</f>
        <v/>
      </c>
      <c r="C988" s="137"/>
      <c r="D988" s="149" t="str">
        <f t="shared" si="1"/>
        <v/>
      </c>
      <c r="E988" s="150" t="str">
        <f>IF(G988="","",VLOOKUP($G988,'金額'!$N$3:$O$62,2,FALSE))</f>
        <v/>
      </c>
      <c r="F988" s="150" t="str">
        <f>IF(G988="","",VLOOKUP($G988,'金額'!$N$3:$Q$62,4,FALSE))</f>
        <v/>
      </c>
      <c r="G988" s="140"/>
      <c r="H988" s="141"/>
      <c r="I988" s="142"/>
      <c r="J988" s="143"/>
      <c r="K988" s="144"/>
      <c r="L988" s="145"/>
      <c r="M988" s="151" t="str">
        <f>IF(G988="","", IF(G988="Palette TIP",#REF!,VLOOKUP(G988, '金額'!$N$3:$P$62, 3, FALSE)))</f>
        <v/>
      </c>
      <c r="N988" s="147" t="str">
        <f t="shared" si="2"/>
        <v/>
      </c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 ht="13.5" customHeight="1">
      <c r="A989" s="148"/>
      <c r="B989" s="60" t="str">
        <f>IF($K989="","",(VLOOKUP($K989,'判定表'!$B$3:$G$108,6,FALSE)))</f>
        <v/>
      </c>
      <c r="C989" s="137"/>
      <c r="D989" s="149" t="str">
        <f t="shared" si="1"/>
        <v/>
      </c>
      <c r="E989" s="150" t="str">
        <f>IF(G989="","",VLOOKUP($G989,'金額'!$N$3:$O$62,2,FALSE))</f>
        <v/>
      </c>
      <c r="F989" s="150" t="str">
        <f>IF(G989="","",VLOOKUP($G989,'金額'!$N$3:$Q$62,4,FALSE))</f>
        <v/>
      </c>
      <c r="G989" s="140"/>
      <c r="H989" s="141"/>
      <c r="I989" s="142"/>
      <c r="J989" s="143"/>
      <c r="K989" s="144"/>
      <c r="L989" s="145"/>
      <c r="M989" s="151" t="str">
        <f>IF(G989="","", IF(G989="Palette TIP",#REF!,VLOOKUP(G989, '金額'!$N$3:$P$62, 3, FALSE)))</f>
        <v/>
      </c>
      <c r="N989" s="147" t="str">
        <f t="shared" si="2"/>
        <v/>
      </c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 ht="13.5" customHeight="1">
      <c r="A990" s="148"/>
      <c r="B990" s="60" t="str">
        <f>IF($K990="","",(VLOOKUP($K990,'判定表'!$B$3:$G$108,6,FALSE)))</f>
        <v/>
      </c>
      <c r="C990" s="137"/>
      <c r="D990" s="149" t="str">
        <f t="shared" si="1"/>
        <v/>
      </c>
      <c r="E990" s="150" t="str">
        <f>IF(G990="","",VLOOKUP($G990,'金額'!$N$3:$O$62,2,FALSE))</f>
        <v/>
      </c>
      <c r="F990" s="150" t="str">
        <f>IF(G990="","",VLOOKUP($G990,'金額'!$N$3:$Q$62,4,FALSE))</f>
        <v/>
      </c>
      <c r="G990" s="140"/>
      <c r="H990" s="141"/>
      <c r="I990" s="142"/>
      <c r="J990" s="143"/>
      <c r="K990" s="144"/>
      <c r="L990" s="145"/>
      <c r="M990" s="151" t="str">
        <f>IF(G990="","", IF(G990="Palette TIP",#REF!,VLOOKUP(G990, '金額'!$N$3:$P$62, 3, FALSE)))</f>
        <v/>
      </c>
      <c r="N990" s="147" t="str">
        <f t="shared" si="2"/>
        <v/>
      </c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 ht="13.5" customHeight="1">
      <c r="A991" s="148"/>
      <c r="B991" s="60" t="str">
        <f>IF($K991="","",(VLOOKUP($K991,'判定表'!$B$3:$G$108,6,FALSE)))</f>
        <v/>
      </c>
      <c r="C991" s="137"/>
      <c r="D991" s="149" t="str">
        <f t="shared" si="1"/>
        <v/>
      </c>
      <c r="E991" s="150" t="str">
        <f>IF(G991="","",VLOOKUP($G991,'金額'!$N$3:$O$62,2,FALSE))</f>
        <v/>
      </c>
      <c r="F991" s="150" t="str">
        <f>IF(G991="","",VLOOKUP($G991,'金額'!$N$3:$Q$62,4,FALSE))</f>
        <v/>
      </c>
      <c r="G991" s="140"/>
      <c r="H991" s="141"/>
      <c r="I991" s="142"/>
      <c r="J991" s="143"/>
      <c r="K991" s="144"/>
      <c r="L991" s="145"/>
      <c r="M991" s="151" t="str">
        <f>IF(G991="","", IF(G991="Palette TIP",#REF!,VLOOKUP(G991, '金額'!$N$3:$P$62, 3, FALSE)))</f>
        <v/>
      </c>
      <c r="N991" s="147" t="str">
        <f t="shared" si="2"/>
        <v/>
      </c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 ht="13.5" customHeight="1">
      <c r="A992" s="148"/>
      <c r="B992" s="60" t="str">
        <f>IF($K992="","",(VLOOKUP($K992,'判定表'!$B$3:$G$108,6,FALSE)))</f>
        <v/>
      </c>
      <c r="C992" s="137"/>
      <c r="D992" s="149" t="str">
        <f t="shared" si="1"/>
        <v/>
      </c>
      <c r="E992" s="150" t="str">
        <f>IF(G992="","",VLOOKUP($G992,'金額'!$N$3:$O$62,2,FALSE))</f>
        <v/>
      </c>
      <c r="F992" s="150" t="str">
        <f>IF(G992="","",VLOOKUP($G992,'金額'!$N$3:$Q$62,4,FALSE))</f>
        <v/>
      </c>
      <c r="G992" s="140"/>
      <c r="H992" s="141"/>
      <c r="I992" s="142"/>
      <c r="J992" s="143"/>
      <c r="K992" s="144"/>
      <c r="L992" s="145"/>
      <c r="M992" s="151" t="str">
        <f>IF(G992="","", IF(G992="Palette TIP",#REF!,VLOOKUP(G992, '金額'!$N$3:$P$62, 3, FALSE)))</f>
        <v/>
      </c>
      <c r="N992" s="147" t="str">
        <f t="shared" si="2"/>
        <v/>
      </c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 ht="13.5" customHeight="1">
      <c r="A993" s="148"/>
      <c r="B993" s="60" t="str">
        <f>IF($K993="","",(VLOOKUP($K993,'判定表'!$B$3:$G$108,6,FALSE)))</f>
        <v/>
      </c>
      <c r="C993" s="137"/>
      <c r="D993" s="149" t="str">
        <f t="shared" si="1"/>
        <v/>
      </c>
      <c r="E993" s="150" t="str">
        <f>IF(G993="","",VLOOKUP($G993,'金額'!$N$3:$O$62,2,FALSE))</f>
        <v/>
      </c>
      <c r="F993" s="150" t="str">
        <f>IF(G993="","",VLOOKUP($G993,'金額'!$N$3:$Q$62,4,FALSE))</f>
        <v/>
      </c>
      <c r="G993" s="140"/>
      <c r="H993" s="141"/>
      <c r="I993" s="142"/>
      <c r="J993" s="143"/>
      <c r="K993" s="144"/>
      <c r="L993" s="145"/>
      <c r="M993" s="151" t="str">
        <f>IF(G993="","", IF(G993="Palette TIP",#REF!,VLOOKUP(G993, '金額'!$N$3:$P$62, 3, FALSE)))</f>
        <v/>
      </c>
      <c r="N993" s="147" t="str">
        <f t="shared" si="2"/>
        <v/>
      </c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 ht="13.5" customHeight="1">
      <c r="A994" s="148"/>
      <c r="B994" s="60" t="str">
        <f>IF($K994="","",(VLOOKUP($K994,'判定表'!$B$3:$G$108,6,FALSE)))</f>
        <v/>
      </c>
      <c r="C994" s="137"/>
      <c r="D994" s="149" t="str">
        <f t="shared" si="1"/>
        <v/>
      </c>
      <c r="E994" s="150" t="str">
        <f>IF(G994="","",VLOOKUP($G994,'金額'!$N$3:$O$62,2,FALSE))</f>
        <v/>
      </c>
      <c r="F994" s="150" t="str">
        <f>IF(G994="","",VLOOKUP($G994,'金額'!$N$3:$Q$62,4,FALSE))</f>
        <v/>
      </c>
      <c r="G994" s="140"/>
      <c r="H994" s="141"/>
      <c r="I994" s="142"/>
      <c r="J994" s="143"/>
      <c r="K994" s="144"/>
      <c r="L994" s="145"/>
      <c r="M994" s="151" t="str">
        <f>IF(G994="","", IF(G994="Palette TIP",#REF!,VLOOKUP(G994, '金額'!$N$3:$P$62, 3, FALSE)))</f>
        <v/>
      </c>
      <c r="N994" s="147" t="str">
        <f t="shared" si="2"/>
        <v/>
      </c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 ht="13.5" customHeight="1">
      <c r="A995" s="148"/>
      <c r="B995" s="60" t="str">
        <f>IF($K995="","",(VLOOKUP($K995,'判定表'!$B$3:$G$108,6,FALSE)))</f>
        <v/>
      </c>
      <c r="C995" s="137"/>
      <c r="D995" s="149" t="str">
        <f t="shared" si="1"/>
        <v/>
      </c>
      <c r="E995" s="150" t="str">
        <f>IF(G995="","",VLOOKUP($G995,'金額'!$N$3:$O$62,2,FALSE))</f>
        <v/>
      </c>
      <c r="F995" s="150" t="str">
        <f>IF(G995="","",VLOOKUP($G995,'金額'!$N$3:$Q$62,4,FALSE))</f>
        <v/>
      </c>
      <c r="G995" s="140"/>
      <c r="H995" s="141"/>
      <c r="I995" s="142"/>
      <c r="J995" s="143"/>
      <c r="K995" s="144"/>
      <c r="L995" s="145"/>
      <c r="M995" s="151" t="str">
        <f>IF(G995="","", IF(G995="Palette TIP",#REF!,VLOOKUP(G995, '金額'!$N$3:$P$62, 3, FALSE)))</f>
        <v/>
      </c>
      <c r="N995" s="147" t="str">
        <f t="shared" si="2"/>
        <v/>
      </c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 ht="13.5" customHeight="1">
      <c r="A996" s="148"/>
      <c r="B996" s="60" t="str">
        <f>IF($K996="","",(VLOOKUP($K996,'判定表'!$B$3:$G$108,6,FALSE)))</f>
        <v/>
      </c>
      <c r="C996" s="137"/>
      <c r="D996" s="149" t="str">
        <f t="shared" si="1"/>
        <v/>
      </c>
      <c r="E996" s="150" t="str">
        <f>IF(G996="","",VLOOKUP($G996,'金額'!$N$3:$O$62,2,FALSE))</f>
        <v/>
      </c>
      <c r="F996" s="150" t="str">
        <f>IF(G996="","",VLOOKUP($G996,'金額'!$N$3:$Q$62,4,FALSE))</f>
        <v/>
      </c>
      <c r="G996" s="140"/>
      <c r="H996" s="141"/>
      <c r="I996" s="142"/>
      <c r="J996" s="143"/>
      <c r="K996" s="144"/>
      <c r="L996" s="145"/>
      <c r="M996" s="151" t="str">
        <f>IF(G996="","", IF(G996="Palette TIP",#REF!,VLOOKUP(G996, '金額'!$N$3:$P$62, 3, FALSE)))</f>
        <v/>
      </c>
      <c r="N996" s="147" t="str">
        <f t="shared" si="2"/>
        <v/>
      </c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 ht="13.5" customHeight="1">
      <c r="A997" s="148"/>
      <c r="B997" s="60" t="str">
        <f>IF($K997="","",(VLOOKUP($K997,'判定表'!$B$3:$G$108,6,FALSE)))</f>
        <v/>
      </c>
      <c r="C997" s="137"/>
      <c r="D997" s="149" t="str">
        <f t="shared" si="1"/>
        <v/>
      </c>
      <c r="E997" s="150" t="str">
        <f>IF(G997="","",VLOOKUP($G997,'金額'!$N$3:$O$62,2,FALSE))</f>
        <v/>
      </c>
      <c r="F997" s="150" t="str">
        <f>IF(G997="","",VLOOKUP($G997,'金額'!$N$3:$Q$62,4,FALSE))</f>
        <v/>
      </c>
      <c r="G997" s="140"/>
      <c r="H997" s="141"/>
      <c r="I997" s="142"/>
      <c r="J997" s="143"/>
      <c r="K997" s="144"/>
      <c r="L997" s="145"/>
      <c r="M997" s="151" t="str">
        <f>IF(G997="","", IF(G997="Palette TIP",#REF!,VLOOKUP(G997, '金額'!$N$3:$P$62, 3, FALSE)))</f>
        <v/>
      </c>
      <c r="N997" s="147" t="str">
        <f t="shared" si="2"/>
        <v/>
      </c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  <row r="998" ht="13.5" customHeight="1">
      <c r="A998" s="148"/>
      <c r="B998" s="60" t="str">
        <f>IF($K998="","",(VLOOKUP($K998,'判定表'!$B$3:$G$108,6,FALSE)))</f>
        <v/>
      </c>
      <c r="C998" s="137"/>
      <c r="D998" s="149" t="str">
        <f t="shared" si="1"/>
        <v/>
      </c>
      <c r="E998" s="150" t="str">
        <f>IF(G998="","",VLOOKUP($G998,'金額'!$N$3:$O$62,2,FALSE))</f>
        <v/>
      </c>
      <c r="F998" s="150" t="str">
        <f>IF(G998="","",VLOOKUP($G998,'金額'!$N$3:$Q$62,4,FALSE))</f>
        <v/>
      </c>
      <c r="G998" s="140"/>
      <c r="H998" s="141"/>
      <c r="I998" s="142"/>
      <c r="J998" s="143"/>
      <c r="K998" s="144"/>
      <c r="L998" s="145"/>
      <c r="M998" s="151" t="str">
        <f>IF(G998="","", IF(G998="Palette TIP",#REF!,VLOOKUP(G998, '金額'!$N$3:$P$62, 3, FALSE)))</f>
        <v/>
      </c>
      <c r="N998" s="147" t="str">
        <f t="shared" si="2"/>
        <v/>
      </c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</row>
    <row r="999" ht="13.5" customHeight="1">
      <c r="A999" s="148"/>
      <c r="B999" s="60" t="str">
        <f>IF($K999="","",(VLOOKUP($K999,'判定表'!$B$3:$G$108,6,FALSE)))</f>
        <v/>
      </c>
      <c r="C999" s="137"/>
      <c r="D999" s="149" t="str">
        <f t="shared" si="1"/>
        <v/>
      </c>
      <c r="E999" s="150" t="str">
        <f>IF(G999="","",VLOOKUP($G999,'金額'!$N$3:$O$62,2,FALSE))</f>
        <v/>
      </c>
      <c r="F999" s="150" t="str">
        <f>IF(G999="","",VLOOKUP($G999,'金額'!$N$3:$Q$62,4,FALSE))</f>
        <v/>
      </c>
      <c r="G999" s="140"/>
      <c r="H999" s="141"/>
      <c r="I999" s="142"/>
      <c r="J999" s="143"/>
      <c r="K999" s="144"/>
      <c r="L999" s="145"/>
      <c r="M999" s="151" t="str">
        <f>IF(G999="","", IF(G999="Palette TIP",#REF!,VLOOKUP(G999, '金額'!$N$3:$P$62, 3, FALSE)))</f>
        <v/>
      </c>
      <c r="N999" s="147" t="str">
        <f t="shared" si="2"/>
        <v/>
      </c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  <row r="1000" ht="13.5" customHeight="1">
      <c r="A1000" s="148"/>
      <c r="B1000" s="60" t="str">
        <f>IF($K1000="","",(VLOOKUP($K1000,'判定表'!$B$3:$G$108,6,FALSE)))</f>
        <v/>
      </c>
      <c r="C1000" s="137"/>
      <c r="D1000" s="149" t="str">
        <f t="shared" si="1"/>
        <v/>
      </c>
      <c r="E1000" s="150" t="str">
        <f>IF(G1000="","",VLOOKUP($G1000,'金額'!$N$3:$O$62,2,FALSE))</f>
        <v/>
      </c>
      <c r="F1000" s="150" t="str">
        <f>IF(G1000="","",VLOOKUP($G1000,'金額'!$N$3:$Q$62,4,FALSE))</f>
        <v/>
      </c>
      <c r="G1000" s="140"/>
      <c r="H1000" s="141"/>
      <c r="I1000" s="142"/>
      <c r="J1000" s="143"/>
      <c r="K1000" s="144"/>
      <c r="L1000" s="145"/>
      <c r="M1000" s="151" t="str">
        <f>IF(G1000="","", IF(G1000="Palette TIP",#REF!,VLOOKUP(G1000, '金額'!$N$3:$P$62, 3, FALSE)))</f>
        <v/>
      </c>
      <c r="N1000" s="147" t="str">
        <f t="shared" si="2"/>
        <v/>
      </c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</row>
    <row r="1001" ht="13.5" customHeight="1">
      <c r="A1001" s="148"/>
      <c r="B1001" s="60" t="str">
        <f>IF($K1001="","",(VLOOKUP($K1001,'判定表'!$B$3:$G$108,6,FALSE)))</f>
        <v/>
      </c>
      <c r="C1001" s="137"/>
      <c r="D1001" s="149" t="str">
        <f t="shared" si="1"/>
        <v/>
      </c>
      <c r="E1001" s="150" t="str">
        <f>IF(G1001="","",VLOOKUP($G1001,'金額'!$N$3:$O$62,2,FALSE))</f>
        <v/>
      </c>
      <c r="F1001" s="150" t="str">
        <f>IF(G1001="","",VLOOKUP($G1001,'金額'!$N$3:$Q$62,4,FALSE))</f>
        <v/>
      </c>
      <c r="G1001" s="140"/>
      <c r="H1001" s="141"/>
      <c r="I1001" s="142"/>
      <c r="J1001" s="143"/>
      <c r="K1001" s="144"/>
      <c r="L1001" s="145"/>
      <c r="M1001" s="151" t="str">
        <f>IF(G1001="","", IF(G1001="Palette TIP",#REF!,VLOOKUP(G1001, '金額'!$N$3:$P$62, 3, FALSE)))</f>
        <v/>
      </c>
      <c r="N1001" s="147" t="str">
        <f t="shared" si="2"/>
        <v/>
      </c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</row>
    <row r="1002" ht="13.5" customHeight="1">
      <c r="A1002" s="148"/>
      <c r="B1002" s="60" t="str">
        <f>IF($K1002="","",(VLOOKUP($K1002,'判定表'!$B$3:$G$108,6,FALSE)))</f>
        <v/>
      </c>
      <c r="C1002" s="137"/>
      <c r="D1002" s="149" t="str">
        <f t="shared" si="1"/>
        <v/>
      </c>
      <c r="E1002" s="150" t="str">
        <f>IF(G1002="","",VLOOKUP($G1002,'金額'!$N$3:$O$62,2,FALSE))</f>
        <v/>
      </c>
      <c r="F1002" s="150" t="str">
        <f>IF(G1002="","",VLOOKUP($G1002,'金額'!$N$3:$Q$62,4,FALSE))</f>
        <v/>
      </c>
      <c r="G1002" s="140"/>
      <c r="H1002" s="141"/>
      <c r="I1002" s="142"/>
      <c r="J1002" s="143"/>
      <c r="K1002" s="144"/>
      <c r="L1002" s="145"/>
      <c r="M1002" s="151" t="str">
        <f>IF(G1002="","", IF(G1002="Palette TIP",#REF!,VLOOKUP(G1002, '金額'!$N$3:$P$62, 3, FALSE)))</f>
        <v/>
      </c>
      <c r="N1002" s="147" t="str">
        <f t="shared" si="2"/>
        <v/>
      </c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</row>
    <row r="1003" ht="13.5" customHeight="1">
      <c r="A1003" s="148"/>
      <c r="B1003" s="60" t="str">
        <f>IF($K1003="","",(VLOOKUP($K1003,'判定表'!$B$3:$G$108,6,FALSE)))</f>
        <v/>
      </c>
      <c r="C1003" s="137"/>
      <c r="D1003" s="149" t="str">
        <f t="shared" si="1"/>
        <v/>
      </c>
      <c r="E1003" s="150" t="str">
        <f>IF(G1003="","",VLOOKUP($G1003,'金額'!$N$3:$O$62,2,FALSE))</f>
        <v/>
      </c>
      <c r="F1003" s="150" t="str">
        <f>IF(G1003="","",VLOOKUP($G1003,'金額'!$N$3:$Q$62,4,FALSE))</f>
        <v/>
      </c>
      <c r="G1003" s="140"/>
      <c r="H1003" s="141"/>
      <c r="I1003" s="142"/>
      <c r="J1003" s="143"/>
      <c r="K1003" s="144"/>
      <c r="L1003" s="145"/>
      <c r="M1003" s="151" t="str">
        <f>IF(G1003="","", IF(G1003="Palette TIP",#REF!,VLOOKUP(G1003, '金額'!$N$3:$P$62, 3, FALSE)))</f>
        <v/>
      </c>
      <c r="N1003" s="147" t="str">
        <f t="shared" si="2"/>
        <v/>
      </c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</row>
    <row r="1004" ht="13.5" customHeight="1">
      <c r="A1004" s="148"/>
      <c r="B1004" s="60" t="str">
        <f>IF($K1004="","",(VLOOKUP($K1004,'判定表'!$B$3:$G$108,6,FALSE)))</f>
        <v/>
      </c>
      <c r="C1004" s="137"/>
      <c r="D1004" s="149" t="str">
        <f t="shared" si="1"/>
        <v/>
      </c>
      <c r="E1004" s="150" t="str">
        <f>IF(G1004="","",VLOOKUP($G1004,'金額'!$N$3:$O$62,2,FALSE))</f>
        <v/>
      </c>
      <c r="F1004" s="150" t="str">
        <f>IF(G1004="","",VLOOKUP($G1004,'金額'!$N$3:$Q$62,4,FALSE))</f>
        <v/>
      </c>
      <c r="G1004" s="140"/>
      <c r="H1004" s="141"/>
      <c r="I1004" s="142"/>
      <c r="J1004" s="143"/>
      <c r="K1004" s="144"/>
      <c r="L1004" s="145"/>
      <c r="M1004" s="151" t="str">
        <f>IF(G1004="","", IF(G1004="Palette TIP",#REF!,VLOOKUP(G1004, '金額'!$N$3:$P$62, 3, FALSE)))</f>
        <v/>
      </c>
      <c r="N1004" s="147" t="str">
        <f t="shared" si="2"/>
        <v/>
      </c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</row>
    <row r="1005" ht="13.5" customHeight="1">
      <c r="A1005" s="148"/>
      <c r="B1005" s="60" t="str">
        <f>IF($K1005="","",(VLOOKUP($K1005,'判定表'!$B$3:$G$108,6,FALSE)))</f>
        <v/>
      </c>
      <c r="C1005" s="137"/>
      <c r="D1005" s="149" t="str">
        <f t="shared" si="1"/>
        <v/>
      </c>
      <c r="E1005" s="150" t="str">
        <f>IF(G1005="","",VLOOKUP($G1005,'金額'!$N$3:$O$62,2,FALSE))</f>
        <v/>
      </c>
      <c r="F1005" s="150" t="str">
        <f>IF(G1005="","",VLOOKUP($G1005,'金額'!$N$3:$Q$62,4,FALSE))</f>
        <v/>
      </c>
      <c r="G1005" s="140"/>
      <c r="H1005" s="141"/>
      <c r="I1005" s="142"/>
      <c r="J1005" s="143"/>
      <c r="K1005" s="144"/>
      <c r="L1005" s="145"/>
      <c r="M1005" s="151" t="str">
        <f>IF(G1005="","", IF(G1005="Palette TIP",#REF!,VLOOKUP(G1005, '金額'!$N$3:$P$62, 3, FALSE)))</f>
        <v/>
      </c>
      <c r="N1005" s="147" t="str">
        <f t="shared" si="2"/>
        <v/>
      </c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</row>
    <row r="1006" ht="13.5" customHeight="1">
      <c r="A1006" s="148"/>
      <c r="B1006" s="60" t="str">
        <f>IF($K1006="","",(VLOOKUP($K1006,'判定表'!$B$3:$G$108,6,FALSE)))</f>
        <v/>
      </c>
      <c r="C1006" s="137"/>
      <c r="D1006" s="149" t="str">
        <f t="shared" si="1"/>
        <v/>
      </c>
      <c r="E1006" s="150" t="str">
        <f>IF(G1006="","",VLOOKUP($G1006,'金額'!$N$3:$O$62,2,FALSE))</f>
        <v/>
      </c>
      <c r="F1006" s="150" t="str">
        <f>IF(G1006="","",VLOOKUP($G1006,'金額'!$N$3:$Q$62,4,FALSE))</f>
        <v/>
      </c>
      <c r="G1006" s="140"/>
      <c r="H1006" s="141"/>
      <c r="I1006" s="142"/>
      <c r="J1006" s="143"/>
      <c r="K1006" s="144"/>
      <c r="L1006" s="145"/>
      <c r="M1006" s="151" t="str">
        <f>IF(G1006="","", IF(G1006="Palette TIP",#REF!,VLOOKUP(G1006, '金額'!$N$3:$P$62, 3, FALSE)))</f>
        <v/>
      </c>
      <c r="N1006" s="147" t="str">
        <f t="shared" si="2"/>
        <v/>
      </c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</row>
    <row r="1007" ht="13.5" customHeight="1">
      <c r="A1007" s="148"/>
      <c r="B1007" s="60" t="str">
        <f>IF($K1007="","",(VLOOKUP($K1007,'判定表'!$B$3:$G$108,6,FALSE)))</f>
        <v/>
      </c>
      <c r="C1007" s="137"/>
      <c r="D1007" s="149" t="str">
        <f t="shared" si="1"/>
        <v/>
      </c>
      <c r="E1007" s="150" t="str">
        <f>IF(G1007="","",VLOOKUP($G1007,'金額'!$N$3:$O$62,2,FALSE))</f>
        <v/>
      </c>
      <c r="F1007" s="150" t="str">
        <f>IF(G1007="","",VLOOKUP($G1007,'金額'!$N$3:$Q$62,4,FALSE))</f>
        <v/>
      </c>
      <c r="G1007" s="140"/>
      <c r="H1007" s="141"/>
      <c r="I1007" s="142"/>
      <c r="J1007" s="143"/>
      <c r="K1007" s="144"/>
      <c r="L1007" s="145"/>
      <c r="M1007" s="151" t="str">
        <f>IF(G1007="","", IF(G1007="Palette TIP",#REF!,VLOOKUP(G1007, '金額'!$N$3:$P$62, 3, FALSE)))</f>
        <v/>
      </c>
      <c r="N1007" s="147" t="str">
        <f t="shared" si="2"/>
        <v/>
      </c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</row>
    <row r="1008" ht="13.5" customHeight="1">
      <c r="A1008" s="148"/>
      <c r="B1008" s="60" t="str">
        <f>IF($K1008="","",(VLOOKUP($K1008,'判定表'!$B$3:$G$108,6,FALSE)))</f>
        <v/>
      </c>
      <c r="C1008" s="137"/>
      <c r="D1008" s="149" t="str">
        <f t="shared" si="1"/>
        <v/>
      </c>
      <c r="E1008" s="150" t="str">
        <f>IF(G1008="","",VLOOKUP($G1008,'金額'!$N$3:$O$62,2,FALSE))</f>
        <v/>
      </c>
      <c r="F1008" s="150" t="str">
        <f>IF(G1008="","",VLOOKUP($G1008,'金額'!$N$3:$Q$62,4,FALSE))</f>
        <v/>
      </c>
      <c r="G1008" s="140"/>
      <c r="H1008" s="141"/>
      <c r="I1008" s="142"/>
      <c r="J1008" s="143"/>
      <c r="K1008" s="144"/>
      <c r="L1008" s="145"/>
      <c r="M1008" s="151" t="str">
        <f>IF(G1008="","", IF(G1008="Palette TIP",#REF!,VLOOKUP(G1008, '金額'!$N$3:$P$62, 3, FALSE)))</f>
        <v/>
      </c>
      <c r="N1008" s="147" t="str">
        <f t="shared" si="2"/>
        <v/>
      </c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</row>
    <row r="1009" ht="13.5" customHeight="1">
      <c r="A1009" s="148"/>
      <c r="B1009" s="60" t="str">
        <f>IF($K1009="","",(VLOOKUP($K1009,'判定表'!$B$3:$G$108,6,FALSE)))</f>
        <v/>
      </c>
      <c r="C1009" s="137"/>
      <c r="D1009" s="149" t="str">
        <f t="shared" si="1"/>
        <v/>
      </c>
      <c r="E1009" s="150" t="str">
        <f>IF(G1009="","",VLOOKUP($G1009,'金額'!$N$3:$O$62,2,FALSE))</f>
        <v/>
      </c>
      <c r="F1009" s="150" t="str">
        <f>IF(G1009="","",VLOOKUP($G1009,'金額'!$N$3:$Q$62,4,FALSE))</f>
        <v/>
      </c>
      <c r="G1009" s="140"/>
      <c r="H1009" s="141"/>
      <c r="I1009" s="142"/>
      <c r="J1009" s="143"/>
      <c r="K1009" s="144"/>
      <c r="L1009" s="145"/>
      <c r="M1009" s="151" t="str">
        <f>IF(G1009="","", IF(G1009="Palette TIP",#REF!,VLOOKUP(G1009, '金額'!$N$3:$P$62, 3, FALSE)))</f>
        <v/>
      </c>
      <c r="N1009" s="147" t="str">
        <f t="shared" si="2"/>
        <v/>
      </c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</row>
    <row r="1010" ht="13.5" customHeight="1">
      <c r="A1010" s="148"/>
      <c r="B1010" s="60" t="str">
        <f>IF($K1010="","",(VLOOKUP($K1010,'判定表'!$B$3:$G$108,6,FALSE)))</f>
        <v/>
      </c>
      <c r="C1010" s="137"/>
      <c r="D1010" s="149" t="str">
        <f t="shared" si="1"/>
        <v/>
      </c>
      <c r="E1010" s="150" t="str">
        <f>IF(G1010="","",VLOOKUP($G1010,'金額'!$N$3:$O$62,2,FALSE))</f>
        <v/>
      </c>
      <c r="F1010" s="150" t="str">
        <f>IF(G1010="","",VLOOKUP($G1010,'金額'!$N$3:$Q$62,4,FALSE))</f>
        <v/>
      </c>
      <c r="G1010" s="140"/>
      <c r="H1010" s="141"/>
      <c r="I1010" s="142"/>
      <c r="J1010" s="143"/>
      <c r="K1010" s="144"/>
      <c r="L1010" s="145"/>
      <c r="M1010" s="151" t="str">
        <f>IF(G1010="","", IF(G1010="Palette TIP",#REF!,VLOOKUP(G1010, '金額'!$N$3:$P$62, 3, FALSE)))</f>
        <v/>
      </c>
      <c r="N1010" s="147" t="str">
        <f t="shared" si="2"/>
        <v/>
      </c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</row>
    <row r="1011" ht="13.5" customHeight="1">
      <c r="A1011" s="148"/>
      <c r="B1011" s="60" t="str">
        <f>IF($K1011="","",(VLOOKUP($K1011,'判定表'!$B$3:$G$108,6,FALSE)))</f>
        <v/>
      </c>
      <c r="C1011" s="137"/>
      <c r="D1011" s="149" t="str">
        <f t="shared" si="1"/>
        <v/>
      </c>
      <c r="E1011" s="150" t="str">
        <f>IF(G1011="","",VLOOKUP($G1011,'金額'!$N$3:$O$62,2,FALSE))</f>
        <v/>
      </c>
      <c r="F1011" s="150" t="str">
        <f>IF(G1011="","",VLOOKUP($G1011,'金額'!$N$3:$Q$62,4,FALSE))</f>
        <v/>
      </c>
      <c r="G1011" s="140"/>
      <c r="H1011" s="141"/>
      <c r="I1011" s="142"/>
      <c r="J1011" s="143"/>
      <c r="K1011" s="144"/>
      <c r="L1011" s="145"/>
      <c r="M1011" s="151" t="str">
        <f>IF(G1011="","", IF(G1011="Palette TIP",#REF!,VLOOKUP(G1011, '金額'!$N$3:$P$62, 3, FALSE)))</f>
        <v/>
      </c>
      <c r="N1011" s="147" t="str">
        <f t="shared" si="2"/>
        <v/>
      </c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</row>
    <row r="1012" ht="13.5" customHeight="1">
      <c r="A1012" s="148"/>
      <c r="B1012" s="60" t="str">
        <f>IF($K1012="","",(VLOOKUP($K1012,'判定表'!$B$3:$G$108,6,FALSE)))</f>
        <v/>
      </c>
      <c r="C1012" s="137"/>
      <c r="D1012" s="149" t="str">
        <f t="shared" si="1"/>
        <v/>
      </c>
      <c r="E1012" s="150" t="str">
        <f>IF(G1012="","",VLOOKUP($G1012,'金額'!$N$3:$O$62,2,FALSE))</f>
        <v/>
      </c>
      <c r="F1012" s="150" t="str">
        <f>IF(G1012="","",VLOOKUP($G1012,'金額'!$N$3:$Q$62,4,FALSE))</f>
        <v/>
      </c>
      <c r="G1012" s="140"/>
      <c r="H1012" s="141"/>
      <c r="I1012" s="142"/>
      <c r="J1012" s="143"/>
      <c r="K1012" s="144"/>
      <c r="L1012" s="145"/>
      <c r="M1012" s="151" t="str">
        <f>IF(G1012="","", IF(G1012="Palette TIP",#REF!,VLOOKUP(G1012, '金額'!$N$3:$P$62, 3, FALSE)))</f>
        <v/>
      </c>
      <c r="N1012" s="147" t="str">
        <f t="shared" si="2"/>
        <v/>
      </c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</row>
    <row r="1013" ht="13.5" customHeight="1">
      <c r="A1013" s="148"/>
      <c r="B1013" s="60" t="str">
        <f>IF($K1013="","",(VLOOKUP($K1013,'判定表'!$B$3:$G$108,6,FALSE)))</f>
        <v/>
      </c>
      <c r="C1013" s="137"/>
      <c r="D1013" s="149" t="str">
        <f t="shared" si="1"/>
        <v/>
      </c>
      <c r="E1013" s="150" t="str">
        <f>IF(G1013="","",VLOOKUP($G1013,'金額'!$N$3:$O$62,2,FALSE))</f>
        <v/>
      </c>
      <c r="F1013" s="150" t="str">
        <f>IF(G1013="","",VLOOKUP($G1013,'金額'!$N$3:$Q$62,4,FALSE))</f>
        <v/>
      </c>
      <c r="G1013" s="140"/>
      <c r="H1013" s="141"/>
      <c r="I1013" s="142"/>
      <c r="J1013" s="143"/>
      <c r="K1013" s="144"/>
      <c r="L1013" s="145"/>
      <c r="M1013" s="151" t="str">
        <f>IF(G1013="","", IF(G1013="Palette TIP",#REF!,VLOOKUP(G1013, '金額'!$N$3:$P$62, 3, FALSE)))</f>
        <v/>
      </c>
      <c r="N1013" s="147" t="str">
        <f t="shared" si="2"/>
        <v/>
      </c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</row>
    <row r="1014" ht="13.5" customHeight="1">
      <c r="A1014" s="148"/>
      <c r="B1014" s="60" t="str">
        <f>IF($K1014="","",(VLOOKUP($K1014,'判定表'!$B$3:$G$108,6,FALSE)))</f>
        <v/>
      </c>
      <c r="C1014" s="137"/>
      <c r="D1014" s="149" t="str">
        <f t="shared" si="1"/>
        <v/>
      </c>
      <c r="E1014" s="150" t="str">
        <f>IF(G1014="","",VLOOKUP($G1014,'金額'!$N$3:$O$62,2,FALSE))</f>
        <v/>
      </c>
      <c r="F1014" s="150" t="str">
        <f>IF(G1014="","",VLOOKUP($G1014,'金額'!$N$3:$Q$62,4,FALSE))</f>
        <v/>
      </c>
      <c r="G1014" s="140"/>
      <c r="H1014" s="141"/>
      <c r="I1014" s="142"/>
      <c r="J1014" s="143"/>
      <c r="K1014" s="144"/>
      <c r="L1014" s="145"/>
      <c r="M1014" s="151" t="str">
        <f>IF(G1014="","", IF(G1014="Palette TIP",#REF!,VLOOKUP(G1014, '金額'!$N$3:$P$62, 3, FALSE)))</f>
        <v/>
      </c>
      <c r="N1014" s="147" t="str">
        <f t="shared" si="2"/>
        <v/>
      </c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</row>
    <row r="1015" ht="13.5" customHeight="1">
      <c r="A1015" s="148"/>
      <c r="B1015" s="60" t="str">
        <f>IF($K1015="","",(VLOOKUP($K1015,'判定表'!$B$3:$G$108,6,FALSE)))</f>
        <v/>
      </c>
      <c r="C1015" s="137"/>
      <c r="D1015" s="149" t="str">
        <f t="shared" si="1"/>
        <v/>
      </c>
      <c r="E1015" s="150" t="str">
        <f>IF(G1015="","",VLOOKUP($G1015,'金額'!$N$3:$O$62,2,FALSE))</f>
        <v/>
      </c>
      <c r="F1015" s="150" t="str">
        <f>IF(G1015="","",VLOOKUP($G1015,'金額'!$N$3:$Q$62,4,FALSE))</f>
        <v/>
      </c>
      <c r="G1015" s="140"/>
      <c r="H1015" s="141"/>
      <c r="I1015" s="142"/>
      <c r="J1015" s="143"/>
      <c r="K1015" s="144"/>
      <c r="L1015" s="145"/>
      <c r="M1015" s="151" t="str">
        <f>IF(G1015="","", IF(G1015="Palette TIP",#REF!,VLOOKUP(G1015, '金額'!$N$3:$P$62, 3, FALSE)))</f>
        <v/>
      </c>
      <c r="N1015" s="147" t="str">
        <f t="shared" si="2"/>
        <v/>
      </c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</row>
    <row r="1016" ht="13.5" customHeight="1">
      <c r="A1016" s="148"/>
      <c r="B1016" s="60" t="str">
        <f>IF($K1016="","",(VLOOKUP($K1016,'判定表'!$B$3:$G$108,6,FALSE)))</f>
        <v/>
      </c>
      <c r="C1016" s="137"/>
      <c r="D1016" s="149" t="str">
        <f t="shared" si="1"/>
        <v/>
      </c>
      <c r="E1016" s="150" t="str">
        <f>IF(G1016="","",VLOOKUP($G1016,'金額'!$N$3:$O$62,2,FALSE))</f>
        <v/>
      </c>
      <c r="F1016" s="150" t="str">
        <f>IF(G1016="","",VLOOKUP($G1016,'金額'!$N$3:$Q$62,4,FALSE))</f>
        <v/>
      </c>
      <c r="G1016" s="140"/>
      <c r="H1016" s="141"/>
      <c r="I1016" s="142"/>
      <c r="J1016" s="143"/>
      <c r="K1016" s="144"/>
      <c r="L1016" s="145"/>
      <c r="M1016" s="151" t="str">
        <f>IF(G1016="","", IF(G1016="Palette TIP",#REF!,VLOOKUP(G1016, '金額'!$N$3:$P$62, 3, FALSE)))</f>
        <v/>
      </c>
      <c r="N1016" s="147" t="str">
        <f t="shared" si="2"/>
        <v/>
      </c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</row>
    <row r="1017" ht="13.5" customHeight="1">
      <c r="A1017" s="148"/>
      <c r="B1017" s="60" t="str">
        <f>IF($K1017="","",(VLOOKUP($K1017,'判定表'!$B$3:$G$108,6,FALSE)))</f>
        <v/>
      </c>
      <c r="C1017" s="137"/>
      <c r="D1017" s="149" t="str">
        <f t="shared" si="1"/>
        <v/>
      </c>
      <c r="E1017" s="150" t="str">
        <f>IF(G1017="","",VLOOKUP($G1017,'金額'!$N$3:$O$62,2,FALSE))</f>
        <v/>
      </c>
      <c r="F1017" s="150" t="str">
        <f>IF(G1017="","",VLOOKUP($G1017,'金額'!$N$3:$Q$62,4,FALSE))</f>
        <v/>
      </c>
      <c r="G1017" s="140"/>
      <c r="H1017" s="141"/>
      <c r="I1017" s="142"/>
      <c r="J1017" s="143"/>
      <c r="K1017" s="144"/>
      <c r="L1017" s="145"/>
      <c r="M1017" s="151" t="str">
        <f>IF(G1017="","", IF(G1017="Palette TIP",#REF!,VLOOKUP(G1017, '金額'!$N$3:$P$62, 3, FALSE)))</f>
        <v/>
      </c>
      <c r="N1017" s="147" t="str">
        <f t="shared" si="2"/>
        <v/>
      </c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</row>
    <row r="1018" ht="13.5" customHeight="1">
      <c r="A1018" s="148"/>
      <c r="B1018" s="60" t="str">
        <f>IF($K1018="","",(VLOOKUP($K1018,'判定表'!$B$3:$G$108,6,FALSE)))</f>
        <v/>
      </c>
      <c r="C1018" s="137"/>
      <c r="D1018" s="149" t="str">
        <f t="shared" si="1"/>
        <v/>
      </c>
      <c r="E1018" s="150" t="str">
        <f>IF(G1018="","",VLOOKUP($G1018,'金額'!$N$3:$O$62,2,FALSE))</f>
        <v/>
      </c>
      <c r="F1018" s="150" t="str">
        <f>IF(G1018="","",VLOOKUP($G1018,'金額'!$N$3:$Q$62,4,FALSE))</f>
        <v/>
      </c>
      <c r="G1018" s="140"/>
      <c r="H1018" s="141"/>
      <c r="I1018" s="142"/>
      <c r="J1018" s="143"/>
      <c r="K1018" s="144"/>
      <c r="L1018" s="145"/>
      <c r="M1018" s="151" t="str">
        <f>IF(G1018="","", IF(G1018="Palette TIP",#REF!,VLOOKUP(G1018, '金額'!$N$3:$P$62, 3, FALSE)))</f>
        <v/>
      </c>
      <c r="N1018" s="147" t="str">
        <f t="shared" si="2"/>
        <v/>
      </c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</row>
    <row r="1019" ht="13.5" customHeight="1">
      <c r="A1019" s="148"/>
      <c r="B1019" s="60" t="str">
        <f>IF($K1019="","",(VLOOKUP($K1019,'判定表'!$B$3:$G$108,6,FALSE)))</f>
        <v/>
      </c>
      <c r="C1019" s="137"/>
      <c r="D1019" s="149" t="str">
        <f t="shared" si="1"/>
        <v/>
      </c>
      <c r="E1019" s="150" t="str">
        <f>IF(G1019="","",VLOOKUP($G1019,'金額'!$N$3:$O$62,2,FALSE))</f>
        <v/>
      </c>
      <c r="F1019" s="150" t="str">
        <f>IF(G1019="","",VLOOKUP($G1019,'金額'!$N$3:$Q$62,4,FALSE))</f>
        <v/>
      </c>
      <c r="G1019" s="140"/>
      <c r="H1019" s="141"/>
      <c r="I1019" s="142"/>
      <c r="J1019" s="143"/>
      <c r="K1019" s="144"/>
      <c r="L1019" s="145"/>
      <c r="M1019" s="151" t="str">
        <f>IF(G1019="","", IF(G1019="Palette TIP",#REF!,VLOOKUP(G1019, '金額'!$N$3:$P$62, 3, FALSE)))</f>
        <v/>
      </c>
      <c r="N1019" s="147" t="str">
        <f t="shared" si="2"/>
        <v/>
      </c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</row>
    <row r="1020" ht="13.5" customHeight="1">
      <c r="A1020" s="148"/>
      <c r="B1020" s="60" t="str">
        <f>IF($K1020="","",(VLOOKUP($K1020,'判定表'!$B$3:$G$108,6,FALSE)))</f>
        <v/>
      </c>
      <c r="C1020" s="137"/>
      <c r="D1020" s="149" t="str">
        <f t="shared" si="1"/>
        <v/>
      </c>
      <c r="E1020" s="150" t="str">
        <f>IF(G1020="","",VLOOKUP($G1020,'金額'!$N$3:$O$62,2,FALSE))</f>
        <v/>
      </c>
      <c r="F1020" s="150" t="str">
        <f>IF(G1020="","",VLOOKUP($G1020,'金額'!$N$3:$Q$62,4,FALSE))</f>
        <v/>
      </c>
      <c r="G1020" s="140"/>
      <c r="H1020" s="141"/>
      <c r="I1020" s="142"/>
      <c r="J1020" s="143"/>
      <c r="K1020" s="144"/>
      <c r="L1020" s="145"/>
      <c r="M1020" s="151" t="str">
        <f>IF(G1020="","", IF(G1020="Palette TIP",#REF!,VLOOKUP(G1020, '金額'!$N$3:$P$62, 3, FALSE)))</f>
        <v/>
      </c>
      <c r="N1020" s="147" t="str">
        <f t="shared" si="2"/>
        <v/>
      </c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</row>
    <row r="1021" ht="13.5" customHeight="1">
      <c r="A1021" s="148"/>
      <c r="B1021" s="60" t="str">
        <f>IF($K1021="","",(VLOOKUP($K1021,'判定表'!$B$3:$G$108,6,FALSE)))</f>
        <v/>
      </c>
      <c r="C1021" s="137"/>
      <c r="D1021" s="149" t="str">
        <f t="shared" si="1"/>
        <v/>
      </c>
      <c r="E1021" s="150" t="str">
        <f>IF(G1021="","",VLOOKUP($G1021,'金額'!$N$3:$O$62,2,FALSE))</f>
        <v/>
      </c>
      <c r="F1021" s="150" t="str">
        <f>IF(G1021="","",VLOOKUP($G1021,'金額'!$N$3:$Q$62,4,FALSE))</f>
        <v/>
      </c>
      <c r="G1021" s="140"/>
      <c r="H1021" s="141"/>
      <c r="I1021" s="142"/>
      <c r="J1021" s="143"/>
      <c r="K1021" s="144"/>
      <c r="L1021" s="145"/>
      <c r="M1021" s="151" t="str">
        <f>IF(G1021="","", IF(G1021="Palette TIP",#REF!,VLOOKUP(G1021, '金額'!$N$3:$P$62, 3, FALSE)))</f>
        <v/>
      </c>
      <c r="N1021" s="147" t="str">
        <f t="shared" si="2"/>
        <v/>
      </c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</row>
    <row r="1022" ht="13.5" customHeight="1">
      <c r="A1022" s="148"/>
      <c r="B1022" s="60" t="str">
        <f>IF($K1022="","",(VLOOKUP($K1022,'判定表'!$B$3:$G$108,6,FALSE)))</f>
        <v/>
      </c>
      <c r="C1022" s="137"/>
      <c r="D1022" s="149" t="str">
        <f t="shared" si="1"/>
        <v/>
      </c>
      <c r="E1022" s="150" t="str">
        <f>IF(G1022="","",VLOOKUP($G1022,'金額'!$N$3:$O$62,2,FALSE))</f>
        <v/>
      </c>
      <c r="F1022" s="150" t="str">
        <f>IF(G1022="","",VLOOKUP($G1022,'金額'!$N$3:$Q$62,4,FALSE))</f>
        <v/>
      </c>
      <c r="G1022" s="140"/>
      <c r="H1022" s="141"/>
      <c r="I1022" s="142"/>
      <c r="J1022" s="143"/>
      <c r="K1022" s="144"/>
      <c r="L1022" s="145"/>
      <c r="M1022" s="151" t="str">
        <f>IF(G1022="","", IF(G1022="Palette TIP",#REF!,VLOOKUP(G1022, '金額'!$N$3:$P$62, 3, FALSE)))</f>
        <v/>
      </c>
      <c r="N1022" s="147" t="str">
        <f t="shared" si="2"/>
        <v/>
      </c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</row>
    <row r="1023" ht="13.5" customHeight="1">
      <c r="A1023" s="148"/>
      <c r="B1023" s="60" t="str">
        <f>IF($K1023="","",(VLOOKUP($K1023,'判定表'!$B$3:$G$108,6,FALSE)))</f>
        <v/>
      </c>
      <c r="C1023" s="137"/>
      <c r="D1023" s="149" t="str">
        <f t="shared" si="1"/>
        <v/>
      </c>
      <c r="E1023" s="150" t="str">
        <f>IF(G1023="","",VLOOKUP($G1023,'金額'!$N$3:$O$62,2,FALSE))</f>
        <v/>
      </c>
      <c r="F1023" s="150" t="str">
        <f>IF(G1023="","",VLOOKUP($G1023,'金額'!$N$3:$Q$62,4,FALSE))</f>
        <v/>
      </c>
      <c r="G1023" s="140"/>
      <c r="H1023" s="141"/>
      <c r="I1023" s="142"/>
      <c r="J1023" s="143"/>
      <c r="K1023" s="144"/>
      <c r="L1023" s="145"/>
      <c r="M1023" s="151" t="str">
        <f>IF(G1023="","", IF(G1023="Palette TIP",#REF!,VLOOKUP(G1023, '金額'!$N$3:$P$62, 3, FALSE)))</f>
        <v/>
      </c>
      <c r="N1023" s="147" t="str">
        <f t="shared" si="2"/>
        <v/>
      </c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</row>
    <row r="1024" ht="13.5" customHeight="1">
      <c r="A1024" s="148"/>
      <c r="B1024" s="60" t="str">
        <f>IF($K1024="","",(VLOOKUP($K1024,'判定表'!$B$3:$G$108,6,FALSE)))</f>
        <v/>
      </c>
      <c r="C1024" s="137"/>
      <c r="D1024" s="149" t="str">
        <f t="shared" si="1"/>
        <v/>
      </c>
      <c r="E1024" s="150" t="str">
        <f>IF(G1024="","",VLOOKUP($G1024,'金額'!$N$3:$O$62,2,FALSE))</f>
        <v/>
      </c>
      <c r="F1024" s="150" t="str">
        <f>IF(G1024="","",VLOOKUP($G1024,'金額'!$N$3:$Q$62,4,FALSE))</f>
        <v/>
      </c>
      <c r="G1024" s="140"/>
      <c r="H1024" s="141"/>
      <c r="I1024" s="142"/>
      <c r="J1024" s="143"/>
      <c r="K1024" s="144"/>
      <c r="L1024" s="145"/>
      <c r="M1024" s="151" t="str">
        <f>IF(G1024="","", IF(G1024="Palette TIP",#REF!,VLOOKUP(G1024, '金額'!$N$3:$P$62, 3, FALSE)))</f>
        <v/>
      </c>
      <c r="N1024" s="147" t="str">
        <f t="shared" si="2"/>
        <v/>
      </c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</row>
    <row r="1025" ht="13.5" customHeight="1">
      <c r="A1025" s="148"/>
      <c r="B1025" s="60" t="str">
        <f>IF($K1025="","",(VLOOKUP($K1025,'判定表'!$B$3:$G$108,6,FALSE)))</f>
        <v/>
      </c>
      <c r="C1025" s="137"/>
      <c r="D1025" s="149" t="str">
        <f t="shared" si="1"/>
        <v/>
      </c>
      <c r="E1025" s="150" t="str">
        <f>IF(G1025="","",VLOOKUP($G1025,'金額'!$N$3:$O$62,2,FALSE))</f>
        <v/>
      </c>
      <c r="F1025" s="150" t="str">
        <f>IF(G1025="","",VLOOKUP($G1025,'金額'!$N$3:$Q$62,4,FALSE))</f>
        <v/>
      </c>
      <c r="G1025" s="140"/>
      <c r="H1025" s="141"/>
      <c r="I1025" s="142"/>
      <c r="J1025" s="143"/>
      <c r="K1025" s="144"/>
      <c r="L1025" s="145"/>
      <c r="M1025" s="151" t="str">
        <f>IF(G1025="","", IF(G1025="Palette TIP",#REF!,VLOOKUP(G1025, '金額'!$N$3:$P$62, 3, FALSE)))</f>
        <v/>
      </c>
      <c r="N1025" s="147" t="str">
        <f t="shared" si="2"/>
        <v/>
      </c>
      <c r="O1025" s="125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</row>
    <row r="1026" ht="13.5" customHeight="1">
      <c r="A1026" s="148"/>
      <c r="B1026" s="60" t="str">
        <f>IF($K1026="","",(VLOOKUP($K1026,'判定表'!$B$3:$G$108,6,FALSE)))</f>
        <v/>
      </c>
      <c r="C1026" s="137"/>
      <c r="D1026" s="149" t="str">
        <f t="shared" si="1"/>
        <v/>
      </c>
      <c r="E1026" s="150" t="str">
        <f>IF(G1026="","",VLOOKUP($G1026,'金額'!$N$3:$O$62,2,FALSE))</f>
        <v/>
      </c>
      <c r="F1026" s="150" t="str">
        <f>IF(G1026="","",VLOOKUP($G1026,'金額'!$N$3:$Q$62,4,FALSE))</f>
        <v/>
      </c>
      <c r="G1026" s="140"/>
      <c r="H1026" s="141"/>
      <c r="I1026" s="142"/>
      <c r="J1026" s="143"/>
      <c r="K1026" s="144"/>
      <c r="L1026" s="145"/>
      <c r="M1026" s="151" t="str">
        <f>IF(G1026="","", IF(G1026="Palette TIP",#REF!,VLOOKUP(G1026, '金額'!$N$3:$P$62, 3, FALSE)))</f>
        <v/>
      </c>
      <c r="N1026" s="147" t="str">
        <f t="shared" si="2"/>
        <v/>
      </c>
      <c r="O1026" s="125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</row>
    <row r="1027" ht="13.5" customHeight="1">
      <c r="A1027" s="148"/>
      <c r="B1027" s="60" t="str">
        <f>IF($K1027="","",(VLOOKUP($K1027,'判定表'!$B$3:$G$108,6,FALSE)))</f>
        <v/>
      </c>
      <c r="C1027" s="137"/>
      <c r="D1027" s="149" t="str">
        <f t="shared" si="1"/>
        <v/>
      </c>
      <c r="E1027" s="150" t="str">
        <f>IF(G1027="","",VLOOKUP($G1027,'金額'!$N$3:$O$62,2,FALSE))</f>
        <v/>
      </c>
      <c r="F1027" s="150" t="str">
        <f>IF(G1027="","",VLOOKUP($G1027,'金額'!$N$3:$Q$62,4,FALSE))</f>
        <v/>
      </c>
      <c r="G1027" s="140"/>
      <c r="H1027" s="141"/>
      <c r="I1027" s="142"/>
      <c r="J1027" s="143"/>
      <c r="K1027" s="144"/>
      <c r="L1027" s="145"/>
      <c r="M1027" s="151" t="str">
        <f>IF(G1027="","", IF(G1027="Palette TIP",#REF!,VLOOKUP(G1027, '金額'!$N$3:$P$62, 3, FALSE)))</f>
        <v/>
      </c>
      <c r="N1027" s="147" t="str">
        <f t="shared" si="2"/>
        <v/>
      </c>
      <c r="O1027" s="125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</row>
    <row r="1028" ht="13.5" customHeight="1">
      <c r="A1028" s="148"/>
      <c r="B1028" s="60" t="str">
        <f>IF($K1028="","",(VLOOKUP($K1028,'判定表'!$B$3:$G$108,6,FALSE)))</f>
        <v/>
      </c>
      <c r="C1028" s="137"/>
      <c r="D1028" s="149" t="str">
        <f t="shared" si="1"/>
        <v/>
      </c>
      <c r="E1028" s="150" t="str">
        <f>IF(G1028="","",VLOOKUP($G1028,'金額'!$N$3:$O$62,2,FALSE))</f>
        <v/>
      </c>
      <c r="F1028" s="150" t="str">
        <f>IF(G1028="","",VLOOKUP($G1028,'金額'!$N$3:$Q$62,4,FALSE))</f>
        <v/>
      </c>
      <c r="G1028" s="140"/>
      <c r="H1028" s="141"/>
      <c r="I1028" s="142"/>
      <c r="J1028" s="143"/>
      <c r="K1028" s="144"/>
      <c r="L1028" s="145"/>
      <c r="M1028" s="151" t="str">
        <f>IF(G1028="","", IF(G1028="Palette TIP",#REF!,VLOOKUP(G1028, '金額'!$N$3:$P$62, 3, FALSE)))</f>
        <v/>
      </c>
      <c r="N1028" s="147" t="str">
        <f t="shared" si="2"/>
        <v/>
      </c>
      <c r="O1028" s="125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</row>
    <row r="1029" ht="13.5" customHeight="1">
      <c r="A1029" s="148"/>
      <c r="B1029" s="60" t="str">
        <f>IF($K1029="","",(VLOOKUP($K1029,'判定表'!$B$3:$G$108,6,FALSE)))</f>
        <v/>
      </c>
      <c r="C1029" s="137"/>
      <c r="D1029" s="149" t="str">
        <f t="shared" si="1"/>
        <v/>
      </c>
      <c r="E1029" s="150" t="str">
        <f>IF(G1029="","",VLOOKUP($G1029,'金額'!$N$3:$O$62,2,FALSE))</f>
        <v/>
      </c>
      <c r="F1029" s="150" t="str">
        <f>IF(G1029="","",VLOOKUP($G1029,'金額'!$N$3:$Q$62,4,FALSE))</f>
        <v/>
      </c>
      <c r="G1029" s="140"/>
      <c r="H1029" s="141"/>
      <c r="I1029" s="142"/>
      <c r="J1029" s="143"/>
      <c r="K1029" s="144"/>
      <c r="L1029" s="145"/>
      <c r="M1029" s="151" t="str">
        <f>IF(G1029="","", IF(G1029="Palette TIP",#REF!,VLOOKUP(G1029, '金額'!$N$3:$P$62, 3, FALSE)))</f>
        <v/>
      </c>
      <c r="N1029" s="147" t="str">
        <f t="shared" si="2"/>
        <v/>
      </c>
      <c r="O1029" s="125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</row>
    <row r="1030" ht="13.5" customHeight="1">
      <c r="A1030" s="148"/>
      <c r="B1030" s="60" t="str">
        <f>IF($K1030="","",(VLOOKUP($K1030,'判定表'!$B$3:$G$108,6,FALSE)))</f>
        <v/>
      </c>
      <c r="C1030" s="137"/>
      <c r="D1030" s="149" t="str">
        <f t="shared" si="1"/>
        <v/>
      </c>
      <c r="E1030" s="150" t="str">
        <f>IF(G1030="","",VLOOKUP($G1030,'金額'!$N$3:$O$62,2,FALSE))</f>
        <v/>
      </c>
      <c r="F1030" s="150" t="str">
        <f>IF(G1030="","",VLOOKUP($G1030,'金額'!$N$3:$Q$62,4,FALSE))</f>
        <v/>
      </c>
      <c r="G1030" s="140"/>
      <c r="H1030" s="141"/>
      <c r="I1030" s="142"/>
      <c r="J1030" s="143"/>
      <c r="K1030" s="144"/>
      <c r="L1030" s="145"/>
      <c r="M1030" s="151" t="str">
        <f>IF(G1030="","", IF(G1030="Palette TIP",#REF!,VLOOKUP(G1030, '金額'!$N$3:$P$62, 3, FALSE)))</f>
        <v/>
      </c>
      <c r="N1030" s="147" t="str">
        <f t="shared" si="2"/>
        <v/>
      </c>
      <c r="O1030" s="125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</row>
    <row r="1031" ht="13.5" customHeight="1">
      <c r="A1031" s="148"/>
      <c r="B1031" s="60" t="str">
        <f>IF($K1031="","",(VLOOKUP($K1031,'判定表'!$B$3:$G$108,6,FALSE)))</f>
        <v/>
      </c>
      <c r="C1031" s="137"/>
      <c r="D1031" s="149" t="str">
        <f t="shared" si="1"/>
        <v/>
      </c>
      <c r="E1031" s="150" t="str">
        <f>IF(G1031="","",VLOOKUP($G1031,'金額'!$N$3:$O$62,2,FALSE))</f>
        <v/>
      </c>
      <c r="F1031" s="150" t="str">
        <f>IF(G1031="","",VLOOKUP($G1031,'金額'!$N$3:$Q$62,4,FALSE))</f>
        <v/>
      </c>
      <c r="G1031" s="140"/>
      <c r="H1031" s="141"/>
      <c r="I1031" s="142"/>
      <c r="J1031" s="143"/>
      <c r="K1031" s="144"/>
      <c r="L1031" s="145"/>
      <c r="M1031" s="151" t="str">
        <f>IF(G1031="","", IF(G1031="Palette TIP",#REF!,VLOOKUP(G1031, '金額'!$N$3:$P$62, 3, FALSE)))</f>
        <v/>
      </c>
      <c r="N1031" s="147" t="str">
        <f t="shared" si="2"/>
        <v/>
      </c>
      <c r="O1031" s="125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</row>
    <row r="1032" ht="13.5" customHeight="1">
      <c r="A1032" s="148"/>
      <c r="B1032" s="60" t="str">
        <f>IF($K1032="","",(VLOOKUP($K1032,'判定表'!$B$3:$G$108,6,FALSE)))</f>
        <v/>
      </c>
      <c r="C1032" s="137"/>
      <c r="D1032" s="149" t="str">
        <f t="shared" si="1"/>
        <v/>
      </c>
      <c r="E1032" s="150" t="str">
        <f>IF(G1032="","",VLOOKUP($G1032,'金額'!$N$3:$O$62,2,FALSE))</f>
        <v/>
      </c>
      <c r="F1032" s="150" t="str">
        <f>IF(G1032="","",VLOOKUP($G1032,'金額'!$N$3:$Q$62,4,FALSE))</f>
        <v/>
      </c>
      <c r="G1032" s="140"/>
      <c r="H1032" s="141"/>
      <c r="I1032" s="142"/>
      <c r="J1032" s="143"/>
      <c r="K1032" s="144"/>
      <c r="L1032" s="145"/>
      <c r="M1032" s="151" t="str">
        <f>IF(G1032="","", IF(G1032="Palette TIP",#REF!,VLOOKUP(G1032, '金額'!$N$3:$P$62, 3, FALSE)))</f>
        <v/>
      </c>
      <c r="N1032" s="147" t="str">
        <f t="shared" si="2"/>
        <v/>
      </c>
      <c r="O1032" s="125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</row>
    <row r="1033" ht="13.5" customHeight="1">
      <c r="A1033" s="148"/>
      <c r="B1033" s="60" t="str">
        <f>IF($K1033="","",(VLOOKUP($K1033,'判定表'!$B$3:$G$108,6,FALSE)))</f>
        <v/>
      </c>
      <c r="C1033" s="137"/>
      <c r="D1033" s="149" t="str">
        <f t="shared" si="1"/>
        <v/>
      </c>
      <c r="E1033" s="150" t="str">
        <f>IF(G1033="","",VLOOKUP($G1033,'金額'!$N$3:$O$62,2,FALSE))</f>
        <v/>
      </c>
      <c r="F1033" s="150" t="str">
        <f>IF(G1033="","",VLOOKUP($G1033,'金額'!$N$3:$Q$62,4,FALSE))</f>
        <v/>
      </c>
      <c r="G1033" s="140"/>
      <c r="H1033" s="141"/>
      <c r="I1033" s="142"/>
      <c r="J1033" s="143"/>
      <c r="K1033" s="144"/>
      <c r="L1033" s="145"/>
      <c r="M1033" s="151" t="str">
        <f>IF(G1033="","", IF(G1033="Palette TIP",#REF!,VLOOKUP(G1033, '金額'!$N$3:$P$62, 3, FALSE)))</f>
        <v/>
      </c>
      <c r="N1033" s="147" t="str">
        <f t="shared" si="2"/>
        <v/>
      </c>
      <c r="O1033" s="125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</row>
    <row r="1034" ht="13.5" customHeight="1">
      <c r="A1034" s="148"/>
      <c r="B1034" s="60" t="str">
        <f>IF($K1034="","",(VLOOKUP($K1034,'判定表'!$B$3:$G$108,6,FALSE)))</f>
        <v/>
      </c>
      <c r="C1034" s="137"/>
      <c r="D1034" s="149" t="str">
        <f t="shared" si="1"/>
        <v/>
      </c>
      <c r="E1034" s="150" t="str">
        <f>IF(G1034="","",VLOOKUP($G1034,'金額'!$N$3:$O$62,2,FALSE))</f>
        <v/>
      </c>
      <c r="F1034" s="150" t="str">
        <f>IF(G1034="","",VLOOKUP($G1034,'金額'!$N$3:$Q$62,4,FALSE))</f>
        <v/>
      </c>
      <c r="G1034" s="140"/>
      <c r="H1034" s="141"/>
      <c r="I1034" s="142"/>
      <c r="J1034" s="143"/>
      <c r="K1034" s="144"/>
      <c r="L1034" s="145"/>
      <c r="M1034" s="151" t="str">
        <f>IF(G1034="","", IF(G1034="Palette TIP",#REF!,VLOOKUP(G1034, '金額'!$N$3:$P$62, 3, FALSE)))</f>
        <v/>
      </c>
      <c r="N1034" s="147" t="str">
        <f t="shared" si="2"/>
        <v/>
      </c>
      <c r="O1034" s="125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</row>
    <row r="1035" ht="13.5" customHeight="1">
      <c r="A1035" s="148"/>
      <c r="B1035" s="60" t="str">
        <f>IF($K1035="","",(VLOOKUP($K1035,'判定表'!$B$3:$G$108,6,FALSE)))</f>
        <v/>
      </c>
      <c r="C1035" s="137"/>
      <c r="D1035" s="149" t="str">
        <f t="shared" si="1"/>
        <v/>
      </c>
      <c r="E1035" s="150" t="str">
        <f>IF(G1035="","",VLOOKUP($G1035,'金額'!$N$3:$O$62,2,FALSE))</f>
        <v/>
      </c>
      <c r="F1035" s="150" t="str">
        <f>IF(G1035="","",VLOOKUP($G1035,'金額'!$N$3:$Q$62,4,FALSE))</f>
        <v/>
      </c>
      <c r="G1035" s="140"/>
      <c r="H1035" s="141"/>
      <c r="I1035" s="142"/>
      <c r="J1035" s="143"/>
      <c r="K1035" s="144"/>
      <c r="L1035" s="145"/>
      <c r="M1035" s="151" t="str">
        <f>IF(G1035="","", IF(G1035="Palette TIP",#REF!,VLOOKUP(G1035, '金額'!$N$3:$P$62, 3, FALSE)))</f>
        <v/>
      </c>
      <c r="N1035" s="147" t="str">
        <f t="shared" si="2"/>
        <v/>
      </c>
      <c r="O1035" s="125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</row>
    <row r="1036" ht="13.5" customHeight="1">
      <c r="A1036" s="148"/>
      <c r="B1036" s="60" t="str">
        <f>IF($K1036="","",(VLOOKUP($K1036,'判定表'!$B$3:$G$108,6,FALSE)))</f>
        <v/>
      </c>
      <c r="C1036" s="137"/>
      <c r="D1036" s="149" t="str">
        <f t="shared" si="1"/>
        <v/>
      </c>
      <c r="E1036" s="150" t="str">
        <f>IF(G1036="","",VLOOKUP($G1036,'金額'!$N$3:$O$62,2,FALSE))</f>
        <v/>
      </c>
      <c r="F1036" s="150" t="str">
        <f>IF(G1036="","",VLOOKUP($G1036,'金額'!$N$3:$Q$62,4,FALSE))</f>
        <v/>
      </c>
      <c r="G1036" s="140"/>
      <c r="H1036" s="141"/>
      <c r="I1036" s="142"/>
      <c r="J1036" s="143"/>
      <c r="K1036" s="144"/>
      <c r="L1036" s="145"/>
      <c r="M1036" s="151" t="str">
        <f>IF(G1036="","", IF(G1036="Palette TIP",#REF!,VLOOKUP(G1036, '金額'!$N$3:$P$62, 3, FALSE)))</f>
        <v/>
      </c>
      <c r="N1036" s="147" t="str">
        <f t="shared" si="2"/>
        <v/>
      </c>
      <c r="O1036" s="125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</row>
    <row r="1037" ht="13.5" customHeight="1">
      <c r="A1037" s="148"/>
      <c r="B1037" s="60" t="str">
        <f>IF($K1037="","",(VLOOKUP($K1037,'判定表'!$B$3:$G$108,6,FALSE)))</f>
        <v/>
      </c>
      <c r="C1037" s="137"/>
      <c r="D1037" s="149" t="str">
        <f t="shared" si="1"/>
        <v/>
      </c>
      <c r="E1037" s="150" t="str">
        <f>IF(G1037="","",VLOOKUP($G1037,'金額'!$N$3:$O$62,2,FALSE))</f>
        <v/>
      </c>
      <c r="F1037" s="150" t="str">
        <f>IF(G1037="","",VLOOKUP($G1037,'金額'!$N$3:$Q$62,4,FALSE))</f>
        <v/>
      </c>
      <c r="G1037" s="140"/>
      <c r="H1037" s="141"/>
      <c r="I1037" s="142"/>
      <c r="J1037" s="143"/>
      <c r="K1037" s="144"/>
      <c r="L1037" s="145"/>
      <c r="M1037" s="151" t="str">
        <f>IF(G1037="","", IF(G1037="Palette TIP",#REF!,VLOOKUP(G1037, '金額'!$N$3:$P$62, 3, FALSE)))</f>
        <v/>
      </c>
      <c r="N1037" s="147" t="str">
        <f t="shared" si="2"/>
        <v/>
      </c>
      <c r="O1037" s="125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</row>
    <row r="1038" ht="13.5" customHeight="1">
      <c r="A1038" s="148"/>
      <c r="B1038" s="60" t="str">
        <f>IF($K1038="","",(VLOOKUP($K1038,'判定表'!$B$3:$G$108,6,FALSE)))</f>
        <v/>
      </c>
      <c r="C1038" s="137"/>
      <c r="D1038" s="149" t="str">
        <f t="shared" si="1"/>
        <v/>
      </c>
      <c r="E1038" s="150" t="str">
        <f>IF(G1038="","",VLOOKUP($G1038,'金額'!$N$3:$O$62,2,FALSE))</f>
        <v/>
      </c>
      <c r="F1038" s="150" t="str">
        <f>IF(G1038="","",VLOOKUP($G1038,'金額'!$N$3:$Q$62,4,FALSE))</f>
        <v/>
      </c>
      <c r="G1038" s="140"/>
      <c r="H1038" s="141"/>
      <c r="I1038" s="142"/>
      <c r="J1038" s="143"/>
      <c r="K1038" s="144"/>
      <c r="L1038" s="145"/>
      <c r="M1038" s="151" t="str">
        <f>IF(G1038="","", IF(G1038="Palette TIP",#REF!,VLOOKUP(G1038, '金額'!$N$3:$P$62, 3, FALSE)))</f>
        <v/>
      </c>
      <c r="N1038" s="147" t="str">
        <f t="shared" si="2"/>
        <v/>
      </c>
      <c r="O1038" s="125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</row>
    <row r="1039" ht="13.5" customHeight="1">
      <c r="A1039" s="148"/>
      <c r="B1039" s="60" t="str">
        <f>IF($K1039="","",(VLOOKUP($K1039,'判定表'!$B$3:$G$108,6,FALSE)))</f>
        <v/>
      </c>
      <c r="C1039" s="137"/>
      <c r="D1039" s="149" t="str">
        <f t="shared" si="1"/>
        <v/>
      </c>
      <c r="E1039" s="150" t="str">
        <f>IF(G1039="","",VLOOKUP($G1039,'金額'!$N$3:$O$62,2,FALSE))</f>
        <v/>
      </c>
      <c r="F1039" s="150" t="str">
        <f>IF(G1039="","",VLOOKUP($G1039,'金額'!$N$3:$Q$62,4,FALSE))</f>
        <v/>
      </c>
      <c r="G1039" s="140"/>
      <c r="H1039" s="141"/>
      <c r="I1039" s="142"/>
      <c r="J1039" s="143"/>
      <c r="K1039" s="144"/>
      <c r="L1039" s="145"/>
      <c r="M1039" s="151" t="str">
        <f>IF(G1039="","", IF(G1039="Palette TIP",#REF!,VLOOKUP(G1039, '金額'!$N$3:$P$62, 3, FALSE)))</f>
        <v/>
      </c>
      <c r="N1039" s="147" t="str">
        <f t="shared" si="2"/>
        <v/>
      </c>
      <c r="O1039" s="125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</row>
    <row r="1040" ht="13.5" customHeight="1">
      <c r="A1040" s="148"/>
      <c r="B1040" s="60" t="str">
        <f>IF($K1040="","",(VLOOKUP($K1040,'判定表'!$B$3:$G$108,6,FALSE)))</f>
        <v/>
      </c>
      <c r="C1040" s="137"/>
      <c r="D1040" s="149" t="str">
        <f t="shared" si="1"/>
        <v/>
      </c>
      <c r="E1040" s="150" t="str">
        <f>IF(G1040="","",VLOOKUP($G1040,'金額'!$N$3:$O$62,2,FALSE))</f>
        <v/>
      </c>
      <c r="F1040" s="150" t="str">
        <f>IF(G1040="","",VLOOKUP($G1040,'金額'!$N$3:$Q$62,4,FALSE))</f>
        <v/>
      </c>
      <c r="G1040" s="140"/>
      <c r="H1040" s="141"/>
      <c r="I1040" s="142"/>
      <c r="J1040" s="143"/>
      <c r="K1040" s="144"/>
      <c r="L1040" s="145"/>
      <c r="M1040" s="151" t="str">
        <f>IF(G1040="","", IF(G1040="Palette TIP",#REF!,VLOOKUP(G1040, '金額'!$N$3:$P$62, 3, FALSE)))</f>
        <v/>
      </c>
      <c r="N1040" s="147" t="str">
        <f t="shared" si="2"/>
        <v/>
      </c>
      <c r="O1040" s="125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</row>
    <row r="1041" ht="13.5" customHeight="1">
      <c r="A1041" s="148"/>
      <c r="B1041" s="60" t="str">
        <f>IF($K1041="","",(VLOOKUP($K1041,'判定表'!$B$3:$G$108,6,FALSE)))</f>
        <v/>
      </c>
      <c r="C1041" s="137"/>
      <c r="D1041" s="149" t="str">
        <f t="shared" si="1"/>
        <v/>
      </c>
      <c r="E1041" s="150" t="str">
        <f>IF(G1041="","",VLOOKUP($G1041,'金額'!$N$3:$O$62,2,FALSE))</f>
        <v/>
      </c>
      <c r="F1041" s="150" t="str">
        <f>IF(G1041="","",VLOOKUP($G1041,'金額'!$N$3:$Q$62,4,FALSE))</f>
        <v/>
      </c>
      <c r="G1041" s="140"/>
      <c r="H1041" s="141"/>
      <c r="I1041" s="142"/>
      <c r="J1041" s="143"/>
      <c r="K1041" s="144"/>
      <c r="L1041" s="145"/>
      <c r="M1041" s="151" t="str">
        <f>IF(G1041="","", IF(G1041="Palette TIP",#REF!,VLOOKUP(G1041, '金額'!$N$3:$P$62, 3, FALSE)))</f>
        <v/>
      </c>
      <c r="N1041" s="147" t="str">
        <f t="shared" si="2"/>
        <v/>
      </c>
      <c r="O1041" s="125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</row>
    <row r="1042" ht="13.5" customHeight="1">
      <c r="A1042" s="148"/>
      <c r="B1042" s="60" t="str">
        <f>IF($K1042="","",(VLOOKUP($K1042,'判定表'!$B$3:$G$108,6,FALSE)))</f>
        <v/>
      </c>
      <c r="C1042" s="137"/>
      <c r="D1042" s="149" t="str">
        <f t="shared" si="1"/>
        <v/>
      </c>
      <c r="E1042" s="150" t="str">
        <f>IF(G1042="","",VLOOKUP($G1042,'金額'!$N$3:$O$62,2,FALSE))</f>
        <v/>
      </c>
      <c r="F1042" s="150" t="str">
        <f>IF(G1042="","",VLOOKUP($G1042,'金額'!$N$3:$Q$62,4,FALSE))</f>
        <v/>
      </c>
      <c r="G1042" s="140"/>
      <c r="H1042" s="141"/>
      <c r="I1042" s="142"/>
      <c r="J1042" s="143"/>
      <c r="K1042" s="144"/>
      <c r="L1042" s="145"/>
      <c r="M1042" s="151" t="str">
        <f>IF(G1042="","", IF(G1042="Palette TIP",#REF!,VLOOKUP(G1042, '金額'!$N$3:$P$62, 3, FALSE)))</f>
        <v/>
      </c>
      <c r="N1042" s="147" t="str">
        <f t="shared" si="2"/>
        <v/>
      </c>
      <c r="O1042" s="125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</row>
    <row r="1043" ht="13.5" customHeight="1">
      <c r="A1043" s="148"/>
      <c r="B1043" s="60" t="str">
        <f>IF($K1043="","",(VLOOKUP($K1043,'判定表'!$B$3:$G$108,6,FALSE)))</f>
        <v/>
      </c>
      <c r="C1043" s="137"/>
      <c r="D1043" s="149" t="str">
        <f t="shared" si="1"/>
        <v/>
      </c>
      <c r="E1043" s="150" t="str">
        <f>IF(G1043="","",VLOOKUP($G1043,'金額'!$N$3:$O$62,2,FALSE))</f>
        <v/>
      </c>
      <c r="F1043" s="150" t="str">
        <f>IF(G1043="","",VLOOKUP($G1043,'金額'!$N$3:$Q$62,4,FALSE))</f>
        <v/>
      </c>
      <c r="G1043" s="140"/>
      <c r="H1043" s="141"/>
      <c r="I1043" s="142"/>
      <c r="J1043" s="143"/>
      <c r="K1043" s="144"/>
      <c r="L1043" s="145"/>
      <c r="M1043" s="151" t="str">
        <f>IF(G1043="","", IF(G1043="Palette TIP",#REF!,VLOOKUP(G1043, '金額'!$N$3:$P$62, 3, FALSE)))</f>
        <v/>
      </c>
      <c r="N1043" s="147" t="str">
        <f t="shared" si="2"/>
        <v/>
      </c>
      <c r="O1043" s="125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</row>
    <row r="1044" ht="13.5" customHeight="1">
      <c r="A1044" s="148"/>
      <c r="B1044" s="60" t="str">
        <f>IF($K1044="","",(VLOOKUP($K1044,'判定表'!$B$3:$G$108,6,FALSE)))</f>
        <v/>
      </c>
      <c r="C1044" s="137"/>
      <c r="D1044" s="149" t="str">
        <f t="shared" si="1"/>
        <v/>
      </c>
      <c r="E1044" s="150" t="str">
        <f>IF(G1044="","",VLOOKUP($G1044,'金額'!$N$3:$O$62,2,FALSE))</f>
        <v/>
      </c>
      <c r="F1044" s="150" t="str">
        <f>IF(G1044="","",VLOOKUP($G1044,'金額'!$N$3:$Q$62,4,FALSE))</f>
        <v/>
      </c>
      <c r="G1044" s="140"/>
      <c r="H1044" s="141"/>
      <c r="I1044" s="142"/>
      <c r="J1044" s="143"/>
      <c r="K1044" s="144"/>
      <c r="L1044" s="145"/>
      <c r="M1044" s="151" t="str">
        <f>IF(G1044="","", IF(G1044="Palette TIP",#REF!,VLOOKUP(G1044, '金額'!$N$3:$P$62, 3, FALSE)))</f>
        <v/>
      </c>
      <c r="N1044" s="147" t="str">
        <f t="shared" si="2"/>
        <v/>
      </c>
      <c r="O1044" s="125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</row>
    <row r="1045" ht="13.5" customHeight="1">
      <c r="A1045" s="148"/>
      <c r="B1045" s="60" t="str">
        <f>IF($K1045="","",(VLOOKUP($K1045,'判定表'!$B$3:$G$108,6,FALSE)))</f>
        <v/>
      </c>
      <c r="C1045" s="137"/>
      <c r="D1045" s="149" t="str">
        <f t="shared" si="1"/>
        <v/>
      </c>
      <c r="E1045" s="150" t="str">
        <f>IF(G1045="","",VLOOKUP($G1045,'金額'!$N$3:$O$62,2,FALSE))</f>
        <v/>
      </c>
      <c r="F1045" s="150" t="str">
        <f>IF(G1045="","",VLOOKUP($G1045,'金額'!$N$3:$Q$62,4,FALSE))</f>
        <v/>
      </c>
      <c r="G1045" s="140"/>
      <c r="H1045" s="141"/>
      <c r="I1045" s="142"/>
      <c r="J1045" s="143"/>
      <c r="K1045" s="144"/>
      <c r="L1045" s="145"/>
      <c r="M1045" s="151" t="str">
        <f>IF(G1045="","", IF(G1045="Palette TIP",#REF!,VLOOKUP(G1045, '金額'!$N$3:$P$62, 3, FALSE)))</f>
        <v/>
      </c>
      <c r="N1045" s="147" t="str">
        <f t="shared" si="2"/>
        <v/>
      </c>
      <c r="O1045" s="125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</row>
    <row r="1046" ht="13.5" customHeight="1">
      <c r="A1046" s="148"/>
      <c r="B1046" s="60" t="str">
        <f>IF($K1046="","",(VLOOKUP($K1046,'判定表'!$B$3:$G$108,6,FALSE)))</f>
        <v/>
      </c>
      <c r="C1046" s="137"/>
      <c r="D1046" s="149" t="str">
        <f t="shared" si="1"/>
        <v/>
      </c>
      <c r="E1046" s="150" t="str">
        <f>IF(G1046="","",VLOOKUP($G1046,'金額'!$N$3:$O$62,2,FALSE))</f>
        <v/>
      </c>
      <c r="F1046" s="150" t="str">
        <f>IF(G1046="","",VLOOKUP($G1046,'金額'!$N$3:$Q$62,4,FALSE))</f>
        <v/>
      </c>
      <c r="G1046" s="140"/>
      <c r="H1046" s="141"/>
      <c r="I1046" s="142"/>
      <c r="J1046" s="143"/>
      <c r="K1046" s="144"/>
      <c r="L1046" s="145"/>
      <c r="M1046" s="151" t="str">
        <f>IF(G1046="","", IF(G1046="Palette TIP",#REF!,VLOOKUP(G1046, '金額'!$N$3:$P$62, 3, FALSE)))</f>
        <v/>
      </c>
      <c r="N1046" s="147" t="str">
        <f t="shared" si="2"/>
        <v/>
      </c>
      <c r="O1046" s="125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</row>
    <row r="1047" ht="13.5" customHeight="1">
      <c r="A1047" s="148"/>
      <c r="B1047" s="60" t="str">
        <f>IF($K1047="","",(VLOOKUP($K1047,'判定表'!$B$3:$G$108,6,FALSE)))</f>
        <v/>
      </c>
      <c r="C1047" s="137"/>
      <c r="D1047" s="149" t="str">
        <f t="shared" si="1"/>
        <v/>
      </c>
      <c r="E1047" s="150" t="str">
        <f>IF(G1047="","",VLOOKUP($G1047,'金額'!$N$3:$O$62,2,FALSE))</f>
        <v/>
      </c>
      <c r="F1047" s="150" t="str">
        <f>IF(G1047="","",VLOOKUP($G1047,'金額'!$N$3:$Q$62,4,FALSE))</f>
        <v/>
      </c>
      <c r="G1047" s="140"/>
      <c r="H1047" s="141"/>
      <c r="I1047" s="142"/>
      <c r="J1047" s="143"/>
      <c r="K1047" s="144"/>
      <c r="L1047" s="145"/>
      <c r="M1047" s="151" t="str">
        <f>IF(G1047="","", IF(G1047="Palette TIP",#REF!,VLOOKUP(G1047, '金額'!$N$3:$P$62, 3, FALSE)))</f>
        <v/>
      </c>
      <c r="N1047" s="147" t="str">
        <f t="shared" si="2"/>
        <v/>
      </c>
      <c r="O1047" s="125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</row>
    <row r="1048" ht="13.5" customHeight="1">
      <c r="A1048" s="148"/>
      <c r="B1048" s="60" t="str">
        <f>IF($K1048="","",(VLOOKUP($K1048,'判定表'!$B$3:$G$108,6,FALSE)))</f>
        <v/>
      </c>
      <c r="C1048" s="137"/>
      <c r="D1048" s="149" t="str">
        <f t="shared" si="1"/>
        <v/>
      </c>
      <c r="E1048" s="150" t="str">
        <f>IF(G1048="","",VLOOKUP($G1048,'金額'!$N$3:$O$62,2,FALSE))</f>
        <v/>
      </c>
      <c r="F1048" s="150" t="str">
        <f>IF(G1048="","",VLOOKUP($G1048,'金額'!$N$3:$Q$62,4,FALSE))</f>
        <v/>
      </c>
      <c r="G1048" s="140"/>
      <c r="H1048" s="141"/>
      <c r="I1048" s="142"/>
      <c r="J1048" s="143"/>
      <c r="K1048" s="144"/>
      <c r="L1048" s="145"/>
      <c r="M1048" s="151" t="str">
        <f>IF(G1048="","", IF(G1048="Palette TIP",#REF!,VLOOKUP(G1048, '金額'!$N$3:$P$62, 3, FALSE)))</f>
        <v/>
      </c>
      <c r="N1048" s="147" t="str">
        <f t="shared" si="2"/>
        <v/>
      </c>
      <c r="O1048" s="125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</row>
    <row r="1049" ht="13.5" customHeight="1">
      <c r="A1049" s="148"/>
      <c r="B1049" s="60" t="str">
        <f>IF($K1049="","",(VLOOKUP($K1049,'判定表'!$B$3:$G$108,6,FALSE)))</f>
        <v/>
      </c>
      <c r="C1049" s="137"/>
      <c r="D1049" s="149" t="str">
        <f t="shared" si="1"/>
        <v/>
      </c>
      <c r="E1049" s="150" t="str">
        <f>IF(G1049="","",VLOOKUP($G1049,'金額'!$N$3:$O$62,2,FALSE))</f>
        <v/>
      </c>
      <c r="F1049" s="150" t="str">
        <f>IF(G1049="","",VLOOKUP($G1049,'金額'!$N$3:$Q$62,4,FALSE))</f>
        <v/>
      </c>
      <c r="G1049" s="140"/>
      <c r="H1049" s="141"/>
      <c r="I1049" s="142"/>
      <c r="J1049" s="143"/>
      <c r="K1049" s="144"/>
      <c r="L1049" s="145"/>
      <c r="M1049" s="151" t="str">
        <f>IF(G1049="","", IF(G1049="Palette TIP",#REF!,VLOOKUP(G1049, '金額'!$N$3:$P$62, 3, FALSE)))</f>
        <v/>
      </c>
      <c r="N1049" s="147" t="str">
        <f t="shared" si="2"/>
        <v/>
      </c>
      <c r="O1049" s="125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</row>
    <row r="1050" ht="13.5" customHeight="1">
      <c r="A1050" s="148"/>
      <c r="B1050" s="60" t="str">
        <f>IF($K1050="","",(VLOOKUP($K1050,'判定表'!$B$3:$G$108,6,FALSE)))</f>
        <v/>
      </c>
      <c r="C1050" s="137"/>
      <c r="D1050" s="149" t="str">
        <f t="shared" si="1"/>
        <v/>
      </c>
      <c r="E1050" s="150" t="str">
        <f>IF(G1050="","",VLOOKUP($G1050,'金額'!$N$3:$O$62,2,FALSE))</f>
        <v/>
      </c>
      <c r="F1050" s="150" t="str">
        <f>IF(G1050="","",VLOOKUP($G1050,'金額'!$N$3:$Q$62,4,FALSE))</f>
        <v/>
      </c>
      <c r="G1050" s="140"/>
      <c r="H1050" s="141"/>
      <c r="I1050" s="142"/>
      <c r="J1050" s="143"/>
      <c r="K1050" s="144"/>
      <c r="L1050" s="145"/>
      <c r="M1050" s="151" t="str">
        <f>IF(G1050="","", IF(G1050="Palette TIP",#REF!,VLOOKUP(G1050, '金額'!$N$3:$P$62, 3, FALSE)))</f>
        <v/>
      </c>
      <c r="N1050" s="147" t="str">
        <f t="shared" si="2"/>
        <v/>
      </c>
      <c r="O1050" s="125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</row>
    <row r="1051" ht="13.5" customHeight="1">
      <c r="A1051" s="148"/>
      <c r="B1051" s="60" t="str">
        <f>IF($K1051="","",(VLOOKUP($K1051,'判定表'!$B$3:$G$108,6,FALSE)))</f>
        <v/>
      </c>
      <c r="C1051" s="137"/>
      <c r="D1051" s="149" t="str">
        <f t="shared" si="1"/>
        <v/>
      </c>
      <c r="E1051" s="150" t="str">
        <f>IF(G1051="","",VLOOKUP($G1051,'金額'!$N$3:$O$62,2,FALSE))</f>
        <v/>
      </c>
      <c r="F1051" s="150" t="str">
        <f>IF(G1051="","",VLOOKUP($G1051,'金額'!$N$3:$Q$62,4,FALSE))</f>
        <v/>
      </c>
      <c r="G1051" s="140"/>
      <c r="H1051" s="141"/>
      <c r="I1051" s="142"/>
      <c r="J1051" s="143"/>
      <c r="K1051" s="144"/>
      <c r="L1051" s="145"/>
      <c r="M1051" s="151" t="str">
        <f>IF(G1051="","", IF(G1051="Palette TIP",#REF!,VLOOKUP(G1051, '金額'!$N$3:$P$62, 3, FALSE)))</f>
        <v/>
      </c>
      <c r="N1051" s="147" t="str">
        <f t="shared" si="2"/>
        <v/>
      </c>
      <c r="O1051" s="125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</row>
    <row r="1052" ht="13.5" customHeight="1">
      <c r="A1052" s="148"/>
      <c r="B1052" s="60" t="str">
        <f>IF($K1052="","",(VLOOKUP($K1052,'判定表'!$B$3:$G$108,6,FALSE)))</f>
        <v/>
      </c>
      <c r="C1052" s="137"/>
      <c r="D1052" s="149" t="str">
        <f t="shared" si="1"/>
        <v/>
      </c>
      <c r="E1052" s="150" t="str">
        <f>IF(G1052="","",VLOOKUP($G1052,'金額'!$N$3:$O$62,2,FALSE))</f>
        <v/>
      </c>
      <c r="F1052" s="150" t="str">
        <f>IF(G1052="","",VLOOKUP($G1052,'金額'!$N$3:$Q$62,4,FALSE))</f>
        <v/>
      </c>
      <c r="G1052" s="140"/>
      <c r="H1052" s="141"/>
      <c r="I1052" s="142"/>
      <c r="J1052" s="143"/>
      <c r="K1052" s="144"/>
      <c r="L1052" s="145"/>
      <c r="M1052" s="151" t="str">
        <f>IF(G1052="","", IF(G1052="Palette TIP",#REF!,VLOOKUP(G1052, '金額'!$N$3:$P$62, 3, FALSE)))</f>
        <v/>
      </c>
      <c r="N1052" s="147" t="str">
        <f t="shared" si="2"/>
        <v/>
      </c>
      <c r="O1052" s="125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</row>
    <row r="1053" ht="13.5" customHeight="1">
      <c r="A1053" s="148"/>
      <c r="B1053" s="60" t="str">
        <f>IF($K1053="","",(VLOOKUP($K1053,'判定表'!$B$3:$G$108,6,FALSE)))</f>
        <v/>
      </c>
      <c r="C1053" s="137"/>
      <c r="D1053" s="149" t="str">
        <f t="shared" si="1"/>
        <v/>
      </c>
      <c r="E1053" s="150" t="str">
        <f>IF(G1053="","",VLOOKUP($G1053,'金額'!$N$3:$O$62,2,FALSE))</f>
        <v/>
      </c>
      <c r="F1053" s="150" t="str">
        <f>IF(G1053="","",VLOOKUP($G1053,'金額'!$N$3:$Q$62,4,FALSE))</f>
        <v/>
      </c>
      <c r="G1053" s="140"/>
      <c r="H1053" s="141"/>
      <c r="I1053" s="142"/>
      <c r="J1053" s="143"/>
      <c r="K1053" s="144"/>
      <c r="L1053" s="145"/>
      <c r="M1053" s="151" t="str">
        <f>IF(G1053="","", IF(G1053="Palette TIP",#REF!,VLOOKUP(G1053, '金額'!$N$3:$P$62, 3, FALSE)))</f>
        <v/>
      </c>
      <c r="N1053" s="147" t="str">
        <f t="shared" si="2"/>
        <v/>
      </c>
      <c r="O1053" s="125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</row>
    <row r="1054" ht="13.5" customHeight="1">
      <c r="A1054" s="148"/>
      <c r="B1054" s="60" t="str">
        <f>IF($K1054="","",(VLOOKUP($K1054,'判定表'!$B$3:$G$108,6,FALSE)))</f>
        <v/>
      </c>
      <c r="C1054" s="137"/>
      <c r="D1054" s="149" t="str">
        <f t="shared" si="1"/>
        <v/>
      </c>
      <c r="E1054" s="150" t="str">
        <f>IF(G1054="","",VLOOKUP($G1054,'金額'!$N$3:$O$62,2,FALSE))</f>
        <v/>
      </c>
      <c r="F1054" s="150" t="str">
        <f>IF(G1054="","",VLOOKUP($G1054,'金額'!$N$3:$Q$62,4,FALSE))</f>
        <v/>
      </c>
      <c r="G1054" s="140"/>
      <c r="H1054" s="141"/>
      <c r="I1054" s="142"/>
      <c r="J1054" s="143"/>
      <c r="K1054" s="144"/>
      <c r="L1054" s="145"/>
      <c r="M1054" s="151" t="str">
        <f>IF(G1054="","", IF(G1054="Palette TIP",#REF!,VLOOKUP(G1054, '金額'!$N$3:$P$62, 3, FALSE)))</f>
        <v/>
      </c>
      <c r="N1054" s="147" t="str">
        <f t="shared" si="2"/>
        <v/>
      </c>
      <c r="O1054" s="125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</row>
    <row r="1055" ht="13.5" customHeight="1">
      <c r="A1055" s="148"/>
      <c r="B1055" s="60" t="str">
        <f>IF($K1055="","",(VLOOKUP($K1055,'判定表'!$B$3:$G$108,6,FALSE)))</f>
        <v/>
      </c>
      <c r="C1055" s="137"/>
      <c r="D1055" s="149" t="str">
        <f t="shared" si="1"/>
        <v/>
      </c>
      <c r="E1055" s="150" t="str">
        <f>IF(G1055="","",VLOOKUP($G1055,'金額'!$N$3:$O$62,2,FALSE))</f>
        <v/>
      </c>
      <c r="F1055" s="150" t="str">
        <f>IF(G1055="","",VLOOKUP($G1055,'金額'!$N$3:$Q$62,4,FALSE))</f>
        <v/>
      </c>
      <c r="G1055" s="140"/>
      <c r="H1055" s="141"/>
      <c r="I1055" s="142"/>
      <c r="J1055" s="143"/>
      <c r="K1055" s="144"/>
      <c r="L1055" s="145"/>
      <c r="M1055" s="151" t="str">
        <f>IF(G1055="","", IF(G1055="Palette TIP",#REF!,VLOOKUP(G1055, '金額'!$N$3:$P$62, 3, FALSE)))</f>
        <v/>
      </c>
      <c r="N1055" s="147" t="str">
        <f t="shared" si="2"/>
        <v/>
      </c>
      <c r="O1055" s="125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</row>
    <row r="1056" ht="13.5" customHeight="1">
      <c r="A1056" s="148"/>
      <c r="B1056" s="60" t="str">
        <f>IF($K1056="","",(VLOOKUP($K1056,'判定表'!$B$3:$G$108,6,FALSE)))</f>
        <v/>
      </c>
      <c r="C1056" s="137"/>
      <c r="D1056" s="149" t="str">
        <f t="shared" si="1"/>
        <v/>
      </c>
      <c r="E1056" s="150" t="str">
        <f>IF(G1056="","",VLOOKUP($G1056,'金額'!$N$3:$O$62,2,FALSE))</f>
        <v/>
      </c>
      <c r="F1056" s="150" t="str">
        <f>IF(G1056="","",VLOOKUP($G1056,'金額'!$N$3:$Q$62,4,FALSE))</f>
        <v/>
      </c>
      <c r="G1056" s="140"/>
      <c r="H1056" s="141"/>
      <c r="I1056" s="142"/>
      <c r="J1056" s="143"/>
      <c r="K1056" s="144"/>
      <c r="L1056" s="145"/>
      <c r="M1056" s="151" t="str">
        <f>IF(G1056="","", IF(G1056="Palette TIP",#REF!,VLOOKUP(G1056, '金額'!$N$3:$P$62, 3, FALSE)))</f>
        <v/>
      </c>
      <c r="N1056" s="147" t="str">
        <f t="shared" si="2"/>
        <v/>
      </c>
      <c r="O1056" s="125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</row>
    <row r="1057" ht="13.5" customHeight="1">
      <c r="A1057" s="148"/>
      <c r="B1057" s="60" t="str">
        <f>IF($K1057="","",(VLOOKUP($K1057,'判定表'!$B$3:$G$108,6,FALSE)))</f>
        <v/>
      </c>
      <c r="C1057" s="137"/>
      <c r="D1057" s="149" t="str">
        <f t="shared" si="1"/>
        <v/>
      </c>
      <c r="E1057" s="150" t="str">
        <f>IF(G1057="","",VLOOKUP($G1057,'金額'!$N$3:$O$62,2,FALSE))</f>
        <v/>
      </c>
      <c r="F1057" s="150" t="str">
        <f>IF(G1057="","",VLOOKUP($G1057,'金額'!$N$3:$Q$62,4,FALSE))</f>
        <v/>
      </c>
      <c r="G1057" s="140"/>
      <c r="H1057" s="141"/>
      <c r="I1057" s="142"/>
      <c r="J1057" s="143"/>
      <c r="K1057" s="144"/>
      <c r="L1057" s="145"/>
      <c r="M1057" s="151" t="str">
        <f>IF(G1057="","", IF(G1057="Palette TIP",#REF!,VLOOKUP(G1057, '金額'!$N$3:$P$62, 3, FALSE)))</f>
        <v/>
      </c>
      <c r="N1057" s="147" t="str">
        <f t="shared" si="2"/>
        <v/>
      </c>
      <c r="O1057" s="125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</row>
    <row r="1058" ht="13.5" customHeight="1">
      <c r="A1058" s="148"/>
      <c r="B1058" s="60" t="str">
        <f>IF($K1058="","",(VLOOKUP($K1058,'判定表'!$B$3:$G$108,6,FALSE)))</f>
        <v/>
      </c>
      <c r="C1058" s="137"/>
      <c r="D1058" s="149" t="str">
        <f t="shared" si="1"/>
        <v/>
      </c>
      <c r="E1058" s="150" t="str">
        <f>IF(G1058="","",VLOOKUP($G1058,'金額'!$N$3:$O$62,2,FALSE))</f>
        <v/>
      </c>
      <c r="F1058" s="150" t="str">
        <f>IF(G1058="","",VLOOKUP($G1058,'金額'!$N$3:$Q$62,4,FALSE))</f>
        <v/>
      </c>
      <c r="G1058" s="140"/>
      <c r="H1058" s="141"/>
      <c r="I1058" s="142"/>
      <c r="J1058" s="143"/>
      <c r="K1058" s="144"/>
      <c r="L1058" s="145"/>
      <c r="M1058" s="151" t="str">
        <f>IF(G1058="","", IF(G1058="Palette TIP",#REF!,VLOOKUP(G1058, '金額'!$N$3:$P$62, 3, FALSE)))</f>
        <v/>
      </c>
      <c r="N1058" s="147" t="str">
        <f t="shared" si="2"/>
        <v/>
      </c>
      <c r="O1058" s="125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</row>
    <row r="1059" ht="13.5" customHeight="1">
      <c r="A1059" s="148"/>
      <c r="B1059" s="60" t="str">
        <f>IF($K1059="","",(VLOOKUP($K1059,'判定表'!$B$3:$G$108,6,FALSE)))</f>
        <v/>
      </c>
      <c r="C1059" s="137"/>
      <c r="D1059" s="149" t="str">
        <f t="shared" si="1"/>
        <v/>
      </c>
      <c r="E1059" s="150" t="str">
        <f>IF(G1059="","",VLOOKUP($G1059,'金額'!$N$3:$O$62,2,FALSE))</f>
        <v/>
      </c>
      <c r="F1059" s="150" t="str">
        <f>IF(G1059="","",VLOOKUP($G1059,'金額'!$N$3:$Q$62,4,FALSE))</f>
        <v/>
      </c>
      <c r="G1059" s="140"/>
      <c r="H1059" s="141"/>
      <c r="I1059" s="142"/>
      <c r="J1059" s="143"/>
      <c r="K1059" s="144"/>
      <c r="L1059" s="145"/>
      <c r="M1059" s="151" t="str">
        <f>IF(G1059="","", IF(G1059="Palette TIP",#REF!,VLOOKUP(G1059, '金額'!$N$3:$P$62, 3, FALSE)))</f>
        <v/>
      </c>
      <c r="N1059" s="147" t="str">
        <f t="shared" si="2"/>
        <v/>
      </c>
      <c r="O1059" s="125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</row>
    <row r="1060" ht="13.5" customHeight="1">
      <c r="A1060" s="148"/>
      <c r="B1060" s="60" t="str">
        <f>IF($K1060="","",(VLOOKUP($K1060,'判定表'!$B$3:$G$108,6,FALSE)))</f>
        <v/>
      </c>
      <c r="C1060" s="137"/>
      <c r="D1060" s="149" t="str">
        <f t="shared" si="1"/>
        <v/>
      </c>
      <c r="E1060" s="150" t="str">
        <f>IF(G1060="","",VLOOKUP($G1060,'金額'!$N$3:$O$62,2,FALSE))</f>
        <v/>
      </c>
      <c r="F1060" s="150" t="str">
        <f>IF(G1060="","",VLOOKUP($G1060,'金額'!$N$3:$Q$62,4,FALSE))</f>
        <v/>
      </c>
      <c r="G1060" s="140"/>
      <c r="H1060" s="141"/>
      <c r="I1060" s="142"/>
      <c r="J1060" s="143"/>
      <c r="K1060" s="144"/>
      <c r="L1060" s="145"/>
      <c r="M1060" s="151" t="str">
        <f>IF(G1060="","", IF(G1060="Palette TIP",#REF!,VLOOKUP(G1060, '金額'!$N$3:$P$62, 3, FALSE)))</f>
        <v/>
      </c>
      <c r="N1060" s="147" t="str">
        <f t="shared" si="2"/>
        <v/>
      </c>
      <c r="O1060" s="125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</row>
    <row r="1061" ht="13.5" customHeight="1">
      <c r="A1061" s="148"/>
      <c r="B1061" s="60" t="str">
        <f>IF($K1061="","",(VLOOKUP($K1061,'判定表'!$B$3:$G$108,6,FALSE)))</f>
        <v/>
      </c>
      <c r="C1061" s="137"/>
      <c r="D1061" s="149" t="str">
        <f t="shared" si="1"/>
        <v/>
      </c>
      <c r="E1061" s="150" t="str">
        <f>IF(G1061="","",VLOOKUP($G1061,'金額'!$N$3:$O$62,2,FALSE))</f>
        <v/>
      </c>
      <c r="F1061" s="150" t="str">
        <f>IF(G1061="","",VLOOKUP($G1061,'金額'!$N$3:$Q$62,4,FALSE))</f>
        <v/>
      </c>
      <c r="G1061" s="140"/>
      <c r="H1061" s="141"/>
      <c r="I1061" s="142"/>
      <c r="J1061" s="143"/>
      <c r="K1061" s="144"/>
      <c r="L1061" s="145"/>
      <c r="M1061" s="151" t="str">
        <f>IF(G1061="","", IF(G1061="Palette TIP",#REF!,VLOOKUP(G1061, '金額'!$N$3:$P$62, 3, FALSE)))</f>
        <v/>
      </c>
      <c r="N1061" s="147" t="str">
        <f t="shared" si="2"/>
        <v/>
      </c>
      <c r="O1061" s="125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</row>
    <row r="1062" ht="13.5" customHeight="1">
      <c r="A1062" s="148"/>
      <c r="B1062" s="60" t="str">
        <f>IF($K1062="","",(VLOOKUP($K1062,'判定表'!$B$3:$G$108,6,FALSE)))</f>
        <v/>
      </c>
      <c r="C1062" s="137"/>
      <c r="D1062" s="149" t="str">
        <f t="shared" si="1"/>
        <v/>
      </c>
      <c r="E1062" s="150" t="str">
        <f>IF(G1062="","",VLOOKUP($G1062,'金額'!$N$3:$O$62,2,FALSE))</f>
        <v/>
      </c>
      <c r="F1062" s="150" t="str">
        <f>IF(G1062="","",VLOOKUP($G1062,'金額'!$N$3:$Q$62,4,FALSE))</f>
        <v/>
      </c>
      <c r="G1062" s="140"/>
      <c r="H1062" s="141"/>
      <c r="I1062" s="142"/>
      <c r="J1062" s="143"/>
      <c r="K1062" s="144"/>
      <c r="L1062" s="145"/>
      <c r="M1062" s="151" t="str">
        <f>IF(G1062="","", IF(G1062="Palette TIP",#REF!,VLOOKUP(G1062, '金額'!$N$3:$P$62, 3, FALSE)))</f>
        <v/>
      </c>
      <c r="N1062" s="147" t="str">
        <f t="shared" si="2"/>
        <v/>
      </c>
      <c r="O1062" s="125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</row>
    <row r="1063" ht="13.5" customHeight="1">
      <c r="A1063" s="148"/>
      <c r="B1063" s="60" t="str">
        <f>IF($K1063="","",(VLOOKUP($K1063,'判定表'!$B$3:$G$108,6,FALSE)))</f>
        <v/>
      </c>
      <c r="C1063" s="137"/>
      <c r="D1063" s="149" t="str">
        <f t="shared" si="1"/>
        <v/>
      </c>
      <c r="E1063" s="150" t="str">
        <f>IF(G1063="","",VLOOKUP($G1063,'金額'!$N$3:$O$62,2,FALSE))</f>
        <v/>
      </c>
      <c r="F1063" s="150" t="str">
        <f>IF(G1063="","",VLOOKUP($G1063,'金額'!$N$3:$Q$62,4,FALSE))</f>
        <v/>
      </c>
      <c r="G1063" s="140"/>
      <c r="H1063" s="141"/>
      <c r="I1063" s="142"/>
      <c r="J1063" s="143"/>
      <c r="K1063" s="144"/>
      <c r="L1063" s="145"/>
      <c r="M1063" s="151" t="str">
        <f>IF(G1063="","", IF(G1063="Palette TIP",#REF!,VLOOKUP(G1063, '金額'!$N$3:$P$62, 3, FALSE)))</f>
        <v/>
      </c>
      <c r="N1063" s="147" t="str">
        <f t="shared" si="2"/>
        <v/>
      </c>
      <c r="O1063" s="125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</row>
    <row r="1064" ht="13.5" customHeight="1">
      <c r="A1064" s="148"/>
      <c r="B1064" s="60" t="str">
        <f>IF($K1064="","",(VLOOKUP($K1064,'判定表'!$B$3:$G$108,6,FALSE)))</f>
        <v/>
      </c>
      <c r="C1064" s="137"/>
      <c r="D1064" s="149" t="str">
        <f t="shared" si="1"/>
        <v/>
      </c>
      <c r="E1064" s="150" t="str">
        <f>IF(G1064="","",VLOOKUP($G1064,'金額'!$N$3:$O$62,2,FALSE))</f>
        <v/>
      </c>
      <c r="F1064" s="150" t="str">
        <f>IF(G1064="","",VLOOKUP($G1064,'金額'!$N$3:$Q$62,4,FALSE))</f>
        <v/>
      </c>
      <c r="G1064" s="140"/>
      <c r="H1064" s="141"/>
      <c r="I1064" s="142"/>
      <c r="J1064" s="143"/>
      <c r="K1064" s="144"/>
      <c r="L1064" s="145"/>
      <c r="M1064" s="151" t="str">
        <f>IF(G1064="","", IF(G1064="Palette TIP",#REF!,VLOOKUP(G1064, '金額'!$N$3:$P$62, 3, FALSE)))</f>
        <v/>
      </c>
      <c r="N1064" s="147" t="str">
        <f t="shared" si="2"/>
        <v/>
      </c>
      <c r="O1064" s="125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</row>
    <row r="1065" ht="13.5" customHeight="1">
      <c r="A1065" s="76"/>
      <c r="B1065" s="60" t="str">
        <f>IF($K1065="","",(VLOOKUP($K1065,'判定表'!$B$3:$G$108,6,FALSE)))</f>
        <v/>
      </c>
      <c r="C1065" s="137"/>
      <c r="D1065" s="149" t="str">
        <f t="shared" si="1"/>
        <v/>
      </c>
      <c r="E1065" s="150" t="str">
        <f>IF(G1065="","",VLOOKUP($G1065,'金額'!$N$3:$O$62,2,FALSE))</f>
        <v/>
      </c>
      <c r="F1065" s="150" t="str">
        <f>IF(G1065="","",VLOOKUP($G1065,'金額'!$N$3:$Q$62,4,FALSE))</f>
        <v/>
      </c>
      <c r="G1065" s="140"/>
      <c r="H1065" s="141"/>
      <c r="I1065" s="142"/>
      <c r="J1065" s="143"/>
      <c r="K1065" s="144"/>
      <c r="L1065" s="145"/>
      <c r="M1065" s="151" t="str">
        <f>IF(G1065="","", IF(G1065="Palette TIP",#REF!,VLOOKUP(G1065, '金額'!$N$3:$P$62, 3, FALSE)))</f>
        <v/>
      </c>
      <c r="N1065" s="147" t="str">
        <f t="shared" si="2"/>
        <v/>
      </c>
      <c r="O1065" s="77"/>
      <c r="P1065" s="77"/>
      <c r="Q1065" s="77"/>
      <c r="R1065" s="77"/>
      <c r="S1065" s="77"/>
      <c r="T1065" s="77"/>
      <c r="U1065" s="77"/>
      <c r="V1065" s="77"/>
      <c r="W1065" s="77"/>
      <c r="X1065" s="77"/>
      <c r="Y1065" s="77"/>
      <c r="Z1065" s="77"/>
      <c r="AA1065" s="77"/>
      <c r="AB1065" s="77"/>
    </row>
    <row r="1066" ht="13.5" customHeight="1">
      <c r="A1066" s="148"/>
      <c r="B1066" s="60" t="str">
        <f>IF($K1066="","",(VLOOKUP($K1066,'判定表'!$B$3:$G$108,6,FALSE)))</f>
        <v/>
      </c>
      <c r="C1066" s="137"/>
      <c r="D1066" s="149" t="str">
        <f t="shared" si="1"/>
        <v/>
      </c>
      <c r="E1066" s="150" t="str">
        <f>IF(G1066="","",VLOOKUP($G1066,'金額'!$N$3:$O$62,2,FALSE))</f>
        <v/>
      </c>
      <c r="F1066" s="150" t="str">
        <f>IF(G1066="","",VLOOKUP($G1066,'金額'!$N$3:$Q$62,4,FALSE))</f>
        <v/>
      </c>
      <c r="G1066" s="140"/>
      <c r="H1066" s="141"/>
      <c r="I1066" s="142"/>
      <c r="J1066" s="143"/>
      <c r="K1066" s="144"/>
      <c r="L1066" s="145"/>
      <c r="M1066" s="151" t="str">
        <f>IF(G1066="","", IF(G1066="Palette TIP",#REF!,VLOOKUP(G1066, '金額'!$N$3:$P$62, 3, FALSE)))</f>
        <v/>
      </c>
      <c r="N1066" s="147" t="str">
        <f t="shared" si="2"/>
        <v/>
      </c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</row>
    <row r="1067" ht="13.5" customHeight="1">
      <c r="A1067" s="76"/>
      <c r="B1067" s="60" t="str">
        <f>IF($K1067="","",(VLOOKUP($K1067,'判定表'!$B$3:$G$108,6,FALSE)))</f>
        <v/>
      </c>
      <c r="C1067" s="137"/>
      <c r="D1067" s="149" t="str">
        <f t="shared" si="1"/>
        <v/>
      </c>
      <c r="E1067" s="150" t="str">
        <f>IF(G1067="","",VLOOKUP($G1067,'金額'!$N$3:$O$62,2,FALSE))</f>
        <v/>
      </c>
      <c r="F1067" s="150" t="str">
        <f>IF(G1067="","",VLOOKUP($G1067,'金額'!$N$3:$Q$62,4,FALSE))</f>
        <v/>
      </c>
      <c r="G1067" s="140"/>
      <c r="H1067" s="141"/>
      <c r="I1067" s="142"/>
      <c r="J1067" s="143"/>
      <c r="K1067" s="144"/>
      <c r="L1067" s="145"/>
      <c r="M1067" s="151" t="str">
        <f>IF(G1067="","", IF(G1067="Palette TIP",#REF!,VLOOKUP(G1067, '金額'!$N$3:$P$62, 3, FALSE)))</f>
        <v/>
      </c>
      <c r="N1067" s="147" t="str">
        <f t="shared" si="2"/>
        <v/>
      </c>
      <c r="O1067" s="77"/>
      <c r="P1067" s="77"/>
      <c r="Q1067" s="77"/>
      <c r="R1067" s="77"/>
      <c r="S1067" s="77"/>
      <c r="T1067" s="77"/>
      <c r="U1067" s="77"/>
      <c r="V1067" s="77"/>
      <c r="W1067" s="77"/>
      <c r="X1067" s="77"/>
      <c r="Y1067" s="77"/>
      <c r="Z1067" s="77"/>
      <c r="AA1067" s="77"/>
      <c r="AB1067" s="77"/>
    </row>
    <row r="1068" ht="13.5" customHeight="1">
      <c r="A1068" s="148"/>
      <c r="B1068" s="60" t="str">
        <f>IF($K1068="","",(VLOOKUP($K1068,'判定表'!$B$3:$G$108,6,FALSE)))</f>
        <v/>
      </c>
      <c r="C1068" s="137"/>
      <c r="D1068" s="149" t="str">
        <f t="shared" si="1"/>
        <v/>
      </c>
      <c r="E1068" s="150" t="str">
        <f>IF(G1068="","",VLOOKUP($G1068,'金額'!$N$3:$O$62,2,FALSE))</f>
        <v/>
      </c>
      <c r="F1068" s="150" t="str">
        <f>IF(G1068="","",VLOOKUP($G1068,'金額'!$N$3:$Q$62,4,FALSE))</f>
        <v/>
      </c>
      <c r="G1068" s="140"/>
      <c r="H1068" s="141"/>
      <c r="I1068" s="142"/>
      <c r="J1068" s="143"/>
      <c r="K1068" s="144"/>
      <c r="L1068" s="145"/>
      <c r="M1068" s="151" t="str">
        <f>IF(G1068="","", IF(G1068="Palette TIP",#REF!,VLOOKUP(G1068, '金額'!$N$3:$P$62, 3, FALSE)))</f>
        <v/>
      </c>
      <c r="N1068" s="147" t="str">
        <f t="shared" si="2"/>
        <v/>
      </c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</row>
    <row r="1069" ht="13.5" customHeight="1">
      <c r="A1069" s="148"/>
      <c r="B1069" s="60" t="str">
        <f>IF($K1069="","",(VLOOKUP($K1069,'判定表'!$B$3:$G$108,6,FALSE)))</f>
        <v/>
      </c>
      <c r="C1069" s="137"/>
      <c r="D1069" s="149" t="str">
        <f t="shared" si="1"/>
        <v/>
      </c>
      <c r="E1069" s="150" t="str">
        <f>IF(G1069="","",VLOOKUP($G1069,'金額'!$N$3:$O$62,2,FALSE))</f>
        <v/>
      </c>
      <c r="F1069" s="150" t="str">
        <f>IF(G1069="","",VLOOKUP($G1069,'金額'!$N$3:$Q$62,4,FALSE))</f>
        <v/>
      </c>
      <c r="G1069" s="140"/>
      <c r="H1069" s="141"/>
      <c r="I1069" s="142"/>
      <c r="J1069" s="143"/>
      <c r="K1069" s="144"/>
      <c r="L1069" s="145"/>
      <c r="M1069" s="151" t="str">
        <f>IF(G1069="","", IF(G1069="Palette TIP",#REF!,VLOOKUP(G1069, '金額'!$N$3:$P$62, 3, FALSE)))</f>
        <v/>
      </c>
      <c r="N1069" s="147" t="str">
        <f t="shared" si="2"/>
        <v/>
      </c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</row>
    <row r="1070" ht="13.5" customHeight="1">
      <c r="A1070" s="76"/>
      <c r="B1070" s="60" t="str">
        <f>IF($K1070="","",(VLOOKUP($K1070,'判定表'!$B$3:$G$108,6,FALSE)))</f>
        <v/>
      </c>
      <c r="C1070" s="137"/>
      <c r="D1070" s="149" t="str">
        <f t="shared" si="1"/>
        <v/>
      </c>
      <c r="E1070" s="150" t="str">
        <f>IF(G1070="","",VLOOKUP($G1070,'金額'!$N$3:$O$62,2,FALSE))</f>
        <v/>
      </c>
      <c r="F1070" s="150" t="str">
        <f>IF(G1070="","",VLOOKUP($G1070,'金額'!$N$3:$Q$62,4,FALSE))</f>
        <v/>
      </c>
      <c r="G1070" s="140"/>
      <c r="H1070" s="141"/>
      <c r="I1070" s="142"/>
      <c r="J1070" s="143"/>
      <c r="K1070" s="144"/>
      <c r="L1070" s="145"/>
      <c r="M1070" s="151" t="str">
        <f>IF(G1070="","", IF(G1070="Palette TIP",#REF!,VLOOKUP(G1070, '金額'!$N$3:$P$62, 3, FALSE)))</f>
        <v/>
      </c>
      <c r="N1070" s="147" t="str">
        <f t="shared" si="2"/>
        <v/>
      </c>
      <c r="O1070" s="77"/>
      <c r="P1070" s="77"/>
      <c r="Q1070" s="77"/>
      <c r="R1070" s="77"/>
      <c r="S1070" s="77"/>
      <c r="T1070" s="77"/>
      <c r="U1070" s="77"/>
      <c r="V1070" s="77"/>
      <c r="W1070" s="77"/>
      <c r="X1070" s="77"/>
      <c r="Y1070" s="77"/>
      <c r="Z1070" s="77"/>
      <c r="AA1070" s="77"/>
      <c r="AB1070" s="77"/>
    </row>
    <row r="1071" ht="13.5" customHeight="1">
      <c r="A1071" s="76"/>
      <c r="B1071" s="60" t="str">
        <f>IF($K1071="","",(VLOOKUP($K1071,'判定表'!$B$3:$G$108,6,FALSE)))</f>
        <v/>
      </c>
      <c r="C1071" s="137"/>
      <c r="D1071" s="149" t="str">
        <f t="shared" si="1"/>
        <v/>
      </c>
      <c r="E1071" s="150" t="str">
        <f>IF(G1071="","",VLOOKUP($G1071,'金額'!$N$3:$O$62,2,FALSE))</f>
        <v/>
      </c>
      <c r="F1071" s="150" t="str">
        <f>IF(G1071="","",VLOOKUP($G1071,'金額'!$N$3:$Q$62,4,FALSE))</f>
        <v/>
      </c>
      <c r="G1071" s="140"/>
      <c r="H1071" s="141"/>
      <c r="I1071" s="142"/>
      <c r="J1071" s="143"/>
      <c r="K1071" s="144"/>
      <c r="L1071" s="145"/>
      <c r="M1071" s="151" t="str">
        <f>IF(G1071="","", IF(G1071="Palette TIP",#REF!,VLOOKUP(G1071, '金額'!$N$3:$P$62, 3, FALSE)))</f>
        <v/>
      </c>
      <c r="N1071" s="147" t="str">
        <f t="shared" si="2"/>
        <v/>
      </c>
      <c r="O1071" s="77"/>
      <c r="P1071" s="77"/>
      <c r="Q1071" s="77"/>
      <c r="R1071" s="77"/>
      <c r="S1071" s="77"/>
      <c r="T1071" s="77"/>
      <c r="U1071" s="77"/>
      <c r="V1071" s="77"/>
      <c r="W1071" s="77"/>
      <c r="X1071" s="77"/>
      <c r="Y1071" s="77"/>
      <c r="Z1071" s="77"/>
      <c r="AA1071" s="77"/>
      <c r="AB1071" s="77"/>
    </row>
    <row r="1072" ht="13.5" customHeight="1">
      <c r="A1072" s="76"/>
      <c r="B1072" s="60" t="str">
        <f>IF($K1072="","",(VLOOKUP($K1072,'判定表'!$B$3:$G$108,6,FALSE)))</f>
        <v/>
      </c>
      <c r="C1072" s="137"/>
      <c r="D1072" s="149" t="str">
        <f t="shared" si="1"/>
        <v/>
      </c>
      <c r="E1072" s="150" t="str">
        <f>IF(G1072="","",VLOOKUP($G1072,'金額'!$N$3:$O$62,2,FALSE))</f>
        <v/>
      </c>
      <c r="F1072" s="150" t="str">
        <f>IF(G1072="","",VLOOKUP($G1072,'金額'!$N$3:$Q$62,4,FALSE))</f>
        <v/>
      </c>
      <c r="G1072" s="140"/>
      <c r="H1072" s="141"/>
      <c r="I1072" s="142"/>
      <c r="J1072" s="143"/>
      <c r="K1072" s="144"/>
      <c r="L1072" s="145"/>
      <c r="M1072" s="151" t="str">
        <f>IF(G1072="","", IF(G1072="Palette TIP",#REF!,VLOOKUP(G1072, '金額'!$N$3:$P$62, 3, FALSE)))</f>
        <v/>
      </c>
      <c r="N1072" s="147" t="str">
        <f t="shared" si="2"/>
        <v/>
      </c>
      <c r="O1072" s="152"/>
      <c r="P1072" s="77"/>
      <c r="Q1072" s="77"/>
      <c r="R1072" s="77"/>
      <c r="S1072" s="77"/>
      <c r="T1072" s="77"/>
      <c r="U1072" s="77"/>
      <c r="V1072" s="77"/>
      <c r="W1072" s="77"/>
      <c r="X1072" s="77"/>
      <c r="Y1072" s="77"/>
      <c r="Z1072" s="77"/>
      <c r="AA1072" s="77"/>
      <c r="AB1072" s="77"/>
    </row>
    <row r="1073" ht="13.5" customHeight="1">
      <c r="A1073" s="148"/>
      <c r="B1073" s="60" t="str">
        <f>IF($K1073="","",(VLOOKUP($K1073,'判定表'!$B$3:$G$108,6,FALSE)))</f>
        <v/>
      </c>
      <c r="C1073" s="137"/>
      <c r="D1073" s="149" t="str">
        <f t="shared" si="1"/>
        <v/>
      </c>
      <c r="E1073" s="150" t="str">
        <f>IF(G1073="","",VLOOKUP($G1073,'金額'!$N$3:$O$62,2,FALSE))</f>
        <v/>
      </c>
      <c r="F1073" s="150" t="str">
        <f>IF(G1073="","",VLOOKUP($G1073,'金額'!$N$3:$Q$62,4,FALSE))</f>
        <v/>
      </c>
      <c r="G1073" s="140"/>
      <c r="H1073" s="141"/>
      <c r="I1073" s="142"/>
      <c r="J1073" s="143"/>
      <c r="K1073" s="144"/>
      <c r="L1073" s="145"/>
      <c r="M1073" s="151" t="str">
        <f>IF(G1073="","", IF(G1073="Palette TIP",#REF!,VLOOKUP(G1073, '金額'!$N$3:$P$62, 3, FALSE)))</f>
        <v/>
      </c>
      <c r="N1073" s="147" t="str">
        <f t="shared" si="2"/>
        <v/>
      </c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</row>
    <row r="1074" ht="13.5" customHeight="1">
      <c r="A1074" s="76"/>
      <c r="B1074" s="60" t="str">
        <f>IF($K1074="","",(VLOOKUP($K1074,'判定表'!$B$3:$G$108,6,FALSE)))</f>
        <v/>
      </c>
      <c r="C1074" s="137"/>
      <c r="D1074" s="149" t="str">
        <f t="shared" si="1"/>
        <v/>
      </c>
      <c r="E1074" s="150" t="str">
        <f>IF(G1074="","",VLOOKUP($G1074,'金額'!$N$3:$O$62,2,FALSE))</f>
        <v/>
      </c>
      <c r="F1074" s="150" t="str">
        <f>IF(G1074="","",VLOOKUP($G1074,'金額'!$N$3:$Q$62,4,FALSE))</f>
        <v/>
      </c>
      <c r="G1074" s="140"/>
      <c r="H1074" s="141"/>
      <c r="I1074" s="142"/>
      <c r="J1074" s="143"/>
      <c r="K1074" s="144"/>
      <c r="L1074" s="145"/>
      <c r="M1074" s="151" t="str">
        <f>IF(G1074="","", IF(G1074="Palette TIP",#REF!,VLOOKUP(G1074, '金額'!$N$3:$P$62, 3, FALSE)))</f>
        <v/>
      </c>
      <c r="N1074" s="147" t="str">
        <f t="shared" si="2"/>
        <v/>
      </c>
      <c r="O1074" s="77"/>
      <c r="P1074" s="77"/>
      <c r="Q1074" s="77"/>
      <c r="R1074" s="77"/>
      <c r="S1074" s="77"/>
      <c r="T1074" s="77"/>
      <c r="U1074" s="77"/>
      <c r="V1074" s="77"/>
      <c r="W1074" s="77"/>
      <c r="X1074" s="77"/>
      <c r="Y1074" s="77"/>
      <c r="Z1074" s="77"/>
      <c r="AA1074" s="77"/>
      <c r="AB1074" s="77"/>
    </row>
    <row r="1075" ht="13.5" customHeight="1">
      <c r="A1075" s="148"/>
      <c r="B1075" s="60" t="str">
        <f>IF($K1075="","",(VLOOKUP($K1075,'判定表'!$B$3:$G$108,6,FALSE)))</f>
        <v/>
      </c>
      <c r="C1075" s="137"/>
      <c r="D1075" s="149" t="str">
        <f t="shared" si="1"/>
        <v/>
      </c>
      <c r="E1075" s="150" t="str">
        <f>IF(G1075="","",VLOOKUP($G1075,'金額'!$N$3:$O$62,2,FALSE))</f>
        <v/>
      </c>
      <c r="F1075" s="150" t="str">
        <f>IF(G1075="","",VLOOKUP($G1075,'金額'!$N$3:$Q$62,4,FALSE))</f>
        <v/>
      </c>
      <c r="G1075" s="140"/>
      <c r="H1075" s="141"/>
      <c r="I1075" s="142"/>
      <c r="J1075" s="143"/>
      <c r="K1075" s="144"/>
      <c r="L1075" s="145"/>
      <c r="M1075" s="151" t="str">
        <f>IF(G1075="","", IF(G1075="Palette TIP",#REF!,VLOOKUP(G1075, '金額'!$N$3:$P$62, 3, FALSE)))</f>
        <v/>
      </c>
      <c r="N1075" s="147" t="str">
        <f t="shared" si="2"/>
        <v/>
      </c>
      <c r="O1075" s="125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</row>
    <row r="1076" ht="13.5" customHeight="1">
      <c r="A1076" s="148"/>
      <c r="B1076" s="60" t="str">
        <f>IF($K1076="","",(VLOOKUP($K1076,'判定表'!$B$3:$G$108,6,FALSE)))</f>
        <v/>
      </c>
      <c r="C1076" s="137"/>
      <c r="D1076" s="149" t="str">
        <f t="shared" si="1"/>
        <v/>
      </c>
      <c r="E1076" s="150" t="str">
        <f>IF(G1076="","",VLOOKUP($G1076,'金額'!$N$3:$O$62,2,FALSE))</f>
        <v/>
      </c>
      <c r="F1076" s="150" t="str">
        <f>IF(G1076="","",VLOOKUP($G1076,'金額'!$N$3:$Q$62,4,FALSE))</f>
        <v/>
      </c>
      <c r="G1076" s="140"/>
      <c r="H1076" s="141"/>
      <c r="I1076" s="142"/>
      <c r="J1076" s="143"/>
      <c r="K1076" s="144"/>
      <c r="L1076" s="145"/>
      <c r="M1076" s="151" t="str">
        <f>IF(G1076="","", IF(G1076="Palette TIP",#REF!,VLOOKUP(G1076, '金額'!$N$3:$P$62, 3, FALSE)))</f>
        <v/>
      </c>
      <c r="N1076" s="147" t="str">
        <f t="shared" si="2"/>
        <v/>
      </c>
      <c r="O1076" s="125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</row>
    <row r="1077" ht="13.5" customHeight="1">
      <c r="A1077" s="148"/>
      <c r="B1077" s="60" t="str">
        <f>IF($K1077="","",(VLOOKUP($K1077,'判定表'!$B$3:$G$108,6,FALSE)))</f>
        <v/>
      </c>
      <c r="C1077" s="137"/>
      <c r="D1077" s="149" t="str">
        <f t="shared" si="1"/>
        <v/>
      </c>
      <c r="E1077" s="150" t="str">
        <f>IF(G1077="","",VLOOKUP($G1077,'金額'!$N$3:$O$62,2,FALSE))</f>
        <v/>
      </c>
      <c r="F1077" s="150" t="str">
        <f>IF(G1077="","",VLOOKUP($G1077,'金額'!$N$3:$Q$62,4,FALSE))</f>
        <v/>
      </c>
      <c r="G1077" s="140"/>
      <c r="H1077" s="141"/>
      <c r="I1077" s="142"/>
      <c r="J1077" s="143"/>
      <c r="K1077" s="144"/>
      <c r="L1077" s="145"/>
      <c r="M1077" s="151" t="str">
        <f>IF(G1077="","", IF(G1077="Palette TIP",#REF!,VLOOKUP(G1077, '金額'!$N$3:$P$62, 3, FALSE)))</f>
        <v/>
      </c>
      <c r="N1077" s="147" t="str">
        <f t="shared" si="2"/>
        <v/>
      </c>
      <c r="O1077" s="125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</row>
    <row r="1078" ht="13.5" customHeight="1">
      <c r="A1078" s="148"/>
      <c r="B1078" s="60" t="str">
        <f>IF($K1078="","",(VLOOKUP($K1078,'判定表'!$B$3:$G$108,6,FALSE)))</f>
        <v/>
      </c>
      <c r="C1078" s="137"/>
      <c r="D1078" s="149" t="str">
        <f t="shared" si="1"/>
        <v/>
      </c>
      <c r="E1078" s="150" t="str">
        <f>IF(G1078="","",VLOOKUP($G1078,'金額'!$N$3:$O$62,2,FALSE))</f>
        <v/>
      </c>
      <c r="F1078" s="150" t="str">
        <f>IF(G1078="","",VLOOKUP($G1078,'金額'!$N$3:$Q$62,4,FALSE))</f>
        <v/>
      </c>
      <c r="G1078" s="140"/>
      <c r="H1078" s="141"/>
      <c r="I1078" s="142"/>
      <c r="J1078" s="143"/>
      <c r="K1078" s="144"/>
      <c r="L1078" s="145"/>
      <c r="M1078" s="151" t="str">
        <f>IF(G1078="","", IF(G1078="Palette TIP",#REF!,VLOOKUP(G1078, '金額'!$N$3:$P$62, 3, FALSE)))</f>
        <v/>
      </c>
      <c r="N1078" s="147" t="str">
        <f t="shared" si="2"/>
        <v/>
      </c>
      <c r="O1078" s="125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</row>
    <row r="1079" ht="13.5" customHeight="1">
      <c r="A1079" s="148"/>
      <c r="B1079" s="60" t="str">
        <f>IF($K1079="","",(VLOOKUP($K1079,'判定表'!$B$3:$G$108,6,FALSE)))</f>
        <v/>
      </c>
      <c r="C1079" s="137"/>
      <c r="D1079" s="149" t="str">
        <f t="shared" si="1"/>
        <v/>
      </c>
      <c r="E1079" s="150" t="str">
        <f>IF(G1079="","",VLOOKUP($G1079,'金額'!$N$3:$O$62,2,FALSE))</f>
        <v/>
      </c>
      <c r="F1079" s="150" t="str">
        <f>IF(G1079="","",VLOOKUP($G1079,'金額'!$N$3:$Q$62,4,FALSE))</f>
        <v/>
      </c>
      <c r="G1079" s="140"/>
      <c r="H1079" s="141"/>
      <c r="I1079" s="142"/>
      <c r="J1079" s="143"/>
      <c r="K1079" s="144"/>
      <c r="L1079" s="145"/>
      <c r="M1079" s="151" t="str">
        <f>IF(G1079="","", IF(G1079="Palette TIP",#REF!,VLOOKUP(G1079, '金額'!$N$3:$P$62, 3, FALSE)))</f>
        <v/>
      </c>
      <c r="N1079" s="147" t="str">
        <f t="shared" si="2"/>
        <v/>
      </c>
      <c r="O1079" s="125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</row>
    <row r="1080" ht="13.5" customHeight="1">
      <c r="A1080" s="148"/>
      <c r="B1080" s="60" t="str">
        <f>IF($K1080="","",(VLOOKUP($K1080,'判定表'!$B$3:$G$108,6,FALSE)))</f>
        <v/>
      </c>
      <c r="C1080" s="137"/>
      <c r="D1080" s="149" t="str">
        <f t="shared" si="1"/>
        <v/>
      </c>
      <c r="E1080" s="150" t="str">
        <f>IF(G1080="","",VLOOKUP($G1080,'金額'!$N$3:$O$62,2,FALSE))</f>
        <v/>
      </c>
      <c r="F1080" s="150" t="str">
        <f>IF(G1080="","",VLOOKUP($G1080,'金額'!$N$3:$Q$62,4,FALSE))</f>
        <v/>
      </c>
      <c r="G1080" s="140"/>
      <c r="H1080" s="141"/>
      <c r="I1080" s="142"/>
      <c r="J1080" s="143"/>
      <c r="K1080" s="144"/>
      <c r="L1080" s="145"/>
      <c r="M1080" s="151" t="str">
        <f>IF(G1080="","", IF(G1080="Palette TIP",#REF!,VLOOKUP(G1080, '金額'!$N$3:$P$62, 3, FALSE)))</f>
        <v/>
      </c>
      <c r="N1080" s="147" t="str">
        <f t="shared" si="2"/>
        <v/>
      </c>
      <c r="O1080" s="125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</row>
    <row r="1081" ht="13.5" customHeight="1">
      <c r="A1081" s="148"/>
      <c r="B1081" s="60" t="str">
        <f>IF($K1081="","",(VLOOKUP($K1081,'判定表'!$B$3:$G$108,6,FALSE)))</f>
        <v/>
      </c>
      <c r="C1081" s="137"/>
      <c r="D1081" s="149" t="str">
        <f t="shared" si="1"/>
        <v/>
      </c>
      <c r="E1081" s="150" t="str">
        <f>IF(G1081="","",VLOOKUP($G1081,'金額'!$N$3:$O$62,2,FALSE))</f>
        <v/>
      </c>
      <c r="F1081" s="150" t="str">
        <f>IF(G1081="","",VLOOKUP($G1081,'金額'!$N$3:$Q$62,4,FALSE))</f>
        <v/>
      </c>
      <c r="G1081" s="140"/>
      <c r="H1081" s="141"/>
      <c r="I1081" s="142"/>
      <c r="J1081" s="143"/>
      <c r="K1081" s="144"/>
      <c r="L1081" s="145"/>
      <c r="M1081" s="151" t="str">
        <f>IF(G1081="","", IF(G1081="Palette TIP",#REF!,VLOOKUP(G1081, '金額'!$N$3:$P$62, 3, FALSE)))</f>
        <v/>
      </c>
      <c r="N1081" s="147" t="str">
        <f t="shared" si="2"/>
        <v/>
      </c>
      <c r="O1081" s="125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</row>
    <row r="1082" ht="13.5" customHeight="1">
      <c r="A1082" s="148"/>
      <c r="B1082" s="60" t="str">
        <f>IF($K1082="","",(VLOOKUP($K1082,'判定表'!$B$3:$G$108,6,FALSE)))</f>
        <v/>
      </c>
      <c r="C1082" s="137"/>
      <c r="D1082" s="149" t="str">
        <f t="shared" si="1"/>
        <v/>
      </c>
      <c r="E1082" s="150" t="str">
        <f>IF(G1082="","",VLOOKUP($G1082,'金額'!$N$3:$O$62,2,FALSE))</f>
        <v/>
      </c>
      <c r="F1082" s="150" t="str">
        <f>IF(G1082="","",VLOOKUP($G1082,'金額'!$N$3:$Q$62,4,FALSE))</f>
        <v/>
      </c>
      <c r="G1082" s="140"/>
      <c r="H1082" s="141"/>
      <c r="I1082" s="142"/>
      <c r="J1082" s="143"/>
      <c r="K1082" s="144"/>
      <c r="L1082" s="145"/>
      <c r="M1082" s="151" t="str">
        <f>IF(G1082="","", IF(G1082="Palette TIP",#REF!,VLOOKUP(G1082, '金額'!$N$3:$P$62, 3, FALSE)))</f>
        <v/>
      </c>
      <c r="N1082" s="147" t="str">
        <f t="shared" si="2"/>
        <v/>
      </c>
      <c r="O1082" s="125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</row>
    <row r="1083" ht="13.5" customHeight="1">
      <c r="A1083" s="148"/>
      <c r="B1083" s="60" t="str">
        <f>IF($K1083="","",(VLOOKUP($K1083,'判定表'!$B$3:$G$108,6,FALSE)))</f>
        <v/>
      </c>
      <c r="C1083" s="137"/>
      <c r="D1083" s="149" t="str">
        <f t="shared" si="1"/>
        <v/>
      </c>
      <c r="E1083" s="150" t="str">
        <f>IF(G1083="","",VLOOKUP($G1083,'金額'!$N$3:$O$62,2,FALSE))</f>
        <v/>
      </c>
      <c r="F1083" s="150" t="str">
        <f>IF(G1083="","",VLOOKUP($G1083,'金額'!$N$3:$Q$62,4,FALSE))</f>
        <v/>
      </c>
      <c r="G1083" s="140"/>
      <c r="H1083" s="141"/>
      <c r="I1083" s="142"/>
      <c r="J1083" s="143"/>
      <c r="K1083" s="144"/>
      <c r="L1083" s="145"/>
      <c r="M1083" s="151" t="str">
        <f>IF(G1083="","", IF(G1083="Palette TIP",#REF!,VLOOKUP(G1083, '金額'!$N$3:$P$62, 3, FALSE)))</f>
        <v/>
      </c>
      <c r="N1083" s="147" t="str">
        <f t="shared" si="2"/>
        <v/>
      </c>
      <c r="O1083" s="125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</row>
    <row r="1084" ht="13.5" customHeight="1">
      <c r="A1084" s="148"/>
      <c r="B1084" s="60" t="str">
        <f>IF($K1084="","",(VLOOKUP($K1084,'判定表'!$B$3:$G$108,6,FALSE)))</f>
        <v/>
      </c>
      <c r="C1084" s="137"/>
      <c r="D1084" s="149" t="str">
        <f t="shared" si="1"/>
        <v/>
      </c>
      <c r="E1084" s="150" t="str">
        <f>IF(G1084="","",VLOOKUP($G1084,'金額'!$N$3:$O$62,2,FALSE))</f>
        <v/>
      </c>
      <c r="F1084" s="150" t="str">
        <f>IF(G1084="","",VLOOKUP($G1084,'金額'!$N$3:$Q$62,4,FALSE))</f>
        <v/>
      </c>
      <c r="G1084" s="140"/>
      <c r="H1084" s="141"/>
      <c r="I1084" s="142"/>
      <c r="J1084" s="143"/>
      <c r="K1084" s="144"/>
      <c r="L1084" s="145"/>
      <c r="M1084" s="151" t="str">
        <f>IF(G1084="","", IF(G1084="Palette TIP",#REF!,VLOOKUP(G1084, '金額'!$N$3:$P$62, 3, FALSE)))</f>
        <v/>
      </c>
      <c r="N1084" s="147" t="str">
        <f t="shared" si="2"/>
        <v/>
      </c>
      <c r="O1084" s="125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</row>
    <row r="1085" ht="13.5" customHeight="1">
      <c r="A1085" s="148"/>
      <c r="B1085" s="60" t="str">
        <f>IF($K1085="","",(VLOOKUP($K1085,'判定表'!$B$3:$G$108,6,FALSE)))</f>
        <v/>
      </c>
      <c r="C1085" s="137"/>
      <c r="D1085" s="149" t="str">
        <f t="shared" si="1"/>
        <v/>
      </c>
      <c r="E1085" s="150" t="str">
        <f>IF(G1085="","",VLOOKUP($G1085,'金額'!$N$3:$O$62,2,FALSE))</f>
        <v/>
      </c>
      <c r="F1085" s="150" t="str">
        <f>IF(G1085="","",VLOOKUP($G1085,'金額'!$N$3:$Q$62,4,FALSE))</f>
        <v/>
      </c>
      <c r="G1085" s="140"/>
      <c r="H1085" s="141"/>
      <c r="I1085" s="142"/>
      <c r="J1085" s="143"/>
      <c r="K1085" s="144"/>
      <c r="L1085" s="145"/>
      <c r="M1085" s="151" t="str">
        <f>IF(G1085="","", IF(G1085="Palette TIP",#REF!,VLOOKUP(G1085, '金額'!$N$3:$P$62, 3, FALSE)))</f>
        <v/>
      </c>
      <c r="N1085" s="147" t="str">
        <f t="shared" si="2"/>
        <v/>
      </c>
      <c r="O1085" s="125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</row>
    <row r="1086" ht="13.5" customHeight="1">
      <c r="A1086" s="148"/>
      <c r="B1086" s="60" t="str">
        <f>IF($K1086="","",(VLOOKUP($K1086,'判定表'!$B$3:$G$108,6,FALSE)))</f>
        <v/>
      </c>
      <c r="C1086" s="137"/>
      <c r="D1086" s="149" t="str">
        <f t="shared" si="1"/>
        <v/>
      </c>
      <c r="E1086" s="150" t="str">
        <f>IF(G1086="","",VLOOKUP($G1086,'金額'!$N$3:$O$62,2,FALSE))</f>
        <v/>
      </c>
      <c r="F1086" s="150" t="str">
        <f>IF(G1086="","",VLOOKUP($G1086,'金額'!$N$3:$Q$62,4,FALSE))</f>
        <v/>
      </c>
      <c r="G1086" s="140"/>
      <c r="H1086" s="141"/>
      <c r="I1086" s="142"/>
      <c r="J1086" s="143"/>
      <c r="K1086" s="144"/>
      <c r="L1086" s="145"/>
      <c r="M1086" s="151" t="str">
        <f>IF(G1086="","", IF(G1086="Palette TIP",#REF!,VLOOKUP(G1086, '金額'!$N$3:$P$62, 3, FALSE)))</f>
        <v/>
      </c>
      <c r="N1086" s="147" t="str">
        <f t="shared" si="2"/>
        <v/>
      </c>
      <c r="O1086" s="125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</row>
    <row r="1087" ht="13.5" customHeight="1">
      <c r="A1087" s="148"/>
      <c r="B1087" s="60" t="str">
        <f>IF($K1087="","",(VLOOKUP($K1087,'判定表'!$B$3:$G$108,6,FALSE)))</f>
        <v/>
      </c>
      <c r="C1087" s="137"/>
      <c r="D1087" s="149" t="str">
        <f t="shared" si="1"/>
        <v/>
      </c>
      <c r="E1087" s="150" t="str">
        <f>IF(G1087="","",VLOOKUP($G1087,'金額'!$N$3:$O$62,2,FALSE))</f>
        <v/>
      </c>
      <c r="F1087" s="150" t="str">
        <f>IF(G1087="","",VLOOKUP($G1087,'金額'!$N$3:$Q$62,4,FALSE))</f>
        <v/>
      </c>
      <c r="G1087" s="140"/>
      <c r="H1087" s="141"/>
      <c r="I1087" s="142"/>
      <c r="J1087" s="143"/>
      <c r="K1087" s="144"/>
      <c r="L1087" s="145"/>
      <c r="M1087" s="151" t="str">
        <f>IF(G1087="","", IF(G1087="Palette TIP",#REF!,VLOOKUP(G1087, '金額'!$N$3:$P$62, 3, FALSE)))</f>
        <v/>
      </c>
      <c r="N1087" s="147" t="str">
        <f t="shared" si="2"/>
        <v/>
      </c>
      <c r="O1087" s="125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</row>
    <row r="1088" ht="13.5" customHeight="1">
      <c r="A1088" s="148"/>
      <c r="B1088" s="60" t="str">
        <f>IF($K1088="","",(VLOOKUP($K1088,'判定表'!$B$3:$G$108,6,FALSE)))</f>
        <v/>
      </c>
      <c r="C1088" s="137"/>
      <c r="D1088" s="149" t="str">
        <f t="shared" si="1"/>
        <v/>
      </c>
      <c r="E1088" s="150" t="str">
        <f>IF(G1088="","",VLOOKUP($G1088,'金額'!$N$3:$O$62,2,FALSE))</f>
        <v/>
      </c>
      <c r="F1088" s="150" t="str">
        <f>IF(G1088="","",VLOOKUP($G1088,'金額'!$N$3:$Q$62,4,FALSE))</f>
        <v/>
      </c>
      <c r="G1088" s="140"/>
      <c r="H1088" s="141"/>
      <c r="I1088" s="142"/>
      <c r="J1088" s="143"/>
      <c r="K1088" s="144"/>
      <c r="L1088" s="145"/>
      <c r="M1088" s="151" t="str">
        <f>IF(G1088="","", IF(G1088="Palette TIP",#REF!,VLOOKUP(G1088, '金額'!$N$3:$P$62, 3, FALSE)))</f>
        <v/>
      </c>
      <c r="N1088" s="147" t="str">
        <f t="shared" si="2"/>
        <v/>
      </c>
      <c r="O1088" s="125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</row>
    <row r="1089" ht="13.5" customHeight="1">
      <c r="A1089" s="148"/>
      <c r="B1089" s="60" t="str">
        <f>IF($K1089="","",(VLOOKUP($K1089,'判定表'!$B$3:$G$108,6,FALSE)))</f>
        <v/>
      </c>
      <c r="C1089" s="137"/>
      <c r="D1089" s="149" t="str">
        <f t="shared" si="1"/>
        <v/>
      </c>
      <c r="E1089" s="150" t="str">
        <f>IF(G1089="","",VLOOKUP($G1089,'金額'!$N$3:$O$62,2,FALSE))</f>
        <v/>
      </c>
      <c r="F1089" s="150" t="str">
        <f>IF(G1089="","",VLOOKUP($G1089,'金額'!$N$3:$Q$62,4,FALSE))</f>
        <v/>
      </c>
      <c r="G1089" s="140"/>
      <c r="H1089" s="141"/>
      <c r="I1089" s="142"/>
      <c r="J1089" s="143"/>
      <c r="K1089" s="144"/>
      <c r="L1089" s="145"/>
      <c r="M1089" s="151" t="str">
        <f>IF(G1089="","", IF(G1089="Palette TIP",#REF!,VLOOKUP(G1089, '金額'!$N$3:$P$62, 3, FALSE)))</f>
        <v/>
      </c>
      <c r="N1089" s="147" t="str">
        <f t="shared" si="2"/>
        <v/>
      </c>
      <c r="O1089" s="125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</row>
    <row r="1090" ht="13.5" customHeight="1">
      <c r="A1090" s="148"/>
      <c r="B1090" s="60" t="str">
        <f>IF($K1090="","",(VLOOKUP($K1090,'判定表'!$B$3:$G$108,6,FALSE)))</f>
        <v/>
      </c>
      <c r="C1090" s="137"/>
      <c r="D1090" s="149" t="str">
        <f t="shared" si="1"/>
        <v/>
      </c>
      <c r="E1090" s="150" t="str">
        <f>IF(G1090="","",VLOOKUP($G1090,'金額'!$N$3:$O$62,2,FALSE))</f>
        <v/>
      </c>
      <c r="F1090" s="150" t="str">
        <f>IF(G1090="","",VLOOKUP($G1090,'金額'!$N$3:$Q$62,4,FALSE))</f>
        <v/>
      </c>
      <c r="G1090" s="140"/>
      <c r="H1090" s="141"/>
      <c r="I1090" s="142"/>
      <c r="J1090" s="143"/>
      <c r="K1090" s="144"/>
      <c r="L1090" s="145"/>
      <c r="M1090" s="151" t="str">
        <f>IF(G1090="","", IF(G1090="Palette TIP",#REF!,VLOOKUP(G1090, '金額'!$N$3:$P$62, 3, FALSE)))</f>
        <v/>
      </c>
      <c r="N1090" s="147" t="str">
        <f t="shared" si="2"/>
        <v/>
      </c>
      <c r="O1090" s="125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</row>
    <row r="1091" ht="13.5" customHeight="1">
      <c r="A1091" s="148"/>
      <c r="B1091" s="60" t="str">
        <f>IF($K1091="","",(VLOOKUP($K1091,'判定表'!$B$3:$G$108,6,FALSE)))</f>
        <v/>
      </c>
      <c r="C1091" s="137"/>
      <c r="D1091" s="149" t="str">
        <f t="shared" si="1"/>
        <v/>
      </c>
      <c r="E1091" s="150" t="str">
        <f>IF(G1091="","",VLOOKUP($G1091,'金額'!$N$3:$O$62,2,FALSE))</f>
        <v/>
      </c>
      <c r="F1091" s="150" t="str">
        <f>IF(G1091="","",VLOOKUP($G1091,'金額'!$N$3:$Q$62,4,FALSE))</f>
        <v/>
      </c>
      <c r="G1091" s="140"/>
      <c r="H1091" s="141"/>
      <c r="I1091" s="142"/>
      <c r="J1091" s="143"/>
      <c r="K1091" s="144"/>
      <c r="L1091" s="145"/>
      <c r="M1091" s="151" t="str">
        <f>IF(G1091="","", IF(G1091="Palette TIP",#REF!,VLOOKUP(G1091, '金額'!$N$3:$P$62, 3, FALSE)))</f>
        <v/>
      </c>
      <c r="N1091" s="147" t="str">
        <f t="shared" si="2"/>
        <v/>
      </c>
      <c r="O1091" s="125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</row>
    <row r="1092" ht="13.5" customHeight="1">
      <c r="A1092" s="148"/>
      <c r="B1092" s="60" t="str">
        <f>IF($K1092="","",(VLOOKUP($K1092,'判定表'!$B$3:$G$108,6,FALSE)))</f>
        <v/>
      </c>
      <c r="C1092" s="137"/>
      <c r="D1092" s="149" t="str">
        <f t="shared" si="1"/>
        <v/>
      </c>
      <c r="E1092" s="150" t="str">
        <f>IF(G1092="","",VLOOKUP($G1092,'金額'!$N$3:$O$62,2,FALSE))</f>
        <v/>
      </c>
      <c r="F1092" s="150" t="str">
        <f>IF(G1092="","",VLOOKUP($G1092,'金額'!$N$3:$Q$62,4,FALSE))</f>
        <v/>
      </c>
      <c r="G1092" s="140"/>
      <c r="H1092" s="141"/>
      <c r="I1092" s="142"/>
      <c r="J1092" s="143"/>
      <c r="K1092" s="144"/>
      <c r="L1092" s="145"/>
      <c r="M1092" s="151" t="str">
        <f>IF(G1092="","", IF(G1092="Palette TIP",#REF!,VLOOKUP(G1092, '金額'!$N$3:$P$62, 3, FALSE)))</f>
        <v/>
      </c>
      <c r="N1092" s="147" t="str">
        <f t="shared" si="2"/>
        <v/>
      </c>
      <c r="O1092" s="125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</row>
    <row r="1093" ht="13.5" customHeight="1">
      <c r="A1093" s="148"/>
      <c r="B1093" s="60" t="str">
        <f>IF($K1093="","",(VLOOKUP($K1093,'判定表'!$B$3:$G$108,6,FALSE)))</f>
        <v/>
      </c>
      <c r="C1093" s="137"/>
      <c r="D1093" s="149" t="str">
        <f t="shared" si="1"/>
        <v/>
      </c>
      <c r="E1093" s="150" t="str">
        <f>IF(G1093="","",VLOOKUP($G1093,'金額'!$N$3:$O$62,2,FALSE))</f>
        <v/>
      </c>
      <c r="F1093" s="150" t="str">
        <f>IF(G1093="","",VLOOKUP($G1093,'金額'!$N$3:$Q$62,4,FALSE))</f>
        <v/>
      </c>
      <c r="G1093" s="140"/>
      <c r="H1093" s="141"/>
      <c r="I1093" s="142"/>
      <c r="J1093" s="143"/>
      <c r="K1093" s="144"/>
      <c r="L1093" s="145"/>
      <c r="M1093" s="151" t="str">
        <f>IF(G1093="","", IF(G1093="Palette TIP",#REF!,VLOOKUP(G1093, '金額'!$N$3:$P$62, 3, FALSE)))</f>
        <v/>
      </c>
      <c r="N1093" s="147" t="str">
        <f t="shared" si="2"/>
        <v/>
      </c>
      <c r="O1093" s="125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</row>
    <row r="1094" ht="13.5" customHeight="1">
      <c r="A1094" s="148"/>
      <c r="B1094" s="60" t="str">
        <f>IF($K1094="","",(VLOOKUP($K1094,'判定表'!$B$3:$G$108,6,FALSE)))</f>
        <v/>
      </c>
      <c r="C1094" s="137"/>
      <c r="D1094" s="149" t="str">
        <f t="shared" si="1"/>
        <v/>
      </c>
      <c r="E1094" s="150" t="str">
        <f>IF(G1094="","",VLOOKUP($G1094,'金額'!$N$3:$O$62,2,FALSE))</f>
        <v/>
      </c>
      <c r="F1094" s="150" t="str">
        <f>IF(G1094="","",VLOOKUP($G1094,'金額'!$N$3:$Q$62,4,FALSE))</f>
        <v/>
      </c>
      <c r="G1094" s="140"/>
      <c r="H1094" s="141"/>
      <c r="I1094" s="142"/>
      <c r="J1094" s="143"/>
      <c r="K1094" s="144"/>
      <c r="L1094" s="145"/>
      <c r="M1094" s="151" t="str">
        <f>IF(G1094="","", IF(G1094="Palette TIP",#REF!,VLOOKUP(G1094, '金額'!$N$3:$P$62, 3, FALSE)))</f>
        <v/>
      </c>
      <c r="N1094" s="147" t="str">
        <f t="shared" si="2"/>
        <v/>
      </c>
      <c r="O1094" s="125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</row>
    <row r="1095" ht="13.5" customHeight="1">
      <c r="A1095" s="148"/>
      <c r="B1095" s="60" t="str">
        <f>IF($K1095="","",(VLOOKUP($K1095,'判定表'!$B$3:$G$108,6,FALSE)))</f>
        <v/>
      </c>
      <c r="C1095" s="137"/>
      <c r="D1095" s="149" t="str">
        <f t="shared" si="1"/>
        <v/>
      </c>
      <c r="E1095" s="150" t="str">
        <f>IF(G1095="","",VLOOKUP($G1095,'金額'!$N$3:$O$62,2,FALSE))</f>
        <v/>
      </c>
      <c r="F1095" s="150" t="str">
        <f>IF(G1095="","",VLOOKUP($G1095,'金額'!$N$3:$Q$62,4,FALSE))</f>
        <v/>
      </c>
      <c r="G1095" s="140"/>
      <c r="H1095" s="141"/>
      <c r="I1095" s="142"/>
      <c r="J1095" s="143"/>
      <c r="K1095" s="144"/>
      <c r="L1095" s="145"/>
      <c r="M1095" s="151" t="str">
        <f>IF(G1095="","", IF(G1095="Palette TIP",#REF!,VLOOKUP(G1095, '金額'!$N$3:$P$62, 3, FALSE)))</f>
        <v/>
      </c>
      <c r="N1095" s="147" t="str">
        <f t="shared" si="2"/>
        <v/>
      </c>
      <c r="O1095" s="125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</row>
    <row r="1096" ht="13.5" customHeight="1">
      <c r="A1096" s="148"/>
      <c r="B1096" s="60" t="str">
        <f>IF($K1096="","",(VLOOKUP($K1096,'判定表'!$B$3:$G$108,6,FALSE)))</f>
        <v/>
      </c>
      <c r="C1096" s="137"/>
      <c r="D1096" s="149" t="str">
        <f t="shared" si="1"/>
        <v/>
      </c>
      <c r="E1096" s="150" t="str">
        <f>IF(G1096="","",VLOOKUP($G1096,'金額'!$N$3:$O$62,2,FALSE))</f>
        <v/>
      </c>
      <c r="F1096" s="150" t="str">
        <f>IF(G1096="","",VLOOKUP($G1096,'金額'!$N$3:$Q$62,4,FALSE))</f>
        <v/>
      </c>
      <c r="G1096" s="140"/>
      <c r="H1096" s="141"/>
      <c r="I1096" s="142"/>
      <c r="J1096" s="143"/>
      <c r="K1096" s="144"/>
      <c r="L1096" s="145"/>
      <c r="M1096" s="151" t="str">
        <f>IF(G1096="","", IF(G1096="Palette TIP",#REF!,VLOOKUP(G1096, '金額'!$N$3:$P$62, 3, FALSE)))</f>
        <v/>
      </c>
      <c r="N1096" s="147" t="str">
        <f t="shared" si="2"/>
        <v/>
      </c>
      <c r="O1096" s="125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</row>
    <row r="1097" ht="13.5" customHeight="1">
      <c r="A1097" s="148"/>
      <c r="B1097" s="60" t="str">
        <f>IF($K1097="","",(VLOOKUP($K1097,'判定表'!$B$3:$G$108,6,FALSE)))</f>
        <v/>
      </c>
      <c r="C1097" s="137"/>
      <c r="D1097" s="149" t="str">
        <f t="shared" si="1"/>
        <v/>
      </c>
      <c r="E1097" s="150" t="str">
        <f>IF(G1097="","",VLOOKUP($G1097,'金額'!$N$3:$O$62,2,FALSE))</f>
        <v/>
      </c>
      <c r="F1097" s="150" t="str">
        <f>IF(G1097="","",VLOOKUP($G1097,'金額'!$N$3:$Q$62,4,FALSE))</f>
        <v/>
      </c>
      <c r="G1097" s="140"/>
      <c r="H1097" s="141"/>
      <c r="I1097" s="142"/>
      <c r="J1097" s="143"/>
      <c r="K1097" s="144"/>
      <c r="L1097" s="145"/>
      <c r="M1097" s="151" t="str">
        <f>IF(G1097="","", IF(G1097="Palette TIP",#REF!,VLOOKUP(G1097, '金額'!$N$3:$P$62, 3, FALSE)))</f>
        <v/>
      </c>
      <c r="N1097" s="147" t="str">
        <f t="shared" si="2"/>
        <v/>
      </c>
      <c r="O1097" s="125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</row>
    <row r="1098" ht="13.5" customHeight="1">
      <c r="A1098" s="148"/>
      <c r="B1098" s="60" t="str">
        <f>IF($K1098="","",(VLOOKUP($K1098,'判定表'!$B$3:$G$108,6,FALSE)))</f>
        <v/>
      </c>
      <c r="C1098" s="137"/>
      <c r="D1098" s="149" t="str">
        <f t="shared" si="1"/>
        <v/>
      </c>
      <c r="E1098" s="150" t="str">
        <f>IF(G1098="","",VLOOKUP($G1098,'金額'!$N$3:$O$62,2,FALSE))</f>
        <v/>
      </c>
      <c r="F1098" s="150" t="str">
        <f>IF(G1098="","",VLOOKUP($G1098,'金額'!$N$3:$Q$62,4,FALSE))</f>
        <v/>
      </c>
      <c r="G1098" s="140"/>
      <c r="H1098" s="141"/>
      <c r="I1098" s="142"/>
      <c r="J1098" s="143"/>
      <c r="K1098" s="144"/>
      <c r="L1098" s="145"/>
      <c r="M1098" s="151" t="str">
        <f>IF(G1098="","", IF(G1098="Palette TIP",#REF!,VLOOKUP(G1098, '金額'!$N$3:$P$62, 3, FALSE)))</f>
        <v/>
      </c>
      <c r="N1098" s="147" t="str">
        <f t="shared" si="2"/>
        <v/>
      </c>
      <c r="O1098" s="125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</row>
    <row r="1099" ht="13.5" customHeight="1">
      <c r="A1099" s="148"/>
      <c r="B1099" s="60" t="str">
        <f>IF($K1099="","",(VLOOKUP($K1099,'判定表'!$B$3:$G$108,6,FALSE)))</f>
        <v/>
      </c>
      <c r="C1099" s="137"/>
      <c r="D1099" s="149" t="str">
        <f t="shared" si="1"/>
        <v/>
      </c>
      <c r="E1099" s="150" t="str">
        <f>IF(G1099="","",VLOOKUP($G1099,'金額'!$N$3:$O$62,2,FALSE))</f>
        <v/>
      </c>
      <c r="F1099" s="150" t="str">
        <f>IF(G1099="","",VLOOKUP($G1099,'金額'!$N$3:$Q$62,4,FALSE))</f>
        <v/>
      </c>
      <c r="G1099" s="140"/>
      <c r="H1099" s="141"/>
      <c r="I1099" s="142"/>
      <c r="J1099" s="143"/>
      <c r="K1099" s="144"/>
      <c r="L1099" s="145"/>
      <c r="M1099" s="151" t="str">
        <f>IF(G1099="","", IF(G1099="Palette TIP",#REF!,VLOOKUP(G1099, '金額'!$N$3:$P$62, 3, FALSE)))</f>
        <v/>
      </c>
      <c r="N1099" s="147" t="str">
        <f t="shared" si="2"/>
        <v/>
      </c>
      <c r="O1099" s="125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</row>
    <row r="1100" ht="13.5" customHeight="1">
      <c r="A1100" s="148"/>
      <c r="B1100" s="60" t="str">
        <f>IF($K1100="","",(VLOOKUP($K1100,'判定表'!$B$3:$G$108,6,FALSE)))</f>
        <v/>
      </c>
      <c r="C1100" s="137"/>
      <c r="D1100" s="149" t="str">
        <f t="shared" si="1"/>
        <v/>
      </c>
      <c r="E1100" s="150" t="str">
        <f>IF(G1100="","",VLOOKUP($G1100,'金額'!$N$3:$O$62,2,FALSE))</f>
        <v/>
      </c>
      <c r="F1100" s="150" t="str">
        <f>IF(G1100="","",VLOOKUP($G1100,'金額'!$N$3:$Q$62,4,FALSE))</f>
        <v/>
      </c>
      <c r="G1100" s="140"/>
      <c r="H1100" s="141"/>
      <c r="I1100" s="142"/>
      <c r="J1100" s="143"/>
      <c r="K1100" s="144"/>
      <c r="L1100" s="145"/>
      <c r="M1100" s="151" t="str">
        <f>IF(G1100="","", IF(G1100="Palette TIP",#REF!,VLOOKUP(G1100, '金額'!$N$3:$P$62, 3, FALSE)))</f>
        <v/>
      </c>
      <c r="N1100" s="147" t="str">
        <f t="shared" si="2"/>
        <v/>
      </c>
      <c r="O1100" s="125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</row>
    <row r="1101" ht="13.5" customHeight="1">
      <c r="A1101" s="148"/>
      <c r="B1101" s="60" t="str">
        <f>IF($K1101="","",(VLOOKUP($K1101,'判定表'!$B$3:$G$108,6,FALSE)))</f>
        <v/>
      </c>
      <c r="C1101" s="137"/>
      <c r="D1101" s="149" t="str">
        <f t="shared" si="1"/>
        <v/>
      </c>
      <c r="E1101" s="150" t="str">
        <f>IF(G1101="","",VLOOKUP($G1101,'金額'!$N$3:$O$62,2,FALSE))</f>
        <v/>
      </c>
      <c r="F1101" s="150" t="str">
        <f>IF(G1101="","",VLOOKUP($G1101,'金額'!$N$3:$Q$62,4,FALSE))</f>
        <v/>
      </c>
      <c r="G1101" s="140"/>
      <c r="H1101" s="141"/>
      <c r="I1101" s="142"/>
      <c r="J1101" s="143"/>
      <c r="K1101" s="144"/>
      <c r="L1101" s="145"/>
      <c r="M1101" s="151" t="str">
        <f>IF(G1101="","", IF(G1101="Palette TIP",#REF!,VLOOKUP(G1101, '金額'!$N$3:$P$62, 3, FALSE)))</f>
        <v/>
      </c>
      <c r="N1101" s="147" t="str">
        <f t="shared" si="2"/>
        <v/>
      </c>
      <c r="O1101" s="125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</row>
    <row r="1102" ht="13.5" customHeight="1">
      <c r="A1102" s="148"/>
      <c r="B1102" s="60" t="str">
        <f>IF($K1102="","",(VLOOKUP($K1102,'判定表'!$B$3:$G$108,6,FALSE)))</f>
        <v/>
      </c>
      <c r="C1102" s="137"/>
      <c r="D1102" s="149" t="str">
        <f t="shared" si="1"/>
        <v/>
      </c>
      <c r="E1102" s="150" t="str">
        <f>IF(G1102="","",VLOOKUP($G1102,'金額'!$N$3:$O$62,2,FALSE))</f>
        <v/>
      </c>
      <c r="F1102" s="150" t="str">
        <f>IF(G1102="","",VLOOKUP($G1102,'金額'!$N$3:$Q$62,4,FALSE))</f>
        <v/>
      </c>
      <c r="G1102" s="140"/>
      <c r="H1102" s="141"/>
      <c r="I1102" s="142"/>
      <c r="J1102" s="143"/>
      <c r="K1102" s="144"/>
      <c r="L1102" s="145"/>
      <c r="M1102" s="151" t="str">
        <f>IF(G1102="","", IF(G1102="Palette TIP",#REF!,VLOOKUP(G1102, '金額'!$N$3:$P$62, 3, FALSE)))</f>
        <v/>
      </c>
      <c r="N1102" s="147" t="str">
        <f t="shared" si="2"/>
        <v/>
      </c>
      <c r="O1102" s="125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</row>
    <row r="1103" ht="13.5" customHeight="1">
      <c r="A1103" s="148"/>
      <c r="B1103" s="60" t="str">
        <f>IF($K1103="","",(VLOOKUP($K1103,'判定表'!$B$3:$G$108,6,FALSE)))</f>
        <v/>
      </c>
      <c r="C1103" s="137"/>
      <c r="D1103" s="149" t="str">
        <f t="shared" si="1"/>
        <v/>
      </c>
      <c r="E1103" s="150" t="str">
        <f>IF(G1103="","",VLOOKUP($G1103,'金額'!$N$3:$O$62,2,FALSE))</f>
        <v/>
      </c>
      <c r="F1103" s="150" t="str">
        <f>IF(G1103="","",VLOOKUP($G1103,'金額'!$N$3:$Q$62,4,FALSE))</f>
        <v/>
      </c>
      <c r="G1103" s="140"/>
      <c r="H1103" s="141"/>
      <c r="I1103" s="142"/>
      <c r="J1103" s="143"/>
      <c r="K1103" s="144"/>
      <c r="L1103" s="145"/>
      <c r="M1103" s="151" t="str">
        <f>IF(G1103="","", IF(G1103="Palette TIP",#REF!,VLOOKUP(G1103, '金額'!$N$3:$P$62, 3, FALSE)))</f>
        <v/>
      </c>
      <c r="N1103" s="147" t="str">
        <f t="shared" si="2"/>
        <v/>
      </c>
      <c r="O1103" s="125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</row>
    <row r="1104" ht="13.5" customHeight="1">
      <c r="A1104" s="148"/>
      <c r="B1104" s="60" t="str">
        <f>IF($K1104="","",(VLOOKUP($K1104,'判定表'!$B$3:$G$108,6,FALSE)))</f>
        <v/>
      </c>
      <c r="C1104" s="137"/>
      <c r="D1104" s="149" t="str">
        <f t="shared" si="1"/>
        <v/>
      </c>
      <c r="E1104" s="150" t="str">
        <f>IF(G1104="","",VLOOKUP($G1104,'金額'!$N$3:$O$62,2,FALSE))</f>
        <v/>
      </c>
      <c r="F1104" s="150" t="str">
        <f>IF(G1104="","",VLOOKUP($G1104,'金額'!$N$3:$Q$62,4,FALSE))</f>
        <v/>
      </c>
      <c r="G1104" s="140"/>
      <c r="H1104" s="141"/>
      <c r="I1104" s="142"/>
      <c r="J1104" s="143"/>
      <c r="K1104" s="144"/>
      <c r="L1104" s="145"/>
      <c r="M1104" s="151" t="str">
        <f>IF(G1104="","", IF(G1104="Palette TIP",#REF!,VLOOKUP(G1104, '金額'!$N$3:$P$62, 3, FALSE)))</f>
        <v/>
      </c>
      <c r="N1104" s="147" t="str">
        <f t="shared" si="2"/>
        <v/>
      </c>
      <c r="O1104" s="125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</row>
    <row r="1105" ht="13.5" customHeight="1">
      <c r="A1105" s="148"/>
      <c r="B1105" s="60" t="str">
        <f>IF($K1105="","",(VLOOKUP($K1105,'判定表'!$B$3:$G$108,6,FALSE)))</f>
        <v/>
      </c>
      <c r="C1105" s="137"/>
      <c r="D1105" s="149" t="str">
        <f t="shared" si="1"/>
        <v/>
      </c>
      <c r="E1105" s="150" t="str">
        <f>IF(G1105="","",VLOOKUP($G1105,'金額'!$N$3:$O$62,2,FALSE))</f>
        <v/>
      </c>
      <c r="F1105" s="150" t="str">
        <f>IF(G1105="","",VLOOKUP($G1105,'金額'!$N$3:$Q$62,4,FALSE))</f>
        <v/>
      </c>
      <c r="G1105" s="140"/>
      <c r="H1105" s="141"/>
      <c r="I1105" s="142"/>
      <c r="J1105" s="143"/>
      <c r="K1105" s="144"/>
      <c r="L1105" s="145"/>
      <c r="M1105" s="151" t="str">
        <f>IF(G1105="","", IF(G1105="Palette TIP",#REF!,VLOOKUP(G1105, '金額'!$N$3:$P$62, 3, FALSE)))</f>
        <v/>
      </c>
      <c r="N1105" s="147" t="str">
        <f t="shared" si="2"/>
        <v/>
      </c>
      <c r="O1105" s="125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</row>
    <row r="1106" ht="13.5" customHeight="1">
      <c r="A1106" s="148"/>
      <c r="B1106" s="60" t="str">
        <f>IF($K1106="","",(VLOOKUP($K1106,'判定表'!$B$3:$G$108,6,FALSE)))</f>
        <v/>
      </c>
      <c r="C1106" s="137"/>
      <c r="D1106" s="149" t="str">
        <f t="shared" si="1"/>
        <v/>
      </c>
      <c r="E1106" s="150" t="str">
        <f>IF(G1106="","",VLOOKUP($G1106,'金額'!$N$3:$O$62,2,FALSE))</f>
        <v/>
      </c>
      <c r="F1106" s="150" t="str">
        <f>IF(G1106="","",VLOOKUP($G1106,'金額'!$N$3:$Q$62,4,FALSE))</f>
        <v/>
      </c>
      <c r="G1106" s="140"/>
      <c r="H1106" s="141"/>
      <c r="I1106" s="142"/>
      <c r="J1106" s="143"/>
      <c r="K1106" s="144"/>
      <c r="L1106" s="145"/>
      <c r="M1106" s="151" t="str">
        <f>IF(G1106="","", IF(G1106="Palette TIP",#REF!,VLOOKUP(G1106, '金額'!$N$3:$P$62, 3, FALSE)))</f>
        <v/>
      </c>
      <c r="N1106" s="147" t="str">
        <f t="shared" si="2"/>
        <v/>
      </c>
      <c r="O1106" s="125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</row>
    <row r="1107" ht="13.5" customHeight="1">
      <c r="A1107" s="148"/>
      <c r="B1107" s="60" t="str">
        <f>IF($K1107="","",(VLOOKUP($K1107,'判定表'!$B$3:$G$108,6,FALSE)))</f>
        <v/>
      </c>
      <c r="C1107" s="137"/>
      <c r="D1107" s="149" t="str">
        <f t="shared" si="1"/>
        <v/>
      </c>
      <c r="E1107" s="150" t="str">
        <f>IF(G1107="","",VLOOKUP($G1107,'金額'!$N$3:$O$62,2,FALSE))</f>
        <v/>
      </c>
      <c r="F1107" s="150" t="str">
        <f>IF(G1107="","",VLOOKUP($G1107,'金額'!$N$3:$Q$62,4,FALSE))</f>
        <v/>
      </c>
      <c r="G1107" s="140"/>
      <c r="H1107" s="141"/>
      <c r="I1107" s="142"/>
      <c r="J1107" s="143"/>
      <c r="K1107" s="144"/>
      <c r="L1107" s="145"/>
      <c r="M1107" s="151" t="str">
        <f>IF(G1107="","", IF(G1107="Palette TIP",#REF!,VLOOKUP(G1107, '金額'!$N$3:$P$62, 3, FALSE)))</f>
        <v/>
      </c>
      <c r="N1107" s="147" t="str">
        <f t="shared" si="2"/>
        <v/>
      </c>
      <c r="O1107" s="125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</row>
    <row r="1108" ht="13.5" customHeight="1">
      <c r="A1108" s="148"/>
      <c r="B1108" s="60" t="str">
        <f>IF($K1108="","",(VLOOKUP($K1108,'判定表'!$B$3:$G$108,6,FALSE)))</f>
        <v/>
      </c>
      <c r="C1108" s="137"/>
      <c r="D1108" s="149" t="str">
        <f t="shared" si="1"/>
        <v/>
      </c>
      <c r="E1108" s="150" t="str">
        <f>IF(G1108="","",VLOOKUP($G1108,'金額'!$N$3:$O$62,2,FALSE))</f>
        <v/>
      </c>
      <c r="F1108" s="150" t="str">
        <f>IF(G1108="","",VLOOKUP($G1108,'金額'!$N$3:$Q$62,4,FALSE))</f>
        <v/>
      </c>
      <c r="G1108" s="140"/>
      <c r="H1108" s="141"/>
      <c r="I1108" s="142"/>
      <c r="J1108" s="143"/>
      <c r="K1108" s="144"/>
      <c r="L1108" s="145"/>
      <c r="M1108" s="151" t="str">
        <f>IF(G1108="","", IF(G1108="Palette TIP",#REF!,VLOOKUP(G1108, '金額'!$N$3:$P$62, 3, FALSE)))</f>
        <v/>
      </c>
      <c r="N1108" s="147" t="str">
        <f t="shared" si="2"/>
        <v/>
      </c>
      <c r="O1108" s="125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</row>
    <row r="1109" ht="13.5" customHeight="1">
      <c r="A1109" s="148"/>
      <c r="B1109" s="60" t="str">
        <f>IF($K1109="","",(VLOOKUP($K1109,'判定表'!$B$3:$G$108,6,FALSE)))</f>
        <v/>
      </c>
      <c r="C1109" s="137"/>
      <c r="D1109" s="149" t="str">
        <f t="shared" si="1"/>
        <v/>
      </c>
      <c r="E1109" s="150" t="str">
        <f>IF(G1109="","",VLOOKUP($G1109,'金額'!$N$3:$O$62,2,FALSE))</f>
        <v/>
      </c>
      <c r="F1109" s="150" t="str">
        <f>IF(G1109="","",VLOOKUP($G1109,'金額'!$N$3:$Q$62,4,FALSE))</f>
        <v/>
      </c>
      <c r="G1109" s="140"/>
      <c r="H1109" s="141"/>
      <c r="I1109" s="142"/>
      <c r="J1109" s="143"/>
      <c r="K1109" s="144"/>
      <c r="L1109" s="145"/>
      <c r="M1109" s="151" t="str">
        <f>IF(G1109="","", IF(G1109="Palette TIP",#REF!,VLOOKUP(G1109, '金額'!$N$3:$P$62, 3, FALSE)))</f>
        <v/>
      </c>
      <c r="N1109" s="147" t="str">
        <f t="shared" si="2"/>
        <v/>
      </c>
      <c r="O1109" s="125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</row>
    <row r="1110" ht="13.5" customHeight="1">
      <c r="A1110" s="148"/>
      <c r="B1110" s="60" t="str">
        <f>IF($K1110="","",(VLOOKUP($K1110,'判定表'!$B$3:$G$108,6,FALSE)))</f>
        <v/>
      </c>
      <c r="C1110" s="137"/>
      <c r="D1110" s="149" t="str">
        <f t="shared" si="1"/>
        <v/>
      </c>
      <c r="E1110" s="150" t="str">
        <f>IF(G1110="","",VLOOKUP($G1110,'金額'!$N$3:$O$62,2,FALSE))</f>
        <v/>
      </c>
      <c r="F1110" s="150" t="str">
        <f>IF(G1110="","",VLOOKUP($G1110,'金額'!$N$3:$Q$62,4,FALSE))</f>
        <v/>
      </c>
      <c r="G1110" s="140"/>
      <c r="H1110" s="141"/>
      <c r="I1110" s="142"/>
      <c r="J1110" s="143"/>
      <c r="K1110" s="144"/>
      <c r="L1110" s="145"/>
      <c r="M1110" s="151" t="str">
        <f>IF(G1110="","", IF(G1110="Palette TIP",#REF!,VLOOKUP(G1110, '金額'!$N$3:$P$62, 3, FALSE)))</f>
        <v/>
      </c>
      <c r="N1110" s="147" t="str">
        <f t="shared" si="2"/>
        <v/>
      </c>
      <c r="O1110" s="125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</row>
    <row r="1111" ht="13.5" customHeight="1">
      <c r="A1111" s="148"/>
      <c r="B1111" s="60" t="str">
        <f>IF($K1111="","",(VLOOKUP($K1111,'判定表'!$B$3:$G$108,6,FALSE)))</f>
        <v/>
      </c>
      <c r="C1111" s="137"/>
      <c r="D1111" s="149" t="str">
        <f t="shared" si="1"/>
        <v/>
      </c>
      <c r="E1111" s="150" t="str">
        <f>IF(G1111="","",VLOOKUP($G1111,'金額'!$N$3:$O$62,2,FALSE))</f>
        <v/>
      </c>
      <c r="F1111" s="150" t="str">
        <f>IF(G1111="","",VLOOKUP($G1111,'金額'!$N$3:$Q$62,4,FALSE))</f>
        <v/>
      </c>
      <c r="G1111" s="140"/>
      <c r="H1111" s="141"/>
      <c r="I1111" s="142"/>
      <c r="J1111" s="143"/>
      <c r="K1111" s="144"/>
      <c r="L1111" s="145"/>
      <c r="M1111" s="151" t="str">
        <f>IF(G1111="","", IF(G1111="Palette TIP",#REF!,VLOOKUP(G1111, '金額'!$N$3:$P$62, 3, FALSE)))</f>
        <v/>
      </c>
      <c r="N1111" s="147" t="str">
        <f t="shared" si="2"/>
        <v/>
      </c>
      <c r="O1111" s="125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</row>
    <row r="1112" ht="13.5" customHeight="1">
      <c r="A1112" s="148"/>
      <c r="B1112" s="60" t="str">
        <f>IF($K1112="","",(VLOOKUP($K1112,'判定表'!$B$3:$G$108,6,FALSE)))</f>
        <v/>
      </c>
      <c r="C1112" s="137"/>
      <c r="D1112" s="149" t="str">
        <f t="shared" si="1"/>
        <v/>
      </c>
      <c r="E1112" s="150" t="str">
        <f>IF(G1112="","",VLOOKUP($G1112,'金額'!$N$3:$O$62,2,FALSE))</f>
        <v/>
      </c>
      <c r="F1112" s="150" t="str">
        <f>IF(G1112="","",VLOOKUP($G1112,'金額'!$N$3:$Q$62,4,FALSE))</f>
        <v/>
      </c>
      <c r="G1112" s="140"/>
      <c r="H1112" s="141"/>
      <c r="I1112" s="142"/>
      <c r="J1112" s="143"/>
      <c r="K1112" s="144"/>
      <c r="L1112" s="145"/>
      <c r="M1112" s="151" t="str">
        <f>IF(G1112="","", IF(G1112="Palette TIP",#REF!,VLOOKUP(G1112, '金額'!$N$3:$P$62, 3, FALSE)))</f>
        <v/>
      </c>
      <c r="N1112" s="147" t="str">
        <f t="shared" si="2"/>
        <v/>
      </c>
      <c r="O1112" s="125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</row>
    <row r="1113" ht="13.5" customHeight="1">
      <c r="A1113" s="148"/>
      <c r="B1113" s="60" t="str">
        <f>IF($K1113="","",(VLOOKUP($K1113,'判定表'!$B$3:$G$108,6,FALSE)))</f>
        <v/>
      </c>
      <c r="C1113" s="137"/>
      <c r="D1113" s="149" t="str">
        <f t="shared" si="1"/>
        <v/>
      </c>
      <c r="E1113" s="150" t="str">
        <f>IF(G1113="","",VLOOKUP($G1113,'金額'!$N$3:$O$62,2,FALSE))</f>
        <v/>
      </c>
      <c r="F1113" s="150" t="str">
        <f>IF(G1113="","",VLOOKUP($G1113,'金額'!$N$3:$Q$62,4,FALSE))</f>
        <v/>
      </c>
      <c r="G1113" s="140"/>
      <c r="H1113" s="141"/>
      <c r="I1113" s="142"/>
      <c r="J1113" s="143"/>
      <c r="K1113" s="144"/>
      <c r="L1113" s="145"/>
      <c r="M1113" s="151" t="str">
        <f>IF(G1113="","", IF(G1113="Palette TIP",#REF!,VLOOKUP(G1113, '金額'!$N$3:$P$62, 3, FALSE)))</f>
        <v/>
      </c>
      <c r="N1113" s="147" t="str">
        <f t="shared" si="2"/>
        <v/>
      </c>
      <c r="O1113" s="125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</row>
    <row r="1114" ht="13.5" customHeight="1">
      <c r="A1114" s="148"/>
      <c r="B1114" s="60" t="str">
        <f>IF($K1114="","",(VLOOKUP($K1114,'判定表'!$B$3:$G$108,6,FALSE)))</f>
        <v/>
      </c>
      <c r="C1114" s="137"/>
      <c r="D1114" s="149" t="str">
        <f t="shared" si="1"/>
        <v/>
      </c>
      <c r="E1114" s="150" t="str">
        <f>IF(G1114="","",VLOOKUP($G1114,'金額'!$N$3:$O$62,2,FALSE))</f>
        <v/>
      </c>
      <c r="F1114" s="150" t="str">
        <f>IF(G1114="","",VLOOKUP($G1114,'金額'!$N$3:$Q$62,4,FALSE))</f>
        <v/>
      </c>
      <c r="G1114" s="140"/>
      <c r="H1114" s="141"/>
      <c r="I1114" s="142"/>
      <c r="J1114" s="143"/>
      <c r="K1114" s="144"/>
      <c r="L1114" s="145"/>
      <c r="M1114" s="151" t="str">
        <f>IF(G1114="","", IF(G1114="Palette TIP",#REF!,VLOOKUP(G1114, '金額'!$N$3:$P$62, 3, FALSE)))</f>
        <v/>
      </c>
      <c r="N1114" s="147" t="str">
        <f t="shared" si="2"/>
        <v/>
      </c>
      <c r="O1114" s="125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</row>
    <row r="1115" ht="13.5" customHeight="1">
      <c r="A1115" s="148"/>
      <c r="B1115" s="60" t="str">
        <f>IF($K1115="","",(VLOOKUP($K1115,'判定表'!$B$3:$G$108,6,FALSE)))</f>
        <v/>
      </c>
      <c r="C1115" s="137"/>
      <c r="D1115" s="149" t="str">
        <f t="shared" si="1"/>
        <v/>
      </c>
      <c r="E1115" s="150" t="str">
        <f>IF(G1115="","",VLOOKUP($G1115,'金額'!$N$3:$O$62,2,FALSE))</f>
        <v/>
      </c>
      <c r="F1115" s="150" t="str">
        <f>IF(G1115="","",VLOOKUP($G1115,'金額'!$N$3:$Q$62,4,FALSE))</f>
        <v/>
      </c>
      <c r="G1115" s="140"/>
      <c r="H1115" s="141"/>
      <c r="I1115" s="142"/>
      <c r="J1115" s="143"/>
      <c r="K1115" s="144"/>
      <c r="L1115" s="145"/>
      <c r="M1115" s="151" t="str">
        <f>IF(G1115="","", IF(G1115="Palette TIP",#REF!,VLOOKUP(G1115, '金額'!$N$3:$P$62, 3, FALSE)))</f>
        <v/>
      </c>
      <c r="N1115" s="147" t="str">
        <f t="shared" si="2"/>
        <v/>
      </c>
      <c r="O1115" s="125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</row>
    <row r="1116" ht="13.5" customHeight="1">
      <c r="A1116" s="148"/>
      <c r="B1116" s="60" t="str">
        <f>IF($K1116="","",(VLOOKUP($K1116,'判定表'!$B$3:$G$108,6,FALSE)))</f>
        <v/>
      </c>
      <c r="C1116" s="137"/>
      <c r="D1116" s="149" t="str">
        <f t="shared" si="1"/>
        <v/>
      </c>
      <c r="E1116" s="150" t="str">
        <f>IF(G1116="","",VLOOKUP($G1116,'金額'!$N$3:$O$62,2,FALSE))</f>
        <v/>
      </c>
      <c r="F1116" s="150" t="str">
        <f>IF(G1116="","",VLOOKUP($G1116,'金額'!$N$3:$Q$62,4,FALSE))</f>
        <v/>
      </c>
      <c r="G1116" s="140"/>
      <c r="H1116" s="141"/>
      <c r="I1116" s="142"/>
      <c r="J1116" s="143"/>
      <c r="K1116" s="144"/>
      <c r="L1116" s="145"/>
      <c r="M1116" s="151" t="str">
        <f>IF(G1116="","", IF(G1116="Palette TIP",#REF!,VLOOKUP(G1116, '金額'!$N$3:$P$62, 3, FALSE)))</f>
        <v/>
      </c>
      <c r="N1116" s="147" t="str">
        <f t="shared" si="2"/>
        <v/>
      </c>
      <c r="O1116" s="125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</row>
    <row r="1117" ht="13.5" customHeight="1">
      <c r="A1117" s="148"/>
      <c r="B1117" s="60" t="str">
        <f>IF($K1117="","",(VLOOKUP($K1117,'判定表'!$B$3:$G$108,6,FALSE)))</f>
        <v/>
      </c>
      <c r="C1117" s="137"/>
      <c r="D1117" s="149" t="str">
        <f t="shared" si="1"/>
        <v/>
      </c>
      <c r="E1117" s="150" t="str">
        <f>IF(G1117="","",VLOOKUP($G1117,'金額'!$N$3:$O$62,2,FALSE))</f>
        <v/>
      </c>
      <c r="F1117" s="150" t="str">
        <f>IF(G1117="","",VLOOKUP($G1117,'金額'!$N$3:$Q$62,4,FALSE))</f>
        <v/>
      </c>
      <c r="G1117" s="140"/>
      <c r="H1117" s="141"/>
      <c r="I1117" s="142"/>
      <c r="J1117" s="143"/>
      <c r="K1117" s="144"/>
      <c r="L1117" s="145"/>
      <c r="M1117" s="151" t="str">
        <f>IF(G1117="","", IF(G1117="Palette TIP",#REF!,VLOOKUP(G1117, '金額'!$N$3:$P$62, 3, FALSE)))</f>
        <v/>
      </c>
      <c r="N1117" s="147" t="str">
        <f t="shared" si="2"/>
        <v/>
      </c>
      <c r="O1117" s="125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</row>
    <row r="1118" ht="13.5" customHeight="1">
      <c r="A1118" s="148"/>
      <c r="B1118" s="60" t="str">
        <f>IF($K1118="","",(VLOOKUP($K1118,'判定表'!$B$3:$G$108,6,FALSE)))</f>
        <v/>
      </c>
      <c r="C1118" s="137"/>
      <c r="D1118" s="149" t="str">
        <f t="shared" si="1"/>
        <v/>
      </c>
      <c r="E1118" s="150" t="str">
        <f>IF(G1118="","",VLOOKUP($G1118,'金額'!$N$3:$O$62,2,FALSE))</f>
        <v/>
      </c>
      <c r="F1118" s="150" t="str">
        <f>IF(G1118="","",VLOOKUP($G1118,'金額'!$N$3:$Q$62,4,FALSE))</f>
        <v/>
      </c>
      <c r="G1118" s="140"/>
      <c r="H1118" s="141"/>
      <c r="I1118" s="142"/>
      <c r="J1118" s="143"/>
      <c r="K1118" s="144"/>
      <c r="L1118" s="145"/>
      <c r="M1118" s="151" t="str">
        <f>IF(G1118="","", IF(G1118="Palette TIP",#REF!,VLOOKUP(G1118, '金額'!$N$3:$P$62, 3, FALSE)))</f>
        <v/>
      </c>
      <c r="N1118" s="147" t="str">
        <f t="shared" si="2"/>
        <v/>
      </c>
      <c r="O1118" s="125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</row>
    <row r="1119" ht="13.5" customHeight="1">
      <c r="A1119" s="148"/>
      <c r="B1119" s="60" t="str">
        <f>IF($K1119="","",(VLOOKUP($K1119,'判定表'!$B$3:$G$108,6,FALSE)))</f>
        <v/>
      </c>
      <c r="C1119" s="137"/>
      <c r="D1119" s="149" t="str">
        <f t="shared" si="1"/>
        <v/>
      </c>
      <c r="E1119" s="150" t="str">
        <f>IF(G1119="","",VLOOKUP($G1119,'金額'!$N$3:$O$62,2,FALSE))</f>
        <v/>
      </c>
      <c r="F1119" s="150" t="str">
        <f>IF(G1119="","",VLOOKUP($G1119,'金額'!$N$3:$Q$62,4,FALSE))</f>
        <v/>
      </c>
      <c r="G1119" s="140"/>
      <c r="H1119" s="141"/>
      <c r="I1119" s="142"/>
      <c r="J1119" s="143"/>
      <c r="K1119" s="144"/>
      <c r="L1119" s="145"/>
      <c r="M1119" s="151" t="str">
        <f>IF(G1119="","", IF(G1119="Palette TIP",#REF!,VLOOKUP(G1119, '金額'!$N$3:$P$62, 3, FALSE)))</f>
        <v/>
      </c>
      <c r="N1119" s="147" t="str">
        <f t="shared" si="2"/>
        <v/>
      </c>
      <c r="O1119" s="125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</row>
    <row r="1120" ht="13.5" customHeight="1">
      <c r="A1120" s="148"/>
      <c r="B1120" s="60" t="str">
        <f>IF($K1120="","",(VLOOKUP($K1120,'判定表'!$B$3:$G$108,6,FALSE)))</f>
        <v/>
      </c>
      <c r="C1120" s="137"/>
      <c r="D1120" s="149" t="str">
        <f t="shared" si="1"/>
        <v/>
      </c>
      <c r="E1120" s="150" t="str">
        <f>IF(G1120="","",VLOOKUP($G1120,'金額'!$N$3:$O$62,2,FALSE))</f>
        <v/>
      </c>
      <c r="F1120" s="150" t="str">
        <f>IF(G1120="","",VLOOKUP($G1120,'金額'!$N$3:$Q$62,4,FALSE))</f>
        <v/>
      </c>
      <c r="G1120" s="140"/>
      <c r="H1120" s="141"/>
      <c r="I1120" s="142"/>
      <c r="J1120" s="143"/>
      <c r="K1120" s="144"/>
      <c r="L1120" s="145"/>
      <c r="M1120" s="151" t="str">
        <f>IF(G1120="","", IF(G1120="Palette TIP",#REF!,VLOOKUP(G1120, '金額'!$N$3:$P$62, 3, FALSE)))</f>
        <v/>
      </c>
      <c r="N1120" s="147" t="str">
        <f t="shared" si="2"/>
        <v/>
      </c>
      <c r="O1120" s="125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</row>
    <row r="1121" ht="13.5" customHeight="1">
      <c r="A1121" s="148"/>
      <c r="B1121" s="60" t="str">
        <f>IF($K1121="","",(VLOOKUP($K1121,'判定表'!$B$3:$G$108,6,FALSE)))</f>
        <v/>
      </c>
      <c r="C1121" s="137"/>
      <c r="D1121" s="149" t="str">
        <f t="shared" si="1"/>
        <v/>
      </c>
      <c r="E1121" s="150" t="str">
        <f>IF(G1121="","",VLOOKUP($G1121,'金額'!$N$3:$O$62,2,FALSE))</f>
        <v/>
      </c>
      <c r="F1121" s="150" t="str">
        <f>IF(G1121="","",VLOOKUP($G1121,'金額'!$N$3:$Q$62,4,FALSE))</f>
        <v/>
      </c>
      <c r="G1121" s="140"/>
      <c r="H1121" s="141"/>
      <c r="I1121" s="142"/>
      <c r="J1121" s="143"/>
      <c r="K1121" s="144"/>
      <c r="L1121" s="145"/>
      <c r="M1121" s="151" t="str">
        <f>IF(G1121="","", IF(G1121="Palette TIP",#REF!,VLOOKUP(G1121, '金額'!$N$3:$P$62, 3, FALSE)))</f>
        <v/>
      </c>
      <c r="N1121" s="147" t="str">
        <f t="shared" si="2"/>
        <v/>
      </c>
      <c r="O1121" s="125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</row>
    <row r="1122" ht="13.5" customHeight="1">
      <c r="A1122" s="148"/>
      <c r="B1122" s="60" t="str">
        <f>IF($K1122="","",(VLOOKUP($K1122,'判定表'!$B$3:$G$108,6,FALSE)))</f>
        <v/>
      </c>
      <c r="C1122" s="137"/>
      <c r="D1122" s="149" t="str">
        <f t="shared" si="1"/>
        <v/>
      </c>
      <c r="E1122" s="150" t="str">
        <f>IF(G1122="","",VLOOKUP($G1122,'金額'!$N$3:$O$62,2,FALSE))</f>
        <v/>
      </c>
      <c r="F1122" s="150" t="str">
        <f>IF(G1122="","",VLOOKUP($G1122,'金額'!$N$3:$Q$62,4,FALSE))</f>
        <v/>
      </c>
      <c r="G1122" s="140"/>
      <c r="H1122" s="141"/>
      <c r="I1122" s="142"/>
      <c r="J1122" s="143"/>
      <c r="K1122" s="144"/>
      <c r="L1122" s="145"/>
      <c r="M1122" s="151" t="str">
        <f>IF(G1122="","", IF(G1122="Palette TIP",#REF!,VLOOKUP(G1122, '金額'!$N$3:$P$62, 3, FALSE)))</f>
        <v/>
      </c>
      <c r="N1122" s="147" t="str">
        <f t="shared" si="2"/>
        <v/>
      </c>
      <c r="O1122" s="125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</row>
    <row r="1123" ht="13.5" customHeight="1">
      <c r="A1123" s="148"/>
      <c r="B1123" s="60" t="str">
        <f>IF($K1123="","",(VLOOKUP($K1123,'判定表'!$B$3:$G$108,6,FALSE)))</f>
        <v/>
      </c>
      <c r="C1123" s="137"/>
      <c r="D1123" s="149" t="str">
        <f t="shared" si="1"/>
        <v/>
      </c>
      <c r="E1123" s="150" t="str">
        <f>IF(G1123="","",VLOOKUP($G1123,'金額'!$N$3:$O$62,2,FALSE))</f>
        <v/>
      </c>
      <c r="F1123" s="150" t="str">
        <f>IF(G1123="","",VLOOKUP($G1123,'金額'!$N$3:$Q$62,4,FALSE))</f>
        <v/>
      </c>
      <c r="G1123" s="140"/>
      <c r="H1123" s="141"/>
      <c r="I1123" s="142"/>
      <c r="J1123" s="143"/>
      <c r="K1123" s="144"/>
      <c r="L1123" s="145"/>
      <c r="M1123" s="151" t="str">
        <f>IF(G1123="","", IF(G1123="Palette TIP",#REF!,VLOOKUP(G1123, '金額'!$N$3:$P$62, 3, FALSE)))</f>
        <v/>
      </c>
      <c r="N1123" s="147" t="str">
        <f t="shared" si="2"/>
        <v/>
      </c>
      <c r="O1123" s="125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</row>
    <row r="1124" ht="13.5" customHeight="1">
      <c r="A1124" s="148"/>
      <c r="B1124" s="60" t="str">
        <f>IF($K1124="","",(VLOOKUP($K1124,'判定表'!$B$3:$G$108,6,FALSE)))</f>
        <v/>
      </c>
      <c r="C1124" s="137"/>
      <c r="D1124" s="149" t="str">
        <f t="shared" si="1"/>
        <v/>
      </c>
      <c r="E1124" s="150" t="str">
        <f>IF(G1124="","",VLOOKUP($G1124,'金額'!$N$3:$O$62,2,FALSE))</f>
        <v/>
      </c>
      <c r="F1124" s="150" t="str">
        <f>IF(G1124="","",VLOOKUP($G1124,'金額'!$N$3:$Q$62,4,FALSE))</f>
        <v/>
      </c>
      <c r="G1124" s="140"/>
      <c r="H1124" s="141"/>
      <c r="I1124" s="142"/>
      <c r="J1124" s="143"/>
      <c r="K1124" s="144"/>
      <c r="L1124" s="145"/>
      <c r="M1124" s="151" t="str">
        <f>IF(G1124="","", IF(G1124="Palette TIP",#REF!,VLOOKUP(G1124, '金額'!$N$3:$P$62, 3, FALSE)))</f>
        <v/>
      </c>
      <c r="N1124" s="147" t="str">
        <f t="shared" si="2"/>
        <v/>
      </c>
      <c r="O1124" s="125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</row>
    <row r="1125" ht="13.5" customHeight="1">
      <c r="A1125" s="148"/>
      <c r="B1125" s="60" t="str">
        <f>IF($K1125="","",(VLOOKUP($K1125,'判定表'!$B$3:$G$108,6,FALSE)))</f>
        <v/>
      </c>
      <c r="C1125" s="137"/>
      <c r="D1125" s="149" t="str">
        <f t="shared" si="1"/>
        <v/>
      </c>
      <c r="E1125" s="150" t="str">
        <f>IF(G1125="","",VLOOKUP($G1125,'金額'!$N$3:$O$62,2,FALSE))</f>
        <v/>
      </c>
      <c r="F1125" s="150" t="str">
        <f>IF(G1125="","",VLOOKUP($G1125,'金額'!$N$3:$Q$62,4,FALSE))</f>
        <v/>
      </c>
      <c r="G1125" s="140"/>
      <c r="H1125" s="141"/>
      <c r="I1125" s="142"/>
      <c r="J1125" s="143"/>
      <c r="K1125" s="144"/>
      <c r="L1125" s="145"/>
      <c r="M1125" s="151" t="str">
        <f>IF(G1125="","", IF(G1125="Palette TIP",#REF!,VLOOKUP(G1125, '金額'!$N$3:$P$62, 3, FALSE)))</f>
        <v/>
      </c>
      <c r="N1125" s="147" t="str">
        <f t="shared" si="2"/>
        <v/>
      </c>
      <c r="O1125" s="125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</row>
    <row r="1126" ht="13.5" customHeight="1">
      <c r="A1126" s="148"/>
      <c r="B1126" s="60" t="str">
        <f>IF($K1126="","",(VLOOKUP($K1126,'判定表'!$B$3:$G$108,6,FALSE)))</f>
        <v/>
      </c>
      <c r="C1126" s="137"/>
      <c r="D1126" s="149" t="str">
        <f t="shared" si="1"/>
        <v/>
      </c>
      <c r="E1126" s="150" t="str">
        <f>IF(G1126="","",VLOOKUP($G1126,'金額'!$N$3:$O$62,2,FALSE))</f>
        <v/>
      </c>
      <c r="F1126" s="150" t="str">
        <f>IF(G1126="","",VLOOKUP($G1126,'金額'!$N$3:$Q$62,4,FALSE))</f>
        <v/>
      </c>
      <c r="G1126" s="140"/>
      <c r="H1126" s="141"/>
      <c r="I1126" s="142"/>
      <c r="J1126" s="143"/>
      <c r="K1126" s="144"/>
      <c r="L1126" s="145"/>
      <c r="M1126" s="151" t="str">
        <f>IF(G1126="","", IF(G1126="Palette TIP",#REF!,VLOOKUP(G1126, '金額'!$N$3:$P$62, 3, FALSE)))</f>
        <v/>
      </c>
      <c r="N1126" s="147" t="str">
        <f t="shared" si="2"/>
        <v/>
      </c>
      <c r="O1126" s="125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</row>
    <row r="1127" ht="13.5" customHeight="1">
      <c r="A1127" s="148"/>
      <c r="B1127" s="60" t="str">
        <f>IF($K1127="","",(VLOOKUP($K1127,'判定表'!$B$3:$G$108,6,FALSE)))</f>
        <v/>
      </c>
      <c r="C1127" s="137"/>
      <c r="D1127" s="149" t="str">
        <f t="shared" si="1"/>
        <v/>
      </c>
      <c r="E1127" s="150" t="str">
        <f>IF(G1127="","",VLOOKUP($G1127,'金額'!$N$3:$O$62,2,FALSE))</f>
        <v/>
      </c>
      <c r="F1127" s="150" t="str">
        <f>IF(G1127="","",VLOOKUP($G1127,'金額'!$N$3:$Q$62,4,FALSE))</f>
        <v/>
      </c>
      <c r="G1127" s="140"/>
      <c r="H1127" s="141"/>
      <c r="I1127" s="142"/>
      <c r="J1127" s="143"/>
      <c r="K1127" s="144"/>
      <c r="L1127" s="145"/>
      <c r="M1127" s="151" t="str">
        <f>IF(G1127="","", IF(G1127="Palette TIP",#REF!,VLOOKUP(G1127, '金額'!$N$3:$P$62, 3, FALSE)))</f>
        <v/>
      </c>
      <c r="N1127" s="147" t="str">
        <f t="shared" si="2"/>
        <v/>
      </c>
      <c r="O1127" s="125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</row>
    <row r="1128" ht="13.5" customHeight="1">
      <c r="A1128" s="148"/>
      <c r="B1128" s="60" t="str">
        <f>IF($K1128="","",(VLOOKUP($K1128,'判定表'!$B$3:$G$108,6,FALSE)))</f>
        <v/>
      </c>
      <c r="C1128" s="137"/>
      <c r="D1128" s="149" t="str">
        <f t="shared" si="1"/>
        <v/>
      </c>
      <c r="E1128" s="150" t="str">
        <f>IF(G1128="","",VLOOKUP($G1128,'金額'!$N$3:$O$62,2,FALSE))</f>
        <v/>
      </c>
      <c r="F1128" s="150" t="str">
        <f>IF(G1128="","",VLOOKUP($G1128,'金額'!$N$3:$Q$62,4,FALSE))</f>
        <v/>
      </c>
      <c r="G1128" s="140"/>
      <c r="H1128" s="141"/>
      <c r="I1128" s="142"/>
      <c r="J1128" s="143"/>
      <c r="K1128" s="144"/>
      <c r="L1128" s="145"/>
      <c r="M1128" s="151" t="str">
        <f>IF(G1128="","", IF(G1128="Palette TIP",#REF!,VLOOKUP(G1128, '金額'!$N$3:$P$62, 3, FALSE)))</f>
        <v/>
      </c>
      <c r="N1128" s="147" t="str">
        <f t="shared" si="2"/>
        <v/>
      </c>
      <c r="O1128" s="125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</row>
    <row r="1129" ht="13.5" customHeight="1">
      <c r="A1129" s="148"/>
      <c r="B1129" s="60" t="str">
        <f>IF($K1129="","",(VLOOKUP($K1129,'判定表'!$B$3:$G$108,6,FALSE)))</f>
        <v/>
      </c>
      <c r="C1129" s="137"/>
      <c r="D1129" s="149" t="str">
        <f t="shared" si="1"/>
        <v/>
      </c>
      <c r="E1129" s="150" t="str">
        <f>IF(G1129="","",VLOOKUP($G1129,'金額'!$N$3:$O$62,2,FALSE))</f>
        <v/>
      </c>
      <c r="F1129" s="150" t="str">
        <f>IF(G1129="","",VLOOKUP($G1129,'金額'!$N$3:$Q$62,4,FALSE))</f>
        <v/>
      </c>
      <c r="G1129" s="140"/>
      <c r="H1129" s="141"/>
      <c r="I1129" s="142"/>
      <c r="J1129" s="143"/>
      <c r="K1129" s="144"/>
      <c r="L1129" s="145"/>
      <c r="M1129" s="151" t="str">
        <f>IF(G1129="","", IF(G1129="Palette TIP",#REF!,VLOOKUP(G1129, '金額'!$N$3:$P$62, 3, FALSE)))</f>
        <v/>
      </c>
      <c r="N1129" s="147" t="str">
        <f t="shared" si="2"/>
        <v/>
      </c>
      <c r="O1129" s="125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</row>
    <row r="1130" ht="13.5" customHeight="1">
      <c r="A1130" s="148"/>
      <c r="B1130" s="60" t="str">
        <f>IF($K1130="","",(VLOOKUP($K1130,'判定表'!$B$3:$G$108,6,FALSE)))</f>
        <v/>
      </c>
      <c r="C1130" s="137"/>
      <c r="D1130" s="149" t="str">
        <f t="shared" si="1"/>
        <v/>
      </c>
      <c r="E1130" s="150" t="str">
        <f>IF(G1130="","",VLOOKUP($G1130,'金額'!$N$3:$O$62,2,FALSE))</f>
        <v/>
      </c>
      <c r="F1130" s="150" t="str">
        <f>IF(G1130="","",VLOOKUP($G1130,'金額'!$N$3:$Q$62,4,FALSE))</f>
        <v/>
      </c>
      <c r="G1130" s="140"/>
      <c r="H1130" s="141"/>
      <c r="I1130" s="142"/>
      <c r="J1130" s="143"/>
      <c r="K1130" s="144"/>
      <c r="L1130" s="145"/>
      <c r="M1130" s="151" t="str">
        <f>IF(G1130="","", IF(G1130="Palette TIP",#REF!,VLOOKUP(G1130, '金額'!$N$3:$P$62, 3, FALSE)))</f>
        <v/>
      </c>
      <c r="N1130" s="147" t="str">
        <f t="shared" si="2"/>
        <v/>
      </c>
      <c r="O1130" s="125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</row>
    <row r="1131" ht="13.5" customHeight="1">
      <c r="A1131" s="148"/>
      <c r="B1131" s="60" t="str">
        <f>IF($K1131="","",(VLOOKUP($K1131,'判定表'!$B$3:$G$108,6,FALSE)))</f>
        <v/>
      </c>
      <c r="C1131" s="137"/>
      <c r="D1131" s="149" t="str">
        <f t="shared" si="1"/>
        <v/>
      </c>
      <c r="E1131" s="150" t="str">
        <f>IF(G1131="","",VLOOKUP($G1131,'金額'!$N$3:$O$62,2,FALSE))</f>
        <v/>
      </c>
      <c r="F1131" s="150" t="str">
        <f>IF(G1131="","",VLOOKUP($G1131,'金額'!$N$3:$Q$62,4,FALSE))</f>
        <v/>
      </c>
      <c r="G1131" s="140"/>
      <c r="H1131" s="141"/>
      <c r="I1131" s="142"/>
      <c r="J1131" s="143"/>
      <c r="K1131" s="144"/>
      <c r="L1131" s="145"/>
      <c r="M1131" s="151" t="str">
        <f>IF(G1131="","", IF(G1131="Palette TIP",#REF!,VLOOKUP(G1131, '金額'!$N$3:$P$62, 3, FALSE)))</f>
        <v/>
      </c>
      <c r="N1131" s="147" t="str">
        <f t="shared" si="2"/>
        <v/>
      </c>
      <c r="O1131" s="125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</row>
    <row r="1132" ht="13.5" customHeight="1">
      <c r="A1132" s="148"/>
      <c r="B1132" s="60" t="str">
        <f>IF($K1132="","",(VLOOKUP($K1132,'判定表'!$B$3:$G$108,6,FALSE)))</f>
        <v/>
      </c>
      <c r="C1132" s="137"/>
      <c r="D1132" s="149" t="str">
        <f t="shared" si="1"/>
        <v/>
      </c>
      <c r="E1132" s="150" t="str">
        <f>IF(G1132="","",VLOOKUP($G1132,'金額'!$N$3:$O$62,2,FALSE))</f>
        <v/>
      </c>
      <c r="F1132" s="150" t="str">
        <f>IF(G1132="","",VLOOKUP($G1132,'金額'!$N$3:$Q$62,4,FALSE))</f>
        <v/>
      </c>
      <c r="G1132" s="140"/>
      <c r="H1132" s="141"/>
      <c r="I1132" s="142"/>
      <c r="J1132" s="143"/>
      <c r="K1132" s="144"/>
      <c r="L1132" s="145"/>
      <c r="M1132" s="151" t="str">
        <f>IF(G1132="","", IF(G1132="Palette TIP",#REF!,VLOOKUP(G1132, '金額'!$N$3:$P$62, 3, FALSE)))</f>
        <v/>
      </c>
      <c r="N1132" s="147" t="str">
        <f t="shared" si="2"/>
        <v/>
      </c>
      <c r="O1132" s="125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</row>
    <row r="1133" ht="13.5" customHeight="1">
      <c r="A1133" s="148"/>
      <c r="B1133" s="60" t="str">
        <f>IF($K1133="","",(VLOOKUP($K1133,'判定表'!$B$3:$G$108,6,FALSE)))</f>
        <v/>
      </c>
      <c r="C1133" s="137"/>
      <c r="D1133" s="149" t="str">
        <f t="shared" si="1"/>
        <v/>
      </c>
      <c r="E1133" s="150" t="str">
        <f>IF(G1133="","",VLOOKUP($G1133,'金額'!$N$3:$O$62,2,FALSE))</f>
        <v/>
      </c>
      <c r="F1133" s="150" t="str">
        <f>IF(G1133="","",VLOOKUP($G1133,'金額'!$N$3:$Q$62,4,FALSE))</f>
        <v/>
      </c>
      <c r="G1133" s="140"/>
      <c r="H1133" s="141"/>
      <c r="I1133" s="142"/>
      <c r="J1133" s="143"/>
      <c r="K1133" s="144"/>
      <c r="L1133" s="145"/>
      <c r="M1133" s="151" t="str">
        <f>IF(G1133="","", IF(G1133="Palette TIP",#REF!,VLOOKUP(G1133, '金額'!$N$3:$P$62, 3, FALSE)))</f>
        <v/>
      </c>
      <c r="N1133" s="147" t="str">
        <f t="shared" si="2"/>
        <v/>
      </c>
      <c r="O1133" s="125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</row>
    <row r="1134" ht="13.5" customHeight="1">
      <c r="A1134" s="148"/>
      <c r="B1134" s="60" t="str">
        <f>IF($K1134="","",(VLOOKUP($K1134,'判定表'!$B$3:$G$108,6,FALSE)))</f>
        <v/>
      </c>
      <c r="C1134" s="137"/>
      <c r="D1134" s="149" t="str">
        <f t="shared" si="1"/>
        <v/>
      </c>
      <c r="E1134" s="150" t="str">
        <f>IF(G1134="","",VLOOKUP($G1134,'金額'!$N$3:$O$62,2,FALSE))</f>
        <v/>
      </c>
      <c r="F1134" s="150" t="str">
        <f>IF(G1134="","",VLOOKUP($G1134,'金額'!$N$3:$Q$62,4,FALSE))</f>
        <v/>
      </c>
      <c r="G1134" s="140"/>
      <c r="H1134" s="141"/>
      <c r="I1134" s="142"/>
      <c r="J1134" s="143"/>
      <c r="K1134" s="144"/>
      <c r="L1134" s="145"/>
      <c r="M1134" s="151" t="str">
        <f>IF(G1134="","", IF(G1134="Palette TIP",#REF!,VLOOKUP(G1134, '金額'!$N$3:$P$62, 3, FALSE)))</f>
        <v/>
      </c>
      <c r="N1134" s="147" t="str">
        <f t="shared" si="2"/>
        <v/>
      </c>
      <c r="O1134" s="125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</row>
    <row r="1135" ht="13.5" customHeight="1">
      <c r="A1135" s="148"/>
      <c r="B1135" s="60" t="str">
        <f>IF($K1135="","",(VLOOKUP($K1135,'判定表'!$B$3:$G$108,6,FALSE)))</f>
        <v/>
      </c>
      <c r="C1135" s="137"/>
      <c r="D1135" s="149" t="str">
        <f t="shared" si="1"/>
        <v/>
      </c>
      <c r="E1135" s="150" t="str">
        <f>IF(G1135="","",VLOOKUP($G1135,'金額'!$N$3:$O$62,2,FALSE))</f>
        <v/>
      </c>
      <c r="F1135" s="150" t="str">
        <f>IF(G1135="","",VLOOKUP($G1135,'金額'!$N$3:$Q$62,4,FALSE))</f>
        <v/>
      </c>
      <c r="G1135" s="140"/>
      <c r="H1135" s="141"/>
      <c r="I1135" s="142"/>
      <c r="J1135" s="143"/>
      <c r="K1135" s="144"/>
      <c r="L1135" s="145"/>
      <c r="M1135" s="151" t="str">
        <f>IF(G1135="","", IF(G1135="Palette TIP",#REF!,VLOOKUP(G1135, '金額'!$N$3:$P$62, 3, FALSE)))</f>
        <v/>
      </c>
      <c r="N1135" s="147" t="str">
        <f t="shared" si="2"/>
        <v/>
      </c>
      <c r="O1135" s="125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</row>
    <row r="1136" ht="13.5" customHeight="1">
      <c r="A1136" s="148"/>
      <c r="B1136" s="60" t="str">
        <f>IF($K1136="","",(VLOOKUP($K1136,'判定表'!$B$3:$G$108,6,FALSE)))</f>
        <v/>
      </c>
      <c r="C1136" s="137"/>
      <c r="D1136" s="149" t="str">
        <f t="shared" si="1"/>
        <v/>
      </c>
      <c r="E1136" s="150" t="str">
        <f>IF(G1136="","",VLOOKUP($G1136,'金額'!$N$3:$O$62,2,FALSE))</f>
        <v/>
      </c>
      <c r="F1136" s="150" t="str">
        <f>IF(G1136="","",VLOOKUP($G1136,'金額'!$N$3:$Q$62,4,FALSE))</f>
        <v/>
      </c>
      <c r="G1136" s="140"/>
      <c r="H1136" s="141"/>
      <c r="I1136" s="142"/>
      <c r="J1136" s="143"/>
      <c r="K1136" s="144"/>
      <c r="L1136" s="145"/>
      <c r="M1136" s="151" t="str">
        <f>IF(G1136="","", IF(G1136="Palette TIP",#REF!,VLOOKUP(G1136, '金額'!$N$3:$P$62, 3, FALSE)))</f>
        <v/>
      </c>
      <c r="N1136" s="147" t="str">
        <f t="shared" si="2"/>
        <v/>
      </c>
      <c r="O1136" s="125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</row>
    <row r="1137" ht="13.5" customHeight="1">
      <c r="A1137" s="148"/>
      <c r="B1137" s="60" t="str">
        <f>IF($K1137="","",(VLOOKUP($K1137,'判定表'!$B$3:$G$108,6,FALSE)))</f>
        <v/>
      </c>
      <c r="C1137" s="137"/>
      <c r="D1137" s="149" t="str">
        <f t="shared" si="1"/>
        <v/>
      </c>
      <c r="E1137" s="150" t="str">
        <f>IF(G1137="","",VLOOKUP($G1137,'金額'!$N$3:$O$62,2,FALSE))</f>
        <v/>
      </c>
      <c r="F1137" s="150" t="str">
        <f>IF(G1137="","",VLOOKUP($G1137,'金額'!$N$3:$Q$62,4,FALSE))</f>
        <v/>
      </c>
      <c r="G1137" s="140"/>
      <c r="H1137" s="141"/>
      <c r="I1137" s="142"/>
      <c r="J1137" s="143"/>
      <c r="K1137" s="144"/>
      <c r="L1137" s="145"/>
      <c r="M1137" s="151" t="str">
        <f>IF(G1137="","", IF(G1137="Palette TIP",#REF!,VLOOKUP(G1137, '金額'!$N$3:$P$62, 3, FALSE)))</f>
        <v/>
      </c>
      <c r="N1137" s="147" t="str">
        <f t="shared" si="2"/>
        <v/>
      </c>
      <c r="O1137" s="125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</row>
    <row r="1138" ht="13.5" customHeight="1">
      <c r="A1138" s="148"/>
      <c r="B1138" s="60" t="str">
        <f>IF($K1138="","",(VLOOKUP($K1138,'判定表'!$B$3:$G$108,6,FALSE)))</f>
        <v/>
      </c>
      <c r="C1138" s="137"/>
      <c r="D1138" s="149" t="str">
        <f t="shared" si="1"/>
        <v/>
      </c>
      <c r="E1138" s="150" t="str">
        <f>IF(G1138="","",VLOOKUP($G1138,'金額'!$N$3:$O$62,2,FALSE))</f>
        <v/>
      </c>
      <c r="F1138" s="150" t="str">
        <f>IF(G1138="","",VLOOKUP($G1138,'金額'!$N$3:$Q$62,4,FALSE))</f>
        <v/>
      </c>
      <c r="G1138" s="140"/>
      <c r="H1138" s="141"/>
      <c r="I1138" s="142"/>
      <c r="J1138" s="143"/>
      <c r="K1138" s="144"/>
      <c r="L1138" s="145"/>
      <c r="M1138" s="151" t="str">
        <f>IF(G1138="","", IF(G1138="Palette TIP",#REF!,VLOOKUP(G1138, '金額'!$N$3:$P$62, 3, FALSE)))</f>
        <v/>
      </c>
      <c r="N1138" s="147" t="str">
        <f t="shared" si="2"/>
        <v/>
      </c>
      <c r="O1138" s="125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</row>
    <row r="1139" ht="13.5" customHeight="1">
      <c r="A1139" s="148"/>
      <c r="B1139" s="60" t="str">
        <f>IF($K1139="","",(VLOOKUP($K1139,'判定表'!$B$3:$G$108,6,FALSE)))</f>
        <v/>
      </c>
      <c r="C1139" s="137"/>
      <c r="D1139" s="149" t="str">
        <f t="shared" si="1"/>
        <v/>
      </c>
      <c r="E1139" s="150" t="str">
        <f>IF(G1139="","",VLOOKUP($G1139,'金額'!$N$3:$O$62,2,FALSE))</f>
        <v/>
      </c>
      <c r="F1139" s="150" t="str">
        <f>IF(G1139="","",VLOOKUP($G1139,'金額'!$N$3:$Q$62,4,FALSE))</f>
        <v/>
      </c>
      <c r="G1139" s="140"/>
      <c r="H1139" s="141"/>
      <c r="I1139" s="142"/>
      <c r="J1139" s="143"/>
      <c r="K1139" s="144"/>
      <c r="L1139" s="145"/>
      <c r="M1139" s="151" t="str">
        <f>IF(G1139="","", IF(G1139="Palette TIP",#REF!,VLOOKUP(G1139, '金額'!$N$3:$P$62, 3, FALSE)))</f>
        <v/>
      </c>
      <c r="N1139" s="147" t="str">
        <f t="shared" si="2"/>
        <v/>
      </c>
      <c r="O1139" s="125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</row>
    <row r="1140" ht="13.5" customHeight="1">
      <c r="A1140" s="148"/>
      <c r="B1140" s="60" t="str">
        <f>IF($K1140="","",(VLOOKUP($K1140,'判定表'!$B$3:$G$108,6,FALSE)))</f>
        <v/>
      </c>
      <c r="C1140" s="137"/>
      <c r="D1140" s="149" t="str">
        <f t="shared" si="1"/>
        <v/>
      </c>
      <c r="E1140" s="150" t="str">
        <f>IF(G1140="","",VLOOKUP($G1140,'金額'!$N$3:$O$62,2,FALSE))</f>
        <v/>
      </c>
      <c r="F1140" s="150" t="str">
        <f>IF(G1140="","",VLOOKUP($G1140,'金額'!$N$3:$Q$62,4,FALSE))</f>
        <v/>
      </c>
      <c r="G1140" s="140"/>
      <c r="H1140" s="141"/>
      <c r="I1140" s="142"/>
      <c r="J1140" s="143"/>
      <c r="K1140" s="144"/>
      <c r="L1140" s="145"/>
      <c r="M1140" s="151" t="str">
        <f>IF(G1140="","", IF(G1140="Palette TIP",#REF!,VLOOKUP(G1140, '金額'!$N$3:$P$62, 3, FALSE)))</f>
        <v/>
      </c>
      <c r="N1140" s="147" t="str">
        <f t="shared" si="2"/>
        <v/>
      </c>
      <c r="O1140" s="125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</row>
    <row r="1141" ht="13.5" customHeight="1">
      <c r="A1141" s="148"/>
      <c r="B1141" s="60" t="str">
        <f>IF($K1141="","",(VLOOKUP($K1141,'判定表'!$B$3:$G$108,6,FALSE)))</f>
        <v/>
      </c>
      <c r="C1141" s="137"/>
      <c r="D1141" s="149" t="str">
        <f t="shared" si="1"/>
        <v/>
      </c>
      <c r="E1141" s="150" t="str">
        <f>IF(G1141="","",VLOOKUP($G1141,'金額'!$N$3:$O$62,2,FALSE))</f>
        <v/>
      </c>
      <c r="F1141" s="150" t="str">
        <f>IF(G1141="","",VLOOKUP($G1141,'金額'!$N$3:$Q$62,4,FALSE))</f>
        <v/>
      </c>
      <c r="G1141" s="140"/>
      <c r="H1141" s="141"/>
      <c r="I1141" s="142"/>
      <c r="J1141" s="143"/>
      <c r="K1141" s="144"/>
      <c r="L1141" s="145"/>
      <c r="M1141" s="151" t="str">
        <f>IF(G1141="","", IF(G1141="Palette TIP",#REF!,VLOOKUP(G1141, '金額'!$N$3:$P$62, 3, FALSE)))</f>
        <v/>
      </c>
      <c r="N1141" s="147" t="str">
        <f t="shared" si="2"/>
        <v/>
      </c>
      <c r="O1141" s="125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</row>
    <row r="1142" ht="13.5" customHeight="1">
      <c r="A1142" s="148"/>
      <c r="B1142" s="60" t="str">
        <f>IF($K1142="","",(VLOOKUP($K1142,'判定表'!$B$3:$G$108,6,FALSE)))</f>
        <v/>
      </c>
      <c r="C1142" s="137"/>
      <c r="D1142" s="149" t="str">
        <f t="shared" si="1"/>
        <v/>
      </c>
      <c r="E1142" s="150" t="str">
        <f>IF(G1142="","",VLOOKUP($G1142,'金額'!$N$3:$O$62,2,FALSE))</f>
        <v/>
      </c>
      <c r="F1142" s="150" t="str">
        <f>IF(G1142="","",VLOOKUP($G1142,'金額'!$N$3:$Q$62,4,FALSE))</f>
        <v/>
      </c>
      <c r="G1142" s="140"/>
      <c r="H1142" s="141"/>
      <c r="I1142" s="142"/>
      <c r="J1142" s="143"/>
      <c r="K1142" s="144"/>
      <c r="L1142" s="145"/>
      <c r="M1142" s="151" t="str">
        <f>IF(G1142="","", IF(G1142="Palette TIP",#REF!,VLOOKUP(G1142, '金額'!$N$3:$P$62, 3, FALSE)))</f>
        <v/>
      </c>
      <c r="N1142" s="147" t="str">
        <f t="shared" si="2"/>
        <v/>
      </c>
      <c r="O1142" s="125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</row>
    <row r="1143" ht="13.5" customHeight="1">
      <c r="A1143" s="148"/>
      <c r="B1143" s="60" t="str">
        <f>IF($K1143="","",(VLOOKUP($K1143,'判定表'!$B$3:$G$108,6,FALSE)))</f>
        <v/>
      </c>
      <c r="C1143" s="137"/>
      <c r="D1143" s="149" t="str">
        <f t="shared" si="1"/>
        <v/>
      </c>
      <c r="E1143" s="150" t="str">
        <f>IF(G1143="","",VLOOKUP($G1143,'金額'!$N$3:$O$62,2,FALSE))</f>
        <v/>
      </c>
      <c r="F1143" s="150" t="str">
        <f>IF(G1143="","",VLOOKUP($G1143,'金額'!$N$3:$Q$62,4,FALSE))</f>
        <v/>
      </c>
      <c r="G1143" s="140"/>
      <c r="H1143" s="141"/>
      <c r="I1143" s="142"/>
      <c r="J1143" s="143"/>
      <c r="K1143" s="144"/>
      <c r="L1143" s="145"/>
      <c r="M1143" s="151" t="str">
        <f>IF(G1143="","", IF(G1143="Palette TIP",#REF!,VLOOKUP(G1143, '金額'!$N$3:$P$62, 3, FALSE)))</f>
        <v/>
      </c>
      <c r="N1143" s="147" t="str">
        <f t="shared" si="2"/>
        <v/>
      </c>
      <c r="O1143" s="125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</row>
    <row r="1144" ht="13.5" customHeight="1">
      <c r="A1144" s="148"/>
      <c r="B1144" s="60" t="str">
        <f>IF($K1144="","",(VLOOKUP($K1144,'判定表'!$B$3:$G$108,6,FALSE)))</f>
        <v/>
      </c>
      <c r="C1144" s="137"/>
      <c r="D1144" s="149" t="str">
        <f t="shared" si="1"/>
        <v/>
      </c>
      <c r="E1144" s="150" t="str">
        <f>IF(G1144="","",VLOOKUP($G1144,'金額'!$N$3:$O$62,2,FALSE))</f>
        <v/>
      </c>
      <c r="F1144" s="150" t="str">
        <f>IF(G1144="","",VLOOKUP($G1144,'金額'!$N$3:$Q$62,4,FALSE))</f>
        <v/>
      </c>
      <c r="G1144" s="140"/>
      <c r="H1144" s="141"/>
      <c r="I1144" s="142"/>
      <c r="J1144" s="143"/>
      <c r="K1144" s="144"/>
      <c r="L1144" s="145"/>
      <c r="M1144" s="151" t="str">
        <f>IF(G1144="","", IF(G1144="Palette TIP",#REF!,VLOOKUP(G1144, '金額'!$N$3:$P$62, 3, FALSE)))</f>
        <v/>
      </c>
      <c r="N1144" s="147" t="str">
        <f t="shared" si="2"/>
        <v/>
      </c>
      <c r="O1144" s="125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</row>
    <row r="1145" ht="13.5" customHeight="1">
      <c r="A1145" s="148"/>
      <c r="B1145" s="60" t="str">
        <f>IF($K1145="","",(VLOOKUP($K1145,'判定表'!$B$3:$G$108,6,FALSE)))</f>
        <v/>
      </c>
      <c r="C1145" s="137"/>
      <c r="D1145" s="149" t="str">
        <f t="shared" si="1"/>
        <v/>
      </c>
      <c r="E1145" s="150" t="str">
        <f>IF(G1145="","",VLOOKUP($G1145,'金額'!$N$3:$O$62,2,FALSE))</f>
        <v/>
      </c>
      <c r="F1145" s="150" t="str">
        <f>IF(G1145="","",VLOOKUP($G1145,'金額'!$N$3:$Q$62,4,FALSE))</f>
        <v/>
      </c>
      <c r="G1145" s="140"/>
      <c r="H1145" s="141"/>
      <c r="I1145" s="142"/>
      <c r="J1145" s="143"/>
      <c r="K1145" s="144"/>
      <c r="L1145" s="145"/>
      <c r="M1145" s="151" t="str">
        <f>IF(G1145="","", IF(G1145="Palette TIP",#REF!,VLOOKUP(G1145, '金額'!$N$3:$P$62, 3, FALSE)))</f>
        <v/>
      </c>
      <c r="N1145" s="147" t="str">
        <f t="shared" si="2"/>
        <v/>
      </c>
      <c r="O1145" s="125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</row>
    <row r="1146" ht="13.5" customHeight="1">
      <c r="A1146" s="148"/>
      <c r="B1146" s="60" t="str">
        <f>IF($K1146="","",(VLOOKUP($K1146,'判定表'!$B$3:$G$108,6,FALSE)))</f>
        <v/>
      </c>
      <c r="C1146" s="137"/>
      <c r="D1146" s="149" t="str">
        <f t="shared" si="1"/>
        <v/>
      </c>
      <c r="E1146" s="150" t="str">
        <f>IF(G1146="","",VLOOKUP($G1146,'金額'!$N$3:$O$62,2,FALSE))</f>
        <v/>
      </c>
      <c r="F1146" s="150" t="str">
        <f>IF(G1146="","",VLOOKUP($G1146,'金額'!$N$3:$Q$62,4,FALSE))</f>
        <v/>
      </c>
      <c r="G1146" s="140"/>
      <c r="H1146" s="141"/>
      <c r="I1146" s="142"/>
      <c r="J1146" s="143"/>
      <c r="K1146" s="144"/>
      <c r="L1146" s="145"/>
      <c r="M1146" s="151" t="str">
        <f>IF(G1146="","", IF(G1146="Palette TIP",#REF!,VLOOKUP(G1146, '金額'!$N$3:$P$62, 3, FALSE)))</f>
        <v/>
      </c>
      <c r="N1146" s="147" t="str">
        <f t="shared" si="2"/>
        <v/>
      </c>
      <c r="O1146" s="125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</row>
    <row r="1147" ht="13.5" customHeight="1">
      <c r="A1147" s="148"/>
      <c r="B1147" s="60" t="str">
        <f>IF($K1147="","",(VLOOKUP($K1147,'判定表'!$B$3:$G$108,6,FALSE)))</f>
        <v/>
      </c>
      <c r="C1147" s="137"/>
      <c r="D1147" s="149" t="str">
        <f t="shared" si="1"/>
        <v/>
      </c>
      <c r="E1147" s="150" t="str">
        <f>IF(G1147="","",VLOOKUP($G1147,'金額'!$N$3:$O$62,2,FALSE))</f>
        <v/>
      </c>
      <c r="F1147" s="150" t="str">
        <f>IF(G1147="","",VLOOKUP($G1147,'金額'!$N$3:$Q$62,4,FALSE))</f>
        <v/>
      </c>
      <c r="G1147" s="140"/>
      <c r="H1147" s="141"/>
      <c r="I1147" s="142"/>
      <c r="J1147" s="143"/>
      <c r="K1147" s="144"/>
      <c r="L1147" s="145"/>
      <c r="M1147" s="151" t="str">
        <f>IF(G1147="","", IF(G1147="Palette TIP",#REF!,VLOOKUP(G1147, '金額'!$N$3:$P$62, 3, FALSE)))</f>
        <v/>
      </c>
      <c r="N1147" s="147" t="str">
        <f t="shared" si="2"/>
        <v/>
      </c>
      <c r="O1147" s="125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</row>
    <row r="1148" ht="13.5" customHeight="1">
      <c r="A1148" s="148"/>
      <c r="B1148" s="60" t="str">
        <f>IF($K1148="","",(VLOOKUP($K1148,'判定表'!$B$3:$G$108,6,FALSE)))</f>
        <v/>
      </c>
      <c r="C1148" s="137"/>
      <c r="D1148" s="149" t="str">
        <f t="shared" si="1"/>
        <v/>
      </c>
      <c r="E1148" s="150" t="str">
        <f>IF(G1148="","",VLOOKUP($G1148,'金額'!$N$3:$O$62,2,FALSE))</f>
        <v/>
      </c>
      <c r="F1148" s="150" t="str">
        <f>IF(G1148="","",VLOOKUP($G1148,'金額'!$N$3:$Q$62,4,FALSE))</f>
        <v/>
      </c>
      <c r="G1148" s="140"/>
      <c r="H1148" s="141"/>
      <c r="I1148" s="142"/>
      <c r="J1148" s="143"/>
      <c r="K1148" s="144"/>
      <c r="L1148" s="145"/>
      <c r="M1148" s="151" t="str">
        <f>IF(G1148="","", IF(G1148="Palette TIP",#REF!,VLOOKUP(G1148, '金額'!$N$3:$P$62, 3, FALSE)))</f>
        <v/>
      </c>
      <c r="N1148" s="147" t="str">
        <f t="shared" si="2"/>
        <v/>
      </c>
      <c r="O1148" s="125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</row>
    <row r="1149" ht="13.5" customHeight="1">
      <c r="A1149" s="148"/>
      <c r="B1149" s="60" t="str">
        <f>IF($K1149="","",(VLOOKUP($K1149,'判定表'!$B$3:$G$108,6,FALSE)))</f>
        <v/>
      </c>
      <c r="C1149" s="137"/>
      <c r="D1149" s="149" t="str">
        <f t="shared" si="1"/>
        <v/>
      </c>
      <c r="E1149" s="150" t="str">
        <f>IF(G1149="","",VLOOKUP($G1149,'金額'!$N$3:$O$62,2,FALSE))</f>
        <v/>
      </c>
      <c r="F1149" s="150" t="str">
        <f>IF(G1149="","",VLOOKUP($G1149,'金額'!$N$3:$Q$62,4,FALSE))</f>
        <v/>
      </c>
      <c r="G1149" s="140"/>
      <c r="H1149" s="141"/>
      <c r="I1149" s="142"/>
      <c r="J1149" s="143"/>
      <c r="K1149" s="144"/>
      <c r="L1149" s="145"/>
      <c r="M1149" s="151" t="str">
        <f>IF(G1149="","", IF(G1149="Palette TIP",#REF!,VLOOKUP(G1149, '金額'!$N$3:$P$62, 3, FALSE)))</f>
        <v/>
      </c>
      <c r="N1149" s="147" t="str">
        <f t="shared" si="2"/>
        <v/>
      </c>
      <c r="O1149" s="125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</row>
    <row r="1150" ht="13.5" customHeight="1">
      <c r="A1150" s="148"/>
      <c r="B1150" s="60" t="str">
        <f>IF($K1150="","",(VLOOKUP($K1150,'判定表'!$B$3:$G$108,6,FALSE)))</f>
        <v/>
      </c>
      <c r="C1150" s="137"/>
      <c r="D1150" s="149" t="str">
        <f t="shared" si="1"/>
        <v/>
      </c>
      <c r="E1150" s="150" t="str">
        <f>IF(G1150="","",VLOOKUP($G1150,'金額'!$N$3:$O$62,2,FALSE))</f>
        <v/>
      </c>
      <c r="F1150" s="150" t="str">
        <f>IF(G1150="","",VLOOKUP($G1150,'金額'!$N$3:$Q$62,4,FALSE))</f>
        <v/>
      </c>
      <c r="G1150" s="140"/>
      <c r="H1150" s="141"/>
      <c r="I1150" s="142"/>
      <c r="J1150" s="143"/>
      <c r="K1150" s="144"/>
      <c r="L1150" s="145"/>
      <c r="M1150" s="151" t="str">
        <f>IF(G1150="","", IF(G1150="Palette TIP",#REF!,VLOOKUP(G1150, '金額'!$N$3:$P$62, 3, FALSE)))</f>
        <v/>
      </c>
      <c r="N1150" s="147" t="str">
        <f t="shared" si="2"/>
        <v/>
      </c>
      <c r="O1150" s="125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</row>
    <row r="1151" ht="13.5" customHeight="1">
      <c r="A1151" s="148"/>
      <c r="B1151" s="60" t="str">
        <f>IF($K1151="","",(VLOOKUP($K1151,'判定表'!$B$3:$G$108,6,FALSE)))</f>
        <v/>
      </c>
      <c r="C1151" s="137"/>
      <c r="D1151" s="149" t="str">
        <f t="shared" si="1"/>
        <v/>
      </c>
      <c r="E1151" s="150" t="str">
        <f>IF(G1151="","",VLOOKUP($G1151,'金額'!$N$3:$O$62,2,FALSE))</f>
        <v/>
      </c>
      <c r="F1151" s="150" t="str">
        <f>IF(G1151="","",VLOOKUP($G1151,'金額'!$N$3:$Q$62,4,FALSE))</f>
        <v/>
      </c>
      <c r="G1151" s="140"/>
      <c r="H1151" s="141"/>
      <c r="I1151" s="142"/>
      <c r="J1151" s="143"/>
      <c r="K1151" s="144"/>
      <c r="L1151" s="145"/>
      <c r="M1151" s="151" t="str">
        <f>IF(G1151="","", IF(G1151="Palette TIP",#REF!,VLOOKUP(G1151, '金額'!$N$3:$P$62, 3, FALSE)))</f>
        <v/>
      </c>
      <c r="N1151" s="147" t="str">
        <f t="shared" si="2"/>
        <v/>
      </c>
      <c r="O1151" s="125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</row>
    <row r="1152" ht="13.5" customHeight="1">
      <c r="A1152" s="148"/>
      <c r="B1152" s="60" t="str">
        <f>IF($K1152="","",(VLOOKUP($K1152,'判定表'!$B$3:$G$108,6,FALSE)))</f>
        <v/>
      </c>
      <c r="C1152" s="137"/>
      <c r="D1152" s="149" t="str">
        <f t="shared" si="1"/>
        <v/>
      </c>
      <c r="E1152" s="150" t="str">
        <f>IF(G1152="","",VLOOKUP($G1152,'金額'!$N$3:$O$62,2,FALSE))</f>
        <v/>
      </c>
      <c r="F1152" s="150" t="str">
        <f>IF(G1152="","",VLOOKUP($G1152,'金額'!$N$3:$Q$62,4,FALSE))</f>
        <v/>
      </c>
      <c r="G1152" s="140"/>
      <c r="H1152" s="141"/>
      <c r="I1152" s="142"/>
      <c r="J1152" s="143"/>
      <c r="K1152" s="144"/>
      <c r="L1152" s="145"/>
      <c r="M1152" s="151" t="str">
        <f>IF(G1152="","", IF(G1152="Palette TIP",#REF!,VLOOKUP(G1152, '金額'!$N$3:$P$62, 3, FALSE)))</f>
        <v/>
      </c>
      <c r="N1152" s="147" t="str">
        <f t="shared" si="2"/>
        <v/>
      </c>
      <c r="O1152" s="125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</row>
    <row r="1153" ht="13.5" customHeight="1">
      <c r="A1153" s="148"/>
      <c r="B1153" s="60" t="str">
        <f>IF($K1153="","",(VLOOKUP($K1153,'判定表'!$B$3:$G$108,6,FALSE)))</f>
        <v/>
      </c>
      <c r="C1153" s="137"/>
      <c r="D1153" s="149" t="str">
        <f t="shared" si="1"/>
        <v/>
      </c>
      <c r="E1153" s="150" t="str">
        <f>IF(G1153="","",VLOOKUP($G1153,'金額'!$N$3:$O$62,2,FALSE))</f>
        <v/>
      </c>
      <c r="F1153" s="150" t="str">
        <f>IF(G1153="","",VLOOKUP($G1153,'金額'!$N$3:$Q$62,4,FALSE))</f>
        <v/>
      </c>
      <c r="G1153" s="140"/>
      <c r="H1153" s="141"/>
      <c r="I1153" s="142"/>
      <c r="J1153" s="143"/>
      <c r="K1153" s="144"/>
      <c r="L1153" s="145"/>
      <c r="M1153" s="151" t="str">
        <f>IF(G1153="","", IF(G1153="Palette TIP",#REF!,VLOOKUP(G1153, '金額'!$N$3:$P$62, 3, FALSE)))</f>
        <v/>
      </c>
      <c r="N1153" s="147" t="str">
        <f t="shared" si="2"/>
        <v/>
      </c>
      <c r="O1153" s="125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</row>
    <row r="1154" ht="13.5" customHeight="1">
      <c r="A1154" s="148"/>
      <c r="B1154" s="60" t="str">
        <f>IF($K1154="","",(VLOOKUP($K1154,'判定表'!$B$3:$G$108,6,FALSE)))</f>
        <v/>
      </c>
      <c r="C1154" s="137"/>
      <c r="D1154" s="149" t="str">
        <f t="shared" si="1"/>
        <v/>
      </c>
      <c r="E1154" s="150" t="str">
        <f>IF(G1154="","",VLOOKUP($G1154,'金額'!$N$3:$O$62,2,FALSE))</f>
        <v/>
      </c>
      <c r="F1154" s="150" t="str">
        <f>IF(G1154="","",VLOOKUP($G1154,'金額'!$N$3:$Q$62,4,FALSE))</f>
        <v/>
      </c>
      <c r="G1154" s="140"/>
      <c r="H1154" s="141"/>
      <c r="I1154" s="142"/>
      <c r="J1154" s="143"/>
      <c r="K1154" s="144"/>
      <c r="L1154" s="145"/>
      <c r="M1154" s="151" t="str">
        <f>IF(G1154="","", IF(G1154="Palette TIP",#REF!,VLOOKUP(G1154, '金額'!$N$3:$P$62, 3, FALSE)))</f>
        <v/>
      </c>
      <c r="N1154" s="147" t="str">
        <f t="shared" si="2"/>
        <v/>
      </c>
      <c r="O1154" s="125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</row>
    <row r="1155" ht="13.5" customHeight="1">
      <c r="A1155" s="148"/>
      <c r="B1155" s="60" t="str">
        <f>IF($K1155="","",(VLOOKUP($K1155,'判定表'!$B$3:$G$108,6,FALSE)))</f>
        <v/>
      </c>
      <c r="C1155" s="137"/>
      <c r="D1155" s="149" t="str">
        <f t="shared" si="1"/>
        <v/>
      </c>
      <c r="E1155" s="150" t="str">
        <f>IF(G1155="","",VLOOKUP($G1155,'金額'!$N$3:$O$62,2,FALSE))</f>
        <v/>
      </c>
      <c r="F1155" s="150" t="str">
        <f>IF(G1155="","",VLOOKUP($G1155,'金額'!$N$3:$Q$62,4,FALSE))</f>
        <v/>
      </c>
      <c r="G1155" s="140"/>
      <c r="H1155" s="141"/>
      <c r="I1155" s="142"/>
      <c r="J1155" s="143"/>
      <c r="K1155" s="144"/>
      <c r="L1155" s="145"/>
      <c r="M1155" s="151" t="str">
        <f>IF(G1155="","", IF(G1155="Palette TIP",#REF!,VLOOKUP(G1155, '金額'!$N$3:$P$62, 3, FALSE)))</f>
        <v/>
      </c>
      <c r="N1155" s="147" t="str">
        <f t="shared" si="2"/>
        <v/>
      </c>
      <c r="O1155" s="125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</row>
    <row r="1156" ht="13.5" customHeight="1">
      <c r="A1156" s="148"/>
      <c r="B1156" s="60" t="str">
        <f>IF($K1156="","",(VLOOKUP($K1156,'判定表'!$B$3:$G$108,6,FALSE)))</f>
        <v/>
      </c>
      <c r="C1156" s="137"/>
      <c r="D1156" s="149" t="str">
        <f t="shared" si="1"/>
        <v/>
      </c>
      <c r="E1156" s="150" t="str">
        <f>IF(G1156="","",VLOOKUP($G1156,'金額'!$N$3:$O$62,2,FALSE))</f>
        <v/>
      </c>
      <c r="F1156" s="150" t="str">
        <f>IF(G1156="","",VLOOKUP($G1156,'金額'!$N$3:$Q$62,4,FALSE))</f>
        <v/>
      </c>
      <c r="G1156" s="140"/>
      <c r="H1156" s="141"/>
      <c r="I1156" s="142"/>
      <c r="J1156" s="143"/>
      <c r="K1156" s="144"/>
      <c r="L1156" s="145"/>
      <c r="M1156" s="151" t="str">
        <f>IF(G1156="","", IF(G1156="Palette TIP",#REF!,VLOOKUP(G1156, '金額'!$N$3:$P$62, 3, FALSE)))</f>
        <v/>
      </c>
      <c r="N1156" s="147" t="str">
        <f t="shared" si="2"/>
        <v/>
      </c>
      <c r="O1156" s="125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</row>
    <row r="1157" ht="13.5" customHeight="1">
      <c r="A1157" s="148"/>
      <c r="B1157" s="60" t="str">
        <f>IF($K1157="","",(VLOOKUP($K1157,'判定表'!$B$3:$G$108,6,FALSE)))</f>
        <v/>
      </c>
      <c r="C1157" s="137"/>
      <c r="D1157" s="149" t="str">
        <f t="shared" si="1"/>
        <v/>
      </c>
      <c r="E1157" s="150" t="str">
        <f>IF(G1157="","",VLOOKUP($G1157,'金額'!$N$3:$O$62,2,FALSE))</f>
        <v/>
      </c>
      <c r="F1157" s="150" t="str">
        <f>IF(G1157="","",VLOOKUP($G1157,'金額'!$N$3:$Q$62,4,FALSE))</f>
        <v/>
      </c>
      <c r="G1157" s="140"/>
      <c r="H1157" s="141"/>
      <c r="I1157" s="142"/>
      <c r="J1157" s="143"/>
      <c r="K1157" s="144"/>
      <c r="L1157" s="145"/>
      <c r="M1157" s="151" t="str">
        <f>IF(G1157="","", IF(G1157="Palette TIP",#REF!,VLOOKUP(G1157, '金額'!$N$3:$P$62, 3, FALSE)))</f>
        <v/>
      </c>
      <c r="N1157" s="147" t="str">
        <f t="shared" si="2"/>
        <v/>
      </c>
      <c r="O1157" s="125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</row>
    <row r="1158" ht="13.5" customHeight="1">
      <c r="A1158" s="148"/>
      <c r="B1158" s="60" t="str">
        <f>IF($K1158="","",(VLOOKUP($K1158,'判定表'!$B$3:$G$108,6,FALSE)))</f>
        <v/>
      </c>
      <c r="C1158" s="137"/>
      <c r="D1158" s="149" t="str">
        <f t="shared" si="1"/>
        <v/>
      </c>
      <c r="E1158" s="150" t="str">
        <f>IF(G1158="","",VLOOKUP($G1158,'金額'!$N$3:$O$62,2,FALSE))</f>
        <v/>
      </c>
      <c r="F1158" s="150" t="str">
        <f>IF(G1158="","",VLOOKUP($G1158,'金額'!$N$3:$Q$62,4,FALSE))</f>
        <v/>
      </c>
      <c r="G1158" s="140"/>
      <c r="H1158" s="141"/>
      <c r="I1158" s="142"/>
      <c r="J1158" s="143"/>
      <c r="K1158" s="144"/>
      <c r="L1158" s="145"/>
      <c r="M1158" s="151" t="str">
        <f>IF(G1158="","", IF(G1158="Palette TIP",#REF!,VLOOKUP(G1158, '金額'!$N$3:$P$62, 3, FALSE)))</f>
        <v/>
      </c>
      <c r="N1158" s="147" t="str">
        <f t="shared" si="2"/>
        <v/>
      </c>
      <c r="O1158" s="125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</row>
    <row r="1159" ht="13.5" customHeight="1">
      <c r="A1159" s="148"/>
      <c r="B1159" s="60" t="str">
        <f>IF($K1159="","",(VLOOKUP($K1159,'判定表'!$B$3:$G$108,6,FALSE)))</f>
        <v/>
      </c>
      <c r="C1159" s="137"/>
      <c r="D1159" s="149" t="str">
        <f t="shared" si="1"/>
        <v/>
      </c>
      <c r="E1159" s="150" t="str">
        <f>IF(G1159="","",VLOOKUP($G1159,'金額'!$N$3:$O$62,2,FALSE))</f>
        <v/>
      </c>
      <c r="F1159" s="150" t="str">
        <f>IF(G1159="","",VLOOKUP($G1159,'金額'!$N$3:$Q$62,4,FALSE))</f>
        <v/>
      </c>
      <c r="G1159" s="140"/>
      <c r="H1159" s="141"/>
      <c r="I1159" s="142"/>
      <c r="J1159" s="143"/>
      <c r="K1159" s="144"/>
      <c r="L1159" s="145"/>
      <c r="M1159" s="151" t="str">
        <f>IF(G1159="","", IF(G1159="Palette TIP",#REF!,VLOOKUP(G1159, '金額'!$N$3:$P$62, 3, FALSE)))</f>
        <v/>
      </c>
      <c r="N1159" s="147" t="str">
        <f t="shared" si="2"/>
        <v/>
      </c>
      <c r="O1159" s="125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</row>
    <row r="1160" ht="13.5" customHeight="1">
      <c r="A1160" s="148"/>
      <c r="B1160" s="60" t="str">
        <f>IF($K1160="","",(VLOOKUP($K1160,'判定表'!$B$3:$G$108,6,FALSE)))</f>
        <v/>
      </c>
      <c r="C1160" s="137"/>
      <c r="D1160" s="149" t="str">
        <f t="shared" si="1"/>
        <v/>
      </c>
      <c r="E1160" s="150" t="str">
        <f>IF(G1160="","",VLOOKUP($G1160,'金額'!$N$3:$O$62,2,FALSE))</f>
        <v/>
      </c>
      <c r="F1160" s="150" t="str">
        <f>IF(G1160="","",VLOOKUP($G1160,'金額'!$N$3:$Q$62,4,FALSE))</f>
        <v/>
      </c>
      <c r="G1160" s="140"/>
      <c r="H1160" s="141"/>
      <c r="I1160" s="142"/>
      <c r="J1160" s="143"/>
      <c r="K1160" s="144"/>
      <c r="L1160" s="145"/>
      <c r="M1160" s="151" t="str">
        <f>IF(G1160="","", IF(G1160="Palette TIP",#REF!,VLOOKUP(G1160, '金額'!$N$3:$P$62, 3, FALSE)))</f>
        <v/>
      </c>
      <c r="N1160" s="147" t="str">
        <f t="shared" si="2"/>
        <v/>
      </c>
      <c r="O1160" s="125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</row>
    <row r="1161" ht="13.5" customHeight="1">
      <c r="A1161" s="148"/>
      <c r="B1161" s="60" t="str">
        <f>IF($K1161="","",(VLOOKUP($K1161,'判定表'!$B$3:$G$108,6,FALSE)))</f>
        <v/>
      </c>
      <c r="C1161" s="137"/>
      <c r="D1161" s="149" t="str">
        <f t="shared" si="1"/>
        <v/>
      </c>
      <c r="E1161" s="150" t="str">
        <f>IF(G1161="","",VLOOKUP($G1161,'金額'!$N$3:$O$62,2,FALSE))</f>
        <v/>
      </c>
      <c r="F1161" s="150" t="str">
        <f>IF(G1161="","",VLOOKUP($G1161,'金額'!$N$3:$Q$62,4,FALSE))</f>
        <v/>
      </c>
      <c r="G1161" s="140"/>
      <c r="H1161" s="141"/>
      <c r="I1161" s="142"/>
      <c r="J1161" s="143"/>
      <c r="K1161" s="144"/>
      <c r="L1161" s="145"/>
      <c r="M1161" s="151" t="str">
        <f>IF(G1161="","", IF(G1161="Palette TIP",#REF!,VLOOKUP(G1161, '金額'!$N$3:$P$62, 3, FALSE)))</f>
        <v/>
      </c>
      <c r="N1161" s="147" t="str">
        <f t="shared" si="2"/>
        <v/>
      </c>
      <c r="O1161" s="125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</row>
    <row r="1162" ht="13.5" customHeight="1">
      <c r="A1162" s="148"/>
      <c r="B1162" s="60" t="str">
        <f>IF($K1162="","",(VLOOKUP($K1162,'判定表'!$B$3:$G$108,6,FALSE)))</f>
        <v/>
      </c>
      <c r="C1162" s="137"/>
      <c r="D1162" s="149" t="str">
        <f t="shared" si="1"/>
        <v/>
      </c>
      <c r="E1162" s="150" t="str">
        <f>IF(G1162="","",VLOOKUP($G1162,'金額'!$N$3:$O$62,2,FALSE))</f>
        <v/>
      </c>
      <c r="F1162" s="150" t="str">
        <f>IF(G1162="","",VLOOKUP($G1162,'金額'!$N$3:$Q$62,4,FALSE))</f>
        <v/>
      </c>
      <c r="G1162" s="140"/>
      <c r="H1162" s="141"/>
      <c r="I1162" s="142"/>
      <c r="J1162" s="143"/>
      <c r="K1162" s="144"/>
      <c r="L1162" s="145"/>
      <c r="M1162" s="151" t="str">
        <f>IF(G1162="","", IF(G1162="Palette TIP",#REF!,VLOOKUP(G1162, '金額'!$N$3:$P$62, 3, FALSE)))</f>
        <v/>
      </c>
      <c r="N1162" s="147" t="str">
        <f t="shared" si="2"/>
        <v/>
      </c>
      <c r="O1162" s="125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</row>
    <row r="1163" ht="13.5" customHeight="1">
      <c r="A1163" s="148"/>
      <c r="B1163" s="60" t="str">
        <f>IF($K1163="","",(VLOOKUP($K1163,'判定表'!$B$3:$G$108,6,FALSE)))</f>
        <v/>
      </c>
      <c r="C1163" s="137"/>
      <c r="D1163" s="149" t="str">
        <f t="shared" si="1"/>
        <v/>
      </c>
      <c r="E1163" s="150" t="str">
        <f>IF(G1163="","",VLOOKUP($G1163,'金額'!$N$3:$O$62,2,FALSE))</f>
        <v/>
      </c>
      <c r="F1163" s="150" t="str">
        <f>IF(G1163="","",VLOOKUP($G1163,'金額'!$N$3:$Q$62,4,FALSE))</f>
        <v/>
      </c>
      <c r="G1163" s="140"/>
      <c r="H1163" s="141"/>
      <c r="I1163" s="142"/>
      <c r="J1163" s="143"/>
      <c r="K1163" s="144"/>
      <c r="L1163" s="145"/>
      <c r="M1163" s="151" t="str">
        <f>IF(G1163="","", IF(G1163="Palette TIP",#REF!,VLOOKUP(G1163, '金額'!$N$3:$P$62, 3, FALSE)))</f>
        <v/>
      </c>
      <c r="N1163" s="147" t="str">
        <f t="shared" si="2"/>
        <v/>
      </c>
      <c r="O1163" s="125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</row>
    <row r="1164" ht="13.5" customHeight="1">
      <c r="A1164" s="148"/>
      <c r="B1164" s="60" t="str">
        <f>IF($K1164="","",(VLOOKUP($K1164,'判定表'!$B$3:$G$108,6,FALSE)))</f>
        <v/>
      </c>
      <c r="C1164" s="137"/>
      <c r="D1164" s="149" t="str">
        <f t="shared" si="1"/>
        <v/>
      </c>
      <c r="E1164" s="150" t="str">
        <f>IF(G1164="","",VLOOKUP($G1164,'金額'!$N$3:$O$62,2,FALSE))</f>
        <v/>
      </c>
      <c r="F1164" s="150" t="str">
        <f>IF(G1164="","",VLOOKUP($G1164,'金額'!$N$3:$Q$62,4,FALSE))</f>
        <v/>
      </c>
      <c r="G1164" s="140"/>
      <c r="H1164" s="141"/>
      <c r="I1164" s="142"/>
      <c r="J1164" s="143"/>
      <c r="K1164" s="144"/>
      <c r="L1164" s="145"/>
      <c r="M1164" s="151" t="str">
        <f>IF(G1164="","", IF(G1164="Palette TIP",#REF!,VLOOKUP(G1164, '金額'!$N$3:$P$62, 3, FALSE)))</f>
        <v/>
      </c>
      <c r="N1164" s="147" t="str">
        <f t="shared" si="2"/>
        <v/>
      </c>
      <c r="O1164" s="125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</row>
    <row r="1165" ht="13.5" customHeight="1">
      <c r="A1165" s="148"/>
      <c r="B1165" s="60" t="str">
        <f>IF($K1165="","",(VLOOKUP($K1165,'判定表'!$B$3:$G$108,6,FALSE)))</f>
        <v/>
      </c>
      <c r="C1165" s="137"/>
      <c r="D1165" s="149" t="str">
        <f t="shared" si="1"/>
        <v/>
      </c>
      <c r="E1165" s="150" t="str">
        <f>IF(G1165="","",VLOOKUP($G1165,'金額'!$N$3:$O$62,2,FALSE))</f>
        <v/>
      </c>
      <c r="F1165" s="150" t="str">
        <f>IF(G1165="","",VLOOKUP($G1165,'金額'!$N$3:$Q$62,4,FALSE))</f>
        <v/>
      </c>
      <c r="G1165" s="140"/>
      <c r="H1165" s="141"/>
      <c r="I1165" s="142"/>
      <c r="J1165" s="143"/>
      <c r="K1165" s="144"/>
      <c r="L1165" s="145"/>
      <c r="M1165" s="151" t="str">
        <f>IF(G1165="","", IF(G1165="Palette TIP",#REF!,VLOOKUP(G1165, '金額'!$N$3:$P$62, 3, FALSE)))</f>
        <v/>
      </c>
      <c r="N1165" s="147" t="str">
        <f t="shared" si="2"/>
        <v/>
      </c>
      <c r="O1165" s="125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</row>
    <row r="1166" ht="13.5" customHeight="1">
      <c r="A1166" s="148"/>
      <c r="B1166" s="60" t="str">
        <f>IF($K1166="","",(VLOOKUP($K1166,'判定表'!$B$3:$G$108,6,FALSE)))</f>
        <v/>
      </c>
      <c r="C1166" s="137"/>
      <c r="D1166" s="149" t="str">
        <f t="shared" si="1"/>
        <v/>
      </c>
      <c r="E1166" s="150" t="str">
        <f>IF(G1166="","",VLOOKUP($G1166,'金額'!$N$3:$O$62,2,FALSE))</f>
        <v/>
      </c>
      <c r="F1166" s="150" t="str">
        <f>IF(G1166="","",VLOOKUP($G1166,'金額'!$N$3:$Q$62,4,FALSE))</f>
        <v/>
      </c>
      <c r="G1166" s="140"/>
      <c r="H1166" s="141"/>
      <c r="I1166" s="142"/>
      <c r="J1166" s="143"/>
      <c r="K1166" s="144"/>
      <c r="L1166" s="145"/>
      <c r="M1166" s="151" t="str">
        <f>IF(G1166="","", IF(G1166="Palette TIP",#REF!,VLOOKUP(G1166, '金額'!$N$3:$P$62, 3, FALSE)))</f>
        <v/>
      </c>
      <c r="N1166" s="147" t="str">
        <f t="shared" si="2"/>
        <v/>
      </c>
      <c r="O1166" s="125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</row>
    <row r="1167" ht="13.5" customHeight="1">
      <c r="A1167" s="148"/>
      <c r="B1167" s="60" t="str">
        <f>IF($K1167="","",(VLOOKUP($K1167,'判定表'!$B$3:$G$108,6,FALSE)))</f>
        <v/>
      </c>
      <c r="C1167" s="137"/>
      <c r="D1167" s="149" t="str">
        <f t="shared" si="1"/>
        <v/>
      </c>
      <c r="E1167" s="150" t="str">
        <f>IF(G1167="","",VLOOKUP($G1167,'金額'!$N$3:$O$62,2,FALSE))</f>
        <v/>
      </c>
      <c r="F1167" s="150" t="str">
        <f>IF(G1167="","",VLOOKUP($G1167,'金額'!$N$3:$Q$62,4,FALSE))</f>
        <v/>
      </c>
      <c r="G1167" s="140"/>
      <c r="H1167" s="141"/>
      <c r="I1167" s="142"/>
      <c r="J1167" s="143"/>
      <c r="K1167" s="144"/>
      <c r="L1167" s="145"/>
      <c r="M1167" s="151" t="str">
        <f>IF(G1167="","", IF(G1167="Palette TIP",#REF!,VLOOKUP(G1167, '金額'!$N$3:$P$62, 3, FALSE)))</f>
        <v/>
      </c>
      <c r="N1167" s="147" t="str">
        <f t="shared" si="2"/>
        <v/>
      </c>
      <c r="O1167" s="125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</row>
    <row r="1168" ht="13.5" customHeight="1">
      <c r="A1168" s="148"/>
      <c r="B1168" s="60" t="str">
        <f>IF($K1168="","",(VLOOKUP($K1168,'判定表'!$B$3:$G$108,6,FALSE)))</f>
        <v/>
      </c>
      <c r="C1168" s="137"/>
      <c r="D1168" s="149" t="str">
        <f t="shared" si="1"/>
        <v/>
      </c>
      <c r="E1168" s="150" t="str">
        <f>IF(G1168="","",VLOOKUP($G1168,'金額'!$N$3:$O$62,2,FALSE))</f>
        <v/>
      </c>
      <c r="F1168" s="150" t="str">
        <f>IF(G1168="","",VLOOKUP($G1168,'金額'!$N$3:$Q$62,4,FALSE))</f>
        <v/>
      </c>
      <c r="G1168" s="140"/>
      <c r="H1168" s="141"/>
      <c r="I1168" s="142"/>
      <c r="J1168" s="143"/>
      <c r="K1168" s="144"/>
      <c r="L1168" s="145"/>
      <c r="M1168" s="151" t="str">
        <f>IF(G1168="","", IF(G1168="Palette TIP",#REF!,VLOOKUP(G1168, '金額'!$N$3:$P$62, 3, FALSE)))</f>
        <v/>
      </c>
      <c r="N1168" s="147" t="str">
        <f t="shared" si="2"/>
        <v/>
      </c>
      <c r="O1168" s="125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</row>
    <row r="1169" ht="13.5" customHeight="1">
      <c r="A1169" s="148"/>
      <c r="B1169" s="60" t="str">
        <f>IF($K1169="","",(VLOOKUP($K1169,'判定表'!$B$3:$G$108,6,FALSE)))</f>
        <v/>
      </c>
      <c r="C1169" s="137"/>
      <c r="D1169" s="149" t="str">
        <f t="shared" si="1"/>
        <v/>
      </c>
      <c r="E1169" s="150" t="str">
        <f>IF(G1169="","",VLOOKUP($G1169,'金額'!$N$3:$O$62,2,FALSE))</f>
        <v/>
      </c>
      <c r="F1169" s="150" t="str">
        <f>IF(G1169="","",VLOOKUP($G1169,'金額'!$N$3:$Q$62,4,FALSE))</f>
        <v/>
      </c>
      <c r="G1169" s="140"/>
      <c r="H1169" s="141"/>
      <c r="I1169" s="142"/>
      <c r="J1169" s="143"/>
      <c r="K1169" s="144"/>
      <c r="L1169" s="145"/>
      <c r="M1169" s="151" t="str">
        <f>IF(G1169="","", IF(G1169="Palette TIP",#REF!,VLOOKUP(G1169, '金額'!$N$3:$P$62, 3, FALSE)))</f>
        <v/>
      </c>
      <c r="N1169" s="147" t="str">
        <f t="shared" si="2"/>
        <v/>
      </c>
      <c r="O1169" s="125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</row>
    <row r="1170" ht="13.5" customHeight="1">
      <c r="A1170" s="148"/>
      <c r="B1170" s="60" t="str">
        <f>IF($K1170="","",(VLOOKUP($K1170,'判定表'!$B$3:$G$108,6,FALSE)))</f>
        <v/>
      </c>
      <c r="C1170" s="137"/>
      <c r="D1170" s="149" t="str">
        <f t="shared" si="1"/>
        <v/>
      </c>
      <c r="E1170" s="150" t="str">
        <f>IF(G1170="","",VLOOKUP($G1170,'金額'!$N$3:$O$62,2,FALSE))</f>
        <v/>
      </c>
      <c r="F1170" s="150" t="str">
        <f>IF(G1170="","",VLOOKUP($G1170,'金額'!$N$3:$Q$62,4,FALSE))</f>
        <v/>
      </c>
      <c r="G1170" s="140"/>
      <c r="H1170" s="141"/>
      <c r="I1170" s="142"/>
      <c r="J1170" s="143"/>
      <c r="K1170" s="144"/>
      <c r="L1170" s="145"/>
      <c r="M1170" s="151" t="str">
        <f>IF(G1170="","", IF(G1170="Palette TIP",#REF!,VLOOKUP(G1170, '金額'!$N$3:$P$62, 3, FALSE)))</f>
        <v/>
      </c>
      <c r="N1170" s="147" t="str">
        <f t="shared" si="2"/>
        <v/>
      </c>
      <c r="O1170" s="125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</row>
    <row r="1171" ht="13.5" customHeight="1">
      <c r="A1171" s="148"/>
      <c r="B1171" s="60" t="str">
        <f>IF($K1171="","",(VLOOKUP($K1171,'判定表'!$B$3:$G$108,6,FALSE)))</f>
        <v/>
      </c>
      <c r="C1171" s="137"/>
      <c r="D1171" s="149" t="str">
        <f t="shared" si="1"/>
        <v/>
      </c>
      <c r="E1171" s="150" t="str">
        <f>IF(G1171="","",VLOOKUP($G1171,'金額'!$N$3:$O$62,2,FALSE))</f>
        <v/>
      </c>
      <c r="F1171" s="150" t="str">
        <f>IF(G1171="","",VLOOKUP($G1171,'金額'!$N$3:$Q$62,4,FALSE))</f>
        <v/>
      </c>
      <c r="G1171" s="140"/>
      <c r="H1171" s="141"/>
      <c r="I1171" s="142"/>
      <c r="J1171" s="143"/>
      <c r="K1171" s="144"/>
      <c r="L1171" s="145"/>
      <c r="M1171" s="151" t="str">
        <f>IF(G1171="","", IF(G1171="Palette TIP",#REF!,VLOOKUP(G1171, '金額'!$N$3:$P$62, 3, FALSE)))</f>
        <v/>
      </c>
      <c r="N1171" s="147" t="str">
        <f t="shared" si="2"/>
        <v/>
      </c>
      <c r="O1171" s="125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</row>
    <row r="1172" ht="13.5" customHeight="1">
      <c r="A1172" s="148"/>
      <c r="B1172" s="60" t="str">
        <f>IF($K1172="","",(VLOOKUP($K1172,'判定表'!$B$3:$G$108,6,FALSE)))</f>
        <v/>
      </c>
      <c r="C1172" s="137"/>
      <c r="D1172" s="149" t="str">
        <f t="shared" si="1"/>
        <v/>
      </c>
      <c r="E1172" s="150" t="str">
        <f>IF(G1172="","",VLOOKUP($G1172,'金額'!$N$3:$O$62,2,FALSE))</f>
        <v/>
      </c>
      <c r="F1172" s="150" t="str">
        <f>IF(G1172="","",VLOOKUP($G1172,'金額'!$N$3:$Q$62,4,FALSE))</f>
        <v/>
      </c>
      <c r="G1172" s="140"/>
      <c r="H1172" s="141"/>
      <c r="I1172" s="142"/>
      <c r="J1172" s="143"/>
      <c r="K1172" s="144"/>
      <c r="L1172" s="145"/>
      <c r="M1172" s="151" t="str">
        <f>IF(G1172="","", IF(G1172="Palette TIP",#REF!,VLOOKUP(G1172, '金額'!$N$3:$P$62, 3, FALSE)))</f>
        <v/>
      </c>
      <c r="N1172" s="147" t="str">
        <f t="shared" si="2"/>
        <v/>
      </c>
      <c r="O1172" s="125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</row>
    <row r="1173" ht="13.5" customHeight="1">
      <c r="A1173" s="148"/>
      <c r="B1173" s="60" t="str">
        <f>IF($K1173="","",(VLOOKUP($K1173,'判定表'!$B$3:$G$108,6,FALSE)))</f>
        <v/>
      </c>
      <c r="C1173" s="137"/>
      <c r="D1173" s="149" t="str">
        <f t="shared" si="1"/>
        <v/>
      </c>
      <c r="E1173" s="150" t="str">
        <f>IF(G1173="","",VLOOKUP($G1173,'金額'!$N$3:$O$62,2,FALSE))</f>
        <v/>
      </c>
      <c r="F1173" s="150" t="str">
        <f>IF(G1173="","",VLOOKUP($G1173,'金額'!$N$3:$Q$62,4,FALSE))</f>
        <v/>
      </c>
      <c r="G1173" s="140"/>
      <c r="H1173" s="141"/>
      <c r="I1173" s="142"/>
      <c r="J1173" s="143"/>
      <c r="K1173" s="144"/>
      <c r="L1173" s="145"/>
      <c r="M1173" s="151" t="str">
        <f>IF(G1173="","", IF(G1173="Palette TIP",#REF!,VLOOKUP(G1173, '金額'!$N$3:$P$62, 3, FALSE)))</f>
        <v/>
      </c>
      <c r="N1173" s="147" t="str">
        <f t="shared" si="2"/>
        <v/>
      </c>
      <c r="O1173" s="125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</row>
    <row r="1174" ht="13.5" customHeight="1">
      <c r="A1174" s="148"/>
      <c r="B1174" s="60" t="str">
        <f>IF($K1174="","",(VLOOKUP($K1174,'判定表'!$B$3:$G$108,6,FALSE)))</f>
        <v/>
      </c>
      <c r="C1174" s="137"/>
      <c r="D1174" s="149" t="str">
        <f t="shared" si="1"/>
        <v/>
      </c>
      <c r="E1174" s="150" t="str">
        <f>IF(G1174="","",VLOOKUP($G1174,'金額'!$N$3:$O$62,2,FALSE))</f>
        <v/>
      </c>
      <c r="F1174" s="150" t="str">
        <f>IF(G1174="","",VLOOKUP($G1174,'金額'!$N$3:$Q$62,4,FALSE))</f>
        <v/>
      </c>
      <c r="G1174" s="140"/>
      <c r="H1174" s="141"/>
      <c r="I1174" s="142"/>
      <c r="J1174" s="143"/>
      <c r="K1174" s="144"/>
      <c r="L1174" s="145"/>
      <c r="M1174" s="151" t="str">
        <f>IF(G1174="","", IF(G1174="Palette TIP",#REF!,VLOOKUP(G1174, '金額'!$N$3:$P$62, 3, FALSE)))</f>
        <v/>
      </c>
      <c r="N1174" s="147" t="str">
        <f t="shared" si="2"/>
        <v/>
      </c>
      <c r="O1174" s="125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</row>
    <row r="1175" ht="13.5" customHeight="1">
      <c r="A1175" s="148"/>
      <c r="B1175" s="60" t="str">
        <f>IF($K1175="","",(VLOOKUP($K1175,'判定表'!$B$3:$G$108,6,FALSE)))</f>
        <v/>
      </c>
      <c r="C1175" s="137"/>
      <c r="D1175" s="149" t="str">
        <f t="shared" si="1"/>
        <v/>
      </c>
      <c r="E1175" s="150" t="str">
        <f>IF(G1175="","",VLOOKUP($G1175,'金額'!$N$3:$O$62,2,FALSE))</f>
        <v/>
      </c>
      <c r="F1175" s="150" t="str">
        <f>IF(G1175="","",VLOOKUP($G1175,'金額'!$N$3:$Q$62,4,FALSE))</f>
        <v/>
      </c>
      <c r="G1175" s="140"/>
      <c r="H1175" s="141"/>
      <c r="I1175" s="142"/>
      <c r="J1175" s="143"/>
      <c r="K1175" s="144"/>
      <c r="L1175" s="145"/>
      <c r="M1175" s="151" t="str">
        <f>IF(G1175="","", IF(G1175="Palette TIP",#REF!,VLOOKUP(G1175, '金額'!$N$3:$P$62, 3, FALSE)))</f>
        <v/>
      </c>
      <c r="N1175" s="147" t="str">
        <f t="shared" si="2"/>
        <v/>
      </c>
      <c r="O1175" s="125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</row>
    <row r="1176" ht="13.5" customHeight="1">
      <c r="A1176" s="148"/>
      <c r="B1176" s="60" t="str">
        <f>IF($K1176="","",(VLOOKUP($K1176,'判定表'!$B$3:$G$108,6,FALSE)))</f>
        <v/>
      </c>
      <c r="C1176" s="137"/>
      <c r="D1176" s="149" t="str">
        <f t="shared" si="1"/>
        <v/>
      </c>
      <c r="E1176" s="150" t="str">
        <f>IF(G1176="","",VLOOKUP($G1176,'金額'!$N$3:$O$62,2,FALSE))</f>
        <v/>
      </c>
      <c r="F1176" s="150" t="str">
        <f>IF(G1176="","",VLOOKUP($G1176,'金額'!$N$3:$Q$62,4,FALSE))</f>
        <v/>
      </c>
      <c r="G1176" s="140"/>
      <c r="H1176" s="141"/>
      <c r="I1176" s="142"/>
      <c r="J1176" s="143"/>
      <c r="K1176" s="144"/>
      <c r="L1176" s="145"/>
      <c r="M1176" s="151" t="str">
        <f>IF(G1176="","", IF(G1176="Palette TIP",#REF!,VLOOKUP(G1176, '金額'!$N$3:$P$62, 3, FALSE)))</f>
        <v/>
      </c>
      <c r="N1176" s="147" t="str">
        <f t="shared" si="2"/>
        <v/>
      </c>
      <c r="O1176" s="125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</row>
    <row r="1177" ht="13.5" customHeight="1">
      <c r="A1177" s="148"/>
      <c r="B1177" s="60" t="str">
        <f>IF($K1177="","",(VLOOKUP($K1177,'判定表'!$B$3:$G$108,6,FALSE)))</f>
        <v/>
      </c>
      <c r="C1177" s="137"/>
      <c r="D1177" s="149" t="str">
        <f t="shared" si="1"/>
        <v/>
      </c>
      <c r="E1177" s="150" t="str">
        <f>IF(G1177="","",VLOOKUP($G1177,'金額'!$N$3:$O$62,2,FALSE))</f>
        <v/>
      </c>
      <c r="F1177" s="150" t="str">
        <f>IF(G1177="","",VLOOKUP($G1177,'金額'!$N$3:$Q$62,4,FALSE))</f>
        <v/>
      </c>
      <c r="G1177" s="140"/>
      <c r="H1177" s="141"/>
      <c r="I1177" s="142"/>
      <c r="J1177" s="143"/>
      <c r="K1177" s="144"/>
      <c r="L1177" s="145"/>
      <c r="M1177" s="151" t="str">
        <f>IF(G1177="","", IF(G1177="Palette TIP",#REF!,VLOOKUP(G1177, '金額'!$N$3:$P$62, 3, FALSE)))</f>
        <v/>
      </c>
      <c r="N1177" s="147" t="str">
        <f t="shared" si="2"/>
        <v/>
      </c>
      <c r="O1177" s="125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</row>
    <row r="1178" ht="13.5" customHeight="1">
      <c r="A1178" s="148"/>
      <c r="B1178" s="60" t="str">
        <f>IF($K1178="","",(VLOOKUP($K1178,'判定表'!$B$3:$G$108,6,FALSE)))</f>
        <v/>
      </c>
      <c r="C1178" s="137"/>
      <c r="D1178" s="149" t="str">
        <f t="shared" si="1"/>
        <v/>
      </c>
      <c r="E1178" s="150" t="str">
        <f>IF(G1178="","",VLOOKUP($G1178,'金額'!$N$3:$O$62,2,FALSE))</f>
        <v/>
      </c>
      <c r="F1178" s="150" t="str">
        <f>IF(G1178="","",VLOOKUP($G1178,'金額'!$N$3:$Q$62,4,FALSE))</f>
        <v/>
      </c>
      <c r="G1178" s="140"/>
      <c r="H1178" s="141"/>
      <c r="I1178" s="142"/>
      <c r="J1178" s="143"/>
      <c r="K1178" s="144"/>
      <c r="L1178" s="145"/>
      <c r="M1178" s="151" t="str">
        <f>IF(G1178="","", IF(G1178="Palette TIP",#REF!,VLOOKUP(G1178, '金額'!$N$3:$P$62, 3, FALSE)))</f>
        <v/>
      </c>
      <c r="N1178" s="147" t="str">
        <f t="shared" si="2"/>
        <v/>
      </c>
      <c r="O1178" s="125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</row>
    <row r="1179" ht="13.5" customHeight="1">
      <c r="A1179" s="148"/>
      <c r="B1179" s="60" t="str">
        <f>IF($K1179="","",(VLOOKUP($K1179,'判定表'!$B$3:$G$108,6,FALSE)))</f>
        <v/>
      </c>
      <c r="C1179" s="137"/>
      <c r="D1179" s="149" t="str">
        <f t="shared" si="1"/>
        <v/>
      </c>
      <c r="E1179" s="150" t="str">
        <f>IF(G1179="","",VLOOKUP($G1179,'金額'!$N$3:$O$62,2,FALSE))</f>
        <v/>
      </c>
      <c r="F1179" s="150" t="str">
        <f>IF(G1179="","",VLOOKUP($G1179,'金額'!$N$3:$Q$62,4,FALSE))</f>
        <v/>
      </c>
      <c r="G1179" s="140"/>
      <c r="H1179" s="141"/>
      <c r="I1179" s="142"/>
      <c r="J1179" s="143"/>
      <c r="K1179" s="144"/>
      <c r="L1179" s="145"/>
      <c r="M1179" s="151" t="str">
        <f>IF(G1179="","", IF(G1179="Palette TIP",#REF!,VLOOKUP(G1179, '金額'!$N$3:$P$62, 3, FALSE)))</f>
        <v/>
      </c>
      <c r="N1179" s="147" t="str">
        <f t="shared" si="2"/>
        <v/>
      </c>
      <c r="O1179" s="125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</row>
    <row r="1180" ht="13.5" customHeight="1">
      <c r="A1180" s="148"/>
      <c r="B1180" s="60" t="str">
        <f>IF($K1180="","",(VLOOKUP($K1180,'判定表'!$B$3:$G$108,6,FALSE)))</f>
        <v/>
      </c>
      <c r="C1180" s="137"/>
      <c r="D1180" s="149" t="str">
        <f t="shared" si="1"/>
        <v/>
      </c>
      <c r="E1180" s="150" t="str">
        <f>IF(G1180="","",VLOOKUP($G1180,'金額'!$N$3:$O$62,2,FALSE))</f>
        <v/>
      </c>
      <c r="F1180" s="150" t="str">
        <f>IF(G1180="","",VLOOKUP($G1180,'金額'!$N$3:$Q$62,4,FALSE))</f>
        <v/>
      </c>
      <c r="G1180" s="140"/>
      <c r="H1180" s="141"/>
      <c r="I1180" s="142"/>
      <c r="J1180" s="143"/>
      <c r="K1180" s="144"/>
      <c r="L1180" s="145"/>
      <c r="M1180" s="151" t="str">
        <f>IF(G1180="","", IF(G1180="Palette TIP",#REF!,VLOOKUP(G1180, '金額'!$N$3:$P$62, 3, FALSE)))</f>
        <v/>
      </c>
      <c r="N1180" s="147" t="str">
        <f t="shared" si="2"/>
        <v/>
      </c>
      <c r="O1180" s="125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</row>
    <row r="1181" ht="13.5" customHeight="1">
      <c r="A1181" s="148"/>
      <c r="B1181" s="60" t="str">
        <f>IF($K1181="","",(VLOOKUP($K1181,'判定表'!$B$3:$G$108,6,FALSE)))</f>
        <v/>
      </c>
      <c r="C1181" s="137"/>
      <c r="D1181" s="149" t="str">
        <f t="shared" si="1"/>
        <v/>
      </c>
      <c r="E1181" s="150" t="str">
        <f>IF(G1181="","",VLOOKUP($G1181,'金額'!$N$3:$O$62,2,FALSE))</f>
        <v/>
      </c>
      <c r="F1181" s="150" t="str">
        <f>IF(G1181="","",VLOOKUP($G1181,'金額'!$N$3:$Q$62,4,FALSE))</f>
        <v/>
      </c>
      <c r="G1181" s="140"/>
      <c r="H1181" s="141"/>
      <c r="I1181" s="142"/>
      <c r="J1181" s="143"/>
      <c r="K1181" s="144"/>
      <c r="L1181" s="145"/>
      <c r="M1181" s="151" t="str">
        <f>IF(G1181="","", IF(G1181="Palette TIP",#REF!,VLOOKUP(G1181, '金額'!$N$3:$P$62, 3, FALSE)))</f>
        <v/>
      </c>
      <c r="N1181" s="147" t="str">
        <f t="shared" si="2"/>
        <v/>
      </c>
      <c r="O1181" s="125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</row>
    <row r="1182" ht="13.5" customHeight="1">
      <c r="A1182" s="148"/>
      <c r="B1182" s="60" t="str">
        <f>IF($K1182="","",(VLOOKUP($K1182,'判定表'!$B$3:$G$108,6,FALSE)))</f>
        <v/>
      </c>
      <c r="C1182" s="137"/>
      <c r="D1182" s="149" t="str">
        <f t="shared" si="1"/>
        <v/>
      </c>
      <c r="E1182" s="150" t="str">
        <f>IF(G1182="","",VLOOKUP($G1182,'金額'!$N$3:$O$62,2,FALSE))</f>
        <v/>
      </c>
      <c r="F1182" s="150" t="str">
        <f>IF(G1182="","",VLOOKUP($G1182,'金額'!$N$3:$Q$62,4,FALSE))</f>
        <v/>
      </c>
      <c r="G1182" s="140"/>
      <c r="H1182" s="141"/>
      <c r="I1182" s="142"/>
      <c r="J1182" s="143"/>
      <c r="K1182" s="144"/>
      <c r="L1182" s="145"/>
      <c r="M1182" s="151" t="str">
        <f>IF(G1182="","", IF(G1182="Palette TIP",#REF!,VLOOKUP(G1182, '金額'!$N$3:$P$62, 3, FALSE)))</f>
        <v/>
      </c>
      <c r="N1182" s="147" t="str">
        <f t="shared" si="2"/>
        <v/>
      </c>
      <c r="O1182" s="125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</row>
    <row r="1183" ht="13.5" customHeight="1">
      <c r="A1183" s="148"/>
      <c r="B1183" s="60" t="str">
        <f>IF($K1183="","",(VLOOKUP($K1183,'判定表'!$B$3:$G$108,6,FALSE)))</f>
        <v/>
      </c>
      <c r="C1183" s="137"/>
      <c r="D1183" s="149" t="str">
        <f t="shared" si="1"/>
        <v/>
      </c>
      <c r="E1183" s="150" t="str">
        <f>IF(G1183="","",VLOOKUP($G1183,'金額'!$N$3:$O$62,2,FALSE))</f>
        <v/>
      </c>
      <c r="F1183" s="150" t="str">
        <f>IF(G1183="","",VLOOKUP($G1183,'金額'!$N$3:$Q$62,4,FALSE))</f>
        <v/>
      </c>
      <c r="G1183" s="140"/>
      <c r="H1183" s="141"/>
      <c r="I1183" s="142"/>
      <c r="J1183" s="143"/>
      <c r="K1183" s="144"/>
      <c r="L1183" s="145"/>
      <c r="M1183" s="151" t="str">
        <f>IF(G1183="","", IF(G1183="Palette TIP",#REF!,VLOOKUP(G1183, '金額'!$N$3:$P$62, 3, FALSE)))</f>
        <v/>
      </c>
      <c r="N1183" s="147" t="str">
        <f t="shared" si="2"/>
        <v/>
      </c>
      <c r="O1183" s="125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</row>
    <row r="1184" ht="13.5" customHeight="1">
      <c r="A1184" s="148"/>
      <c r="B1184" s="60" t="str">
        <f>IF($K1184="","",(VLOOKUP($K1184,'判定表'!$B$3:$G$108,6,FALSE)))</f>
        <v/>
      </c>
      <c r="C1184" s="137"/>
      <c r="D1184" s="149" t="str">
        <f t="shared" si="1"/>
        <v/>
      </c>
      <c r="E1184" s="150" t="str">
        <f>IF(G1184="","",VLOOKUP($G1184,'金額'!$N$3:$O$62,2,FALSE))</f>
        <v/>
      </c>
      <c r="F1184" s="150" t="str">
        <f>IF(G1184="","",VLOOKUP($G1184,'金額'!$N$3:$Q$62,4,FALSE))</f>
        <v/>
      </c>
      <c r="G1184" s="140"/>
      <c r="H1184" s="141"/>
      <c r="I1184" s="142"/>
      <c r="J1184" s="143"/>
      <c r="K1184" s="144"/>
      <c r="L1184" s="145"/>
      <c r="M1184" s="151" t="str">
        <f>IF(G1184="","", IF(G1184="Palette TIP",#REF!,VLOOKUP(G1184, '金額'!$N$3:$P$62, 3, FALSE)))</f>
        <v/>
      </c>
      <c r="N1184" s="147" t="str">
        <f t="shared" si="2"/>
        <v/>
      </c>
      <c r="O1184" s="125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</row>
    <row r="1185" ht="13.5" customHeight="1">
      <c r="A1185" s="148"/>
      <c r="B1185" s="60" t="str">
        <f>IF($K1185="","",(VLOOKUP($K1185,'判定表'!$B$3:$G$108,6,FALSE)))</f>
        <v/>
      </c>
      <c r="C1185" s="137"/>
      <c r="D1185" s="149" t="str">
        <f t="shared" si="1"/>
        <v/>
      </c>
      <c r="E1185" s="150" t="str">
        <f>IF(G1185="","",VLOOKUP($G1185,'金額'!$N$3:$O$62,2,FALSE))</f>
        <v/>
      </c>
      <c r="F1185" s="150" t="str">
        <f>IF(G1185="","",VLOOKUP($G1185,'金額'!$N$3:$Q$62,4,FALSE))</f>
        <v/>
      </c>
      <c r="G1185" s="140"/>
      <c r="H1185" s="141"/>
      <c r="I1185" s="142"/>
      <c r="J1185" s="143"/>
      <c r="K1185" s="144"/>
      <c r="L1185" s="145"/>
      <c r="M1185" s="151" t="str">
        <f>IF(G1185="","", IF(G1185="Palette TIP",#REF!,VLOOKUP(G1185, '金額'!$N$3:$P$62, 3, FALSE)))</f>
        <v/>
      </c>
      <c r="N1185" s="147" t="str">
        <f t="shared" si="2"/>
        <v/>
      </c>
      <c r="O1185" s="125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</row>
    <row r="1186" ht="13.5" customHeight="1">
      <c r="A1186" s="148"/>
      <c r="B1186" s="60" t="str">
        <f>IF($K1186="","",(VLOOKUP($K1186,'判定表'!$B$3:$G$108,6,FALSE)))</f>
        <v/>
      </c>
      <c r="C1186" s="137"/>
      <c r="D1186" s="149" t="str">
        <f t="shared" si="1"/>
        <v/>
      </c>
      <c r="E1186" s="150" t="str">
        <f>IF(G1186="","",VLOOKUP($G1186,'金額'!$N$3:$O$62,2,FALSE))</f>
        <v/>
      </c>
      <c r="F1186" s="150" t="str">
        <f>IF(G1186="","",VLOOKUP($G1186,'金額'!$N$3:$Q$62,4,FALSE))</f>
        <v/>
      </c>
      <c r="G1186" s="140"/>
      <c r="H1186" s="141"/>
      <c r="I1186" s="142"/>
      <c r="J1186" s="143"/>
      <c r="K1186" s="144"/>
      <c r="L1186" s="145"/>
      <c r="M1186" s="151" t="str">
        <f>IF(G1186="","", IF(G1186="Palette TIP",#REF!,VLOOKUP(G1186, '金額'!$N$3:$P$62, 3, FALSE)))</f>
        <v/>
      </c>
      <c r="N1186" s="147" t="str">
        <f t="shared" si="2"/>
        <v/>
      </c>
      <c r="O1186" s="125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</row>
    <row r="1187" ht="13.5" customHeight="1">
      <c r="A1187" s="148"/>
      <c r="B1187" s="60" t="str">
        <f>IF($K1187="","",(VLOOKUP($K1187,'判定表'!$B$3:$G$108,6,FALSE)))</f>
        <v/>
      </c>
      <c r="C1187" s="137"/>
      <c r="D1187" s="149" t="str">
        <f t="shared" si="1"/>
        <v/>
      </c>
      <c r="E1187" s="150" t="str">
        <f>IF(G1187="","",VLOOKUP($G1187,'金額'!$N$3:$O$62,2,FALSE))</f>
        <v/>
      </c>
      <c r="F1187" s="150" t="str">
        <f>IF(G1187="","",VLOOKUP($G1187,'金額'!$N$3:$Q$62,4,FALSE))</f>
        <v/>
      </c>
      <c r="G1187" s="140"/>
      <c r="H1187" s="141"/>
      <c r="I1187" s="142"/>
      <c r="J1187" s="143"/>
      <c r="K1187" s="144"/>
      <c r="L1187" s="145"/>
      <c r="M1187" s="151" t="str">
        <f>IF(G1187="","", IF(G1187="Palette TIP",#REF!,VLOOKUP(G1187, '金額'!$N$3:$P$62, 3, FALSE)))</f>
        <v/>
      </c>
      <c r="N1187" s="147" t="str">
        <f t="shared" si="2"/>
        <v/>
      </c>
      <c r="O1187" s="125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</row>
    <row r="1188" ht="13.5" customHeight="1">
      <c r="A1188" s="148"/>
      <c r="B1188" s="60" t="str">
        <f>IF($K1188="","",(VLOOKUP($K1188,'判定表'!$B$3:$G$108,6,FALSE)))</f>
        <v/>
      </c>
      <c r="C1188" s="137"/>
      <c r="D1188" s="149" t="str">
        <f t="shared" si="1"/>
        <v/>
      </c>
      <c r="E1188" s="150" t="str">
        <f>IF(G1188="","",VLOOKUP($G1188,'金額'!$N$3:$O$62,2,FALSE))</f>
        <v/>
      </c>
      <c r="F1188" s="150" t="str">
        <f>IF(G1188="","",VLOOKUP($G1188,'金額'!$N$3:$Q$62,4,FALSE))</f>
        <v/>
      </c>
      <c r="G1188" s="140"/>
      <c r="H1188" s="141"/>
      <c r="I1188" s="142"/>
      <c r="J1188" s="143"/>
      <c r="K1188" s="144"/>
      <c r="L1188" s="145"/>
      <c r="M1188" s="151" t="str">
        <f>IF(G1188="","", IF(G1188="Palette TIP",#REF!,VLOOKUP(G1188, '金額'!$N$3:$P$62, 3, FALSE)))</f>
        <v/>
      </c>
      <c r="N1188" s="147" t="str">
        <f t="shared" si="2"/>
        <v/>
      </c>
      <c r="O1188" s="125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</row>
    <row r="1189" ht="13.5" customHeight="1">
      <c r="A1189" s="148"/>
      <c r="B1189" s="60" t="str">
        <f>IF($K1189="","",(VLOOKUP($K1189,'判定表'!$B$3:$G$108,6,FALSE)))</f>
        <v/>
      </c>
      <c r="C1189" s="137"/>
      <c r="D1189" s="149" t="str">
        <f t="shared" si="1"/>
        <v/>
      </c>
      <c r="E1189" s="150" t="str">
        <f>IF(G1189="","",VLOOKUP($G1189,'金額'!$N$3:$O$62,2,FALSE))</f>
        <v/>
      </c>
      <c r="F1189" s="150" t="str">
        <f>IF(G1189="","",VLOOKUP($G1189,'金額'!$N$3:$Q$62,4,FALSE))</f>
        <v/>
      </c>
      <c r="G1189" s="140"/>
      <c r="H1189" s="141"/>
      <c r="I1189" s="142"/>
      <c r="J1189" s="143"/>
      <c r="K1189" s="144"/>
      <c r="L1189" s="145"/>
      <c r="M1189" s="151" t="str">
        <f>IF(G1189="","", IF(G1189="Palette TIP",#REF!,VLOOKUP(G1189, '金額'!$N$3:$P$62, 3, FALSE)))</f>
        <v/>
      </c>
      <c r="N1189" s="147" t="str">
        <f t="shared" si="2"/>
        <v/>
      </c>
      <c r="O1189" s="125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</row>
    <row r="1190" ht="13.5" customHeight="1">
      <c r="A1190" s="148"/>
      <c r="B1190" s="60" t="str">
        <f>IF($K1190="","",(VLOOKUP($K1190,'判定表'!$B$3:$G$108,6,FALSE)))</f>
        <v/>
      </c>
      <c r="C1190" s="137"/>
      <c r="D1190" s="149" t="str">
        <f t="shared" si="1"/>
        <v/>
      </c>
      <c r="E1190" s="150" t="str">
        <f>IF(G1190="","",VLOOKUP($G1190,'金額'!$N$3:$O$62,2,FALSE))</f>
        <v/>
      </c>
      <c r="F1190" s="150" t="str">
        <f>IF(G1190="","",VLOOKUP($G1190,'金額'!$N$3:$Q$62,4,FALSE))</f>
        <v/>
      </c>
      <c r="G1190" s="140"/>
      <c r="H1190" s="141"/>
      <c r="I1190" s="142"/>
      <c r="J1190" s="143"/>
      <c r="K1190" s="144"/>
      <c r="L1190" s="145"/>
      <c r="M1190" s="151" t="str">
        <f>IF(G1190="","", IF(G1190="Palette TIP",#REF!,VLOOKUP(G1190, '金額'!$N$3:$P$62, 3, FALSE)))</f>
        <v/>
      </c>
      <c r="N1190" s="147" t="str">
        <f t="shared" si="2"/>
        <v/>
      </c>
      <c r="O1190" s="125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</row>
    <row r="1191" ht="13.5" customHeight="1">
      <c r="A1191" s="148"/>
      <c r="B1191" s="60" t="str">
        <f>IF($K1191="","",(VLOOKUP($K1191,'判定表'!$B$3:$G$108,6,FALSE)))</f>
        <v/>
      </c>
      <c r="C1191" s="137"/>
      <c r="D1191" s="149" t="str">
        <f t="shared" si="1"/>
        <v/>
      </c>
      <c r="E1191" s="150" t="str">
        <f>IF(G1191="","",VLOOKUP($G1191,'金額'!$N$3:$O$62,2,FALSE))</f>
        <v/>
      </c>
      <c r="F1191" s="150" t="str">
        <f>IF(G1191="","",VLOOKUP($G1191,'金額'!$N$3:$Q$62,4,FALSE))</f>
        <v/>
      </c>
      <c r="G1191" s="140"/>
      <c r="H1191" s="141"/>
      <c r="I1191" s="142"/>
      <c r="J1191" s="143"/>
      <c r="K1191" s="144"/>
      <c r="L1191" s="145"/>
      <c r="M1191" s="151" t="str">
        <f>IF(G1191="","", IF(G1191="Palette TIP",#REF!,VLOOKUP(G1191, '金額'!$N$3:$P$62, 3, FALSE)))</f>
        <v/>
      </c>
      <c r="N1191" s="147" t="str">
        <f t="shared" si="2"/>
        <v/>
      </c>
      <c r="O1191" s="125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</row>
    <row r="1192" ht="13.5" customHeight="1">
      <c r="A1192" s="148"/>
      <c r="B1192" s="60" t="str">
        <f>IF($K1192="","",(VLOOKUP($K1192,'判定表'!$B$3:$G$108,6,FALSE)))</f>
        <v/>
      </c>
      <c r="C1192" s="137"/>
      <c r="D1192" s="149" t="str">
        <f t="shared" si="1"/>
        <v/>
      </c>
      <c r="E1192" s="150" t="str">
        <f>IF(G1192="","",VLOOKUP($G1192,'金額'!$N$3:$O$62,2,FALSE))</f>
        <v/>
      </c>
      <c r="F1192" s="150" t="str">
        <f>IF(G1192="","",VLOOKUP($G1192,'金額'!$N$3:$Q$62,4,FALSE))</f>
        <v/>
      </c>
      <c r="G1192" s="140"/>
      <c r="H1192" s="141"/>
      <c r="I1192" s="142"/>
      <c r="J1192" s="143"/>
      <c r="K1192" s="144"/>
      <c r="L1192" s="145"/>
      <c r="M1192" s="151" t="str">
        <f>IF(G1192="","", IF(G1192="Palette TIP",#REF!,VLOOKUP(G1192, '金額'!$N$3:$P$62, 3, FALSE)))</f>
        <v/>
      </c>
      <c r="N1192" s="147" t="str">
        <f t="shared" si="2"/>
        <v/>
      </c>
      <c r="O1192" s="125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</row>
    <row r="1193" ht="13.5" customHeight="1">
      <c r="A1193" s="148"/>
      <c r="B1193" s="60" t="str">
        <f>IF($K1193="","",(VLOOKUP($K1193,'判定表'!$B$3:$G$108,6,FALSE)))</f>
        <v/>
      </c>
      <c r="C1193" s="137"/>
      <c r="D1193" s="149" t="str">
        <f t="shared" si="1"/>
        <v/>
      </c>
      <c r="E1193" s="150" t="str">
        <f>IF(G1193="","",VLOOKUP($G1193,'金額'!$N$3:$O$62,2,FALSE))</f>
        <v/>
      </c>
      <c r="F1193" s="150" t="str">
        <f>IF(G1193="","",VLOOKUP($G1193,'金額'!$N$3:$Q$62,4,FALSE))</f>
        <v/>
      </c>
      <c r="G1193" s="140"/>
      <c r="H1193" s="141"/>
      <c r="I1193" s="142"/>
      <c r="J1193" s="143"/>
      <c r="K1193" s="144"/>
      <c r="L1193" s="145"/>
      <c r="M1193" s="151" t="str">
        <f>IF(G1193="","", IF(G1193="Palette TIP",#REF!,VLOOKUP(G1193, '金額'!$N$3:$P$62, 3, FALSE)))</f>
        <v/>
      </c>
      <c r="N1193" s="147" t="str">
        <f t="shared" si="2"/>
        <v/>
      </c>
      <c r="O1193" s="125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</row>
    <row r="1194" ht="13.5" customHeight="1">
      <c r="A1194" s="148"/>
      <c r="B1194" s="60" t="str">
        <f>IF($K1194="","",(VLOOKUP($K1194,'判定表'!$B$3:$G$108,6,FALSE)))</f>
        <v/>
      </c>
      <c r="C1194" s="137"/>
      <c r="D1194" s="149" t="str">
        <f t="shared" si="1"/>
        <v/>
      </c>
      <c r="E1194" s="150" t="str">
        <f>IF(G1194="","",VLOOKUP($G1194,'金額'!$N$3:$O$62,2,FALSE))</f>
        <v/>
      </c>
      <c r="F1194" s="150" t="str">
        <f>IF(G1194="","",VLOOKUP($G1194,'金額'!$N$3:$Q$62,4,FALSE))</f>
        <v/>
      </c>
      <c r="G1194" s="140"/>
      <c r="H1194" s="141"/>
      <c r="I1194" s="142"/>
      <c r="J1194" s="143"/>
      <c r="K1194" s="144"/>
      <c r="L1194" s="145"/>
      <c r="M1194" s="151" t="str">
        <f>IF(G1194="","", IF(G1194="Palette TIP",#REF!,VLOOKUP(G1194, '金額'!$N$3:$P$62, 3, FALSE)))</f>
        <v/>
      </c>
      <c r="N1194" s="147" t="str">
        <f t="shared" si="2"/>
        <v/>
      </c>
      <c r="O1194" s="125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</row>
    <row r="1195" ht="13.5" customHeight="1">
      <c r="A1195" s="148"/>
      <c r="B1195" s="60" t="str">
        <f>IF($K1195="","",(VLOOKUP($K1195,'判定表'!$B$3:$G$108,6,FALSE)))</f>
        <v/>
      </c>
      <c r="C1195" s="137"/>
      <c r="D1195" s="149" t="str">
        <f t="shared" si="1"/>
        <v/>
      </c>
      <c r="E1195" s="150" t="str">
        <f>IF(G1195="","",VLOOKUP($G1195,'金額'!$N$3:$O$62,2,FALSE))</f>
        <v/>
      </c>
      <c r="F1195" s="150" t="str">
        <f>IF(G1195="","",VLOOKUP($G1195,'金額'!$N$3:$Q$62,4,FALSE))</f>
        <v/>
      </c>
      <c r="G1195" s="140"/>
      <c r="H1195" s="141"/>
      <c r="I1195" s="142"/>
      <c r="J1195" s="143"/>
      <c r="K1195" s="144"/>
      <c r="L1195" s="145"/>
      <c r="M1195" s="151" t="str">
        <f>IF(G1195="","", IF(G1195="Palette TIP",#REF!,VLOOKUP(G1195, '金額'!$N$3:$P$62, 3, FALSE)))</f>
        <v/>
      </c>
      <c r="N1195" s="147" t="str">
        <f t="shared" si="2"/>
        <v/>
      </c>
      <c r="O1195" s="125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</row>
    <row r="1196" ht="13.5" customHeight="1">
      <c r="A1196" s="148"/>
      <c r="B1196" s="60" t="str">
        <f>IF($K1196="","",(VLOOKUP($K1196,'判定表'!$B$3:$G$108,6,FALSE)))</f>
        <v/>
      </c>
      <c r="C1196" s="137"/>
      <c r="D1196" s="149" t="str">
        <f t="shared" si="1"/>
        <v/>
      </c>
      <c r="E1196" s="150" t="str">
        <f>IF(G1196="","",VLOOKUP($G1196,'金額'!$N$3:$O$62,2,FALSE))</f>
        <v/>
      </c>
      <c r="F1196" s="150" t="str">
        <f>IF(G1196="","",VLOOKUP($G1196,'金額'!$N$3:$Q$62,4,FALSE))</f>
        <v/>
      </c>
      <c r="G1196" s="140"/>
      <c r="H1196" s="141"/>
      <c r="I1196" s="142"/>
      <c r="J1196" s="143"/>
      <c r="K1196" s="144"/>
      <c r="L1196" s="145"/>
      <c r="M1196" s="151" t="str">
        <f>IF(G1196="","", IF(G1196="Palette TIP",#REF!,VLOOKUP(G1196, '金額'!$N$3:$P$62, 3, FALSE)))</f>
        <v/>
      </c>
      <c r="N1196" s="147" t="str">
        <f t="shared" si="2"/>
        <v/>
      </c>
      <c r="O1196" s="125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</row>
    <row r="1197" ht="13.5" customHeight="1">
      <c r="A1197" s="148"/>
      <c r="B1197" s="60" t="str">
        <f>IF($K1197="","",(VLOOKUP($K1197,'判定表'!$B$3:$G$108,6,FALSE)))</f>
        <v/>
      </c>
      <c r="C1197" s="137"/>
      <c r="D1197" s="149" t="str">
        <f t="shared" si="1"/>
        <v/>
      </c>
      <c r="E1197" s="150" t="str">
        <f>IF(G1197="","",VLOOKUP($G1197,'金額'!$N$3:$O$62,2,FALSE))</f>
        <v/>
      </c>
      <c r="F1197" s="150" t="str">
        <f>IF(G1197="","",VLOOKUP($G1197,'金額'!$N$3:$Q$62,4,FALSE))</f>
        <v/>
      </c>
      <c r="G1197" s="140"/>
      <c r="H1197" s="141"/>
      <c r="I1197" s="142"/>
      <c r="J1197" s="143"/>
      <c r="K1197" s="144"/>
      <c r="L1197" s="145"/>
      <c r="M1197" s="151" t="str">
        <f>IF(G1197="","", IF(G1197="Palette TIP",#REF!,VLOOKUP(G1197, '金額'!$N$3:$P$62, 3, FALSE)))</f>
        <v/>
      </c>
      <c r="N1197" s="147" t="str">
        <f t="shared" si="2"/>
        <v/>
      </c>
      <c r="O1197" s="125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</row>
    <row r="1198" ht="13.5" customHeight="1">
      <c r="A1198" s="148"/>
      <c r="B1198" s="60" t="str">
        <f>IF($K1198="","",(VLOOKUP($K1198,'判定表'!$B$3:$G$108,6,FALSE)))</f>
        <v/>
      </c>
      <c r="C1198" s="137"/>
      <c r="D1198" s="149" t="str">
        <f t="shared" si="1"/>
        <v/>
      </c>
      <c r="E1198" s="150" t="str">
        <f>IF(G1198="","",VLOOKUP($G1198,'金額'!$N$3:$O$62,2,FALSE))</f>
        <v/>
      </c>
      <c r="F1198" s="150" t="str">
        <f>IF(G1198="","",VLOOKUP($G1198,'金額'!$N$3:$Q$62,4,FALSE))</f>
        <v/>
      </c>
      <c r="G1198" s="140"/>
      <c r="H1198" s="141"/>
      <c r="I1198" s="142"/>
      <c r="J1198" s="143"/>
      <c r="K1198" s="144"/>
      <c r="L1198" s="145"/>
      <c r="M1198" s="151" t="str">
        <f>IF(G1198="","", IF(G1198="Palette TIP",#REF!,VLOOKUP(G1198, '金額'!$N$3:$P$62, 3, FALSE)))</f>
        <v/>
      </c>
      <c r="N1198" s="147" t="str">
        <f t="shared" si="2"/>
        <v/>
      </c>
      <c r="O1198" s="125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</row>
    <row r="1199" ht="13.5" customHeight="1">
      <c r="A1199" s="148"/>
      <c r="B1199" s="60" t="str">
        <f>IF($K1199="","",(VLOOKUP($K1199,'判定表'!$B$3:$G$108,6,FALSE)))</f>
        <v/>
      </c>
      <c r="C1199" s="137"/>
      <c r="D1199" s="149" t="str">
        <f t="shared" si="1"/>
        <v/>
      </c>
      <c r="E1199" s="150" t="str">
        <f>IF(G1199="","",VLOOKUP($G1199,'金額'!$N$3:$O$62,2,FALSE))</f>
        <v/>
      </c>
      <c r="F1199" s="150" t="str">
        <f>IF(G1199="","",VLOOKUP($G1199,'金額'!$N$3:$Q$62,4,FALSE))</f>
        <v/>
      </c>
      <c r="G1199" s="140"/>
      <c r="H1199" s="141"/>
      <c r="I1199" s="142"/>
      <c r="J1199" s="143"/>
      <c r="K1199" s="144"/>
      <c r="L1199" s="145"/>
      <c r="M1199" s="151" t="str">
        <f>IF(G1199="","", IF(G1199="Palette TIP",#REF!,VLOOKUP(G1199, '金額'!$N$3:$P$62, 3, FALSE)))</f>
        <v/>
      </c>
      <c r="N1199" s="147" t="str">
        <f t="shared" si="2"/>
        <v/>
      </c>
      <c r="O1199" s="125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</row>
    <row r="1200" ht="13.5" customHeight="1">
      <c r="A1200" s="148"/>
      <c r="B1200" s="60" t="str">
        <f>IF($K1200="","",(VLOOKUP($K1200,'判定表'!$B$3:$G$108,6,FALSE)))</f>
        <v/>
      </c>
      <c r="C1200" s="137"/>
      <c r="D1200" s="149" t="str">
        <f t="shared" si="1"/>
        <v/>
      </c>
      <c r="E1200" s="150" t="str">
        <f>IF(G1200="","",VLOOKUP($G1200,'金額'!$N$3:$O$62,2,FALSE))</f>
        <v/>
      </c>
      <c r="F1200" s="150" t="str">
        <f>IF(G1200="","",VLOOKUP($G1200,'金額'!$N$3:$Q$62,4,FALSE))</f>
        <v/>
      </c>
      <c r="G1200" s="140"/>
      <c r="H1200" s="141"/>
      <c r="I1200" s="142"/>
      <c r="J1200" s="143"/>
      <c r="K1200" s="144"/>
      <c r="L1200" s="145"/>
      <c r="M1200" s="151" t="str">
        <f>IF(G1200="","", IF(G1200="Palette TIP",#REF!,VLOOKUP(G1200, '金額'!$N$3:$P$62, 3, FALSE)))</f>
        <v/>
      </c>
      <c r="N1200" s="147" t="str">
        <f t="shared" si="2"/>
        <v/>
      </c>
      <c r="O1200" s="125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</row>
    <row r="1201" ht="13.5" customHeight="1">
      <c r="A1201" s="148"/>
      <c r="B1201" s="60" t="str">
        <f>IF($K1201="","",(VLOOKUP($K1201,'判定表'!$B$3:$G$108,6,FALSE)))</f>
        <v/>
      </c>
      <c r="C1201" s="137"/>
      <c r="D1201" s="149" t="str">
        <f t="shared" si="1"/>
        <v/>
      </c>
      <c r="E1201" s="150" t="str">
        <f>IF(G1201="","",VLOOKUP($G1201,'金額'!$N$3:$O$62,2,FALSE))</f>
        <v/>
      </c>
      <c r="F1201" s="150" t="str">
        <f>IF(G1201="","",VLOOKUP($G1201,'金額'!$N$3:$Q$62,4,FALSE))</f>
        <v/>
      </c>
      <c r="G1201" s="140"/>
      <c r="H1201" s="141"/>
      <c r="I1201" s="142"/>
      <c r="J1201" s="143"/>
      <c r="K1201" s="144"/>
      <c r="L1201" s="145"/>
      <c r="M1201" s="151" t="str">
        <f>IF(G1201="","", IF(G1201="Palette TIP",#REF!,VLOOKUP(G1201, '金額'!$N$3:$P$62, 3, FALSE)))</f>
        <v/>
      </c>
      <c r="N1201" s="147" t="str">
        <f t="shared" si="2"/>
        <v/>
      </c>
      <c r="O1201" s="125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</row>
    <row r="1202" ht="13.5" customHeight="1">
      <c r="A1202" s="148"/>
      <c r="B1202" s="60" t="str">
        <f>IF($K1202="","",(VLOOKUP($K1202,'判定表'!$B$3:$G$108,6,FALSE)))</f>
        <v/>
      </c>
      <c r="C1202" s="137"/>
      <c r="D1202" s="149" t="str">
        <f t="shared" si="1"/>
        <v/>
      </c>
      <c r="E1202" s="150" t="str">
        <f>IF(G1202="","",VLOOKUP($G1202,'金額'!$N$3:$O$62,2,FALSE))</f>
        <v/>
      </c>
      <c r="F1202" s="150" t="str">
        <f>IF(G1202="","",VLOOKUP($G1202,'金額'!$N$3:$Q$62,4,FALSE))</f>
        <v/>
      </c>
      <c r="G1202" s="140"/>
      <c r="H1202" s="141"/>
      <c r="I1202" s="142"/>
      <c r="J1202" s="143"/>
      <c r="K1202" s="144"/>
      <c r="L1202" s="145"/>
      <c r="M1202" s="151" t="str">
        <f>IF(G1202="","", IF(G1202="Palette TIP",#REF!,VLOOKUP(G1202, '金額'!$N$3:$P$62, 3, FALSE)))</f>
        <v/>
      </c>
      <c r="N1202" s="147" t="str">
        <f t="shared" si="2"/>
        <v/>
      </c>
      <c r="O1202" s="125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</row>
    <row r="1203" ht="13.5" customHeight="1">
      <c r="A1203" s="148"/>
      <c r="B1203" s="60" t="str">
        <f>IF($K1203="","",(VLOOKUP($K1203,'判定表'!$B$3:$G$108,6,FALSE)))</f>
        <v/>
      </c>
      <c r="C1203" s="137"/>
      <c r="D1203" s="149" t="str">
        <f t="shared" si="1"/>
        <v/>
      </c>
      <c r="E1203" s="150" t="str">
        <f>IF(G1203="","",VLOOKUP($G1203,'金額'!$N$3:$O$62,2,FALSE))</f>
        <v/>
      </c>
      <c r="F1203" s="150" t="str">
        <f>IF(G1203="","",VLOOKUP($G1203,'金額'!$N$3:$Q$62,4,FALSE))</f>
        <v/>
      </c>
      <c r="G1203" s="140"/>
      <c r="H1203" s="141"/>
      <c r="I1203" s="142"/>
      <c r="J1203" s="143"/>
      <c r="K1203" s="144"/>
      <c r="L1203" s="145"/>
      <c r="M1203" s="151" t="str">
        <f>IF(G1203="","", IF(G1203="Palette TIP",#REF!,VLOOKUP(G1203, '金額'!$N$3:$P$62, 3, FALSE)))</f>
        <v/>
      </c>
      <c r="N1203" s="147" t="str">
        <f t="shared" si="2"/>
        <v/>
      </c>
      <c r="O1203" s="125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</row>
    <row r="1204" ht="13.5" customHeight="1">
      <c r="A1204" s="148"/>
      <c r="B1204" s="60" t="str">
        <f>IF($K1204="","",(VLOOKUP($K1204,'判定表'!$B$3:$G$108,6,FALSE)))</f>
        <v/>
      </c>
      <c r="C1204" s="137"/>
      <c r="D1204" s="149" t="str">
        <f t="shared" si="1"/>
        <v/>
      </c>
      <c r="E1204" s="150" t="str">
        <f>IF(G1204="","",VLOOKUP($G1204,'金額'!$N$3:$O$62,2,FALSE))</f>
        <v/>
      </c>
      <c r="F1204" s="150" t="str">
        <f>IF(G1204="","",VLOOKUP($G1204,'金額'!$N$3:$Q$62,4,FALSE))</f>
        <v/>
      </c>
      <c r="G1204" s="140"/>
      <c r="H1204" s="141"/>
      <c r="I1204" s="142"/>
      <c r="J1204" s="143"/>
      <c r="K1204" s="144"/>
      <c r="L1204" s="145"/>
      <c r="M1204" s="151" t="str">
        <f>IF(G1204="","", IF(G1204="Palette TIP",#REF!,VLOOKUP(G1204, '金額'!$N$3:$P$62, 3, FALSE)))</f>
        <v/>
      </c>
      <c r="N1204" s="147" t="str">
        <f t="shared" si="2"/>
        <v/>
      </c>
      <c r="O1204" s="125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</row>
    <row r="1205" ht="13.5" customHeight="1">
      <c r="A1205" s="148"/>
      <c r="B1205" s="60" t="str">
        <f>IF($K1205="","",(VLOOKUP($K1205,'判定表'!$B$3:$G$108,6,FALSE)))</f>
        <v/>
      </c>
      <c r="C1205" s="137"/>
      <c r="D1205" s="149" t="str">
        <f t="shared" si="1"/>
        <v/>
      </c>
      <c r="E1205" s="150" t="str">
        <f>IF(G1205="","",VLOOKUP($G1205,'金額'!$N$3:$O$62,2,FALSE))</f>
        <v/>
      </c>
      <c r="F1205" s="150" t="str">
        <f>IF(G1205="","",VLOOKUP($G1205,'金額'!$N$3:$Q$62,4,FALSE))</f>
        <v/>
      </c>
      <c r="G1205" s="140"/>
      <c r="H1205" s="141"/>
      <c r="I1205" s="142"/>
      <c r="J1205" s="143"/>
      <c r="K1205" s="144"/>
      <c r="L1205" s="145"/>
      <c r="M1205" s="151" t="str">
        <f>IF(G1205="","", IF(G1205="Palette TIP",#REF!,VLOOKUP(G1205, '金額'!$N$3:$P$62, 3, FALSE)))</f>
        <v/>
      </c>
      <c r="N1205" s="147" t="str">
        <f t="shared" si="2"/>
        <v/>
      </c>
      <c r="O1205" s="125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</row>
    <row r="1206" ht="13.5" customHeight="1">
      <c r="A1206" s="148"/>
      <c r="B1206" s="60" t="str">
        <f>IF($K1206="","",(VLOOKUP($K1206,'判定表'!$B$3:$G$108,6,FALSE)))</f>
        <v/>
      </c>
      <c r="C1206" s="137"/>
      <c r="D1206" s="149" t="str">
        <f t="shared" si="1"/>
        <v/>
      </c>
      <c r="E1206" s="150" t="str">
        <f>IF(G1206="","",VLOOKUP($G1206,'金額'!$N$3:$O$62,2,FALSE))</f>
        <v/>
      </c>
      <c r="F1206" s="150" t="str">
        <f>IF(G1206="","",VLOOKUP($G1206,'金額'!$N$3:$Q$62,4,FALSE))</f>
        <v/>
      </c>
      <c r="G1206" s="140"/>
      <c r="H1206" s="141"/>
      <c r="I1206" s="142"/>
      <c r="J1206" s="143"/>
      <c r="K1206" s="144"/>
      <c r="L1206" s="145"/>
      <c r="M1206" s="151" t="str">
        <f>IF(G1206="","", IF(G1206="Palette TIP",#REF!,VLOOKUP(G1206, '金額'!$N$3:$P$62, 3, FALSE)))</f>
        <v/>
      </c>
      <c r="N1206" s="147" t="str">
        <f t="shared" si="2"/>
        <v/>
      </c>
      <c r="O1206" s="125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</row>
    <row r="1207" ht="13.5" customHeight="1">
      <c r="A1207" s="148"/>
      <c r="B1207" s="60" t="str">
        <f>IF($K1207="","",(VLOOKUP($K1207,'判定表'!$B$3:$G$108,6,FALSE)))</f>
        <v/>
      </c>
      <c r="C1207" s="137"/>
      <c r="D1207" s="149" t="str">
        <f t="shared" si="1"/>
        <v/>
      </c>
      <c r="E1207" s="150" t="str">
        <f>IF(G1207="","",VLOOKUP($G1207,'金額'!$N$3:$O$62,2,FALSE))</f>
        <v/>
      </c>
      <c r="F1207" s="150" t="str">
        <f>IF(G1207="","",VLOOKUP($G1207,'金額'!$N$3:$Q$62,4,FALSE))</f>
        <v/>
      </c>
      <c r="G1207" s="140"/>
      <c r="H1207" s="141"/>
      <c r="I1207" s="142"/>
      <c r="J1207" s="143"/>
      <c r="K1207" s="144"/>
      <c r="L1207" s="145"/>
      <c r="M1207" s="151" t="str">
        <f>IF(G1207="","", IF(G1207="Palette TIP",#REF!,VLOOKUP(G1207, '金額'!$N$3:$P$62, 3, FALSE)))</f>
        <v/>
      </c>
      <c r="N1207" s="147" t="str">
        <f t="shared" si="2"/>
        <v/>
      </c>
      <c r="O1207" s="125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</row>
    <row r="1208" ht="13.5" customHeight="1">
      <c r="A1208" s="148"/>
      <c r="B1208" s="60" t="str">
        <f>IF($K1208="","",(VLOOKUP($K1208,'判定表'!$B$3:$G$108,6,FALSE)))</f>
        <v/>
      </c>
      <c r="C1208" s="137"/>
      <c r="D1208" s="149" t="str">
        <f t="shared" si="1"/>
        <v/>
      </c>
      <c r="E1208" s="150" t="str">
        <f>IF(G1208="","",VLOOKUP($G1208,'金額'!$N$3:$O$62,2,FALSE))</f>
        <v/>
      </c>
      <c r="F1208" s="150" t="str">
        <f>IF(G1208="","",VLOOKUP($G1208,'金額'!$N$3:$Q$62,4,FALSE))</f>
        <v/>
      </c>
      <c r="G1208" s="140"/>
      <c r="H1208" s="141"/>
      <c r="I1208" s="142"/>
      <c r="J1208" s="143"/>
      <c r="K1208" s="144"/>
      <c r="L1208" s="145"/>
      <c r="M1208" s="151" t="str">
        <f>IF(G1208="","", IF(G1208="Palette TIP",#REF!,VLOOKUP(G1208, '金額'!$N$3:$P$62, 3, FALSE)))</f>
        <v/>
      </c>
      <c r="N1208" s="147" t="str">
        <f t="shared" si="2"/>
        <v/>
      </c>
      <c r="O1208" s="125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</row>
    <row r="1209" ht="13.5" customHeight="1">
      <c r="A1209" s="148"/>
      <c r="B1209" s="60" t="str">
        <f>IF($K1209="","",(VLOOKUP($K1209,'判定表'!$B$3:$G$108,6,FALSE)))</f>
        <v/>
      </c>
      <c r="C1209" s="137"/>
      <c r="D1209" s="149" t="str">
        <f t="shared" si="1"/>
        <v/>
      </c>
      <c r="E1209" s="150" t="str">
        <f>IF(G1209="","",VLOOKUP($G1209,'金額'!$N$3:$O$62,2,FALSE))</f>
        <v/>
      </c>
      <c r="F1209" s="150" t="str">
        <f>IF(G1209="","",VLOOKUP($G1209,'金額'!$N$3:$Q$62,4,FALSE))</f>
        <v/>
      </c>
      <c r="G1209" s="140"/>
      <c r="H1209" s="141"/>
      <c r="I1209" s="142"/>
      <c r="J1209" s="143"/>
      <c r="K1209" s="144"/>
      <c r="L1209" s="145"/>
      <c r="M1209" s="151" t="str">
        <f>IF(G1209="","", IF(G1209="Palette TIP",#REF!,VLOOKUP(G1209, '金額'!$N$3:$P$62, 3, FALSE)))</f>
        <v/>
      </c>
      <c r="N1209" s="147" t="str">
        <f t="shared" si="2"/>
        <v/>
      </c>
      <c r="O1209" s="125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</row>
    <row r="1210" ht="13.5" customHeight="1">
      <c r="A1210" s="148"/>
      <c r="B1210" s="60" t="str">
        <f>IF($K1210="","",(VLOOKUP($K1210,'判定表'!$B$3:$G$108,6,FALSE)))</f>
        <v/>
      </c>
      <c r="C1210" s="137"/>
      <c r="D1210" s="149" t="str">
        <f t="shared" si="1"/>
        <v/>
      </c>
      <c r="E1210" s="150" t="str">
        <f>IF(G1210="","",VLOOKUP($G1210,'金額'!$N$3:$O$62,2,FALSE))</f>
        <v/>
      </c>
      <c r="F1210" s="150" t="str">
        <f>IF(G1210="","",VLOOKUP($G1210,'金額'!$N$3:$Q$62,4,FALSE))</f>
        <v/>
      </c>
      <c r="G1210" s="140"/>
      <c r="H1210" s="141"/>
      <c r="I1210" s="142"/>
      <c r="J1210" s="143"/>
      <c r="K1210" s="144"/>
      <c r="L1210" s="145"/>
      <c r="M1210" s="151" t="str">
        <f>IF(G1210="","", IF(G1210="Palette TIP",#REF!,VLOOKUP(G1210, '金額'!$N$3:$P$62, 3, FALSE)))</f>
        <v/>
      </c>
      <c r="N1210" s="147" t="str">
        <f t="shared" si="2"/>
        <v/>
      </c>
      <c r="O1210" s="125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</row>
    <row r="1211" ht="13.5" customHeight="1">
      <c r="A1211" s="148"/>
      <c r="B1211" s="60" t="str">
        <f>IF($K1211="","",(VLOOKUP($K1211,'判定表'!$B$3:$G$108,6,FALSE)))</f>
        <v/>
      </c>
      <c r="C1211" s="137"/>
      <c r="D1211" s="149" t="str">
        <f t="shared" si="1"/>
        <v/>
      </c>
      <c r="E1211" s="150" t="str">
        <f>IF(G1211="","",VLOOKUP($G1211,'金額'!$N$3:$O$62,2,FALSE))</f>
        <v/>
      </c>
      <c r="F1211" s="150" t="str">
        <f>IF(G1211="","",VLOOKUP($G1211,'金額'!$N$3:$Q$62,4,FALSE))</f>
        <v/>
      </c>
      <c r="G1211" s="140"/>
      <c r="H1211" s="141"/>
      <c r="I1211" s="142"/>
      <c r="J1211" s="143"/>
      <c r="K1211" s="144"/>
      <c r="L1211" s="145"/>
      <c r="M1211" s="151" t="str">
        <f>IF(G1211="","", IF(G1211="Palette TIP",#REF!,VLOOKUP(G1211, '金額'!$N$3:$P$62, 3, FALSE)))</f>
        <v/>
      </c>
      <c r="N1211" s="147" t="str">
        <f t="shared" si="2"/>
        <v/>
      </c>
      <c r="O1211" s="125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</row>
    <row r="1212" ht="13.5" customHeight="1">
      <c r="A1212" s="148"/>
      <c r="B1212" s="60" t="str">
        <f>IF($K1212="","",(VLOOKUP($K1212,'判定表'!$B$3:$G$108,6,FALSE)))</f>
        <v/>
      </c>
      <c r="C1212" s="137"/>
      <c r="D1212" s="149" t="str">
        <f t="shared" si="1"/>
        <v/>
      </c>
      <c r="E1212" s="150" t="str">
        <f>IF(G1212="","",VLOOKUP($G1212,'金額'!$N$3:$O$62,2,FALSE))</f>
        <v/>
      </c>
      <c r="F1212" s="150" t="str">
        <f>IF(G1212="","",VLOOKUP($G1212,'金額'!$N$3:$Q$62,4,FALSE))</f>
        <v/>
      </c>
      <c r="G1212" s="140"/>
      <c r="H1212" s="141"/>
      <c r="I1212" s="142"/>
      <c r="J1212" s="143"/>
      <c r="K1212" s="144"/>
      <c r="L1212" s="145"/>
      <c r="M1212" s="151" t="str">
        <f>IF(G1212="","", IF(G1212="Palette TIP",#REF!,VLOOKUP(G1212, '金額'!$N$3:$P$62, 3, FALSE)))</f>
        <v/>
      </c>
      <c r="N1212" s="147" t="str">
        <f t="shared" si="2"/>
        <v/>
      </c>
      <c r="O1212" s="125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</row>
    <row r="1213" ht="13.5" customHeight="1">
      <c r="A1213" s="148"/>
      <c r="B1213" s="60" t="str">
        <f>IF($K1213="","",(VLOOKUP($K1213,'判定表'!$B$3:$G$108,6,FALSE)))</f>
        <v/>
      </c>
      <c r="C1213" s="137"/>
      <c r="D1213" s="149" t="str">
        <f t="shared" si="1"/>
        <v/>
      </c>
      <c r="E1213" s="150" t="str">
        <f>IF(G1213="","",VLOOKUP($G1213,'金額'!$N$3:$O$62,2,FALSE))</f>
        <v/>
      </c>
      <c r="F1213" s="150" t="str">
        <f>IF(G1213="","",VLOOKUP($G1213,'金額'!$N$3:$Q$62,4,FALSE))</f>
        <v/>
      </c>
      <c r="G1213" s="140"/>
      <c r="H1213" s="141"/>
      <c r="I1213" s="142"/>
      <c r="J1213" s="143"/>
      <c r="K1213" s="144"/>
      <c r="L1213" s="145"/>
      <c r="M1213" s="151" t="str">
        <f>IF(G1213="","", IF(G1213="Palette TIP",#REF!,VLOOKUP(G1213, '金額'!$N$3:$P$62, 3, FALSE)))</f>
        <v/>
      </c>
      <c r="N1213" s="147" t="str">
        <f t="shared" si="2"/>
        <v/>
      </c>
      <c r="O1213" s="125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</row>
    <row r="1214" ht="13.5" customHeight="1">
      <c r="A1214" s="148"/>
      <c r="B1214" s="60" t="str">
        <f>IF($K1214="","",(VLOOKUP($K1214,'判定表'!$B$3:$G$108,6,FALSE)))</f>
        <v/>
      </c>
      <c r="C1214" s="137"/>
      <c r="D1214" s="149" t="str">
        <f t="shared" si="1"/>
        <v/>
      </c>
      <c r="E1214" s="150" t="str">
        <f>IF(G1214="","",VLOOKUP($G1214,'金額'!$N$3:$O$62,2,FALSE))</f>
        <v/>
      </c>
      <c r="F1214" s="150" t="str">
        <f>IF(G1214="","",VLOOKUP($G1214,'金額'!$N$3:$Q$62,4,FALSE))</f>
        <v/>
      </c>
      <c r="G1214" s="140"/>
      <c r="H1214" s="141"/>
      <c r="I1214" s="142"/>
      <c r="J1214" s="143"/>
      <c r="K1214" s="144"/>
      <c r="L1214" s="145"/>
      <c r="M1214" s="151" t="str">
        <f>IF(G1214="","", IF(G1214="Palette TIP",#REF!,VLOOKUP(G1214, '金額'!$N$3:$P$62, 3, FALSE)))</f>
        <v/>
      </c>
      <c r="N1214" s="147" t="str">
        <f t="shared" si="2"/>
        <v/>
      </c>
      <c r="O1214" s="125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</row>
    <row r="1215" ht="13.5" customHeight="1">
      <c r="A1215" s="148"/>
      <c r="B1215" s="60" t="str">
        <f>IF($K1215="","",(VLOOKUP($K1215,'判定表'!$B$3:$G$108,6,FALSE)))</f>
        <v/>
      </c>
      <c r="C1215" s="137"/>
      <c r="D1215" s="149" t="str">
        <f t="shared" si="1"/>
        <v/>
      </c>
      <c r="E1215" s="150" t="str">
        <f>IF(G1215="","",VLOOKUP($G1215,'金額'!$N$3:$O$62,2,FALSE))</f>
        <v/>
      </c>
      <c r="F1215" s="150" t="str">
        <f>IF(G1215="","",VLOOKUP($G1215,'金額'!$N$3:$Q$62,4,FALSE))</f>
        <v/>
      </c>
      <c r="G1215" s="140"/>
      <c r="H1215" s="141"/>
      <c r="I1215" s="142"/>
      <c r="J1215" s="143"/>
      <c r="K1215" s="144"/>
      <c r="L1215" s="145"/>
      <c r="M1215" s="151" t="str">
        <f>IF(G1215="","", IF(G1215="Palette TIP",#REF!,VLOOKUP(G1215, '金額'!$N$3:$P$62, 3, FALSE)))</f>
        <v/>
      </c>
      <c r="N1215" s="147" t="str">
        <f t="shared" si="2"/>
        <v/>
      </c>
      <c r="O1215" s="125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</row>
    <row r="1216" ht="13.5" customHeight="1">
      <c r="A1216" s="148"/>
      <c r="B1216" s="60" t="str">
        <f>IF($K1216="","",(VLOOKUP($K1216,'判定表'!$B$3:$G$108,6,FALSE)))</f>
        <v/>
      </c>
      <c r="C1216" s="137"/>
      <c r="D1216" s="149" t="str">
        <f t="shared" si="1"/>
        <v/>
      </c>
      <c r="E1216" s="150" t="str">
        <f>IF(G1216="","",VLOOKUP($G1216,'金額'!$N$3:$O$62,2,FALSE))</f>
        <v/>
      </c>
      <c r="F1216" s="150" t="str">
        <f>IF(G1216="","",VLOOKUP($G1216,'金額'!$N$3:$Q$62,4,FALSE))</f>
        <v/>
      </c>
      <c r="G1216" s="140"/>
      <c r="H1216" s="141"/>
      <c r="I1216" s="142"/>
      <c r="J1216" s="143"/>
      <c r="K1216" s="144"/>
      <c r="L1216" s="145"/>
      <c r="M1216" s="151" t="str">
        <f>IF(G1216="","", IF(G1216="Palette TIP",#REF!,VLOOKUP(G1216, '金額'!$N$3:$P$62, 3, FALSE)))</f>
        <v/>
      </c>
      <c r="N1216" s="147" t="str">
        <f t="shared" si="2"/>
        <v/>
      </c>
      <c r="O1216" s="125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</row>
    <row r="1217" ht="13.5" customHeight="1">
      <c r="A1217" s="148"/>
      <c r="B1217" s="60" t="str">
        <f>IF($K1217="","",(VLOOKUP($K1217,'判定表'!$B$3:$G$108,6,FALSE)))</f>
        <v/>
      </c>
      <c r="C1217" s="137"/>
      <c r="D1217" s="149" t="str">
        <f t="shared" si="1"/>
        <v/>
      </c>
      <c r="E1217" s="150" t="str">
        <f>IF(G1217="","",VLOOKUP($G1217,'金額'!$N$3:$O$62,2,FALSE))</f>
        <v/>
      </c>
      <c r="F1217" s="150" t="str">
        <f>IF(G1217="","",VLOOKUP($G1217,'金額'!$N$3:$Q$62,4,FALSE))</f>
        <v/>
      </c>
      <c r="G1217" s="140"/>
      <c r="H1217" s="141"/>
      <c r="I1217" s="142"/>
      <c r="J1217" s="143"/>
      <c r="K1217" s="144"/>
      <c r="L1217" s="145"/>
      <c r="M1217" s="151" t="str">
        <f>IF(G1217="","", IF(G1217="Palette TIP",#REF!,VLOOKUP(G1217, '金額'!$N$3:$P$62, 3, FALSE)))</f>
        <v/>
      </c>
      <c r="N1217" s="147" t="str">
        <f t="shared" si="2"/>
        <v/>
      </c>
      <c r="O1217" s="125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</row>
    <row r="1218" ht="13.5" customHeight="1">
      <c r="A1218" s="148"/>
      <c r="B1218" s="60" t="str">
        <f>IF($K1218="","",(VLOOKUP($K1218,'判定表'!$B$3:$G$108,6,FALSE)))</f>
        <v/>
      </c>
      <c r="C1218" s="137"/>
      <c r="D1218" s="149" t="str">
        <f t="shared" si="1"/>
        <v/>
      </c>
      <c r="E1218" s="150" t="str">
        <f>IF(G1218="","",VLOOKUP($G1218,'金額'!$N$3:$O$62,2,FALSE))</f>
        <v/>
      </c>
      <c r="F1218" s="150" t="str">
        <f>IF(G1218="","",VLOOKUP($G1218,'金額'!$N$3:$Q$62,4,FALSE))</f>
        <v/>
      </c>
      <c r="G1218" s="140"/>
      <c r="H1218" s="141"/>
      <c r="I1218" s="142"/>
      <c r="J1218" s="143"/>
      <c r="K1218" s="144"/>
      <c r="L1218" s="145"/>
      <c r="M1218" s="151" t="str">
        <f>IF(G1218="","", IF(G1218="Palette TIP",#REF!,VLOOKUP(G1218, '金額'!$N$3:$P$62, 3, FALSE)))</f>
        <v/>
      </c>
      <c r="N1218" s="147" t="str">
        <f t="shared" si="2"/>
        <v/>
      </c>
      <c r="O1218" s="125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</row>
    <row r="1219" ht="13.5" customHeight="1">
      <c r="A1219" s="148"/>
      <c r="B1219" s="60" t="str">
        <f>IF($K1219="","",(VLOOKUP($K1219,'判定表'!$B$3:$G$108,6,FALSE)))</f>
        <v/>
      </c>
      <c r="C1219" s="137"/>
      <c r="D1219" s="149" t="str">
        <f t="shared" si="1"/>
        <v/>
      </c>
      <c r="E1219" s="150" t="str">
        <f>IF(G1219="","",VLOOKUP($G1219,'金額'!$N$3:$O$62,2,FALSE))</f>
        <v/>
      </c>
      <c r="F1219" s="150" t="str">
        <f>IF(G1219="","",VLOOKUP($G1219,'金額'!$N$3:$Q$62,4,FALSE))</f>
        <v/>
      </c>
      <c r="G1219" s="140"/>
      <c r="H1219" s="141"/>
      <c r="I1219" s="142"/>
      <c r="J1219" s="143"/>
      <c r="K1219" s="144"/>
      <c r="L1219" s="145"/>
      <c r="M1219" s="151" t="str">
        <f>IF(G1219="","", IF(G1219="Palette TIP",#REF!,VLOOKUP(G1219, '金額'!$N$3:$P$62, 3, FALSE)))</f>
        <v/>
      </c>
      <c r="N1219" s="147" t="str">
        <f t="shared" si="2"/>
        <v/>
      </c>
      <c r="O1219" s="125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</row>
    <row r="1220" ht="13.5" customHeight="1">
      <c r="A1220" s="148"/>
      <c r="B1220" s="60" t="str">
        <f>IF($K1220="","",(VLOOKUP($K1220,'判定表'!$B$3:$G$108,6,FALSE)))</f>
        <v/>
      </c>
      <c r="C1220" s="137"/>
      <c r="D1220" s="149" t="str">
        <f t="shared" si="1"/>
        <v/>
      </c>
      <c r="E1220" s="150" t="str">
        <f>IF(G1220="","",VLOOKUP($G1220,'金額'!$N$3:$O$62,2,FALSE))</f>
        <v/>
      </c>
      <c r="F1220" s="150" t="str">
        <f>IF(G1220="","",VLOOKUP($G1220,'金額'!$N$3:$Q$62,4,FALSE))</f>
        <v/>
      </c>
      <c r="G1220" s="140"/>
      <c r="H1220" s="141"/>
      <c r="I1220" s="142"/>
      <c r="J1220" s="143"/>
      <c r="K1220" s="144"/>
      <c r="L1220" s="145"/>
      <c r="M1220" s="151" t="str">
        <f>IF(G1220="","", IF(G1220="Palette TIP",#REF!,VLOOKUP(G1220, '金額'!$N$3:$P$62, 3, FALSE)))</f>
        <v/>
      </c>
      <c r="N1220" s="147" t="str">
        <f t="shared" si="2"/>
        <v/>
      </c>
      <c r="O1220" s="125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</row>
    <row r="1221" ht="13.5" customHeight="1">
      <c r="A1221" s="148"/>
      <c r="B1221" s="60" t="str">
        <f>IF($K1221="","",(VLOOKUP($K1221,'判定表'!$B$3:$G$108,6,FALSE)))</f>
        <v/>
      </c>
      <c r="C1221" s="137"/>
      <c r="D1221" s="149" t="str">
        <f t="shared" si="1"/>
        <v/>
      </c>
      <c r="E1221" s="150" t="str">
        <f>IF(G1221="","",VLOOKUP($G1221,'金額'!$N$3:$O$62,2,FALSE))</f>
        <v/>
      </c>
      <c r="F1221" s="150" t="str">
        <f>IF(G1221="","",VLOOKUP($G1221,'金額'!$N$3:$Q$62,4,FALSE))</f>
        <v/>
      </c>
      <c r="G1221" s="140"/>
      <c r="H1221" s="141"/>
      <c r="I1221" s="142"/>
      <c r="J1221" s="143"/>
      <c r="K1221" s="144"/>
      <c r="L1221" s="145"/>
      <c r="M1221" s="151" t="str">
        <f>IF(G1221="","", IF(G1221="Palette TIP",#REF!,VLOOKUP(G1221, '金額'!$N$3:$P$62, 3, FALSE)))</f>
        <v/>
      </c>
      <c r="N1221" s="147" t="str">
        <f t="shared" si="2"/>
        <v/>
      </c>
      <c r="O1221" s="125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  <c r="AB1221" s="11"/>
    </row>
    <row r="1222" ht="13.5" customHeight="1">
      <c r="A1222" s="148"/>
      <c r="B1222" s="60" t="str">
        <f>IF($K1222="","",(VLOOKUP($K1222,'判定表'!$B$3:$G$108,6,FALSE)))</f>
        <v/>
      </c>
      <c r="C1222" s="137"/>
      <c r="D1222" s="149" t="str">
        <f t="shared" si="1"/>
        <v/>
      </c>
      <c r="E1222" s="150" t="str">
        <f>IF(G1222="","",VLOOKUP($G1222,'金額'!$N$3:$O$62,2,FALSE))</f>
        <v/>
      </c>
      <c r="F1222" s="150" t="str">
        <f>IF(G1222="","",VLOOKUP($G1222,'金額'!$N$3:$Q$62,4,FALSE))</f>
        <v/>
      </c>
      <c r="G1222" s="140"/>
      <c r="H1222" s="141"/>
      <c r="I1222" s="142"/>
      <c r="J1222" s="143"/>
      <c r="K1222" s="144"/>
      <c r="L1222" s="145"/>
      <c r="M1222" s="151" t="str">
        <f>IF(G1222="","", IF(G1222="Palette TIP",#REF!,VLOOKUP(G1222, '金額'!$N$3:$P$62, 3, FALSE)))</f>
        <v/>
      </c>
      <c r="N1222" s="147" t="str">
        <f t="shared" si="2"/>
        <v/>
      </c>
      <c r="O1222" s="125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</row>
    <row r="1223" ht="13.5" customHeight="1">
      <c r="A1223" s="148"/>
      <c r="B1223" s="60" t="str">
        <f>IF($K1223="","",(VLOOKUP($K1223,'判定表'!$B$3:$G$108,6,FALSE)))</f>
        <v/>
      </c>
      <c r="C1223" s="137"/>
      <c r="D1223" s="149" t="str">
        <f t="shared" si="1"/>
        <v/>
      </c>
      <c r="E1223" s="150" t="str">
        <f>IF(G1223="","",VLOOKUP($G1223,'金額'!$N$3:$O$62,2,FALSE))</f>
        <v/>
      </c>
      <c r="F1223" s="150" t="str">
        <f>IF(G1223="","",VLOOKUP($G1223,'金額'!$N$3:$Q$62,4,FALSE))</f>
        <v/>
      </c>
      <c r="G1223" s="140"/>
      <c r="H1223" s="141"/>
      <c r="I1223" s="142"/>
      <c r="J1223" s="143"/>
      <c r="K1223" s="144"/>
      <c r="L1223" s="145"/>
      <c r="M1223" s="151" t="str">
        <f>IF(G1223="","", IF(G1223="Palette TIP",#REF!,VLOOKUP(G1223, '金額'!$N$3:$P$62, 3, FALSE)))</f>
        <v/>
      </c>
      <c r="N1223" s="147" t="str">
        <f t="shared" si="2"/>
        <v/>
      </c>
      <c r="O1223" s="125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</row>
    <row r="1224" ht="13.5" customHeight="1">
      <c r="A1224" s="148"/>
      <c r="B1224" s="60" t="str">
        <f>IF($K1224="","",(VLOOKUP($K1224,'判定表'!$B$3:$G$108,6,FALSE)))</f>
        <v/>
      </c>
      <c r="C1224" s="137"/>
      <c r="D1224" s="149" t="str">
        <f t="shared" si="1"/>
        <v/>
      </c>
      <c r="E1224" s="150" t="str">
        <f>IF(G1224="","",VLOOKUP($G1224,'金額'!$N$3:$O$62,2,FALSE))</f>
        <v/>
      </c>
      <c r="F1224" s="150" t="str">
        <f>IF(G1224="","",VLOOKUP($G1224,'金額'!$N$3:$Q$62,4,FALSE))</f>
        <v/>
      </c>
      <c r="G1224" s="140"/>
      <c r="H1224" s="141"/>
      <c r="I1224" s="142"/>
      <c r="J1224" s="143"/>
      <c r="K1224" s="144"/>
      <c r="L1224" s="145"/>
      <c r="M1224" s="151" t="str">
        <f>IF(G1224="","", IF(G1224="Palette TIP",#REF!,VLOOKUP(G1224, '金額'!$N$3:$P$62, 3, FALSE)))</f>
        <v/>
      </c>
      <c r="N1224" s="147" t="str">
        <f t="shared" si="2"/>
        <v/>
      </c>
      <c r="O1224" s="125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</row>
    <row r="1225" ht="13.5" customHeight="1">
      <c r="A1225" s="148"/>
      <c r="B1225" s="60" t="str">
        <f>IF($K1225="","",(VLOOKUP($K1225,'判定表'!$B$3:$G$108,6,FALSE)))</f>
        <v/>
      </c>
      <c r="C1225" s="137"/>
      <c r="D1225" s="149" t="str">
        <f t="shared" si="1"/>
        <v/>
      </c>
      <c r="E1225" s="150" t="str">
        <f>IF(G1225="","",VLOOKUP($G1225,'金額'!$N$3:$O$62,2,FALSE))</f>
        <v/>
      </c>
      <c r="F1225" s="150" t="str">
        <f>IF(G1225="","",VLOOKUP($G1225,'金額'!$N$3:$Q$62,4,FALSE))</f>
        <v/>
      </c>
      <c r="G1225" s="140"/>
      <c r="H1225" s="141"/>
      <c r="I1225" s="142"/>
      <c r="J1225" s="143"/>
      <c r="K1225" s="144"/>
      <c r="L1225" s="145"/>
      <c r="M1225" s="151" t="str">
        <f>IF(G1225="","", IF(G1225="Palette TIP",#REF!,VLOOKUP(G1225, '金額'!$N$3:$P$62, 3, FALSE)))</f>
        <v/>
      </c>
      <c r="N1225" s="147" t="str">
        <f t="shared" si="2"/>
        <v/>
      </c>
      <c r="O1225" s="125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</row>
    <row r="1226" ht="13.5" customHeight="1">
      <c r="A1226" s="148"/>
      <c r="B1226" s="60" t="str">
        <f>IF($K1226="","",(VLOOKUP($K1226,'判定表'!$B$3:$G$108,6,FALSE)))</f>
        <v/>
      </c>
      <c r="C1226" s="137"/>
      <c r="D1226" s="149" t="str">
        <f t="shared" si="1"/>
        <v/>
      </c>
      <c r="E1226" s="150" t="str">
        <f>IF(G1226="","",VLOOKUP($G1226,'金額'!$N$3:$O$62,2,FALSE))</f>
        <v/>
      </c>
      <c r="F1226" s="150" t="str">
        <f>IF(G1226="","",VLOOKUP($G1226,'金額'!$N$3:$Q$62,4,FALSE))</f>
        <v/>
      </c>
      <c r="G1226" s="140"/>
      <c r="H1226" s="141"/>
      <c r="I1226" s="142"/>
      <c r="J1226" s="143"/>
      <c r="K1226" s="144"/>
      <c r="L1226" s="145"/>
      <c r="M1226" s="151" t="str">
        <f>IF(G1226="","", IF(G1226="Palette TIP",#REF!,VLOOKUP(G1226, '金額'!$N$3:$P$62, 3, FALSE)))</f>
        <v/>
      </c>
      <c r="N1226" s="147" t="str">
        <f t="shared" si="2"/>
        <v/>
      </c>
      <c r="O1226" s="125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</row>
    <row r="1227" ht="13.5" customHeight="1">
      <c r="A1227" s="148"/>
      <c r="B1227" s="60" t="str">
        <f>IF($K1227="","",(VLOOKUP($K1227,'判定表'!$B$3:$G$108,6,FALSE)))</f>
        <v/>
      </c>
      <c r="C1227" s="137"/>
      <c r="D1227" s="149" t="str">
        <f t="shared" si="1"/>
        <v/>
      </c>
      <c r="E1227" s="150" t="str">
        <f>IF(G1227="","",VLOOKUP($G1227,'金額'!$N$3:$O$62,2,FALSE))</f>
        <v/>
      </c>
      <c r="F1227" s="150" t="str">
        <f>IF(G1227="","",VLOOKUP($G1227,'金額'!$N$3:$Q$62,4,FALSE))</f>
        <v/>
      </c>
      <c r="G1227" s="140"/>
      <c r="H1227" s="141"/>
      <c r="I1227" s="142"/>
      <c r="J1227" s="143"/>
      <c r="K1227" s="144"/>
      <c r="L1227" s="145"/>
      <c r="M1227" s="151" t="str">
        <f>IF(G1227="","", IF(G1227="Palette TIP",#REF!,VLOOKUP(G1227, '金額'!$N$3:$P$62, 3, FALSE)))</f>
        <v/>
      </c>
      <c r="N1227" s="147" t="str">
        <f t="shared" si="2"/>
        <v/>
      </c>
      <c r="O1227" s="125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</row>
    <row r="1228" ht="13.5" customHeight="1">
      <c r="A1228" s="148"/>
      <c r="B1228" s="60" t="str">
        <f>IF($K1228="","",(VLOOKUP($K1228,'判定表'!$B$3:$G$108,6,FALSE)))</f>
        <v/>
      </c>
      <c r="C1228" s="137"/>
      <c r="D1228" s="149" t="str">
        <f t="shared" si="1"/>
        <v/>
      </c>
      <c r="E1228" s="150" t="str">
        <f>IF(G1228="","",VLOOKUP($G1228,'金額'!$N$3:$O$62,2,FALSE))</f>
        <v/>
      </c>
      <c r="F1228" s="150" t="str">
        <f>IF(G1228="","",VLOOKUP($G1228,'金額'!$N$3:$Q$62,4,FALSE))</f>
        <v/>
      </c>
      <c r="G1228" s="140"/>
      <c r="H1228" s="141"/>
      <c r="I1228" s="142"/>
      <c r="J1228" s="143"/>
      <c r="K1228" s="144"/>
      <c r="L1228" s="145"/>
      <c r="M1228" s="151" t="str">
        <f>IF(G1228="","", IF(G1228="Palette TIP",#REF!,VLOOKUP(G1228, '金額'!$N$3:$P$62, 3, FALSE)))</f>
        <v/>
      </c>
      <c r="N1228" s="147" t="str">
        <f t="shared" si="2"/>
        <v/>
      </c>
      <c r="O1228" s="125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</row>
    <row r="1229" ht="13.5" customHeight="1">
      <c r="A1229" s="148"/>
      <c r="B1229" s="60" t="str">
        <f>IF($K1229="","",(VLOOKUP($K1229,'判定表'!$B$3:$G$108,6,FALSE)))</f>
        <v/>
      </c>
      <c r="C1229" s="137"/>
      <c r="D1229" s="149" t="str">
        <f t="shared" si="1"/>
        <v/>
      </c>
      <c r="E1229" s="150" t="str">
        <f>IF(G1229="","",VLOOKUP($G1229,'金額'!$N$3:$O$62,2,FALSE))</f>
        <v/>
      </c>
      <c r="F1229" s="150" t="str">
        <f>IF(G1229="","",VLOOKUP($G1229,'金額'!$N$3:$Q$62,4,FALSE))</f>
        <v/>
      </c>
      <c r="G1229" s="140"/>
      <c r="H1229" s="141"/>
      <c r="I1229" s="142"/>
      <c r="J1229" s="143"/>
      <c r="K1229" s="144"/>
      <c r="L1229" s="145"/>
      <c r="M1229" s="151" t="str">
        <f>IF(G1229="","", IF(G1229="Palette TIP",#REF!,VLOOKUP(G1229, '金額'!$N$3:$P$62, 3, FALSE)))</f>
        <v/>
      </c>
      <c r="N1229" s="147" t="str">
        <f t="shared" si="2"/>
        <v/>
      </c>
      <c r="O1229" s="125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</row>
    <row r="1230" ht="13.5" customHeight="1">
      <c r="A1230" s="148"/>
      <c r="B1230" s="60" t="str">
        <f>IF($K1230="","",(VLOOKUP($K1230,'判定表'!$B$3:$G$108,6,FALSE)))</f>
        <v/>
      </c>
      <c r="C1230" s="137"/>
      <c r="D1230" s="149" t="str">
        <f t="shared" si="1"/>
        <v/>
      </c>
      <c r="E1230" s="150" t="str">
        <f>IF(G1230="","",VLOOKUP($G1230,'金額'!$N$3:$O$62,2,FALSE))</f>
        <v/>
      </c>
      <c r="F1230" s="150" t="str">
        <f>IF(G1230="","",VLOOKUP($G1230,'金額'!$N$3:$Q$62,4,FALSE))</f>
        <v/>
      </c>
      <c r="G1230" s="140"/>
      <c r="H1230" s="141"/>
      <c r="I1230" s="142"/>
      <c r="J1230" s="143"/>
      <c r="K1230" s="144"/>
      <c r="L1230" s="145"/>
      <c r="M1230" s="151" t="str">
        <f>IF(G1230="","", IF(G1230="Palette TIP",#REF!,VLOOKUP(G1230, '金額'!$N$3:$P$62, 3, FALSE)))</f>
        <v/>
      </c>
      <c r="N1230" s="147" t="str">
        <f t="shared" si="2"/>
        <v/>
      </c>
      <c r="O1230" s="125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</row>
    <row r="1231" ht="13.5" customHeight="1">
      <c r="A1231" s="148"/>
      <c r="B1231" s="60" t="str">
        <f>IF($K1231="","",(VLOOKUP($K1231,'判定表'!$B$3:$G$108,6,FALSE)))</f>
        <v/>
      </c>
      <c r="C1231" s="137"/>
      <c r="D1231" s="149" t="str">
        <f t="shared" si="1"/>
        <v/>
      </c>
      <c r="E1231" s="150" t="str">
        <f>IF(G1231="","",VLOOKUP($G1231,'金額'!$N$3:$O$62,2,FALSE))</f>
        <v/>
      </c>
      <c r="F1231" s="150" t="str">
        <f>IF(G1231="","",VLOOKUP($G1231,'金額'!$N$3:$Q$62,4,FALSE))</f>
        <v/>
      </c>
      <c r="G1231" s="140"/>
      <c r="H1231" s="141"/>
      <c r="I1231" s="142"/>
      <c r="J1231" s="143"/>
      <c r="K1231" s="144"/>
      <c r="L1231" s="145"/>
      <c r="M1231" s="151" t="str">
        <f>IF(G1231="","", IF(G1231="Palette TIP",#REF!,VLOOKUP(G1231, '金額'!$N$3:$P$62, 3, FALSE)))</f>
        <v/>
      </c>
      <c r="N1231" s="147" t="str">
        <f t="shared" si="2"/>
        <v/>
      </c>
      <c r="O1231" s="125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</row>
    <row r="1232" ht="13.5" customHeight="1">
      <c r="A1232" s="148"/>
      <c r="B1232" s="60" t="str">
        <f>IF($K1232="","",(VLOOKUP($K1232,'判定表'!$B$3:$G$108,6,FALSE)))</f>
        <v/>
      </c>
      <c r="C1232" s="137"/>
      <c r="D1232" s="149" t="str">
        <f t="shared" si="1"/>
        <v/>
      </c>
      <c r="E1232" s="150" t="str">
        <f>IF(G1232="","",VLOOKUP($G1232,'金額'!$N$3:$O$62,2,FALSE))</f>
        <v/>
      </c>
      <c r="F1232" s="150" t="str">
        <f>IF(G1232="","",VLOOKUP($G1232,'金額'!$N$3:$Q$62,4,FALSE))</f>
        <v/>
      </c>
      <c r="G1232" s="140"/>
      <c r="H1232" s="141"/>
      <c r="I1232" s="142"/>
      <c r="J1232" s="143"/>
      <c r="K1232" s="144"/>
      <c r="L1232" s="145"/>
      <c r="M1232" s="151" t="str">
        <f>IF(G1232="","", IF(G1232="Palette TIP",#REF!,VLOOKUP(G1232, '金額'!$N$3:$P$62, 3, FALSE)))</f>
        <v/>
      </c>
      <c r="N1232" s="147" t="str">
        <f t="shared" si="2"/>
        <v/>
      </c>
      <c r="O1232" s="125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</row>
    <row r="1233" ht="13.5" customHeight="1">
      <c r="A1233" s="148"/>
      <c r="B1233" s="60" t="str">
        <f>IF($K1233="","",(VLOOKUP($K1233,'判定表'!$B$3:$G$108,6,FALSE)))</f>
        <v/>
      </c>
      <c r="C1233" s="137"/>
      <c r="D1233" s="149" t="str">
        <f t="shared" si="1"/>
        <v/>
      </c>
      <c r="E1233" s="150" t="str">
        <f>IF(G1233="","",VLOOKUP($G1233,'金額'!$N$3:$O$62,2,FALSE))</f>
        <v/>
      </c>
      <c r="F1233" s="150" t="str">
        <f>IF(G1233="","",VLOOKUP($G1233,'金額'!$N$3:$Q$62,4,FALSE))</f>
        <v/>
      </c>
      <c r="G1233" s="140"/>
      <c r="H1233" s="141"/>
      <c r="I1233" s="142"/>
      <c r="J1233" s="143"/>
      <c r="K1233" s="144"/>
      <c r="L1233" s="145"/>
      <c r="M1233" s="151" t="str">
        <f>IF(G1233="","", IF(G1233="Palette TIP",#REF!,VLOOKUP(G1233, '金額'!$N$3:$P$62, 3, FALSE)))</f>
        <v/>
      </c>
      <c r="N1233" s="147" t="str">
        <f t="shared" si="2"/>
        <v/>
      </c>
      <c r="O1233" s="125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</row>
    <row r="1234" ht="13.5" customHeight="1">
      <c r="A1234" s="148"/>
      <c r="B1234" s="60" t="str">
        <f>IF($K1234="","",(VLOOKUP($K1234,'判定表'!$B$3:$G$108,6,FALSE)))</f>
        <v/>
      </c>
      <c r="C1234" s="137"/>
      <c r="D1234" s="149" t="str">
        <f t="shared" si="1"/>
        <v/>
      </c>
      <c r="E1234" s="150" t="str">
        <f>IF(G1234="","",VLOOKUP($G1234,'金額'!$N$3:$O$62,2,FALSE))</f>
        <v/>
      </c>
      <c r="F1234" s="150" t="str">
        <f>IF(G1234="","",VLOOKUP($G1234,'金額'!$N$3:$Q$62,4,FALSE))</f>
        <v/>
      </c>
      <c r="G1234" s="140"/>
      <c r="H1234" s="141"/>
      <c r="I1234" s="142"/>
      <c r="J1234" s="143"/>
      <c r="K1234" s="144"/>
      <c r="L1234" s="145"/>
      <c r="M1234" s="151" t="str">
        <f>IF(G1234="","", IF(G1234="Palette TIP",#REF!,VLOOKUP(G1234, '金額'!$N$3:$P$62, 3, FALSE)))</f>
        <v/>
      </c>
      <c r="N1234" s="147" t="str">
        <f t="shared" si="2"/>
        <v/>
      </c>
      <c r="O1234" s="125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</row>
    <row r="1235" ht="13.5" customHeight="1">
      <c r="A1235" s="148"/>
      <c r="B1235" s="60" t="str">
        <f>IF($K1235="","",(VLOOKUP($K1235,'判定表'!$B$3:$G$108,6,FALSE)))</f>
        <v/>
      </c>
      <c r="C1235" s="137"/>
      <c r="D1235" s="149" t="str">
        <f t="shared" si="1"/>
        <v/>
      </c>
      <c r="E1235" s="150" t="str">
        <f>IF(G1235="","",VLOOKUP($G1235,'金額'!$N$3:$O$62,2,FALSE))</f>
        <v/>
      </c>
      <c r="F1235" s="150" t="str">
        <f>IF(G1235="","",VLOOKUP($G1235,'金額'!$N$3:$Q$62,4,FALSE))</f>
        <v/>
      </c>
      <c r="G1235" s="140"/>
      <c r="H1235" s="141"/>
      <c r="I1235" s="142"/>
      <c r="J1235" s="143"/>
      <c r="K1235" s="144"/>
      <c r="L1235" s="145"/>
      <c r="M1235" s="151" t="str">
        <f>IF(G1235="","", IF(G1235="Palette TIP",#REF!,VLOOKUP(G1235, '金額'!$N$3:$P$62, 3, FALSE)))</f>
        <v/>
      </c>
      <c r="N1235" s="147" t="str">
        <f t="shared" si="2"/>
        <v/>
      </c>
      <c r="O1235" s="125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</row>
    <row r="1236" ht="13.5" customHeight="1">
      <c r="A1236" s="148"/>
      <c r="B1236" s="60" t="str">
        <f>IF($K1236="","",(VLOOKUP($K1236,'判定表'!$B$3:$G$108,6,FALSE)))</f>
        <v/>
      </c>
      <c r="C1236" s="137"/>
      <c r="D1236" s="149" t="str">
        <f t="shared" si="1"/>
        <v/>
      </c>
      <c r="E1236" s="150" t="str">
        <f>IF(G1236="","",VLOOKUP($G1236,'金額'!$N$3:$O$62,2,FALSE))</f>
        <v/>
      </c>
      <c r="F1236" s="150" t="str">
        <f>IF(G1236="","",VLOOKUP($G1236,'金額'!$N$3:$Q$62,4,FALSE))</f>
        <v/>
      </c>
      <c r="G1236" s="140"/>
      <c r="H1236" s="141"/>
      <c r="I1236" s="142"/>
      <c r="J1236" s="143"/>
      <c r="K1236" s="144"/>
      <c r="L1236" s="145"/>
      <c r="M1236" s="151" t="str">
        <f>IF(G1236="","", IF(G1236="Palette TIP",#REF!,VLOOKUP(G1236, '金額'!$N$3:$P$62, 3, FALSE)))</f>
        <v/>
      </c>
      <c r="N1236" s="147" t="str">
        <f t="shared" si="2"/>
        <v/>
      </c>
      <c r="O1236" s="125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</row>
    <row r="1237" ht="13.5" customHeight="1">
      <c r="A1237" s="148"/>
      <c r="B1237" s="60" t="str">
        <f>IF($K1237="","",(VLOOKUP($K1237,'判定表'!$B$3:$G$108,6,FALSE)))</f>
        <v/>
      </c>
      <c r="C1237" s="137"/>
      <c r="D1237" s="149" t="str">
        <f t="shared" si="1"/>
        <v/>
      </c>
      <c r="E1237" s="150" t="str">
        <f>IF(G1237="","",VLOOKUP($G1237,'金額'!$N$3:$O$62,2,FALSE))</f>
        <v/>
      </c>
      <c r="F1237" s="150" t="str">
        <f>IF(G1237="","",VLOOKUP($G1237,'金額'!$N$3:$Q$62,4,FALSE))</f>
        <v/>
      </c>
      <c r="G1237" s="140"/>
      <c r="H1237" s="141"/>
      <c r="I1237" s="142"/>
      <c r="J1237" s="143"/>
      <c r="K1237" s="144"/>
      <c r="L1237" s="145"/>
      <c r="M1237" s="151" t="str">
        <f>IF(G1237="","", IF(G1237="Palette TIP",#REF!,VLOOKUP(G1237, '金額'!$N$3:$P$62, 3, FALSE)))</f>
        <v/>
      </c>
      <c r="N1237" s="147" t="str">
        <f t="shared" si="2"/>
        <v/>
      </c>
      <c r="O1237" s="125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</row>
    <row r="1238" ht="13.5" customHeight="1">
      <c r="A1238" s="148"/>
      <c r="B1238" s="60" t="str">
        <f>IF($K1238="","",(VLOOKUP($K1238,'判定表'!$B$3:$G$108,6,FALSE)))</f>
        <v/>
      </c>
      <c r="C1238" s="137"/>
      <c r="D1238" s="149" t="str">
        <f t="shared" si="1"/>
        <v/>
      </c>
      <c r="E1238" s="150" t="str">
        <f>IF(G1238="","",VLOOKUP($G1238,'金額'!$N$3:$O$62,2,FALSE))</f>
        <v/>
      </c>
      <c r="F1238" s="150" t="str">
        <f>IF(G1238="","",VLOOKUP($G1238,'金額'!$N$3:$Q$62,4,FALSE))</f>
        <v/>
      </c>
      <c r="G1238" s="140"/>
      <c r="H1238" s="141"/>
      <c r="I1238" s="142"/>
      <c r="J1238" s="143"/>
      <c r="K1238" s="144"/>
      <c r="L1238" s="145"/>
      <c r="M1238" s="151" t="str">
        <f>IF(G1238="","", IF(G1238="Palette TIP",#REF!,VLOOKUP(G1238, '金額'!$N$3:$P$62, 3, FALSE)))</f>
        <v/>
      </c>
      <c r="N1238" s="147" t="str">
        <f t="shared" si="2"/>
        <v/>
      </c>
      <c r="O1238" s="125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</row>
    <row r="1239" ht="13.5" customHeight="1">
      <c r="A1239" s="148"/>
      <c r="B1239" s="60" t="str">
        <f>IF($K1239="","",(VLOOKUP($K1239,'判定表'!$B$3:$G$108,6,FALSE)))</f>
        <v/>
      </c>
      <c r="C1239" s="137"/>
      <c r="D1239" s="149" t="str">
        <f t="shared" si="1"/>
        <v/>
      </c>
      <c r="E1239" s="150" t="str">
        <f>IF(G1239="","",VLOOKUP($G1239,'金額'!$N$3:$O$62,2,FALSE))</f>
        <v/>
      </c>
      <c r="F1239" s="150" t="str">
        <f>IF(G1239="","",VLOOKUP($G1239,'金額'!$N$3:$Q$62,4,FALSE))</f>
        <v/>
      </c>
      <c r="G1239" s="140"/>
      <c r="H1239" s="141"/>
      <c r="I1239" s="142"/>
      <c r="J1239" s="143"/>
      <c r="K1239" s="144"/>
      <c r="L1239" s="145"/>
      <c r="M1239" s="151" t="str">
        <f>IF(G1239="","", IF(G1239="Palette TIP",#REF!,VLOOKUP(G1239, '金額'!$N$3:$P$62, 3, FALSE)))</f>
        <v/>
      </c>
      <c r="N1239" s="147" t="str">
        <f t="shared" si="2"/>
        <v/>
      </c>
      <c r="O1239" s="125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</row>
    <row r="1240" ht="13.5" customHeight="1">
      <c r="A1240" s="148"/>
      <c r="B1240" s="60" t="str">
        <f>IF($K1240="","",(VLOOKUP($K1240,'判定表'!$B$3:$G$108,6,FALSE)))</f>
        <v/>
      </c>
      <c r="C1240" s="137"/>
      <c r="D1240" s="149" t="str">
        <f t="shared" si="1"/>
        <v/>
      </c>
      <c r="E1240" s="150" t="str">
        <f>IF(G1240="","",VLOOKUP($G1240,'金額'!$N$3:$O$62,2,FALSE))</f>
        <v/>
      </c>
      <c r="F1240" s="150" t="str">
        <f>IF(G1240="","",VLOOKUP($G1240,'金額'!$N$3:$Q$62,4,FALSE))</f>
        <v/>
      </c>
      <c r="G1240" s="140"/>
      <c r="H1240" s="141"/>
      <c r="I1240" s="142"/>
      <c r="J1240" s="143"/>
      <c r="K1240" s="144"/>
      <c r="L1240" s="145"/>
      <c r="M1240" s="151" t="str">
        <f>IF(G1240="","", IF(G1240="Palette TIP",#REF!,VLOOKUP(G1240, '金額'!$N$3:$P$62, 3, FALSE)))</f>
        <v/>
      </c>
      <c r="N1240" s="147" t="str">
        <f t="shared" si="2"/>
        <v/>
      </c>
      <c r="O1240" s="125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</row>
    <row r="1241" ht="13.5" customHeight="1">
      <c r="A1241" s="148"/>
      <c r="B1241" s="60" t="str">
        <f>IF($K1241="","",(VLOOKUP($K1241,'判定表'!$B$3:$G$108,6,FALSE)))</f>
        <v/>
      </c>
      <c r="C1241" s="137"/>
      <c r="D1241" s="149" t="str">
        <f t="shared" si="1"/>
        <v/>
      </c>
      <c r="E1241" s="150" t="str">
        <f>IF(G1241="","",VLOOKUP($G1241,'金額'!$N$3:$O$62,2,FALSE))</f>
        <v/>
      </c>
      <c r="F1241" s="150" t="str">
        <f>IF(G1241="","",VLOOKUP($G1241,'金額'!$N$3:$Q$62,4,FALSE))</f>
        <v/>
      </c>
      <c r="G1241" s="140"/>
      <c r="H1241" s="141"/>
      <c r="I1241" s="142"/>
      <c r="J1241" s="143"/>
      <c r="K1241" s="144"/>
      <c r="L1241" s="145"/>
      <c r="M1241" s="151" t="str">
        <f>IF(G1241="","", IF(G1241="Palette TIP",#REF!,VLOOKUP(G1241, '金額'!$N$3:$P$62, 3, FALSE)))</f>
        <v/>
      </c>
      <c r="N1241" s="147" t="str">
        <f t="shared" si="2"/>
        <v/>
      </c>
      <c r="O1241" s="125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</row>
    <row r="1242" ht="13.5" customHeight="1">
      <c r="A1242" s="148"/>
      <c r="B1242" s="60" t="str">
        <f>IF($K1242="","",(VLOOKUP($K1242,'判定表'!$B$3:$G$108,6,FALSE)))</f>
        <v/>
      </c>
      <c r="C1242" s="137"/>
      <c r="D1242" s="149" t="str">
        <f t="shared" si="1"/>
        <v/>
      </c>
      <c r="E1242" s="150" t="str">
        <f>IF(G1242="","",VLOOKUP($G1242,'金額'!$N$3:$O$62,2,FALSE))</f>
        <v/>
      </c>
      <c r="F1242" s="150" t="str">
        <f>IF(G1242="","",VLOOKUP($G1242,'金額'!$N$3:$Q$62,4,FALSE))</f>
        <v/>
      </c>
      <c r="G1242" s="140"/>
      <c r="H1242" s="141"/>
      <c r="I1242" s="142"/>
      <c r="J1242" s="143"/>
      <c r="K1242" s="144"/>
      <c r="L1242" s="145"/>
      <c r="M1242" s="151" t="str">
        <f>IF(G1242="","", IF(G1242="Palette TIP",#REF!,VLOOKUP(G1242, '金額'!$N$3:$P$62, 3, FALSE)))</f>
        <v/>
      </c>
      <c r="N1242" s="147" t="str">
        <f t="shared" si="2"/>
        <v/>
      </c>
      <c r="O1242" s="125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</row>
    <row r="1243" ht="13.5" customHeight="1">
      <c r="A1243" s="148"/>
      <c r="B1243" s="60" t="str">
        <f>IF($K1243="","",(VLOOKUP($K1243,'判定表'!$B$3:$G$108,6,FALSE)))</f>
        <v/>
      </c>
      <c r="C1243" s="137"/>
      <c r="D1243" s="149" t="str">
        <f t="shared" si="1"/>
        <v/>
      </c>
      <c r="E1243" s="150" t="str">
        <f>IF(G1243="","",VLOOKUP($G1243,'金額'!$N$3:$O$62,2,FALSE))</f>
        <v/>
      </c>
      <c r="F1243" s="150" t="str">
        <f>IF(G1243="","",VLOOKUP($G1243,'金額'!$N$3:$Q$62,4,FALSE))</f>
        <v/>
      </c>
      <c r="G1243" s="140"/>
      <c r="H1243" s="141"/>
      <c r="I1243" s="142"/>
      <c r="J1243" s="143"/>
      <c r="K1243" s="144"/>
      <c r="L1243" s="145"/>
      <c r="M1243" s="151" t="str">
        <f>IF(G1243="","", IF(G1243="Palette TIP",#REF!,VLOOKUP(G1243, '金額'!$N$3:$P$62, 3, FALSE)))</f>
        <v/>
      </c>
      <c r="N1243" s="147" t="str">
        <f t="shared" si="2"/>
        <v/>
      </c>
      <c r="O1243" s="125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  <c r="AB1243" s="11"/>
    </row>
    <row r="1244" ht="13.5" customHeight="1">
      <c r="A1244" s="148"/>
      <c r="B1244" s="60" t="str">
        <f>IF($K1244="","",(VLOOKUP($K1244,'判定表'!$B$3:$G$108,6,FALSE)))</f>
        <v/>
      </c>
      <c r="C1244" s="137"/>
      <c r="D1244" s="149" t="str">
        <f t="shared" si="1"/>
        <v/>
      </c>
      <c r="E1244" s="150" t="str">
        <f>IF(G1244="","",VLOOKUP($G1244,'金額'!$N$3:$O$62,2,FALSE))</f>
        <v/>
      </c>
      <c r="F1244" s="150" t="str">
        <f>IF(G1244="","",VLOOKUP($G1244,'金額'!$N$3:$Q$62,4,FALSE))</f>
        <v/>
      </c>
      <c r="G1244" s="140"/>
      <c r="H1244" s="141"/>
      <c r="I1244" s="142"/>
      <c r="J1244" s="143"/>
      <c r="K1244" s="144"/>
      <c r="L1244" s="145"/>
      <c r="M1244" s="151" t="str">
        <f>IF(G1244="","", IF(G1244="Palette TIP",#REF!,VLOOKUP(G1244, '金額'!$N$3:$P$62, 3, FALSE)))</f>
        <v/>
      </c>
      <c r="N1244" s="147" t="str">
        <f t="shared" si="2"/>
        <v/>
      </c>
      <c r="O1244" s="125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</row>
    <row r="1245" ht="13.5" customHeight="1">
      <c r="A1245" s="148"/>
      <c r="B1245" s="60" t="str">
        <f>IF($K1245="","",(VLOOKUP($K1245,'判定表'!$B$3:$G$108,6,FALSE)))</f>
        <v/>
      </c>
      <c r="C1245" s="137"/>
      <c r="D1245" s="149" t="str">
        <f t="shared" si="1"/>
        <v/>
      </c>
      <c r="E1245" s="150" t="str">
        <f>IF(G1245="","",VLOOKUP($G1245,'金額'!$N$3:$O$62,2,FALSE))</f>
        <v/>
      </c>
      <c r="F1245" s="150" t="str">
        <f>IF(G1245="","",VLOOKUP($G1245,'金額'!$N$3:$Q$62,4,FALSE))</f>
        <v/>
      </c>
      <c r="G1245" s="140"/>
      <c r="H1245" s="141"/>
      <c r="I1245" s="142"/>
      <c r="J1245" s="143"/>
      <c r="K1245" s="144"/>
      <c r="L1245" s="145"/>
      <c r="M1245" s="151" t="str">
        <f>IF(G1245="","", IF(G1245="Palette TIP",#REF!,VLOOKUP(G1245, '金額'!$N$3:$P$62, 3, FALSE)))</f>
        <v/>
      </c>
      <c r="N1245" s="147" t="str">
        <f t="shared" si="2"/>
        <v/>
      </c>
      <c r="O1245" s="125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</row>
    <row r="1246" ht="13.5" customHeight="1">
      <c r="A1246" s="148"/>
      <c r="B1246" s="60" t="str">
        <f>IF($K1246="","",(VLOOKUP($K1246,'判定表'!$B$3:$G$108,6,FALSE)))</f>
        <v/>
      </c>
      <c r="C1246" s="137"/>
      <c r="D1246" s="149" t="str">
        <f t="shared" si="1"/>
        <v/>
      </c>
      <c r="E1246" s="150" t="str">
        <f>IF(G1246="","",VLOOKUP($G1246,'金額'!$N$3:$O$62,2,FALSE))</f>
        <v/>
      </c>
      <c r="F1246" s="150" t="str">
        <f>IF(G1246="","",VLOOKUP($G1246,'金額'!$N$3:$Q$62,4,FALSE))</f>
        <v/>
      </c>
      <c r="G1246" s="140"/>
      <c r="H1246" s="141"/>
      <c r="I1246" s="142"/>
      <c r="J1246" s="143"/>
      <c r="K1246" s="144"/>
      <c r="L1246" s="145"/>
      <c r="M1246" s="151" t="str">
        <f>IF(G1246="","", IF(G1246="Palette TIP",#REF!,VLOOKUP(G1246, '金額'!$N$3:$P$62, 3, FALSE)))</f>
        <v/>
      </c>
      <c r="N1246" s="147" t="str">
        <f t="shared" si="2"/>
        <v/>
      </c>
      <c r="O1246" s="125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</row>
    <row r="1247" ht="13.5" customHeight="1">
      <c r="A1247" s="148"/>
      <c r="B1247" s="60" t="str">
        <f>IF($K1247="","",(VLOOKUP($K1247,'判定表'!$B$3:$G$108,6,FALSE)))</f>
        <v/>
      </c>
      <c r="C1247" s="137"/>
      <c r="D1247" s="149" t="str">
        <f t="shared" si="1"/>
        <v/>
      </c>
      <c r="E1247" s="150" t="str">
        <f>IF(G1247="","",VLOOKUP($G1247,'金額'!$N$3:$O$62,2,FALSE))</f>
        <v/>
      </c>
      <c r="F1247" s="150" t="str">
        <f>IF(G1247="","",VLOOKUP($G1247,'金額'!$N$3:$Q$62,4,FALSE))</f>
        <v/>
      </c>
      <c r="G1247" s="140"/>
      <c r="H1247" s="141"/>
      <c r="I1247" s="142"/>
      <c r="J1247" s="143"/>
      <c r="K1247" s="144"/>
      <c r="L1247" s="145"/>
      <c r="M1247" s="151" t="str">
        <f>IF(G1247="","", IF(G1247="Palette TIP",#REF!,VLOOKUP(G1247, '金額'!$N$3:$P$62, 3, FALSE)))</f>
        <v/>
      </c>
      <c r="N1247" s="147" t="str">
        <f t="shared" si="2"/>
        <v/>
      </c>
      <c r="O1247" s="125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</row>
    <row r="1248" ht="13.5" customHeight="1">
      <c r="A1248" s="148"/>
      <c r="B1248" s="60" t="str">
        <f>IF($K1248="","",(VLOOKUP($K1248,'判定表'!$B$3:$G$108,6,FALSE)))</f>
        <v/>
      </c>
      <c r="C1248" s="137"/>
      <c r="D1248" s="149" t="str">
        <f t="shared" si="1"/>
        <v/>
      </c>
      <c r="E1248" s="150" t="str">
        <f>IF(G1248="","",VLOOKUP($G1248,'金額'!$N$3:$O$62,2,FALSE))</f>
        <v/>
      </c>
      <c r="F1248" s="150" t="str">
        <f>IF(G1248="","",VLOOKUP($G1248,'金額'!$N$3:$Q$62,4,FALSE))</f>
        <v/>
      </c>
      <c r="G1248" s="140"/>
      <c r="H1248" s="141"/>
      <c r="I1248" s="142"/>
      <c r="J1248" s="143"/>
      <c r="K1248" s="144"/>
      <c r="L1248" s="145"/>
      <c r="M1248" s="151" t="str">
        <f>IF(G1248="","", IF(G1248="Palette TIP",#REF!,VLOOKUP(G1248, '金額'!$N$3:$P$62, 3, FALSE)))</f>
        <v/>
      </c>
      <c r="N1248" s="147" t="str">
        <f t="shared" si="2"/>
        <v/>
      </c>
      <c r="O1248" s="125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</row>
    <row r="1249" ht="13.5" customHeight="1">
      <c r="A1249" s="148"/>
      <c r="B1249" s="60" t="str">
        <f>IF($K1249="","",(VLOOKUP($K1249,'判定表'!$B$3:$G$108,6,FALSE)))</f>
        <v/>
      </c>
      <c r="C1249" s="137"/>
      <c r="D1249" s="149" t="str">
        <f t="shared" si="1"/>
        <v/>
      </c>
      <c r="E1249" s="150" t="str">
        <f>IF(G1249="","",VLOOKUP($G1249,'金額'!$N$3:$O$62,2,FALSE))</f>
        <v/>
      </c>
      <c r="F1249" s="150" t="str">
        <f>IF(G1249="","",VLOOKUP($G1249,'金額'!$N$3:$Q$62,4,FALSE))</f>
        <v/>
      </c>
      <c r="G1249" s="140"/>
      <c r="H1249" s="141"/>
      <c r="I1249" s="142"/>
      <c r="J1249" s="143"/>
      <c r="K1249" s="144"/>
      <c r="L1249" s="145"/>
      <c r="M1249" s="151" t="str">
        <f>IF(G1249="","", IF(G1249="Palette TIP",#REF!,VLOOKUP(G1249, '金額'!$N$3:$P$62, 3, FALSE)))</f>
        <v/>
      </c>
      <c r="N1249" s="147" t="str">
        <f t="shared" si="2"/>
        <v/>
      </c>
      <c r="O1249" s="125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</row>
    <row r="1250" ht="13.5" customHeight="1">
      <c r="A1250" s="148"/>
      <c r="B1250" s="60" t="str">
        <f>IF($K1250="","",(VLOOKUP($K1250,'判定表'!$B$3:$G$108,6,FALSE)))</f>
        <v/>
      </c>
      <c r="C1250" s="137"/>
      <c r="D1250" s="149" t="str">
        <f t="shared" si="1"/>
        <v/>
      </c>
      <c r="E1250" s="150" t="str">
        <f>IF(G1250="","",VLOOKUP($G1250,'金額'!$N$3:$O$62,2,FALSE))</f>
        <v/>
      </c>
      <c r="F1250" s="150" t="str">
        <f>IF(G1250="","",VLOOKUP($G1250,'金額'!$N$3:$Q$62,4,FALSE))</f>
        <v/>
      </c>
      <c r="G1250" s="140"/>
      <c r="H1250" s="141"/>
      <c r="I1250" s="142"/>
      <c r="J1250" s="143"/>
      <c r="K1250" s="144"/>
      <c r="L1250" s="145"/>
      <c r="M1250" s="151" t="str">
        <f>IF(G1250="","", IF(G1250="Palette TIP",#REF!,VLOOKUP(G1250, '金額'!$N$3:$P$62, 3, FALSE)))</f>
        <v/>
      </c>
      <c r="N1250" s="147" t="str">
        <f t="shared" si="2"/>
        <v/>
      </c>
      <c r="O1250" s="125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</row>
    <row r="1251" ht="13.5" customHeight="1">
      <c r="A1251" s="148"/>
      <c r="B1251" s="60" t="str">
        <f>IF($K1251="","",(VLOOKUP($K1251,'判定表'!$B$3:$G$108,6,FALSE)))</f>
        <v/>
      </c>
      <c r="C1251" s="137"/>
      <c r="D1251" s="149" t="str">
        <f t="shared" si="1"/>
        <v/>
      </c>
      <c r="E1251" s="150" t="str">
        <f>IF(G1251="","",VLOOKUP($G1251,'金額'!$N$3:$O$62,2,FALSE))</f>
        <v/>
      </c>
      <c r="F1251" s="150" t="str">
        <f>IF(G1251="","",VLOOKUP($G1251,'金額'!$N$3:$Q$62,4,FALSE))</f>
        <v/>
      </c>
      <c r="G1251" s="140"/>
      <c r="H1251" s="141"/>
      <c r="I1251" s="142"/>
      <c r="J1251" s="143"/>
      <c r="K1251" s="144"/>
      <c r="L1251" s="145"/>
      <c r="M1251" s="151" t="str">
        <f>IF(G1251="","", IF(G1251="Palette TIP",#REF!,VLOOKUP(G1251, '金額'!$N$3:$P$62, 3, FALSE)))</f>
        <v/>
      </c>
      <c r="N1251" s="147" t="str">
        <f t="shared" si="2"/>
        <v/>
      </c>
      <c r="O1251" s="125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</row>
    <row r="1252" ht="13.5" customHeight="1">
      <c r="A1252" s="148"/>
      <c r="B1252" s="60" t="str">
        <f>IF($K1252="","",(VLOOKUP($K1252,'判定表'!$B$3:$G$108,6,FALSE)))</f>
        <v/>
      </c>
      <c r="C1252" s="137"/>
      <c r="D1252" s="149" t="str">
        <f t="shared" si="1"/>
        <v/>
      </c>
      <c r="E1252" s="150" t="str">
        <f>IF(G1252="","",VLOOKUP($G1252,'金額'!$N$3:$O$62,2,FALSE))</f>
        <v/>
      </c>
      <c r="F1252" s="150" t="str">
        <f>IF(G1252="","",VLOOKUP($G1252,'金額'!$N$3:$Q$62,4,FALSE))</f>
        <v/>
      </c>
      <c r="G1252" s="140"/>
      <c r="H1252" s="141"/>
      <c r="I1252" s="142"/>
      <c r="J1252" s="143"/>
      <c r="K1252" s="144"/>
      <c r="L1252" s="145"/>
      <c r="M1252" s="151" t="str">
        <f>IF(G1252="","", IF(G1252="Palette TIP",#REF!,VLOOKUP(G1252, '金額'!$N$3:$P$62, 3, FALSE)))</f>
        <v/>
      </c>
      <c r="N1252" s="147" t="str">
        <f t="shared" si="2"/>
        <v/>
      </c>
      <c r="O1252" s="125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</row>
    <row r="1253" ht="13.5" customHeight="1">
      <c r="A1253" s="148"/>
      <c r="B1253" s="60" t="str">
        <f>IF($K1253="","",(VLOOKUP($K1253,'判定表'!$B$3:$G$108,6,FALSE)))</f>
        <v/>
      </c>
      <c r="C1253" s="137"/>
      <c r="D1253" s="149" t="str">
        <f t="shared" si="1"/>
        <v/>
      </c>
      <c r="E1253" s="150" t="str">
        <f>IF(G1253="","",VLOOKUP($G1253,'金額'!$N$3:$O$62,2,FALSE))</f>
        <v/>
      </c>
      <c r="F1253" s="150" t="str">
        <f>IF(G1253="","",VLOOKUP($G1253,'金額'!$N$3:$Q$62,4,FALSE))</f>
        <v/>
      </c>
      <c r="G1253" s="140"/>
      <c r="H1253" s="141"/>
      <c r="I1253" s="142"/>
      <c r="J1253" s="143"/>
      <c r="K1253" s="144"/>
      <c r="L1253" s="145"/>
      <c r="M1253" s="151" t="str">
        <f>IF(G1253="","", IF(G1253="Palette TIP",#REF!,VLOOKUP(G1253, '金額'!$N$3:$P$62, 3, FALSE)))</f>
        <v/>
      </c>
      <c r="N1253" s="147" t="str">
        <f t="shared" si="2"/>
        <v/>
      </c>
      <c r="O1253" s="125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</row>
    <row r="1254" ht="13.5" customHeight="1">
      <c r="A1254" s="148"/>
      <c r="B1254" s="60" t="str">
        <f>IF($K1254="","",(VLOOKUP($K1254,'判定表'!$B$3:$G$108,6,FALSE)))</f>
        <v/>
      </c>
      <c r="C1254" s="137"/>
      <c r="D1254" s="149" t="str">
        <f t="shared" si="1"/>
        <v/>
      </c>
      <c r="E1254" s="150" t="str">
        <f>IF(G1254="","",VLOOKUP($G1254,'金額'!$N$3:$O$62,2,FALSE))</f>
        <v/>
      </c>
      <c r="F1254" s="150" t="str">
        <f>IF(G1254="","",VLOOKUP($G1254,'金額'!$N$3:$Q$62,4,FALSE))</f>
        <v/>
      </c>
      <c r="G1254" s="140"/>
      <c r="H1254" s="141"/>
      <c r="I1254" s="142"/>
      <c r="J1254" s="143"/>
      <c r="K1254" s="144"/>
      <c r="L1254" s="145"/>
      <c r="M1254" s="151" t="str">
        <f>IF(G1254="","", IF(G1254="Palette TIP",#REF!,VLOOKUP(G1254, '金額'!$N$3:$P$62, 3, FALSE)))</f>
        <v/>
      </c>
      <c r="N1254" s="147" t="str">
        <f t="shared" si="2"/>
        <v/>
      </c>
      <c r="O1254" s="125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</row>
    <row r="1255" ht="13.5" customHeight="1">
      <c r="A1255" s="148"/>
      <c r="B1255" s="60" t="str">
        <f>IF($K1255="","",(VLOOKUP($K1255,'判定表'!$B$3:$G$108,6,FALSE)))</f>
        <v/>
      </c>
      <c r="C1255" s="137"/>
      <c r="D1255" s="149" t="str">
        <f t="shared" si="1"/>
        <v/>
      </c>
      <c r="E1255" s="150" t="str">
        <f>IF(G1255="","",VLOOKUP($G1255,'金額'!$N$3:$O$62,2,FALSE))</f>
        <v/>
      </c>
      <c r="F1255" s="150" t="str">
        <f>IF(G1255="","",VLOOKUP($G1255,'金額'!$N$3:$Q$62,4,FALSE))</f>
        <v/>
      </c>
      <c r="G1255" s="140"/>
      <c r="H1255" s="141"/>
      <c r="I1255" s="142"/>
      <c r="J1255" s="143"/>
      <c r="K1255" s="144"/>
      <c r="L1255" s="145"/>
      <c r="M1255" s="151" t="str">
        <f>IF(G1255="","", IF(G1255="Palette TIP",#REF!,VLOOKUP(G1255, '金額'!$N$3:$P$62, 3, FALSE)))</f>
        <v/>
      </c>
      <c r="N1255" s="147" t="str">
        <f t="shared" si="2"/>
        <v/>
      </c>
      <c r="O1255" s="125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</row>
    <row r="1256" ht="13.5" customHeight="1">
      <c r="A1256" s="148"/>
      <c r="B1256" s="60" t="str">
        <f>IF($K1256="","",(VLOOKUP($K1256,'判定表'!$B$3:$G$108,6,FALSE)))</f>
        <v/>
      </c>
      <c r="C1256" s="137"/>
      <c r="D1256" s="149" t="str">
        <f t="shared" si="1"/>
        <v/>
      </c>
      <c r="E1256" s="150" t="str">
        <f>IF(G1256="","",VLOOKUP($G1256,'金額'!$N$3:$O$62,2,FALSE))</f>
        <v/>
      </c>
      <c r="F1256" s="150" t="str">
        <f>IF(G1256="","",VLOOKUP($G1256,'金額'!$N$3:$Q$62,4,FALSE))</f>
        <v/>
      </c>
      <c r="G1256" s="140"/>
      <c r="H1256" s="141"/>
      <c r="I1256" s="142"/>
      <c r="J1256" s="143"/>
      <c r="K1256" s="144"/>
      <c r="L1256" s="145"/>
      <c r="M1256" s="151" t="str">
        <f>IF(G1256="","", IF(G1256="Palette TIP",#REF!,VLOOKUP(G1256, '金額'!$N$3:$P$62, 3, FALSE)))</f>
        <v/>
      </c>
      <c r="N1256" s="147" t="str">
        <f t="shared" si="2"/>
        <v/>
      </c>
      <c r="O1256" s="125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</row>
    <row r="1257" ht="13.5" customHeight="1">
      <c r="A1257" s="148"/>
      <c r="B1257" s="60" t="str">
        <f>IF($K1257="","",(VLOOKUP($K1257,'判定表'!$B$3:$G$108,6,FALSE)))</f>
        <v/>
      </c>
      <c r="C1257" s="137"/>
      <c r="D1257" s="149" t="str">
        <f t="shared" si="1"/>
        <v/>
      </c>
      <c r="E1257" s="150" t="str">
        <f>IF(G1257="","",VLOOKUP($G1257,'金額'!$N$3:$O$62,2,FALSE))</f>
        <v/>
      </c>
      <c r="F1257" s="150" t="str">
        <f>IF(G1257="","",VLOOKUP($G1257,'金額'!$N$3:$Q$62,4,FALSE))</f>
        <v/>
      </c>
      <c r="G1257" s="140"/>
      <c r="H1257" s="141"/>
      <c r="I1257" s="142"/>
      <c r="J1257" s="143"/>
      <c r="K1257" s="144"/>
      <c r="L1257" s="145"/>
      <c r="M1257" s="151" t="str">
        <f>IF(G1257="","", IF(G1257="Palette TIP",#REF!,VLOOKUP(G1257, '金額'!$N$3:$P$62, 3, FALSE)))</f>
        <v/>
      </c>
      <c r="N1257" s="147" t="str">
        <f t="shared" si="2"/>
        <v/>
      </c>
      <c r="O1257" s="125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</row>
    <row r="1258" ht="13.5" customHeight="1">
      <c r="A1258" s="148"/>
      <c r="B1258" s="60" t="str">
        <f>IF($K1258="","",(VLOOKUP($K1258,'判定表'!$B$3:$G$108,6,FALSE)))</f>
        <v/>
      </c>
      <c r="C1258" s="137"/>
      <c r="D1258" s="149" t="str">
        <f t="shared" si="1"/>
        <v/>
      </c>
      <c r="E1258" s="150" t="str">
        <f>IF(G1258="","",VLOOKUP($G1258,'金額'!$N$3:$O$62,2,FALSE))</f>
        <v/>
      </c>
      <c r="F1258" s="150" t="str">
        <f>IF(G1258="","",VLOOKUP($G1258,'金額'!$N$3:$Q$62,4,FALSE))</f>
        <v/>
      </c>
      <c r="G1258" s="140"/>
      <c r="H1258" s="141"/>
      <c r="I1258" s="142"/>
      <c r="J1258" s="143"/>
      <c r="K1258" s="144"/>
      <c r="L1258" s="145"/>
      <c r="M1258" s="151" t="str">
        <f>IF(G1258="","", IF(G1258="Palette TIP",#REF!,VLOOKUP(G1258, '金額'!$N$3:$P$62, 3, FALSE)))</f>
        <v/>
      </c>
      <c r="N1258" s="147" t="str">
        <f t="shared" si="2"/>
        <v/>
      </c>
      <c r="O1258" s="125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</row>
    <row r="1259" ht="13.5" customHeight="1">
      <c r="A1259" s="148"/>
      <c r="B1259" s="60" t="str">
        <f>IF($K1259="","",(VLOOKUP($K1259,'判定表'!$B$3:$G$108,6,FALSE)))</f>
        <v/>
      </c>
      <c r="C1259" s="137"/>
      <c r="D1259" s="149" t="str">
        <f t="shared" si="1"/>
        <v/>
      </c>
      <c r="E1259" s="150" t="str">
        <f>IF(G1259="","",VLOOKUP($G1259,'金額'!$N$3:$O$62,2,FALSE))</f>
        <v/>
      </c>
      <c r="F1259" s="150" t="str">
        <f>IF(G1259="","",VLOOKUP($G1259,'金額'!$N$3:$Q$62,4,FALSE))</f>
        <v/>
      </c>
      <c r="G1259" s="140"/>
      <c r="H1259" s="141"/>
      <c r="I1259" s="142"/>
      <c r="J1259" s="143"/>
      <c r="K1259" s="144"/>
      <c r="L1259" s="145"/>
      <c r="M1259" s="151" t="str">
        <f>IF(G1259="","", IF(G1259="Palette TIP",#REF!,VLOOKUP(G1259, '金額'!$N$3:$P$62, 3, FALSE)))</f>
        <v/>
      </c>
      <c r="N1259" s="147" t="str">
        <f t="shared" si="2"/>
        <v/>
      </c>
      <c r="O1259" s="125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</row>
    <row r="1260" ht="13.5" customHeight="1">
      <c r="A1260" s="148"/>
      <c r="B1260" s="60" t="str">
        <f>IF($K1260="","",(VLOOKUP($K1260,'判定表'!$B$3:$G$108,6,FALSE)))</f>
        <v/>
      </c>
      <c r="C1260" s="137"/>
      <c r="D1260" s="149" t="str">
        <f t="shared" si="1"/>
        <v/>
      </c>
      <c r="E1260" s="150" t="str">
        <f>IF(G1260="","",VLOOKUP($G1260,'金額'!$N$3:$O$62,2,FALSE))</f>
        <v/>
      </c>
      <c r="F1260" s="150" t="str">
        <f>IF(G1260="","",VLOOKUP($G1260,'金額'!$N$3:$Q$62,4,FALSE))</f>
        <v/>
      </c>
      <c r="G1260" s="140"/>
      <c r="H1260" s="141"/>
      <c r="I1260" s="142"/>
      <c r="J1260" s="143"/>
      <c r="K1260" s="144"/>
      <c r="L1260" s="145"/>
      <c r="M1260" s="151" t="str">
        <f>IF(G1260="","", IF(G1260="Palette TIP",#REF!,VLOOKUP(G1260, '金額'!$N$3:$P$62, 3, FALSE)))</f>
        <v/>
      </c>
      <c r="N1260" s="147" t="str">
        <f t="shared" si="2"/>
        <v/>
      </c>
      <c r="O1260" s="125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</row>
    <row r="1261" ht="13.5" customHeight="1">
      <c r="A1261" s="148"/>
      <c r="B1261" s="60" t="str">
        <f>IF($K1261="","",(VLOOKUP($K1261,'判定表'!$B$3:$G$108,6,FALSE)))</f>
        <v/>
      </c>
      <c r="C1261" s="137"/>
      <c r="D1261" s="149" t="str">
        <f t="shared" si="1"/>
        <v/>
      </c>
      <c r="E1261" s="150" t="str">
        <f>IF(G1261="","",VLOOKUP($G1261,'金額'!$N$3:$O$62,2,FALSE))</f>
        <v/>
      </c>
      <c r="F1261" s="150" t="str">
        <f>IF(G1261="","",VLOOKUP($G1261,'金額'!$N$3:$Q$62,4,FALSE))</f>
        <v/>
      </c>
      <c r="G1261" s="140"/>
      <c r="H1261" s="141"/>
      <c r="I1261" s="142"/>
      <c r="J1261" s="143"/>
      <c r="K1261" s="144"/>
      <c r="L1261" s="145"/>
      <c r="M1261" s="151" t="str">
        <f>IF(G1261="","", IF(G1261="Palette TIP",#REF!,VLOOKUP(G1261, '金額'!$N$3:$P$62, 3, FALSE)))</f>
        <v/>
      </c>
      <c r="N1261" s="147" t="str">
        <f t="shared" si="2"/>
        <v/>
      </c>
      <c r="O1261" s="125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  <c r="AB1261" s="11"/>
    </row>
    <row r="1262" ht="13.5" customHeight="1">
      <c r="A1262" s="148"/>
      <c r="B1262" s="60" t="str">
        <f>IF($K1262="","",(VLOOKUP($K1262,'判定表'!$B$3:$G$108,6,FALSE)))</f>
        <v/>
      </c>
      <c r="C1262" s="137"/>
      <c r="D1262" s="149" t="str">
        <f t="shared" si="1"/>
        <v/>
      </c>
      <c r="E1262" s="150" t="str">
        <f>IF(G1262="","",VLOOKUP($G1262,'金額'!$N$3:$O$62,2,FALSE))</f>
        <v/>
      </c>
      <c r="F1262" s="150" t="str">
        <f>IF(G1262="","",VLOOKUP($G1262,'金額'!$N$3:$Q$62,4,FALSE))</f>
        <v/>
      </c>
      <c r="G1262" s="140"/>
      <c r="H1262" s="141"/>
      <c r="I1262" s="142"/>
      <c r="J1262" s="143"/>
      <c r="K1262" s="144"/>
      <c r="L1262" s="145"/>
      <c r="M1262" s="151" t="str">
        <f>IF(G1262="","", IF(G1262="Palette TIP",#REF!,VLOOKUP(G1262, '金額'!$N$3:$P$62, 3, FALSE)))</f>
        <v/>
      </c>
      <c r="N1262" s="147" t="str">
        <f t="shared" si="2"/>
        <v/>
      </c>
      <c r="O1262" s="125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</row>
    <row r="1263" ht="13.5" customHeight="1">
      <c r="A1263" s="148"/>
      <c r="B1263" s="60" t="str">
        <f>IF($K1263="","",(VLOOKUP($K1263,'判定表'!$B$3:$G$108,6,FALSE)))</f>
        <v/>
      </c>
      <c r="C1263" s="137"/>
      <c r="D1263" s="149" t="str">
        <f t="shared" si="1"/>
        <v/>
      </c>
      <c r="E1263" s="150" t="str">
        <f>IF(G1263="","",VLOOKUP($G1263,'金額'!$N$3:$O$62,2,FALSE))</f>
        <v/>
      </c>
      <c r="F1263" s="150" t="str">
        <f>IF(G1263="","",VLOOKUP($G1263,'金額'!$N$3:$Q$62,4,FALSE))</f>
        <v/>
      </c>
      <c r="G1263" s="140"/>
      <c r="H1263" s="141"/>
      <c r="I1263" s="142"/>
      <c r="J1263" s="143"/>
      <c r="K1263" s="144"/>
      <c r="L1263" s="145"/>
      <c r="M1263" s="151" t="str">
        <f>IF(G1263="","", IF(G1263="Palette TIP",#REF!,VLOOKUP(G1263, '金額'!$N$3:$P$62, 3, FALSE)))</f>
        <v/>
      </c>
      <c r="N1263" s="147" t="str">
        <f t="shared" si="2"/>
        <v/>
      </c>
      <c r="O1263" s="125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</row>
    <row r="1264" ht="13.5" customHeight="1">
      <c r="A1264" s="148"/>
      <c r="B1264" s="60" t="str">
        <f>IF($K1264="","",(VLOOKUP($K1264,'判定表'!$B$3:$G$108,6,FALSE)))</f>
        <v/>
      </c>
      <c r="C1264" s="137"/>
      <c r="D1264" s="149" t="str">
        <f t="shared" si="1"/>
        <v/>
      </c>
      <c r="E1264" s="150" t="str">
        <f>IF(G1264="","",VLOOKUP($G1264,'金額'!$N$3:$O$62,2,FALSE))</f>
        <v/>
      </c>
      <c r="F1264" s="150" t="str">
        <f>IF(G1264="","",VLOOKUP($G1264,'金額'!$N$3:$Q$62,4,FALSE))</f>
        <v/>
      </c>
      <c r="G1264" s="140"/>
      <c r="H1264" s="141"/>
      <c r="I1264" s="142"/>
      <c r="J1264" s="143"/>
      <c r="K1264" s="144"/>
      <c r="L1264" s="145"/>
      <c r="M1264" s="151" t="str">
        <f>IF(G1264="","", IF(G1264="Palette TIP",#REF!,VLOOKUP(G1264, '金額'!$N$3:$P$62, 3, FALSE)))</f>
        <v/>
      </c>
      <c r="N1264" s="147" t="str">
        <f t="shared" si="2"/>
        <v/>
      </c>
      <c r="O1264" s="125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</row>
    <row r="1265" ht="13.5" customHeight="1">
      <c r="A1265" s="148"/>
      <c r="B1265" s="60" t="str">
        <f>IF($K1265="","",(VLOOKUP($K1265,'判定表'!$B$3:$G$108,6,FALSE)))</f>
        <v/>
      </c>
      <c r="C1265" s="137"/>
      <c r="D1265" s="149" t="str">
        <f t="shared" si="1"/>
        <v/>
      </c>
      <c r="E1265" s="150" t="str">
        <f>IF(G1265="","",VLOOKUP($G1265,'金額'!$N$3:$O$62,2,FALSE))</f>
        <v/>
      </c>
      <c r="F1265" s="150" t="str">
        <f>IF(G1265="","",VLOOKUP($G1265,'金額'!$N$3:$Q$62,4,FALSE))</f>
        <v/>
      </c>
      <c r="G1265" s="140"/>
      <c r="H1265" s="141"/>
      <c r="I1265" s="142"/>
      <c r="J1265" s="143"/>
      <c r="K1265" s="144"/>
      <c r="L1265" s="145"/>
      <c r="M1265" s="151" t="str">
        <f>IF(G1265="","", IF(G1265="Palette TIP",#REF!,VLOOKUP(G1265, '金額'!$N$3:$P$62, 3, FALSE)))</f>
        <v/>
      </c>
      <c r="N1265" s="147" t="str">
        <f t="shared" si="2"/>
        <v/>
      </c>
      <c r="O1265" s="125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</row>
    <row r="1266" ht="13.5" customHeight="1">
      <c r="A1266" s="148"/>
      <c r="B1266" s="60" t="str">
        <f>IF($K1266="","",(VLOOKUP($K1266,'判定表'!$B$3:$G$108,6,FALSE)))</f>
        <v/>
      </c>
      <c r="C1266" s="137"/>
      <c r="D1266" s="149" t="str">
        <f t="shared" si="1"/>
        <v/>
      </c>
      <c r="E1266" s="150" t="str">
        <f>IF(G1266="","",VLOOKUP($G1266,'金額'!$N$3:$O$62,2,FALSE))</f>
        <v/>
      </c>
      <c r="F1266" s="150" t="str">
        <f>IF(G1266="","",VLOOKUP($G1266,'金額'!$N$3:$Q$62,4,FALSE))</f>
        <v/>
      </c>
      <c r="G1266" s="140"/>
      <c r="H1266" s="141"/>
      <c r="I1266" s="142"/>
      <c r="J1266" s="143"/>
      <c r="K1266" s="144"/>
      <c r="L1266" s="145"/>
      <c r="M1266" s="151" t="str">
        <f>IF(G1266="","", IF(G1266="Palette TIP",#REF!,VLOOKUP(G1266, '金額'!$N$3:$P$62, 3, FALSE)))</f>
        <v/>
      </c>
      <c r="N1266" s="147" t="str">
        <f t="shared" si="2"/>
        <v/>
      </c>
      <c r="O1266" s="125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</row>
    <row r="1267" ht="13.5" customHeight="1">
      <c r="A1267" s="148"/>
      <c r="B1267" s="60" t="str">
        <f>IF($K1267="","",(VLOOKUP($K1267,'判定表'!$B$3:$G$108,6,FALSE)))</f>
        <v/>
      </c>
      <c r="C1267" s="137"/>
      <c r="D1267" s="149" t="str">
        <f t="shared" si="1"/>
        <v/>
      </c>
      <c r="E1267" s="150" t="str">
        <f>IF(G1267="","",VLOOKUP($G1267,'金額'!$N$3:$O$62,2,FALSE))</f>
        <v/>
      </c>
      <c r="F1267" s="150" t="str">
        <f>IF(G1267="","",VLOOKUP($G1267,'金額'!$N$3:$Q$62,4,FALSE))</f>
        <v/>
      </c>
      <c r="G1267" s="140"/>
      <c r="H1267" s="141"/>
      <c r="I1267" s="142"/>
      <c r="J1267" s="143"/>
      <c r="K1267" s="144"/>
      <c r="L1267" s="145"/>
      <c r="M1267" s="151" t="str">
        <f>IF(G1267="","", IF(G1267="Palette TIP",#REF!,VLOOKUP(G1267, '金額'!$N$3:$P$62, 3, FALSE)))</f>
        <v/>
      </c>
      <c r="N1267" s="147" t="str">
        <f t="shared" si="2"/>
        <v/>
      </c>
      <c r="O1267" s="125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</row>
    <row r="1268" ht="13.5" customHeight="1">
      <c r="A1268" s="148"/>
      <c r="B1268" s="60" t="str">
        <f>IF($K1268="","",(VLOOKUP($K1268,'判定表'!$B$3:$G$108,6,FALSE)))</f>
        <v/>
      </c>
      <c r="C1268" s="137"/>
      <c r="D1268" s="149" t="str">
        <f t="shared" si="1"/>
        <v/>
      </c>
      <c r="E1268" s="150" t="str">
        <f>IF(G1268="","",VLOOKUP($G1268,'金額'!$N$3:$O$62,2,FALSE))</f>
        <v/>
      </c>
      <c r="F1268" s="150" t="str">
        <f>IF(G1268="","",VLOOKUP($G1268,'金額'!$N$3:$Q$62,4,FALSE))</f>
        <v/>
      </c>
      <c r="G1268" s="140"/>
      <c r="H1268" s="141"/>
      <c r="I1268" s="142"/>
      <c r="J1268" s="143"/>
      <c r="K1268" s="144"/>
      <c r="L1268" s="145"/>
      <c r="M1268" s="151" t="str">
        <f>IF(G1268="","", IF(G1268="Palette TIP",#REF!,VLOOKUP(G1268, '金額'!$N$3:$P$62, 3, FALSE)))</f>
        <v/>
      </c>
      <c r="N1268" s="147" t="str">
        <f t="shared" si="2"/>
        <v/>
      </c>
      <c r="O1268" s="125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</row>
    <row r="1269" ht="13.5" customHeight="1">
      <c r="A1269" s="148"/>
      <c r="B1269" s="60" t="str">
        <f>IF($K1269="","",(VLOOKUP($K1269,'判定表'!$B$3:$G$108,6,FALSE)))</f>
        <v/>
      </c>
      <c r="C1269" s="137"/>
      <c r="D1269" s="149" t="str">
        <f t="shared" si="1"/>
        <v/>
      </c>
      <c r="E1269" s="150" t="str">
        <f>IF(G1269="","",VLOOKUP($G1269,'金額'!$N$3:$O$62,2,FALSE))</f>
        <v/>
      </c>
      <c r="F1269" s="150" t="str">
        <f>IF(G1269="","",VLOOKUP($G1269,'金額'!$N$3:$Q$62,4,FALSE))</f>
        <v/>
      </c>
      <c r="G1269" s="140"/>
      <c r="H1269" s="141"/>
      <c r="I1269" s="142"/>
      <c r="J1269" s="143"/>
      <c r="K1269" s="144"/>
      <c r="L1269" s="145"/>
      <c r="M1269" s="151" t="str">
        <f>IF(G1269="","", IF(G1269="Palette TIP",#REF!,VLOOKUP(G1269, '金額'!$N$3:$P$62, 3, FALSE)))</f>
        <v/>
      </c>
      <c r="N1269" s="147" t="str">
        <f t="shared" si="2"/>
        <v/>
      </c>
      <c r="O1269" s="125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</row>
    <row r="1270" ht="13.5" customHeight="1">
      <c r="A1270" s="148"/>
      <c r="B1270" s="60" t="str">
        <f>IF($K1270="","",(VLOOKUP($K1270,'判定表'!$B$3:$G$108,6,FALSE)))</f>
        <v/>
      </c>
      <c r="C1270" s="137"/>
      <c r="D1270" s="149" t="str">
        <f t="shared" si="1"/>
        <v/>
      </c>
      <c r="E1270" s="150" t="str">
        <f>IF(G1270="","",VLOOKUP($G1270,'金額'!$N$3:$O$62,2,FALSE))</f>
        <v/>
      </c>
      <c r="F1270" s="150" t="str">
        <f>IF(G1270="","",VLOOKUP($G1270,'金額'!$N$3:$Q$62,4,FALSE))</f>
        <v/>
      </c>
      <c r="G1270" s="140"/>
      <c r="H1270" s="141"/>
      <c r="I1270" s="142"/>
      <c r="J1270" s="143"/>
      <c r="K1270" s="144"/>
      <c r="L1270" s="145"/>
      <c r="M1270" s="151" t="str">
        <f>IF(G1270="","", IF(G1270="Palette TIP",#REF!,VLOOKUP(G1270, '金額'!$N$3:$P$62, 3, FALSE)))</f>
        <v/>
      </c>
      <c r="N1270" s="147" t="str">
        <f t="shared" si="2"/>
        <v/>
      </c>
      <c r="O1270" s="125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</row>
    <row r="1271" ht="13.5" customHeight="1">
      <c r="A1271" s="148"/>
      <c r="B1271" s="60" t="str">
        <f>IF($K1271="","",(VLOOKUP($K1271,'判定表'!$B$3:$G$108,6,FALSE)))</f>
        <v/>
      </c>
      <c r="C1271" s="137"/>
      <c r="D1271" s="149" t="str">
        <f t="shared" si="1"/>
        <v/>
      </c>
      <c r="E1271" s="150" t="str">
        <f>IF(G1271="","",VLOOKUP($G1271,'金額'!$N$3:$O$62,2,FALSE))</f>
        <v/>
      </c>
      <c r="F1271" s="150" t="str">
        <f>IF(G1271="","",VLOOKUP($G1271,'金額'!$N$3:$Q$62,4,FALSE))</f>
        <v/>
      </c>
      <c r="G1271" s="140"/>
      <c r="H1271" s="141"/>
      <c r="I1271" s="142"/>
      <c r="J1271" s="143"/>
      <c r="K1271" s="144"/>
      <c r="L1271" s="145"/>
      <c r="M1271" s="151" t="str">
        <f>IF(G1271="","", IF(G1271="Palette TIP",#REF!,VLOOKUP(G1271, '金額'!$N$3:$P$62, 3, FALSE)))</f>
        <v/>
      </c>
      <c r="N1271" s="147" t="str">
        <f t="shared" si="2"/>
        <v/>
      </c>
      <c r="O1271" s="125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</row>
    <row r="1272" ht="13.5" customHeight="1">
      <c r="A1272" s="148"/>
      <c r="B1272" s="60" t="str">
        <f>IF($K1272="","",(VLOOKUP($K1272,'判定表'!$B$3:$G$108,6,FALSE)))</f>
        <v/>
      </c>
      <c r="C1272" s="137"/>
      <c r="D1272" s="149" t="str">
        <f t="shared" si="1"/>
        <v/>
      </c>
      <c r="E1272" s="150" t="str">
        <f>IF(G1272="","",VLOOKUP($G1272,'金額'!$N$3:$O$62,2,FALSE))</f>
        <v/>
      </c>
      <c r="F1272" s="150" t="str">
        <f>IF(G1272="","",VLOOKUP($G1272,'金額'!$N$3:$Q$62,4,FALSE))</f>
        <v/>
      </c>
      <c r="G1272" s="140"/>
      <c r="H1272" s="141"/>
      <c r="I1272" s="142"/>
      <c r="J1272" s="143"/>
      <c r="K1272" s="144"/>
      <c r="L1272" s="145"/>
      <c r="M1272" s="151" t="str">
        <f>IF(G1272="","", IF(G1272="Palette TIP",#REF!,VLOOKUP(G1272, '金額'!$N$3:$P$62, 3, FALSE)))</f>
        <v/>
      </c>
      <c r="N1272" s="147" t="str">
        <f t="shared" si="2"/>
        <v/>
      </c>
      <c r="O1272" s="125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</row>
    <row r="1273" ht="13.5" customHeight="1">
      <c r="A1273" s="148"/>
      <c r="B1273" s="60" t="str">
        <f>IF($K1273="","",(VLOOKUP($K1273,'判定表'!$B$3:$G$108,6,FALSE)))</f>
        <v/>
      </c>
      <c r="C1273" s="137"/>
      <c r="D1273" s="149" t="str">
        <f t="shared" si="1"/>
        <v/>
      </c>
      <c r="E1273" s="150" t="str">
        <f>IF(G1273="","",VLOOKUP($G1273,'金額'!$N$3:$O$62,2,FALSE))</f>
        <v/>
      </c>
      <c r="F1273" s="150" t="str">
        <f>IF(G1273="","",VLOOKUP($G1273,'金額'!$N$3:$Q$62,4,FALSE))</f>
        <v/>
      </c>
      <c r="G1273" s="140"/>
      <c r="H1273" s="141"/>
      <c r="I1273" s="142"/>
      <c r="J1273" s="143"/>
      <c r="K1273" s="144"/>
      <c r="L1273" s="145"/>
      <c r="M1273" s="151" t="str">
        <f>IF(G1273="","", IF(G1273="Palette TIP",#REF!,VLOOKUP(G1273, '金額'!$N$3:$P$62, 3, FALSE)))</f>
        <v/>
      </c>
      <c r="N1273" s="147" t="str">
        <f t="shared" si="2"/>
        <v/>
      </c>
      <c r="O1273" s="125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</row>
    <row r="1274" ht="13.5" customHeight="1">
      <c r="A1274" s="148"/>
      <c r="B1274" s="60" t="str">
        <f>IF($K1274="","",(VLOOKUP($K1274,'判定表'!$B$3:$G$108,6,FALSE)))</f>
        <v/>
      </c>
      <c r="C1274" s="137"/>
      <c r="D1274" s="149" t="str">
        <f t="shared" si="1"/>
        <v/>
      </c>
      <c r="E1274" s="150" t="str">
        <f>IF(G1274="","",VLOOKUP($G1274,'金額'!$N$3:$O$62,2,FALSE))</f>
        <v/>
      </c>
      <c r="F1274" s="150" t="str">
        <f>IF(G1274="","",VLOOKUP($G1274,'金額'!$N$3:$Q$62,4,FALSE))</f>
        <v/>
      </c>
      <c r="G1274" s="140"/>
      <c r="H1274" s="141"/>
      <c r="I1274" s="142"/>
      <c r="J1274" s="143"/>
      <c r="K1274" s="144"/>
      <c r="L1274" s="145"/>
      <c r="M1274" s="151" t="str">
        <f>IF(G1274="","", IF(G1274="Palette TIP",#REF!,VLOOKUP(G1274, '金額'!$N$3:$P$62, 3, FALSE)))</f>
        <v/>
      </c>
      <c r="N1274" s="147" t="str">
        <f t="shared" si="2"/>
        <v/>
      </c>
      <c r="O1274" s="125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</row>
    <row r="1275" ht="13.5" customHeight="1">
      <c r="A1275" s="148"/>
      <c r="B1275" s="60" t="str">
        <f>IF($K1275="","",(VLOOKUP($K1275,'判定表'!$B$3:$G$108,6,FALSE)))</f>
        <v/>
      </c>
      <c r="C1275" s="137"/>
      <c r="D1275" s="149" t="str">
        <f t="shared" si="1"/>
        <v/>
      </c>
      <c r="E1275" s="150" t="str">
        <f>IF(G1275="","",VLOOKUP($G1275,'金額'!$N$3:$O$62,2,FALSE))</f>
        <v/>
      </c>
      <c r="F1275" s="150" t="str">
        <f>IF(G1275="","",VLOOKUP($G1275,'金額'!$N$3:$Q$62,4,FALSE))</f>
        <v/>
      </c>
      <c r="G1275" s="140"/>
      <c r="H1275" s="141"/>
      <c r="I1275" s="142"/>
      <c r="J1275" s="143"/>
      <c r="K1275" s="144"/>
      <c r="L1275" s="145"/>
      <c r="M1275" s="151" t="str">
        <f>IF(G1275="","", IF(G1275="Palette TIP",#REF!,VLOOKUP(G1275, '金額'!$N$3:$P$62, 3, FALSE)))</f>
        <v/>
      </c>
      <c r="N1275" s="147" t="str">
        <f t="shared" si="2"/>
        <v/>
      </c>
      <c r="O1275" s="125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</row>
    <row r="1276" ht="13.5" customHeight="1">
      <c r="A1276" s="148"/>
      <c r="B1276" s="60" t="str">
        <f>IF($K1276="","",(VLOOKUP($K1276,'判定表'!$B$3:$G$108,6,FALSE)))</f>
        <v/>
      </c>
      <c r="C1276" s="137"/>
      <c r="D1276" s="149" t="str">
        <f t="shared" si="1"/>
        <v/>
      </c>
      <c r="E1276" s="150" t="str">
        <f>IF(G1276="","",VLOOKUP($G1276,'金額'!$N$3:$O$62,2,FALSE))</f>
        <v/>
      </c>
      <c r="F1276" s="150" t="str">
        <f>IF(G1276="","",VLOOKUP($G1276,'金額'!$N$3:$Q$62,4,FALSE))</f>
        <v/>
      </c>
      <c r="G1276" s="140"/>
      <c r="H1276" s="141"/>
      <c r="I1276" s="142"/>
      <c r="J1276" s="143"/>
      <c r="K1276" s="144"/>
      <c r="L1276" s="145"/>
      <c r="M1276" s="151" t="str">
        <f>IF(G1276="","", IF(G1276="Palette TIP",#REF!,VLOOKUP(G1276, '金額'!$N$3:$P$62, 3, FALSE)))</f>
        <v/>
      </c>
      <c r="N1276" s="147" t="str">
        <f t="shared" si="2"/>
        <v/>
      </c>
      <c r="O1276" s="125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</row>
    <row r="1277" ht="13.5" customHeight="1">
      <c r="A1277" s="148"/>
      <c r="B1277" s="60" t="str">
        <f>IF($K1277="","",(VLOOKUP($K1277,'判定表'!$B$3:$G$108,6,FALSE)))</f>
        <v/>
      </c>
      <c r="C1277" s="137"/>
      <c r="D1277" s="149" t="str">
        <f t="shared" si="1"/>
        <v/>
      </c>
      <c r="E1277" s="150" t="str">
        <f>IF(G1277="","",VLOOKUP($G1277,'金額'!$N$3:$O$62,2,FALSE))</f>
        <v/>
      </c>
      <c r="F1277" s="150" t="str">
        <f>IF(G1277="","",VLOOKUP($G1277,'金額'!$N$3:$Q$62,4,FALSE))</f>
        <v/>
      </c>
      <c r="G1277" s="140"/>
      <c r="H1277" s="141"/>
      <c r="I1277" s="142"/>
      <c r="J1277" s="143"/>
      <c r="K1277" s="144"/>
      <c r="L1277" s="145"/>
      <c r="M1277" s="151" t="str">
        <f>IF(G1277="","", IF(G1277="Palette TIP",#REF!,VLOOKUP(G1277, '金額'!$N$3:$P$62, 3, FALSE)))</f>
        <v/>
      </c>
      <c r="N1277" s="147" t="str">
        <f t="shared" si="2"/>
        <v/>
      </c>
      <c r="O1277" s="125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</row>
    <row r="1278" ht="13.5" customHeight="1">
      <c r="A1278" s="148"/>
      <c r="B1278" s="60" t="str">
        <f>IF($K1278="","",(VLOOKUP($K1278,'判定表'!$B$3:$G$108,6,FALSE)))</f>
        <v/>
      </c>
      <c r="C1278" s="137"/>
      <c r="D1278" s="149" t="str">
        <f t="shared" si="1"/>
        <v/>
      </c>
      <c r="E1278" s="150" t="str">
        <f>IF(G1278="","",VLOOKUP($G1278,'金額'!$N$3:$O$62,2,FALSE))</f>
        <v/>
      </c>
      <c r="F1278" s="150" t="str">
        <f>IF(G1278="","",VLOOKUP($G1278,'金額'!$N$3:$Q$62,4,FALSE))</f>
        <v/>
      </c>
      <c r="G1278" s="140"/>
      <c r="H1278" s="141"/>
      <c r="I1278" s="142"/>
      <c r="J1278" s="143"/>
      <c r="K1278" s="144"/>
      <c r="L1278" s="145"/>
      <c r="M1278" s="151" t="str">
        <f>IF(G1278="","", IF(G1278="Palette TIP",#REF!,VLOOKUP(G1278, '金額'!$N$3:$P$62, 3, FALSE)))</f>
        <v/>
      </c>
      <c r="N1278" s="147" t="str">
        <f t="shared" si="2"/>
        <v/>
      </c>
      <c r="O1278" s="125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  <c r="AB1278" s="11"/>
    </row>
    <row r="1279" ht="13.5" customHeight="1">
      <c r="A1279" s="148"/>
      <c r="B1279" s="60" t="str">
        <f>IF($K1279="","",(VLOOKUP($K1279,'判定表'!$B$3:$G$108,6,FALSE)))</f>
        <v/>
      </c>
      <c r="C1279" s="137"/>
      <c r="D1279" s="149" t="str">
        <f t="shared" si="1"/>
        <v/>
      </c>
      <c r="E1279" s="150" t="str">
        <f>IF(G1279="","",VLOOKUP($G1279,'金額'!$N$3:$O$62,2,FALSE))</f>
        <v/>
      </c>
      <c r="F1279" s="150" t="str">
        <f>IF(G1279="","",VLOOKUP($G1279,'金額'!$N$3:$Q$62,4,FALSE))</f>
        <v/>
      </c>
      <c r="G1279" s="140"/>
      <c r="H1279" s="141"/>
      <c r="I1279" s="142"/>
      <c r="J1279" s="143"/>
      <c r="K1279" s="144"/>
      <c r="L1279" s="145"/>
      <c r="M1279" s="151" t="str">
        <f>IF(G1279="","", IF(G1279="Palette TIP",#REF!,VLOOKUP(G1279, '金額'!$N$3:$P$62, 3, FALSE)))</f>
        <v/>
      </c>
      <c r="N1279" s="147" t="str">
        <f t="shared" si="2"/>
        <v/>
      </c>
      <c r="O1279" s="125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</row>
    <row r="1280" ht="13.5" customHeight="1">
      <c r="A1280" s="148"/>
      <c r="B1280" s="60" t="str">
        <f>IF($K1280="","",(VLOOKUP($K1280,'判定表'!$B$3:$G$108,6,FALSE)))</f>
        <v/>
      </c>
      <c r="C1280" s="137"/>
      <c r="D1280" s="149" t="str">
        <f t="shared" si="1"/>
        <v/>
      </c>
      <c r="E1280" s="150" t="str">
        <f>IF(G1280="","",VLOOKUP($G1280,'金額'!$N$3:$O$62,2,FALSE))</f>
        <v/>
      </c>
      <c r="F1280" s="150" t="str">
        <f>IF(G1280="","",VLOOKUP($G1280,'金額'!$N$3:$Q$62,4,FALSE))</f>
        <v/>
      </c>
      <c r="G1280" s="140"/>
      <c r="H1280" s="141"/>
      <c r="I1280" s="142"/>
      <c r="J1280" s="143"/>
      <c r="K1280" s="144"/>
      <c r="L1280" s="145"/>
      <c r="M1280" s="151" t="str">
        <f>IF(G1280="","", IF(G1280="Palette TIP",#REF!,VLOOKUP(G1280, '金額'!$N$3:$P$62, 3, FALSE)))</f>
        <v/>
      </c>
      <c r="N1280" s="147" t="str">
        <f t="shared" si="2"/>
        <v/>
      </c>
      <c r="O1280" s="125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</row>
    <row r="1281" ht="13.5" customHeight="1">
      <c r="A1281" s="148"/>
      <c r="B1281" s="60" t="str">
        <f>IF($K1281="","",(VLOOKUP($K1281,'判定表'!$B$3:$G$108,6,FALSE)))</f>
        <v/>
      </c>
      <c r="C1281" s="137"/>
      <c r="D1281" s="149" t="str">
        <f t="shared" si="1"/>
        <v/>
      </c>
      <c r="E1281" s="150" t="str">
        <f>IF(G1281="","",VLOOKUP($G1281,'金額'!$N$3:$O$62,2,FALSE))</f>
        <v/>
      </c>
      <c r="F1281" s="150" t="str">
        <f>IF(G1281="","",VLOOKUP($G1281,'金額'!$N$3:$Q$62,4,FALSE))</f>
        <v/>
      </c>
      <c r="G1281" s="140"/>
      <c r="H1281" s="141"/>
      <c r="I1281" s="142"/>
      <c r="J1281" s="143"/>
      <c r="K1281" s="144"/>
      <c r="L1281" s="145"/>
      <c r="M1281" s="151" t="str">
        <f>IF(G1281="","", IF(G1281="Palette TIP",#REF!,VLOOKUP(G1281, '金額'!$N$3:$P$62, 3, FALSE)))</f>
        <v/>
      </c>
      <c r="N1281" s="147" t="str">
        <f t="shared" si="2"/>
        <v/>
      </c>
      <c r="O1281" s="125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  <c r="AB1281" s="11"/>
    </row>
    <row r="1282" ht="13.5" customHeight="1">
      <c r="A1282" s="148"/>
      <c r="B1282" s="60" t="str">
        <f>IF($K1282="","",(VLOOKUP($K1282,'判定表'!$B$3:$G$108,6,FALSE)))</f>
        <v/>
      </c>
      <c r="C1282" s="137"/>
      <c r="D1282" s="149" t="str">
        <f t="shared" si="1"/>
        <v/>
      </c>
      <c r="E1282" s="150" t="str">
        <f>IF(G1282="","",VLOOKUP($G1282,'金額'!$N$3:$O$62,2,FALSE))</f>
        <v/>
      </c>
      <c r="F1282" s="150" t="str">
        <f>IF(G1282="","",VLOOKUP($G1282,'金額'!$N$3:$Q$62,4,FALSE))</f>
        <v/>
      </c>
      <c r="G1282" s="140"/>
      <c r="H1282" s="141"/>
      <c r="I1282" s="142"/>
      <c r="J1282" s="143"/>
      <c r="K1282" s="144"/>
      <c r="L1282" s="145"/>
      <c r="M1282" s="151" t="str">
        <f>IF(G1282="","", IF(G1282="Palette TIP",#REF!,VLOOKUP(G1282, '金額'!$N$3:$P$62, 3, FALSE)))</f>
        <v/>
      </c>
      <c r="N1282" s="147" t="str">
        <f t="shared" si="2"/>
        <v/>
      </c>
      <c r="O1282" s="125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</row>
    <row r="1283" ht="13.5" customHeight="1">
      <c r="A1283" s="148"/>
      <c r="B1283" s="60" t="str">
        <f>IF($K1283="","",(VLOOKUP($K1283,'判定表'!$B$3:$G$108,6,FALSE)))</f>
        <v/>
      </c>
      <c r="C1283" s="137"/>
      <c r="D1283" s="149" t="str">
        <f t="shared" si="1"/>
        <v/>
      </c>
      <c r="E1283" s="150" t="str">
        <f>IF(G1283="","",VLOOKUP($G1283,'金額'!$N$3:$O$62,2,FALSE))</f>
        <v/>
      </c>
      <c r="F1283" s="150" t="str">
        <f>IF(G1283="","",VLOOKUP($G1283,'金額'!$N$3:$Q$62,4,FALSE))</f>
        <v/>
      </c>
      <c r="G1283" s="140"/>
      <c r="H1283" s="141"/>
      <c r="I1283" s="142"/>
      <c r="J1283" s="143"/>
      <c r="K1283" s="144"/>
      <c r="L1283" s="145"/>
      <c r="M1283" s="151" t="str">
        <f>IF(G1283="","", IF(G1283="Palette TIP",#REF!,VLOOKUP(G1283, '金額'!$N$3:$P$62, 3, FALSE)))</f>
        <v/>
      </c>
      <c r="N1283" s="147" t="str">
        <f t="shared" si="2"/>
        <v/>
      </c>
      <c r="O1283" s="125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</row>
    <row r="1284" ht="13.5" customHeight="1">
      <c r="A1284" s="148"/>
      <c r="B1284" s="60" t="str">
        <f>IF($K1284="","",(VLOOKUP($K1284,'判定表'!$B$3:$G$108,6,FALSE)))</f>
        <v/>
      </c>
      <c r="C1284" s="137"/>
      <c r="D1284" s="149" t="str">
        <f t="shared" si="1"/>
        <v/>
      </c>
      <c r="E1284" s="150" t="str">
        <f>IF(G1284="","",VLOOKUP($G1284,'金額'!$N$3:$O$62,2,FALSE))</f>
        <v/>
      </c>
      <c r="F1284" s="150" t="str">
        <f>IF(G1284="","",VLOOKUP($G1284,'金額'!$N$3:$Q$62,4,FALSE))</f>
        <v/>
      </c>
      <c r="G1284" s="140"/>
      <c r="H1284" s="141"/>
      <c r="I1284" s="142"/>
      <c r="J1284" s="143"/>
      <c r="K1284" s="144"/>
      <c r="L1284" s="145"/>
      <c r="M1284" s="151" t="str">
        <f>IF(G1284="","", IF(G1284="Palette TIP",#REF!,VLOOKUP(G1284, '金額'!$N$3:$P$62, 3, FALSE)))</f>
        <v/>
      </c>
      <c r="N1284" s="147" t="str">
        <f t="shared" si="2"/>
        <v/>
      </c>
      <c r="O1284" s="125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</row>
    <row r="1285" ht="13.5" customHeight="1">
      <c r="A1285" s="148"/>
      <c r="B1285" s="60" t="str">
        <f>IF($K1285="","",(VLOOKUP($K1285,'判定表'!$B$3:$G$108,6,FALSE)))</f>
        <v/>
      </c>
      <c r="C1285" s="137"/>
      <c r="D1285" s="149" t="str">
        <f t="shared" si="1"/>
        <v/>
      </c>
      <c r="E1285" s="150" t="str">
        <f>IF(G1285="","",VLOOKUP($G1285,'金額'!$N$3:$O$62,2,FALSE))</f>
        <v/>
      </c>
      <c r="F1285" s="150" t="str">
        <f>IF(G1285="","",VLOOKUP($G1285,'金額'!$N$3:$Q$62,4,FALSE))</f>
        <v/>
      </c>
      <c r="G1285" s="140"/>
      <c r="H1285" s="141"/>
      <c r="I1285" s="142"/>
      <c r="J1285" s="143"/>
      <c r="K1285" s="144"/>
      <c r="L1285" s="145"/>
      <c r="M1285" s="151" t="str">
        <f>IF(G1285="","", IF(G1285="Palette TIP",#REF!,VLOOKUP(G1285, '金額'!$N$3:$P$62, 3, FALSE)))</f>
        <v/>
      </c>
      <c r="N1285" s="147" t="str">
        <f t="shared" si="2"/>
        <v/>
      </c>
      <c r="O1285" s="153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</row>
    <row r="1286" ht="13.5" customHeight="1">
      <c r="A1286" s="148"/>
      <c r="B1286" s="60" t="str">
        <f>IF($K1286="","",(VLOOKUP($K1286,'判定表'!$B$3:$G$108,6,FALSE)))</f>
        <v/>
      </c>
      <c r="C1286" s="137"/>
      <c r="D1286" s="149" t="str">
        <f t="shared" si="1"/>
        <v/>
      </c>
      <c r="E1286" s="150" t="str">
        <f>IF(G1286="","",VLOOKUP($G1286,'金額'!$N$3:$O$62,2,FALSE))</f>
        <v/>
      </c>
      <c r="F1286" s="150" t="str">
        <f>IF(G1286="","",VLOOKUP($G1286,'金額'!$N$3:$Q$62,4,FALSE))</f>
        <v/>
      </c>
      <c r="G1286" s="140"/>
      <c r="H1286" s="141"/>
      <c r="I1286" s="142"/>
      <c r="J1286" s="143"/>
      <c r="K1286" s="144"/>
      <c r="L1286" s="145"/>
      <c r="M1286" s="151" t="str">
        <f>IF(G1286="","", IF(G1286="Palette TIP",#REF!,VLOOKUP(G1286, '金額'!$N$3:$P$62, 3, FALSE)))</f>
        <v/>
      </c>
      <c r="N1286" s="147" t="str">
        <f t="shared" si="2"/>
        <v/>
      </c>
      <c r="O1286" s="153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</row>
    <row r="1287" ht="13.5" customHeight="1">
      <c r="A1287" s="148"/>
      <c r="B1287" s="60" t="str">
        <f>IF($K1287="","",(VLOOKUP($K1287,'判定表'!$B$3:$G$108,6,FALSE)))</f>
        <v/>
      </c>
      <c r="C1287" s="137"/>
      <c r="D1287" s="149" t="str">
        <f t="shared" si="1"/>
        <v/>
      </c>
      <c r="E1287" s="150" t="str">
        <f>IF(G1287="","",VLOOKUP($G1287,'金額'!$N$3:$O$62,2,FALSE))</f>
        <v/>
      </c>
      <c r="F1287" s="150" t="str">
        <f>IF(G1287="","",VLOOKUP($G1287,'金額'!$N$3:$Q$62,4,FALSE))</f>
        <v/>
      </c>
      <c r="G1287" s="140"/>
      <c r="H1287" s="141"/>
      <c r="I1287" s="142"/>
      <c r="J1287" s="143"/>
      <c r="K1287" s="144"/>
      <c r="L1287" s="145"/>
      <c r="M1287" s="151" t="str">
        <f>IF(G1287="","", IF(G1287="Palette TIP",#REF!,VLOOKUP(G1287, '金額'!$N$3:$P$62, 3, FALSE)))</f>
        <v/>
      </c>
      <c r="N1287" s="147" t="str">
        <f t="shared" si="2"/>
        <v/>
      </c>
      <c r="O1287" s="153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</row>
    <row r="1288" ht="13.5" customHeight="1">
      <c r="A1288" s="148"/>
      <c r="B1288" s="60" t="str">
        <f>IF($K1288="","",(VLOOKUP($K1288,'判定表'!$B$3:$G$108,6,FALSE)))</f>
        <v/>
      </c>
      <c r="C1288" s="137"/>
      <c r="D1288" s="149" t="str">
        <f t="shared" si="1"/>
        <v/>
      </c>
      <c r="E1288" s="150" t="str">
        <f>IF(G1288="","",VLOOKUP($G1288,'金額'!$N$3:$O$62,2,FALSE))</f>
        <v/>
      </c>
      <c r="F1288" s="150" t="str">
        <f>IF(G1288="","",VLOOKUP($G1288,'金額'!$N$3:$Q$62,4,FALSE))</f>
        <v/>
      </c>
      <c r="G1288" s="140"/>
      <c r="H1288" s="141"/>
      <c r="I1288" s="142"/>
      <c r="J1288" s="143"/>
      <c r="K1288" s="144"/>
      <c r="L1288" s="145"/>
      <c r="M1288" s="151" t="str">
        <f>IF(G1288="","", IF(G1288="Palette TIP",#REF!,VLOOKUP(G1288, '金額'!$N$3:$P$62, 3, FALSE)))</f>
        <v/>
      </c>
      <c r="N1288" s="147" t="str">
        <f t="shared" si="2"/>
        <v/>
      </c>
      <c r="O1288" s="153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</row>
    <row r="1289" ht="13.5" customHeight="1">
      <c r="A1289" s="148"/>
      <c r="B1289" s="60" t="str">
        <f>IF($K1289="","",(VLOOKUP($K1289,'判定表'!$B$3:$G$108,6,FALSE)))</f>
        <v/>
      </c>
      <c r="C1289" s="137"/>
      <c r="D1289" s="149" t="str">
        <f t="shared" si="1"/>
        <v/>
      </c>
      <c r="E1289" s="150" t="str">
        <f>IF(G1289="","",VLOOKUP($G1289,'金額'!$N$3:$O$62,2,FALSE))</f>
        <v/>
      </c>
      <c r="F1289" s="150" t="str">
        <f>IF(G1289="","",VLOOKUP($G1289,'金額'!$N$3:$Q$62,4,FALSE))</f>
        <v/>
      </c>
      <c r="G1289" s="140"/>
      <c r="H1289" s="141"/>
      <c r="I1289" s="142"/>
      <c r="J1289" s="143"/>
      <c r="K1289" s="144"/>
      <c r="L1289" s="145"/>
      <c r="M1289" s="151" t="str">
        <f>IF(G1289="","", IF(G1289="Palette TIP",#REF!,VLOOKUP(G1289, '金額'!$N$3:$P$62, 3, FALSE)))</f>
        <v/>
      </c>
      <c r="N1289" s="147" t="str">
        <f t="shared" si="2"/>
        <v/>
      </c>
      <c r="O1289" s="153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</row>
    <row r="1290" ht="13.5" customHeight="1">
      <c r="A1290" s="148"/>
      <c r="B1290" s="60" t="str">
        <f>IF($K1290="","",(VLOOKUP($K1290,'判定表'!$B$3:$G$108,6,FALSE)))</f>
        <v/>
      </c>
      <c r="C1290" s="137"/>
      <c r="D1290" s="149" t="str">
        <f t="shared" si="1"/>
        <v/>
      </c>
      <c r="E1290" s="150" t="str">
        <f>IF(G1290="","",VLOOKUP($G1290,'金額'!$N$3:$O$62,2,FALSE))</f>
        <v/>
      </c>
      <c r="F1290" s="150" t="str">
        <f>IF(G1290="","",VLOOKUP($G1290,'金額'!$N$3:$Q$62,4,FALSE))</f>
        <v/>
      </c>
      <c r="G1290" s="140"/>
      <c r="H1290" s="141"/>
      <c r="I1290" s="142"/>
      <c r="J1290" s="143"/>
      <c r="K1290" s="144"/>
      <c r="L1290" s="145"/>
      <c r="M1290" s="151" t="str">
        <f>IF(G1290="","", IF(G1290="Palette TIP",#REF!,VLOOKUP(G1290, '金額'!$N$3:$P$62, 3, FALSE)))</f>
        <v/>
      </c>
      <c r="N1290" s="147" t="str">
        <f t="shared" si="2"/>
        <v/>
      </c>
      <c r="O1290" s="153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</row>
    <row r="1291" ht="13.5" customHeight="1">
      <c r="A1291" s="148"/>
      <c r="B1291" s="60" t="str">
        <f>IF($K1291="","",(VLOOKUP($K1291,'判定表'!$B$3:$G$108,6,FALSE)))</f>
        <v/>
      </c>
      <c r="C1291" s="137"/>
      <c r="D1291" s="149" t="str">
        <f t="shared" si="1"/>
        <v/>
      </c>
      <c r="E1291" s="150" t="str">
        <f>IF(G1291="","",VLOOKUP($G1291,'金額'!$N$3:$O$62,2,FALSE))</f>
        <v/>
      </c>
      <c r="F1291" s="150" t="str">
        <f>IF(G1291="","",VLOOKUP($G1291,'金額'!$N$3:$Q$62,4,FALSE))</f>
        <v/>
      </c>
      <c r="G1291" s="140"/>
      <c r="H1291" s="141"/>
      <c r="I1291" s="142"/>
      <c r="J1291" s="143"/>
      <c r="K1291" s="144"/>
      <c r="L1291" s="145"/>
      <c r="M1291" s="151" t="str">
        <f>IF(G1291="","", IF(G1291="Palette TIP",#REF!,VLOOKUP(G1291, '金額'!$N$3:$P$62, 3, FALSE)))</f>
        <v/>
      </c>
      <c r="N1291" s="147" t="str">
        <f t="shared" si="2"/>
        <v/>
      </c>
      <c r="O1291" s="153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  <c r="AB1291" s="11"/>
    </row>
    <row r="1292" ht="13.5" customHeight="1">
      <c r="A1292" s="148"/>
      <c r="B1292" s="60" t="str">
        <f>IF($K1292="","",(VLOOKUP($K1292,'判定表'!$B$3:$G$108,6,FALSE)))</f>
        <v/>
      </c>
      <c r="C1292" s="137"/>
      <c r="D1292" s="149" t="str">
        <f t="shared" si="1"/>
        <v/>
      </c>
      <c r="E1292" s="150" t="str">
        <f>IF(G1292="","",VLOOKUP($G1292,'金額'!$N$3:$O$62,2,FALSE))</f>
        <v/>
      </c>
      <c r="F1292" s="150" t="str">
        <f>IF(G1292="","",VLOOKUP($G1292,'金額'!$N$3:$Q$62,4,FALSE))</f>
        <v/>
      </c>
      <c r="G1292" s="140"/>
      <c r="H1292" s="141"/>
      <c r="I1292" s="142"/>
      <c r="J1292" s="143"/>
      <c r="K1292" s="144"/>
      <c r="L1292" s="145"/>
      <c r="M1292" s="151" t="str">
        <f>IF(G1292="","", IF(G1292="Palette TIP",#REF!,VLOOKUP(G1292, '金額'!$N$3:$P$62, 3, FALSE)))</f>
        <v/>
      </c>
      <c r="N1292" s="147" t="str">
        <f t="shared" si="2"/>
        <v/>
      </c>
      <c r="O1292" s="153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</row>
    <row r="1293" ht="13.5" customHeight="1">
      <c r="A1293" s="148"/>
      <c r="B1293" s="60" t="str">
        <f>IF($K1293="","",(VLOOKUP($K1293,'判定表'!$B$3:$G$108,6,FALSE)))</f>
        <v/>
      </c>
      <c r="C1293" s="137"/>
      <c r="D1293" s="149" t="str">
        <f t="shared" si="1"/>
        <v/>
      </c>
      <c r="E1293" s="150" t="str">
        <f>IF(G1293="","",VLOOKUP($G1293,'金額'!$N$3:$O$62,2,FALSE))</f>
        <v/>
      </c>
      <c r="F1293" s="150" t="str">
        <f>IF(G1293="","",VLOOKUP($G1293,'金額'!$N$3:$Q$62,4,FALSE))</f>
        <v/>
      </c>
      <c r="G1293" s="140"/>
      <c r="H1293" s="141"/>
      <c r="I1293" s="142"/>
      <c r="J1293" s="143"/>
      <c r="K1293" s="144"/>
      <c r="L1293" s="145"/>
      <c r="M1293" s="151" t="str">
        <f>IF(G1293="","", IF(G1293="Palette TIP",#REF!,VLOOKUP(G1293, '金額'!$N$3:$P$62, 3, FALSE)))</f>
        <v/>
      </c>
      <c r="N1293" s="147" t="str">
        <f t="shared" si="2"/>
        <v/>
      </c>
      <c r="O1293" s="153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</row>
    <row r="1294" ht="13.5" customHeight="1">
      <c r="A1294" s="148"/>
      <c r="B1294" s="60" t="str">
        <f>IF($K1294="","",(VLOOKUP($K1294,'判定表'!$B$3:$G$108,6,FALSE)))</f>
        <v/>
      </c>
      <c r="C1294" s="137"/>
      <c r="D1294" s="149" t="str">
        <f t="shared" si="1"/>
        <v/>
      </c>
      <c r="E1294" s="150" t="str">
        <f>IF(G1294="","",VLOOKUP($G1294,'金額'!$N$3:$O$62,2,FALSE))</f>
        <v/>
      </c>
      <c r="F1294" s="150" t="str">
        <f>IF(G1294="","",VLOOKUP($G1294,'金額'!$N$3:$Q$62,4,FALSE))</f>
        <v/>
      </c>
      <c r="G1294" s="140"/>
      <c r="H1294" s="141"/>
      <c r="I1294" s="142"/>
      <c r="J1294" s="143"/>
      <c r="K1294" s="144"/>
      <c r="L1294" s="145"/>
      <c r="M1294" s="151" t="str">
        <f>IF(G1294="","", IF(G1294="Palette TIP",#REF!,VLOOKUP(G1294, '金額'!$N$3:$P$62, 3, FALSE)))</f>
        <v/>
      </c>
      <c r="N1294" s="147" t="str">
        <f t="shared" si="2"/>
        <v/>
      </c>
      <c r="O1294" s="153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</row>
    <row r="1295" ht="13.5" customHeight="1">
      <c r="A1295" s="148"/>
      <c r="B1295" s="60" t="str">
        <f>IF($K1295="","",(VLOOKUP($K1295,'判定表'!$B$3:$G$108,6,FALSE)))</f>
        <v/>
      </c>
      <c r="C1295" s="137"/>
      <c r="D1295" s="149" t="str">
        <f t="shared" si="1"/>
        <v/>
      </c>
      <c r="E1295" s="150" t="str">
        <f>IF(G1295="","",VLOOKUP($G1295,'金額'!$N$3:$O$62,2,FALSE))</f>
        <v/>
      </c>
      <c r="F1295" s="150" t="str">
        <f>IF(G1295="","",VLOOKUP($G1295,'金額'!$N$3:$Q$62,4,FALSE))</f>
        <v/>
      </c>
      <c r="G1295" s="140"/>
      <c r="H1295" s="141"/>
      <c r="I1295" s="142"/>
      <c r="J1295" s="143"/>
      <c r="K1295" s="144"/>
      <c r="L1295" s="145"/>
      <c r="M1295" s="151" t="str">
        <f>IF(G1295="","", IF(G1295="Palette TIP",#REF!,VLOOKUP(G1295, '金額'!$N$3:$P$62, 3, FALSE)))</f>
        <v/>
      </c>
      <c r="N1295" s="147" t="str">
        <f t="shared" si="2"/>
        <v/>
      </c>
      <c r="O1295" s="153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</row>
    <row r="1296" ht="13.5" customHeight="1">
      <c r="A1296" s="148"/>
      <c r="B1296" s="60" t="str">
        <f>IF($K1296="","",(VLOOKUP($K1296,'判定表'!$B$3:$G$108,6,FALSE)))</f>
        <v/>
      </c>
      <c r="C1296" s="137"/>
      <c r="D1296" s="149" t="str">
        <f t="shared" si="1"/>
        <v/>
      </c>
      <c r="E1296" s="150" t="str">
        <f>IF(G1296="","",VLOOKUP($G1296,'金額'!$N$3:$O$62,2,FALSE))</f>
        <v/>
      </c>
      <c r="F1296" s="150" t="str">
        <f>IF(G1296="","",VLOOKUP($G1296,'金額'!$N$3:$Q$62,4,FALSE))</f>
        <v/>
      </c>
      <c r="G1296" s="140"/>
      <c r="H1296" s="141"/>
      <c r="I1296" s="142"/>
      <c r="J1296" s="143"/>
      <c r="K1296" s="144"/>
      <c r="L1296" s="145"/>
      <c r="M1296" s="151" t="str">
        <f>IF(G1296="","", IF(G1296="Palette TIP",#REF!,VLOOKUP(G1296, '金額'!$N$3:$P$62, 3, FALSE)))</f>
        <v/>
      </c>
      <c r="N1296" s="147" t="str">
        <f t="shared" si="2"/>
        <v/>
      </c>
      <c r="O1296" s="153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  <c r="AB1296" s="11"/>
    </row>
    <row r="1297" ht="13.5" customHeight="1">
      <c r="A1297" s="148"/>
      <c r="B1297" s="60" t="str">
        <f>IF($K1297="","",(VLOOKUP($K1297,'判定表'!$B$3:$G$108,6,FALSE)))</f>
        <v/>
      </c>
      <c r="C1297" s="137"/>
      <c r="D1297" s="149" t="str">
        <f t="shared" si="1"/>
        <v/>
      </c>
      <c r="E1297" s="150" t="str">
        <f>IF(G1297="","",VLOOKUP($G1297,'金額'!$N$3:$O$62,2,FALSE))</f>
        <v/>
      </c>
      <c r="F1297" s="150" t="str">
        <f>IF(G1297="","",VLOOKUP($G1297,'金額'!$N$3:$Q$62,4,FALSE))</f>
        <v/>
      </c>
      <c r="G1297" s="140"/>
      <c r="H1297" s="141"/>
      <c r="I1297" s="142"/>
      <c r="J1297" s="143"/>
      <c r="K1297" s="144"/>
      <c r="L1297" s="145"/>
      <c r="M1297" s="151" t="str">
        <f>IF(G1297="","", IF(G1297="Palette TIP",#REF!,VLOOKUP(G1297, '金額'!$N$3:$P$62, 3, FALSE)))</f>
        <v/>
      </c>
      <c r="N1297" s="147" t="str">
        <f t="shared" si="2"/>
        <v/>
      </c>
      <c r="O1297" s="153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  <c r="AB1297" s="11"/>
    </row>
    <row r="1298" ht="13.5" customHeight="1">
      <c r="A1298" s="148"/>
      <c r="B1298" s="60" t="str">
        <f>IF($K1298="","",(VLOOKUP($K1298,'判定表'!$B$3:$G$108,6,FALSE)))</f>
        <v/>
      </c>
      <c r="C1298" s="137"/>
      <c r="D1298" s="149" t="str">
        <f t="shared" si="1"/>
        <v/>
      </c>
      <c r="E1298" s="150" t="str">
        <f>IF(G1298="","",VLOOKUP($G1298,'金額'!$N$3:$O$62,2,FALSE))</f>
        <v/>
      </c>
      <c r="F1298" s="150" t="str">
        <f>IF(G1298="","",VLOOKUP($G1298,'金額'!$N$3:$Q$62,4,FALSE))</f>
        <v/>
      </c>
      <c r="G1298" s="140"/>
      <c r="H1298" s="141"/>
      <c r="I1298" s="142"/>
      <c r="J1298" s="143"/>
      <c r="K1298" s="144"/>
      <c r="L1298" s="145"/>
      <c r="M1298" s="151" t="str">
        <f>IF(G1298="","", IF(G1298="Palette TIP",#REF!,VLOOKUP(G1298, '金額'!$N$3:$P$62, 3, FALSE)))</f>
        <v/>
      </c>
      <c r="N1298" s="147" t="str">
        <f t="shared" si="2"/>
        <v/>
      </c>
      <c r="O1298" s="153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</row>
    <row r="1299" ht="13.5" customHeight="1">
      <c r="A1299" s="148"/>
      <c r="B1299" s="60" t="str">
        <f>IF($K1299="","",(VLOOKUP($K1299,'判定表'!$B$3:$G$108,6,FALSE)))</f>
        <v/>
      </c>
      <c r="C1299" s="137"/>
      <c r="D1299" s="149" t="str">
        <f t="shared" si="1"/>
        <v/>
      </c>
      <c r="E1299" s="150" t="str">
        <f>IF(G1299="","",VLOOKUP($G1299,'金額'!$N$3:$O$62,2,FALSE))</f>
        <v/>
      </c>
      <c r="F1299" s="150" t="str">
        <f>IF(G1299="","",VLOOKUP($G1299,'金額'!$N$3:$Q$62,4,FALSE))</f>
        <v/>
      </c>
      <c r="G1299" s="140"/>
      <c r="H1299" s="141"/>
      <c r="I1299" s="142"/>
      <c r="J1299" s="143"/>
      <c r="K1299" s="144"/>
      <c r="L1299" s="145"/>
      <c r="M1299" s="151" t="str">
        <f>IF(G1299="","", IF(G1299="Palette TIP",#REF!,VLOOKUP(G1299, '金額'!$N$3:$P$62, 3, FALSE)))</f>
        <v/>
      </c>
      <c r="N1299" s="147" t="str">
        <f t="shared" si="2"/>
        <v/>
      </c>
      <c r="O1299" s="125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</row>
    <row r="1300" ht="13.5" customHeight="1">
      <c r="A1300" s="148"/>
      <c r="B1300" s="60" t="str">
        <f>IF($K1300="","",(VLOOKUP($K1300,'判定表'!$B$3:$G$108,6,FALSE)))</f>
        <v/>
      </c>
      <c r="C1300" s="137"/>
      <c r="D1300" s="149" t="str">
        <f t="shared" si="1"/>
        <v/>
      </c>
      <c r="E1300" s="150" t="str">
        <f>IF(G1300="","",VLOOKUP($G1300,'金額'!$N$3:$O$62,2,FALSE))</f>
        <v/>
      </c>
      <c r="F1300" s="150" t="str">
        <f>IF(G1300="","",VLOOKUP($G1300,'金額'!$N$3:$Q$62,4,FALSE))</f>
        <v/>
      </c>
      <c r="G1300" s="140"/>
      <c r="H1300" s="141"/>
      <c r="I1300" s="142"/>
      <c r="J1300" s="143"/>
      <c r="K1300" s="144"/>
      <c r="L1300" s="145"/>
      <c r="M1300" s="151" t="str">
        <f>IF(G1300="","", IF(G1300="Palette TIP",#REF!,VLOOKUP(G1300, '金額'!$N$3:$P$62, 3, FALSE)))</f>
        <v/>
      </c>
      <c r="N1300" s="147" t="str">
        <f t="shared" si="2"/>
        <v/>
      </c>
      <c r="O1300" s="153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</row>
    <row r="1301" ht="13.5" customHeight="1">
      <c r="A1301" s="148"/>
      <c r="B1301" s="60" t="str">
        <f>IF($K1301="","",(VLOOKUP($K1301,'判定表'!$B$3:$G$108,6,FALSE)))</f>
        <v/>
      </c>
      <c r="C1301" s="137"/>
      <c r="D1301" s="149" t="str">
        <f t="shared" si="1"/>
        <v/>
      </c>
      <c r="E1301" s="150" t="str">
        <f>IF(G1301="","",VLOOKUP($G1301,'金額'!$N$3:$O$62,2,FALSE))</f>
        <v/>
      </c>
      <c r="F1301" s="150" t="str">
        <f>IF(G1301="","",VLOOKUP($G1301,'金額'!$N$3:$Q$62,4,FALSE))</f>
        <v/>
      </c>
      <c r="G1301" s="140"/>
      <c r="H1301" s="141"/>
      <c r="I1301" s="142"/>
      <c r="J1301" s="143"/>
      <c r="K1301" s="144"/>
      <c r="L1301" s="145"/>
      <c r="M1301" s="151" t="str">
        <f>IF(G1301="","", IF(G1301="Palette TIP",#REF!,VLOOKUP(G1301, '金額'!$N$3:$P$62, 3, FALSE)))</f>
        <v/>
      </c>
      <c r="N1301" s="147" t="str">
        <f t="shared" si="2"/>
        <v/>
      </c>
      <c r="O1301" s="153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  <c r="AB1301" s="11"/>
    </row>
    <row r="1302" ht="13.5" customHeight="1">
      <c r="A1302" s="148"/>
      <c r="B1302" s="60" t="str">
        <f>IF($K1302="","",(VLOOKUP($K1302,'判定表'!$B$3:$G$108,6,FALSE)))</f>
        <v/>
      </c>
      <c r="C1302" s="137"/>
      <c r="D1302" s="149" t="str">
        <f t="shared" si="1"/>
        <v/>
      </c>
      <c r="E1302" s="150" t="str">
        <f>IF(G1302="","",VLOOKUP($G1302,'金額'!$N$3:$O$62,2,FALSE))</f>
        <v/>
      </c>
      <c r="F1302" s="150" t="str">
        <f>IF(G1302="","",VLOOKUP($G1302,'金額'!$N$3:$Q$62,4,FALSE))</f>
        <v/>
      </c>
      <c r="G1302" s="140"/>
      <c r="H1302" s="141"/>
      <c r="I1302" s="142"/>
      <c r="J1302" s="143"/>
      <c r="K1302" s="144"/>
      <c r="L1302" s="145"/>
      <c r="M1302" s="151" t="str">
        <f>IF(G1302="","", IF(G1302="Palette TIP",#REF!,VLOOKUP(G1302, '金額'!$N$3:$P$62, 3, FALSE)))</f>
        <v/>
      </c>
      <c r="N1302" s="147" t="str">
        <f t="shared" si="2"/>
        <v/>
      </c>
      <c r="O1302" s="153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</row>
    <row r="1303" ht="13.5" customHeight="1">
      <c r="A1303" s="148"/>
      <c r="B1303" s="60" t="str">
        <f>IF($K1303="","",(VLOOKUP($K1303,'判定表'!$B$3:$G$108,6,FALSE)))</f>
        <v/>
      </c>
      <c r="C1303" s="137"/>
      <c r="D1303" s="149" t="str">
        <f t="shared" si="1"/>
        <v/>
      </c>
      <c r="E1303" s="150" t="str">
        <f>IF(G1303="","",VLOOKUP($G1303,'金額'!$N$3:$O$62,2,FALSE))</f>
        <v/>
      </c>
      <c r="F1303" s="150" t="str">
        <f>IF(G1303="","",VLOOKUP($G1303,'金額'!$N$3:$Q$62,4,FALSE))</f>
        <v/>
      </c>
      <c r="G1303" s="140"/>
      <c r="H1303" s="141"/>
      <c r="I1303" s="142"/>
      <c r="J1303" s="143"/>
      <c r="K1303" s="144"/>
      <c r="L1303" s="145"/>
      <c r="M1303" s="151" t="str">
        <f>IF(G1303="","", IF(G1303="Palette TIP",#REF!,VLOOKUP(G1303, '金額'!$N$3:$P$62, 3, FALSE)))</f>
        <v/>
      </c>
      <c r="N1303" s="147" t="str">
        <f t="shared" si="2"/>
        <v/>
      </c>
      <c r="O1303" s="153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</row>
    <row r="1304" ht="13.5" customHeight="1">
      <c r="A1304" s="148"/>
      <c r="B1304" s="60" t="str">
        <f>IF($K1304="","",(VLOOKUP($K1304,'判定表'!$B$3:$G$108,6,FALSE)))</f>
        <v/>
      </c>
      <c r="C1304" s="137"/>
      <c r="D1304" s="149" t="str">
        <f t="shared" si="1"/>
        <v/>
      </c>
      <c r="E1304" s="150" t="str">
        <f>IF(G1304="","",VLOOKUP($G1304,'金額'!$N$3:$O$62,2,FALSE))</f>
        <v/>
      </c>
      <c r="F1304" s="150" t="str">
        <f>IF(G1304="","",VLOOKUP($G1304,'金額'!$N$3:$Q$62,4,FALSE))</f>
        <v/>
      </c>
      <c r="G1304" s="140"/>
      <c r="H1304" s="141"/>
      <c r="I1304" s="142"/>
      <c r="J1304" s="143"/>
      <c r="K1304" s="144"/>
      <c r="L1304" s="145"/>
      <c r="M1304" s="151" t="str">
        <f>IF(G1304="","", IF(G1304="Palette TIP",#REF!,VLOOKUP(G1304, '金額'!$N$3:$P$62, 3, FALSE)))</f>
        <v/>
      </c>
      <c r="N1304" s="147" t="str">
        <f t="shared" si="2"/>
        <v/>
      </c>
      <c r="O1304" s="153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</row>
    <row r="1305" ht="13.5" customHeight="1">
      <c r="A1305" s="148"/>
      <c r="B1305" s="60" t="str">
        <f>IF($K1305="","",(VLOOKUP($K1305,'判定表'!$B$3:$G$108,6,FALSE)))</f>
        <v/>
      </c>
      <c r="C1305" s="137"/>
      <c r="D1305" s="149" t="str">
        <f t="shared" si="1"/>
        <v/>
      </c>
      <c r="E1305" s="150" t="str">
        <f>IF(G1305="","",VLOOKUP($G1305,'金額'!$N$3:$O$62,2,FALSE))</f>
        <v/>
      </c>
      <c r="F1305" s="150" t="str">
        <f>IF(G1305="","",VLOOKUP($G1305,'金額'!$N$3:$Q$62,4,FALSE))</f>
        <v/>
      </c>
      <c r="G1305" s="140"/>
      <c r="H1305" s="141"/>
      <c r="I1305" s="142"/>
      <c r="J1305" s="143"/>
      <c r="K1305" s="144"/>
      <c r="L1305" s="145"/>
      <c r="M1305" s="151" t="str">
        <f>IF(G1305="","", IF(G1305="Palette TIP",#REF!,VLOOKUP(G1305, '金額'!$N$3:$P$62, 3, FALSE)))</f>
        <v/>
      </c>
      <c r="N1305" s="147" t="str">
        <f t="shared" si="2"/>
        <v/>
      </c>
      <c r="O1305" s="153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</row>
    <row r="1306" ht="13.5" customHeight="1">
      <c r="A1306" s="148"/>
      <c r="B1306" s="60" t="str">
        <f>IF($K1306="","",(VLOOKUP($K1306,'判定表'!$B$3:$G$108,6,FALSE)))</f>
        <v/>
      </c>
      <c r="C1306" s="137"/>
      <c r="D1306" s="149" t="str">
        <f t="shared" si="1"/>
        <v/>
      </c>
      <c r="E1306" s="150" t="str">
        <f>IF(G1306="","",VLOOKUP($G1306,'金額'!$N$3:$O$62,2,FALSE))</f>
        <v/>
      </c>
      <c r="F1306" s="150" t="str">
        <f>IF(G1306="","",VLOOKUP($G1306,'金額'!$N$3:$Q$62,4,FALSE))</f>
        <v/>
      </c>
      <c r="G1306" s="140"/>
      <c r="H1306" s="141"/>
      <c r="I1306" s="142"/>
      <c r="J1306" s="143"/>
      <c r="K1306" s="144"/>
      <c r="L1306" s="145"/>
      <c r="M1306" s="151" t="str">
        <f>IF(G1306="","", IF(G1306="Palette TIP",#REF!,VLOOKUP(G1306, '金額'!$N$3:$P$62, 3, FALSE)))</f>
        <v/>
      </c>
      <c r="N1306" s="147" t="str">
        <f t="shared" si="2"/>
        <v/>
      </c>
      <c r="O1306" s="153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  <c r="AB1306" s="11"/>
    </row>
    <row r="1307" ht="13.5" customHeight="1">
      <c r="A1307" s="148"/>
      <c r="B1307" s="60" t="str">
        <f>IF($K1307="","",(VLOOKUP($K1307,'判定表'!$B$3:$G$108,6,FALSE)))</f>
        <v/>
      </c>
      <c r="C1307" s="137"/>
      <c r="D1307" s="149" t="str">
        <f t="shared" si="1"/>
        <v/>
      </c>
      <c r="E1307" s="150" t="str">
        <f>IF(G1307="","",VLOOKUP($G1307,'金額'!$N$3:$O$62,2,FALSE))</f>
        <v/>
      </c>
      <c r="F1307" s="150" t="str">
        <f>IF(G1307="","",VLOOKUP($G1307,'金額'!$N$3:$Q$62,4,FALSE))</f>
        <v/>
      </c>
      <c r="G1307" s="140"/>
      <c r="H1307" s="141"/>
      <c r="I1307" s="142"/>
      <c r="J1307" s="143"/>
      <c r="K1307" s="144"/>
      <c r="L1307" s="145"/>
      <c r="M1307" s="151" t="str">
        <f>IF(G1307="","", IF(G1307="Palette TIP",#REF!,VLOOKUP(G1307, '金額'!$N$3:$P$62, 3, FALSE)))</f>
        <v/>
      </c>
      <c r="N1307" s="147" t="str">
        <f t="shared" si="2"/>
        <v/>
      </c>
      <c r="O1307" s="153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</row>
    <row r="1308" ht="13.5" customHeight="1">
      <c r="A1308" s="148"/>
      <c r="B1308" s="60" t="str">
        <f>IF($K1308="","",(VLOOKUP($K1308,'判定表'!$B$3:$G$108,6,FALSE)))</f>
        <v/>
      </c>
      <c r="C1308" s="137"/>
      <c r="D1308" s="149" t="str">
        <f t="shared" si="1"/>
        <v/>
      </c>
      <c r="E1308" s="150" t="str">
        <f>IF(G1308="","",VLOOKUP($G1308,'金額'!$N$3:$O$62,2,FALSE))</f>
        <v/>
      </c>
      <c r="F1308" s="150" t="str">
        <f>IF(G1308="","",VLOOKUP($G1308,'金額'!$N$3:$Q$62,4,FALSE))</f>
        <v/>
      </c>
      <c r="G1308" s="140"/>
      <c r="H1308" s="141"/>
      <c r="I1308" s="142"/>
      <c r="J1308" s="143"/>
      <c r="K1308" s="144"/>
      <c r="L1308" s="145"/>
      <c r="M1308" s="151" t="str">
        <f>IF(G1308="","", IF(G1308="Palette TIP",#REF!,VLOOKUP(G1308, '金額'!$N$3:$P$62, 3, FALSE)))</f>
        <v/>
      </c>
      <c r="N1308" s="147" t="str">
        <f t="shared" si="2"/>
        <v/>
      </c>
      <c r="O1308" s="153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  <c r="AB1308" s="11"/>
    </row>
    <row r="1309" ht="13.5" customHeight="1">
      <c r="A1309" s="148"/>
      <c r="B1309" s="60" t="str">
        <f>IF($K1309="","",(VLOOKUP($K1309,'判定表'!$B$3:$G$108,6,FALSE)))</f>
        <v/>
      </c>
      <c r="C1309" s="137"/>
      <c r="D1309" s="149" t="str">
        <f t="shared" si="1"/>
        <v/>
      </c>
      <c r="E1309" s="150" t="str">
        <f>IF(G1309="","",VLOOKUP($G1309,'金額'!$N$3:$O$62,2,FALSE))</f>
        <v/>
      </c>
      <c r="F1309" s="150" t="str">
        <f>IF(G1309="","",VLOOKUP($G1309,'金額'!$N$3:$Q$62,4,FALSE))</f>
        <v/>
      </c>
      <c r="G1309" s="140"/>
      <c r="H1309" s="141"/>
      <c r="I1309" s="142"/>
      <c r="J1309" s="143"/>
      <c r="K1309" s="144"/>
      <c r="L1309" s="145"/>
      <c r="M1309" s="151" t="str">
        <f>IF(G1309="","", IF(G1309="Palette TIP",#REF!,VLOOKUP(G1309, '金額'!$N$3:$P$62, 3, FALSE)))</f>
        <v/>
      </c>
      <c r="N1309" s="147" t="str">
        <f t="shared" si="2"/>
        <v/>
      </c>
      <c r="O1309" s="153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  <c r="AB1309" s="11"/>
    </row>
    <row r="1310" ht="13.5" customHeight="1">
      <c r="A1310" s="148"/>
      <c r="B1310" s="60" t="str">
        <f>IF($K1310="","",(VLOOKUP($K1310,'判定表'!$B$3:$G$108,6,FALSE)))</f>
        <v/>
      </c>
      <c r="C1310" s="137"/>
      <c r="D1310" s="149" t="str">
        <f t="shared" si="1"/>
        <v/>
      </c>
      <c r="E1310" s="150" t="str">
        <f>IF(G1310="","",VLOOKUP($G1310,'金額'!$N$3:$O$62,2,FALSE))</f>
        <v/>
      </c>
      <c r="F1310" s="150" t="str">
        <f>IF(G1310="","",VLOOKUP($G1310,'金額'!$N$3:$Q$62,4,FALSE))</f>
        <v/>
      </c>
      <c r="G1310" s="140"/>
      <c r="H1310" s="141"/>
      <c r="I1310" s="142"/>
      <c r="J1310" s="143"/>
      <c r="K1310" s="144"/>
      <c r="L1310" s="145"/>
      <c r="M1310" s="151" t="str">
        <f>IF(G1310="","", IF(G1310="Palette TIP",#REF!,VLOOKUP(G1310, '金額'!$N$3:$P$62, 3, FALSE)))</f>
        <v/>
      </c>
      <c r="N1310" s="147" t="str">
        <f t="shared" si="2"/>
        <v/>
      </c>
      <c r="O1310" s="153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  <c r="AB1310" s="11"/>
    </row>
    <row r="1311" ht="13.5" customHeight="1">
      <c r="A1311" s="148"/>
      <c r="B1311" s="60" t="str">
        <f>IF($K1311="","",(VLOOKUP($K1311,'判定表'!$B$3:$G$108,6,FALSE)))</f>
        <v/>
      </c>
      <c r="C1311" s="137"/>
      <c r="D1311" s="149" t="str">
        <f t="shared" si="1"/>
        <v/>
      </c>
      <c r="E1311" s="150" t="str">
        <f>IF(G1311="","",VLOOKUP($G1311,'金額'!$N$3:$O$62,2,FALSE))</f>
        <v/>
      </c>
      <c r="F1311" s="150" t="str">
        <f>IF(G1311="","",VLOOKUP($G1311,'金額'!$N$3:$Q$62,4,FALSE))</f>
        <v/>
      </c>
      <c r="G1311" s="140"/>
      <c r="H1311" s="141"/>
      <c r="I1311" s="142"/>
      <c r="J1311" s="143"/>
      <c r="K1311" s="144"/>
      <c r="L1311" s="145"/>
      <c r="M1311" s="151" t="str">
        <f>IF(G1311="","", IF(G1311="Palette TIP",#REF!,VLOOKUP(G1311, '金額'!$N$3:$P$62, 3, FALSE)))</f>
        <v/>
      </c>
      <c r="N1311" s="147" t="str">
        <f t="shared" si="2"/>
        <v/>
      </c>
      <c r="O1311" s="153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  <c r="AB1311" s="11"/>
    </row>
    <row r="1312" ht="13.5" customHeight="1">
      <c r="A1312" s="148"/>
      <c r="B1312" s="60" t="str">
        <f>IF($K1312="","",(VLOOKUP($K1312,'判定表'!$B$3:$G$108,6,FALSE)))</f>
        <v/>
      </c>
      <c r="C1312" s="137"/>
      <c r="D1312" s="149" t="str">
        <f t="shared" si="1"/>
        <v/>
      </c>
      <c r="E1312" s="150" t="str">
        <f>IF(G1312="","",VLOOKUP($G1312,'金額'!$N$3:$O$62,2,FALSE))</f>
        <v/>
      </c>
      <c r="F1312" s="150" t="str">
        <f>IF(G1312="","",VLOOKUP($G1312,'金額'!$N$3:$Q$62,4,FALSE))</f>
        <v/>
      </c>
      <c r="G1312" s="140"/>
      <c r="H1312" s="141"/>
      <c r="I1312" s="142"/>
      <c r="J1312" s="143"/>
      <c r="K1312" s="144"/>
      <c r="L1312" s="145"/>
      <c r="M1312" s="151" t="str">
        <f>IF(G1312="","", IF(G1312="Palette TIP",#REF!,VLOOKUP(G1312, '金額'!$N$3:$P$62, 3, FALSE)))</f>
        <v/>
      </c>
      <c r="N1312" s="147" t="str">
        <f t="shared" si="2"/>
        <v/>
      </c>
      <c r="O1312" s="153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</row>
    <row r="1313" ht="13.5" customHeight="1">
      <c r="A1313" s="148"/>
      <c r="B1313" s="60" t="str">
        <f>IF($K1313="","",(VLOOKUP($K1313,'判定表'!$B$3:$G$108,6,FALSE)))</f>
        <v/>
      </c>
      <c r="C1313" s="137"/>
      <c r="D1313" s="149" t="str">
        <f t="shared" si="1"/>
        <v/>
      </c>
      <c r="E1313" s="150" t="str">
        <f>IF(G1313="","",VLOOKUP($G1313,'金額'!$N$3:$O$62,2,FALSE))</f>
        <v/>
      </c>
      <c r="F1313" s="150" t="str">
        <f>IF(G1313="","",VLOOKUP($G1313,'金額'!$N$3:$Q$62,4,FALSE))</f>
        <v/>
      </c>
      <c r="G1313" s="140"/>
      <c r="H1313" s="141"/>
      <c r="I1313" s="142"/>
      <c r="J1313" s="143"/>
      <c r="K1313" s="144"/>
      <c r="L1313" s="145"/>
      <c r="M1313" s="151" t="str">
        <f>IF(G1313="","", IF(G1313="Palette TIP",#REF!,VLOOKUP(G1313, '金額'!$N$3:$P$62, 3, FALSE)))</f>
        <v/>
      </c>
      <c r="N1313" s="147" t="str">
        <f t="shared" si="2"/>
        <v/>
      </c>
      <c r="O1313" s="125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</row>
    <row r="1314" ht="13.5" customHeight="1">
      <c r="A1314" s="148"/>
      <c r="B1314" s="60" t="str">
        <f>IF($K1314="","",(VLOOKUP($K1314,'判定表'!$B$3:$G$108,6,FALSE)))</f>
        <v/>
      </c>
      <c r="C1314" s="137"/>
      <c r="D1314" s="149" t="str">
        <f t="shared" si="1"/>
        <v/>
      </c>
      <c r="E1314" s="150" t="str">
        <f>IF(G1314="","",VLOOKUP($G1314,'金額'!$N$3:$O$62,2,FALSE))</f>
        <v/>
      </c>
      <c r="F1314" s="150" t="str">
        <f>IF(G1314="","",VLOOKUP($G1314,'金額'!$N$3:$Q$62,4,FALSE))</f>
        <v/>
      </c>
      <c r="G1314" s="140"/>
      <c r="H1314" s="141"/>
      <c r="I1314" s="142"/>
      <c r="J1314" s="143"/>
      <c r="K1314" s="144"/>
      <c r="L1314" s="145"/>
      <c r="M1314" s="151" t="str">
        <f>IF(G1314="","", IF(G1314="Palette TIP",#REF!,VLOOKUP(G1314, '金額'!$N$3:$P$62, 3, FALSE)))</f>
        <v/>
      </c>
      <c r="N1314" s="147" t="str">
        <f t="shared" si="2"/>
        <v/>
      </c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</row>
    <row r="1315" ht="13.5" customHeight="1">
      <c r="A1315" s="148"/>
      <c r="B1315" s="60" t="str">
        <f>IF($K1315="","",(VLOOKUP($K1315,'判定表'!$B$3:$G$108,6,FALSE)))</f>
        <v/>
      </c>
      <c r="C1315" s="137"/>
      <c r="D1315" s="149" t="str">
        <f t="shared" si="1"/>
        <v/>
      </c>
      <c r="E1315" s="150" t="str">
        <f>IF(G1315="","",VLOOKUP($G1315,'金額'!$N$3:$O$62,2,FALSE))</f>
        <v/>
      </c>
      <c r="F1315" s="150" t="str">
        <f>IF(G1315="","",VLOOKUP($G1315,'金額'!$N$3:$Q$62,4,FALSE))</f>
        <v/>
      </c>
      <c r="G1315" s="140"/>
      <c r="H1315" s="141"/>
      <c r="I1315" s="142"/>
      <c r="J1315" s="143"/>
      <c r="K1315" s="144"/>
      <c r="L1315" s="145"/>
      <c r="M1315" s="151" t="str">
        <f>IF(G1315="","", IF(G1315="Palette TIP",#REF!,VLOOKUP(G1315, '金額'!$N$3:$P$62, 3, FALSE)))</f>
        <v/>
      </c>
      <c r="N1315" s="147" t="str">
        <f t="shared" si="2"/>
        <v/>
      </c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</row>
    <row r="1316" ht="13.5" customHeight="1">
      <c r="A1316" s="148"/>
      <c r="B1316" s="60" t="str">
        <f>IF($K1316="","",(VLOOKUP($K1316,'判定表'!$B$3:$G$108,6,FALSE)))</f>
        <v/>
      </c>
      <c r="C1316" s="137"/>
      <c r="D1316" s="149" t="str">
        <f t="shared" si="1"/>
        <v/>
      </c>
      <c r="E1316" s="150" t="str">
        <f>IF(G1316="","",VLOOKUP($G1316,'金額'!$N$3:$O$62,2,FALSE))</f>
        <v/>
      </c>
      <c r="F1316" s="150" t="str">
        <f>IF(G1316="","",VLOOKUP($G1316,'金額'!$N$3:$Q$62,4,FALSE))</f>
        <v/>
      </c>
      <c r="G1316" s="140"/>
      <c r="H1316" s="141"/>
      <c r="I1316" s="142"/>
      <c r="J1316" s="143"/>
      <c r="K1316" s="144"/>
      <c r="L1316" s="145"/>
      <c r="M1316" s="151" t="str">
        <f>IF(G1316="","", IF(G1316="Palette TIP",#REF!,VLOOKUP(G1316, '金額'!$N$3:$P$62, 3, FALSE)))</f>
        <v/>
      </c>
      <c r="N1316" s="147" t="str">
        <f t="shared" si="2"/>
        <v/>
      </c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1"/>
      <c r="AB1316" s="11"/>
    </row>
    <row r="1317" ht="13.5" customHeight="1">
      <c r="A1317" s="148"/>
      <c r="B1317" s="60" t="str">
        <f>IF($K1317="","",(VLOOKUP($K1317,'判定表'!$B$3:$G$108,6,FALSE)))</f>
        <v/>
      </c>
      <c r="C1317" s="137"/>
      <c r="D1317" s="149" t="str">
        <f t="shared" si="1"/>
        <v/>
      </c>
      <c r="E1317" s="150" t="str">
        <f>IF(G1317="","",VLOOKUP($G1317,'金額'!$N$3:$O$62,2,FALSE))</f>
        <v/>
      </c>
      <c r="F1317" s="150" t="str">
        <f>IF(G1317="","",VLOOKUP($G1317,'金額'!$N$3:$Q$62,4,FALSE))</f>
        <v/>
      </c>
      <c r="G1317" s="140"/>
      <c r="H1317" s="141"/>
      <c r="I1317" s="142"/>
      <c r="J1317" s="143"/>
      <c r="K1317" s="144"/>
      <c r="L1317" s="145"/>
      <c r="M1317" s="151" t="str">
        <f>IF(G1317="","", IF(G1317="Palette TIP",#REF!,VLOOKUP(G1317, '金額'!$N$3:$P$62, 3, FALSE)))</f>
        <v/>
      </c>
      <c r="N1317" s="147" t="str">
        <f t="shared" si="2"/>
        <v/>
      </c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</row>
    <row r="1318" ht="13.5" customHeight="1">
      <c r="A1318" s="148"/>
      <c r="B1318" s="60" t="str">
        <f>IF($K1318="","",(VLOOKUP($K1318,'判定表'!$B$3:$G$108,6,FALSE)))</f>
        <v/>
      </c>
      <c r="C1318" s="137"/>
      <c r="D1318" s="149" t="str">
        <f t="shared" si="1"/>
        <v/>
      </c>
      <c r="E1318" s="150" t="str">
        <f>IF(G1318="","",VLOOKUP($G1318,'金額'!$N$3:$O$62,2,FALSE))</f>
        <v/>
      </c>
      <c r="F1318" s="150" t="str">
        <f>IF(G1318="","",VLOOKUP($G1318,'金額'!$N$3:$Q$62,4,FALSE))</f>
        <v/>
      </c>
      <c r="G1318" s="140"/>
      <c r="H1318" s="141"/>
      <c r="I1318" s="142"/>
      <c r="J1318" s="143"/>
      <c r="K1318" s="144"/>
      <c r="L1318" s="145"/>
      <c r="M1318" s="151" t="str">
        <f>IF(G1318="","", IF(G1318="Palette TIP",#REF!,VLOOKUP(G1318, '金額'!$N$3:$P$62, 3, FALSE)))</f>
        <v/>
      </c>
      <c r="N1318" s="147" t="str">
        <f t="shared" si="2"/>
        <v/>
      </c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  <c r="AB1318" s="11"/>
    </row>
    <row r="1319" ht="13.5" customHeight="1">
      <c r="A1319" s="148"/>
      <c r="B1319" s="60" t="str">
        <f>IF($K1319="","",(VLOOKUP($K1319,'判定表'!$B$3:$G$108,6,FALSE)))</f>
        <v/>
      </c>
      <c r="C1319" s="137"/>
      <c r="D1319" s="149" t="str">
        <f t="shared" si="1"/>
        <v/>
      </c>
      <c r="E1319" s="150" t="str">
        <f>IF(G1319="","",VLOOKUP($G1319,'金額'!$N$3:$O$62,2,FALSE))</f>
        <v/>
      </c>
      <c r="F1319" s="150" t="str">
        <f>IF(G1319="","",VLOOKUP($G1319,'金額'!$N$3:$Q$62,4,FALSE))</f>
        <v/>
      </c>
      <c r="G1319" s="140"/>
      <c r="H1319" s="141"/>
      <c r="I1319" s="142"/>
      <c r="J1319" s="143"/>
      <c r="K1319" s="144"/>
      <c r="L1319" s="145"/>
      <c r="M1319" s="151" t="str">
        <f>IF(G1319="","", IF(G1319="Palette TIP",#REF!,VLOOKUP(G1319, '金額'!$N$3:$P$62, 3, FALSE)))</f>
        <v/>
      </c>
      <c r="N1319" s="147" t="str">
        <f t="shared" si="2"/>
        <v/>
      </c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</row>
    <row r="1320" ht="13.5" customHeight="1">
      <c r="A1320" s="148"/>
      <c r="B1320" s="60" t="str">
        <f>IF($K1320="","",(VLOOKUP($K1320,'判定表'!$B$3:$G$108,6,FALSE)))</f>
        <v/>
      </c>
      <c r="C1320" s="137"/>
      <c r="D1320" s="149" t="str">
        <f t="shared" si="1"/>
        <v/>
      </c>
      <c r="E1320" s="150" t="str">
        <f>IF(G1320="","",VLOOKUP($G1320,'金額'!$N$3:$O$62,2,FALSE))</f>
        <v/>
      </c>
      <c r="F1320" s="150" t="str">
        <f>IF(G1320="","",VLOOKUP($G1320,'金額'!$N$3:$Q$62,4,FALSE))</f>
        <v/>
      </c>
      <c r="G1320" s="140"/>
      <c r="H1320" s="141"/>
      <c r="I1320" s="142"/>
      <c r="J1320" s="143"/>
      <c r="K1320" s="144"/>
      <c r="L1320" s="145"/>
      <c r="M1320" s="151" t="str">
        <f>IF(G1320="","", IF(G1320="Palette TIP",#REF!,VLOOKUP(G1320, '金額'!$N$3:$P$62, 3, FALSE)))</f>
        <v/>
      </c>
      <c r="N1320" s="147" t="str">
        <f t="shared" si="2"/>
        <v/>
      </c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1"/>
      <c r="AB1320" s="11"/>
    </row>
    <row r="1321" ht="13.5" customHeight="1">
      <c r="A1321" s="148"/>
      <c r="B1321" s="60" t="str">
        <f>IF($K1321="","",(VLOOKUP($K1321,'判定表'!$B$3:$G$108,6,FALSE)))</f>
        <v/>
      </c>
      <c r="C1321" s="137"/>
      <c r="D1321" s="149" t="str">
        <f t="shared" si="1"/>
        <v/>
      </c>
      <c r="E1321" s="150" t="str">
        <f>IF(G1321="","",VLOOKUP($G1321,'金額'!$N$3:$O$62,2,FALSE))</f>
        <v/>
      </c>
      <c r="F1321" s="150" t="str">
        <f>IF(G1321="","",VLOOKUP($G1321,'金額'!$N$3:$Q$62,4,FALSE))</f>
        <v/>
      </c>
      <c r="G1321" s="140"/>
      <c r="H1321" s="141"/>
      <c r="I1321" s="142"/>
      <c r="J1321" s="143"/>
      <c r="K1321" s="144"/>
      <c r="L1321" s="145"/>
      <c r="M1321" s="151" t="str">
        <f>IF(G1321="","", IF(G1321="Palette TIP",#REF!,VLOOKUP(G1321, '金額'!$N$3:$P$62, 3, FALSE)))</f>
        <v/>
      </c>
      <c r="N1321" s="147" t="str">
        <f t="shared" si="2"/>
        <v/>
      </c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1"/>
      <c r="AB1321" s="11"/>
    </row>
    <row r="1322" ht="13.5" customHeight="1">
      <c r="A1322" s="148"/>
      <c r="B1322" s="60" t="str">
        <f>IF($K1322="","",(VLOOKUP($K1322,'判定表'!$B$3:$G$108,6,FALSE)))</f>
        <v/>
      </c>
      <c r="C1322" s="137"/>
      <c r="D1322" s="149" t="str">
        <f t="shared" si="1"/>
        <v/>
      </c>
      <c r="E1322" s="150" t="str">
        <f>IF(G1322="","",VLOOKUP($G1322,'金額'!$N$3:$O$62,2,FALSE))</f>
        <v/>
      </c>
      <c r="F1322" s="150" t="str">
        <f>IF(G1322="","",VLOOKUP($G1322,'金額'!$N$3:$Q$62,4,FALSE))</f>
        <v/>
      </c>
      <c r="G1322" s="140"/>
      <c r="H1322" s="141"/>
      <c r="I1322" s="142"/>
      <c r="J1322" s="143"/>
      <c r="K1322" s="144"/>
      <c r="L1322" s="145"/>
      <c r="M1322" s="151" t="str">
        <f>IF(G1322="","", IF(G1322="Palette TIP",#REF!,VLOOKUP(G1322, '金額'!$N$3:$P$62, 3, FALSE)))</f>
        <v/>
      </c>
      <c r="N1322" s="147" t="str">
        <f t="shared" si="2"/>
        <v/>
      </c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</row>
    <row r="1323" ht="13.5" customHeight="1">
      <c r="A1323" s="148"/>
      <c r="B1323" s="60" t="str">
        <f>IF($K1323="","",(VLOOKUP($K1323,'判定表'!$B$3:$G$108,6,FALSE)))</f>
        <v/>
      </c>
      <c r="C1323" s="137"/>
      <c r="D1323" s="149" t="str">
        <f t="shared" si="1"/>
        <v/>
      </c>
      <c r="E1323" s="150" t="str">
        <f>IF(G1323="","",VLOOKUP($G1323,'金額'!$N$3:$O$62,2,FALSE))</f>
        <v/>
      </c>
      <c r="F1323" s="150" t="str">
        <f>IF(G1323="","",VLOOKUP($G1323,'金額'!$N$3:$Q$62,4,FALSE))</f>
        <v/>
      </c>
      <c r="G1323" s="140"/>
      <c r="H1323" s="141"/>
      <c r="I1323" s="142"/>
      <c r="J1323" s="143"/>
      <c r="K1323" s="144"/>
      <c r="L1323" s="145"/>
      <c r="M1323" s="151" t="str">
        <f>IF(G1323="","", IF(G1323="Palette TIP",#REF!,VLOOKUP(G1323, '金額'!$N$3:$P$62, 3, FALSE)))</f>
        <v/>
      </c>
      <c r="N1323" s="147" t="str">
        <f t="shared" si="2"/>
        <v/>
      </c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1"/>
    </row>
    <row r="1324" ht="13.5" customHeight="1">
      <c r="A1324" s="148"/>
      <c r="B1324" s="60" t="str">
        <f>IF($K1324="","",(VLOOKUP($K1324,'判定表'!$B$3:$G$108,6,FALSE)))</f>
        <v/>
      </c>
      <c r="C1324" s="137"/>
      <c r="D1324" s="149" t="str">
        <f t="shared" si="1"/>
        <v/>
      </c>
      <c r="E1324" s="150" t="str">
        <f>IF(G1324="","",VLOOKUP($G1324,'金額'!$N$3:$O$62,2,FALSE))</f>
        <v/>
      </c>
      <c r="F1324" s="150" t="str">
        <f>IF(G1324="","",VLOOKUP($G1324,'金額'!$N$3:$Q$62,4,FALSE))</f>
        <v/>
      </c>
      <c r="G1324" s="140"/>
      <c r="H1324" s="141"/>
      <c r="I1324" s="142"/>
      <c r="J1324" s="143"/>
      <c r="K1324" s="144"/>
      <c r="L1324" s="145"/>
      <c r="M1324" s="151" t="str">
        <f>IF(G1324="","", IF(G1324="Palette TIP",#REF!,VLOOKUP(G1324, '金額'!$N$3:$P$62, 3, FALSE)))</f>
        <v/>
      </c>
      <c r="N1324" s="147" t="str">
        <f t="shared" si="2"/>
        <v/>
      </c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1"/>
    </row>
    <row r="1325" ht="13.5" customHeight="1">
      <c r="A1325" s="148"/>
      <c r="B1325" s="60" t="str">
        <f>IF($K1325="","",(VLOOKUP($K1325,'判定表'!$B$3:$G$108,6,FALSE)))</f>
        <v/>
      </c>
      <c r="C1325" s="137"/>
      <c r="D1325" s="149" t="str">
        <f t="shared" si="1"/>
        <v/>
      </c>
      <c r="E1325" s="150" t="str">
        <f>IF(G1325="","",VLOOKUP($G1325,'金額'!$N$3:$O$62,2,FALSE))</f>
        <v/>
      </c>
      <c r="F1325" s="150" t="str">
        <f>IF(G1325="","",VLOOKUP($G1325,'金額'!$N$3:$Q$62,4,FALSE))</f>
        <v/>
      </c>
      <c r="G1325" s="140"/>
      <c r="H1325" s="141"/>
      <c r="I1325" s="142"/>
      <c r="J1325" s="143"/>
      <c r="K1325" s="144"/>
      <c r="L1325" s="145"/>
      <c r="M1325" s="151" t="str">
        <f>IF(G1325="","", IF(G1325="Palette TIP",#REF!,VLOOKUP(G1325, '金額'!$N$3:$P$62, 3, FALSE)))</f>
        <v/>
      </c>
      <c r="N1325" s="147" t="str">
        <f t="shared" si="2"/>
        <v/>
      </c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</row>
    <row r="1326" ht="13.5" customHeight="1">
      <c r="A1326" s="148"/>
      <c r="B1326" s="60" t="str">
        <f>IF($K1326="","",(VLOOKUP($K1326,'判定表'!$B$3:$G$108,6,FALSE)))</f>
        <v/>
      </c>
      <c r="C1326" s="137"/>
      <c r="D1326" s="149" t="str">
        <f t="shared" si="1"/>
        <v/>
      </c>
      <c r="E1326" s="150" t="str">
        <f>IF(G1326="","",VLOOKUP($G1326,'金額'!$N$3:$O$62,2,FALSE))</f>
        <v/>
      </c>
      <c r="F1326" s="150" t="str">
        <f>IF(G1326="","",VLOOKUP($G1326,'金額'!$N$3:$Q$62,4,FALSE))</f>
        <v/>
      </c>
      <c r="G1326" s="140"/>
      <c r="H1326" s="141"/>
      <c r="I1326" s="142"/>
      <c r="J1326" s="143"/>
      <c r="K1326" s="144"/>
      <c r="L1326" s="145"/>
      <c r="M1326" s="151" t="str">
        <f>IF(G1326="","", IF(G1326="Palette TIP",#REF!,VLOOKUP(G1326, '金額'!$N$3:$P$62, 3, FALSE)))</f>
        <v/>
      </c>
      <c r="N1326" s="147" t="str">
        <f t="shared" si="2"/>
        <v/>
      </c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1"/>
      <c r="AB1326" s="11"/>
    </row>
    <row r="1327" ht="13.5" customHeight="1">
      <c r="A1327" s="148"/>
      <c r="B1327" s="60" t="str">
        <f>IF($K1327="","",(VLOOKUP($K1327,'判定表'!$B$3:$G$108,6,FALSE)))</f>
        <v/>
      </c>
      <c r="C1327" s="137"/>
      <c r="D1327" s="149" t="str">
        <f t="shared" si="1"/>
        <v/>
      </c>
      <c r="E1327" s="150" t="str">
        <f>IF(G1327="","",VLOOKUP($G1327,'金額'!$N$3:$O$62,2,FALSE))</f>
        <v/>
      </c>
      <c r="F1327" s="150" t="str">
        <f>IF(G1327="","",VLOOKUP($G1327,'金額'!$N$3:$Q$62,4,FALSE))</f>
        <v/>
      </c>
      <c r="G1327" s="140"/>
      <c r="H1327" s="141"/>
      <c r="I1327" s="142"/>
      <c r="J1327" s="143"/>
      <c r="K1327" s="144"/>
      <c r="L1327" s="145"/>
      <c r="M1327" s="151" t="str">
        <f>IF(G1327="","", IF(G1327="Palette TIP",#REF!,VLOOKUP(G1327, '金額'!$N$3:$P$62, 3, FALSE)))</f>
        <v/>
      </c>
      <c r="N1327" s="147" t="str">
        <f t="shared" si="2"/>
        <v/>
      </c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</row>
    <row r="1328" ht="13.5" customHeight="1">
      <c r="A1328" s="148"/>
      <c r="B1328" s="60" t="str">
        <f>IF($K1328="","",(VLOOKUP($K1328,'判定表'!$B$3:$G$108,6,FALSE)))</f>
        <v/>
      </c>
      <c r="C1328" s="137"/>
      <c r="D1328" s="149" t="str">
        <f t="shared" si="1"/>
        <v/>
      </c>
      <c r="E1328" s="150" t="str">
        <f>IF(G1328="","",VLOOKUP($G1328,'金額'!$N$3:$O$62,2,FALSE))</f>
        <v/>
      </c>
      <c r="F1328" s="150" t="str">
        <f>IF(G1328="","",VLOOKUP($G1328,'金額'!$N$3:$Q$62,4,FALSE))</f>
        <v/>
      </c>
      <c r="G1328" s="140"/>
      <c r="H1328" s="141"/>
      <c r="I1328" s="142"/>
      <c r="J1328" s="143"/>
      <c r="K1328" s="144"/>
      <c r="L1328" s="145"/>
      <c r="M1328" s="151" t="str">
        <f>IF(G1328="","", IF(G1328="Palette TIP",#REF!,VLOOKUP(G1328, '金額'!$N$3:$P$62, 3, FALSE)))</f>
        <v/>
      </c>
      <c r="N1328" s="147" t="str">
        <f t="shared" si="2"/>
        <v/>
      </c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</row>
    <row r="1329" ht="13.5" customHeight="1">
      <c r="A1329" s="148"/>
      <c r="B1329" s="60" t="str">
        <f>IF($K1329="","",(VLOOKUP($K1329,'判定表'!$B$3:$G$108,6,FALSE)))</f>
        <v/>
      </c>
      <c r="C1329" s="137"/>
      <c r="D1329" s="149" t="str">
        <f t="shared" si="1"/>
        <v/>
      </c>
      <c r="E1329" s="150" t="str">
        <f>IF(G1329="","",VLOOKUP($G1329,'金額'!$N$3:$O$62,2,FALSE))</f>
        <v/>
      </c>
      <c r="F1329" s="150" t="str">
        <f>IF(G1329="","",VLOOKUP($G1329,'金額'!$N$3:$Q$62,4,FALSE))</f>
        <v/>
      </c>
      <c r="G1329" s="140"/>
      <c r="H1329" s="141"/>
      <c r="I1329" s="142"/>
      <c r="J1329" s="143"/>
      <c r="K1329" s="144"/>
      <c r="L1329" s="145"/>
      <c r="M1329" s="151" t="str">
        <f>IF(G1329="","", IF(G1329="Palette TIP",#REF!,VLOOKUP(G1329, '金額'!$N$3:$P$62, 3, FALSE)))</f>
        <v/>
      </c>
      <c r="N1329" s="147" t="str">
        <f t="shared" si="2"/>
        <v/>
      </c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1"/>
      <c r="AB1329" s="11"/>
    </row>
    <row r="1330" ht="13.5" customHeight="1">
      <c r="A1330" s="148"/>
      <c r="B1330" s="60" t="str">
        <f>IF($K1330="","",(VLOOKUP($K1330,'判定表'!$B$3:$G$108,6,FALSE)))</f>
        <v/>
      </c>
      <c r="C1330" s="137"/>
      <c r="D1330" s="149" t="str">
        <f t="shared" si="1"/>
        <v/>
      </c>
      <c r="E1330" s="150" t="str">
        <f>IF(G1330="","",VLOOKUP($G1330,'金額'!$N$3:$O$62,2,FALSE))</f>
        <v/>
      </c>
      <c r="F1330" s="150" t="str">
        <f>IF(G1330="","",VLOOKUP($G1330,'金額'!$N$3:$Q$62,4,FALSE))</f>
        <v/>
      </c>
      <c r="G1330" s="140"/>
      <c r="H1330" s="141"/>
      <c r="I1330" s="142"/>
      <c r="J1330" s="143"/>
      <c r="K1330" s="144"/>
      <c r="L1330" s="145"/>
      <c r="M1330" s="151" t="str">
        <f>IF(G1330="","", IF(G1330="Palette TIP",#REF!,VLOOKUP(G1330, '金額'!$N$3:$P$62, 3, FALSE)))</f>
        <v/>
      </c>
      <c r="N1330" s="147" t="str">
        <f t="shared" si="2"/>
        <v/>
      </c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  <c r="AB1330" s="11"/>
    </row>
    <row r="1331" ht="13.5" customHeight="1">
      <c r="A1331" s="148"/>
      <c r="B1331" s="60" t="str">
        <f>IF($K1331="","",(VLOOKUP($K1331,'判定表'!$B$3:$G$108,6,FALSE)))</f>
        <v/>
      </c>
      <c r="C1331" s="137"/>
      <c r="D1331" s="149" t="str">
        <f t="shared" si="1"/>
        <v/>
      </c>
      <c r="E1331" s="150" t="str">
        <f>IF(G1331="","",VLOOKUP($G1331,'金額'!$N$3:$O$62,2,FALSE))</f>
        <v/>
      </c>
      <c r="F1331" s="150" t="str">
        <f>IF(G1331="","",VLOOKUP($G1331,'金額'!$N$3:$Q$62,4,FALSE))</f>
        <v/>
      </c>
      <c r="G1331" s="140"/>
      <c r="H1331" s="141"/>
      <c r="I1331" s="142"/>
      <c r="J1331" s="143"/>
      <c r="K1331" s="144"/>
      <c r="L1331" s="145"/>
      <c r="M1331" s="151" t="str">
        <f>IF(G1331="","", IF(G1331="Palette TIP",#REF!,VLOOKUP(G1331, '金額'!$N$3:$P$62, 3, FALSE)))</f>
        <v/>
      </c>
      <c r="N1331" s="147" t="str">
        <f t="shared" si="2"/>
        <v/>
      </c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</row>
    <row r="1332" ht="13.5" customHeight="1">
      <c r="A1332" s="148"/>
      <c r="B1332" s="60" t="str">
        <f>IF($K1332="","",(VLOOKUP($K1332,'判定表'!$B$3:$G$108,6,FALSE)))</f>
        <v/>
      </c>
      <c r="C1332" s="137"/>
      <c r="D1332" s="149" t="str">
        <f t="shared" si="1"/>
        <v/>
      </c>
      <c r="E1332" s="150" t="str">
        <f>IF(G1332="","",VLOOKUP($G1332,'金額'!$N$3:$O$62,2,FALSE))</f>
        <v/>
      </c>
      <c r="F1332" s="150" t="str">
        <f>IF(G1332="","",VLOOKUP($G1332,'金額'!$N$3:$Q$62,4,FALSE))</f>
        <v/>
      </c>
      <c r="G1332" s="140"/>
      <c r="H1332" s="141"/>
      <c r="I1332" s="142"/>
      <c r="J1332" s="143"/>
      <c r="K1332" s="144"/>
      <c r="L1332" s="145"/>
      <c r="M1332" s="151" t="str">
        <f>IF(G1332="","", IF(G1332="Palette TIP",#REF!,VLOOKUP(G1332, '金額'!$N$3:$P$62, 3, FALSE)))</f>
        <v/>
      </c>
      <c r="N1332" s="147" t="str">
        <f t="shared" si="2"/>
        <v/>
      </c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</row>
    <row r="1333" ht="13.5" customHeight="1">
      <c r="A1333" s="148"/>
      <c r="B1333" s="60" t="str">
        <f>IF($K1333="","",(VLOOKUP($K1333,'判定表'!$B$3:$G$108,6,FALSE)))</f>
        <v/>
      </c>
      <c r="C1333" s="137"/>
      <c r="D1333" s="149" t="str">
        <f t="shared" si="1"/>
        <v/>
      </c>
      <c r="E1333" s="150" t="str">
        <f>IF(G1333="","",VLOOKUP($G1333,'金額'!$N$3:$O$62,2,FALSE))</f>
        <v/>
      </c>
      <c r="F1333" s="150" t="str">
        <f>IF(G1333="","",VLOOKUP($G1333,'金額'!$N$3:$Q$62,4,FALSE))</f>
        <v/>
      </c>
      <c r="G1333" s="140"/>
      <c r="H1333" s="141"/>
      <c r="I1333" s="142"/>
      <c r="J1333" s="143"/>
      <c r="K1333" s="144"/>
      <c r="L1333" s="145"/>
      <c r="M1333" s="151" t="str">
        <f>IF(G1333="","", IF(G1333="Palette TIP",#REF!,VLOOKUP(G1333, '金額'!$N$3:$P$62, 3, FALSE)))</f>
        <v/>
      </c>
      <c r="N1333" s="147" t="str">
        <f t="shared" si="2"/>
        <v/>
      </c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</row>
    <row r="1334" ht="13.5" customHeight="1">
      <c r="A1334" s="148"/>
      <c r="B1334" s="60" t="str">
        <f>IF($K1334="","",(VLOOKUP($K1334,'判定表'!$B$3:$G$108,6,FALSE)))</f>
        <v/>
      </c>
      <c r="C1334" s="137"/>
      <c r="D1334" s="149" t="str">
        <f t="shared" si="1"/>
        <v/>
      </c>
      <c r="E1334" s="150" t="str">
        <f>IF(G1334="","",VLOOKUP($G1334,'金額'!$N$3:$O$62,2,FALSE))</f>
        <v/>
      </c>
      <c r="F1334" s="150" t="str">
        <f>IF(G1334="","",VLOOKUP($G1334,'金額'!$N$3:$Q$62,4,FALSE))</f>
        <v/>
      </c>
      <c r="G1334" s="140"/>
      <c r="H1334" s="141"/>
      <c r="I1334" s="142"/>
      <c r="J1334" s="143"/>
      <c r="K1334" s="144"/>
      <c r="L1334" s="145"/>
      <c r="M1334" s="151" t="str">
        <f>IF(G1334="","", IF(G1334="Palette TIP",#REF!,VLOOKUP(G1334, '金額'!$N$3:$P$62, 3, FALSE)))</f>
        <v/>
      </c>
      <c r="N1334" s="147" t="str">
        <f t="shared" si="2"/>
        <v/>
      </c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  <c r="AB1334" s="11"/>
    </row>
    <row r="1335" ht="13.5" customHeight="1">
      <c r="A1335" s="148"/>
      <c r="B1335" s="60" t="str">
        <f>IF($K1335="","",(VLOOKUP($K1335,'判定表'!$B$3:$G$108,6,FALSE)))</f>
        <v/>
      </c>
      <c r="C1335" s="137"/>
      <c r="D1335" s="149" t="str">
        <f t="shared" si="1"/>
        <v/>
      </c>
      <c r="E1335" s="150" t="str">
        <f>IF(G1335="","",VLOOKUP($G1335,'金額'!$N$3:$O$62,2,FALSE))</f>
        <v/>
      </c>
      <c r="F1335" s="150" t="str">
        <f>IF(G1335="","",VLOOKUP($G1335,'金額'!$N$3:$Q$62,4,FALSE))</f>
        <v/>
      </c>
      <c r="G1335" s="140"/>
      <c r="H1335" s="141"/>
      <c r="I1335" s="142"/>
      <c r="J1335" s="143"/>
      <c r="K1335" s="144"/>
      <c r="L1335" s="145"/>
      <c r="M1335" s="151" t="str">
        <f>IF(G1335="","", IF(G1335="Palette TIP",#REF!,VLOOKUP(G1335, '金額'!$N$3:$P$62, 3, FALSE)))</f>
        <v/>
      </c>
      <c r="N1335" s="147" t="str">
        <f t="shared" si="2"/>
        <v/>
      </c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  <c r="AB1335" s="11"/>
    </row>
    <row r="1336" ht="13.5" customHeight="1">
      <c r="A1336" s="148"/>
      <c r="B1336" s="60" t="str">
        <f>IF($K1336="","",(VLOOKUP($K1336,'判定表'!$B$3:$G$108,6,FALSE)))</f>
        <v/>
      </c>
      <c r="C1336" s="137"/>
      <c r="D1336" s="149" t="str">
        <f t="shared" si="1"/>
        <v/>
      </c>
      <c r="E1336" s="150" t="str">
        <f>IF(G1336="","",VLOOKUP($G1336,'金額'!$N$3:$O$62,2,FALSE))</f>
        <v/>
      </c>
      <c r="F1336" s="150" t="str">
        <f>IF(G1336="","",VLOOKUP($G1336,'金額'!$N$3:$Q$62,4,FALSE))</f>
        <v/>
      </c>
      <c r="G1336" s="140"/>
      <c r="H1336" s="141"/>
      <c r="I1336" s="142"/>
      <c r="J1336" s="143"/>
      <c r="K1336" s="144"/>
      <c r="L1336" s="145"/>
      <c r="M1336" s="151" t="str">
        <f>IF(G1336="","", IF(G1336="Palette TIP",#REF!,VLOOKUP(G1336, '金額'!$N$3:$P$62, 3, FALSE)))</f>
        <v/>
      </c>
      <c r="N1336" s="147" t="str">
        <f t="shared" si="2"/>
        <v/>
      </c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  <c r="AA1336" s="11"/>
      <c r="AB1336" s="11"/>
    </row>
    <row r="1337" ht="13.5" customHeight="1">
      <c r="A1337" s="148"/>
      <c r="B1337" s="60" t="str">
        <f>IF($K1337="","",(VLOOKUP($K1337,'判定表'!$B$3:$G$108,6,FALSE)))</f>
        <v/>
      </c>
      <c r="C1337" s="137"/>
      <c r="D1337" s="149" t="str">
        <f t="shared" si="1"/>
        <v/>
      </c>
      <c r="E1337" s="150" t="str">
        <f>IF(G1337="","",VLOOKUP($G1337,'金額'!$N$3:$O$62,2,FALSE))</f>
        <v/>
      </c>
      <c r="F1337" s="150" t="str">
        <f>IF(G1337="","",VLOOKUP($G1337,'金額'!$N$3:$Q$62,4,FALSE))</f>
        <v/>
      </c>
      <c r="G1337" s="140"/>
      <c r="H1337" s="141"/>
      <c r="I1337" s="142"/>
      <c r="J1337" s="143"/>
      <c r="K1337" s="144"/>
      <c r="L1337" s="145"/>
      <c r="M1337" s="151" t="str">
        <f>IF(G1337="","", IF(G1337="Palette TIP",#REF!,VLOOKUP(G1337, '金額'!$N$3:$P$62, 3, FALSE)))</f>
        <v/>
      </c>
      <c r="N1337" s="147" t="str">
        <f t="shared" si="2"/>
        <v/>
      </c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</row>
    <row r="1338" ht="13.5" customHeight="1">
      <c r="A1338" s="148"/>
      <c r="B1338" s="60" t="str">
        <f>IF($K1338="","",(VLOOKUP($K1338,'判定表'!$B$3:$G$108,6,FALSE)))</f>
        <v/>
      </c>
      <c r="C1338" s="137"/>
      <c r="D1338" s="149" t="str">
        <f t="shared" si="1"/>
        <v/>
      </c>
      <c r="E1338" s="150" t="str">
        <f>IF(G1338="","",VLOOKUP($G1338,'金額'!$N$3:$O$62,2,FALSE))</f>
        <v/>
      </c>
      <c r="F1338" s="150" t="str">
        <f>IF(G1338="","",VLOOKUP($G1338,'金額'!$N$3:$Q$62,4,FALSE))</f>
        <v/>
      </c>
      <c r="G1338" s="140"/>
      <c r="H1338" s="141"/>
      <c r="I1338" s="142"/>
      <c r="J1338" s="143"/>
      <c r="K1338" s="144"/>
      <c r="L1338" s="145"/>
      <c r="M1338" s="151" t="str">
        <f>IF(G1338="","", IF(G1338="Palette TIP",#REF!,VLOOKUP(G1338, '金額'!$N$3:$P$62, 3, FALSE)))</f>
        <v/>
      </c>
      <c r="N1338" s="147" t="str">
        <f t="shared" si="2"/>
        <v/>
      </c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1"/>
      <c r="AB1338" s="11"/>
    </row>
    <row r="1339" ht="13.5" customHeight="1">
      <c r="A1339" s="148"/>
      <c r="B1339" s="60" t="str">
        <f>IF($K1339="","",(VLOOKUP($K1339,'判定表'!$B$3:$G$108,6,FALSE)))</f>
        <v/>
      </c>
      <c r="C1339" s="137"/>
      <c r="D1339" s="149" t="str">
        <f t="shared" si="1"/>
        <v/>
      </c>
      <c r="E1339" s="150" t="str">
        <f>IF(G1339="","",VLOOKUP($G1339,'金額'!$N$3:$O$62,2,FALSE))</f>
        <v/>
      </c>
      <c r="F1339" s="150" t="str">
        <f>IF(G1339="","",VLOOKUP($G1339,'金額'!$N$3:$Q$62,4,FALSE))</f>
        <v/>
      </c>
      <c r="G1339" s="140"/>
      <c r="H1339" s="141"/>
      <c r="I1339" s="142"/>
      <c r="J1339" s="143"/>
      <c r="K1339" s="144"/>
      <c r="L1339" s="145"/>
      <c r="M1339" s="151" t="str">
        <f>IF(G1339="","", IF(G1339="Palette TIP",#REF!,VLOOKUP(G1339, '金額'!$N$3:$P$62, 3, FALSE)))</f>
        <v/>
      </c>
      <c r="N1339" s="147" t="str">
        <f t="shared" si="2"/>
        <v/>
      </c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  <c r="AB1339" s="11"/>
    </row>
    <row r="1340" ht="13.5" customHeight="1">
      <c r="A1340" s="148"/>
      <c r="B1340" s="60" t="str">
        <f>IF($K1340="","",(VLOOKUP($K1340,'判定表'!$B$3:$G$108,6,FALSE)))</f>
        <v/>
      </c>
      <c r="C1340" s="137"/>
      <c r="D1340" s="149" t="str">
        <f t="shared" si="1"/>
        <v/>
      </c>
      <c r="E1340" s="150" t="str">
        <f>IF(G1340="","",VLOOKUP($G1340,'金額'!$N$3:$O$62,2,FALSE))</f>
        <v/>
      </c>
      <c r="F1340" s="150" t="str">
        <f>IF(G1340="","",VLOOKUP($G1340,'金額'!$N$3:$Q$62,4,FALSE))</f>
        <v/>
      </c>
      <c r="G1340" s="140"/>
      <c r="H1340" s="141"/>
      <c r="I1340" s="142"/>
      <c r="J1340" s="143"/>
      <c r="K1340" s="144"/>
      <c r="L1340" s="145"/>
      <c r="M1340" s="151" t="str">
        <f>IF(G1340="","", IF(G1340="Palette TIP",#REF!,VLOOKUP(G1340, '金額'!$N$3:$P$62, 3, FALSE)))</f>
        <v/>
      </c>
      <c r="N1340" s="147" t="str">
        <f t="shared" si="2"/>
        <v/>
      </c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  <c r="AB1340" s="11"/>
    </row>
    <row r="1341" ht="13.5" customHeight="1">
      <c r="A1341" s="148"/>
      <c r="B1341" s="60" t="str">
        <f>IF($K1341="","",(VLOOKUP($K1341,'判定表'!$B$3:$G$108,6,FALSE)))</f>
        <v/>
      </c>
      <c r="C1341" s="137"/>
      <c r="D1341" s="149" t="str">
        <f t="shared" si="1"/>
        <v/>
      </c>
      <c r="E1341" s="150" t="str">
        <f>IF(G1341="","",VLOOKUP($G1341,'金額'!$N$3:$O$62,2,FALSE))</f>
        <v/>
      </c>
      <c r="F1341" s="150" t="str">
        <f>IF(G1341="","",VLOOKUP($G1341,'金額'!$N$3:$Q$62,4,FALSE))</f>
        <v/>
      </c>
      <c r="G1341" s="140"/>
      <c r="H1341" s="141"/>
      <c r="I1341" s="142"/>
      <c r="J1341" s="143"/>
      <c r="K1341" s="144"/>
      <c r="L1341" s="145"/>
      <c r="M1341" s="151" t="str">
        <f>IF(G1341="","", IF(G1341="Palette TIP",#REF!,VLOOKUP(G1341, '金額'!$N$3:$P$62, 3, FALSE)))</f>
        <v/>
      </c>
      <c r="N1341" s="147" t="str">
        <f t="shared" si="2"/>
        <v/>
      </c>
      <c r="O1341" s="125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1"/>
      <c r="AB1341" s="11"/>
    </row>
    <row r="1342" ht="13.5" customHeight="1">
      <c r="A1342" s="148"/>
      <c r="B1342" s="60" t="str">
        <f>IF($K1342="","",(VLOOKUP($K1342,'判定表'!$B$3:$G$108,6,FALSE)))</f>
        <v/>
      </c>
      <c r="C1342" s="137"/>
      <c r="D1342" s="149" t="str">
        <f t="shared" si="1"/>
        <v/>
      </c>
      <c r="E1342" s="150" t="str">
        <f>IF(G1342="","",VLOOKUP($G1342,'金額'!$N$3:$O$62,2,FALSE))</f>
        <v/>
      </c>
      <c r="F1342" s="150" t="str">
        <f>IF(G1342="","",VLOOKUP($G1342,'金額'!$N$3:$Q$62,4,FALSE))</f>
        <v/>
      </c>
      <c r="G1342" s="140"/>
      <c r="H1342" s="141"/>
      <c r="I1342" s="142"/>
      <c r="J1342" s="143"/>
      <c r="K1342" s="144"/>
      <c r="L1342" s="145"/>
      <c r="M1342" s="151" t="str">
        <f>IF(G1342="","", IF(G1342="Palette TIP",#REF!,VLOOKUP(G1342, '金額'!$N$3:$P$62, 3, FALSE)))</f>
        <v/>
      </c>
      <c r="N1342" s="147" t="str">
        <f t="shared" si="2"/>
        <v/>
      </c>
      <c r="O1342" s="125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1"/>
      <c r="AB1342" s="11"/>
    </row>
    <row r="1343" ht="13.5" customHeight="1">
      <c r="A1343" s="148"/>
      <c r="B1343" s="60" t="str">
        <f>IF($K1343="","",(VLOOKUP($K1343,'判定表'!$B$3:$G$108,6,FALSE)))</f>
        <v/>
      </c>
      <c r="C1343" s="137"/>
      <c r="D1343" s="149" t="str">
        <f t="shared" si="1"/>
        <v/>
      </c>
      <c r="E1343" s="150" t="str">
        <f>IF(G1343="","",VLOOKUP($G1343,'金額'!$N$3:$O$62,2,FALSE))</f>
        <v/>
      </c>
      <c r="F1343" s="150" t="str">
        <f>IF(G1343="","",VLOOKUP($G1343,'金額'!$N$3:$Q$62,4,FALSE))</f>
        <v/>
      </c>
      <c r="G1343" s="140"/>
      <c r="H1343" s="141"/>
      <c r="I1343" s="142"/>
      <c r="J1343" s="143"/>
      <c r="K1343" s="144"/>
      <c r="L1343" s="145"/>
      <c r="M1343" s="151" t="str">
        <f>IF(G1343="","", IF(G1343="Palette TIP",#REF!,VLOOKUP(G1343, '金額'!$N$3:$P$62, 3, FALSE)))</f>
        <v/>
      </c>
      <c r="N1343" s="147" t="str">
        <f t="shared" si="2"/>
        <v/>
      </c>
      <c r="O1343" s="125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</row>
    <row r="1344" ht="13.5" customHeight="1">
      <c r="A1344" s="148"/>
      <c r="B1344" s="60" t="str">
        <f>IF($K1344="","",(VLOOKUP($K1344,'判定表'!$B$3:$G$108,6,FALSE)))</f>
        <v/>
      </c>
      <c r="C1344" s="137"/>
      <c r="D1344" s="149" t="str">
        <f t="shared" si="1"/>
        <v/>
      </c>
      <c r="E1344" s="150" t="str">
        <f>IF(G1344="","",VLOOKUP($G1344,'金額'!$N$3:$O$62,2,FALSE))</f>
        <v/>
      </c>
      <c r="F1344" s="150" t="str">
        <f>IF(G1344="","",VLOOKUP($G1344,'金額'!$N$3:$Q$62,4,FALSE))</f>
        <v/>
      </c>
      <c r="G1344" s="140"/>
      <c r="H1344" s="141"/>
      <c r="I1344" s="142"/>
      <c r="J1344" s="143"/>
      <c r="K1344" s="144"/>
      <c r="L1344" s="145"/>
      <c r="M1344" s="151" t="str">
        <f>IF(G1344="","", IF(G1344="Palette TIP",#REF!,VLOOKUP(G1344, '金額'!$N$3:$P$62, 3, FALSE)))</f>
        <v/>
      </c>
      <c r="N1344" s="147" t="str">
        <f t="shared" si="2"/>
        <v/>
      </c>
      <c r="O1344" s="125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</row>
    <row r="1345" ht="13.5" customHeight="1">
      <c r="A1345" s="148"/>
      <c r="B1345" s="60" t="str">
        <f>IF($K1345="","",(VLOOKUP($K1345,'判定表'!$B$3:$G$108,6,FALSE)))</f>
        <v/>
      </c>
      <c r="C1345" s="137"/>
      <c r="D1345" s="149" t="str">
        <f t="shared" si="1"/>
        <v/>
      </c>
      <c r="E1345" s="150" t="str">
        <f>IF(G1345="","",VLOOKUP($G1345,'金額'!$N$3:$O$62,2,FALSE))</f>
        <v/>
      </c>
      <c r="F1345" s="150" t="str">
        <f>IF(G1345="","",VLOOKUP($G1345,'金額'!$N$3:$Q$62,4,FALSE))</f>
        <v/>
      </c>
      <c r="G1345" s="140"/>
      <c r="H1345" s="141"/>
      <c r="I1345" s="142"/>
      <c r="J1345" s="143"/>
      <c r="K1345" s="144"/>
      <c r="L1345" s="145"/>
      <c r="M1345" s="151" t="str">
        <f>IF(G1345="","", IF(G1345="Palette TIP",#REF!,VLOOKUP(G1345, '金額'!$N$3:$P$62, 3, FALSE)))</f>
        <v/>
      </c>
      <c r="N1345" s="147" t="str">
        <f t="shared" si="2"/>
        <v/>
      </c>
      <c r="O1345" s="125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</row>
    <row r="1346" ht="13.5" customHeight="1">
      <c r="A1346" s="148"/>
      <c r="B1346" s="60" t="str">
        <f>IF($K1346="","",(VLOOKUP($K1346,'判定表'!$B$3:$G$108,6,FALSE)))</f>
        <v/>
      </c>
      <c r="C1346" s="137"/>
      <c r="D1346" s="149" t="str">
        <f t="shared" si="1"/>
        <v/>
      </c>
      <c r="E1346" s="150" t="str">
        <f>IF(G1346="","",VLOOKUP($G1346,'金額'!$N$3:$O$62,2,FALSE))</f>
        <v/>
      </c>
      <c r="F1346" s="150" t="str">
        <f>IF(G1346="","",VLOOKUP($G1346,'金額'!$N$3:$Q$62,4,FALSE))</f>
        <v/>
      </c>
      <c r="G1346" s="140"/>
      <c r="H1346" s="141"/>
      <c r="I1346" s="142"/>
      <c r="J1346" s="143"/>
      <c r="K1346" s="144"/>
      <c r="L1346" s="145"/>
      <c r="M1346" s="151" t="str">
        <f>IF(G1346="","", IF(G1346="Palette TIP",#REF!,VLOOKUP(G1346, '金額'!$N$3:$P$62, 3, FALSE)))</f>
        <v/>
      </c>
      <c r="N1346" s="147" t="str">
        <f t="shared" si="2"/>
        <v/>
      </c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  <c r="AB1346" s="11"/>
    </row>
    <row r="1347" ht="13.5" customHeight="1">
      <c r="A1347" s="148"/>
      <c r="B1347" s="60" t="str">
        <f>IF($K1347="","",(VLOOKUP($K1347,'判定表'!$B$3:$G$108,6,FALSE)))</f>
        <v/>
      </c>
      <c r="C1347" s="137"/>
      <c r="D1347" s="149" t="str">
        <f t="shared" si="1"/>
        <v/>
      </c>
      <c r="E1347" s="150" t="str">
        <f>IF(G1347="","",VLOOKUP($G1347,'金額'!$N$3:$O$62,2,FALSE))</f>
        <v/>
      </c>
      <c r="F1347" s="150" t="str">
        <f>IF(G1347="","",VLOOKUP($G1347,'金額'!$N$3:$Q$62,4,FALSE))</f>
        <v/>
      </c>
      <c r="G1347" s="140"/>
      <c r="H1347" s="141"/>
      <c r="I1347" s="142"/>
      <c r="J1347" s="143"/>
      <c r="K1347" s="144"/>
      <c r="L1347" s="145"/>
      <c r="M1347" s="151" t="str">
        <f>IF(G1347="","", IF(G1347="Palette TIP",#REF!,VLOOKUP(G1347, '金額'!$N$3:$P$62, 3, FALSE)))</f>
        <v/>
      </c>
      <c r="N1347" s="147" t="str">
        <f t="shared" si="2"/>
        <v/>
      </c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  <c r="AB1347" s="11"/>
    </row>
    <row r="1348" ht="13.5" customHeight="1">
      <c r="A1348" s="148"/>
      <c r="B1348" s="60" t="str">
        <f>IF($K1348="","",(VLOOKUP($K1348,'判定表'!$B$3:$G$108,6,FALSE)))</f>
        <v/>
      </c>
      <c r="C1348" s="137"/>
      <c r="D1348" s="149" t="str">
        <f t="shared" si="1"/>
        <v/>
      </c>
      <c r="E1348" s="150" t="str">
        <f>IF(G1348="","",VLOOKUP($G1348,'金額'!$N$3:$O$62,2,FALSE))</f>
        <v/>
      </c>
      <c r="F1348" s="150" t="str">
        <f>IF(G1348="","",VLOOKUP($G1348,'金額'!$N$3:$Q$62,4,FALSE))</f>
        <v/>
      </c>
      <c r="G1348" s="140"/>
      <c r="H1348" s="141"/>
      <c r="I1348" s="142"/>
      <c r="J1348" s="143"/>
      <c r="K1348" s="144"/>
      <c r="L1348" s="145"/>
      <c r="M1348" s="151" t="str">
        <f>IF(G1348="","", IF(G1348="Palette TIP",#REF!,VLOOKUP(G1348, '金額'!$N$3:$P$62, 3, FALSE)))</f>
        <v/>
      </c>
      <c r="N1348" s="147" t="str">
        <f t="shared" si="2"/>
        <v/>
      </c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</row>
    <row r="1349" ht="13.5" customHeight="1">
      <c r="A1349" s="148"/>
      <c r="B1349" s="60" t="str">
        <f>IF($K1349="","",(VLOOKUP($K1349,'判定表'!$B$3:$G$108,6,FALSE)))</f>
        <v/>
      </c>
      <c r="C1349" s="137"/>
      <c r="D1349" s="149" t="str">
        <f t="shared" si="1"/>
        <v/>
      </c>
      <c r="E1349" s="150" t="str">
        <f>IF(G1349="","",VLOOKUP($G1349,'金額'!$N$3:$O$62,2,FALSE))</f>
        <v/>
      </c>
      <c r="F1349" s="150" t="str">
        <f>IF(G1349="","",VLOOKUP($G1349,'金額'!$N$3:$Q$62,4,FALSE))</f>
        <v/>
      </c>
      <c r="G1349" s="140"/>
      <c r="H1349" s="141"/>
      <c r="I1349" s="142"/>
      <c r="J1349" s="143"/>
      <c r="K1349" s="144"/>
      <c r="L1349" s="145"/>
      <c r="M1349" s="151" t="str">
        <f>IF(G1349="","", IF(G1349="Palette TIP",#REF!,VLOOKUP(G1349, '金額'!$N$3:$P$62, 3, FALSE)))</f>
        <v/>
      </c>
      <c r="N1349" s="147" t="str">
        <f t="shared" si="2"/>
        <v/>
      </c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</row>
    <row r="1350" ht="13.5" customHeight="1">
      <c r="A1350" s="148"/>
      <c r="B1350" s="60" t="str">
        <f>IF($K1350="","",(VLOOKUP($K1350,'判定表'!$B$3:$G$108,6,FALSE)))</f>
        <v/>
      </c>
      <c r="C1350" s="137"/>
      <c r="D1350" s="149" t="str">
        <f t="shared" si="1"/>
        <v/>
      </c>
      <c r="E1350" s="150" t="str">
        <f>IF(G1350="","",VLOOKUP($G1350,'金額'!$N$3:$O$62,2,FALSE))</f>
        <v/>
      </c>
      <c r="F1350" s="150" t="str">
        <f>IF(G1350="","",VLOOKUP($G1350,'金額'!$N$3:$Q$62,4,FALSE))</f>
        <v/>
      </c>
      <c r="G1350" s="140"/>
      <c r="H1350" s="141"/>
      <c r="I1350" s="142"/>
      <c r="J1350" s="143"/>
      <c r="K1350" s="144"/>
      <c r="L1350" s="145"/>
      <c r="M1350" s="151" t="str">
        <f>IF(G1350="","", IF(G1350="Palette TIP",#REF!,VLOOKUP(G1350, '金額'!$N$3:$P$62, 3, FALSE)))</f>
        <v/>
      </c>
      <c r="N1350" s="147" t="str">
        <f t="shared" si="2"/>
        <v/>
      </c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</row>
    <row r="1351" ht="13.5" customHeight="1">
      <c r="A1351" s="148"/>
      <c r="B1351" s="60" t="str">
        <f>IF($K1351="","",(VLOOKUP($K1351,'判定表'!$B$3:$G$108,6,FALSE)))</f>
        <v/>
      </c>
      <c r="C1351" s="137"/>
      <c r="D1351" s="149" t="str">
        <f t="shared" si="1"/>
        <v/>
      </c>
      <c r="E1351" s="150" t="str">
        <f>IF(G1351="","",VLOOKUP($G1351,'金額'!$N$3:$O$62,2,FALSE))</f>
        <v/>
      </c>
      <c r="F1351" s="150" t="str">
        <f>IF(G1351="","",VLOOKUP($G1351,'金額'!$N$3:$Q$62,4,FALSE))</f>
        <v/>
      </c>
      <c r="G1351" s="140"/>
      <c r="H1351" s="141"/>
      <c r="I1351" s="142"/>
      <c r="J1351" s="143"/>
      <c r="K1351" s="144"/>
      <c r="L1351" s="145"/>
      <c r="M1351" s="151" t="str">
        <f>IF(G1351="","", IF(G1351="Palette TIP",#REF!,VLOOKUP(G1351, '金額'!$N$3:$P$62, 3, FALSE)))</f>
        <v/>
      </c>
      <c r="N1351" s="147" t="str">
        <f t="shared" si="2"/>
        <v/>
      </c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1"/>
      <c r="AB1351" s="11"/>
    </row>
    <row r="1352" ht="13.5" customHeight="1">
      <c r="A1352" s="148"/>
      <c r="B1352" s="60" t="str">
        <f>IF($K1352="","",(VLOOKUP($K1352,'判定表'!$B$3:$G$108,6,FALSE)))</f>
        <v/>
      </c>
      <c r="C1352" s="137"/>
      <c r="D1352" s="149" t="str">
        <f t="shared" si="1"/>
        <v/>
      </c>
      <c r="E1352" s="150" t="str">
        <f>IF(G1352="","",VLOOKUP($G1352,'金額'!$N$3:$O$62,2,FALSE))</f>
        <v/>
      </c>
      <c r="F1352" s="150" t="str">
        <f>IF(G1352="","",VLOOKUP($G1352,'金額'!$N$3:$Q$62,4,FALSE))</f>
        <v/>
      </c>
      <c r="G1352" s="140"/>
      <c r="H1352" s="141"/>
      <c r="I1352" s="142"/>
      <c r="J1352" s="143"/>
      <c r="K1352" s="144"/>
      <c r="L1352" s="145"/>
      <c r="M1352" s="151" t="str">
        <f>IF(G1352="","", IF(G1352="Palette TIP",#REF!,VLOOKUP(G1352, '金額'!$N$3:$P$62, 3, FALSE)))</f>
        <v/>
      </c>
      <c r="N1352" s="147" t="str">
        <f t="shared" si="2"/>
        <v/>
      </c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</row>
    <row r="1353" ht="13.5" customHeight="1">
      <c r="A1353" s="148"/>
      <c r="B1353" s="60" t="str">
        <f>IF($K1353="","",(VLOOKUP($K1353,'判定表'!$B$3:$G$108,6,FALSE)))</f>
        <v/>
      </c>
      <c r="C1353" s="137"/>
      <c r="D1353" s="149" t="str">
        <f t="shared" si="1"/>
        <v/>
      </c>
      <c r="E1353" s="150" t="str">
        <f>IF(G1353="","",VLOOKUP($G1353,'金額'!$N$3:$O$62,2,FALSE))</f>
        <v/>
      </c>
      <c r="F1353" s="150" t="str">
        <f>IF(G1353="","",VLOOKUP($G1353,'金額'!$N$3:$Q$62,4,FALSE))</f>
        <v/>
      </c>
      <c r="G1353" s="140"/>
      <c r="H1353" s="141"/>
      <c r="I1353" s="142"/>
      <c r="J1353" s="143"/>
      <c r="K1353" s="144"/>
      <c r="L1353" s="145"/>
      <c r="M1353" s="151" t="str">
        <f>IF(G1353="","", IF(G1353="Palette TIP",#REF!,VLOOKUP(G1353, '金額'!$N$3:$P$62, 3, FALSE)))</f>
        <v/>
      </c>
      <c r="N1353" s="147" t="str">
        <f t="shared" si="2"/>
        <v/>
      </c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</row>
    <row r="1354" ht="13.5" customHeight="1">
      <c r="A1354" s="148"/>
      <c r="B1354" s="60" t="str">
        <f>IF($K1354="","",(VLOOKUP($K1354,'判定表'!$B$3:$G$108,6,FALSE)))</f>
        <v/>
      </c>
      <c r="C1354" s="137"/>
      <c r="D1354" s="149" t="str">
        <f t="shared" si="1"/>
        <v/>
      </c>
      <c r="E1354" s="150" t="str">
        <f>IF(G1354="","",VLOOKUP($G1354,'金額'!$N$3:$O$62,2,FALSE))</f>
        <v/>
      </c>
      <c r="F1354" s="150" t="str">
        <f>IF(G1354="","",VLOOKUP($G1354,'金額'!$N$3:$Q$62,4,FALSE))</f>
        <v/>
      </c>
      <c r="G1354" s="140"/>
      <c r="H1354" s="141"/>
      <c r="I1354" s="142"/>
      <c r="J1354" s="143"/>
      <c r="K1354" s="144"/>
      <c r="L1354" s="145"/>
      <c r="M1354" s="151" t="str">
        <f>IF(G1354="","", IF(G1354="Palette TIP",#REF!,VLOOKUP(G1354, '金額'!$N$3:$P$62, 3, FALSE)))</f>
        <v/>
      </c>
      <c r="N1354" s="147" t="str">
        <f t="shared" si="2"/>
        <v/>
      </c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</row>
    <row r="1355" ht="13.5" customHeight="1">
      <c r="A1355" s="148"/>
      <c r="B1355" s="60" t="str">
        <f>IF($K1355="","",(VLOOKUP($K1355,'判定表'!$B$3:$G$108,6,FALSE)))</f>
        <v/>
      </c>
      <c r="C1355" s="137"/>
      <c r="D1355" s="149" t="str">
        <f t="shared" si="1"/>
        <v/>
      </c>
      <c r="E1355" s="150" t="str">
        <f>IF(G1355="","",VLOOKUP($G1355,'金額'!$N$3:$O$62,2,FALSE))</f>
        <v/>
      </c>
      <c r="F1355" s="150" t="str">
        <f>IF(G1355="","",VLOOKUP($G1355,'金額'!$N$3:$Q$62,4,FALSE))</f>
        <v/>
      </c>
      <c r="G1355" s="140"/>
      <c r="H1355" s="141"/>
      <c r="I1355" s="142"/>
      <c r="J1355" s="143"/>
      <c r="K1355" s="144"/>
      <c r="L1355" s="145"/>
      <c r="M1355" s="151" t="str">
        <f>IF(G1355="","", IF(G1355="Palette TIP",#REF!,VLOOKUP(G1355, '金額'!$N$3:$P$62, 3, FALSE)))</f>
        <v/>
      </c>
      <c r="N1355" s="147" t="str">
        <f t="shared" si="2"/>
        <v/>
      </c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</row>
    <row r="1356" ht="13.5" customHeight="1">
      <c r="A1356" s="148"/>
      <c r="B1356" s="60" t="str">
        <f>IF($K1356="","",(VLOOKUP($K1356,'判定表'!$B$3:$G$108,6,FALSE)))</f>
        <v/>
      </c>
      <c r="C1356" s="137"/>
      <c r="D1356" s="149" t="str">
        <f t="shared" si="1"/>
        <v/>
      </c>
      <c r="E1356" s="150" t="str">
        <f>IF(G1356="","",VLOOKUP($G1356,'金額'!$N$3:$O$62,2,FALSE))</f>
        <v/>
      </c>
      <c r="F1356" s="150" t="str">
        <f>IF(G1356="","",VLOOKUP($G1356,'金額'!$N$3:$Q$62,4,FALSE))</f>
        <v/>
      </c>
      <c r="G1356" s="140"/>
      <c r="H1356" s="141"/>
      <c r="I1356" s="142"/>
      <c r="J1356" s="143"/>
      <c r="K1356" s="144"/>
      <c r="L1356" s="145"/>
      <c r="M1356" s="151" t="str">
        <f>IF(G1356="","", IF(G1356="Palette TIP",#REF!,VLOOKUP(G1356, '金額'!$N$3:$P$62, 3, FALSE)))</f>
        <v/>
      </c>
      <c r="N1356" s="147" t="str">
        <f t="shared" si="2"/>
        <v/>
      </c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  <c r="AB1356" s="11"/>
    </row>
    <row r="1357" ht="13.5" customHeight="1">
      <c r="A1357" s="148"/>
      <c r="B1357" s="60" t="str">
        <f>IF($K1357="","",(VLOOKUP($K1357,'判定表'!$B$3:$G$108,6,FALSE)))</f>
        <v/>
      </c>
      <c r="C1357" s="137"/>
      <c r="D1357" s="149" t="str">
        <f t="shared" si="1"/>
        <v/>
      </c>
      <c r="E1357" s="150" t="str">
        <f>IF(G1357="","",VLOOKUP($G1357,'金額'!$N$3:$O$62,2,FALSE))</f>
        <v/>
      </c>
      <c r="F1357" s="150" t="str">
        <f>IF(G1357="","",VLOOKUP($G1357,'金額'!$N$3:$Q$62,4,FALSE))</f>
        <v/>
      </c>
      <c r="G1357" s="140"/>
      <c r="H1357" s="141"/>
      <c r="I1357" s="142"/>
      <c r="J1357" s="143"/>
      <c r="K1357" s="144"/>
      <c r="L1357" s="145"/>
      <c r="M1357" s="151" t="str">
        <f>IF(G1357="","", IF(G1357="Palette TIP",#REF!,VLOOKUP(G1357, '金額'!$N$3:$P$62, 3, FALSE)))</f>
        <v/>
      </c>
      <c r="N1357" s="147" t="str">
        <f t="shared" si="2"/>
        <v/>
      </c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  <c r="AB1357" s="11"/>
    </row>
    <row r="1358" ht="13.5" customHeight="1">
      <c r="A1358" s="148"/>
      <c r="B1358" s="60" t="str">
        <f>IF($K1358="","",(VLOOKUP($K1358,'判定表'!$B$3:$G$108,6,FALSE)))</f>
        <v/>
      </c>
      <c r="C1358" s="137"/>
      <c r="D1358" s="149" t="str">
        <f t="shared" si="1"/>
        <v/>
      </c>
      <c r="E1358" s="150" t="str">
        <f>IF(G1358="","",VLOOKUP($G1358,'金額'!$N$3:$O$62,2,FALSE))</f>
        <v/>
      </c>
      <c r="F1358" s="150" t="str">
        <f>IF(G1358="","",VLOOKUP($G1358,'金額'!$N$3:$Q$62,4,FALSE))</f>
        <v/>
      </c>
      <c r="G1358" s="140"/>
      <c r="H1358" s="141"/>
      <c r="I1358" s="142"/>
      <c r="J1358" s="143"/>
      <c r="K1358" s="144"/>
      <c r="L1358" s="145"/>
      <c r="M1358" s="151" t="str">
        <f>IF(G1358="","", IF(G1358="Palette TIP",#REF!,VLOOKUP(G1358, '金額'!$N$3:$P$62, 3, FALSE)))</f>
        <v/>
      </c>
      <c r="N1358" s="147" t="str">
        <f t="shared" si="2"/>
        <v/>
      </c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</row>
    <row r="1359" ht="13.5" customHeight="1">
      <c r="A1359" s="148"/>
      <c r="B1359" s="60" t="str">
        <f>IF($K1359="","",(VLOOKUP($K1359,'判定表'!$B$3:$G$108,6,FALSE)))</f>
        <v/>
      </c>
      <c r="C1359" s="137"/>
      <c r="D1359" s="149" t="str">
        <f t="shared" si="1"/>
        <v/>
      </c>
      <c r="E1359" s="150" t="str">
        <f>IF(G1359="","",VLOOKUP($G1359,'金額'!$N$3:$O$62,2,FALSE))</f>
        <v/>
      </c>
      <c r="F1359" s="150" t="str">
        <f>IF(G1359="","",VLOOKUP($G1359,'金額'!$N$3:$Q$62,4,FALSE))</f>
        <v/>
      </c>
      <c r="G1359" s="140"/>
      <c r="H1359" s="141"/>
      <c r="I1359" s="142"/>
      <c r="J1359" s="143"/>
      <c r="K1359" s="144"/>
      <c r="L1359" s="145"/>
      <c r="M1359" s="151" t="str">
        <f>IF(G1359="","", IF(G1359="Palette TIP",#REF!,VLOOKUP(G1359, '金額'!$N$3:$P$62, 3, FALSE)))</f>
        <v/>
      </c>
      <c r="N1359" s="147" t="str">
        <f t="shared" si="2"/>
        <v/>
      </c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</row>
    <row r="1360" ht="13.5" customHeight="1">
      <c r="A1360" s="148"/>
      <c r="B1360" s="60" t="str">
        <f>IF($K1360="","",(VLOOKUP($K1360,'判定表'!$B$3:$G$108,6,FALSE)))</f>
        <v/>
      </c>
      <c r="C1360" s="137"/>
      <c r="D1360" s="149" t="str">
        <f t="shared" si="1"/>
        <v/>
      </c>
      <c r="E1360" s="150" t="str">
        <f>IF(G1360="","",VLOOKUP($G1360,'金額'!$N$3:$O$62,2,FALSE))</f>
        <v/>
      </c>
      <c r="F1360" s="150" t="str">
        <f>IF(G1360="","",VLOOKUP($G1360,'金額'!$N$3:$Q$62,4,FALSE))</f>
        <v/>
      </c>
      <c r="G1360" s="140"/>
      <c r="H1360" s="141"/>
      <c r="I1360" s="142"/>
      <c r="J1360" s="143"/>
      <c r="K1360" s="144"/>
      <c r="L1360" s="145"/>
      <c r="M1360" s="151" t="str">
        <f>IF(G1360="","", IF(G1360="Palette TIP",#REF!,VLOOKUP(G1360, '金額'!$N$3:$P$62, 3, FALSE)))</f>
        <v/>
      </c>
      <c r="N1360" s="147" t="str">
        <f t="shared" si="2"/>
        <v/>
      </c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</row>
    <row r="1361" ht="13.5" customHeight="1">
      <c r="A1361" s="148"/>
      <c r="B1361" s="60" t="str">
        <f>IF($K1361="","",(VLOOKUP($K1361,'判定表'!$B$3:$G$108,6,FALSE)))</f>
        <v/>
      </c>
      <c r="C1361" s="137"/>
      <c r="D1361" s="149" t="str">
        <f t="shared" si="1"/>
        <v/>
      </c>
      <c r="E1361" s="150" t="str">
        <f>IF(G1361="","",VLOOKUP($G1361,'金額'!$N$3:$O$62,2,FALSE))</f>
        <v/>
      </c>
      <c r="F1361" s="150" t="str">
        <f>IF(G1361="","",VLOOKUP($G1361,'金額'!$N$3:$Q$62,4,FALSE))</f>
        <v/>
      </c>
      <c r="G1361" s="140"/>
      <c r="H1361" s="141"/>
      <c r="I1361" s="142"/>
      <c r="J1361" s="143"/>
      <c r="K1361" s="144"/>
      <c r="L1361" s="145"/>
      <c r="M1361" s="151" t="str">
        <f>IF(G1361="","", IF(G1361="Palette TIP",#REF!,VLOOKUP(G1361, '金額'!$N$3:$P$62, 3, FALSE)))</f>
        <v/>
      </c>
      <c r="N1361" s="147" t="str">
        <f t="shared" si="2"/>
        <v/>
      </c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</row>
    <row r="1362" ht="13.5" customHeight="1">
      <c r="A1362" s="148"/>
      <c r="B1362" s="60" t="str">
        <f>IF($K1362="","",(VLOOKUP($K1362,'判定表'!$B$3:$G$108,6,FALSE)))</f>
        <v/>
      </c>
      <c r="C1362" s="137"/>
      <c r="D1362" s="149" t="str">
        <f t="shared" si="1"/>
        <v/>
      </c>
      <c r="E1362" s="150" t="str">
        <f>IF(G1362="","",VLOOKUP($G1362,'金額'!$N$3:$O$62,2,FALSE))</f>
        <v/>
      </c>
      <c r="F1362" s="150" t="str">
        <f>IF(G1362="","",VLOOKUP($G1362,'金額'!$N$3:$Q$62,4,FALSE))</f>
        <v/>
      </c>
      <c r="G1362" s="140"/>
      <c r="H1362" s="141"/>
      <c r="I1362" s="142"/>
      <c r="J1362" s="143"/>
      <c r="K1362" s="144"/>
      <c r="L1362" s="145"/>
      <c r="M1362" s="151" t="str">
        <f>IF(G1362="","", IF(G1362="Palette TIP",#REF!,VLOOKUP(G1362, '金額'!$N$3:$P$62, 3, FALSE)))</f>
        <v/>
      </c>
      <c r="N1362" s="147" t="str">
        <f t="shared" si="2"/>
        <v/>
      </c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  <c r="AB1362" s="11"/>
    </row>
    <row r="1363" ht="13.5" customHeight="1">
      <c r="A1363" s="148"/>
      <c r="B1363" s="60" t="str">
        <f>IF($K1363="","",(VLOOKUP($K1363,'判定表'!$B$3:$G$108,6,FALSE)))</f>
        <v/>
      </c>
      <c r="C1363" s="137"/>
      <c r="D1363" s="149" t="str">
        <f t="shared" si="1"/>
        <v/>
      </c>
      <c r="E1363" s="150" t="str">
        <f>IF(G1363="","",VLOOKUP($G1363,'金額'!$N$3:$O$62,2,FALSE))</f>
        <v/>
      </c>
      <c r="F1363" s="150" t="str">
        <f>IF(G1363="","",VLOOKUP($G1363,'金額'!$N$3:$Q$62,4,FALSE))</f>
        <v/>
      </c>
      <c r="G1363" s="140"/>
      <c r="H1363" s="141"/>
      <c r="I1363" s="142"/>
      <c r="J1363" s="143"/>
      <c r="K1363" s="144"/>
      <c r="L1363" s="145"/>
      <c r="M1363" s="151" t="str">
        <f>IF(G1363="","", IF(G1363="Palette TIP",#REF!,VLOOKUP(G1363, '金額'!$N$3:$P$62, 3, FALSE)))</f>
        <v/>
      </c>
      <c r="N1363" s="147" t="str">
        <f t="shared" si="2"/>
        <v/>
      </c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  <c r="AB1363" s="11"/>
    </row>
    <row r="1364" ht="13.5" customHeight="1">
      <c r="A1364" s="148"/>
      <c r="B1364" s="60" t="str">
        <f>IF($K1364="","",(VLOOKUP($K1364,'判定表'!$B$3:$G$108,6,FALSE)))</f>
        <v/>
      </c>
      <c r="C1364" s="137"/>
      <c r="D1364" s="149" t="str">
        <f t="shared" si="1"/>
        <v/>
      </c>
      <c r="E1364" s="150" t="str">
        <f>IF(G1364="","",VLOOKUP($G1364,'金額'!$N$3:$O$62,2,FALSE))</f>
        <v/>
      </c>
      <c r="F1364" s="150" t="str">
        <f>IF(G1364="","",VLOOKUP($G1364,'金額'!$N$3:$Q$62,4,FALSE))</f>
        <v/>
      </c>
      <c r="G1364" s="140"/>
      <c r="H1364" s="141"/>
      <c r="I1364" s="142"/>
      <c r="J1364" s="143"/>
      <c r="K1364" s="144"/>
      <c r="L1364" s="145"/>
      <c r="M1364" s="151" t="str">
        <f>IF(G1364="","", IF(G1364="Palette TIP",#REF!,VLOOKUP(G1364, '金額'!$N$3:$P$62, 3, FALSE)))</f>
        <v/>
      </c>
      <c r="N1364" s="147" t="str">
        <f t="shared" si="2"/>
        <v/>
      </c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</row>
    <row r="1365" ht="13.5" customHeight="1">
      <c r="A1365" s="148"/>
      <c r="B1365" s="60" t="str">
        <f>IF($K1365="","",(VLOOKUP($K1365,'判定表'!$B$3:$G$108,6,FALSE)))</f>
        <v/>
      </c>
      <c r="C1365" s="137"/>
      <c r="D1365" s="149" t="str">
        <f t="shared" si="1"/>
        <v/>
      </c>
      <c r="E1365" s="150" t="str">
        <f>IF(G1365="","",VLOOKUP($G1365,'金額'!$N$3:$O$62,2,FALSE))</f>
        <v/>
      </c>
      <c r="F1365" s="150" t="str">
        <f>IF(G1365="","",VLOOKUP($G1365,'金額'!$N$3:$Q$62,4,FALSE))</f>
        <v/>
      </c>
      <c r="G1365" s="140"/>
      <c r="H1365" s="141"/>
      <c r="I1365" s="142"/>
      <c r="J1365" s="143"/>
      <c r="K1365" s="144"/>
      <c r="L1365" s="145"/>
      <c r="M1365" s="151" t="str">
        <f>IF(G1365="","", IF(G1365="Palette TIP",#REF!,VLOOKUP(G1365, '金額'!$N$3:$P$62, 3, FALSE)))</f>
        <v/>
      </c>
      <c r="N1365" s="147" t="str">
        <f t="shared" si="2"/>
        <v/>
      </c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  <c r="AB1365" s="11"/>
    </row>
    <row r="1366" ht="13.5" customHeight="1">
      <c r="A1366" s="148"/>
      <c r="B1366" s="60" t="str">
        <f>IF($K1366="","",(VLOOKUP($K1366,'判定表'!$B$3:$G$108,6,FALSE)))</f>
        <v/>
      </c>
      <c r="C1366" s="137"/>
      <c r="D1366" s="149" t="str">
        <f t="shared" si="1"/>
        <v/>
      </c>
      <c r="E1366" s="150" t="str">
        <f>IF(G1366="","",VLOOKUP($G1366,'金額'!$N$3:$O$62,2,FALSE))</f>
        <v/>
      </c>
      <c r="F1366" s="150" t="str">
        <f>IF(G1366="","",VLOOKUP($G1366,'金額'!$N$3:$Q$62,4,FALSE))</f>
        <v/>
      </c>
      <c r="G1366" s="140"/>
      <c r="H1366" s="141"/>
      <c r="I1366" s="142"/>
      <c r="J1366" s="143"/>
      <c r="K1366" s="144"/>
      <c r="L1366" s="145"/>
      <c r="M1366" s="151" t="str">
        <f>IF(G1366="","", IF(G1366="Palette TIP",#REF!,VLOOKUP(G1366, '金額'!$N$3:$P$62, 3, FALSE)))</f>
        <v/>
      </c>
      <c r="N1366" s="147" t="str">
        <f t="shared" si="2"/>
        <v/>
      </c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  <c r="AB1366" s="11"/>
    </row>
    <row r="1367" ht="13.5" customHeight="1">
      <c r="A1367" s="148"/>
      <c r="B1367" s="60" t="str">
        <f>IF($K1367="","",(VLOOKUP($K1367,'判定表'!$B$3:$G$108,6,FALSE)))</f>
        <v/>
      </c>
      <c r="C1367" s="137"/>
      <c r="D1367" s="149" t="str">
        <f t="shared" si="1"/>
        <v/>
      </c>
      <c r="E1367" s="150" t="str">
        <f>IF(G1367="","",VLOOKUP($G1367,'金額'!$N$3:$O$62,2,FALSE))</f>
        <v/>
      </c>
      <c r="F1367" s="150" t="str">
        <f>IF(G1367="","",VLOOKUP($G1367,'金額'!$N$3:$Q$62,4,FALSE))</f>
        <v/>
      </c>
      <c r="G1367" s="140"/>
      <c r="H1367" s="141"/>
      <c r="I1367" s="142"/>
      <c r="J1367" s="143"/>
      <c r="K1367" s="144"/>
      <c r="L1367" s="145"/>
      <c r="M1367" s="151" t="str">
        <f>IF(G1367="","", IF(G1367="Palette TIP",#REF!,VLOOKUP(G1367, '金額'!$N$3:$P$62, 3, FALSE)))</f>
        <v/>
      </c>
      <c r="N1367" s="147" t="str">
        <f t="shared" si="2"/>
        <v/>
      </c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</row>
    <row r="1368" ht="13.5" customHeight="1">
      <c r="A1368" s="148"/>
      <c r="B1368" s="60" t="str">
        <f>IF($K1368="","",(VLOOKUP($K1368,'判定表'!$B$3:$G$108,6,FALSE)))</f>
        <v/>
      </c>
      <c r="C1368" s="137"/>
      <c r="D1368" s="149" t="str">
        <f t="shared" si="1"/>
        <v/>
      </c>
      <c r="E1368" s="150" t="str">
        <f>IF(G1368="","",VLOOKUP($G1368,'金額'!$N$3:$O$62,2,FALSE))</f>
        <v/>
      </c>
      <c r="F1368" s="150" t="str">
        <f>IF(G1368="","",VLOOKUP($G1368,'金額'!$N$3:$Q$62,4,FALSE))</f>
        <v/>
      </c>
      <c r="G1368" s="140"/>
      <c r="H1368" s="141"/>
      <c r="I1368" s="142"/>
      <c r="J1368" s="143"/>
      <c r="K1368" s="144"/>
      <c r="L1368" s="145"/>
      <c r="M1368" s="151" t="str">
        <f>IF(G1368="","", IF(G1368="Palette TIP",#REF!,VLOOKUP(G1368, '金額'!$N$3:$P$62, 3, FALSE)))</f>
        <v/>
      </c>
      <c r="N1368" s="147" t="str">
        <f t="shared" si="2"/>
        <v/>
      </c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</row>
    <row r="1369" ht="13.5" customHeight="1">
      <c r="A1369" s="148"/>
      <c r="B1369" s="60" t="str">
        <f>IF($K1369="","",(VLOOKUP($K1369,'判定表'!$B$3:$G$108,6,FALSE)))</f>
        <v/>
      </c>
      <c r="C1369" s="137"/>
      <c r="D1369" s="149" t="str">
        <f t="shared" si="1"/>
        <v/>
      </c>
      <c r="E1369" s="150" t="str">
        <f>IF(G1369="","",VLOOKUP($G1369,'金額'!$N$3:$O$62,2,FALSE))</f>
        <v/>
      </c>
      <c r="F1369" s="150" t="str">
        <f>IF(G1369="","",VLOOKUP($G1369,'金額'!$N$3:$Q$62,4,FALSE))</f>
        <v/>
      </c>
      <c r="G1369" s="140"/>
      <c r="H1369" s="141"/>
      <c r="I1369" s="142"/>
      <c r="J1369" s="143"/>
      <c r="K1369" s="144"/>
      <c r="L1369" s="145"/>
      <c r="M1369" s="151" t="str">
        <f>IF(G1369="","", IF(G1369="Palette TIP",#REF!,VLOOKUP(G1369, '金額'!$N$3:$P$62, 3, FALSE)))</f>
        <v/>
      </c>
      <c r="N1369" s="147" t="str">
        <f t="shared" si="2"/>
        <v/>
      </c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  <c r="AB1369" s="11"/>
    </row>
    <row r="1370" ht="13.5" customHeight="1">
      <c r="A1370" s="148"/>
      <c r="B1370" s="60" t="str">
        <f>IF($K1370="","",(VLOOKUP($K1370,'判定表'!$B$3:$G$108,6,FALSE)))</f>
        <v/>
      </c>
      <c r="C1370" s="137"/>
      <c r="D1370" s="149" t="str">
        <f t="shared" si="1"/>
        <v/>
      </c>
      <c r="E1370" s="150" t="str">
        <f>IF(G1370="","",VLOOKUP($G1370,'金額'!$N$3:$O$62,2,FALSE))</f>
        <v/>
      </c>
      <c r="F1370" s="150" t="str">
        <f>IF(G1370="","",VLOOKUP($G1370,'金額'!$N$3:$Q$62,4,FALSE))</f>
        <v/>
      </c>
      <c r="G1370" s="140"/>
      <c r="H1370" s="141"/>
      <c r="I1370" s="142"/>
      <c r="J1370" s="143"/>
      <c r="K1370" s="144"/>
      <c r="L1370" s="145"/>
      <c r="M1370" s="151" t="str">
        <f>IF(G1370="","", IF(G1370="Palette TIP",#REF!,VLOOKUP(G1370, '金額'!$N$3:$P$62, 3, FALSE)))</f>
        <v/>
      </c>
      <c r="N1370" s="147" t="str">
        <f t="shared" si="2"/>
        <v/>
      </c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</row>
    <row r="1371" ht="13.5" customHeight="1">
      <c r="A1371" s="148"/>
      <c r="B1371" s="60" t="str">
        <f>IF($K1371="","",(VLOOKUP($K1371,'判定表'!$B$3:$G$108,6,FALSE)))</f>
        <v/>
      </c>
      <c r="C1371" s="137"/>
      <c r="D1371" s="149" t="str">
        <f t="shared" si="1"/>
        <v/>
      </c>
      <c r="E1371" s="150" t="str">
        <f>IF(G1371="","",VLOOKUP($G1371,'金額'!$N$3:$O$62,2,FALSE))</f>
        <v/>
      </c>
      <c r="F1371" s="150" t="str">
        <f>IF(G1371="","",VLOOKUP($G1371,'金額'!$N$3:$Q$62,4,FALSE))</f>
        <v/>
      </c>
      <c r="G1371" s="140"/>
      <c r="H1371" s="141"/>
      <c r="I1371" s="142"/>
      <c r="J1371" s="143"/>
      <c r="K1371" s="144"/>
      <c r="L1371" s="145"/>
      <c r="M1371" s="151" t="str">
        <f>IF(G1371="","", IF(G1371="Palette TIP",#REF!,VLOOKUP(G1371, '金額'!$N$3:$P$62, 3, FALSE)))</f>
        <v/>
      </c>
      <c r="N1371" s="147" t="str">
        <f t="shared" si="2"/>
        <v/>
      </c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1"/>
      <c r="AB1371" s="11"/>
    </row>
    <row r="1372" ht="13.5" customHeight="1">
      <c r="A1372" s="148"/>
      <c r="B1372" s="60" t="str">
        <f>IF($K1372="","",(VLOOKUP($K1372,'判定表'!$B$3:$G$108,6,FALSE)))</f>
        <v/>
      </c>
      <c r="C1372" s="137"/>
      <c r="D1372" s="149" t="str">
        <f t="shared" si="1"/>
        <v/>
      </c>
      <c r="E1372" s="150" t="str">
        <f>IF(G1372="","",VLOOKUP($G1372,'金額'!$N$3:$O$62,2,FALSE))</f>
        <v/>
      </c>
      <c r="F1372" s="150" t="str">
        <f>IF(G1372="","",VLOOKUP($G1372,'金額'!$N$3:$Q$62,4,FALSE))</f>
        <v/>
      </c>
      <c r="G1372" s="140"/>
      <c r="H1372" s="141"/>
      <c r="I1372" s="142"/>
      <c r="J1372" s="143"/>
      <c r="K1372" s="144"/>
      <c r="L1372" s="145"/>
      <c r="M1372" s="151" t="str">
        <f>IF(G1372="","", IF(G1372="Palette TIP",#REF!,VLOOKUP(G1372, '金額'!$N$3:$P$62, 3, FALSE)))</f>
        <v/>
      </c>
      <c r="N1372" s="147" t="str">
        <f t="shared" si="2"/>
        <v/>
      </c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  <c r="AB1372" s="11"/>
    </row>
    <row r="1373" ht="13.5" customHeight="1">
      <c r="A1373" s="148"/>
      <c r="B1373" s="60" t="str">
        <f>IF($K1373="","",(VLOOKUP($K1373,'判定表'!$B$3:$G$108,6,FALSE)))</f>
        <v/>
      </c>
      <c r="C1373" s="137"/>
      <c r="D1373" s="149" t="str">
        <f t="shared" si="1"/>
        <v/>
      </c>
      <c r="E1373" s="150" t="str">
        <f>IF(G1373="","",VLOOKUP($G1373,'金額'!$N$3:$O$62,2,FALSE))</f>
        <v/>
      </c>
      <c r="F1373" s="150" t="str">
        <f>IF(G1373="","",VLOOKUP($G1373,'金額'!$N$3:$Q$62,4,FALSE))</f>
        <v/>
      </c>
      <c r="G1373" s="140"/>
      <c r="H1373" s="141"/>
      <c r="I1373" s="142"/>
      <c r="J1373" s="143"/>
      <c r="K1373" s="144"/>
      <c r="L1373" s="145"/>
      <c r="M1373" s="151" t="str">
        <f>IF(G1373="","", IF(G1373="Palette TIP",#REF!,VLOOKUP(G1373, '金額'!$N$3:$P$62, 3, FALSE)))</f>
        <v/>
      </c>
      <c r="N1373" s="147" t="str">
        <f t="shared" si="2"/>
        <v/>
      </c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</row>
    <row r="1374" ht="13.5" customHeight="1">
      <c r="A1374" s="148"/>
      <c r="B1374" s="60" t="str">
        <f>IF($K1374="","",(VLOOKUP($K1374,'判定表'!$B$3:$G$108,6,FALSE)))</f>
        <v/>
      </c>
      <c r="C1374" s="137"/>
      <c r="D1374" s="149" t="str">
        <f t="shared" si="1"/>
        <v/>
      </c>
      <c r="E1374" s="150" t="str">
        <f>IF(G1374="","",VLOOKUP($G1374,'金額'!$N$3:$O$62,2,FALSE))</f>
        <v/>
      </c>
      <c r="F1374" s="150" t="str">
        <f>IF(G1374="","",VLOOKUP($G1374,'金額'!$N$3:$Q$62,4,FALSE))</f>
        <v/>
      </c>
      <c r="G1374" s="140"/>
      <c r="H1374" s="141"/>
      <c r="I1374" s="142"/>
      <c r="J1374" s="143"/>
      <c r="K1374" s="144"/>
      <c r="L1374" s="145"/>
      <c r="M1374" s="151" t="str">
        <f>IF(G1374="","", IF(G1374="Palette TIP",#REF!,VLOOKUP(G1374, '金額'!$N$3:$P$62, 3, FALSE)))</f>
        <v/>
      </c>
      <c r="N1374" s="147" t="str">
        <f t="shared" si="2"/>
        <v/>
      </c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</row>
    <row r="1375" ht="13.5" customHeight="1">
      <c r="A1375" s="148"/>
      <c r="B1375" s="60" t="str">
        <f>IF($K1375="","",(VLOOKUP($K1375,'判定表'!$B$3:$G$108,6,FALSE)))</f>
        <v/>
      </c>
      <c r="C1375" s="137"/>
      <c r="D1375" s="149" t="str">
        <f t="shared" si="1"/>
        <v/>
      </c>
      <c r="E1375" s="150" t="str">
        <f>IF(G1375="","",VLOOKUP($G1375,'金額'!$N$3:$O$62,2,FALSE))</f>
        <v/>
      </c>
      <c r="F1375" s="150" t="str">
        <f>IF(G1375="","",VLOOKUP($G1375,'金額'!$N$3:$Q$62,4,FALSE))</f>
        <v/>
      </c>
      <c r="G1375" s="140"/>
      <c r="H1375" s="141"/>
      <c r="I1375" s="142"/>
      <c r="J1375" s="143"/>
      <c r="K1375" s="144"/>
      <c r="L1375" s="145"/>
      <c r="M1375" s="151" t="str">
        <f>IF(G1375="","", IF(G1375="Palette TIP",#REF!,VLOOKUP(G1375, '金額'!$N$3:$P$62, 3, FALSE)))</f>
        <v/>
      </c>
      <c r="N1375" s="147" t="str">
        <f t="shared" si="2"/>
        <v/>
      </c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  <c r="AB1375" s="11"/>
    </row>
    <row r="1376" ht="13.5" customHeight="1">
      <c r="A1376" s="148"/>
      <c r="B1376" s="60" t="str">
        <f>IF($K1376="","",(VLOOKUP($K1376,'判定表'!$B$3:$G$108,6,FALSE)))</f>
        <v/>
      </c>
      <c r="C1376" s="137"/>
      <c r="D1376" s="149" t="str">
        <f t="shared" si="1"/>
        <v/>
      </c>
      <c r="E1376" s="150" t="str">
        <f>IF(G1376="","",VLOOKUP($G1376,'金額'!$N$3:$O$62,2,FALSE))</f>
        <v/>
      </c>
      <c r="F1376" s="150" t="str">
        <f>IF(G1376="","",VLOOKUP($G1376,'金額'!$N$3:$Q$62,4,FALSE))</f>
        <v/>
      </c>
      <c r="G1376" s="140"/>
      <c r="H1376" s="141"/>
      <c r="I1376" s="142"/>
      <c r="J1376" s="143"/>
      <c r="K1376" s="144"/>
      <c r="L1376" s="145"/>
      <c r="M1376" s="151" t="str">
        <f>IF(G1376="","", IF(G1376="Palette TIP",#REF!,VLOOKUP(G1376, '金額'!$N$3:$P$62, 3, FALSE)))</f>
        <v/>
      </c>
      <c r="N1376" s="147" t="str">
        <f t="shared" si="2"/>
        <v/>
      </c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1"/>
      <c r="AB1376" s="11"/>
    </row>
    <row r="1377" ht="13.5" customHeight="1">
      <c r="A1377" s="148"/>
      <c r="B1377" s="60" t="str">
        <f>IF($K1377="","",(VLOOKUP($K1377,'判定表'!$B$3:$G$108,6,FALSE)))</f>
        <v/>
      </c>
      <c r="C1377" s="137"/>
      <c r="D1377" s="149" t="str">
        <f t="shared" si="1"/>
        <v/>
      </c>
      <c r="E1377" s="150" t="str">
        <f>IF(G1377="","",VLOOKUP($G1377,'金額'!$N$3:$O$62,2,FALSE))</f>
        <v/>
      </c>
      <c r="F1377" s="150" t="str">
        <f>IF(G1377="","",VLOOKUP($G1377,'金額'!$N$3:$Q$62,4,FALSE))</f>
        <v/>
      </c>
      <c r="G1377" s="140"/>
      <c r="H1377" s="141"/>
      <c r="I1377" s="142"/>
      <c r="J1377" s="143"/>
      <c r="K1377" s="144"/>
      <c r="L1377" s="145"/>
      <c r="M1377" s="151" t="str">
        <f>IF(G1377="","", IF(G1377="Palette TIP",#REF!,VLOOKUP(G1377, '金額'!$N$3:$P$62, 3, FALSE)))</f>
        <v/>
      </c>
      <c r="N1377" s="147" t="str">
        <f t="shared" si="2"/>
        <v/>
      </c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</row>
    <row r="1378" ht="13.5" customHeight="1">
      <c r="A1378" s="148"/>
      <c r="B1378" s="60" t="str">
        <f>IF($K1378="","",(VLOOKUP($K1378,'判定表'!$B$3:$G$108,6,FALSE)))</f>
        <v/>
      </c>
      <c r="C1378" s="137"/>
      <c r="D1378" s="149" t="str">
        <f t="shared" si="1"/>
        <v/>
      </c>
      <c r="E1378" s="150" t="str">
        <f>IF(G1378="","",VLOOKUP($G1378,'金額'!$N$3:$O$62,2,FALSE))</f>
        <v/>
      </c>
      <c r="F1378" s="150" t="str">
        <f>IF(G1378="","",VLOOKUP($G1378,'金額'!$N$3:$Q$62,4,FALSE))</f>
        <v/>
      </c>
      <c r="G1378" s="140"/>
      <c r="H1378" s="141"/>
      <c r="I1378" s="142"/>
      <c r="J1378" s="143"/>
      <c r="K1378" s="144"/>
      <c r="L1378" s="145"/>
      <c r="M1378" s="151" t="str">
        <f>IF(G1378="","", IF(G1378="Palette TIP",#REF!,VLOOKUP(G1378, '金額'!$N$3:$P$62, 3, FALSE)))</f>
        <v/>
      </c>
      <c r="N1378" s="147" t="str">
        <f t="shared" si="2"/>
        <v/>
      </c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1"/>
      <c r="AB1378" s="11"/>
    </row>
    <row r="1379" ht="13.5" customHeight="1">
      <c r="A1379" s="148"/>
      <c r="B1379" s="60" t="str">
        <f>IF($K1379="","",(VLOOKUP($K1379,'判定表'!$B$3:$G$108,6,FALSE)))</f>
        <v/>
      </c>
      <c r="C1379" s="137"/>
      <c r="D1379" s="149" t="str">
        <f t="shared" si="1"/>
        <v/>
      </c>
      <c r="E1379" s="150" t="str">
        <f>IF(G1379="","",VLOOKUP($G1379,'金額'!$N$3:$O$62,2,FALSE))</f>
        <v/>
      </c>
      <c r="F1379" s="150" t="str">
        <f>IF(G1379="","",VLOOKUP($G1379,'金額'!$N$3:$Q$62,4,FALSE))</f>
        <v/>
      </c>
      <c r="G1379" s="140"/>
      <c r="H1379" s="141"/>
      <c r="I1379" s="142"/>
      <c r="J1379" s="143"/>
      <c r="K1379" s="144"/>
      <c r="L1379" s="145"/>
      <c r="M1379" s="151" t="str">
        <f>IF(G1379="","", IF(G1379="Palette TIP",#REF!,VLOOKUP(G1379, '金額'!$N$3:$P$62, 3, FALSE)))</f>
        <v/>
      </c>
      <c r="N1379" s="147" t="str">
        <f t="shared" si="2"/>
        <v/>
      </c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</row>
    <row r="1380" ht="13.5" customHeight="1">
      <c r="A1380" s="148"/>
      <c r="B1380" s="60" t="str">
        <f>IF($K1380="","",(VLOOKUP($K1380,'判定表'!$B$3:$G$108,6,FALSE)))</f>
        <v/>
      </c>
      <c r="C1380" s="137"/>
      <c r="D1380" s="149" t="str">
        <f t="shared" si="1"/>
        <v/>
      </c>
      <c r="E1380" s="150" t="str">
        <f>IF(G1380="","",VLOOKUP($G1380,'金額'!$N$3:$O$62,2,FALSE))</f>
        <v/>
      </c>
      <c r="F1380" s="150" t="str">
        <f>IF(G1380="","",VLOOKUP($G1380,'金額'!$N$3:$Q$62,4,FALSE))</f>
        <v/>
      </c>
      <c r="G1380" s="140"/>
      <c r="H1380" s="141"/>
      <c r="I1380" s="142"/>
      <c r="J1380" s="143"/>
      <c r="K1380" s="144"/>
      <c r="L1380" s="145"/>
      <c r="M1380" s="151" t="str">
        <f>IF(G1380="","", IF(G1380="Palette TIP",#REF!,VLOOKUP(G1380, '金額'!$N$3:$P$62, 3, FALSE)))</f>
        <v/>
      </c>
      <c r="N1380" s="147" t="str">
        <f t="shared" si="2"/>
        <v/>
      </c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1"/>
      <c r="AB1380" s="11"/>
    </row>
    <row r="1381" ht="13.5" customHeight="1">
      <c r="A1381" s="148"/>
      <c r="B1381" s="60" t="str">
        <f>IF($K1381="","",(VLOOKUP($K1381,'判定表'!$B$3:$G$108,6,FALSE)))</f>
        <v/>
      </c>
      <c r="C1381" s="137"/>
      <c r="D1381" s="149" t="str">
        <f t="shared" si="1"/>
        <v/>
      </c>
      <c r="E1381" s="150" t="str">
        <f>IF(G1381="","",VLOOKUP($G1381,'金額'!$N$3:$O$62,2,FALSE))</f>
        <v/>
      </c>
      <c r="F1381" s="150" t="str">
        <f>IF(G1381="","",VLOOKUP($G1381,'金額'!$N$3:$Q$62,4,FALSE))</f>
        <v/>
      </c>
      <c r="G1381" s="140"/>
      <c r="H1381" s="141"/>
      <c r="I1381" s="142"/>
      <c r="J1381" s="143"/>
      <c r="K1381" s="144"/>
      <c r="L1381" s="145"/>
      <c r="M1381" s="151" t="str">
        <f>IF(G1381="","", IF(G1381="Palette TIP",#REF!,VLOOKUP(G1381, '金額'!$N$3:$P$62, 3, FALSE)))</f>
        <v/>
      </c>
      <c r="N1381" s="147" t="str">
        <f t="shared" si="2"/>
        <v/>
      </c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1"/>
      <c r="AB1381" s="11"/>
    </row>
    <row r="1382" ht="13.5" customHeight="1">
      <c r="A1382" s="148"/>
      <c r="B1382" s="60" t="str">
        <f>IF($K1382="","",(VLOOKUP($K1382,'判定表'!$B$3:$G$108,6,FALSE)))</f>
        <v/>
      </c>
      <c r="C1382" s="137"/>
      <c r="D1382" s="149" t="str">
        <f t="shared" si="1"/>
        <v/>
      </c>
      <c r="E1382" s="150" t="str">
        <f>IF(G1382="","",VLOOKUP($G1382,'金額'!$N$3:$O$62,2,FALSE))</f>
        <v/>
      </c>
      <c r="F1382" s="150" t="str">
        <f>IF(G1382="","",VLOOKUP($G1382,'金額'!$N$3:$Q$62,4,FALSE))</f>
        <v/>
      </c>
      <c r="G1382" s="140"/>
      <c r="H1382" s="141"/>
      <c r="I1382" s="142"/>
      <c r="J1382" s="143"/>
      <c r="K1382" s="144"/>
      <c r="L1382" s="145"/>
      <c r="M1382" s="151" t="str">
        <f>IF(G1382="","", IF(G1382="Palette TIP",#REF!,VLOOKUP(G1382, '金額'!$N$3:$P$62, 3, FALSE)))</f>
        <v/>
      </c>
      <c r="N1382" s="147" t="str">
        <f t="shared" si="2"/>
        <v/>
      </c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</row>
    <row r="1383" ht="13.5" customHeight="1">
      <c r="A1383" s="148"/>
      <c r="B1383" s="60" t="str">
        <f>IF($K1383="","",(VLOOKUP($K1383,'判定表'!$B$3:$G$108,6,FALSE)))</f>
        <v/>
      </c>
      <c r="C1383" s="137"/>
      <c r="D1383" s="149" t="str">
        <f t="shared" si="1"/>
        <v/>
      </c>
      <c r="E1383" s="150" t="str">
        <f>IF(G1383="","",VLOOKUP($G1383,'金額'!$N$3:$O$62,2,FALSE))</f>
        <v/>
      </c>
      <c r="F1383" s="150" t="str">
        <f>IF(G1383="","",VLOOKUP($G1383,'金額'!$N$3:$Q$62,4,FALSE))</f>
        <v/>
      </c>
      <c r="G1383" s="140"/>
      <c r="H1383" s="141"/>
      <c r="I1383" s="142"/>
      <c r="J1383" s="143"/>
      <c r="K1383" s="144"/>
      <c r="L1383" s="145"/>
      <c r="M1383" s="151" t="str">
        <f>IF(G1383="","", IF(G1383="Palette TIP",#REF!,VLOOKUP(G1383, '金額'!$N$3:$P$62, 3, FALSE)))</f>
        <v/>
      </c>
      <c r="N1383" s="147" t="str">
        <f t="shared" si="2"/>
        <v/>
      </c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  <c r="AB1383" s="11"/>
    </row>
    <row r="1384" ht="13.5" customHeight="1">
      <c r="A1384" s="148"/>
      <c r="B1384" s="60" t="str">
        <f>IF($K1384="","",(VLOOKUP($K1384,'判定表'!$B$3:$G$108,6,FALSE)))</f>
        <v/>
      </c>
      <c r="C1384" s="137"/>
      <c r="D1384" s="149" t="str">
        <f t="shared" si="1"/>
        <v/>
      </c>
      <c r="E1384" s="150" t="str">
        <f>IF(G1384="","",VLOOKUP($G1384,'金額'!$N$3:$O$62,2,FALSE))</f>
        <v/>
      </c>
      <c r="F1384" s="150" t="str">
        <f>IF(G1384="","",VLOOKUP($G1384,'金額'!$N$3:$Q$62,4,FALSE))</f>
        <v/>
      </c>
      <c r="G1384" s="140"/>
      <c r="H1384" s="141"/>
      <c r="I1384" s="142"/>
      <c r="J1384" s="143"/>
      <c r="K1384" s="144"/>
      <c r="L1384" s="145"/>
      <c r="M1384" s="151" t="str">
        <f>IF(G1384="","", IF(G1384="Palette TIP",#REF!,VLOOKUP(G1384, '金額'!$N$3:$P$62, 3, FALSE)))</f>
        <v/>
      </c>
      <c r="N1384" s="147" t="str">
        <f t="shared" si="2"/>
        <v/>
      </c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1"/>
      <c r="AB1384" s="11"/>
    </row>
    <row r="1385" ht="13.5" customHeight="1">
      <c r="A1385" s="148"/>
      <c r="B1385" s="60" t="str">
        <f>IF($K1385="","",(VLOOKUP($K1385,'判定表'!$B$3:$G$108,6,FALSE)))</f>
        <v/>
      </c>
      <c r="C1385" s="137"/>
      <c r="D1385" s="149" t="str">
        <f t="shared" si="1"/>
        <v/>
      </c>
      <c r="E1385" s="150" t="str">
        <f>IF(G1385="","",VLOOKUP($G1385,'金額'!$N$3:$O$62,2,FALSE))</f>
        <v/>
      </c>
      <c r="F1385" s="150" t="str">
        <f>IF(G1385="","",VLOOKUP($G1385,'金額'!$N$3:$Q$62,4,FALSE))</f>
        <v/>
      </c>
      <c r="G1385" s="140"/>
      <c r="H1385" s="141"/>
      <c r="I1385" s="142"/>
      <c r="J1385" s="143"/>
      <c r="K1385" s="144"/>
      <c r="L1385" s="145"/>
      <c r="M1385" s="151" t="str">
        <f>IF(G1385="","", IF(G1385="Palette TIP",#REF!,VLOOKUP(G1385, '金額'!$N$3:$P$62, 3, FALSE)))</f>
        <v/>
      </c>
      <c r="N1385" s="147" t="str">
        <f t="shared" si="2"/>
        <v/>
      </c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  <c r="AB1385" s="11"/>
    </row>
    <row r="1386" ht="13.5" customHeight="1">
      <c r="A1386" s="148"/>
      <c r="B1386" s="60" t="str">
        <f>IF($K1386="","",(VLOOKUP($K1386,'判定表'!$B$3:$G$108,6,FALSE)))</f>
        <v/>
      </c>
      <c r="C1386" s="137"/>
      <c r="D1386" s="149" t="str">
        <f t="shared" si="1"/>
        <v/>
      </c>
      <c r="E1386" s="150" t="str">
        <f>IF(G1386="","",VLOOKUP($G1386,'金額'!$N$3:$O$62,2,FALSE))</f>
        <v/>
      </c>
      <c r="F1386" s="150" t="str">
        <f>IF(G1386="","",VLOOKUP($G1386,'金額'!$N$3:$Q$62,4,FALSE))</f>
        <v/>
      </c>
      <c r="G1386" s="140"/>
      <c r="H1386" s="141"/>
      <c r="I1386" s="142"/>
      <c r="J1386" s="143"/>
      <c r="K1386" s="144"/>
      <c r="L1386" s="145"/>
      <c r="M1386" s="151" t="str">
        <f>IF(G1386="","", IF(G1386="Palette TIP",#REF!,VLOOKUP(G1386, '金額'!$N$3:$P$62, 3, FALSE)))</f>
        <v/>
      </c>
      <c r="N1386" s="147" t="str">
        <f t="shared" si="2"/>
        <v/>
      </c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  <c r="AA1386" s="11"/>
      <c r="AB1386" s="11"/>
    </row>
    <row r="1387" ht="13.5" customHeight="1">
      <c r="A1387" s="148"/>
      <c r="B1387" s="60" t="str">
        <f>IF($K1387="","",(VLOOKUP($K1387,'判定表'!$B$3:$G$108,6,FALSE)))</f>
        <v/>
      </c>
      <c r="C1387" s="137"/>
      <c r="D1387" s="149" t="str">
        <f t="shared" si="1"/>
        <v/>
      </c>
      <c r="E1387" s="150" t="str">
        <f>IF(G1387="","",VLOOKUP($G1387,'金額'!$N$3:$O$62,2,FALSE))</f>
        <v/>
      </c>
      <c r="F1387" s="150" t="str">
        <f>IF(G1387="","",VLOOKUP($G1387,'金額'!$N$3:$Q$62,4,FALSE))</f>
        <v/>
      </c>
      <c r="G1387" s="140"/>
      <c r="H1387" s="141"/>
      <c r="I1387" s="142"/>
      <c r="J1387" s="143"/>
      <c r="K1387" s="144"/>
      <c r="L1387" s="145"/>
      <c r="M1387" s="151" t="str">
        <f>IF(G1387="","", IF(G1387="Palette TIP",#REF!,VLOOKUP(G1387, '金額'!$N$3:$P$62, 3, FALSE)))</f>
        <v/>
      </c>
      <c r="N1387" s="147" t="str">
        <f t="shared" si="2"/>
        <v/>
      </c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11"/>
      <c r="AB1387" s="11"/>
    </row>
    <row r="1388" ht="13.5" customHeight="1">
      <c r="A1388" s="148"/>
      <c r="B1388" s="60" t="str">
        <f>IF($K1388="","",(VLOOKUP($K1388,'判定表'!$B$3:$G$108,6,FALSE)))</f>
        <v/>
      </c>
      <c r="C1388" s="137"/>
      <c r="D1388" s="149" t="str">
        <f t="shared" si="1"/>
        <v/>
      </c>
      <c r="E1388" s="150" t="str">
        <f>IF(G1388="","",VLOOKUP($G1388,'金額'!$N$3:$O$62,2,FALSE))</f>
        <v/>
      </c>
      <c r="F1388" s="150" t="str">
        <f>IF(G1388="","",VLOOKUP($G1388,'金額'!$N$3:$Q$62,4,FALSE))</f>
        <v/>
      </c>
      <c r="G1388" s="140"/>
      <c r="H1388" s="141"/>
      <c r="I1388" s="142"/>
      <c r="J1388" s="143"/>
      <c r="K1388" s="144"/>
      <c r="L1388" s="145"/>
      <c r="M1388" s="151" t="str">
        <f>IF(G1388="","", IF(G1388="Palette TIP",#REF!,VLOOKUP(G1388, '金額'!$N$3:$P$62, 3, FALSE)))</f>
        <v/>
      </c>
      <c r="N1388" s="147" t="str">
        <f t="shared" si="2"/>
        <v/>
      </c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  <c r="AB1388" s="11"/>
    </row>
    <row r="1389" ht="13.5" customHeight="1">
      <c r="A1389" s="148"/>
      <c r="B1389" s="60" t="str">
        <f>IF($K1389="","",(VLOOKUP($K1389,'判定表'!$B$3:$G$108,6,FALSE)))</f>
        <v/>
      </c>
      <c r="C1389" s="137"/>
      <c r="D1389" s="149" t="str">
        <f t="shared" si="1"/>
        <v/>
      </c>
      <c r="E1389" s="150" t="str">
        <f>IF(G1389="","",VLOOKUP($G1389,'金額'!$N$3:$O$62,2,FALSE))</f>
        <v/>
      </c>
      <c r="F1389" s="150" t="str">
        <f>IF(G1389="","",VLOOKUP($G1389,'金額'!$N$3:$Q$62,4,FALSE))</f>
        <v/>
      </c>
      <c r="G1389" s="140"/>
      <c r="H1389" s="141"/>
      <c r="I1389" s="142"/>
      <c r="J1389" s="143"/>
      <c r="K1389" s="144"/>
      <c r="L1389" s="145"/>
      <c r="M1389" s="151" t="str">
        <f>IF(G1389="","", IF(G1389="Palette TIP",#REF!,VLOOKUP(G1389, '金額'!$N$3:$P$62, 3, FALSE)))</f>
        <v/>
      </c>
      <c r="N1389" s="147" t="str">
        <f t="shared" si="2"/>
        <v/>
      </c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  <c r="AB1389" s="11"/>
    </row>
    <row r="1390" ht="13.5" customHeight="1">
      <c r="A1390" s="148"/>
      <c r="B1390" s="60" t="str">
        <f>IF($K1390="","",(VLOOKUP($K1390,'判定表'!$B$3:$G$108,6,FALSE)))</f>
        <v/>
      </c>
      <c r="C1390" s="137"/>
      <c r="D1390" s="149" t="str">
        <f t="shared" si="1"/>
        <v/>
      </c>
      <c r="E1390" s="150" t="str">
        <f>IF(G1390="","",VLOOKUP($G1390,'金額'!$N$3:$O$62,2,FALSE))</f>
        <v/>
      </c>
      <c r="F1390" s="150" t="str">
        <f>IF(G1390="","",VLOOKUP($G1390,'金額'!$N$3:$Q$62,4,FALSE))</f>
        <v/>
      </c>
      <c r="G1390" s="140"/>
      <c r="H1390" s="141"/>
      <c r="I1390" s="142"/>
      <c r="J1390" s="143"/>
      <c r="K1390" s="144"/>
      <c r="L1390" s="145"/>
      <c r="M1390" s="151" t="str">
        <f>IF(G1390="","", IF(G1390="Palette TIP",#REF!,VLOOKUP(G1390, '金額'!$N$3:$P$62, 3, FALSE)))</f>
        <v/>
      </c>
      <c r="N1390" s="147" t="str">
        <f t="shared" si="2"/>
        <v/>
      </c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</row>
    <row r="1391" ht="13.5" customHeight="1">
      <c r="A1391" s="148"/>
      <c r="B1391" s="60" t="str">
        <f>IF($K1391="","",(VLOOKUP($K1391,'判定表'!$B$3:$G$108,6,FALSE)))</f>
        <v/>
      </c>
      <c r="C1391" s="137"/>
      <c r="D1391" s="149" t="str">
        <f t="shared" si="1"/>
        <v/>
      </c>
      <c r="E1391" s="150" t="str">
        <f>IF(G1391="","",VLOOKUP($G1391,'金額'!$N$3:$O$62,2,FALSE))</f>
        <v/>
      </c>
      <c r="F1391" s="150" t="str">
        <f>IF(G1391="","",VLOOKUP($G1391,'金額'!$N$3:$Q$62,4,FALSE))</f>
        <v/>
      </c>
      <c r="G1391" s="140"/>
      <c r="H1391" s="141"/>
      <c r="I1391" s="142"/>
      <c r="J1391" s="143"/>
      <c r="K1391" s="144"/>
      <c r="L1391" s="145"/>
      <c r="M1391" s="151" t="str">
        <f>IF(G1391="","", IF(G1391="Palette TIP",#REF!,VLOOKUP(G1391, '金額'!$N$3:$P$62, 3, FALSE)))</f>
        <v/>
      </c>
      <c r="N1391" s="147" t="str">
        <f t="shared" si="2"/>
        <v/>
      </c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  <c r="AB1391" s="11"/>
    </row>
    <row r="1392" ht="13.5" customHeight="1">
      <c r="A1392" s="148"/>
      <c r="B1392" s="60" t="str">
        <f>IF($K1392="","",(VLOOKUP($K1392,'判定表'!$B$3:$G$108,6,FALSE)))</f>
        <v/>
      </c>
      <c r="C1392" s="137"/>
      <c r="D1392" s="149" t="str">
        <f t="shared" si="1"/>
        <v/>
      </c>
      <c r="E1392" s="150" t="str">
        <f>IF(G1392="","",VLOOKUP($G1392,'金額'!$N$3:$O$62,2,FALSE))</f>
        <v/>
      </c>
      <c r="F1392" s="150" t="str">
        <f>IF(G1392="","",VLOOKUP($G1392,'金額'!$N$3:$Q$62,4,FALSE))</f>
        <v/>
      </c>
      <c r="G1392" s="140"/>
      <c r="H1392" s="141"/>
      <c r="I1392" s="142"/>
      <c r="J1392" s="143"/>
      <c r="K1392" s="144"/>
      <c r="L1392" s="145"/>
      <c r="M1392" s="151" t="str">
        <f>IF(G1392="","", IF(G1392="Palette TIP",#REF!,VLOOKUP(G1392, '金額'!$N$3:$P$62, 3, FALSE)))</f>
        <v/>
      </c>
      <c r="N1392" s="147" t="str">
        <f t="shared" si="2"/>
        <v/>
      </c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</row>
    <row r="1393" ht="13.5" customHeight="1">
      <c r="A1393" s="148"/>
      <c r="B1393" s="60" t="str">
        <f>IF($K1393="","",(VLOOKUP($K1393,'判定表'!$B$3:$G$108,6,FALSE)))</f>
        <v/>
      </c>
      <c r="C1393" s="137"/>
      <c r="D1393" s="149" t="str">
        <f t="shared" si="1"/>
        <v/>
      </c>
      <c r="E1393" s="150" t="str">
        <f>IF(G1393="","",VLOOKUP($G1393,'金額'!$N$3:$O$62,2,FALSE))</f>
        <v/>
      </c>
      <c r="F1393" s="150" t="str">
        <f>IF(G1393="","",VLOOKUP($G1393,'金額'!$N$3:$Q$62,4,FALSE))</f>
        <v/>
      </c>
      <c r="G1393" s="140"/>
      <c r="H1393" s="141"/>
      <c r="I1393" s="142"/>
      <c r="J1393" s="143"/>
      <c r="K1393" s="144"/>
      <c r="L1393" s="145"/>
      <c r="M1393" s="151" t="str">
        <f>IF(G1393="","", IF(G1393="Palette TIP",#REF!,VLOOKUP(G1393, '金額'!$N$3:$P$62, 3, FALSE)))</f>
        <v/>
      </c>
      <c r="N1393" s="147" t="str">
        <f t="shared" si="2"/>
        <v/>
      </c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</row>
    <row r="1394" ht="13.5" customHeight="1">
      <c r="A1394" s="148"/>
      <c r="B1394" s="60" t="str">
        <f>IF($K1394="","",(VLOOKUP($K1394,'判定表'!$B$3:$G$108,6,FALSE)))</f>
        <v/>
      </c>
      <c r="C1394" s="137"/>
      <c r="D1394" s="149" t="str">
        <f t="shared" si="1"/>
        <v/>
      </c>
      <c r="E1394" s="150" t="str">
        <f>IF(G1394="","",VLOOKUP($G1394,'金額'!$N$3:$O$62,2,FALSE))</f>
        <v/>
      </c>
      <c r="F1394" s="150" t="str">
        <f>IF(G1394="","",VLOOKUP($G1394,'金額'!$N$3:$Q$62,4,FALSE))</f>
        <v/>
      </c>
      <c r="G1394" s="140"/>
      <c r="H1394" s="141"/>
      <c r="I1394" s="142"/>
      <c r="J1394" s="143"/>
      <c r="K1394" s="144"/>
      <c r="L1394" s="145"/>
      <c r="M1394" s="151" t="str">
        <f>IF(G1394="","", IF(G1394="Palette TIP",#REF!,VLOOKUP(G1394, '金額'!$N$3:$P$62, 3, FALSE)))</f>
        <v/>
      </c>
      <c r="N1394" s="147" t="str">
        <f t="shared" si="2"/>
        <v/>
      </c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</row>
    <row r="1395" ht="13.5" customHeight="1">
      <c r="A1395" s="148"/>
      <c r="B1395" s="60" t="str">
        <f>IF($K1395="","",(VLOOKUP($K1395,'判定表'!$B$3:$G$108,6,FALSE)))</f>
        <v/>
      </c>
      <c r="C1395" s="137"/>
      <c r="D1395" s="149" t="str">
        <f t="shared" si="1"/>
        <v/>
      </c>
      <c r="E1395" s="150" t="str">
        <f>IF(G1395="","",VLOOKUP($G1395,'金額'!$N$3:$O$62,2,FALSE))</f>
        <v/>
      </c>
      <c r="F1395" s="150" t="str">
        <f>IF(G1395="","",VLOOKUP($G1395,'金額'!$N$3:$Q$62,4,FALSE))</f>
        <v/>
      </c>
      <c r="G1395" s="140"/>
      <c r="H1395" s="141"/>
      <c r="I1395" s="142"/>
      <c r="J1395" s="143"/>
      <c r="K1395" s="144"/>
      <c r="L1395" s="145"/>
      <c r="M1395" s="151" t="str">
        <f>IF(G1395="","", IF(G1395="Palette TIP",#REF!,VLOOKUP(G1395, '金額'!$N$3:$P$62, 3, FALSE)))</f>
        <v/>
      </c>
      <c r="N1395" s="147" t="str">
        <f t="shared" si="2"/>
        <v/>
      </c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  <c r="AB1395" s="11"/>
    </row>
    <row r="1396" ht="13.5" customHeight="1">
      <c r="A1396" s="148"/>
      <c r="B1396" s="60" t="str">
        <f>IF($K1396="","",(VLOOKUP($K1396,'判定表'!$B$3:$G$108,6,FALSE)))</f>
        <v/>
      </c>
      <c r="C1396" s="137"/>
      <c r="D1396" s="149" t="str">
        <f t="shared" si="1"/>
        <v/>
      </c>
      <c r="E1396" s="150" t="str">
        <f>IF(G1396="","",VLOOKUP($G1396,'金額'!$N$3:$O$62,2,FALSE))</f>
        <v/>
      </c>
      <c r="F1396" s="150" t="str">
        <f>IF(G1396="","",VLOOKUP($G1396,'金額'!$N$3:$Q$62,4,FALSE))</f>
        <v/>
      </c>
      <c r="G1396" s="140"/>
      <c r="H1396" s="141"/>
      <c r="I1396" s="142"/>
      <c r="J1396" s="143"/>
      <c r="K1396" s="144"/>
      <c r="L1396" s="145"/>
      <c r="M1396" s="151" t="str">
        <f>IF(G1396="","", IF(G1396="Palette TIP",#REF!,VLOOKUP(G1396, '金額'!$N$3:$P$62, 3, FALSE)))</f>
        <v/>
      </c>
      <c r="N1396" s="147" t="str">
        <f t="shared" si="2"/>
        <v/>
      </c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  <c r="AB1396" s="11"/>
    </row>
    <row r="1397" ht="13.5" customHeight="1">
      <c r="A1397" s="148"/>
      <c r="B1397" s="60" t="str">
        <f>IF($K1397="","",(VLOOKUP($K1397,'判定表'!$B$3:$G$108,6,FALSE)))</f>
        <v/>
      </c>
      <c r="C1397" s="137"/>
      <c r="D1397" s="149" t="str">
        <f t="shared" si="1"/>
        <v/>
      </c>
      <c r="E1397" s="150" t="str">
        <f>IF(G1397="","",VLOOKUP($G1397,'金額'!$N$3:$O$62,2,FALSE))</f>
        <v/>
      </c>
      <c r="F1397" s="150" t="str">
        <f>IF(G1397="","",VLOOKUP($G1397,'金額'!$N$3:$Q$62,4,FALSE))</f>
        <v/>
      </c>
      <c r="G1397" s="140"/>
      <c r="H1397" s="141"/>
      <c r="I1397" s="142"/>
      <c r="J1397" s="143"/>
      <c r="K1397" s="144"/>
      <c r="L1397" s="145"/>
      <c r="M1397" s="151" t="str">
        <f>IF(G1397="","", IF(G1397="Palette TIP",#REF!,VLOOKUP(G1397, '金額'!$N$3:$P$62, 3, FALSE)))</f>
        <v/>
      </c>
      <c r="N1397" s="147" t="str">
        <f t="shared" si="2"/>
        <v/>
      </c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</row>
    <row r="1398" ht="13.5" customHeight="1">
      <c r="A1398" s="148"/>
      <c r="B1398" s="60" t="str">
        <f>IF($K1398="","",(VLOOKUP($K1398,'判定表'!$B$3:$G$108,6,FALSE)))</f>
        <v/>
      </c>
      <c r="C1398" s="137"/>
      <c r="D1398" s="149" t="str">
        <f t="shared" si="1"/>
        <v/>
      </c>
      <c r="E1398" s="150" t="str">
        <f>IF(G1398="","",VLOOKUP($G1398,'金額'!$N$3:$O$62,2,FALSE))</f>
        <v/>
      </c>
      <c r="F1398" s="150" t="str">
        <f>IF(G1398="","",VLOOKUP($G1398,'金額'!$N$3:$Q$62,4,FALSE))</f>
        <v/>
      </c>
      <c r="G1398" s="140"/>
      <c r="H1398" s="141"/>
      <c r="I1398" s="142"/>
      <c r="J1398" s="143"/>
      <c r="K1398" s="144"/>
      <c r="L1398" s="145"/>
      <c r="M1398" s="151" t="str">
        <f>IF(G1398="","", IF(G1398="Palette TIP",#REF!,VLOOKUP(G1398, '金額'!$N$3:$P$62, 3, FALSE)))</f>
        <v/>
      </c>
      <c r="N1398" s="147" t="str">
        <f t="shared" si="2"/>
        <v/>
      </c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</row>
    <row r="1399" ht="13.5" customHeight="1">
      <c r="A1399" s="148"/>
      <c r="B1399" s="60" t="str">
        <f>IF($K1399="","",(VLOOKUP($K1399,'判定表'!$B$3:$G$108,6,FALSE)))</f>
        <v/>
      </c>
      <c r="C1399" s="137"/>
      <c r="D1399" s="149" t="str">
        <f t="shared" si="1"/>
        <v/>
      </c>
      <c r="E1399" s="150" t="str">
        <f>IF(G1399="","",VLOOKUP($G1399,'金額'!$N$3:$O$62,2,FALSE))</f>
        <v/>
      </c>
      <c r="F1399" s="150" t="str">
        <f>IF(G1399="","",VLOOKUP($G1399,'金額'!$N$3:$Q$62,4,FALSE))</f>
        <v/>
      </c>
      <c r="G1399" s="140"/>
      <c r="H1399" s="141"/>
      <c r="I1399" s="142"/>
      <c r="J1399" s="143"/>
      <c r="K1399" s="144"/>
      <c r="L1399" s="145"/>
      <c r="M1399" s="151" t="str">
        <f>IF(G1399="","", IF(G1399="Palette TIP",#REF!,VLOOKUP(G1399, '金額'!$N$3:$P$62, 3, FALSE)))</f>
        <v/>
      </c>
      <c r="N1399" s="147" t="str">
        <f t="shared" si="2"/>
        <v/>
      </c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</row>
    <row r="1400" ht="13.5" customHeight="1">
      <c r="A1400" s="148"/>
      <c r="B1400" s="60" t="str">
        <f>IF($K1400="","",(VLOOKUP($K1400,'判定表'!$B$3:$G$108,6,FALSE)))</f>
        <v/>
      </c>
      <c r="C1400" s="137"/>
      <c r="D1400" s="149" t="str">
        <f t="shared" si="1"/>
        <v/>
      </c>
      <c r="E1400" s="150" t="str">
        <f>IF(G1400="","",VLOOKUP($G1400,'金額'!$N$3:$O$62,2,FALSE))</f>
        <v/>
      </c>
      <c r="F1400" s="150" t="str">
        <f>IF(G1400="","",VLOOKUP($G1400,'金額'!$N$3:$Q$62,4,FALSE))</f>
        <v/>
      </c>
      <c r="G1400" s="140"/>
      <c r="H1400" s="141"/>
      <c r="I1400" s="142"/>
      <c r="J1400" s="143"/>
      <c r="K1400" s="144"/>
      <c r="L1400" s="145"/>
      <c r="M1400" s="151" t="str">
        <f>IF(G1400="","", IF(G1400="Palette TIP",#REF!,VLOOKUP(G1400, '金額'!$N$3:$P$62, 3, FALSE)))</f>
        <v/>
      </c>
      <c r="N1400" s="147" t="str">
        <f t="shared" si="2"/>
        <v/>
      </c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</row>
    <row r="1401" ht="13.5" customHeight="1">
      <c r="A1401" s="148"/>
      <c r="B1401" s="60" t="str">
        <f>IF($K1401="","",(VLOOKUP($K1401,'判定表'!$B$3:$G$108,6,FALSE)))</f>
        <v/>
      </c>
      <c r="C1401" s="137"/>
      <c r="D1401" s="149" t="str">
        <f t="shared" si="1"/>
        <v/>
      </c>
      <c r="E1401" s="150" t="str">
        <f>IF(G1401="","",VLOOKUP($G1401,'金額'!$N$3:$O$62,2,FALSE))</f>
        <v/>
      </c>
      <c r="F1401" s="150" t="str">
        <f>IF(G1401="","",VLOOKUP($G1401,'金額'!$N$3:$Q$62,4,FALSE))</f>
        <v/>
      </c>
      <c r="G1401" s="140"/>
      <c r="H1401" s="141"/>
      <c r="I1401" s="142"/>
      <c r="J1401" s="143"/>
      <c r="K1401" s="144"/>
      <c r="L1401" s="145"/>
      <c r="M1401" s="151" t="str">
        <f>IF(G1401="","", IF(G1401="Palette TIP",#REF!,VLOOKUP(G1401, '金額'!$N$3:$P$62, 3, FALSE)))</f>
        <v/>
      </c>
      <c r="N1401" s="147" t="str">
        <f t="shared" si="2"/>
        <v/>
      </c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  <c r="AB1401" s="11"/>
    </row>
    <row r="1402" ht="13.5" customHeight="1">
      <c r="A1402" s="148"/>
      <c r="B1402" s="60" t="str">
        <f>IF($K1402="","",(VLOOKUP($K1402,'判定表'!$B$3:$G$108,6,FALSE)))</f>
        <v/>
      </c>
      <c r="C1402" s="137"/>
      <c r="D1402" s="149" t="str">
        <f t="shared" si="1"/>
        <v/>
      </c>
      <c r="E1402" s="150" t="str">
        <f>IF(G1402="","",VLOOKUP($G1402,'金額'!$N$3:$O$62,2,FALSE))</f>
        <v/>
      </c>
      <c r="F1402" s="150" t="str">
        <f>IF(G1402="","",VLOOKUP($G1402,'金額'!$N$3:$Q$62,4,FALSE))</f>
        <v/>
      </c>
      <c r="G1402" s="140"/>
      <c r="H1402" s="141"/>
      <c r="I1402" s="142"/>
      <c r="J1402" s="143"/>
      <c r="K1402" s="144"/>
      <c r="L1402" s="145"/>
      <c r="M1402" s="151" t="str">
        <f>IF(G1402="","", IF(G1402="Palette TIP",#REF!,VLOOKUP(G1402, '金額'!$N$3:$P$62, 3, FALSE)))</f>
        <v/>
      </c>
      <c r="N1402" s="147" t="str">
        <f t="shared" si="2"/>
        <v/>
      </c>
      <c r="O1402" s="125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</row>
    <row r="1403" ht="13.5" customHeight="1">
      <c r="A1403" s="148"/>
      <c r="B1403" s="60" t="str">
        <f>IF($K1403="","",(VLOOKUP($K1403,'判定表'!$B$3:$G$108,6,FALSE)))</f>
        <v/>
      </c>
      <c r="C1403" s="137"/>
      <c r="D1403" s="149" t="str">
        <f t="shared" si="1"/>
        <v/>
      </c>
      <c r="E1403" s="150" t="str">
        <f>IF(G1403="","",VLOOKUP($G1403,'金額'!$N$3:$O$62,2,FALSE))</f>
        <v/>
      </c>
      <c r="F1403" s="150" t="str">
        <f>IF(G1403="","",VLOOKUP($G1403,'金額'!$N$3:$Q$62,4,FALSE))</f>
        <v/>
      </c>
      <c r="G1403" s="140"/>
      <c r="H1403" s="141"/>
      <c r="I1403" s="142"/>
      <c r="J1403" s="143"/>
      <c r="K1403" s="144"/>
      <c r="L1403" s="145"/>
      <c r="M1403" s="151" t="str">
        <f>IF(G1403="","", IF(G1403="Palette TIP",#REF!,VLOOKUP(G1403, '金額'!$N$3:$P$62, 3, FALSE)))</f>
        <v/>
      </c>
      <c r="N1403" s="147" t="str">
        <f t="shared" si="2"/>
        <v/>
      </c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</row>
    <row r="1404" ht="13.5" customHeight="1">
      <c r="A1404" s="148"/>
      <c r="B1404" s="60" t="str">
        <f>IF($K1404="","",(VLOOKUP($K1404,'判定表'!$B$3:$G$108,6,FALSE)))</f>
        <v/>
      </c>
      <c r="C1404" s="137"/>
      <c r="D1404" s="149" t="str">
        <f t="shared" si="1"/>
        <v/>
      </c>
      <c r="E1404" s="150" t="str">
        <f>IF(G1404="","",VLOOKUP($G1404,'金額'!$N$3:$O$62,2,FALSE))</f>
        <v/>
      </c>
      <c r="F1404" s="150" t="str">
        <f>IF(G1404="","",VLOOKUP($G1404,'金額'!$N$3:$Q$62,4,FALSE))</f>
        <v/>
      </c>
      <c r="G1404" s="140"/>
      <c r="H1404" s="141"/>
      <c r="I1404" s="142"/>
      <c r="J1404" s="143"/>
      <c r="K1404" s="144"/>
      <c r="L1404" s="145"/>
      <c r="M1404" s="151" t="str">
        <f>IF(G1404="","", IF(G1404="Palette TIP",#REF!,VLOOKUP(G1404, '金額'!$N$3:$P$62, 3, FALSE)))</f>
        <v/>
      </c>
      <c r="N1404" s="147" t="str">
        <f t="shared" si="2"/>
        <v/>
      </c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</row>
    <row r="1405" ht="13.5" customHeight="1">
      <c r="A1405" s="148"/>
      <c r="B1405" s="60" t="str">
        <f>IF($K1405="","",(VLOOKUP($K1405,'判定表'!$B$3:$G$108,6,FALSE)))</f>
        <v/>
      </c>
      <c r="C1405" s="137"/>
      <c r="D1405" s="149" t="str">
        <f t="shared" si="1"/>
        <v/>
      </c>
      <c r="E1405" s="150" t="str">
        <f>IF(G1405="","",VLOOKUP($G1405,'金額'!$N$3:$O$62,2,FALSE))</f>
        <v/>
      </c>
      <c r="F1405" s="150" t="str">
        <f>IF(G1405="","",VLOOKUP($G1405,'金額'!$N$3:$Q$62,4,FALSE))</f>
        <v/>
      </c>
      <c r="G1405" s="140"/>
      <c r="H1405" s="141"/>
      <c r="I1405" s="142"/>
      <c r="J1405" s="143"/>
      <c r="K1405" s="144"/>
      <c r="L1405" s="145"/>
      <c r="M1405" s="151" t="str">
        <f>IF(G1405="","", IF(G1405="Palette TIP",#REF!,VLOOKUP(G1405, '金額'!$N$3:$P$62, 3, FALSE)))</f>
        <v/>
      </c>
      <c r="N1405" s="147" t="str">
        <f t="shared" si="2"/>
        <v/>
      </c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</row>
    <row r="1406" ht="13.5" customHeight="1">
      <c r="A1406" s="148"/>
      <c r="B1406" s="60" t="str">
        <f>IF($K1406="","",(VLOOKUP($K1406,'判定表'!$B$3:$G$108,6,FALSE)))</f>
        <v/>
      </c>
      <c r="C1406" s="137"/>
      <c r="D1406" s="149" t="str">
        <f t="shared" si="1"/>
        <v/>
      </c>
      <c r="E1406" s="150" t="str">
        <f>IF(G1406="","",VLOOKUP($G1406,'金額'!$N$3:$O$62,2,FALSE))</f>
        <v/>
      </c>
      <c r="F1406" s="150" t="str">
        <f>IF(G1406="","",VLOOKUP($G1406,'金額'!$N$3:$Q$62,4,FALSE))</f>
        <v/>
      </c>
      <c r="G1406" s="140"/>
      <c r="H1406" s="141"/>
      <c r="I1406" s="142"/>
      <c r="J1406" s="143"/>
      <c r="K1406" s="144"/>
      <c r="L1406" s="145"/>
      <c r="M1406" s="151" t="str">
        <f>IF(G1406="","", IF(G1406="Palette TIP",#REF!,VLOOKUP(G1406, '金額'!$N$3:$P$62, 3, FALSE)))</f>
        <v/>
      </c>
      <c r="N1406" s="147" t="str">
        <f t="shared" si="2"/>
        <v/>
      </c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  <c r="AB1406" s="11"/>
    </row>
    <row r="1407" ht="13.5" customHeight="1">
      <c r="A1407" s="148"/>
      <c r="B1407" s="60" t="str">
        <f>IF($K1407="","",(VLOOKUP($K1407,'判定表'!$B$3:$G$108,6,FALSE)))</f>
        <v/>
      </c>
      <c r="C1407" s="137"/>
      <c r="D1407" s="149" t="str">
        <f t="shared" si="1"/>
        <v/>
      </c>
      <c r="E1407" s="150" t="str">
        <f>IF(G1407="","",VLOOKUP($G1407,'金額'!$N$3:$O$62,2,FALSE))</f>
        <v/>
      </c>
      <c r="F1407" s="150" t="str">
        <f>IF(G1407="","",VLOOKUP($G1407,'金額'!$N$3:$Q$62,4,FALSE))</f>
        <v/>
      </c>
      <c r="G1407" s="140"/>
      <c r="H1407" s="141"/>
      <c r="I1407" s="142"/>
      <c r="J1407" s="143"/>
      <c r="K1407" s="144"/>
      <c r="L1407" s="145"/>
      <c r="M1407" s="151" t="str">
        <f>IF(G1407="","", IF(G1407="Palette TIP",#REF!,VLOOKUP(G1407, '金額'!$N$3:$P$62, 3, FALSE)))</f>
        <v/>
      </c>
      <c r="N1407" s="147" t="str">
        <f t="shared" si="2"/>
        <v/>
      </c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</row>
    <row r="1408" ht="13.5" customHeight="1">
      <c r="A1408" s="148"/>
      <c r="B1408" s="60" t="str">
        <f>IF($K1408="","",(VLOOKUP($K1408,'判定表'!$B$3:$G$108,6,FALSE)))</f>
        <v/>
      </c>
      <c r="C1408" s="137"/>
      <c r="D1408" s="149" t="str">
        <f t="shared" si="1"/>
        <v/>
      </c>
      <c r="E1408" s="150" t="str">
        <f>IF(G1408="","",VLOOKUP($G1408,'金額'!$N$3:$O$62,2,FALSE))</f>
        <v/>
      </c>
      <c r="F1408" s="150" t="str">
        <f>IF(G1408="","",VLOOKUP($G1408,'金額'!$N$3:$Q$62,4,FALSE))</f>
        <v/>
      </c>
      <c r="G1408" s="140"/>
      <c r="H1408" s="141"/>
      <c r="I1408" s="142"/>
      <c r="J1408" s="143"/>
      <c r="K1408" s="144"/>
      <c r="L1408" s="145"/>
      <c r="M1408" s="151" t="str">
        <f>IF(G1408="","", IF(G1408="Palette TIP",#REF!,VLOOKUP(G1408, '金額'!$N$3:$P$62, 3, FALSE)))</f>
        <v/>
      </c>
      <c r="N1408" s="147" t="str">
        <f t="shared" si="2"/>
        <v/>
      </c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</row>
    <row r="1409" ht="13.5" customHeight="1">
      <c r="A1409" s="148"/>
      <c r="B1409" s="60" t="str">
        <f>IF($K1409="","",(VLOOKUP($K1409,'判定表'!$B$3:$G$108,6,FALSE)))</f>
        <v/>
      </c>
      <c r="C1409" s="137"/>
      <c r="D1409" s="149" t="str">
        <f t="shared" si="1"/>
        <v/>
      </c>
      <c r="E1409" s="150" t="str">
        <f>IF(G1409="","",VLOOKUP($G1409,'金額'!$N$3:$O$62,2,FALSE))</f>
        <v/>
      </c>
      <c r="F1409" s="150" t="str">
        <f>IF(G1409="","",VLOOKUP($G1409,'金額'!$N$3:$Q$62,4,FALSE))</f>
        <v/>
      </c>
      <c r="G1409" s="140"/>
      <c r="H1409" s="141"/>
      <c r="I1409" s="142"/>
      <c r="J1409" s="143"/>
      <c r="K1409" s="144"/>
      <c r="L1409" s="145"/>
      <c r="M1409" s="151" t="str">
        <f>IF(G1409="","", IF(G1409="Palette TIP",#REF!,VLOOKUP(G1409, '金額'!$N$3:$P$62, 3, FALSE)))</f>
        <v/>
      </c>
      <c r="N1409" s="147" t="str">
        <f t="shared" si="2"/>
        <v/>
      </c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</row>
    <row r="1410" ht="13.5" customHeight="1">
      <c r="A1410" s="148"/>
      <c r="B1410" s="60" t="str">
        <f>IF($K1410="","",(VLOOKUP($K1410,'判定表'!$B$3:$G$108,6,FALSE)))</f>
        <v/>
      </c>
      <c r="C1410" s="137"/>
      <c r="D1410" s="149" t="str">
        <f t="shared" si="1"/>
        <v/>
      </c>
      <c r="E1410" s="150" t="str">
        <f>IF(G1410="","",VLOOKUP($G1410,'金額'!$N$3:$O$62,2,FALSE))</f>
        <v/>
      </c>
      <c r="F1410" s="150" t="str">
        <f>IF(G1410="","",VLOOKUP($G1410,'金額'!$N$3:$Q$62,4,FALSE))</f>
        <v/>
      </c>
      <c r="G1410" s="140"/>
      <c r="H1410" s="141"/>
      <c r="I1410" s="142"/>
      <c r="J1410" s="143"/>
      <c r="K1410" s="144"/>
      <c r="L1410" s="145"/>
      <c r="M1410" s="151" t="str">
        <f>IF(G1410="","", IF(G1410="Palette TIP",#REF!,VLOOKUP(G1410, '金額'!$N$3:$P$62, 3, FALSE)))</f>
        <v/>
      </c>
      <c r="N1410" s="147" t="str">
        <f t="shared" si="2"/>
        <v/>
      </c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1"/>
      <c r="AB1410" s="11"/>
    </row>
    <row r="1411" ht="13.5" customHeight="1">
      <c r="A1411" s="148"/>
      <c r="B1411" s="60" t="str">
        <f>IF($K1411="","",(VLOOKUP($K1411,'判定表'!$B$3:$G$108,6,FALSE)))</f>
        <v/>
      </c>
      <c r="C1411" s="137"/>
      <c r="D1411" s="149" t="str">
        <f t="shared" si="1"/>
        <v/>
      </c>
      <c r="E1411" s="150" t="str">
        <f>IF(G1411="","",VLOOKUP($G1411,'金額'!$N$3:$O$62,2,FALSE))</f>
        <v/>
      </c>
      <c r="F1411" s="150" t="str">
        <f>IF(G1411="","",VLOOKUP($G1411,'金額'!$N$3:$Q$62,4,FALSE))</f>
        <v/>
      </c>
      <c r="G1411" s="140"/>
      <c r="H1411" s="141"/>
      <c r="I1411" s="142"/>
      <c r="J1411" s="143"/>
      <c r="K1411" s="144"/>
      <c r="L1411" s="145"/>
      <c r="M1411" s="151" t="str">
        <f>IF(G1411="","", IF(G1411="Palette TIP",#REF!,VLOOKUP(G1411, '金額'!$N$3:$P$62, 3, FALSE)))</f>
        <v/>
      </c>
      <c r="N1411" s="147" t="str">
        <f t="shared" si="2"/>
        <v/>
      </c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1"/>
      <c r="AB1411" s="11"/>
    </row>
    <row r="1412" ht="13.5" customHeight="1">
      <c r="A1412" s="148"/>
      <c r="B1412" s="60" t="str">
        <f>IF($K1412="","",(VLOOKUP($K1412,'判定表'!$B$3:$G$108,6,FALSE)))</f>
        <v/>
      </c>
      <c r="C1412" s="137"/>
      <c r="D1412" s="149" t="str">
        <f t="shared" si="1"/>
        <v/>
      </c>
      <c r="E1412" s="150" t="str">
        <f>IF(G1412="","",VLOOKUP($G1412,'金額'!$N$3:$O$62,2,FALSE))</f>
        <v/>
      </c>
      <c r="F1412" s="150" t="str">
        <f>IF(G1412="","",VLOOKUP($G1412,'金額'!$N$3:$Q$62,4,FALSE))</f>
        <v/>
      </c>
      <c r="G1412" s="140"/>
      <c r="H1412" s="141"/>
      <c r="I1412" s="142"/>
      <c r="J1412" s="143"/>
      <c r="K1412" s="144"/>
      <c r="L1412" s="145"/>
      <c r="M1412" s="151" t="str">
        <f>IF(G1412="","", IF(G1412="Palette TIP",#REF!,VLOOKUP(G1412, '金額'!$N$3:$P$62, 3, FALSE)))</f>
        <v/>
      </c>
      <c r="N1412" s="147" t="str">
        <f t="shared" si="2"/>
        <v/>
      </c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</row>
    <row r="1413" ht="13.5" customHeight="1">
      <c r="A1413" s="148"/>
      <c r="B1413" s="60" t="str">
        <f>IF($K1413="","",(VLOOKUP($K1413,'判定表'!$B$3:$G$108,6,FALSE)))</f>
        <v/>
      </c>
      <c r="C1413" s="137"/>
      <c r="D1413" s="149" t="str">
        <f t="shared" si="1"/>
        <v/>
      </c>
      <c r="E1413" s="150" t="str">
        <f>IF(G1413="","",VLOOKUP($G1413,'金額'!$N$3:$O$62,2,FALSE))</f>
        <v/>
      </c>
      <c r="F1413" s="150" t="str">
        <f>IF(G1413="","",VLOOKUP($G1413,'金額'!$N$3:$Q$62,4,FALSE))</f>
        <v/>
      </c>
      <c r="G1413" s="140"/>
      <c r="H1413" s="141"/>
      <c r="I1413" s="142"/>
      <c r="J1413" s="143"/>
      <c r="K1413" s="144"/>
      <c r="L1413" s="145"/>
      <c r="M1413" s="151" t="str">
        <f>IF(G1413="","", IF(G1413="Palette TIP",#REF!,VLOOKUP(G1413, '金額'!$N$3:$P$62, 3, FALSE)))</f>
        <v/>
      </c>
      <c r="N1413" s="147" t="str">
        <f t="shared" si="2"/>
        <v/>
      </c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1"/>
    </row>
    <row r="1414" ht="13.5" customHeight="1">
      <c r="A1414" s="148"/>
      <c r="B1414" s="60" t="str">
        <f>IF($K1414="","",(VLOOKUP($K1414,'判定表'!$B$3:$G$108,6,FALSE)))</f>
        <v/>
      </c>
      <c r="C1414" s="137"/>
      <c r="D1414" s="149" t="str">
        <f t="shared" si="1"/>
        <v/>
      </c>
      <c r="E1414" s="150" t="str">
        <f>IF(G1414="","",VLOOKUP($G1414,'金額'!$N$3:$O$62,2,FALSE))</f>
        <v/>
      </c>
      <c r="F1414" s="150" t="str">
        <f>IF(G1414="","",VLOOKUP($G1414,'金額'!$N$3:$Q$62,4,FALSE))</f>
        <v/>
      </c>
      <c r="G1414" s="140"/>
      <c r="H1414" s="141"/>
      <c r="I1414" s="142"/>
      <c r="J1414" s="143"/>
      <c r="K1414" s="144"/>
      <c r="L1414" s="145"/>
      <c r="M1414" s="151" t="str">
        <f>IF(G1414="","", IF(G1414="Palette TIP",#REF!,VLOOKUP(G1414, '金額'!$N$3:$P$62, 3, FALSE)))</f>
        <v/>
      </c>
      <c r="N1414" s="147" t="str">
        <f t="shared" si="2"/>
        <v/>
      </c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1"/>
      <c r="AB1414" s="11"/>
    </row>
    <row r="1415" ht="13.5" customHeight="1">
      <c r="A1415" s="148"/>
      <c r="B1415" s="60" t="str">
        <f>IF($K1415="","",(VLOOKUP($K1415,'判定表'!$B$3:$G$108,6,FALSE)))</f>
        <v/>
      </c>
      <c r="C1415" s="137"/>
      <c r="D1415" s="149" t="str">
        <f t="shared" si="1"/>
        <v/>
      </c>
      <c r="E1415" s="150" t="str">
        <f>IF(G1415="","",VLOOKUP($G1415,'金額'!$N$3:$O$62,2,FALSE))</f>
        <v/>
      </c>
      <c r="F1415" s="150" t="str">
        <f>IF(G1415="","",VLOOKUP($G1415,'金額'!$N$3:$Q$62,4,FALSE))</f>
        <v/>
      </c>
      <c r="G1415" s="140"/>
      <c r="H1415" s="141"/>
      <c r="I1415" s="142"/>
      <c r="J1415" s="143"/>
      <c r="K1415" s="144"/>
      <c r="L1415" s="145"/>
      <c r="M1415" s="151" t="str">
        <f>IF(G1415="","", IF(G1415="Palette TIP",#REF!,VLOOKUP(G1415, '金額'!$N$3:$P$62, 3, FALSE)))</f>
        <v/>
      </c>
      <c r="N1415" s="147" t="str">
        <f t="shared" si="2"/>
        <v/>
      </c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</row>
    <row r="1416" ht="13.5" customHeight="1">
      <c r="A1416" s="148"/>
      <c r="B1416" s="60" t="str">
        <f>IF($K1416="","",(VLOOKUP($K1416,'判定表'!$B$3:$G$108,6,FALSE)))</f>
        <v/>
      </c>
      <c r="C1416" s="137"/>
      <c r="D1416" s="149" t="str">
        <f t="shared" si="1"/>
        <v/>
      </c>
      <c r="E1416" s="150" t="str">
        <f>IF(G1416="","",VLOOKUP($G1416,'金額'!$N$3:$O$62,2,FALSE))</f>
        <v/>
      </c>
      <c r="F1416" s="150" t="str">
        <f>IF(G1416="","",VLOOKUP($G1416,'金額'!$N$3:$Q$62,4,FALSE))</f>
        <v/>
      </c>
      <c r="G1416" s="140"/>
      <c r="H1416" s="141"/>
      <c r="I1416" s="142"/>
      <c r="J1416" s="143"/>
      <c r="K1416" s="144"/>
      <c r="L1416" s="145"/>
      <c r="M1416" s="151" t="str">
        <f>IF(G1416="","", IF(G1416="Palette TIP",#REF!,VLOOKUP(G1416, '金額'!$N$3:$P$62, 3, FALSE)))</f>
        <v/>
      </c>
      <c r="N1416" s="147" t="str">
        <f t="shared" si="2"/>
        <v/>
      </c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  <c r="AA1416" s="11"/>
      <c r="AB1416" s="11"/>
    </row>
    <row r="1417" ht="13.5" customHeight="1">
      <c r="A1417" s="148"/>
      <c r="B1417" s="60" t="str">
        <f>IF($K1417="","",(VLOOKUP($K1417,'判定表'!$B$3:$G$108,6,FALSE)))</f>
        <v/>
      </c>
      <c r="C1417" s="137"/>
      <c r="D1417" s="149" t="str">
        <f t="shared" si="1"/>
        <v/>
      </c>
      <c r="E1417" s="150" t="str">
        <f>IF(G1417="","",VLOOKUP($G1417,'金額'!$N$3:$O$62,2,FALSE))</f>
        <v/>
      </c>
      <c r="F1417" s="150" t="str">
        <f>IF(G1417="","",VLOOKUP($G1417,'金額'!$N$3:$Q$62,4,FALSE))</f>
        <v/>
      </c>
      <c r="G1417" s="140"/>
      <c r="H1417" s="141"/>
      <c r="I1417" s="142"/>
      <c r="J1417" s="143"/>
      <c r="K1417" s="144"/>
      <c r="L1417" s="145"/>
      <c r="M1417" s="151" t="str">
        <f>IF(G1417="","", IF(G1417="Palette TIP",#REF!,VLOOKUP(G1417, '金額'!$N$3:$P$62, 3, FALSE)))</f>
        <v/>
      </c>
      <c r="N1417" s="147" t="str">
        <f t="shared" si="2"/>
        <v/>
      </c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</row>
    <row r="1418" ht="13.5" customHeight="1">
      <c r="A1418" s="148"/>
      <c r="B1418" s="60" t="str">
        <f>IF($K1418="","",(VLOOKUP($K1418,'判定表'!$B$3:$G$108,6,FALSE)))</f>
        <v/>
      </c>
      <c r="C1418" s="137"/>
      <c r="D1418" s="149" t="str">
        <f t="shared" si="1"/>
        <v/>
      </c>
      <c r="E1418" s="150" t="str">
        <f>IF(G1418="","",VLOOKUP($G1418,'金額'!$N$3:$O$62,2,FALSE))</f>
        <v/>
      </c>
      <c r="F1418" s="150" t="str">
        <f>IF(G1418="","",VLOOKUP($G1418,'金額'!$N$3:$Q$62,4,FALSE))</f>
        <v/>
      </c>
      <c r="G1418" s="140"/>
      <c r="H1418" s="141"/>
      <c r="I1418" s="142"/>
      <c r="J1418" s="143"/>
      <c r="K1418" s="144"/>
      <c r="L1418" s="145"/>
      <c r="M1418" s="151" t="str">
        <f>IF(G1418="","", IF(G1418="Palette TIP",#REF!,VLOOKUP(G1418, '金額'!$N$3:$P$62, 3, FALSE)))</f>
        <v/>
      </c>
      <c r="N1418" s="147" t="str">
        <f t="shared" si="2"/>
        <v/>
      </c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</row>
    <row r="1419" ht="13.5" customHeight="1">
      <c r="A1419" s="148"/>
      <c r="B1419" s="60" t="str">
        <f>IF($K1419="","",(VLOOKUP($K1419,'判定表'!$B$3:$G$108,6,FALSE)))</f>
        <v/>
      </c>
      <c r="C1419" s="137"/>
      <c r="D1419" s="149" t="str">
        <f t="shared" si="1"/>
        <v/>
      </c>
      <c r="E1419" s="150" t="str">
        <f>IF(G1419="","",VLOOKUP($G1419,'金額'!$N$3:$O$62,2,FALSE))</f>
        <v/>
      </c>
      <c r="F1419" s="150" t="str">
        <f>IF(G1419="","",VLOOKUP($G1419,'金額'!$N$3:$Q$62,4,FALSE))</f>
        <v/>
      </c>
      <c r="G1419" s="140"/>
      <c r="H1419" s="141"/>
      <c r="I1419" s="142"/>
      <c r="J1419" s="143"/>
      <c r="K1419" s="144"/>
      <c r="L1419" s="145"/>
      <c r="M1419" s="151" t="str">
        <f>IF(G1419="","", IF(G1419="Palette TIP",#REF!,VLOOKUP(G1419, '金額'!$N$3:$P$62, 3, FALSE)))</f>
        <v/>
      </c>
      <c r="N1419" s="147" t="str">
        <f t="shared" si="2"/>
        <v/>
      </c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</row>
    <row r="1420" ht="13.5" customHeight="1">
      <c r="A1420" s="148"/>
      <c r="B1420" s="60" t="str">
        <f>IF($K1420="","",(VLOOKUP($K1420,'判定表'!$B$3:$G$108,6,FALSE)))</f>
        <v/>
      </c>
      <c r="C1420" s="137"/>
      <c r="D1420" s="149" t="str">
        <f t="shared" si="1"/>
        <v/>
      </c>
      <c r="E1420" s="150" t="str">
        <f>IF(G1420="","",VLOOKUP($G1420,'金額'!$N$3:$O$62,2,FALSE))</f>
        <v/>
      </c>
      <c r="F1420" s="150" t="str">
        <f>IF(G1420="","",VLOOKUP($G1420,'金額'!$N$3:$Q$62,4,FALSE))</f>
        <v/>
      </c>
      <c r="G1420" s="140"/>
      <c r="H1420" s="141"/>
      <c r="I1420" s="142"/>
      <c r="J1420" s="143"/>
      <c r="K1420" s="144"/>
      <c r="L1420" s="145"/>
      <c r="M1420" s="151" t="str">
        <f>IF(G1420="","", IF(G1420="Palette TIP",#REF!,VLOOKUP(G1420, '金額'!$N$3:$P$62, 3, FALSE)))</f>
        <v/>
      </c>
      <c r="N1420" s="147" t="str">
        <f t="shared" si="2"/>
        <v/>
      </c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  <c r="AB1420" s="11"/>
    </row>
    <row r="1421" ht="13.5" customHeight="1">
      <c r="A1421" s="148"/>
      <c r="B1421" s="60" t="str">
        <f>IF($K1421="","",(VLOOKUP($K1421,'判定表'!$B$3:$G$108,6,FALSE)))</f>
        <v/>
      </c>
      <c r="C1421" s="137"/>
      <c r="D1421" s="149" t="str">
        <f t="shared" si="1"/>
        <v/>
      </c>
      <c r="E1421" s="150" t="str">
        <f>IF(G1421="","",VLOOKUP($G1421,'金額'!$N$3:$O$62,2,FALSE))</f>
        <v/>
      </c>
      <c r="F1421" s="150" t="str">
        <f>IF(G1421="","",VLOOKUP($G1421,'金額'!$N$3:$Q$62,4,FALSE))</f>
        <v/>
      </c>
      <c r="G1421" s="140"/>
      <c r="H1421" s="141"/>
      <c r="I1421" s="142"/>
      <c r="J1421" s="143"/>
      <c r="K1421" s="144"/>
      <c r="L1421" s="145"/>
      <c r="M1421" s="151" t="str">
        <f>IF(G1421="","", IF(G1421="Palette TIP",#REF!,VLOOKUP(G1421, '金額'!$N$3:$P$62, 3, FALSE)))</f>
        <v/>
      </c>
      <c r="N1421" s="147" t="str">
        <f t="shared" si="2"/>
        <v/>
      </c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</row>
    <row r="1422" ht="13.5" customHeight="1">
      <c r="A1422" s="148"/>
      <c r="B1422" s="60" t="str">
        <f>IF($K1422="","",(VLOOKUP($K1422,'判定表'!$B$3:$G$108,6,FALSE)))</f>
        <v/>
      </c>
      <c r="C1422" s="137"/>
      <c r="D1422" s="149" t="str">
        <f t="shared" si="1"/>
        <v/>
      </c>
      <c r="E1422" s="150" t="str">
        <f>IF(G1422="","",VLOOKUP($G1422,'金額'!$N$3:$O$62,2,FALSE))</f>
        <v/>
      </c>
      <c r="F1422" s="150" t="str">
        <f>IF(G1422="","",VLOOKUP($G1422,'金額'!$N$3:$Q$62,4,FALSE))</f>
        <v/>
      </c>
      <c r="G1422" s="140"/>
      <c r="H1422" s="141"/>
      <c r="I1422" s="142"/>
      <c r="J1422" s="143"/>
      <c r="K1422" s="144"/>
      <c r="L1422" s="145"/>
      <c r="M1422" s="151" t="str">
        <f>IF(G1422="","", IF(G1422="Palette TIP",#REF!,VLOOKUP(G1422, '金額'!$N$3:$P$62, 3, FALSE)))</f>
        <v/>
      </c>
      <c r="N1422" s="147" t="str">
        <f t="shared" si="2"/>
        <v/>
      </c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</row>
    <row r="1423" ht="13.5" customHeight="1">
      <c r="A1423" s="148"/>
      <c r="B1423" s="60" t="str">
        <f>IF($K1423="","",(VLOOKUP($K1423,'判定表'!$B$3:$G$108,6,FALSE)))</f>
        <v/>
      </c>
      <c r="C1423" s="137"/>
      <c r="D1423" s="149" t="str">
        <f t="shared" si="1"/>
        <v/>
      </c>
      <c r="E1423" s="150" t="str">
        <f>IF(G1423="","",VLOOKUP($G1423,'金額'!$N$3:$O$62,2,FALSE))</f>
        <v/>
      </c>
      <c r="F1423" s="150" t="str">
        <f>IF(G1423="","",VLOOKUP($G1423,'金額'!$N$3:$Q$62,4,FALSE))</f>
        <v/>
      </c>
      <c r="G1423" s="140"/>
      <c r="H1423" s="141"/>
      <c r="I1423" s="142"/>
      <c r="J1423" s="143"/>
      <c r="K1423" s="144"/>
      <c r="L1423" s="145"/>
      <c r="M1423" s="151" t="str">
        <f>IF(G1423="","", IF(G1423="Palette TIP",#REF!,VLOOKUP(G1423, '金額'!$N$3:$P$62, 3, FALSE)))</f>
        <v/>
      </c>
      <c r="N1423" s="147" t="str">
        <f t="shared" si="2"/>
        <v/>
      </c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  <c r="AB1423" s="11"/>
    </row>
    <row r="1424" ht="13.5" customHeight="1">
      <c r="A1424" s="148"/>
      <c r="B1424" s="60" t="str">
        <f>IF($K1424="","",(VLOOKUP($K1424,'判定表'!$B$3:$G$108,6,FALSE)))</f>
        <v/>
      </c>
      <c r="C1424" s="137"/>
      <c r="D1424" s="149" t="str">
        <f t="shared" si="1"/>
        <v/>
      </c>
      <c r="E1424" s="150" t="str">
        <f>IF(G1424="","",VLOOKUP($G1424,'金額'!$N$3:$O$62,2,FALSE))</f>
        <v/>
      </c>
      <c r="F1424" s="150" t="str">
        <f>IF(G1424="","",VLOOKUP($G1424,'金額'!$N$3:$Q$62,4,FALSE))</f>
        <v/>
      </c>
      <c r="G1424" s="140"/>
      <c r="H1424" s="141"/>
      <c r="I1424" s="142"/>
      <c r="J1424" s="143"/>
      <c r="K1424" s="144"/>
      <c r="L1424" s="145"/>
      <c r="M1424" s="151" t="str">
        <f>IF(G1424="","", IF(G1424="Palette TIP",#REF!,VLOOKUP(G1424, '金額'!$N$3:$P$62, 3, FALSE)))</f>
        <v/>
      </c>
      <c r="N1424" s="147" t="str">
        <f t="shared" si="2"/>
        <v/>
      </c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</row>
    <row r="1425" ht="13.5" customHeight="1">
      <c r="A1425" s="148"/>
      <c r="B1425" s="60" t="str">
        <f>IF($K1425="","",(VLOOKUP($K1425,'判定表'!$B$3:$G$108,6,FALSE)))</f>
        <v/>
      </c>
      <c r="C1425" s="137"/>
      <c r="D1425" s="149" t="str">
        <f t="shared" si="1"/>
        <v/>
      </c>
      <c r="E1425" s="150" t="str">
        <f>IF(G1425="","",VLOOKUP($G1425,'金額'!$N$3:$O$62,2,FALSE))</f>
        <v/>
      </c>
      <c r="F1425" s="150" t="str">
        <f>IF(G1425="","",VLOOKUP($G1425,'金額'!$N$3:$Q$62,4,FALSE))</f>
        <v/>
      </c>
      <c r="G1425" s="140"/>
      <c r="H1425" s="141"/>
      <c r="I1425" s="142"/>
      <c r="J1425" s="143"/>
      <c r="K1425" s="144"/>
      <c r="L1425" s="145"/>
      <c r="M1425" s="151" t="str">
        <f>IF(G1425="","", IF(G1425="Palette TIP",#REF!,VLOOKUP(G1425, '金額'!$N$3:$P$62, 3, FALSE)))</f>
        <v/>
      </c>
      <c r="N1425" s="147" t="str">
        <f t="shared" si="2"/>
        <v/>
      </c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</row>
    <row r="1426" ht="13.5" customHeight="1">
      <c r="A1426" s="148"/>
      <c r="B1426" s="60" t="str">
        <f>IF($K1426="","",(VLOOKUP($K1426,'判定表'!$B$3:$G$108,6,FALSE)))</f>
        <v/>
      </c>
      <c r="C1426" s="137"/>
      <c r="D1426" s="149" t="str">
        <f t="shared" si="1"/>
        <v/>
      </c>
      <c r="E1426" s="150" t="str">
        <f>IF(G1426="","",VLOOKUP($G1426,'金額'!$N$3:$O$62,2,FALSE))</f>
        <v/>
      </c>
      <c r="F1426" s="150" t="str">
        <f>IF(G1426="","",VLOOKUP($G1426,'金額'!$N$3:$Q$62,4,FALSE))</f>
        <v/>
      </c>
      <c r="G1426" s="140"/>
      <c r="H1426" s="141"/>
      <c r="I1426" s="142"/>
      <c r="J1426" s="143"/>
      <c r="K1426" s="144"/>
      <c r="L1426" s="145"/>
      <c r="M1426" s="151" t="str">
        <f>IF(G1426="","", IF(G1426="Palette TIP",#REF!,VLOOKUP(G1426, '金額'!$N$3:$P$62, 3, FALSE)))</f>
        <v/>
      </c>
      <c r="N1426" s="147" t="str">
        <f t="shared" si="2"/>
        <v/>
      </c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1"/>
      <c r="AB1426" s="11"/>
    </row>
    <row r="1427" ht="13.5" customHeight="1">
      <c r="A1427" s="148"/>
      <c r="B1427" s="60" t="str">
        <f>IF($K1427="","",(VLOOKUP($K1427,'判定表'!$B$3:$G$108,6,FALSE)))</f>
        <v/>
      </c>
      <c r="C1427" s="137"/>
      <c r="D1427" s="149" t="str">
        <f t="shared" si="1"/>
        <v/>
      </c>
      <c r="E1427" s="150" t="str">
        <f>IF(G1427="","",VLOOKUP($G1427,'金額'!$N$3:$O$62,2,FALSE))</f>
        <v/>
      </c>
      <c r="F1427" s="150" t="str">
        <f>IF(G1427="","",VLOOKUP($G1427,'金額'!$N$3:$Q$62,4,FALSE))</f>
        <v/>
      </c>
      <c r="G1427" s="140"/>
      <c r="H1427" s="141"/>
      <c r="I1427" s="142"/>
      <c r="J1427" s="143"/>
      <c r="K1427" s="144"/>
      <c r="L1427" s="145"/>
      <c r="M1427" s="151" t="str">
        <f>IF(G1427="","", IF(G1427="Palette TIP",#REF!,VLOOKUP(G1427, '金額'!$N$3:$P$62, 3, FALSE)))</f>
        <v/>
      </c>
      <c r="N1427" s="147" t="str">
        <f t="shared" si="2"/>
        <v/>
      </c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  <c r="AB1427" s="11"/>
    </row>
    <row r="1428" ht="13.5" customHeight="1">
      <c r="A1428" s="148"/>
      <c r="B1428" s="60" t="str">
        <f>IF($K1428="","",(VLOOKUP($K1428,'判定表'!$B$3:$G$108,6,FALSE)))</f>
        <v/>
      </c>
      <c r="C1428" s="137"/>
      <c r="D1428" s="149" t="str">
        <f t="shared" si="1"/>
        <v/>
      </c>
      <c r="E1428" s="150" t="str">
        <f>IF(G1428="","",VLOOKUP($G1428,'金額'!$N$3:$O$62,2,FALSE))</f>
        <v/>
      </c>
      <c r="F1428" s="150" t="str">
        <f>IF(G1428="","",VLOOKUP($G1428,'金額'!$N$3:$Q$62,4,FALSE))</f>
        <v/>
      </c>
      <c r="G1428" s="140"/>
      <c r="H1428" s="141"/>
      <c r="I1428" s="142"/>
      <c r="J1428" s="143"/>
      <c r="K1428" s="144"/>
      <c r="L1428" s="145"/>
      <c r="M1428" s="151" t="str">
        <f>IF(G1428="","", IF(G1428="Palette TIP",#REF!,VLOOKUP(G1428, '金額'!$N$3:$P$62, 3, FALSE)))</f>
        <v/>
      </c>
      <c r="N1428" s="147" t="str">
        <f t="shared" si="2"/>
        <v/>
      </c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  <c r="AB1428" s="11"/>
    </row>
    <row r="1429" ht="13.5" customHeight="1">
      <c r="A1429" s="148"/>
      <c r="B1429" s="60" t="str">
        <f>IF($K1429="","",(VLOOKUP($K1429,'判定表'!$B$3:$G$108,6,FALSE)))</f>
        <v/>
      </c>
      <c r="C1429" s="137"/>
      <c r="D1429" s="149" t="str">
        <f t="shared" si="1"/>
        <v/>
      </c>
      <c r="E1429" s="150" t="str">
        <f>IF(G1429="","",VLOOKUP($G1429,'金額'!$N$3:$O$62,2,FALSE))</f>
        <v/>
      </c>
      <c r="F1429" s="150" t="str">
        <f>IF(G1429="","",VLOOKUP($G1429,'金額'!$N$3:$Q$62,4,FALSE))</f>
        <v/>
      </c>
      <c r="G1429" s="140"/>
      <c r="H1429" s="141"/>
      <c r="I1429" s="142"/>
      <c r="J1429" s="143"/>
      <c r="K1429" s="144"/>
      <c r="L1429" s="145"/>
      <c r="M1429" s="151" t="str">
        <f>IF(G1429="","", IF(G1429="Palette TIP",#REF!,VLOOKUP(G1429, '金額'!$N$3:$P$62, 3, FALSE)))</f>
        <v/>
      </c>
      <c r="N1429" s="147" t="str">
        <f t="shared" si="2"/>
        <v/>
      </c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  <c r="AB1429" s="11"/>
    </row>
    <row r="1430" ht="13.5" customHeight="1">
      <c r="A1430" s="148"/>
      <c r="B1430" s="60" t="str">
        <f>IF($K1430="","",(VLOOKUP($K1430,'判定表'!$B$3:$G$108,6,FALSE)))</f>
        <v/>
      </c>
      <c r="C1430" s="137"/>
      <c r="D1430" s="149" t="str">
        <f t="shared" si="1"/>
        <v/>
      </c>
      <c r="E1430" s="150" t="str">
        <f>IF(G1430="","",VLOOKUP($G1430,'金額'!$N$3:$O$62,2,FALSE))</f>
        <v/>
      </c>
      <c r="F1430" s="150" t="str">
        <f>IF(G1430="","",VLOOKUP($G1430,'金額'!$N$3:$Q$62,4,FALSE))</f>
        <v/>
      </c>
      <c r="G1430" s="140"/>
      <c r="H1430" s="141"/>
      <c r="I1430" s="142"/>
      <c r="J1430" s="143"/>
      <c r="K1430" s="144"/>
      <c r="L1430" s="145"/>
      <c r="M1430" s="151" t="str">
        <f>IF(G1430="","", IF(G1430="Palette TIP",#REF!,VLOOKUP(G1430, '金額'!$N$3:$P$62, 3, FALSE)))</f>
        <v/>
      </c>
      <c r="N1430" s="147" t="str">
        <f t="shared" si="2"/>
        <v/>
      </c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  <c r="AB1430" s="11"/>
    </row>
    <row r="1431" ht="13.5" customHeight="1">
      <c r="A1431" s="148"/>
      <c r="B1431" s="60" t="str">
        <f>IF($K1431="","",(VLOOKUP($K1431,'判定表'!$B$3:$G$108,6,FALSE)))</f>
        <v/>
      </c>
      <c r="C1431" s="137"/>
      <c r="D1431" s="149" t="str">
        <f t="shared" si="1"/>
        <v/>
      </c>
      <c r="E1431" s="150" t="str">
        <f>IF(G1431="","",VLOOKUP($G1431,'金額'!$N$3:$O$62,2,FALSE))</f>
        <v/>
      </c>
      <c r="F1431" s="150" t="str">
        <f>IF(G1431="","",VLOOKUP($G1431,'金額'!$N$3:$Q$62,4,FALSE))</f>
        <v/>
      </c>
      <c r="G1431" s="140"/>
      <c r="H1431" s="141"/>
      <c r="I1431" s="142"/>
      <c r="J1431" s="143"/>
      <c r="K1431" s="144"/>
      <c r="L1431" s="145"/>
      <c r="M1431" s="151" t="str">
        <f>IF(G1431="","", IF(G1431="Palette TIP",#REF!,VLOOKUP(G1431, '金額'!$N$3:$P$62, 3, FALSE)))</f>
        <v/>
      </c>
      <c r="N1431" s="147" t="str">
        <f t="shared" si="2"/>
        <v/>
      </c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1"/>
      <c r="AB1431" s="11"/>
    </row>
    <row r="1432" ht="13.5" customHeight="1">
      <c r="A1432" s="148"/>
      <c r="B1432" s="60" t="str">
        <f>IF($K1432="","",(VLOOKUP($K1432,'判定表'!$B$3:$G$108,6,FALSE)))</f>
        <v/>
      </c>
      <c r="C1432" s="137"/>
      <c r="D1432" s="149" t="str">
        <f t="shared" si="1"/>
        <v/>
      </c>
      <c r="E1432" s="150" t="str">
        <f>IF(G1432="","",VLOOKUP($G1432,'金額'!$N$3:$O$62,2,FALSE))</f>
        <v/>
      </c>
      <c r="F1432" s="150" t="str">
        <f>IF(G1432="","",VLOOKUP($G1432,'金額'!$N$3:$Q$62,4,FALSE))</f>
        <v/>
      </c>
      <c r="G1432" s="140"/>
      <c r="H1432" s="141"/>
      <c r="I1432" s="142"/>
      <c r="J1432" s="143"/>
      <c r="K1432" s="144"/>
      <c r="L1432" s="145"/>
      <c r="M1432" s="151" t="str">
        <f>IF(G1432="","", IF(G1432="Palette TIP",#REF!,VLOOKUP(G1432, '金額'!$N$3:$P$62, 3, FALSE)))</f>
        <v/>
      </c>
      <c r="N1432" s="147" t="str">
        <f t="shared" si="2"/>
        <v/>
      </c>
      <c r="O1432" s="11"/>
      <c r="P1432" s="11"/>
      <c r="Q1432" s="11"/>
      <c r="R1432" s="11"/>
      <c r="T1432" s="11"/>
      <c r="U1432" s="11"/>
      <c r="V1432" s="11"/>
      <c r="W1432" s="11"/>
      <c r="X1432" s="11"/>
      <c r="Y1432" s="11"/>
      <c r="Z1432" s="11"/>
      <c r="AA1432" s="11"/>
      <c r="AB1432" s="11"/>
    </row>
    <row r="1433" ht="13.5" customHeight="1">
      <c r="A1433" s="148"/>
      <c r="B1433" s="60" t="str">
        <f>IF($K1433="","",(VLOOKUP($K1433,'判定表'!$B$3:$G$108,6,FALSE)))</f>
        <v/>
      </c>
      <c r="C1433" s="137"/>
      <c r="D1433" s="149" t="str">
        <f t="shared" si="1"/>
        <v/>
      </c>
      <c r="E1433" s="150" t="str">
        <f>IF(G1433="","",VLOOKUP($G1433,'金額'!$N$3:$O$62,2,FALSE))</f>
        <v/>
      </c>
      <c r="F1433" s="150" t="str">
        <f>IF(G1433="","",VLOOKUP($G1433,'金額'!$N$3:$Q$62,4,FALSE))</f>
        <v/>
      </c>
      <c r="G1433" s="140"/>
      <c r="H1433" s="141"/>
      <c r="I1433" s="142"/>
      <c r="J1433" s="143"/>
      <c r="K1433" s="144"/>
      <c r="L1433" s="145"/>
      <c r="M1433" s="151" t="str">
        <f>IF(G1433="","", IF(G1433="Palette TIP",#REF!,VLOOKUP(G1433, '金額'!$N$3:$P$62, 3, FALSE)))</f>
        <v/>
      </c>
      <c r="N1433" s="147" t="str">
        <f t="shared" si="2"/>
        <v/>
      </c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</row>
    <row r="1434" ht="13.5" customHeight="1">
      <c r="A1434" s="148"/>
      <c r="B1434" s="60" t="str">
        <f>IF($K1434="","",(VLOOKUP($K1434,'判定表'!$B$3:$G$108,6,FALSE)))</f>
        <v/>
      </c>
      <c r="C1434" s="137"/>
      <c r="D1434" s="149" t="str">
        <f t="shared" si="1"/>
        <v/>
      </c>
      <c r="E1434" s="150" t="str">
        <f>IF(G1434="","",VLOOKUP($G1434,'金額'!$N$3:$O$62,2,FALSE))</f>
        <v/>
      </c>
      <c r="F1434" s="150" t="str">
        <f>IF(G1434="","",VLOOKUP($G1434,'金額'!$N$3:$Q$62,4,FALSE))</f>
        <v/>
      </c>
      <c r="G1434" s="140"/>
      <c r="H1434" s="141"/>
      <c r="I1434" s="142"/>
      <c r="J1434" s="143"/>
      <c r="K1434" s="144"/>
      <c r="L1434" s="145"/>
      <c r="M1434" s="151" t="str">
        <f>IF(G1434="","", IF(G1434="Palette TIP",#REF!,VLOOKUP(G1434, '金額'!$N$3:$P$62, 3, FALSE)))</f>
        <v/>
      </c>
      <c r="N1434" s="147" t="str">
        <f t="shared" si="2"/>
        <v/>
      </c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</row>
    <row r="1435" ht="13.5" customHeight="1">
      <c r="A1435" s="148"/>
      <c r="B1435" s="60" t="str">
        <f>IF($K1435="","",(VLOOKUP($K1435,'判定表'!$B$3:$G$108,6,FALSE)))</f>
        <v/>
      </c>
      <c r="C1435" s="137"/>
      <c r="D1435" s="149" t="str">
        <f t="shared" si="1"/>
        <v/>
      </c>
      <c r="E1435" s="150" t="str">
        <f>IF(G1435="","",VLOOKUP($G1435,'金額'!$N$3:$O$62,2,FALSE))</f>
        <v/>
      </c>
      <c r="F1435" s="150" t="str">
        <f>IF(G1435="","",VLOOKUP($G1435,'金額'!$N$3:$Q$62,4,FALSE))</f>
        <v/>
      </c>
      <c r="G1435" s="140"/>
      <c r="H1435" s="141"/>
      <c r="I1435" s="142"/>
      <c r="J1435" s="143"/>
      <c r="K1435" s="144"/>
      <c r="L1435" s="145"/>
      <c r="M1435" s="151" t="str">
        <f>IF(G1435="","", IF(G1435="Palette TIP",#REF!,VLOOKUP(G1435, '金額'!$N$3:$P$62, 3, FALSE)))</f>
        <v/>
      </c>
      <c r="N1435" s="147" t="str">
        <f t="shared" si="2"/>
        <v/>
      </c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  <c r="AB1435" s="11"/>
    </row>
    <row r="1436" ht="13.5" customHeight="1">
      <c r="A1436" s="148"/>
      <c r="B1436" s="60" t="str">
        <f>IF($K1436="","",(VLOOKUP($K1436,'判定表'!$B$3:$G$108,6,FALSE)))</f>
        <v/>
      </c>
      <c r="C1436" s="137"/>
      <c r="D1436" s="149" t="str">
        <f t="shared" si="1"/>
        <v/>
      </c>
      <c r="E1436" s="150" t="str">
        <f>IF(G1436="","",VLOOKUP($G1436,'金額'!$N$3:$O$62,2,FALSE))</f>
        <v/>
      </c>
      <c r="F1436" s="150" t="str">
        <f>IF(G1436="","",VLOOKUP($G1436,'金額'!$N$3:$Q$62,4,FALSE))</f>
        <v/>
      </c>
      <c r="G1436" s="140"/>
      <c r="H1436" s="141"/>
      <c r="I1436" s="142"/>
      <c r="J1436" s="143"/>
      <c r="K1436" s="144"/>
      <c r="L1436" s="145"/>
      <c r="M1436" s="151" t="str">
        <f>IF(G1436="","", IF(G1436="Palette TIP",#REF!,VLOOKUP(G1436, '金額'!$N$3:$P$62, 3, FALSE)))</f>
        <v/>
      </c>
      <c r="N1436" s="147" t="str">
        <f t="shared" si="2"/>
        <v/>
      </c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  <c r="AB1436" s="11"/>
    </row>
    <row r="1437" ht="13.5" customHeight="1">
      <c r="A1437" s="148"/>
      <c r="B1437" s="60" t="str">
        <f>IF($K1437="","",(VLOOKUP($K1437,'判定表'!$B$3:$G$108,6,FALSE)))</f>
        <v/>
      </c>
      <c r="C1437" s="137"/>
      <c r="D1437" s="149" t="str">
        <f t="shared" si="1"/>
        <v/>
      </c>
      <c r="E1437" s="150" t="str">
        <f>IF(G1437="","",VLOOKUP($G1437,'金額'!$N$3:$O$62,2,FALSE))</f>
        <v/>
      </c>
      <c r="F1437" s="150" t="str">
        <f>IF(G1437="","",VLOOKUP($G1437,'金額'!$N$3:$Q$62,4,FALSE))</f>
        <v/>
      </c>
      <c r="G1437" s="140"/>
      <c r="H1437" s="141"/>
      <c r="I1437" s="142"/>
      <c r="J1437" s="143"/>
      <c r="K1437" s="144"/>
      <c r="L1437" s="145"/>
      <c r="M1437" s="151" t="str">
        <f>IF(G1437="","", IF(G1437="Palette TIP",#REF!,VLOOKUP(G1437, '金額'!$N$3:$P$62, 3, FALSE)))</f>
        <v/>
      </c>
      <c r="N1437" s="147" t="str">
        <f t="shared" si="2"/>
        <v/>
      </c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  <c r="AB1437" s="11"/>
    </row>
    <row r="1438" ht="13.5" customHeight="1">
      <c r="A1438" s="148"/>
      <c r="B1438" s="60" t="str">
        <f>IF($K1438="","",(VLOOKUP($K1438,'判定表'!$B$3:$G$108,6,FALSE)))</f>
        <v/>
      </c>
      <c r="C1438" s="137"/>
      <c r="D1438" s="149" t="str">
        <f t="shared" si="1"/>
        <v/>
      </c>
      <c r="E1438" s="150" t="str">
        <f>IF(G1438="","",VLOOKUP($G1438,'金額'!$N$3:$O$62,2,FALSE))</f>
        <v/>
      </c>
      <c r="F1438" s="150" t="str">
        <f>IF(G1438="","",VLOOKUP($G1438,'金額'!$N$3:$Q$62,4,FALSE))</f>
        <v/>
      </c>
      <c r="G1438" s="140"/>
      <c r="H1438" s="141"/>
      <c r="I1438" s="142"/>
      <c r="J1438" s="143"/>
      <c r="K1438" s="144"/>
      <c r="L1438" s="145"/>
      <c r="M1438" s="151" t="str">
        <f>IF(G1438="","", IF(G1438="Palette TIP",#REF!,VLOOKUP(G1438, '金額'!$N$3:$P$62, 3, FALSE)))</f>
        <v/>
      </c>
      <c r="N1438" s="147" t="str">
        <f t="shared" si="2"/>
        <v/>
      </c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1"/>
      <c r="AB1438" s="11"/>
    </row>
    <row r="1439" ht="13.5" customHeight="1">
      <c r="A1439" s="148"/>
      <c r="B1439" s="60" t="str">
        <f>IF($K1439="","",(VLOOKUP($K1439,'判定表'!$B$3:$G$108,6,FALSE)))</f>
        <v/>
      </c>
      <c r="C1439" s="137"/>
      <c r="D1439" s="149" t="str">
        <f t="shared" si="1"/>
        <v/>
      </c>
      <c r="E1439" s="150" t="str">
        <f>IF(G1439="","",VLOOKUP($G1439,'金額'!$N$3:$O$62,2,FALSE))</f>
        <v/>
      </c>
      <c r="F1439" s="150" t="str">
        <f>IF(G1439="","",VLOOKUP($G1439,'金額'!$N$3:$Q$62,4,FALSE))</f>
        <v/>
      </c>
      <c r="G1439" s="140"/>
      <c r="H1439" s="141"/>
      <c r="I1439" s="142"/>
      <c r="J1439" s="143"/>
      <c r="K1439" s="144"/>
      <c r="L1439" s="145"/>
      <c r="M1439" s="151" t="str">
        <f>IF(G1439="","", IF(G1439="Palette TIP",#REF!,VLOOKUP(G1439, '金額'!$N$3:$P$62, 3, FALSE)))</f>
        <v/>
      </c>
      <c r="N1439" s="147" t="str">
        <f t="shared" si="2"/>
        <v/>
      </c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  <c r="AB1439" s="11"/>
    </row>
    <row r="1440" ht="13.5" customHeight="1">
      <c r="A1440" s="148"/>
      <c r="B1440" s="60" t="str">
        <f>IF($K1440="","",(VLOOKUP($K1440,'判定表'!$B$3:$G$108,6,FALSE)))</f>
        <v/>
      </c>
      <c r="C1440" s="137"/>
      <c r="D1440" s="149" t="str">
        <f t="shared" si="1"/>
        <v/>
      </c>
      <c r="E1440" s="150" t="str">
        <f>IF(G1440="","",VLOOKUP($G1440,'金額'!$N$3:$O$62,2,FALSE))</f>
        <v/>
      </c>
      <c r="F1440" s="150" t="str">
        <f>IF(G1440="","",VLOOKUP($G1440,'金額'!$N$3:$Q$62,4,FALSE))</f>
        <v/>
      </c>
      <c r="G1440" s="140"/>
      <c r="H1440" s="141"/>
      <c r="I1440" s="142"/>
      <c r="J1440" s="143"/>
      <c r="K1440" s="144"/>
      <c r="L1440" s="145"/>
      <c r="M1440" s="151" t="str">
        <f>IF(G1440="","", IF(G1440="Palette TIP",#REF!,VLOOKUP(G1440, '金額'!$N$3:$P$62, 3, FALSE)))</f>
        <v/>
      </c>
      <c r="N1440" s="147" t="str">
        <f t="shared" si="2"/>
        <v/>
      </c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</row>
    <row r="1441" ht="13.5" customHeight="1">
      <c r="A1441" s="148"/>
      <c r="B1441" s="60" t="str">
        <f>IF($K1441="","",(VLOOKUP($K1441,'判定表'!$B$3:$G$108,6,FALSE)))</f>
        <v/>
      </c>
      <c r="C1441" s="137"/>
      <c r="D1441" s="149" t="str">
        <f t="shared" si="1"/>
        <v/>
      </c>
      <c r="E1441" s="150" t="str">
        <f>IF(G1441="","",VLOOKUP($G1441,'金額'!$N$3:$O$62,2,FALSE))</f>
        <v/>
      </c>
      <c r="F1441" s="150" t="str">
        <f>IF(G1441="","",VLOOKUP($G1441,'金額'!$N$3:$Q$62,4,FALSE))</f>
        <v/>
      </c>
      <c r="G1441" s="140"/>
      <c r="H1441" s="141"/>
      <c r="I1441" s="142"/>
      <c r="J1441" s="143"/>
      <c r="K1441" s="144"/>
      <c r="L1441" s="145"/>
      <c r="M1441" s="151" t="str">
        <f>IF(G1441="","", IF(G1441="Palette TIP",#REF!,VLOOKUP(G1441, '金額'!$N$3:$P$62, 3, FALSE)))</f>
        <v/>
      </c>
      <c r="N1441" s="147" t="str">
        <f t="shared" si="2"/>
        <v/>
      </c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1"/>
      <c r="AB1441" s="11"/>
    </row>
    <row r="1442" ht="13.5" customHeight="1">
      <c r="A1442" s="148"/>
      <c r="B1442" s="60" t="str">
        <f>IF($K1442="","",(VLOOKUP($K1442,'判定表'!$B$3:$G$108,6,FALSE)))</f>
        <v/>
      </c>
      <c r="C1442" s="137"/>
      <c r="D1442" s="149" t="str">
        <f t="shared" si="1"/>
        <v/>
      </c>
      <c r="E1442" s="150" t="str">
        <f>IF(G1442="","",VLOOKUP($G1442,'金額'!$N$3:$O$62,2,FALSE))</f>
        <v/>
      </c>
      <c r="F1442" s="150" t="str">
        <f>IF(G1442="","",VLOOKUP($G1442,'金額'!$N$3:$Q$62,4,FALSE))</f>
        <v/>
      </c>
      <c r="G1442" s="140"/>
      <c r="H1442" s="141"/>
      <c r="I1442" s="142"/>
      <c r="J1442" s="143"/>
      <c r="K1442" s="144"/>
      <c r="L1442" s="145"/>
      <c r="M1442" s="151" t="str">
        <f>IF(G1442="","", IF(G1442="Palette TIP",#REF!,VLOOKUP(G1442, '金額'!$N$3:$P$62, 3, FALSE)))</f>
        <v/>
      </c>
      <c r="N1442" s="147" t="str">
        <f t="shared" si="2"/>
        <v/>
      </c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</row>
    <row r="1443" ht="13.5" customHeight="1">
      <c r="A1443" s="148"/>
      <c r="B1443" s="60" t="str">
        <f>IF($K1443="","",(VLOOKUP($K1443,'判定表'!$B$3:$G$108,6,FALSE)))</f>
        <v/>
      </c>
      <c r="C1443" s="137"/>
      <c r="D1443" s="149" t="str">
        <f t="shared" si="1"/>
        <v/>
      </c>
      <c r="E1443" s="150" t="str">
        <f>IF(G1443="","",VLOOKUP($G1443,'金額'!$N$3:$O$62,2,FALSE))</f>
        <v/>
      </c>
      <c r="F1443" s="150" t="str">
        <f>IF(G1443="","",VLOOKUP($G1443,'金額'!$N$3:$Q$62,4,FALSE))</f>
        <v/>
      </c>
      <c r="G1443" s="140"/>
      <c r="H1443" s="141"/>
      <c r="I1443" s="142"/>
      <c r="J1443" s="143"/>
      <c r="K1443" s="144"/>
      <c r="L1443" s="145"/>
      <c r="M1443" s="151" t="str">
        <f>IF(G1443="","", IF(G1443="Palette TIP",#REF!,VLOOKUP(G1443, '金額'!$N$3:$P$62, 3, FALSE)))</f>
        <v/>
      </c>
      <c r="N1443" s="147" t="str">
        <f t="shared" si="2"/>
        <v/>
      </c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  <c r="AB1443" s="11"/>
    </row>
    <row r="1444" ht="13.5" customHeight="1">
      <c r="A1444" s="148"/>
      <c r="B1444" s="60" t="str">
        <f>IF($K1444="","",(VLOOKUP($K1444,'判定表'!$B$3:$G$108,6,FALSE)))</f>
        <v/>
      </c>
      <c r="C1444" s="137"/>
      <c r="D1444" s="149" t="str">
        <f t="shared" si="1"/>
        <v/>
      </c>
      <c r="E1444" s="150" t="str">
        <f>IF(G1444="","",VLOOKUP($G1444,'金額'!$N$3:$O$62,2,FALSE))</f>
        <v/>
      </c>
      <c r="F1444" s="150" t="str">
        <f>IF(G1444="","",VLOOKUP($G1444,'金額'!$N$3:$Q$62,4,FALSE))</f>
        <v/>
      </c>
      <c r="G1444" s="140"/>
      <c r="H1444" s="141"/>
      <c r="I1444" s="142"/>
      <c r="J1444" s="143"/>
      <c r="K1444" s="144"/>
      <c r="L1444" s="145"/>
      <c r="M1444" s="151" t="str">
        <f>IF(G1444="","", IF(G1444="Palette TIP",#REF!,VLOOKUP(G1444, '金額'!$N$3:$P$62, 3, FALSE)))</f>
        <v/>
      </c>
      <c r="N1444" s="147" t="str">
        <f t="shared" si="2"/>
        <v/>
      </c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</row>
    <row r="1445" ht="13.5" customHeight="1">
      <c r="A1445" s="148"/>
      <c r="B1445" s="60" t="str">
        <f>IF($K1445="","",(VLOOKUP($K1445,'判定表'!$B$3:$G$108,6,FALSE)))</f>
        <v/>
      </c>
      <c r="C1445" s="137"/>
      <c r="D1445" s="149" t="str">
        <f t="shared" si="1"/>
        <v/>
      </c>
      <c r="E1445" s="150" t="str">
        <f>IF(G1445="","",VLOOKUP($G1445,'金額'!$N$3:$O$62,2,FALSE))</f>
        <v/>
      </c>
      <c r="F1445" s="150" t="str">
        <f>IF(G1445="","",VLOOKUP($G1445,'金額'!$N$3:$Q$62,4,FALSE))</f>
        <v/>
      </c>
      <c r="G1445" s="140"/>
      <c r="H1445" s="141"/>
      <c r="I1445" s="142"/>
      <c r="J1445" s="143"/>
      <c r="K1445" s="144"/>
      <c r="L1445" s="145"/>
      <c r="M1445" s="151" t="str">
        <f>IF(G1445="","", IF(G1445="Palette TIP",#REF!,VLOOKUP(G1445, '金額'!$N$3:$P$62, 3, FALSE)))</f>
        <v/>
      </c>
      <c r="N1445" s="147" t="str">
        <f t="shared" si="2"/>
        <v/>
      </c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</row>
    <row r="1446" ht="13.5" customHeight="1">
      <c r="A1446" s="148"/>
      <c r="B1446" s="60" t="str">
        <f>IF($K1446="","",(VLOOKUP($K1446,'判定表'!$B$3:$G$108,6,FALSE)))</f>
        <v/>
      </c>
      <c r="C1446" s="137"/>
      <c r="D1446" s="149" t="str">
        <f t="shared" si="1"/>
        <v/>
      </c>
      <c r="E1446" s="150" t="str">
        <f>IF(G1446="","",VLOOKUP($G1446,'金額'!$N$3:$O$62,2,FALSE))</f>
        <v/>
      </c>
      <c r="F1446" s="150" t="str">
        <f>IF(G1446="","",VLOOKUP($G1446,'金額'!$N$3:$Q$62,4,FALSE))</f>
        <v/>
      </c>
      <c r="G1446" s="140"/>
      <c r="H1446" s="141"/>
      <c r="I1446" s="142"/>
      <c r="J1446" s="143"/>
      <c r="K1446" s="144"/>
      <c r="L1446" s="145"/>
      <c r="M1446" s="151" t="str">
        <f>IF(G1446="","", IF(G1446="Palette TIP",#REF!,VLOOKUP(G1446, '金額'!$N$3:$P$62, 3, FALSE)))</f>
        <v/>
      </c>
      <c r="N1446" s="147" t="str">
        <f t="shared" si="2"/>
        <v/>
      </c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  <c r="AB1446" s="11"/>
    </row>
    <row r="1447" ht="13.5" customHeight="1">
      <c r="A1447" s="148"/>
      <c r="B1447" s="60" t="str">
        <f>IF($K1447="","",(VLOOKUP($K1447,'判定表'!$B$3:$G$108,6,FALSE)))</f>
        <v/>
      </c>
      <c r="C1447" s="137"/>
      <c r="D1447" s="149" t="str">
        <f t="shared" si="1"/>
        <v/>
      </c>
      <c r="E1447" s="150" t="str">
        <f>IF(G1447="","",VLOOKUP($G1447,'金額'!$N$3:$O$62,2,FALSE))</f>
        <v/>
      </c>
      <c r="F1447" s="150" t="str">
        <f>IF(G1447="","",VLOOKUP($G1447,'金額'!$N$3:$Q$62,4,FALSE))</f>
        <v/>
      </c>
      <c r="G1447" s="140"/>
      <c r="H1447" s="141"/>
      <c r="I1447" s="142"/>
      <c r="J1447" s="143"/>
      <c r="K1447" s="144"/>
      <c r="L1447" s="145"/>
      <c r="M1447" s="151" t="str">
        <f>IF(G1447="","", IF(G1447="Palette TIP",#REF!,VLOOKUP(G1447, '金額'!$N$3:$P$62, 3, FALSE)))</f>
        <v/>
      </c>
      <c r="N1447" s="147" t="str">
        <f t="shared" si="2"/>
        <v/>
      </c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</row>
    <row r="1448" ht="13.5" customHeight="1">
      <c r="A1448" s="148"/>
      <c r="B1448" s="60" t="str">
        <f>IF($K1448="","",(VLOOKUP($K1448,'判定表'!$B$3:$G$108,6,FALSE)))</f>
        <v/>
      </c>
      <c r="C1448" s="137"/>
      <c r="D1448" s="149" t="str">
        <f t="shared" si="1"/>
        <v/>
      </c>
      <c r="E1448" s="150" t="str">
        <f>IF(G1448="","",VLOOKUP($G1448,'金額'!$N$3:$O$62,2,FALSE))</f>
        <v/>
      </c>
      <c r="F1448" s="150" t="str">
        <f>IF(G1448="","",VLOOKUP($G1448,'金額'!$N$3:$Q$62,4,FALSE))</f>
        <v/>
      </c>
      <c r="G1448" s="140"/>
      <c r="H1448" s="141"/>
      <c r="I1448" s="142"/>
      <c r="J1448" s="143"/>
      <c r="K1448" s="144"/>
      <c r="L1448" s="145"/>
      <c r="M1448" s="151" t="str">
        <f>IF(G1448="","", IF(G1448="Palette TIP",#REF!,VLOOKUP(G1448, '金額'!$N$3:$P$62, 3, FALSE)))</f>
        <v/>
      </c>
      <c r="N1448" s="147" t="str">
        <f t="shared" si="2"/>
        <v/>
      </c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/>
    </row>
    <row r="1449" ht="13.5" customHeight="1">
      <c r="A1449" s="148"/>
      <c r="B1449" s="60" t="str">
        <f>IF($K1449="","",(VLOOKUP($K1449,'判定表'!$B$3:$G$108,6,FALSE)))</f>
        <v/>
      </c>
      <c r="C1449" s="137"/>
      <c r="D1449" s="149" t="str">
        <f t="shared" si="1"/>
        <v/>
      </c>
      <c r="E1449" s="150" t="str">
        <f>IF(G1449="","",VLOOKUP($G1449,'金額'!$N$3:$O$62,2,FALSE))</f>
        <v/>
      </c>
      <c r="F1449" s="150" t="str">
        <f>IF(G1449="","",VLOOKUP($G1449,'金額'!$N$3:$Q$62,4,FALSE))</f>
        <v/>
      </c>
      <c r="G1449" s="140"/>
      <c r="H1449" s="141"/>
      <c r="I1449" s="142"/>
      <c r="J1449" s="143"/>
      <c r="K1449" s="144"/>
      <c r="L1449" s="145"/>
      <c r="M1449" s="151" t="str">
        <f>IF(G1449="","", IF(G1449="Palette TIP",#REF!,VLOOKUP(G1449, '金額'!$N$3:$P$62, 3, FALSE)))</f>
        <v/>
      </c>
      <c r="N1449" s="147" t="str">
        <f t="shared" si="2"/>
        <v/>
      </c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</row>
    <row r="1450" ht="13.5" customHeight="1">
      <c r="A1450" s="148"/>
      <c r="B1450" s="60" t="str">
        <f>IF($K1450="","",(VLOOKUP($K1450,'判定表'!$B$3:$G$108,6,FALSE)))</f>
        <v/>
      </c>
      <c r="C1450" s="137"/>
      <c r="D1450" s="149" t="str">
        <f t="shared" si="1"/>
        <v/>
      </c>
      <c r="E1450" s="150" t="str">
        <f>IF(G1450="","",VLOOKUP($G1450,'金額'!$N$3:$O$62,2,FALSE))</f>
        <v/>
      </c>
      <c r="F1450" s="150" t="str">
        <f>IF(G1450="","",VLOOKUP($G1450,'金額'!$N$3:$Q$62,4,FALSE))</f>
        <v/>
      </c>
      <c r="G1450" s="140"/>
      <c r="H1450" s="141"/>
      <c r="I1450" s="142"/>
      <c r="J1450" s="143"/>
      <c r="K1450" s="144"/>
      <c r="L1450" s="145"/>
      <c r="M1450" s="151" t="str">
        <f>IF(G1450="","", IF(G1450="Palette TIP",#REF!,VLOOKUP(G1450, '金額'!$N$3:$P$62, 3, FALSE)))</f>
        <v/>
      </c>
      <c r="N1450" s="147" t="str">
        <f t="shared" si="2"/>
        <v/>
      </c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</row>
    <row r="1451" ht="13.5" customHeight="1">
      <c r="A1451" s="148"/>
      <c r="B1451" s="60" t="str">
        <f>IF($K1451="","",(VLOOKUP($K1451,'判定表'!$B$3:$G$108,6,FALSE)))</f>
        <v/>
      </c>
      <c r="C1451" s="137"/>
      <c r="D1451" s="149" t="str">
        <f t="shared" si="1"/>
        <v/>
      </c>
      <c r="E1451" s="150" t="str">
        <f>IF(G1451="","",VLOOKUP($G1451,'金額'!$N$3:$O$62,2,FALSE))</f>
        <v/>
      </c>
      <c r="F1451" s="150" t="str">
        <f>IF(G1451="","",VLOOKUP($G1451,'金額'!$N$3:$Q$62,4,FALSE))</f>
        <v/>
      </c>
      <c r="G1451" s="140"/>
      <c r="H1451" s="141"/>
      <c r="I1451" s="142"/>
      <c r="J1451" s="143"/>
      <c r="K1451" s="144"/>
      <c r="L1451" s="145"/>
      <c r="M1451" s="151" t="str">
        <f>IF(G1451="","", IF(G1451="Palette TIP",#REF!,VLOOKUP(G1451, '金額'!$N$3:$P$62, 3, FALSE)))</f>
        <v/>
      </c>
      <c r="N1451" s="147" t="str">
        <f t="shared" si="2"/>
        <v/>
      </c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1"/>
      <c r="AB1451" s="11"/>
    </row>
    <row r="1452" ht="13.5" customHeight="1">
      <c r="A1452" s="148"/>
      <c r="B1452" s="60" t="str">
        <f>IF($K1452="","",(VLOOKUP($K1452,'判定表'!$B$3:$G$108,6,FALSE)))</f>
        <v/>
      </c>
      <c r="C1452" s="137"/>
      <c r="D1452" s="149" t="str">
        <f t="shared" si="1"/>
        <v/>
      </c>
      <c r="E1452" s="150" t="str">
        <f>IF(G1452="","",VLOOKUP($G1452,'金額'!$N$3:$O$62,2,FALSE))</f>
        <v/>
      </c>
      <c r="F1452" s="150" t="str">
        <f>IF(G1452="","",VLOOKUP($G1452,'金額'!$N$3:$Q$62,4,FALSE))</f>
        <v/>
      </c>
      <c r="G1452" s="140"/>
      <c r="H1452" s="141"/>
      <c r="I1452" s="142"/>
      <c r="J1452" s="143"/>
      <c r="K1452" s="144"/>
      <c r="L1452" s="145"/>
      <c r="M1452" s="151" t="str">
        <f>IF(G1452="","", IF(G1452="Palette TIP",#REF!,VLOOKUP(G1452, '金額'!$N$3:$P$62, 3, FALSE)))</f>
        <v/>
      </c>
      <c r="N1452" s="147" t="str">
        <f t="shared" si="2"/>
        <v/>
      </c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</row>
    <row r="1453" ht="13.5" customHeight="1">
      <c r="A1453" s="148"/>
      <c r="B1453" s="60" t="str">
        <f>IF($K1453="","",(VLOOKUP($K1453,'判定表'!$B$3:$G$108,6,FALSE)))</f>
        <v/>
      </c>
      <c r="C1453" s="137"/>
      <c r="D1453" s="149" t="str">
        <f t="shared" si="1"/>
        <v/>
      </c>
      <c r="E1453" s="150" t="str">
        <f>IF(G1453="","",VLOOKUP($G1453,'金額'!$N$3:$O$62,2,FALSE))</f>
        <v/>
      </c>
      <c r="F1453" s="150" t="str">
        <f>IF(G1453="","",VLOOKUP($G1453,'金額'!$N$3:$Q$62,4,FALSE))</f>
        <v/>
      </c>
      <c r="G1453" s="140"/>
      <c r="H1453" s="141"/>
      <c r="I1453" s="142"/>
      <c r="J1453" s="143"/>
      <c r="K1453" s="144"/>
      <c r="L1453" s="145"/>
      <c r="M1453" s="151" t="str">
        <f>IF(G1453="","", IF(G1453="Palette TIP",#REF!,VLOOKUP(G1453, '金額'!$N$3:$P$62, 3, FALSE)))</f>
        <v/>
      </c>
      <c r="N1453" s="147" t="str">
        <f t="shared" si="2"/>
        <v/>
      </c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</row>
    <row r="1454" ht="13.5" customHeight="1">
      <c r="A1454" s="148"/>
      <c r="B1454" s="60" t="str">
        <f>IF($K1454="","",(VLOOKUP($K1454,'判定表'!$B$3:$G$108,6,FALSE)))</f>
        <v/>
      </c>
      <c r="C1454" s="137"/>
      <c r="D1454" s="149" t="str">
        <f t="shared" si="1"/>
        <v/>
      </c>
      <c r="E1454" s="150" t="str">
        <f>IF(G1454="","",VLOOKUP($G1454,'金額'!$N$3:$O$62,2,FALSE))</f>
        <v/>
      </c>
      <c r="F1454" s="150" t="str">
        <f>IF(G1454="","",VLOOKUP($G1454,'金額'!$N$3:$Q$62,4,FALSE))</f>
        <v/>
      </c>
      <c r="G1454" s="140"/>
      <c r="H1454" s="141"/>
      <c r="I1454" s="142"/>
      <c r="J1454" s="143"/>
      <c r="K1454" s="144"/>
      <c r="L1454" s="145"/>
      <c r="M1454" s="151" t="str">
        <f>IF(G1454="","", IF(G1454="Palette TIP",#REF!,VLOOKUP(G1454, '金額'!$N$3:$P$62, 3, FALSE)))</f>
        <v/>
      </c>
      <c r="N1454" s="147" t="str">
        <f t="shared" si="2"/>
        <v/>
      </c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</row>
    <row r="1455" ht="13.5" customHeight="1">
      <c r="A1455" s="148"/>
      <c r="B1455" s="60" t="str">
        <f>IF($K1455="","",(VLOOKUP($K1455,'判定表'!$B$3:$G$108,6,FALSE)))</f>
        <v/>
      </c>
      <c r="C1455" s="137"/>
      <c r="D1455" s="149" t="str">
        <f t="shared" si="1"/>
        <v/>
      </c>
      <c r="E1455" s="150" t="str">
        <f>IF(G1455="","",VLOOKUP($G1455,'金額'!$N$3:$O$62,2,FALSE))</f>
        <v/>
      </c>
      <c r="F1455" s="150" t="str">
        <f>IF(G1455="","",VLOOKUP($G1455,'金額'!$N$3:$Q$62,4,FALSE))</f>
        <v/>
      </c>
      <c r="G1455" s="140"/>
      <c r="H1455" s="141"/>
      <c r="I1455" s="142"/>
      <c r="J1455" s="143"/>
      <c r="K1455" s="144"/>
      <c r="L1455" s="145"/>
      <c r="M1455" s="151" t="str">
        <f>IF(G1455="","", IF(G1455="Palette TIP",#REF!,VLOOKUP(G1455, '金額'!$N$3:$P$62, 3, FALSE)))</f>
        <v/>
      </c>
      <c r="N1455" s="147" t="str">
        <f t="shared" si="2"/>
        <v/>
      </c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</row>
    <row r="1456" ht="13.5" customHeight="1">
      <c r="A1456" s="148"/>
      <c r="B1456" s="60" t="str">
        <f>IF($K1456="","",(VLOOKUP($K1456,'判定表'!$B$3:$G$108,6,FALSE)))</f>
        <v/>
      </c>
      <c r="C1456" s="137"/>
      <c r="D1456" s="149" t="str">
        <f t="shared" si="1"/>
        <v/>
      </c>
      <c r="E1456" s="150" t="str">
        <f>IF(G1456="","",VLOOKUP($G1456,'金額'!$N$3:$O$62,2,FALSE))</f>
        <v/>
      </c>
      <c r="F1456" s="150" t="str">
        <f>IF(G1456="","",VLOOKUP($G1456,'金額'!$N$3:$Q$62,4,FALSE))</f>
        <v/>
      </c>
      <c r="G1456" s="140"/>
      <c r="H1456" s="141"/>
      <c r="I1456" s="142"/>
      <c r="J1456" s="143"/>
      <c r="K1456" s="144"/>
      <c r="L1456" s="145"/>
      <c r="M1456" s="151" t="str">
        <f>IF(G1456="","", IF(G1456="Palette TIP",#REF!,VLOOKUP(G1456, '金額'!$N$3:$P$62, 3, FALSE)))</f>
        <v/>
      </c>
      <c r="N1456" s="147" t="str">
        <f t="shared" si="2"/>
        <v/>
      </c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1"/>
      <c r="AB1456" s="11"/>
    </row>
    <row r="1457" ht="13.5" customHeight="1">
      <c r="A1457" s="148"/>
      <c r="B1457" s="60" t="str">
        <f>IF($K1457="","",(VLOOKUP($K1457,'判定表'!$B$3:$G$108,6,FALSE)))</f>
        <v/>
      </c>
      <c r="C1457" s="137"/>
      <c r="D1457" s="149" t="str">
        <f t="shared" si="1"/>
        <v/>
      </c>
      <c r="E1457" s="150" t="str">
        <f>IF(G1457="","",VLOOKUP($G1457,'金額'!$N$3:$O$62,2,FALSE))</f>
        <v/>
      </c>
      <c r="F1457" s="150" t="str">
        <f>IF(G1457="","",VLOOKUP($G1457,'金額'!$N$3:$Q$62,4,FALSE))</f>
        <v/>
      </c>
      <c r="G1457" s="140"/>
      <c r="H1457" s="141"/>
      <c r="I1457" s="142"/>
      <c r="J1457" s="143"/>
      <c r="K1457" s="144"/>
      <c r="L1457" s="145"/>
      <c r="M1457" s="151" t="str">
        <f>IF(G1457="","", IF(G1457="Palette TIP",#REF!,VLOOKUP(G1457, '金額'!$N$3:$P$62, 3, FALSE)))</f>
        <v/>
      </c>
      <c r="N1457" s="147" t="str">
        <f t="shared" si="2"/>
        <v/>
      </c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  <c r="AB1457" s="11"/>
    </row>
    <row r="1458" ht="13.5" customHeight="1">
      <c r="A1458" s="148"/>
      <c r="B1458" s="60" t="str">
        <f>IF($K1458="","",(VLOOKUP($K1458,'判定表'!$B$3:$G$108,6,FALSE)))</f>
        <v/>
      </c>
      <c r="C1458" s="137"/>
      <c r="D1458" s="149" t="str">
        <f t="shared" si="1"/>
        <v/>
      </c>
      <c r="E1458" s="150" t="str">
        <f>IF(G1458="","",VLOOKUP($G1458,'金額'!$N$3:$O$62,2,FALSE))</f>
        <v/>
      </c>
      <c r="F1458" s="150" t="str">
        <f>IF(G1458="","",VLOOKUP($G1458,'金額'!$N$3:$Q$62,4,FALSE))</f>
        <v/>
      </c>
      <c r="G1458" s="140"/>
      <c r="H1458" s="141"/>
      <c r="I1458" s="142"/>
      <c r="J1458" s="143"/>
      <c r="K1458" s="144"/>
      <c r="L1458" s="145"/>
      <c r="M1458" s="151" t="str">
        <f>IF(G1458="","", IF(G1458="Palette TIP",#REF!,VLOOKUP(G1458, '金額'!$N$3:$P$62, 3, FALSE)))</f>
        <v/>
      </c>
      <c r="N1458" s="147" t="str">
        <f t="shared" si="2"/>
        <v/>
      </c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  <c r="AB1458" s="11"/>
    </row>
    <row r="1459" ht="13.5" customHeight="1">
      <c r="A1459" s="148"/>
      <c r="B1459" s="60" t="str">
        <f>IF($K1459="","",(VLOOKUP($K1459,'判定表'!$B$3:$G$108,6,FALSE)))</f>
        <v/>
      </c>
      <c r="C1459" s="137"/>
      <c r="D1459" s="149" t="str">
        <f t="shared" si="1"/>
        <v/>
      </c>
      <c r="E1459" s="150" t="str">
        <f>IF(G1459="","",VLOOKUP($G1459,'金額'!$N$3:$O$62,2,FALSE))</f>
        <v/>
      </c>
      <c r="F1459" s="150" t="str">
        <f>IF(G1459="","",VLOOKUP($G1459,'金額'!$N$3:$Q$62,4,FALSE))</f>
        <v/>
      </c>
      <c r="G1459" s="140"/>
      <c r="H1459" s="141"/>
      <c r="I1459" s="142"/>
      <c r="J1459" s="143"/>
      <c r="K1459" s="144"/>
      <c r="L1459" s="145"/>
      <c r="M1459" s="151" t="str">
        <f>IF(G1459="","", IF(G1459="Palette TIP",#REF!,VLOOKUP(G1459, '金額'!$N$3:$P$62, 3, FALSE)))</f>
        <v/>
      </c>
      <c r="N1459" s="147" t="str">
        <f t="shared" si="2"/>
        <v/>
      </c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</row>
    <row r="1460" ht="13.5" customHeight="1">
      <c r="A1460" s="148"/>
      <c r="B1460" s="60" t="str">
        <f>IF($K1460="","",(VLOOKUP($K1460,'判定表'!$B$3:$G$108,6,FALSE)))</f>
        <v/>
      </c>
      <c r="C1460" s="137"/>
      <c r="D1460" s="149" t="str">
        <f t="shared" si="1"/>
        <v/>
      </c>
      <c r="E1460" s="150" t="str">
        <f>IF(G1460="","",VLOOKUP($G1460,'金額'!$N$3:$O$62,2,FALSE))</f>
        <v/>
      </c>
      <c r="F1460" s="150" t="str">
        <f>IF(G1460="","",VLOOKUP($G1460,'金額'!$N$3:$Q$62,4,FALSE))</f>
        <v/>
      </c>
      <c r="G1460" s="140"/>
      <c r="H1460" s="141"/>
      <c r="I1460" s="142"/>
      <c r="J1460" s="143"/>
      <c r="K1460" s="144"/>
      <c r="L1460" s="145"/>
      <c r="M1460" s="151" t="str">
        <f>IF(G1460="","", IF(G1460="Palette TIP",#REF!,VLOOKUP(G1460, '金額'!$N$3:$P$62, 3, FALSE)))</f>
        <v/>
      </c>
      <c r="N1460" s="147" t="str">
        <f t="shared" si="2"/>
        <v/>
      </c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  <c r="AB1460" s="11"/>
    </row>
    <row r="1461" ht="13.5" customHeight="1">
      <c r="A1461" s="148"/>
      <c r="B1461" s="60" t="str">
        <f>IF($K1461="","",(VLOOKUP($K1461,'判定表'!$B$3:$G$108,6,FALSE)))</f>
        <v/>
      </c>
      <c r="C1461" s="137"/>
      <c r="D1461" s="149" t="str">
        <f t="shared" si="1"/>
        <v/>
      </c>
      <c r="E1461" s="150" t="str">
        <f>IF(G1461="","",VLOOKUP($G1461,'金額'!$N$3:$O$62,2,FALSE))</f>
        <v/>
      </c>
      <c r="F1461" s="150" t="str">
        <f>IF(G1461="","",VLOOKUP($G1461,'金額'!$N$3:$Q$62,4,FALSE))</f>
        <v/>
      </c>
      <c r="G1461" s="140"/>
      <c r="H1461" s="141"/>
      <c r="I1461" s="142"/>
      <c r="J1461" s="143"/>
      <c r="K1461" s="144"/>
      <c r="L1461" s="145"/>
      <c r="M1461" s="151" t="str">
        <f>IF(G1461="","", IF(G1461="Palette TIP",#REF!,VLOOKUP(G1461, '金額'!$N$3:$P$62, 3, FALSE)))</f>
        <v/>
      </c>
      <c r="N1461" s="147" t="str">
        <f t="shared" si="2"/>
        <v/>
      </c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  <c r="AB1461" s="11"/>
    </row>
    <row r="1462" ht="13.5" customHeight="1">
      <c r="A1462" s="148"/>
      <c r="B1462" s="60" t="str">
        <f>IF($K1462="","",(VLOOKUP($K1462,'判定表'!$B$3:$G$108,6,FALSE)))</f>
        <v/>
      </c>
      <c r="C1462" s="137"/>
      <c r="D1462" s="149" t="str">
        <f t="shared" si="1"/>
        <v/>
      </c>
      <c r="E1462" s="150" t="str">
        <f>IF(G1462="","",VLOOKUP($G1462,'金額'!$N$3:$O$62,2,FALSE))</f>
        <v/>
      </c>
      <c r="F1462" s="150" t="str">
        <f>IF(G1462="","",VLOOKUP($G1462,'金額'!$N$3:$Q$62,4,FALSE))</f>
        <v/>
      </c>
      <c r="G1462" s="140"/>
      <c r="H1462" s="141"/>
      <c r="I1462" s="142"/>
      <c r="J1462" s="143"/>
      <c r="K1462" s="144"/>
      <c r="L1462" s="145"/>
      <c r="M1462" s="151" t="str">
        <f>IF(G1462="","", IF(G1462="Palette TIP",#REF!,VLOOKUP(G1462, '金額'!$N$3:$P$62, 3, FALSE)))</f>
        <v/>
      </c>
      <c r="N1462" s="147" t="str">
        <f t="shared" si="2"/>
        <v/>
      </c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1"/>
    </row>
    <row r="1463" ht="13.5" customHeight="1">
      <c r="A1463" s="148"/>
      <c r="B1463" s="60" t="str">
        <f>IF($K1463="","",(VLOOKUP($K1463,'判定表'!$B$3:$G$108,6,FALSE)))</f>
        <v/>
      </c>
      <c r="C1463" s="137"/>
      <c r="D1463" s="149" t="str">
        <f t="shared" si="1"/>
        <v/>
      </c>
      <c r="E1463" s="150" t="str">
        <f>IF(G1463="","",VLOOKUP($G1463,'金額'!$N$3:$O$62,2,FALSE))</f>
        <v/>
      </c>
      <c r="F1463" s="150" t="str">
        <f>IF(G1463="","",VLOOKUP($G1463,'金額'!$N$3:$Q$62,4,FALSE))</f>
        <v/>
      </c>
      <c r="G1463" s="140"/>
      <c r="H1463" s="141"/>
      <c r="I1463" s="142"/>
      <c r="J1463" s="143"/>
      <c r="K1463" s="144"/>
      <c r="L1463" s="145"/>
      <c r="M1463" s="151" t="str">
        <f>IF(G1463="","", IF(G1463="Palette TIP",#REF!,VLOOKUP(G1463, '金額'!$N$3:$P$62, 3, FALSE)))</f>
        <v/>
      </c>
      <c r="N1463" s="147" t="str">
        <f t="shared" si="2"/>
        <v/>
      </c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  <c r="AB1463" s="11"/>
    </row>
    <row r="1464" ht="13.5" customHeight="1">
      <c r="A1464" s="148"/>
      <c r="B1464" s="60" t="str">
        <f>IF($K1464="","",(VLOOKUP($K1464,'判定表'!$B$3:$G$108,6,FALSE)))</f>
        <v/>
      </c>
      <c r="C1464" s="137"/>
      <c r="D1464" s="149" t="str">
        <f t="shared" si="1"/>
        <v/>
      </c>
      <c r="E1464" s="150" t="str">
        <f>IF(G1464="","",VLOOKUP($G1464,'金額'!$N$3:$O$62,2,FALSE))</f>
        <v/>
      </c>
      <c r="F1464" s="150" t="str">
        <f>IF(G1464="","",VLOOKUP($G1464,'金額'!$N$3:$Q$62,4,FALSE))</f>
        <v/>
      </c>
      <c r="G1464" s="140"/>
      <c r="H1464" s="141"/>
      <c r="I1464" s="142"/>
      <c r="J1464" s="143"/>
      <c r="K1464" s="144"/>
      <c r="L1464" s="145"/>
      <c r="M1464" s="151" t="str">
        <f>IF(G1464="","", IF(G1464="Palette TIP",#REF!,VLOOKUP(G1464, '金額'!$N$3:$P$62, 3, FALSE)))</f>
        <v/>
      </c>
      <c r="N1464" s="147" t="str">
        <f t="shared" si="2"/>
        <v/>
      </c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1"/>
      <c r="AB1464" s="11"/>
    </row>
    <row r="1465" ht="13.5" customHeight="1">
      <c r="A1465" s="148"/>
      <c r="B1465" s="60" t="str">
        <f>IF($K1465="","",(VLOOKUP($K1465,'判定表'!$B$3:$G$108,6,FALSE)))</f>
        <v/>
      </c>
      <c r="C1465" s="137"/>
      <c r="D1465" s="149" t="str">
        <f t="shared" si="1"/>
        <v/>
      </c>
      <c r="E1465" s="150" t="str">
        <f>IF(G1465="","",VLOOKUP($G1465,'金額'!$N$3:$O$62,2,FALSE))</f>
        <v/>
      </c>
      <c r="F1465" s="150" t="str">
        <f>IF(G1465="","",VLOOKUP($G1465,'金額'!$N$3:$Q$62,4,FALSE))</f>
        <v/>
      </c>
      <c r="G1465" s="140"/>
      <c r="H1465" s="141"/>
      <c r="I1465" s="142"/>
      <c r="J1465" s="143"/>
      <c r="K1465" s="144"/>
      <c r="L1465" s="145"/>
      <c r="M1465" s="151" t="str">
        <f>IF(G1465="","", IF(G1465="Palette TIP",#REF!,VLOOKUP(G1465, '金額'!$N$3:$P$62, 3, FALSE)))</f>
        <v/>
      </c>
      <c r="N1465" s="147" t="str">
        <f t="shared" si="2"/>
        <v/>
      </c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  <c r="AB1465" s="11"/>
    </row>
    <row r="1466" ht="13.5" customHeight="1">
      <c r="A1466" s="148"/>
      <c r="B1466" s="60" t="str">
        <f>IF($K1466="","",(VLOOKUP($K1466,'判定表'!$B$3:$G$108,6,FALSE)))</f>
        <v/>
      </c>
      <c r="C1466" s="137"/>
      <c r="D1466" s="149" t="str">
        <f t="shared" si="1"/>
        <v/>
      </c>
      <c r="E1466" s="150" t="str">
        <f>IF(G1466="","",VLOOKUP($G1466,'金額'!$N$3:$O$62,2,FALSE))</f>
        <v/>
      </c>
      <c r="F1466" s="150" t="str">
        <f>IF(G1466="","",VLOOKUP($G1466,'金額'!$N$3:$Q$62,4,FALSE))</f>
        <v/>
      </c>
      <c r="G1466" s="140"/>
      <c r="H1466" s="141"/>
      <c r="I1466" s="142"/>
      <c r="J1466" s="143"/>
      <c r="K1466" s="144"/>
      <c r="L1466" s="145"/>
      <c r="M1466" s="151" t="str">
        <f>IF(G1466="","", IF(G1466="Palette TIP",#REF!,VLOOKUP(G1466, '金額'!$N$3:$P$62, 3, FALSE)))</f>
        <v/>
      </c>
      <c r="N1466" s="147" t="str">
        <f t="shared" si="2"/>
        <v/>
      </c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</row>
    <row r="1467" ht="13.5" customHeight="1">
      <c r="A1467" s="148"/>
      <c r="B1467" s="60" t="str">
        <f>IF($K1467="","",(VLOOKUP($K1467,'判定表'!$B$3:$G$108,6,FALSE)))</f>
        <v/>
      </c>
      <c r="C1467" s="137"/>
      <c r="D1467" s="149" t="str">
        <f t="shared" si="1"/>
        <v/>
      </c>
      <c r="E1467" s="150" t="str">
        <f>IF(G1467="","",VLOOKUP($G1467,'金額'!$N$3:$O$62,2,FALSE))</f>
        <v/>
      </c>
      <c r="F1467" s="150" t="str">
        <f>IF(G1467="","",VLOOKUP($G1467,'金額'!$N$3:$Q$62,4,FALSE))</f>
        <v/>
      </c>
      <c r="G1467" s="140"/>
      <c r="H1467" s="141"/>
      <c r="I1467" s="142"/>
      <c r="J1467" s="143"/>
      <c r="K1467" s="144"/>
      <c r="L1467" s="145"/>
      <c r="M1467" s="151" t="str">
        <f>IF(G1467="","", IF(G1467="Palette TIP",#REF!,VLOOKUP(G1467, '金額'!$N$3:$P$62, 3, FALSE)))</f>
        <v/>
      </c>
      <c r="N1467" s="147" t="str">
        <f t="shared" si="2"/>
        <v/>
      </c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</row>
    <row r="1468" ht="13.5" customHeight="1">
      <c r="A1468" s="148"/>
      <c r="B1468" s="60" t="str">
        <f>IF($K1468="","",(VLOOKUP($K1468,'判定表'!$B$3:$G$108,6,FALSE)))</f>
        <v/>
      </c>
      <c r="C1468" s="137"/>
      <c r="D1468" s="149" t="str">
        <f t="shared" si="1"/>
        <v/>
      </c>
      <c r="E1468" s="150" t="str">
        <f>IF(G1468="","",VLOOKUP($G1468,'金額'!$N$3:$O$62,2,FALSE))</f>
        <v/>
      </c>
      <c r="F1468" s="150" t="str">
        <f>IF(G1468="","",VLOOKUP($G1468,'金額'!$N$3:$Q$62,4,FALSE))</f>
        <v/>
      </c>
      <c r="G1468" s="140"/>
      <c r="H1468" s="141"/>
      <c r="I1468" s="142"/>
      <c r="J1468" s="143"/>
      <c r="K1468" s="144"/>
      <c r="L1468" s="145"/>
      <c r="M1468" s="151" t="str">
        <f>IF(G1468="","", IF(G1468="Palette TIP",#REF!,VLOOKUP(G1468, '金額'!$N$3:$P$62, 3, FALSE)))</f>
        <v/>
      </c>
      <c r="N1468" s="147" t="str">
        <f t="shared" si="2"/>
        <v/>
      </c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</row>
    <row r="1469" ht="13.5" customHeight="1">
      <c r="A1469" s="148"/>
      <c r="B1469" s="60" t="str">
        <f>IF($K1469="","",(VLOOKUP($K1469,'判定表'!$B$3:$G$108,6,FALSE)))</f>
        <v/>
      </c>
      <c r="C1469" s="137"/>
      <c r="D1469" s="149" t="str">
        <f t="shared" si="1"/>
        <v/>
      </c>
      <c r="E1469" s="150" t="str">
        <f>IF(G1469="","",VLOOKUP($G1469,'金額'!$N$3:$O$62,2,FALSE))</f>
        <v/>
      </c>
      <c r="F1469" s="150" t="str">
        <f>IF(G1469="","",VLOOKUP($G1469,'金額'!$N$3:$Q$62,4,FALSE))</f>
        <v/>
      </c>
      <c r="G1469" s="140"/>
      <c r="H1469" s="141"/>
      <c r="I1469" s="142"/>
      <c r="J1469" s="143"/>
      <c r="K1469" s="144"/>
      <c r="L1469" s="145"/>
      <c r="M1469" s="151" t="str">
        <f>IF(G1469="","", IF(G1469="Palette TIP",#REF!,VLOOKUP(G1469, '金額'!$N$3:$P$62, 3, FALSE)))</f>
        <v/>
      </c>
      <c r="N1469" s="147" t="str">
        <f t="shared" si="2"/>
        <v/>
      </c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</row>
    <row r="1470" ht="13.5" customHeight="1">
      <c r="A1470" s="148"/>
      <c r="B1470" s="60" t="str">
        <f>IF($K1470="","",(VLOOKUP($K1470,'判定表'!$B$3:$G$108,6,FALSE)))</f>
        <v/>
      </c>
      <c r="C1470" s="137"/>
      <c r="D1470" s="149" t="str">
        <f t="shared" si="1"/>
        <v/>
      </c>
      <c r="E1470" s="150" t="str">
        <f>IF(G1470="","",VLOOKUP($G1470,'金額'!$N$3:$O$62,2,FALSE))</f>
        <v/>
      </c>
      <c r="F1470" s="150" t="str">
        <f>IF(G1470="","",VLOOKUP($G1470,'金額'!$N$3:$Q$62,4,FALSE))</f>
        <v/>
      </c>
      <c r="G1470" s="140"/>
      <c r="H1470" s="141"/>
      <c r="I1470" s="142"/>
      <c r="J1470" s="143"/>
      <c r="K1470" s="144"/>
      <c r="L1470" s="145"/>
      <c r="M1470" s="151" t="str">
        <f>IF(G1470="","", IF(G1470="Palette TIP",#REF!,VLOOKUP(G1470, '金額'!$N$3:$P$62, 3, FALSE)))</f>
        <v/>
      </c>
      <c r="N1470" s="147" t="str">
        <f t="shared" si="2"/>
        <v/>
      </c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  <c r="AB1470" s="11"/>
    </row>
    <row r="1471" ht="13.5" customHeight="1">
      <c r="A1471" s="148"/>
      <c r="B1471" s="60" t="str">
        <f>IF($K1471="","",(VLOOKUP($K1471,'判定表'!$B$3:$G$108,6,FALSE)))</f>
        <v/>
      </c>
      <c r="C1471" s="137"/>
      <c r="D1471" s="149" t="str">
        <f t="shared" si="1"/>
        <v/>
      </c>
      <c r="E1471" s="150" t="str">
        <f>IF(G1471="","",VLOOKUP($G1471,'金額'!$N$3:$O$62,2,FALSE))</f>
        <v/>
      </c>
      <c r="F1471" s="150" t="str">
        <f>IF(G1471="","",VLOOKUP($G1471,'金額'!$N$3:$Q$62,4,FALSE))</f>
        <v/>
      </c>
      <c r="G1471" s="140"/>
      <c r="H1471" s="141"/>
      <c r="I1471" s="142"/>
      <c r="J1471" s="143"/>
      <c r="K1471" s="144"/>
      <c r="L1471" s="145"/>
      <c r="M1471" s="151" t="str">
        <f>IF(G1471="","", IF(G1471="Palette TIP",#REF!,VLOOKUP(G1471, '金額'!$N$3:$P$62, 3, FALSE)))</f>
        <v/>
      </c>
      <c r="N1471" s="147" t="str">
        <f t="shared" si="2"/>
        <v/>
      </c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1"/>
      <c r="AB1471" s="11"/>
    </row>
    <row r="1472" ht="13.5" customHeight="1">
      <c r="A1472" s="148"/>
      <c r="B1472" s="60" t="str">
        <f>IF($K1472="","",(VLOOKUP($K1472,'判定表'!$B$3:$G$108,6,FALSE)))</f>
        <v/>
      </c>
      <c r="C1472" s="137"/>
      <c r="D1472" s="149" t="str">
        <f t="shared" si="1"/>
        <v/>
      </c>
      <c r="E1472" s="150" t="str">
        <f>IF(G1472="","",VLOOKUP($G1472,'金額'!$N$3:$O$62,2,FALSE))</f>
        <v/>
      </c>
      <c r="F1472" s="150" t="str">
        <f>IF(G1472="","",VLOOKUP($G1472,'金額'!$N$3:$Q$62,4,FALSE))</f>
        <v/>
      </c>
      <c r="G1472" s="140"/>
      <c r="H1472" s="141"/>
      <c r="I1472" s="142"/>
      <c r="J1472" s="143"/>
      <c r="K1472" s="144"/>
      <c r="L1472" s="145"/>
      <c r="M1472" s="151" t="str">
        <f>IF(G1472="","", IF(G1472="Palette TIP",#REF!,VLOOKUP(G1472, '金額'!$N$3:$P$62, 3, FALSE)))</f>
        <v/>
      </c>
      <c r="N1472" s="147" t="str">
        <f t="shared" si="2"/>
        <v/>
      </c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</row>
    <row r="1473" ht="13.5" customHeight="1">
      <c r="A1473" s="148"/>
      <c r="B1473" s="60" t="str">
        <f>IF($K1473="","",(VLOOKUP($K1473,'判定表'!$B$3:$G$108,6,FALSE)))</f>
        <v/>
      </c>
      <c r="C1473" s="137"/>
      <c r="D1473" s="149" t="str">
        <f t="shared" si="1"/>
        <v/>
      </c>
      <c r="E1473" s="150" t="str">
        <f>IF(G1473="","",VLOOKUP($G1473,'金額'!$N$3:$O$62,2,FALSE))</f>
        <v/>
      </c>
      <c r="F1473" s="150" t="str">
        <f>IF(G1473="","",VLOOKUP($G1473,'金額'!$N$3:$Q$62,4,FALSE))</f>
        <v/>
      </c>
      <c r="G1473" s="140"/>
      <c r="H1473" s="141"/>
      <c r="I1473" s="142"/>
      <c r="J1473" s="143"/>
      <c r="K1473" s="144"/>
      <c r="L1473" s="145"/>
      <c r="M1473" s="151" t="str">
        <f>IF(G1473="","", IF(G1473="Palette TIP",#REF!,VLOOKUP(G1473, '金額'!$N$3:$P$62, 3, FALSE)))</f>
        <v/>
      </c>
      <c r="N1473" s="147" t="str">
        <f t="shared" si="2"/>
        <v/>
      </c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</row>
    <row r="1474" ht="13.5" customHeight="1">
      <c r="A1474" s="148"/>
      <c r="B1474" s="60" t="str">
        <f>IF($K1474="","",(VLOOKUP($K1474,'判定表'!$B$3:$G$108,6,FALSE)))</f>
        <v/>
      </c>
      <c r="C1474" s="137"/>
      <c r="D1474" s="149" t="str">
        <f t="shared" si="1"/>
        <v/>
      </c>
      <c r="E1474" s="150" t="str">
        <f>IF(G1474="","",VLOOKUP($G1474,'金額'!$N$3:$O$62,2,FALSE))</f>
        <v/>
      </c>
      <c r="F1474" s="150" t="str">
        <f>IF(G1474="","",VLOOKUP($G1474,'金額'!$N$3:$Q$62,4,FALSE))</f>
        <v/>
      </c>
      <c r="G1474" s="140"/>
      <c r="H1474" s="141"/>
      <c r="I1474" s="142"/>
      <c r="J1474" s="143"/>
      <c r="K1474" s="144"/>
      <c r="L1474" s="145"/>
      <c r="M1474" s="151" t="str">
        <f>IF(G1474="","", IF(G1474="Palette TIP",#REF!,VLOOKUP(G1474, '金額'!$N$3:$P$62, 3, FALSE)))</f>
        <v/>
      </c>
      <c r="N1474" s="147" t="str">
        <f t="shared" si="2"/>
        <v/>
      </c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  <c r="AB1474" s="11"/>
    </row>
    <row r="1475" ht="13.5" customHeight="1">
      <c r="A1475" s="148"/>
      <c r="B1475" s="60" t="str">
        <f>IF($K1475="","",(VLOOKUP($K1475,'判定表'!$B$3:$G$108,6,FALSE)))</f>
        <v/>
      </c>
      <c r="C1475" s="137"/>
      <c r="D1475" s="149" t="str">
        <f t="shared" si="1"/>
        <v/>
      </c>
      <c r="E1475" s="150" t="str">
        <f>IF(G1475="","",VLOOKUP($G1475,'金額'!$N$3:$O$62,2,FALSE))</f>
        <v/>
      </c>
      <c r="F1475" s="150" t="str">
        <f>IF(G1475="","",VLOOKUP($G1475,'金額'!$N$3:$Q$62,4,FALSE))</f>
        <v/>
      </c>
      <c r="G1475" s="140"/>
      <c r="H1475" s="141"/>
      <c r="I1475" s="142"/>
      <c r="J1475" s="143"/>
      <c r="K1475" s="144"/>
      <c r="L1475" s="145"/>
      <c r="M1475" s="151" t="str">
        <f>IF(G1475="","", IF(G1475="Palette TIP",#REF!,VLOOKUP(G1475, '金額'!$N$3:$P$62, 3, FALSE)))</f>
        <v/>
      </c>
      <c r="N1475" s="147" t="str">
        <f t="shared" si="2"/>
        <v/>
      </c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</row>
    <row r="1476" ht="13.5" customHeight="1">
      <c r="A1476" s="148"/>
      <c r="B1476" s="60" t="str">
        <f>IF($K1476="","",(VLOOKUP($K1476,'判定表'!$B$3:$G$108,6,FALSE)))</f>
        <v/>
      </c>
      <c r="C1476" s="137"/>
      <c r="D1476" s="149" t="str">
        <f t="shared" si="1"/>
        <v/>
      </c>
      <c r="E1476" s="150" t="str">
        <f>IF(G1476="","",VLOOKUP($G1476,'金額'!$N$3:$O$62,2,FALSE))</f>
        <v/>
      </c>
      <c r="F1476" s="150" t="str">
        <f>IF(G1476="","",VLOOKUP($G1476,'金額'!$N$3:$Q$62,4,FALSE))</f>
        <v/>
      </c>
      <c r="G1476" s="140"/>
      <c r="H1476" s="141"/>
      <c r="I1476" s="142"/>
      <c r="J1476" s="143"/>
      <c r="K1476" s="144"/>
      <c r="L1476" s="145"/>
      <c r="M1476" s="151" t="str">
        <f>IF(G1476="","", IF(G1476="Palette TIP",#REF!,VLOOKUP(G1476, '金額'!$N$3:$P$62, 3, FALSE)))</f>
        <v/>
      </c>
      <c r="N1476" s="147" t="str">
        <f t="shared" si="2"/>
        <v/>
      </c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  <c r="AB1476" s="11"/>
    </row>
    <row r="1477" ht="13.5" customHeight="1">
      <c r="A1477" s="148"/>
      <c r="B1477" s="60" t="str">
        <f>IF($K1477="","",(VLOOKUP($K1477,'判定表'!$B$3:$G$108,6,FALSE)))</f>
        <v/>
      </c>
      <c r="C1477" s="137"/>
      <c r="D1477" s="149" t="str">
        <f t="shared" si="1"/>
        <v/>
      </c>
      <c r="E1477" s="150" t="str">
        <f>IF(G1477="","",VLOOKUP($G1477,'金額'!$N$3:$O$62,2,FALSE))</f>
        <v/>
      </c>
      <c r="F1477" s="150" t="str">
        <f>IF(G1477="","",VLOOKUP($G1477,'金額'!$N$3:$Q$62,4,FALSE))</f>
        <v/>
      </c>
      <c r="G1477" s="140"/>
      <c r="H1477" s="141"/>
      <c r="I1477" s="142"/>
      <c r="J1477" s="143"/>
      <c r="K1477" s="144"/>
      <c r="L1477" s="145"/>
      <c r="M1477" s="151" t="str">
        <f>IF(G1477="","", IF(G1477="Palette TIP",#REF!,VLOOKUP(G1477, '金額'!$N$3:$P$62, 3, FALSE)))</f>
        <v/>
      </c>
      <c r="N1477" s="147" t="str">
        <f t="shared" si="2"/>
        <v/>
      </c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  <c r="AB1477" s="11"/>
    </row>
    <row r="1478" ht="13.5" customHeight="1">
      <c r="A1478" s="148"/>
      <c r="B1478" s="60" t="str">
        <f>IF($K1478="","",(VLOOKUP($K1478,'判定表'!$B$3:$G$108,6,FALSE)))</f>
        <v/>
      </c>
      <c r="C1478" s="137"/>
      <c r="D1478" s="149" t="str">
        <f t="shared" si="1"/>
        <v/>
      </c>
      <c r="E1478" s="150" t="str">
        <f>IF(G1478="","",VLOOKUP($G1478,'金額'!$N$3:$O$62,2,FALSE))</f>
        <v/>
      </c>
      <c r="F1478" s="150" t="str">
        <f>IF(G1478="","",VLOOKUP($G1478,'金額'!$N$3:$Q$62,4,FALSE))</f>
        <v/>
      </c>
      <c r="G1478" s="140"/>
      <c r="H1478" s="141"/>
      <c r="I1478" s="142"/>
      <c r="J1478" s="143"/>
      <c r="K1478" s="144"/>
      <c r="L1478" s="145"/>
      <c r="M1478" s="151" t="str">
        <f>IF(G1478="","", IF(G1478="Palette TIP",#REF!,VLOOKUP(G1478, '金額'!$N$3:$P$62, 3, FALSE)))</f>
        <v/>
      </c>
      <c r="N1478" s="147" t="str">
        <f t="shared" si="2"/>
        <v/>
      </c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</row>
    <row r="1479" ht="13.5" customHeight="1">
      <c r="A1479" s="148"/>
      <c r="B1479" s="60" t="str">
        <f>IF($K1479="","",(VLOOKUP($K1479,'判定表'!$B$3:$G$108,6,FALSE)))</f>
        <v/>
      </c>
      <c r="C1479" s="137"/>
      <c r="D1479" s="149" t="str">
        <f t="shared" si="1"/>
        <v/>
      </c>
      <c r="E1479" s="150" t="str">
        <f>IF(G1479="","",VLOOKUP($G1479,'金額'!$N$3:$O$62,2,FALSE))</f>
        <v/>
      </c>
      <c r="F1479" s="150" t="str">
        <f>IF(G1479="","",VLOOKUP($G1479,'金額'!$N$3:$Q$62,4,FALSE))</f>
        <v/>
      </c>
      <c r="G1479" s="140"/>
      <c r="H1479" s="141"/>
      <c r="I1479" s="142"/>
      <c r="J1479" s="143"/>
      <c r="K1479" s="144"/>
      <c r="L1479" s="145"/>
      <c r="M1479" s="151" t="str">
        <f>IF(G1479="","", IF(G1479="Palette TIP",#REF!,VLOOKUP(G1479, '金額'!$N$3:$P$62, 3, FALSE)))</f>
        <v/>
      </c>
      <c r="N1479" s="147" t="str">
        <f t="shared" si="2"/>
        <v/>
      </c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</row>
    <row r="1480" ht="13.5" customHeight="1">
      <c r="A1480" s="148"/>
      <c r="B1480" s="60" t="str">
        <f>IF($K1480="","",(VLOOKUP($K1480,'判定表'!$B$3:$G$108,6,FALSE)))</f>
        <v/>
      </c>
      <c r="C1480" s="137"/>
      <c r="D1480" s="149" t="str">
        <f t="shared" si="1"/>
        <v/>
      </c>
      <c r="E1480" s="150" t="str">
        <f>IF(G1480="","",VLOOKUP($G1480,'金額'!$N$3:$O$62,2,FALSE))</f>
        <v/>
      </c>
      <c r="F1480" s="150" t="str">
        <f>IF(G1480="","",VLOOKUP($G1480,'金額'!$N$3:$Q$62,4,FALSE))</f>
        <v/>
      </c>
      <c r="G1480" s="140"/>
      <c r="H1480" s="141"/>
      <c r="I1480" s="142"/>
      <c r="J1480" s="143"/>
      <c r="K1480" s="144"/>
      <c r="L1480" s="145"/>
      <c r="M1480" s="151" t="str">
        <f>IF(G1480="","", IF(G1480="Palette TIP",#REF!,VLOOKUP(G1480, '金額'!$N$3:$P$62, 3, FALSE)))</f>
        <v/>
      </c>
      <c r="N1480" s="147" t="str">
        <f t="shared" si="2"/>
        <v/>
      </c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  <c r="AB1480" s="11"/>
    </row>
    <row r="1481" ht="13.5" customHeight="1">
      <c r="A1481" s="148"/>
      <c r="B1481" s="60" t="str">
        <f>IF($K1481="","",(VLOOKUP($K1481,'判定表'!$B$3:$G$108,6,FALSE)))</f>
        <v/>
      </c>
      <c r="C1481" s="137"/>
      <c r="D1481" s="149" t="str">
        <f t="shared" si="1"/>
        <v/>
      </c>
      <c r="E1481" s="150" t="str">
        <f>IF(G1481="","",VLOOKUP($G1481,'金額'!$N$3:$O$62,2,FALSE))</f>
        <v/>
      </c>
      <c r="F1481" s="150" t="str">
        <f>IF(G1481="","",VLOOKUP($G1481,'金額'!$N$3:$Q$62,4,FALSE))</f>
        <v/>
      </c>
      <c r="G1481" s="140"/>
      <c r="H1481" s="141"/>
      <c r="I1481" s="142"/>
      <c r="J1481" s="143"/>
      <c r="K1481" s="144"/>
      <c r="L1481" s="145"/>
      <c r="M1481" s="151" t="str">
        <f>IF(G1481="","", IF(G1481="Palette TIP",#REF!,VLOOKUP(G1481, '金額'!$N$3:$P$62, 3, FALSE)))</f>
        <v/>
      </c>
      <c r="N1481" s="147" t="str">
        <f t="shared" si="2"/>
        <v/>
      </c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1"/>
      <c r="AB1481" s="11"/>
    </row>
    <row r="1482" ht="13.5" customHeight="1">
      <c r="A1482" s="148"/>
      <c r="B1482" s="60" t="str">
        <f>IF($K1482="","",(VLOOKUP($K1482,'判定表'!$B$3:$G$108,6,FALSE)))</f>
        <v/>
      </c>
      <c r="C1482" s="137"/>
      <c r="D1482" s="149" t="str">
        <f t="shared" si="1"/>
        <v/>
      </c>
      <c r="E1482" s="150" t="str">
        <f>IF(G1482="","",VLOOKUP($G1482,'金額'!$N$3:$O$62,2,FALSE))</f>
        <v/>
      </c>
      <c r="F1482" s="150" t="str">
        <f>IF(G1482="","",VLOOKUP($G1482,'金額'!$N$3:$Q$62,4,FALSE))</f>
        <v/>
      </c>
      <c r="G1482" s="140"/>
      <c r="H1482" s="141"/>
      <c r="I1482" s="142"/>
      <c r="J1482" s="143"/>
      <c r="K1482" s="144"/>
      <c r="L1482" s="145"/>
      <c r="M1482" s="151" t="str">
        <f>IF(G1482="","", IF(G1482="Palette TIP",#REF!,VLOOKUP(G1482, '金額'!$N$3:$P$62, 3, FALSE)))</f>
        <v/>
      </c>
      <c r="N1482" s="147" t="str">
        <f t="shared" si="2"/>
        <v/>
      </c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</row>
    <row r="1483" ht="13.5" customHeight="1">
      <c r="A1483" s="148"/>
      <c r="B1483" s="60" t="str">
        <f>IF($K1483="","",(VLOOKUP($K1483,'判定表'!$B$3:$G$108,6,FALSE)))</f>
        <v/>
      </c>
      <c r="C1483" s="137"/>
      <c r="D1483" s="149" t="str">
        <f t="shared" si="1"/>
        <v/>
      </c>
      <c r="E1483" s="150" t="str">
        <f>IF(G1483="","",VLOOKUP($G1483,'金額'!$N$3:$O$62,2,FALSE))</f>
        <v/>
      </c>
      <c r="F1483" s="150" t="str">
        <f>IF(G1483="","",VLOOKUP($G1483,'金額'!$N$3:$Q$62,4,FALSE))</f>
        <v/>
      </c>
      <c r="G1483" s="140"/>
      <c r="H1483" s="141"/>
      <c r="I1483" s="142"/>
      <c r="J1483" s="143"/>
      <c r="K1483" s="144"/>
      <c r="L1483" s="145"/>
      <c r="M1483" s="151" t="str">
        <f>IF(G1483="","", IF(G1483="Palette TIP",#REF!,VLOOKUP(G1483, '金額'!$N$3:$P$62, 3, FALSE)))</f>
        <v/>
      </c>
      <c r="N1483" s="147" t="str">
        <f t="shared" si="2"/>
        <v/>
      </c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  <c r="AB1483" s="11"/>
    </row>
    <row r="1484" ht="13.5" customHeight="1">
      <c r="A1484" s="148"/>
      <c r="B1484" s="60" t="str">
        <f>IF($K1484="","",(VLOOKUP($K1484,'判定表'!$B$3:$G$108,6,FALSE)))</f>
        <v/>
      </c>
      <c r="C1484" s="137"/>
      <c r="D1484" s="149" t="str">
        <f t="shared" si="1"/>
        <v/>
      </c>
      <c r="E1484" s="150" t="str">
        <f>IF(G1484="","",VLOOKUP($G1484,'金額'!$N$3:$O$62,2,FALSE))</f>
        <v/>
      </c>
      <c r="F1484" s="150" t="str">
        <f>IF(G1484="","",VLOOKUP($G1484,'金額'!$N$3:$Q$62,4,FALSE))</f>
        <v/>
      </c>
      <c r="G1484" s="140"/>
      <c r="H1484" s="141"/>
      <c r="I1484" s="142"/>
      <c r="J1484" s="143"/>
      <c r="K1484" s="144"/>
      <c r="L1484" s="145"/>
      <c r="M1484" s="151" t="str">
        <f>IF(G1484="","", IF(G1484="Palette TIP",#REF!,VLOOKUP(G1484, '金額'!$N$3:$P$62, 3, FALSE)))</f>
        <v/>
      </c>
      <c r="N1484" s="147" t="str">
        <f t="shared" si="2"/>
        <v/>
      </c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</row>
    <row r="1485" ht="13.5" customHeight="1">
      <c r="A1485" s="148"/>
      <c r="B1485" s="60" t="str">
        <f>IF($K1485="","",(VLOOKUP($K1485,'判定表'!$B$3:$G$108,6,FALSE)))</f>
        <v/>
      </c>
      <c r="C1485" s="137"/>
      <c r="D1485" s="149" t="str">
        <f t="shared" si="1"/>
        <v/>
      </c>
      <c r="E1485" s="150" t="str">
        <f>IF(G1485="","",VLOOKUP($G1485,'金額'!$N$3:$O$62,2,FALSE))</f>
        <v/>
      </c>
      <c r="F1485" s="150" t="str">
        <f>IF(G1485="","",VLOOKUP($G1485,'金額'!$N$3:$Q$62,4,FALSE))</f>
        <v/>
      </c>
      <c r="G1485" s="140"/>
      <c r="H1485" s="141"/>
      <c r="I1485" s="142"/>
      <c r="J1485" s="143"/>
      <c r="K1485" s="144"/>
      <c r="L1485" s="145"/>
      <c r="M1485" s="151" t="str">
        <f>IF(G1485="","", IF(G1485="Palette TIP",#REF!,VLOOKUP(G1485, '金額'!$N$3:$P$62, 3, FALSE)))</f>
        <v/>
      </c>
      <c r="N1485" s="147" t="str">
        <f t="shared" si="2"/>
        <v/>
      </c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</row>
    <row r="1486" ht="13.5" customHeight="1">
      <c r="A1486" s="148"/>
      <c r="B1486" s="60" t="str">
        <f>IF($K1486="","",(VLOOKUP($K1486,'判定表'!$B$3:$G$108,6,FALSE)))</f>
        <v/>
      </c>
      <c r="C1486" s="137"/>
      <c r="D1486" s="149" t="str">
        <f t="shared" si="1"/>
        <v/>
      </c>
      <c r="E1486" s="150" t="str">
        <f>IF(G1486="","",VLOOKUP($G1486,'金額'!$N$3:$O$62,2,FALSE))</f>
        <v/>
      </c>
      <c r="F1486" s="150" t="str">
        <f>IF(G1486="","",VLOOKUP($G1486,'金額'!$N$3:$Q$62,4,FALSE))</f>
        <v/>
      </c>
      <c r="G1486" s="140"/>
      <c r="H1486" s="141"/>
      <c r="I1486" s="142"/>
      <c r="J1486" s="143"/>
      <c r="K1486" s="144"/>
      <c r="L1486" s="145"/>
      <c r="M1486" s="151" t="str">
        <f>IF(G1486="","", IF(G1486="Palette TIP",#REF!,VLOOKUP(G1486, '金額'!$N$3:$P$62, 3, FALSE)))</f>
        <v/>
      </c>
      <c r="N1486" s="147" t="str">
        <f t="shared" si="2"/>
        <v/>
      </c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1"/>
      <c r="AB1486" s="11"/>
    </row>
    <row r="1487" ht="13.5" customHeight="1">
      <c r="A1487" s="148"/>
      <c r="B1487" s="60" t="str">
        <f>IF($K1487="","",(VLOOKUP($K1487,'判定表'!$B$3:$G$108,6,FALSE)))</f>
        <v/>
      </c>
      <c r="C1487" s="137"/>
      <c r="D1487" s="149" t="str">
        <f t="shared" si="1"/>
        <v/>
      </c>
      <c r="E1487" s="150" t="str">
        <f>IF(G1487="","",VLOOKUP($G1487,'金額'!$N$3:$O$62,2,FALSE))</f>
        <v/>
      </c>
      <c r="F1487" s="150" t="str">
        <f>IF(G1487="","",VLOOKUP($G1487,'金額'!$N$3:$Q$62,4,FALSE))</f>
        <v/>
      </c>
      <c r="G1487" s="140"/>
      <c r="H1487" s="141"/>
      <c r="I1487" s="142"/>
      <c r="J1487" s="143"/>
      <c r="K1487" s="144"/>
      <c r="L1487" s="145"/>
      <c r="M1487" s="151" t="str">
        <f>IF(G1487="","", IF(G1487="Palette TIP",#REF!,VLOOKUP(G1487, '金額'!$N$3:$P$62, 3, FALSE)))</f>
        <v/>
      </c>
      <c r="N1487" s="147" t="str">
        <f t="shared" si="2"/>
        <v/>
      </c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</row>
    <row r="1488" ht="13.5" customHeight="1">
      <c r="A1488" s="148"/>
      <c r="B1488" s="60" t="str">
        <f>IF($K1488="","",(VLOOKUP($K1488,'判定表'!$B$3:$G$108,6,FALSE)))</f>
        <v/>
      </c>
      <c r="C1488" s="137"/>
      <c r="D1488" s="149" t="str">
        <f t="shared" si="1"/>
        <v/>
      </c>
      <c r="E1488" s="150" t="str">
        <f>IF(G1488="","",VLOOKUP($G1488,'金額'!$N$3:$O$62,2,FALSE))</f>
        <v/>
      </c>
      <c r="F1488" s="150" t="str">
        <f>IF(G1488="","",VLOOKUP($G1488,'金額'!$N$3:$Q$62,4,FALSE))</f>
        <v/>
      </c>
      <c r="G1488" s="140"/>
      <c r="H1488" s="141"/>
      <c r="I1488" s="142"/>
      <c r="J1488" s="143"/>
      <c r="K1488" s="144"/>
      <c r="L1488" s="145"/>
      <c r="M1488" s="151" t="str">
        <f>IF(G1488="","", IF(G1488="Palette TIP",#REF!,VLOOKUP(G1488, '金額'!$N$3:$P$62, 3, FALSE)))</f>
        <v/>
      </c>
      <c r="N1488" s="147" t="str">
        <f t="shared" si="2"/>
        <v/>
      </c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</row>
    <row r="1489" ht="13.5" customHeight="1">
      <c r="A1489" s="148"/>
      <c r="B1489" s="60" t="str">
        <f>IF($K1489="","",(VLOOKUP($K1489,'判定表'!$B$3:$G$108,6,FALSE)))</f>
        <v/>
      </c>
      <c r="C1489" s="137"/>
      <c r="D1489" s="149" t="str">
        <f t="shared" si="1"/>
        <v/>
      </c>
      <c r="E1489" s="150" t="str">
        <f>IF(G1489="","",VLOOKUP($G1489,'金額'!$N$3:$O$62,2,FALSE))</f>
        <v/>
      </c>
      <c r="F1489" s="150" t="str">
        <f>IF(G1489="","",VLOOKUP($G1489,'金額'!$N$3:$Q$62,4,FALSE))</f>
        <v/>
      </c>
      <c r="G1489" s="140"/>
      <c r="H1489" s="141"/>
      <c r="I1489" s="142"/>
      <c r="J1489" s="143"/>
      <c r="K1489" s="144"/>
      <c r="L1489" s="145"/>
      <c r="M1489" s="151" t="str">
        <f>IF(G1489="","", IF(G1489="Palette TIP",#REF!,VLOOKUP(G1489, '金額'!$N$3:$P$62, 3, FALSE)))</f>
        <v/>
      </c>
      <c r="N1489" s="147" t="str">
        <f t="shared" si="2"/>
        <v/>
      </c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1"/>
      <c r="AB1489" s="11"/>
    </row>
    <row r="1490" ht="13.5" customHeight="1">
      <c r="A1490" s="148"/>
      <c r="B1490" s="60" t="str">
        <f>IF($K1490="","",(VLOOKUP($K1490,'判定表'!$B$3:$G$108,6,FALSE)))</f>
        <v/>
      </c>
      <c r="C1490" s="137"/>
      <c r="D1490" s="149" t="str">
        <f t="shared" si="1"/>
        <v/>
      </c>
      <c r="E1490" s="150" t="str">
        <f>IF(G1490="","",VLOOKUP($G1490,'金額'!$N$3:$O$62,2,FALSE))</f>
        <v/>
      </c>
      <c r="F1490" s="150" t="str">
        <f>IF(G1490="","",VLOOKUP($G1490,'金額'!$N$3:$Q$62,4,FALSE))</f>
        <v/>
      </c>
      <c r="G1490" s="140"/>
      <c r="H1490" s="141"/>
      <c r="I1490" s="142"/>
      <c r="J1490" s="143"/>
      <c r="K1490" s="144"/>
      <c r="L1490" s="145"/>
      <c r="M1490" s="151" t="str">
        <f>IF(G1490="","", IF(G1490="Palette TIP",#REF!,VLOOKUP(G1490, '金額'!$N$3:$P$62, 3, FALSE)))</f>
        <v/>
      </c>
      <c r="N1490" s="147" t="str">
        <f t="shared" si="2"/>
        <v/>
      </c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</row>
    <row r="1491" ht="13.5" customHeight="1">
      <c r="A1491" s="148"/>
      <c r="B1491" s="60" t="str">
        <f>IF($K1491="","",(VLOOKUP($K1491,'判定表'!$B$3:$G$108,6,FALSE)))</f>
        <v/>
      </c>
      <c r="C1491" s="137"/>
      <c r="D1491" s="149" t="str">
        <f t="shared" si="1"/>
        <v/>
      </c>
      <c r="E1491" s="150" t="str">
        <f>IF(G1491="","",VLOOKUP($G1491,'金額'!$N$3:$O$62,2,FALSE))</f>
        <v/>
      </c>
      <c r="F1491" s="150" t="str">
        <f>IF(G1491="","",VLOOKUP($G1491,'金額'!$N$3:$Q$62,4,FALSE))</f>
        <v/>
      </c>
      <c r="G1491" s="140"/>
      <c r="H1491" s="141"/>
      <c r="I1491" s="142"/>
      <c r="J1491" s="143"/>
      <c r="K1491" s="144"/>
      <c r="L1491" s="145"/>
      <c r="M1491" s="151" t="str">
        <f>IF(G1491="","", IF(G1491="Palette TIP",#REF!,VLOOKUP(G1491, '金額'!$N$3:$P$62, 3, FALSE)))</f>
        <v/>
      </c>
      <c r="N1491" s="147" t="str">
        <f t="shared" si="2"/>
        <v/>
      </c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  <c r="AA1491" s="11"/>
      <c r="AB1491" s="11"/>
    </row>
    <row r="1492" ht="13.5" customHeight="1">
      <c r="A1492" s="148"/>
      <c r="B1492" s="60" t="str">
        <f>IF($K1492="","",(VLOOKUP($K1492,'判定表'!$B$3:$G$108,6,FALSE)))</f>
        <v/>
      </c>
      <c r="C1492" s="137"/>
      <c r="D1492" s="149" t="str">
        <f t="shared" si="1"/>
        <v/>
      </c>
      <c r="E1492" s="150" t="str">
        <f>IF(G1492="","",VLOOKUP($G1492,'金額'!$N$3:$O$62,2,FALSE))</f>
        <v/>
      </c>
      <c r="F1492" s="150" t="str">
        <f>IF(G1492="","",VLOOKUP($G1492,'金額'!$N$3:$Q$62,4,FALSE))</f>
        <v/>
      </c>
      <c r="G1492" s="140"/>
      <c r="H1492" s="141"/>
      <c r="I1492" s="142"/>
      <c r="J1492" s="143"/>
      <c r="K1492" s="144"/>
      <c r="L1492" s="145"/>
      <c r="M1492" s="151" t="str">
        <f>IF(G1492="","", IF(G1492="Palette TIP",#REF!,VLOOKUP(G1492, '金額'!$N$3:$P$62, 3, FALSE)))</f>
        <v/>
      </c>
      <c r="N1492" s="147" t="str">
        <f t="shared" si="2"/>
        <v/>
      </c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  <c r="AA1492" s="11"/>
      <c r="AB1492" s="11"/>
    </row>
    <row r="1493" ht="13.5" customHeight="1">
      <c r="A1493" s="148"/>
      <c r="B1493" s="60" t="str">
        <f>IF($K1493="","",(VLOOKUP($K1493,'判定表'!$B$3:$G$108,6,FALSE)))</f>
        <v/>
      </c>
      <c r="C1493" s="137"/>
      <c r="D1493" s="149" t="str">
        <f t="shared" si="1"/>
        <v/>
      </c>
      <c r="E1493" s="150" t="str">
        <f>IF(G1493="","",VLOOKUP($G1493,'金額'!$N$3:$O$62,2,FALSE))</f>
        <v/>
      </c>
      <c r="F1493" s="150" t="str">
        <f>IF(G1493="","",VLOOKUP($G1493,'金額'!$N$3:$Q$62,4,FALSE))</f>
        <v/>
      </c>
      <c r="G1493" s="140"/>
      <c r="H1493" s="141"/>
      <c r="I1493" s="142"/>
      <c r="J1493" s="143"/>
      <c r="K1493" s="144"/>
      <c r="L1493" s="145"/>
      <c r="M1493" s="151" t="str">
        <f>IF(G1493="","", IF(G1493="Palette TIP",#REF!,VLOOKUP(G1493, '金額'!$N$3:$P$62, 3, FALSE)))</f>
        <v/>
      </c>
      <c r="N1493" s="147" t="str">
        <f t="shared" si="2"/>
        <v/>
      </c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</row>
    <row r="1494" ht="13.5" customHeight="1">
      <c r="A1494" s="148"/>
      <c r="B1494" s="60" t="str">
        <f>IF($K1494="","",(VLOOKUP($K1494,'判定表'!$B$3:$G$108,6,FALSE)))</f>
        <v/>
      </c>
      <c r="C1494" s="137"/>
      <c r="D1494" s="149" t="str">
        <f t="shared" si="1"/>
        <v/>
      </c>
      <c r="E1494" s="150" t="str">
        <f>IF(G1494="","",VLOOKUP($G1494,'金額'!$N$3:$O$62,2,FALSE))</f>
        <v/>
      </c>
      <c r="F1494" s="150" t="str">
        <f>IF(G1494="","",VLOOKUP($G1494,'金額'!$N$3:$Q$62,4,FALSE))</f>
        <v/>
      </c>
      <c r="G1494" s="140"/>
      <c r="H1494" s="141"/>
      <c r="I1494" s="142"/>
      <c r="J1494" s="143"/>
      <c r="K1494" s="144"/>
      <c r="L1494" s="145"/>
      <c r="M1494" s="151" t="str">
        <f>IF(G1494="","", IF(G1494="Palette TIP",#REF!,VLOOKUP(G1494, '金額'!$N$3:$P$62, 3, FALSE)))</f>
        <v/>
      </c>
      <c r="N1494" s="147" t="str">
        <f t="shared" si="2"/>
        <v/>
      </c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  <c r="AB1494" s="11"/>
    </row>
    <row r="1495" ht="13.5" customHeight="1">
      <c r="A1495" s="148"/>
      <c r="B1495" s="60" t="str">
        <f>IF($K1495="","",(VLOOKUP($K1495,'判定表'!$B$3:$G$108,6,FALSE)))</f>
        <v/>
      </c>
      <c r="C1495" s="137"/>
      <c r="D1495" s="149" t="str">
        <f t="shared" si="1"/>
        <v/>
      </c>
      <c r="E1495" s="150" t="str">
        <f>IF(G1495="","",VLOOKUP($G1495,'金額'!$N$3:$O$62,2,FALSE))</f>
        <v/>
      </c>
      <c r="F1495" s="150" t="str">
        <f>IF(G1495="","",VLOOKUP($G1495,'金額'!$N$3:$Q$62,4,FALSE))</f>
        <v/>
      </c>
      <c r="G1495" s="140"/>
      <c r="H1495" s="141"/>
      <c r="I1495" s="142"/>
      <c r="J1495" s="143"/>
      <c r="K1495" s="144"/>
      <c r="L1495" s="145"/>
      <c r="M1495" s="151" t="str">
        <f>IF(G1495="","", IF(G1495="Palette TIP",#REF!,VLOOKUP(G1495, '金額'!$N$3:$P$62, 3, FALSE)))</f>
        <v/>
      </c>
      <c r="N1495" s="147" t="str">
        <f t="shared" si="2"/>
        <v/>
      </c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1"/>
      <c r="AB1495" s="11"/>
    </row>
    <row r="1496" ht="13.5" customHeight="1">
      <c r="A1496" s="148"/>
      <c r="B1496" s="60" t="str">
        <f>IF($K1496="","",(VLOOKUP($K1496,'判定表'!$B$3:$G$108,6,FALSE)))</f>
        <v/>
      </c>
      <c r="C1496" s="137"/>
      <c r="D1496" s="149" t="str">
        <f t="shared" si="1"/>
        <v/>
      </c>
      <c r="E1496" s="150" t="str">
        <f>IF(G1496="","",VLOOKUP($G1496,'金額'!$N$3:$O$62,2,FALSE))</f>
        <v/>
      </c>
      <c r="F1496" s="150" t="str">
        <f>IF(G1496="","",VLOOKUP($G1496,'金額'!$N$3:$Q$62,4,FALSE))</f>
        <v/>
      </c>
      <c r="G1496" s="140"/>
      <c r="H1496" s="141"/>
      <c r="I1496" s="142"/>
      <c r="J1496" s="143"/>
      <c r="K1496" s="144"/>
      <c r="L1496" s="145"/>
      <c r="M1496" s="151" t="str">
        <f>IF(G1496="","", IF(G1496="Palette TIP",#REF!,VLOOKUP(G1496, '金額'!$N$3:$P$62, 3, FALSE)))</f>
        <v/>
      </c>
      <c r="N1496" s="147" t="str">
        <f t="shared" si="2"/>
        <v/>
      </c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1"/>
      <c r="AB1496" s="11"/>
    </row>
    <row r="1497" ht="13.5" customHeight="1">
      <c r="A1497" s="148"/>
      <c r="B1497" s="60" t="str">
        <f>IF($K1497="","",(VLOOKUP($K1497,'判定表'!$B$3:$G$108,6,FALSE)))</f>
        <v/>
      </c>
      <c r="C1497" s="137"/>
      <c r="D1497" s="149" t="str">
        <f t="shared" si="1"/>
        <v/>
      </c>
      <c r="E1497" s="150" t="str">
        <f>IF(G1497="","",VLOOKUP($G1497,'金額'!$N$3:$O$62,2,FALSE))</f>
        <v/>
      </c>
      <c r="F1497" s="150" t="str">
        <f>IF(G1497="","",VLOOKUP($G1497,'金額'!$N$3:$Q$62,4,FALSE))</f>
        <v/>
      </c>
      <c r="G1497" s="140"/>
      <c r="H1497" s="141"/>
      <c r="I1497" s="142"/>
      <c r="J1497" s="143"/>
      <c r="K1497" s="144"/>
      <c r="L1497" s="145"/>
      <c r="M1497" s="151" t="str">
        <f>IF(G1497="","", IF(G1497="Palette TIP",#REF!,VLOOKUP(G1497, '金額'!$N$3:$P$62, 3, FALSE)))</f>
        <v/>
      </c>
      <c r="N1497" s="147" t="str">
        <f t="shared" si="2"/>
        <v/>
      </c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  <c r="AB1497" s="11"/>
    </row>
    <row r="1498" ht="13.5" customHeight="1">
      <c r="A1498" s="148"/>
      <c r="B1498" s="60" t="str">
        <f>IF($K1498="","",(VLOOKUP($K1498,'判定表'!$B$3:$G$108,6,FALSE)))</f>
        <v/>
      </c>
      <c r="C1498" s="137"/>
      <c r="D1498" s="149" t="str">
        <f t="shared" si="1"/>
        <v/>
      </c>
      <c r="E1498" s="150" t="str">
        <f>IF(G1498="","",VLOOKUP($G1498,'金額'!$N$3:$O$62,2,FALSE))</f>
        <v/>
      </c>
      <c r="F1498" s="150" t="str">
        <f>IF(G1498="","",VLOOKUP($G1498,'金額'!$N$3:$Q$62,4,FALSE))</f>
        <v/>
      </c>
      <c r="G1498" s="140"/>
      <c r="H1498" s="141"/>
      <c r="I1498" s="142"/>
      <c r="J1498" s="143"/>
      <c r="K1498" s="144"/>
      <c r="L1498" s="145"/>
      <c r="M1498" s="151" t="str">
        <f>IF(G1498="","", IF(G1498="Palette TIP",#REF!,VLOOKUP(G1498, '金額'!$N$3:$P$62, 3, FALSE)))</f>
        <v/>
      </c>
      <c r="N1498" s="147" t="str">
        <f t="shared" si="2"/>
        <v/>
      </c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11"/>
      <c r="AB1498" s="11"/>
    </row>
    <row r="1499" ht="13.5" customHeight="1">
      <c r="A1499" s="148"/>
      <c r="B1499" s="60" t="str">
        <f>IF($K1499="","",(VLOOKUP($K1499,'判定表'!$B$3:$G$108,6,FALSE)))</f>
        <v/>
      </c>
      <c r="C1499" s="137"/>
      <c r="D1499" s="149" t="str">
        <f t="shared" si="1"/>
        <v/>
      </c>
      <c r="E1499" s="150" t="str">
        <f>IF(G1499="","",VLOOKUP($G1499,'金額'!$N$3:$O$62,2,FALSE))</f>
        <v/>
      </c>
      <c r="F1499" s="150" t="str">
        <f>IF(G1499="","",VLOOKUP($G1499,'金額'!$N$3:$Q$62,4,FALSE))</f>
        <v/>
      </c>
      <c r="G1499" s="140"/>
      <c r="H1499" s="141"/>
      <c r="I1499" s="142"/>
      <c r="J1499" s="143"/>
      <c r="K1499" s="144"/>
      <c r="L1499" s="145"/>
      <c r="M1499" s="151" t="str">
        <f>IF(G1499="","", IF(G1499="Palette TIP",#REF!,VLOOKUP(G1499, '金額'!$N$3:$P$62, 3, FALSE)))</f>
        <v/>
      </c>
      <c r="N1499" s="147" t="str">
        <f t="shared" si="2"/>
        <v/>
      </c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</row>
    <row r="1500" ht="13.5" customHeight="1">
      <c r="A1500" s="148"/>
      <c r="B1500" s="60" t="str">
        <f>IF($K1500="","",(VLOOKUP($K1500,'判定表'!$B$3:$G$108,6,FALSE)))</f>
        <v/>
      </c>
      <c r="C1500" s="137"/>
      <c r="D1500" s="149" t="str">
        <f t="shared" si="1"/>
        <v/>
      </c>
      <c r="E1500" s="150" t="str">
        <f>IF(G1500="","",VLOOKUP($G1500,'金額'!$N$3:$O$62,2,FALSE))</f>
        <v/>
      </c>
      <c r="F1500" s="150" t="str">
        <f>IF(G1500="","",VLOOKUP($G1500,'金額'!$N$3:$Q$62,4,FALSE))</f>
        <v/>
      </c>
      <c r="G1500" s="140"/>
      <c r="H1500" s="141"/>
      <c r="I1500" s="142"/>
      <c r="J1500" s="143"/>
      <c r="K1500" s="144"/>
      <c r="L1500" s="145"/>
      <c r="M1500" s="151" t="str">
        <f>IF(G1500="","", IF(G1500="Palette TIP",#REF!,VLOOKUP(G1500, '金額'!$N$3:$P$62, 3, FALSE)))</f>
        <v/>
      </c>
      <c r="N1500" s="147" t="str">
        <f t="shared" si="2"/>
        <v/>
      </c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1"/>
      <c r="AB1500" s="11"/>
    </row>
    <row r="1501" ht="13.5" customHeight="1">
      <c r="A1501" s="148"/>
      <c r="B1501" s="60" t="str">
        <f>IF($K1501="","",(VLOOKUP($K1501,'判定表'!$B$3:$G$108,6,FALSE)))</f>
        <v/>
      </c>
      <c r="C1501" s="137"/>
      <c r="D1501" s="149" t="str">
        <f t="shared" si="1"/>
        <v/>
      </c>
      <c r="E1501" s="150" t="str">
        <f>IF(G1501="","",VLOOKUP($G1501,'金額'!$N$3:$O$62,2,FALSE))</f>
        <v/>
      </c>
      <c r="F1501" s="150" t="str">
        <f>IF(G1501="","",VLOOKUP($G1501,'金額'!$N$3:$Q$62,4,FALSE))</f>
        <v/>
      </c>
      <c r="G1501" s="140"/>
      <c r="H1501" s="141"/>
      <c r="I1501" s="142"/>
      <c r="J1501" s="143"/>
      <c r="K1501" s="144"/>
      <c r="L1501" s="145"/>
      <c r="M1501" s="151" t="str">
        <f>IF(G1501="","", IF(G1501="Palette TIP",#REF!,VLOOKUP(G1501, '金額'!$N$3:$P$62, 3, FALSE)))</f>
        <v/>
      </c>
      <c r="N1501" s="147" t="str">
        <f t="shared" si="2"/>
        <v/>
      </c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  <c r="AA1501" s="11"/>
      <c r="AB1501" s="11"/>
    </row>
    <row r="1502" ht="13.5" customHeight="1">
      <c r="A1502" s="148"/>
      <c r="B1502" s="60" t="str">
        <f>IF($K1502="","",(VLOOKUP($K1502,'判定表'!$B$3:$G$108,6,FALSE)))</f>
        <v/>
      </c>
      <c r="C1502" s="137"/>
      <c r="D1502" s="149" t="str">
        <f t="shared" si="1"/>
        <v/>
      </c>
      <c r="E1502" s="150" t="str">
        <f>IF(G1502="","",VLOOKUP($G1502,'金額'!$N$3:$O$62,2,FALSE))</f>
        <v/>
      </c>
      <c r="F1502" s="150" t="str">
        <f>IF(G1502="","",VLOOKUP($G1502,'金額'!$N$3:$Q$62,4,FALSE))</f>
        <v/>
      </c>
      <c r="G1502" s="140"/>
      <c r="H1502" s="141"/>
      <c r="I1502" s="142"/>
      <c r="J1502" s="143"/>
      <c r="K1502" s="144"/>
      <c r="L1502" s="145"/>
      <c r="M1502" s="151" t="str">
        <f>IF(G1502="","", IF(G1502="Palette TIP",#REF!,VLOOKUP(G1502, '金額'!$N$3:$P$62, 3, FALSE)))</f>
        <v/>
      </c>
      <c r="N1502" s="147" t="str">
        <f t="shared" si="2"/>
        <v/>
      </c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</row>
    <row r="1503" ht="13.5" customHeight="1">
      <c r="A1503" s="148"/>
      <c r="B1503" s="60" t="str">
        <f>IF($K1503="","",(VLOOKUP($K1503,'判定表'!$B$3:$G$108,6,FALSE)))</f>
        <v/>
      </c>
      <c r="C1503" s="137"/>
      <c r="D1503" s="149" t="str">
        <f t="shared" si="1"/>
        <v/>
      </c>
      <c r="E1503" s="150" t="str">
        <f>IF(G1503="","",VLOOKUP($G1503,'金額'!$N$3:$O$62,2,FALSE))</f>
        <v/>
      </c>
      <c r="F1503" s="150" t="str">
        <f>IF(G1503="","",VLOOKUP($G1503,'金額'!$N$3:$Q$62,4,FALSE))</f>
        <v/>
      </c>
      <c r="G1503" s="140"/>
      <c r="H1503" s="141"/>
      <c r="I1503" s="142"/>
      <c r="J1503" s="143"/>
      <c r="K1503" s="144"/>
      <c r="L1503" s="145"/>
      <c r="M1503" s="151" t="str">
        <f>IF(G1503="","", IF(G1503="Palette TIP",#REF!,VLOOKUP(G1503, '金額'!$N$3:$P$62, 3, FALSE)))</f>
        <v/>
      </c>
      <c r="N1503" s="147" t="str">
        <f t="shared" si="2"/>
        <v/>
      </c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  <c r="AB1503" s="11"/>
    </row>
    <row r="1504" ht="13.5" customHeight="1">
      <c r="A1504" s="148"/>
      <c r="B1504" s="60" t="str">
        <f>IF($K1504="","",(VLOOKUP($K1504,'判定表'!$B$3:$G$108,6,FALSE)))</f>
        <v/>
      </c>
      <c r="C1504" s="137"/>
      <c r="D1504" s="149" t="str">
        <f t="shared" si="1"/>
        <v/>
      </c>
      <c r="E1504" s="150" t="str">
        <f>IF(G1504="","",VLOOKUP($G1504,'金額'!$N$3:$O$62,2,FALSE))</f>
        <v/>
      </c>
      <c r="F1504" s="150" t="str">
        <f>IF(G1504="","",VLOOKUP($G1504,'金額'!$N$3:$Q$62,4,FALSE))</f>
        <v/>
      </c>
      <c r="G1504" s="140"/>
      <c r="H1504" s="141"/>
      <c r="I1504" s="142"/>
      <c r="J1504" s="143"/>
      <c r="K1504" s="144"/>
      <c r="L1504" s="145"/>
      <c r="M1504" s="151" t="str">
        <f>IF(G1504="","", IF(G1504="Palette TIP",#REF!,VLOOKUP(G1504, '金額'!$N$3:$P$62, 3, FALSE)))</f>
        <v/>
      </c>
      <c r="N1504" s="147" t="str">
        <f t="shared" si="2"/>
        <v/>
      </c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</row>
    <row r="1505" ht="13.5" customHeight="1">
      <c r="A1505" s="148"/>
      <c r="B1505" s="60" t="str">
        <f>IF($K1505="","",(VLOOKUP($K1505,'判定表'!$B$3:$G$108,6,FALSE)))</f>
        <v/>
      </c>
      <c r="C1505" s="137"/>
      <c r="D1505" s="149" t="str">
        <f t="shared" si="1"/>
        <v/>
      </c>
      <c r="E1505" s="150" t="str">
        <f>IF(G1505="","",VLOOKUP($G1505,'金額'!$N$3:$O$62,2,FALSE))</f>
        <v/>
      </c>
      <c r="F1505" s="150" t="str">
        <f>IF(G1505="","",VLOOKUP($G1505,'金額'!$N$3:$Q$62,4,FALSE))</f>
        <v/>
      </c>
      <c r="G1505" s="140"/>
      <c r="H1505" s="141"/>
      <c r="I1505" s="142"/>
      <c r="J1505" s="143"/>
      <c r="K1505" s="144"/>
      <c r="L1505" s="145"/>
      <c r="M1505" s="151" t="str">
        <f>IF(G1505="","", IF(G1505="Palette TIP",#REF!,VLOOKUP(G1505, '金額'!$N$3:$P$62, 3, FALSE)))</f>
        <v/>
      </c>
      <c r="N1505" s="147" t="str">
        <f t="shared" si="2"/>
        <v/>
      </c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  <c r="AB1505" s="11"/>
    </row>
    <row r="1506" ht="13.5" customHeight="1">
      <c r="A1506" s="148"/>
      <c r="B1506" s="60" t="str">
        <f>IF($K1506="","",(VLOOKUP($K1506,'判定表'!$B$3:$G$108,6,FALSE)))</f>
        <v/>
      </c>
      <c r="C1506" s="137"/>
      <c r="D1506" s="149" t="str">
        <f t="shared" si="1"/>
        <v/>
      </c>
      <c r="E1506" s="150" t="str">
        <f>IF(G1506="","",VLOOKUP($G1506,'金額'!$N$3:$O$62,2,FALSE))</f>
        <v/>
      </c>
      <c r="F1506" s="150" t="str">
        <f>IF(G1506="","",VLOOKUP($G1506,'金額'!$N$3:$Q$62,4,FALSE))</f>
        <v/>
      </c>
      <c r="G1506" s="140"/>
      <c r="H1506" s="141"/>
      <c r="I1506" s="142"/>
      <c r="J1506" s="143"/>
      <c r="K1506" s="144"/>
      <c r="L1506" s="145"/>
      <c r="M1506" s="151" t="str">
        <f>IF(G1506="","", IF(G1506="Palette TIP",#REF!,VLOOKUP(G1506, '金額'!$N$3:$P$62, 3, FALSE)))</f>
        <v/>
      </c>
      <c r="N1506" s="147" t="str">
        <f t="shared" si="2"/>
        <v/>
      </c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  <c r="AA1506" s="11"/>
      <c r="AB1506" s="11"/>
    </row>
    <row r="1507" ht="13.5" customHeight="1">
      <c r="A1507" s="148"/>
      <c r="B1507" s="60" t="str">
        <f>IF($K1507="","",(VLOOKUP($K1507,'判定表'!$B$3:$G$108,6,FALSE)))</f>
        <v/>
      </c>
      <c r="C1507" s="137"/>
      <c r="D1507" s="149" t="str">
        <f t="shared" si="1"/>
        <v/>
      </c>
      <c r="E1507" s="150" t="str">
        <f>IF(G1507="","",VLOOKUP($G1507,'金額'!$N$3:$O$62,2,FALSE))</f>
        <v/>
      </c>
      <c r="F1507" s="150" t="str">
        <f>IF(G1507="","",VLOOKUP($G1507,'金額'!$N$3:$Q$62,4,FALSE))</f>
        <v/>
      </c>
      <c r="G1507" s="140"/>
      <c r="H1507" s="141"/>
      <c r="I1507" s="142"/>
      <c r="J1507" s="143"/>
      <c r="K1507" s="144"/>
      <c r="L1507" s="145"/>
      <c r="M1507" s="151" t="str">
        <f>IF(G1507="","", IF(G1507="Palette TIP",#REF!,VLOOKUP(G1507, '金額'!$N$3:$P$62, 3, FALSE)))</f>
        <v/>
      </c>
      <c r="N1507" s="147" t="str">
        <f t="shared" si="2"/>
        <v/>
      </c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11"/>
      <c r="AB1507" s="11"/>
    </row>
    <row r="1508" ht="13.5" customHeight="1">
      <c r="A1508" s="148"/>
      <c r="B1508" s="60" t="str">
        <f>IF($K1508="","",(VLOOKUP($K1508,'判定表'!$B$3:$G$108,6,FALSE)))</f>
        <v/>
      </c>
      <c r="C1508" s="137"/>
      <c r="D1508" s="149" t="str">
        <f t="shared" si="1"/>
        <v/>
      </c>
      <c r="E1508" s="150" t="str">
        <f>IF(G1508="","",VLOOKUP($G1508,'金額'!$N$3:$O$62,2,FALSE))</f>
        <v/>
      </c>
      <c r="F1508" s="150" t="str">
        <f>IF(G1508="","",VLOOKUP($G1508,'金額'!$N$3:$Q$62,4,FALSE))</f>
        <v/>
      </c>
      <c r="G1508" s="140"/>
      <c r="H1508" s="141"/>
      <c r="I1508" s="142"/>
      <c r="J1508" s="143"/>
      <c r="K1508" s="144"/>
      <c r="L1508" s="145"/>
      <c r="M1508" s="151" t="str">
        <f>IF(G1508="","", IF(G1508="Palette TIP",#REF!,VLOOKUP(G1508, '金額'!$N$3:$P$62, 3, FALSE)))</f>
        <v/>
      </c>
      <c r="N1508" s="147" t="str">
        <f t="shared" si="2"/>
        <v/>
      </c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  <c r="AB1508" s="11"/>
    </row>
    <row r="1509" ht="13.5" customHeight="1">
      <c r="A1509" s="148"/>
      <c r="B1509" s="60" t="str">
        <f>IF($K1509="","",(VLOOKUP($K1509,'判定表'!$B$3:$G$108,6,FALSE)))</f>
        <v/>
      </c>
      <c r="C1509" s="137"/>
      <c r="D1509" s="149" t="str">
        <f t="shared" si="1"/>
        <v/>
      </c>
      <c r="E1509" s="150" t="str">
        <f>IF(G1509="","",VLOOKUP($G1509,'金額'!$N$3:$O$62,2,FALSE))</f>
        <v/>
      </c>
      <c r="F1509" s="150" t="str">
        <f>IF(G1509="","",VLOOKUP($G1509,'金額'!$N$3:$Q$62,4,FALSE))</f>
        <v/>
      </c>
      <c r="G1509" s="140"/>
      <c r="H1509" s="141"/>
      <c r="I1509" s="142"/>
      <c r="J1509" s="143"/>
      <c r="K1509" s="144"/>
      <c r="L1509" s="145"/>
      <c r="M1509" s="151" t="str">
        <f>IF(G1509="","", IF(G1509="Palette TIP",#REF!,VLOOKUP(G1509, '金額'!$N$3:$P$62, 3, FALSE)))</f>
        <v/>
      </c>
      <c r="N1509" s="147" t="str">
        <f t="shared" si="2"/>
        <v/>
      </c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1"/>
      <c r="AB1509" s="11"/>
    </row>
    <row r="1510" ht="13.5" customHeight="1">
      <c r="A1510" s="148"/>
      <c r="B1510" s="60" t="str">
        <f>IF($K1510="","",(VLOOKUP($K1510,'判定表'!$B$3:$G$108,6,FALSE)))</f>
        <v/>
      </c>
      <c r="C1510" s="137"/>
      <c r="D1510" s="149" t="str">
        <f t="shared" si="1"/>
        <v/>
      </c>
      <c r="E1510" s="150" t="str">
        <f>IF(G1510="","",VLOOKUP($G1510,'金額'!$N$3:$O$62,2,FALSE))</f>
        <v/>
      </c>
      <c r="F1510" s="150" t="str">
        <f>IF(G1510="","",VLOOKUP($G1510,'金額'!$N$3:$Q$62,4,FALSE))</f>
        <v/>
      </c>
      <c r="G1510" s="140"/>
      <c r="H1510" s="141"/>
      <c r="I1510" s="142"/>
      <c r="J1510" s="143"/>
      <c r="K1510" s="144"/>
      <c r="L1510" s="145"/>
      <c r="M1510" s="151" t="str">
        <f>IF(G1510="","", IF(G1510="Palette TIP",#REF!,VLOOKUP(G1510, '金額'!$N$3:$P$62, 3, FALSE)))</f>
        <v/>
      </c>
      <c r="N1510" s="147" t="str">
        <f t="shared" si="2"/>
        <v/>
      </c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1"/>
      <c r="AB1510" s="11"/>
    </row>
    <row r="1511" ht="13.5" customHeight="1">
      <c r="A1511" s="148"/>
      <c r="B1511" s="60" t="str">
        <f>IF($K1511="","",(VLOOKUP($K1511,'判定表'!$B$3:$G$108,6,FALSE)))</f>
        <v/>
      </c>
      <c r="C1511" s="137"/>
      <c r="D1511" s="149" t="str">
        <f t="shared" si="1"/>
        <v/>
      </c>
      <c r="E1511" s="150" t="str">
        <f>IF(G1511="","",VLOOKUP($G1511,'金額'!$N$3:$O$62,2,FALSE))</f>
        <v/>
      </c>
      <c r="F1511" s="150" t="str">
        <f>IF(G1511="","",VLOOKUP($G1511,'金額'!$N$3:$Q$62,4,FALSE))</f>
        <v/>
      </c>
      <c r="G1511" s="140"/>
      <c r="H1511" s="141"/>
      <c r="I1511" s="142"/>
      <c r="J1511" s="143"/>
      <c r="K1511" s="144"/>
      <c r="L1511" s="145"/>
      <c r="M1511" s="151" t="str">
        <f>IF(G1511="","", IF(G1511="Palette TIP",#REF!,VLOOKUP(G1511, '金額'!$N$3:$P$62, 3, FALSE)))</f>
        <v/>
      </c>
      <c r="N1511" s="147" t="str">
        <f t="shared" si="2"/>
        <v/>
      </c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1"/>
      <c r="AB1511" s="11"/>
    </row>
    <row r="1512" ht="13.5" customHeight="1">
      <c r="A1512" s="148"/>
      <c r="B1512" s="60" t="str">
        <f>IF($K1512="","",(VLOOKUP($K1512,'判定表'!$B$3:$G$108,6,FALSE)))</f>
        <v/>
      </c>
      <c r="C1512" s="137"/>
      <c r="D1512" s="149" t="str">
        <f t="shared" si="1"/>
        <v/>
      </c>
      <c r="E1512" s="150" t="str">
        <f>IF(G1512="","",VLOOKUP($G1512,'金額'!$N$3:$O$62,2,FALSE))</f>
        <v/>
      </c>
      <c r="F1512" s="150" t="str">
        <f>IF(G1512="","",VLOOKUP($G1512,'金額'!$N$3:$Q$62,4,FALSE))</f>
        <v/>
      </c>
      <c r="G1512" s="140"/>
      <c r="H1512" s="141"/>
      <c r="I1512" s="142"/>
      <c r="J1512" s="143"/>
      <c r="K1512" s="144"/>
      <c r="L1512" s="145"/>
      <c r="M1512" s="151" t="str">
        <f>IF(G1512="","", IF(G1512="Palette TIP",#REF!,VLOOKUP(G1512, '金額'!$N$3:$P$62, 3, FALSE)))</f>
        <v/>
      </c>
      <c r="N1512" s="147" t="str">
        <f t="shared" si="2"/>
        <v/>
      </c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  <c r="AA1512" s="11"/>
      <c r="AB1512" s="11"/>
    </row>
    <row r="1513" ht="13.5" customHeight="1">
      <c r="A1513" s="148"/>
      <c r="B1513" s="60" t="str">
        <f>IF($K1513="","",(VLOOKUP($K1513,'判定表'!$B$3:$G$108,6,FALSE)))</f>
        <v/>
      </c>
      <c r="C1513" s="137"/>
      <c r="D1513" s="149" t="str">
        <f t="shared" si="1"/>
        <v/>
      </c>
      <c r="E1513" s="150" t="str">
        <f>IF(G1513="","",VLOOKUP($G1513,'金額'!$N$3:$O$62,2,FALSE))</f>
        <v/>
      </c>
      <c r="F1513" s="150" t="str">
        <f>IF(G1513="","",VLOOKUP($G1513,'金額'!$N$3:$Q$62,4,FALSE))</f>
        <v/>
      </c>
      <c r="G1513" s="140"/>
      <c r="H1513" s="141"/>
      <c r="I1513" s="142"/>
      <c r="J1513" s="143"/>
      <c r="K1513" s="144"/>
      <c r="L1513" s="145"/>
      <c r="M1513" s="151" t="str">
        <f>IF(G1513="","", IF(G1513="Palette TIP",#REF!,VLOOKUP(G1513, '金額'!$N$3:$P$62, 3, FALSE)))</f>
        <v/>
      </c>
      <c r="N1513" s="147" t="str">
        <f t="shared" si="2"/>
        <v/>
      </c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1"/>
      <c r="AB1513" s="11"/>
    </row>
    <row r="1514" ht="13.5" customHeight="1">
      <c r="A1514" s="148"/>
      <c r="B1514" s="60" t="str">
        <f>IF($K1514="","",(VLOOKUP($K1514,'判定表'!$B$3:$G$108,6,FALSE)))</f>
        <v/>
      </c>
      <c r="C1514" s="137"/>
      <c r="D1514" s="149" t="str">
        <f t="shared" si="1"/>
        <v/>
      </c>
      <c r="E1514" s="150" t="str">
        <f>IF(G1514="","",VLOOKUP($G1514,'金額'!$N$3:$O$62,2,FALSE))</f>
        <v/>
      </c>
      <c r="F1514" s="150" t="str">
        <f>IF(G1514="","",VLOOKUP($G1514,'金額'!$N$3:$Q$62,4,FALSE))</f>
        <v/>
      </c>
      <c r="G1514" s="140"/>
      <c r="H1514" s="141"/>
      <c r="I1514" s="142"/>
      <c r="J1514" s="143"/>
      <c r="K1514" s="144"/>
      <c r="L1514" s="145"/>
      <c r="M1514" s="151" t="str">
        <f>IF(G1514="","", IF(G1514="Palette TIP",#REF!,VLOOKUP(G1514, '金額'!$N$3:$P$62, 3, FALSE)))</f>
        <v/>
      </c>
      <c r="N1514" s="147" t="str">
        <f t="shared" si="2"/>
        <v/>
      </c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</row>
    <row r="1515" ht="13.5" customHeight="1">
      <c r="A1515" s="148"/>
      <c r="B1515" s="60" t="str">
        <f>IF($K1515="","",(VLOOKUP($K1515,'判定表'!$B$3:$G$108,6,FALSE)))</f>
        <v/>
      </c>
      <c r="C1515" s="137"/>
      <c r="D1515" s="149" t="str">
        <f t="shared" si="1"/>
        <v/>
      </c>
      <c r="E1515" s="150" t="str">
        <f>IF(G1515="","",VLOOKUP($G1515,'金額'!$N$3:$O$62,2,FALSE))</f>
        <v/>
      </c>
      <c r="F1515" s="150" t="str">
        <f>IF(G1515="","",VLOOKUP($G1515,'金額'!$N$3:$Q$62,4,FALSE))</f>
        <v/>
      </c>
      <c r="G1515" s="140"/>
      <c r="H1515" s="141"/>
      <c r="I1515" s="142"/>
      <c r="J1515" s="143"/>
      <c r="K1515" s="144"/>
      <c r="L1515" s="145"/>
      <c r="M1515" s="151" t="str">
        <f>IF(G1515="","", IF(G1515="Palette TIP",#REF!,VLOOKUP(G1515, '金額'!$N$3:$P$62, 3, FALSE)))</f>
        <v/>
      </c>
      <c r="N1515" s="147" t="str">
        <f t="shared" si="2"/>
        <v/>
      </c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  <c r="AB1515" s="11"/>
    </row>
    <row r="1516" ht="13.5" customHeight="1">
      <c r="A1516" s="148"/>
      <c r="B1516" s="60" t="str">
        <f>IF($K1516="","",(VLOOKUP($K1516,'判定表'!$B$3:$G$108,6,FALSE)))</f>
        <v/>
      </c>
      <c r="C1516" s="137"/>
      <c r="D1516" s="149" t="str">
        <f t="shared" si="1"/>
        <v/>
      </c>
      <c r="E1516" s="150" t="str">
        <f>IF(G1516="","",VLOOKUP($G1516,'金額'!$N$3:$O$62,2,FALSE))</f>
        <v/>
      </c>
      <c r="F1516" s="150" t="str">
        <f>IF(G1516="","",VLOOKUP($G1516,'金額'!$N$3:$Q$62,4,FALSE))</f>
        <v/>
      </c>
      <c r="G1516" s="140"/>
      <c r="H1516" s="141"/>
      <c r="I1516" s="142"/>
      <c r="J1516" s="143"/>
      <c r="K1516" s="144"/>
      <c r="L1516" s="145"/>
      <c r="M1516" s="151" t="str">
        <f>IF(G1516="","", IF(G1516="Palette TIP",#REF!,VLOOKUP(G1516, '金額'!$N$3:$P$62, 3, FALSE)))</f>
        <v/>
      </c>
      <c r="N1516" s="147" t="str">
        <f t="shared" si="2"/>
        <v/>
      </c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  <c r="AA1516" s="11"/>
      <c r="AB1516" s="11"/>
    </row>
    <row r="1517" ht="13.5" customHeight="1">
      <c r="A1517" s="148"/>
      <c r="B1517" s="60" t="str">
        <f>IF($K1517="","",(VLOOKUP($K1517,'判定表'!$B$3:$G$108,6,FALSE)))</f>
        <v/>
      </c>
      <c r="C1517" s="137"/>
      <c r="D1517" s="149" t="str">
        <f t="shared" si="1"/>
        <v/>
      </c>
      <c r="E1517" s="150" t="str">
        <f>IF(G1517="","",VLOOKUP($G1517,'金額'!$N$3:$O$62,2,FALSE))</f>
        <v/>
      </c>
      <c r="F1517" s="150" t="str">
        <f>IF(G1517="","",VLOOKUP($G1517,'金額'!$N$3:$Q$62,4,FALSE))</f>
        <v/>
      </c>
      <c r="G1517" s="140"/>
      <c r="H1517" s="141"/>
      <c r="I1517" s="142"/>
      <c r="J1517" s="143"/>
      <c r="K1517" s="144"/>
      <c r="L1517" s="145"/>
      <c r="M1517" s="151" t="str">
        <f>IF(G1517="","", IF(G1517="Palette TIP",#REF!,VLOOKUP(G1517, '金額'!$N$3:$P$62, 3, FALSE)))</f>
        <v/>
      </c>
      <c r="N1517" s="147" t="str">
        <f t="shared" si="2"/>
        <v/>
      </c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  <c r="AB1517" s="11"/>
    </row>
    <row r="1518" ht="13.5" customHeight="1">
      <c r="A1518" s="148"/>
      <c r="B1518" s="60" t="str">
        <f>IF($K1518="","",(VLOOKUP($K1518,'判定表'!$B$3:$G$108,6,FALSE)))</f>
        <v/>
      </c>
      <c r="C1518" s="137"/>
      <c r="D1518" s="149" t="str">
        <f t="shared" si="1"/>
        <v/>
      </c>
      <c r="E1518" s="150" t="str">
        <f>IF(G1518="","",VLOOKUP($G1518,'金額'!$N$3:$O$62,2,FALSE))</f>
        <v/>
      </c>
      <c r="F1518" s="150" t="str">
        <f>IF(G1518="","",VLOOKUP($G1518,'金額'!$N$3:$Q$62,4,FALSE))</f>
        <v/>
      </c>
      <c r="G1518" s="140"/>
      <c r="H1518" s="141"/>
      <c r="I1518" s="142"/>
      <c r="J1518" s="143"/>
      <c r="K1518" s="144"/>
      <c r="L1518" s="145"/>
      <c r="M1518" s="151" t="str">
        <f>IF(G1518="","", IF(G1518="Palette TIP",#REF!,VLOOKUP(G1518, '金額'!$N$3:$P$62, 3, FALSE)))</f>
        <v/>
      </c>
      <c r="N1518" s="147" t="str">
        <f t="shared" si="2"/>
        <v/>
      </c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1"/>
      <c r="AB1518" s="11"/>
    </row>
    <row r="1519" ht="13.5" customHeight="1">
      <c r="A1519" s="148"/>
      <c r="B1519" s="60" t="str">
        <f>IF($K1519="","",(VLOOKUP($K1519,'判定表'!$B$3:$G$108,6,FALSE)))</f>
        <v/>
      </c>
      <c r="C1519" s="137"/>
      <c r="D1519" s="149" t="str">
        <f t="shared" si="1"/>
        <v/>
      </c>
      <c r="E1519" s="150" t="str">
        <f>IF(G1519="","",VLOOKUP($G1519,'金額'!$N$3:$O$62,2,FALSE))</f>
        <v/>
      </c>
      <c r="F1519" s="150" t="str">
        <f>IF(G1519="","",VLOOKUP($G1519,'金額'!$N$3:$Q$62,4,FALSE))</f>
        <v/>
      </c>
      <c r="G1519" s="140"/>
      <c r="H1519" s="141"/>
      <c r="I1519" s="142"/>
      <c r="J1519" s="143"/>
      <c r="K1519" s="144"/>
      <c r="L1519" s="145"/>
      <c r="M1519" s="151" t="str">
        <f>IF(G1519="","", IF(G1519="Palette TIP",#REF!,VLOOKUP(G1519, '金額'!$N$3:$P$62, 3, FALSE)))</f>
        <v/>
      </c>
      <c r="N1519" s="147" t="str">
        <f t="shared" si="2"/>
        <v/>
      </c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1"/>
      <c r="AB1519" s="11"/>
    </row>
    <row r="1520" ht="13.5" customHeight="1">
      <c r="A1520" s="148"/>
      <c r="B1520" s="60" t="str">
        <f>IF($K1520="","",(VLOOKUP($K1520,'判定表'!$B$3:$G$108,6,FALSE)))</f>
        <v/>
      </c>
      <c r="C1520" s="137"/>
      <c r="D1520" s="149" t="str">
        <f t="shared" si="1"/>
        <v/>
      </c>
      <c r="E1520" s="150" t="str">
        <f>IF(G1520="","",VLOOKUP($G1520,'金額'!$N$3:$O$62,2,FALSE))</f>
        <v/>
      </c>
      <c r="F1520" s="150" t="str">
        <f>IF(G1520="","",VLOOKUP($G1520,'金額'!$N$3:$Q$62,4,FALSE))</f>
        <v/>
      </c>
      <c r="G1520" s="140"/>
      <c r="H1520" s="141"/>
      <c r="I1520" s="142"/>
      <c r="J1520" s="143"/>
      <c r="K1520" s="144"/>
      <c r="L1520" s="145"/>
      <c r="M1520" s="151" t="str">
        <f>IF(G1520="","", IF(G1520="Palette TIP",#REF!,VLOOKUP(G1520, '金額'!$N$3:$P$62, 3, FALSE)))</f>
        <v/>
      </c>
      <c r="N1520" s="147" t="str">
        <f t="shared" si="2"/>
        <v/>
      </c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  <c r="AB1520" s="11"/>
    </row>
    <row r="1521" ht="13.5" customHeight="1">
      <c r="A1521" s="148"/>
      <c r="B1521" s="60" t="str">
        <f>IF($K1521="","",(VLOOKUP($K1521,'判定表'!$B$3:$G$108,6,FALSE)))</f>
        <v/>
      </c>
      <c r="C1521" s="137"/>
      <c r="D1521" s="149" t="str">
        <f t="shared" si="1"/>
        <v/>
      </c>
      <c r="E1521" s="150" t="str">
        <f>IF(G1521="","",VLOOKUP($G1521,'金額'!$N$3:$O$62,2,FALSE))</f>
        <v/>
      </c>
      <c r="F1521" s="150" t="str">
        <f>IF(G1521="","",VLOOKUP($G1521,'金額'!$N$3:$Q$62,4,FALSE))</f>
        <v/>
      </c>
      <c r="G1521" s="140"/>
      <c r="H1521" s="141"/>
      <c r="I1521" s="142"/>
      <c r="J1521" s="143"/>
      <c r="K1521" s="144"/>
      <c r="L1521" s="145"/>
      <c r="M1521" s="151" t="str">
        <f>IF(G1521="","", IF(G1521="Palette TIP",#REF!,VLOOKUP(G1521, '金額'!$N$3:$P$62, 3, FALSE)))</f>
        <v/>
      </c>
      <c r="N1521" s="147" t="str">
        <f t="shared" si="2"/>
        <v/>
      </c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  <c r="AB1521" s="11"/>
    </row>
    <row r="1522" ht="13.5" customHeight="1">
      <c r="A1522" s="148"/>
      <c r="B1522" s="60" t="str">
        <f>IF($K1522="","",(VLOOKUP($K1522,'判定表'!$B$3:$G$108,6,FALSE)))</f>
        <v/>
      </c>
      <c r="C1522" s="137"/>
      <c r="D1522" s="149" t="str">
        <f t="shared" si="1"/>
        <v/>
      </c>
      <c r="E1522" s="150" t="str">
        <f>IF(G1522="","",VLOOKUP($G1522,'金額'!$N$3:$O$62,2,FALSE))</f>
        <v/>
      </c>
      <c r="F1522" s="150" t="str">
        <f>IF(G1522="","",VLOOKUP($G1522,'金額'!$N$3:$Q$62,4,FALSE))</f>
        <v/>
      </c>
      <c r="G1522" s="140"/>
      <c r="H1522" s="141"/>
      <c r="I1522" s="142"/>
      <c r="J1522" s="143"/>
      <c r="K1522" s="144"/>
      <c r="L1522" s="145"/>
      <c r="M1522" s="151" t="str">
        <f>IF(G1522="","", IF(G1522="Palette TIP",#REF!,VLOOKUP(G1522, '金額'!$N$3:$P$62, 3, FALSE)))</f>
        <v/>
      </c>
      <c r="N1522" s="147" t="str">
        <f t="shared" si="2"/>
        <v/>
      </c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11"/>
      <c r="AB1522" s="11"/>
    </row>
    <row r="1523" ht="13.5" customHeight="1">
      <c r="A1523" s="148"/>
      <c r="B1523" s="60" t="str">
        <f>IF($K1523="","",(VLOOKUP($K1523,'判定表'!$B$3:$G$108,6,FALSE)))</f>
        <v/>
      </c>
      <c r="C1523" s="137"/>
      <c r="D1523" s="149" t="str">
        <f t="shared" si="1"/>
        <v/>
      </c>
      <c r="E1523" s="150" t="str">
        <f>IF(G1523="","",VLOOKUP($G1523,'金額'!$N$3:$O$62,2,FALSE))</f>
        <v/>
      </c>
      <c r="F1523" s="150" t="str">
        <f>IF(G1523="","",VLOOKUP($G1523,'金額'!$N$3:$Q$62,4,FALSE))</f>
        <v/>
      </c>
      <c r="G1523" s="140"/>
      <c r="H1523" s="141"/>
      <c r="I1523" s="142"/>
      <c r="J1523" s="143"/>
      <c r="K1523" s="144"/>
      <c r="L1523" s="145"/>
      <c r="M1523" s="151" t="str">
        <f>IF(G1523="","", IF(G1523="Palette TIP",#REF!,VLOOKUP(G1523, '金額'!$N$3:$P$62, 3, FALSE)))</f>
        <v/>
      </c>
      <c r="N1523" s="147" t="str">
        <f t="shared" si="2"/>
        <v/>
      </c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</row>
    <row r="1524" ht="13.5" customHeight="1">
      <c r="A1524" s="148"/>
      <c r="B1524" s="60" t="str">
        <f>IF($K1524="","",(VLOOKUP($K1524,'判定表'!$B$3:$G$108,6,FALSE)))</f>
        <v/>
      </c>
      <c r="C1524" s="137"/>
      <c r="D1524" s="149" t="str">
        <f t="shared" si="1"/>
        <v/>
      </c>
      <c r="E1524" s="150" t="str">
        <f>IF(G1524="","",VLOOKUP($G1524,'金額'!$N$3:$O$62,2,FALSE))</f>
        <v/>
      </c>
      <c r="F1524" s="150" t="str">
        <f>IF(G1524="","",VLOOKUP($G1524,'金額'!$N$3:$Q$62,4,FALSE))</f>
        <v/>
      </c>
      <c r="G1524" s="140"/>
      <c r="H1524" s="141"/>
      <c r="I1524" s="142"/>
      <c r="J1524" s="143"/>
      <c r="K1524" s="144"/>
      <c r="L1524" s="145"/>
      <c r="M1524" s="151" t="str">
        <f>IF(G1524="","", IF(G1524="Palette TIP",#REF!,VLOOKUP(G1524, '金額'!$N$3:$P$62, 3, FALSE)))</f>
        <v/>
      </c>
      <c r="N1524" s="147" t="str">
        <f t="shared" si="2"/>
        <v/>
      </c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  <c r="AB1524" s="11"/>
    </row>
    <row r="1525" ht="13.5" customHeight="1">
      <c r="A1525" s="148"/>
      <c r="B1525" s="60" t="str">
        <f>IF($K1525="","",(VLOOKUP($K1525,'判定表'!$B$3:$G$108,6,FALSE)))</f>
        <v/>
      </c>
      <c r="C1525" s="137"/>
      <c r="D1525" s="149" t="str">
        <f t="shared" si="1"/>
        <v/>
      </c>
      <c r="E1525" s="150" t="str">
        <f>IF(G1525="","",VLOOKUP($G1525,'金額'!$N$3:$O$62,2,FALSE))</f>
        <v/>
      </c>
      <c r="F1525" s="150" t="str">
        <f>IF(G1525="","",VLOOKUP($G1525,'金額'!$N$3:$Q$62,4,FALSE))</f>
        <v/>
      </c>
      <c r="G1525" s="140"/>
      <c r="H1525" s="141"/>
      <c r="I1525" s="142"/>
      <c r="J1525" s="143"/>
      <c r="K1525" s="144"/>
      <c r="L1525" s="145"/>
      <c r="M1525" s="151" t="str">
        <f>IF(G1525="","", IF(G1525="Palette TIP",#REF!,VLOOKUP(G1525, '金額'!$N$3:$P$62, 3, FALSE)))</f>
        <v/>
      </c>
      <c r="N1525" s="147" t="str">
        <f t="shared" si="2"/>
        <v/>
      </c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1"/>
      <c r="AB1525" s="11"/>
    </row>
    <row r="1526" ht="13.5" customHeight="1">
      <c r="A1526" s="148"/>
      <c r="B1526" s="60" t="str">
        <f>IF($K1526="","",(VLOOKUP($K1526,'判定表'!$B$3:$G$108,6,FALSE)))</f>
        <v/>
      </c>
      <c r="C1526" s="137"/>
      <c r="D1526" s="149" t="str">
        <f t="shared" si="1"/>
        <v/>
      </c>
      <c r="E1526" s="150" t="str">
        <f>IF(G1526="","",VLOOKUP($G1526,'金額'!$N$3:$O$62,2,FALSE))</f>
        <v/>
      </c>
      <c r="F1526" s="150" t="str">
        <f>IF(G1526="","",VLOOKUP($G1526,'金額'!$N$3:$Q$62,4,FALSE))</f>
        <v/>
      </c>
      <c r="G1526" s="140"/>
      <c r="H1526" s="141"/>
      <c r="I1526" s="142"/>
      <c r="J1526" s="143"/>
      <c r="K1526" s="144"/>
      <c r="L1526" s="145"/>
      <c r="M1526" s="151" t="str">
        <f>IF(G1526="","", IF(G1526="Palette TIP",#REF!,VLOOKUP(G1526, '金額'!$N$3:$P$62, 3, FALSE)))</f>
        <v/>
      </c>
      <c r="N1526" s="147" t="str">
        <f t="shared" si="2"/>
        <v/>
      </c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11"/>
      <c r="AB1526" s="11"/>
    </row>
    <row r="1527" ht="13.5" customHeight="1">
      <c r="A1527" s="148"/>
      <c r="B1527" s="60" t="str">
        <f>IF($K1527="","",(VLOOKUP($K1527,'判定表'!$B$3:$G$108,6,FALSE)))</f>
        <v/>
      </c>
      <c r="C1527" s="137"/>
      <c r="D1527" s="149" t="str">
        <f t="shared" si="1"/>
        <v/>
      </c>
      <c r="E1527" s="150" t="str">
        <f>IF(G1527="","",VLOOKUP($G1527,'金額'!$N$3:$O$62,2,FALSE))</f>
        <v/>
      </c>
      <c r="F1527" s="150" t="str">
        <f>IF(G1527="","",VLOOKUP($G1527,'金額'!$N$3:$Q$62,4,FALSE))</f>
        <v/>
      </c>
      <c r="G1527" s="140"/>
      <c r="H1527" s="141"/>
      <c r="I1527" s="142"/>
      <c r="J1527" s="143"/>
      <c r="K1527" s="144"/>
      <c r="L1527" s="145"/>
      <c r="M1527" s="151" t="str">
        <f>IF(G1527="","", IF(G1527="Palette TIP",#REF!,VLOOKUP(G1527, '金額'!$N$3:$P$62, 3, FALSE)))</f>
        <v/>
      </c>
      <c r="N1527" s="147" t="str">
        <f t="shared" si="2"/>
        <v/>
      </c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11"/>
      <c r="AB1527" s="11"/>
    </row>
    <row r="1528" ht="13.5" customHeight="1">
      <c r="A1528" s="148"/>
      <c r="B1528" s="60" t="str">
        <f>IF($K1528="","",(VLOOKUP($K1528,'判定表'!$B$3:$G$108,6,FALSE)))</f>
        <v/>
      </c>
      <c r="C1528" s="137"/>
      <c r="D1528" s="149" t="str">
        <f t="shared" si="1"/>
        <v/>
      </c>
      <c r="E1528" s="150" t="str">
        <f>IF(G1528="","",VLOOKUP($G1528,'金額'!$N$3:$O$62,2,FALSE))</f>
        <v/>
      </c>
      <c r="F1528" s="150" t="str">
        <f>IF(G1528="","",VLOOKUP($G1528,'金額'!$N$3:$Q$62,4,FALSE))</f>
        <v/>
      </c>
      <c r="G1528" s="140"/>
      <c r="H1528" s="141"/>
      <c r="I1528" s="142"/>
      <c r="J1528" s="143"/>
      <c r="K1528" s="144"/>
      <c r="L1528" s="145"/>
      <c r="M1528" s="151" t="str">
        <f>IF(G1528="","", IF(G1528="Palette TIP",#REF!,VLOOKUP(G1528, '金額'!$N$3:$P$62, 3, FALSE)))</f>
        <v/>
      </c>
      <c r="N1528" s="147" t="str">
        <f t="shared" si="2"/>
        <v/>
      </c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  <c r="AB1528" s="11"/>
    </row>
    <row r="1529" ht="13.5" customHeight="1">
      <c r="A1529" s="148"/>
      <c r="B1529" s="60" t="str">
        <f>IF($K1529="","",(VLOOKUP($K1529,'判定表'!$B$3:$G$108,6,FALSE)))</f>
        <v/>
      </c>
      <c r="C1529" s="137"/>
      <c r="D1529" s="149" t="str">
        <f t="shared" si="1"/>
        <v/>
      </c>
      <c r="E1529" s="150" t="str">
        <f>IF(G1529="","",VLOOKUP($G1529,'金額'!$N$3:$O$62,2,FALSE))</f>
        <v/>
      </c>
      <c r="F1529" s="150" t="str">
        <f>IF(G1529="","",VLOOKUP($G1529,'金額'!$N$3:$Q$62,4,FALSE))</f>
        <v/>
      </c>
      <c r="G1529" s="140"/>
      <c r="H1529" s="141"/>
      <c r="I1529" s="142"/>
      <c r="J1529" s="143"/>
      <c r="K1529" s="144"/>
      <c r="L1529" s="145"/>
      <c r="M1529" s="151" t="str">
        <f>IF(G1529="","", IF(G1529="Palette TIP",#REF!,VLOOKUP(G1529, '金額'!$N$3:$P$62, 3, FALSE)))</f>
        <v/>
      </c>
      <c r="N1529" s="147" t="str">
        <f t="shared" si="2"/>
        <v/>
      </c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</row>
    <row r="1530" ht="13.5" customHeight="1">
      <c r="A1530" s="148"/>
      <c r="B1530" s="60" t="str">
        <f>IF($K1530="","",(VLOOKUP($K1530,'判定表'!$B$3:$G$108,6,FALSE)))</f>
        <v/>
      </c>
      <c r="C1530" s="137"/>
      <c r="D1530" s="149" t="str">
        <f t="shared" si="1"/>
        <v/>
      </c>
      <c r="E1530" s="150" t="str">
        <f>IF(G1530="","",VLOOKUP($G1530,'金額'!$N$3:$O$62,2,FALSE))</f>
        <v/>
      </c>
      <c r="F1530" s="150" t="str">
        <f>IF(G1530="","",VLOOKUP($G1530,'金額'!$N$3:$Q$62,4,FALSE))</f>
        <v/>
      </c>
      <c r="G1530" s="140"/>
      <c r="H1530" s="141"/>
      <c r="I1530" s="142"/>
      <c r="J1530" s="143"/>
      <c r="K1530" s="144"/>
      <c r="L1530" s="145"/>
      <c r="M1530" s="151" t="str">
        <f>IF(G1530="","", IF(G1530="Palette TIP",#REF!,VLOOKUP(G1530, '金額'!$N$3:$P$62, 3, FALSE)))</f>
        <v/>
      </c>
      <c r="N1530" s="147" t="str">
        <f t="shared" si="2"/>
        <v/>
      </c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</row>
    <row r="1531" ht="13.5" customHeight="1">
      <c r="A1531" s="148"/>
      <c r="B1531" s="60" t="str">
        <f>IF($K1531="","",(VLOOKUP($K1531,'判定表'!$B$3:$G$108,6,FALSE)))</f>
        <v/>
      </c>
      <c r="C1531" s="137"/>
      <c r="D1531" s="149" t="str">
        <f t="shared" si="1"/>
        <v/>
      </c>
      <c r="E1531" s="150" t="str">
        <f>IF(G1531="","",VLOOKUP($G1531,'金額'!$N$3:$O$62,2,FALSE))</f>
        <v/>
      </c>
      <c r="F1531" s="150" t="str">
        <f>IF(G1531="","",VLOOKUP($G1531,'金額'!$N$3:$Q$62,4,FALSE))</f>
        <v/>
      </c>
      <c r="G1531" s="140"/>
      <c r="H1531" s="141"/>
      <c r="I1531" s="142"/>
      <c r="J1531" s="143"/>
      <c r="K1531" s="144"/>
      <c r="L1531" s="145"/>
      <c r="M1531" s="151" t="str">
        <f>IF(G1531="","", IF(G1531="Palette TIP",#REF!,VLOOKUP(G1531, '金額'!$N$3:$P$62, 3, FALSE)))</f>
        <v/>
      </c>
      <c r="N1531" s="147" t="str">
        <f t="shared" si="2"/>
        <v/>
      </c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  <c r="AA1531" s="11"/>
      <c r="AB1531" s="11"/>
    </row>
    <row r="1532" ht="13.5" customHeight="1">
      <c r="A1532" s="148"/>
      <c r="B1532" s="60" t="str">
        <f>IF($K1532="","",(VLOOKUP($K1532,'判定表'!$B$3:$G$108,6,FALSE)))</f>
        <v/>
      </c>
      <c r="C1532" s="137"/>
      <c r="D1532" s="149" t="str">
        <f t="shared" si="1"/>
        <v/>
      </c>
      <c r="E1532" s="150" t="str">
        <f>IF(G1532="","",VLOOKUP($G1532,'金額'!$N$3:$O$62,2,FALSE))</f>
        <v/>
      </c>
      <c r="F1532" s="150" t="str">
        <f>IF(G1532="","",VLOOKUP($G1532,'金額'!$N$3:$Q$62,4,FALSE))</f>
        <v/>
      </c>
      <c r="G1532" s="140"/>
      <c r="H1532" s="141"/>
      <c r="I1532" s="142"/>
      <c r="J1532" s="143"/>
      <c r="K1532" s="144"/>
      <c r="L1532" s="145"/>
      <c r="M1532" s="151" t="str">
        <f>IF(G1532="","", IF(G1532="Palette TIP",#REF!,VLOOKUP(G1532, '金額'!$N$3:$P$62, 3, FALSE)))</f>
        <v/>
      </c>
      <c r="N1532" s="147" t="str">
        <f t="shared" si="2"/>
        <v/>
      </c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  <c r="AB1532" s="11"/>
    </row>
    <row r="1533" ht="13.5" customHeight="1">
      <c r="A1533" s="148"/>
      <c r="B1533" s="60" t="str">
        <f>IF($K1533="","",(VLOOKUP($K1533,'判定表'!$B$3:$G$108,6,FALSE)))</f>
        <v/>
      </c>
      <c r="C1533" s="137"/>
      <c r="D1533" s="149" t="str">
        <f t="shared" si="1"/>
        <v/>
      </c>
      <c r="E1533" s="150" t="str">
        <f>IF(G1533="","",VLOOKUP($G1533,'金額'!$N$3:$O$62,2,FALSE))</f>
        <v/>
      </c>
      <c r="F1533" s="150" t="str">
        <f>IF(G1533="","",VLOOKUP($G1533,'金額'!$N$3:$Q$62,4,FALSE))</f>
        <v/>
      </c>
      <c r="G1533" s="140"/>
      <c r="H1533" s="141"/>
      <c r="I1533" s="142"/>
      <c r="J1533" s="143"/>
      <c r="K1533" s="144"/>
      <c r="L1533" s="145"/>
      <c r="M1533" s="151" t="str">
        <f>IF(G1533="","", IF(G1533="Palette TIP",#REF!,VLOOKUP(G1533, '金額'!$N$3:$P$62, 3, FALSE)))</f>
        <v/>
      </c>
      <c r="N1533" s="147" t="str">
        <f t="shared" si="2"/>
        <v/>
      </c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1"/>
      <c r="AB1533" s="11"/>
    </row>
    <row r="1534" ht="13.5" customHeight="1">
      <c r="A1534" s="148"/>
      <c r="B1534" s="60" t="str">
        <f>IF($K1534="","",(VLOOKUP($K1534,'判定表'!$B$3:$G$108,6,FALSE)))</f>
        <v/>
      </c>
      <c r="C1534" s="137"/>
      <c r="D1534" s="149" t="str">
        <f t="shared" si="1"/>
        <v/>
      </c>
      <c r="E1534" s="150" t="str">
        <f>IF(G1534="","",VLOOKUP($G1534,'金額'!$N$3:$O$62,2,FALSE))</f>
        <v/>
      </c>
      <c r="F1534" s="150" t="str">
        <f>IF(G1534="","",VLOOKUP($G1534,'金額'!$N$3:$Q$62,4,FALSE))</f>
        <v/>
      </c>
      <c r="G1534" s="140"/>
      <c r="H1534" s="141"/>
      <c r="I1534" s="142"/>
      <c r="J1534" s="143"/>
      <c r="K1534" s="144"/>
      <c r="L1534" s="145"/>
      <c r="M1534" s="151" t="str">
        <f>IF(G1534="","", IF(G1534="Palette TIP",#REF!,VLOOKUP(G1534, '金額'!$N$3:$P$62, 3, FALSE)))</f>
        <v/>
      </c>
      <c r="N1534" s="147" t="str">
        <f t="shared" si="2"/>
        <v/>
      </c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1"/>
      <c r="AB1534" s="11"/>
    </row>
    <row r="1535" ht="13.5" customHeight="1">
      <c r="A1535" s="148"/>
      <c r="B1535" s="60" t="str">
        <f>IF($K1535="","",(VLOOKUP($K1535,'判定表'!$B$3:$G$108,6,FALSE)))</f>
        <v/>
      </c>
      <c r="C1535" s="137"/>
      <c r="D1535" s="149" t="str">
        <f t="shared" si="1"/>
        <v/>
      </c>
      <c r="E1535" s="150" t="str">
        <f>IF(G1535="","",VLOOKUP($G1535,'金額'!$N$3:$O$62,2,FALSE))</f>
        <v/>
      </c>
      <c r="F1535" s="150" t="str">
        <f>IF(G1535="","",VLOOKUP($G1535,'金額'!$N$3:$Q$62,4,FALSE))</f>
        <v/>
      </c>
      <c r="G1535" s="140"/>
      <c r="H1535" s="141"/>
      <c r="I1535" s="142"/>
      <c r="J1535" s="143"/>
      <c r="K1535" s="144"/>
      <c r="L1535" s="145"/>
      <c r="M1535" s="151" t="str">
        <f>IF(G1535="","", IF(G1535="Palette TIP",#REF!,VLOOKUP(G1535, '金額'!$N$3:$P$62, 3, FALSE)))</f>
        <v/>
      </c>
      <c r="N1535" s="147" t="str">
        <f t="shared" si="2"/>
        <v/>
      </c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1"/>
      <c r="AB1535" s="11"/>
    </row>
    <row r="1536" ht="13.5" customHeight="1">
      <c r="A1536" s="148"/>
      <c r="B1536" s="60" t="str">
        <f>IF($K1536="","",(VLOOKUP($K1536,'判定表'!$B$3:$G$108,6,FALSE)))</f>
        <v/>
      </c>
      <c r="C1536" s="137"/>
      <c r="D1536" s="149" t="str">
        <f t="shared" si="1"/>
        <v/>
      </c>
      <c r="E1536" s="150" t="str">
        <f>IF(G1536="","",VLOOKUP($G1536,'金額'!$N$3:$O$62,2,FALSE))</f>
        <v/>
      </c>
      <c r="F1536" s="150" t="str">
        <f>IF(G1536="","",VLOOKUP($G1536,'金額'!$N$3:$Q$62,4,FALSE))</f>
        <v/>
      </c>
      <c r="G1536" s="140"/>
      <c r="H1536" s="141"/>
      <c r="I1536" s="142"/>
      <c r="J1536" s="143"/>
      <c r="K1536" s="144"/>
      <c r="L1536" s="145"/>
      <c r="M1536" s="151" t="str">
        <f>IF(G1536="","", IF(G1536="Palette TIP",#REF!,VLOOKUP(G1536, '金額'!$N$3:$P$62, 3, FALSE)))</f>
        <v/>
      </c>
      <c r="N1536" s="147" t="str">
        <f t="shared" si="2"/>
        <v/>
      </c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1"/>
      <c r="AB1536" s="11"/>
    </row>
    <row r="1537" ht="13.5" customHeight="1">
      <c r="A1537" s="148"/>
      <c r="B1537" s="60" t="str">
        <f>IF($K1537="","",(VLOOKUP($K1537,'判定表'!$B$3:$G$108,6,FALSE)))</f>
        <v/>
      </c>
      <c r="C1537" s="137"/>
      <c r="D1537" s="149" t="str">
        <f t="shared" si="1"/>
        <v/>
      </c>
      <c r="E1537" s="150" t="str">
        <f>IF(G1537="","",VLOOKUP($G1537,'金額'!$N$3:$O$62,2,FALSE))</f>
        <v/>
      </c>
      <c r="F1537" s="150" t="str">
        <f>IF(G1537="","",VLOOKUP($G1537,'金額'!$N$3:$Q$62,4,FALSE))</f>
        <v/>
      </c>
      <c r="G1537" s="140"/>
      <c r="H1537" s="141"/>
      <c r="I1537" s="142"/>
      <c r="J1537" s="143"/>
      <c r="K1537" s="144"/>
      <c r="L1537" s="145"/>
      <c r="M1537" s="151" t="str">
        <f>IF(G1537="","", IF(G1537="Palette TIP",#REF!,VLOOKUP(G1537, '金額'!$N$3:$P$62, 3, FALSE)))</f>
        <v/>
      </c>
      <c r="N1537" s="147" t="str">
        <f t="shared" si="2"/>
        <v/>
      </c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1"/>
      <c r="AB1537" s="11"/>
    </row>
    <row r="1538" ht="13.5" customHeight="1">
      <c r="A1538" s="148"/>
      <c r="B1538" s="60" t="str">
        <f>IF($K1538="","",(VLOOKUP($K1538,'判定表'!$B$3:$G$108,6,FALSE)))</f>
        <v/>
      </c>
      <c r="C1538" s="137"/>
      <c r="D1538" s="149" t="str">
        <f t="shared" si="1"/>
        <v/>
      </c>
      <c r="E1538" s="150" t="str">
        <f>IF(G1538="","",VLOOKUP($G1538,'金額'!$N$3:$O$62,2,FALSE))</f>
        <v/>
      </c>
      <c r="F1538" s="150" t="str">
        <f>IF(G1538="","",VLOOKUP($G1538,'金額'!$N$3:$Q$62,4,FALSE))</f>
        <v/>
      </c>
      <c r="G1538" s="140"/>
      <c r="H1538" s="141"/>
      <c r="I1538" s="142"/>
      <c r="J1538" s="143"/>
      <c r="K1538" s="144"/>
      <c r="L1538" s="145"/>
      <c r="M1538" s="151" t="str">
        <f>IF(G1538="","", IF(G1538="Palette TIP",#REF!,VLOOKUP(G1538, '金額'!$N$3:$P$62, 3, FALSE)))</f>
        <v/>
      </c>
      <c r="N1538" s="147" t="str">
        <f t="shared" si="2"/>
        <v/>
      </c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  <c r="AB1538" s="11"/>
    </row>
    <row r="1539" ht="13.5" customHeight="1">
      <c r="A1539" s="148"/>
      <c r="B1539" s="60" t="str">
        <f>IF($K1539="","",(VLOOKUP($K1539,'判定表'!$B$3:$G$108,6,FALSE)))</f>
        <v/>
      </c>
      <c r="C1539" s="137"/>
      <c r="D1539" s="149" t="str">
        <f t="shared" si="1"/>
        <v/>
      </c>
      <c r="E1539" s="150" t="str">
        <f>IF(G1539="","",VLOOKUP($G1539,'金額'!$N$3:$O$62,2,FALSE))</f>
        <v/>
      </c>
      <c r="F1539" s="150" t="str">
        <f>IF(G1539="","",VLOOKUP($G1539,'金額'!$N$3:$Q$62,4,FALSE))</f>
        <v/>
      </c>
      <c r="G1539" s="140"/>
      <c r="H1539" s="141"/>
      <c r="I1539" s="142"/>
      <c r="J1539" s="143"/>
      <c r="K1539" s="144"/>
      <c r="L1539" s="145"/>
      <c r="M1539" s="151" t="str">
        <f>IF(G1539="","", IF(G1539="Palette TIP",#REF!,VLOOKUP(G1539, '金額'!$N$3:$P$62, 3, FALSE)))</f>
        <v/>
      </c>
      <c r="N1539" s="147" t="str">
        <f t="shared" si="2"/>
        <v/>
      </c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  <c r="AB1539" s="11"/>
    </row>
    <row r="1540" ht="13.5" customHeight="1">
      <c r="A1540" s="148"/>
      <c r="B1540" s="60" t="str">
        <f>IF($K1540="","",(VLOOKUP($K1540,'判定表'!$B$3:$G$108,6,FALSE)))</f>
        <v/>
      </c>
      <c r="C1540" s="137"/>
      <c r="D1540" s="149" t="str">
        <f t="shared" si="1"/>
        <v/>
      </c>
      <c r="E1540" s="150" t="str">
        <f>IF(G1540="","",VLOOKUP($G1540,'金額'!$N$3:$O$62,2,FALSE))</f>
        <v/>
      </c>
      <c r="F1540" s="150" t="str">
        <f>IF(G1540="","",VLOOKUP($G1540,'金額'!$N$3:$Q$62,4,FALSE))</f>
        <v/>
      </c>
      <c r="G1540" s="140"/>
      <c r="H1540" s="141"/>
      <c r="I1540" s="142"/>
      <c r="J1540" s="143"/>
      <c r="K1540" s="144"/>
      <c r="L1540" s="145"/>
      <c r="M1540" s="151" t="str">
        <f>IF(G1540="","", IF(G1540="Palette TIP",#REF!,VLOOKUP(G1540, '金額'!$N$3:$P$62, 3, FALSE)))</f>
        <v/>
      </c>
      <c r="N1540" s="147" t="str">
        <f t="shared" si="2"/>
        <v/>
      </c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  <c r="AA1540" s="11"/>
      <c r="AB1540" s="11"/>
    </row>
    <row r="1541" ht="13.5" customHeight="1">
      <c r="A1541" s="148"/>
      <c r="B1541" s="60" t="str">
        <f>IF($K1541="","",(VLOOKUP($K1541,'判定表'!$B$3:$G$108,6,FALSE)))</f>
        <v/>
      </c>
      <c r="C1541" s="137"/>
      <c r="D1541" s="149" t="str">
        <f t="shared" si="1"/>
        <v/>
      </c>
      <c r="E1541" s="150" t="str">
        <f>IF(G1541="","",VLOOKUP($G1541,'金額'!$N$3:$O$62,2,FALSE))</f>
        <v/>
      </c>
      <c r="F1541" s="150" t="str">
        <f>IF(G1541="","",VLOOKUP($G1541,'金額'!$N$3:$Q$62,4,FALSE))</f>
        <v/>
      </c>
      <c r="G1541" s="140"/>
      <c r="H1541" s="141"/>
      <c r="I1541" s="142"/>
      <c r="J1541" s="143"/>
      <c r="K1541" s="144"/>
      <c r="L1541" s="145"/>
      <c r="M1541" s="151" t="str">
        <f>IF(G1541="","", IF(G1541="Palette TIP",#REF!,VLOOKUP(G1541, '金額'!$N$3:$P$62, 3, FALSE)))</f>
        <v/>
      </c>
      <c r="N1541" s="147" t="str">
        <f t="shared" si="2"/>
        <v/>
      </c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1"/>
      <c r="AB1541" s="11"/>
    </row>
    <row r="1542" ht="13.5" customHeight="1">
      <c r="A1542" s="148"/>
      <c r="B1542" s="60" t="str">
        <f>IF($K1542="","",(VLOOKUP($K1542,'判定表'!$B$3:$G$108,6,FALSE)))</f>
        <v/>
      </c>
      <c r="C1542" s="137"/>
      <c r="D1542" s="149" t="str">
        <f t="shared" si="1"/>
        <v/>
      </c>
      <c r="E1542" s="150" t="str">
        <f>IF(G1542="","",VLOOKUP($G1542,'金額'!$N$3:$O$62,2,FALSE))</f>
        <v/>
      </c>
      <c r="F1542" s="150" t="str">
        <f>IF(G1542="","",VLOOKUP($G1542,'金額'!$N$3:$Q$62,4,FALSE))</f>
        <v/>
      </c>
      <c r="G1542" s="140"/>
      <c r="H1542" s="141"/>
      <c r="I1542" s="142"/>
      <c r="J1542" s="143"/>
      <c r="K1542" s="144"/>
      <c r="L1542" s="145"/>
      <c r="M1542" s="151" t="str">
        <f>IF(G1542="","", IF(G1542="Palette TIP",#REF!,VLOOKUP(G1542, '金額'!$N$3:$P$62, 3, FALSE)))</f>
        <v/>
      </c>
      <c r="N1542" s="147" t="str">
        <f t="shared" si="2"/>
        <v/>
      </c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  <c r="AB1542" s="11"/>
    </row>
    <row r="1543" ht="13.5" customHeight="1">
      <c r="A1543" s="148"/>
      <c r="B1543" s="60" t="str">
        <f>IF($K1543="","",(VLOOKUP($K1543,'判定表'!$B$3:$G$108,6,FALSE)))</f>
        <v/>
      </c>
      <c r="C1543" s="137"/>
      <c r="D1543" s="149" t="str">
        <f t="shared" si="1"/>
        <v/>
      </c>
      <c r="E1543" s="150" t="str">
        <f>IF(G1543="","",VLOOKUP($G1543,'金額'!$N$3:$O$62,2,FALSE))</f>
        <v/>
      </c>
      <c r="F1543" s="150" t="str">
        <f>IF(G1543="","",VLOOKUP($G1543,'金額'!$N$3:$Q$62,4,FALSE))</f>
        <v/>
      </c>
      <c r="G1543" s="140"/>
      <c r="H1543" s="141"/>
      <c r="I1543" s="142"/>
      <c r="J1543" s="143"/>
      <c r="K1543" s="144"/>
      <c r="L1543" s="145"/>
      <c r="M1543" s="151" t="str">
        <f>IF(G1543="","", IF(G1543="Palette TIP",#REF!,VLOOKUP(G1543, '金額'!$N$3:$P$62, 3, FALSE)))</f>
        <v/>
      </c>
      <c r="N1543" s="147" t="str">
        <f t="shared" si="2"/>
        <v/>
      </c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  <c r="AB1543" s="11"/>
    </row>
    <row r="1544" ht="13.5" customHeight="1">
      <c r="A1544" s="148"/>
      <c r="B1544" s="60" t="str">
        <f>IF($K1544="","",(VLOOKUP($K1544,'判定表'!$B$3:$G$108,6,FALSE)))</f>
        <v/>
      </c>
      <c r="C1544" s="137"/>
      <c r="D1544" s="149" t="str">
        <f t="shared" si="1"/>
        <v/>
      </c>
      <c r="E1544" s="150" t="str">
        <f>IF(G1544="","",VLOOKUP($G1544,'金額'!$N$3:$O$62,2,FALSE))</f>
        <v/>
      </c>
      <c r="F1544" s="150" t="str">
        <f>IF(G1544="","",VLOOKUP($G1544,'金額'!$N$3:$Q$62,4,FALSE))</f>
        <v/>
      </c>
      <c r="G1544" s="140"/>
      <c r="H1544" s="141"/>
      <c r="I1544" s="142"/>
      <c r="J1544" s="143"/>
      <c r="K1544" s="144"/>
      <c r="L1544" s="145"/>
      <c r="M1544" s="151" t="str">
        <f>IF(G1544="","", IF(G1544="Palette TIP",#REF!,VLOOKUP(G1544, '金額'!$N$3:$P$62, 3, FALSE)))</f>
        <v/>
      </c>
      <c r="N1544" s="147" t="str">
        <f t="shared" si="2"/>
        <v/>
      </c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</row>
    <row r="1545" ht="13.5" customHeight="1">
      <c r="A1545" s="148"/>
      <c r="B1545" s="60" t="str">
        <f>IF($K1545="","",(VLOOKUP($K1545,'判定表'!$B$3:$G$108,6,FALSE)))</f>
        <v/>
      </c>
      <c r="C1545" s="137"/>
      <c r="D1545" s="149" t="str">
        <f t="shared" si="1"/>
        <v/>
      </c>
      <c r="E1545" s="150" t="str">
        <f>IF(G1545="","",VLOOKUP($G1545,'金額'!$N$3:$O$62,2,FALSE))</f>
        <v/>
      </c>
      <c r="F1545" s="150" t="str">
        <f>IF(G1545="","",VLOOKUP($G1545,'金額'!$N$3:$Q$62,4,FALSE))</f>
        <v/>
      </c>
      <c r="G1545" s="140"/>
      <c r="H1545" s="141"/>
      <c r="I1545" s="142"/>
      <c r="J1545" s="143"/>
      <c r="K1545" s="144"/>
      <c r="L1545" s="145"/>
      <c r="M1545" s="151" t="str">
        <f>IF(G1545="","", IF(G1545="Palette TIP",#REF!,VLOOKUP(G1545, '金額'!$N$3:$P$62, 3, FALSE)))</f>
        <v/>
      </c>
      <c r="N1545" s="147" t="str">
        <f t="shared" si="2"/>
        <v/>
      </c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</row>
    <row r="1546" ht="13.5" customHeight="1">
      <c r="A1546" s="148"/>
      <c r="B1546" s="60" t="str">
        <f>IF($K1546="","",(VLOOKUP($K1546,'判定表'!$B$3:$G$108,6,FALSE)))</f>
        <v/>
      </c>
      <c r="C1546" s="137"/>
      <c r="D1546" s="149" t="str">
        <f t="shared" si="1"/>
        <v/>
      </c>
      <c r="E1546" s="150" t="str">
        <f>IF(G1546="","",VLOOKUP($G1546,'金額'!$N$3:$O$62,2,FALSE))</f>
        <v/>
      </c>
      <c r="F1546" s="150" t="str">
        <f>IF(G1546="","",VLOOKUP($G1546,'金額'!$N$3:$Q$62,4,FALSE))</f>
        <v/>
      </c>
      <c r="G1546" s="140"/>
      <c r="H1546" s="141"/>
      <c r="I1546" s="142"/>
      <c r="J1546" s="143"/>
      <c r="K1546" s="144"/>
      <c r="L1546" s="145"/>
      <c r="M1546" s="151" t="str">
        <f>IF(G1546="","", IF(G1546="Palette TIP",#REF!,VLOOKUP(G1546, '金額'!$N$3:$P$62, 3, FALSE)))</f>
        <v/>
      </c>
      <c r="N1546" s="147" t="str">
        <f t="shared" si="2"/>
        <v/>
      </c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  <c r="AA1546" s="11"/>
      <c r="AB1546" s="11"/>
    </row>
    <row r="1547" ht="13.5" customHeight="1">
      <c r="A1547" s="148"/>
      <c r="B1547" s="60" t="str">
        <f>IF($K1547="","",(VLOOKUP($K1547,'判定表'!$B$3:$G$108,6,FALSE)))</f>
        <v/>
      </c>
      <c r="C1547" s="137"/>
      <c r="D1547" s="149" t="str">
        <f t="shared" si="1"/>
        <v/>
      </c>
      <c r="E1547" s="150" t="str">
        <f>IF(G1547="","",VLOOKUP($G1547,'金額'!$N$3:$O$62,2,FALSE))</f>
        <v/>
      </c>
      <c r="F1547" s="150" t="str">
        <f>IF(G1547="","",VLOOKUP($G1547,'金額'!$N$3:$Q$62,4,FALSE))</f>
        <v/>
      </c>
      <c r="G1547" s="140"/>
      <c r="H1547" s="141"/>
      <c r="I1547" s="142"/>
      <c r="J1547" s="143"/>
      <c r="K1547" s="144"/>
      <c r="L1547" s="145"/>
      <c r="M1547" s="151" t="str">
        <f>IF(G1547="","", IF(G1547="Palette TIP",#REF!,VLOOKUP(G1547, '金額'!$N$3:$P$62, 3, FALSE)))</f>
        <v/>
      </c>
      <c r="N1547" s="147" t="str">
        <f t="shared" si="2"/>
        <v/>
      </c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1"/>
      <c r="AB1547" s="11"/>
    </row>
    <row r="1548" ht="13.5" customHeight="1">
      <c r="A1548" s="148"/>
      <c r="B1548" s="60" t="str">
        <f>IF($K1548="","",(VLOOKUP($K1548,'判定表'!$B$3:$G$108,6,FALSE)))</f>
        <v/>
      </c>
      <c r="C1548" s="137"/>
      <c r="D1548" s="149" t="str">
        <f t="shared" si="1"/>
        <v/>
      </c>
      <c r="E1548" s="150" t="str">
        <f>IF(G1548="","",VLOOKUP($G1548,'金額'!$N$3:$O$62,2,FALSE))</f>
        <v/>
      </c>
      <c r="F1548" s="150" t="str">
        <f>IF(G1548="","",VLOOKUP($G1548,'金額'!$N$3:$Q$62,4,FALSE))</f>
        <v/>
      </c>
      <c r="G1548" s="140"/>
      <c r="H1548" s="141"/>
      <c r="I1548" s="142"/>
      <c r="J1548" s="143"/>
      <c r="K1548" s="144"/>
      <c r="L1548" s="145"/>
      <c r="M1548" s="151" t="str">
        <f>IF(G1548="","", IF(G1548="Palette TIP",#REF!,VLOOKUP(G1548, '金額'!$N$3:$P$62, 3, FALSE)))</f>
        <v/>
      </c>
      <c r="N1548" s="147" t="str">
        <f t="shared" si="2"/>
        <v/>
      </c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1"/>
      <c r="AB1548" s="11"/>
    </row>
    <row r="1549" ht="13.5" customHeight="1">
      <c r="A1549" s="148"/>
      <c r="B1549" s="60" t="str">
        <f>IF($K1549="","",(VLOOKUP($K1549,'判定表'!$B$3:$G$108,6,FALSE)))</f>
        <v/>
      </c>
      <c r="C1549" s="137"/>
      <c r="D1549" s="149" t="str">
        <f t="shared" si="1"/>
        <v/>
      </c>
      <c r="E1549" s="150" t="str">
        <f>IF(G1549="","",VLOOKUP($G1549,'金額'!$N$3:$O$62,2,FALSE))</f>
        <v/>
      </c>
      <c r="F1549" s="150" t="str">
        <f>IF(G1549="","",VLOOKUP($G1549,'金額'!$N$3:$Q$62,4,FALSE))</f>
        <v/>
      </c>
      <c r="G1549" s="140"/>
      <c r="H1549" s="141"/>
      <c r="I1549" s="142"/>
      <c r="J1549" s="143"/>
      <c r="K1549" s="144"/>
      <c r="L1549" s="145"/>
      <c r="M1549" s="151" t="str">
        <f>IF(G1549="","", IF(G1549="Palette TIP",#REF!,VLOOKUP(G1549, '金額'!$N$3:$P$62, 3, FALSE)))</f>
        <v/>
      </c>
      <c r="N1549" s="147" t="str">
        <f t="shared" si="2"/>
        <v/>
      </c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1"/>
      <c r="AB1549" s="11"/>
    </row>
    <row r="1550" ht="13.5" customHeight="1">
      <c r="A1550" s="148"/>
      <c r="B1550" s="60" t="str">
        <f>IF($K1550="","",(VLOOKUP($K1550,'判定表'!$B$3:$G$108,6,FALSE)))</f>
        <v/>
      </c>
      <c r="C1550" s="137"/>
      <c r="D1550" s="149" t="str">
        <f t="shared" si="1"/>
        <v/>
      </c>
      <c r="E1550" s="150" t="str">
        <f>IF(G1550="","",VLOOKUP($G1550,'金額'!$N$3:$O$62,2,FALSE))</f>
        <v/>
      </c>
      <c r="F1550" s="150" t="str">
        <f>IF(G1550="","",VLOOKUP($G1550,'金額'!$N$3:$Q$62,4,FALSE))</f>
        <v/>
      </c>
      <c r="G1550" s="140"/>
      <c r="H1550" s="141"/>
      <c r="I1550" s="142"/>
      <c r="J1550" s="143"/>
      <c r="K1550" s="144"/>
      <c r="L1550" s="145"/>
      <c r="M1550" s="151" t="str">
        <f>IF(G1550="","", IF(G1550="Palette TIP",#REF!,VLOOKUP(G1550, '金額'!$N$3:$P$62, 3, FALSE)))</f>
        <v/>
      </c>
      <c r="N1550" s="147" t="str">
        <f t="shared" si="2"/>
        <v/>
      </c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</row>
    <row r="1551" ht="13.5" customHeight="1">
      <c r="A1551" s="148"/>
      <c r="B1551" s="60" t="str">
        <f>IF($K1551="","",(VLOOKUP($K1551,'判定表'!$B$3:$G$108,6,FALSE)))</f>
        <v/>
      </c>
      <c r="C1551" s="137"/>
      <c r="D1551" s="149" t="str">
        <f t="shared" si="1"/>
        <v/>
      </c>
      <c r="E1551" s="150" t="str">
        <f>IF(G1551="","",VLOOKUP($G1551,'金額'!$N$3:$O$62,2,FALSE))</f>
        <v/>
      </c>
      <c r="F1551" s="150" t="str">
        <f>IF(G1551="","",VLOOKUP($G1551,'金額'!$N$3:$Q$62,4,FALSE))</f>
        <v/>
      </c>
      <c r="G1551" s="140"/>
      <c r="H1551" s="141"/>
      <c r="I1551" s="142"/>
      <c r="J1551" s="143"/>
      <c r="K1551" s="144"/>
      <c r="L1551" s="145"/>
      <c r="M1551" s="151" t="str">
        <f>IF(G1551="","", IF(G1551="Palette TIP",#REF!,VLOOKUP(G1551, '金額'!$N$3:$P$62, 3, FALSE)))</f>
        <v/>
      </c>
      <c r="N1551" s="147" t="str">
        <f t="shared" si="2"/>
        <v/>
      </c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1"/>
      <c r="AB1551" s="11"/>
    </row>
    <row r="1552" ht="13.5" customHeight="1">
      <c r="A1552" s="148"/>
      <c r="B1552" s="60" t="str">
        <f>IF($K1552="","",(VLOOKUP($K1552,'判定表'!$B$3:$G$108,6,FALSE)))</f>
        <v/>
      </c>
      <c r="C1552" s="137"/>
      <c r="D1552" s="149" t="str">
        <f t="shared" si="1"/>
        <v/>
      </c>
      <c r="E1552" s="150" t="str">
        <f>IF(G1552="","",VLOOKUP($G1552,'金額'!$N$3:$O$62,2,FALSE))</f>
        <v/>
      </c>
      <c r="F1552" s="150" t="str">
        <f>IF(G1552="","",VLOOKUP($G1552,'金額'!$N$3:$Q$62,4,FALSE))</f>
        <v/>
      </c>
      <c r="G1552" s="140"/>
      <c r="H1552" s="141"/>
      <c r="I1552" s="142"/>
      <c r="J1552" s="143"/>
      <c r="K1552" s="144"/>
      <c r="L1552" s="145"/>
      <c r="M1552" s="151" t="str">
        <f>IF(G1552="","", IF(G1552="Palette TIP",#REF!,VLOOKUP(G1552, '金額'!$N$3:$P$62, 3, FALSE)))</f>
        <v/>
      </c>
      <c r="N1552" s="147" t="str">
        <f t="shared" si="2"/>
        <v/>
      </c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  <c r="AB1552" s="11"/>
    </row>
    <row r="1553" ht="13.5" customHeight="1">
      <c r="A1553" s="148"/>
      <c r="B1553" s="60" t="str">
        <f>IF($K1553="","",(VLOOKUP($K1553,'判定表'!$B$3:$G$108,6,FALSE)))</f>
        <v/>
      </c>
      <c r="C1553" s="137"/>
      <c r="D1553" s="149" t="str">
        <f t="shared" si="1"/>
        <v/>
      </c>
      <c r="E1553" s="150" t="str">
        <f>IF(G1553="","",VLOOKUP($G1553,'金額'!$N$3:$O$62,2,FALSE))</f>
        <v/>
      </c>
      <c r="F1553" s="150" t="str">
        <f>IF(G1553="","",VLOOKUP($G1553,'金額'!$N$3:$Q$62,4,FALSE))</f>
        <v/>
      </c>
      <c r="G1553" s="140"/>
      <c r="H1553" s="141"/>
      <c r="I1553" s="142"/>
      <c r="J1553" s="143"/>
      <c r="K1553" s="144"/>
      <c r="L1553" s="145"/>
      <c r="M1553" s="151" t="str">
        <f>IF(G1553="","", IF(G1553="Palette TIP",#REF!,VLOOKUP(G1553, '金額'!$N$3:$P$62, 3, FALSE)))</f>
        <v/>
      </c>
      <c r="N1553" s="147" t="str">
        <f t="shared" si="2"/>
        <v/>
      </c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  <c r="AB1553" s="11"/>
    </row>
    <row r="1554" ht="13.5" customHeight="1">
      <c r="A1554" s="148"/>
      <c r="B1554" s="60" t="str">
        <f>IF($K1554="","",(VLOOKUP($K1554,'判定表'!$B$3:$G$108,6,FALSE)))</f>
        <v/>
      </c>
      <c r="C1554" s="137"/>
      <c r="D1554" s="149" t="str">
        <f t="shared" si="1"/>
        <v/>
      </c>
      <c r="E1554" s="150" t="str">
        <f>IF(G1554="","",VLOOKUP($G1554,'金額'!$N$3:$O$62,2,FALSE))</f>
        <v/>
      </c>
      <c r="F1554" s="150" t="str">
        <f>IF(G1554="","",VLOOKUP($G1554,'金額'!$N$3:$Q$62,4,FALSE))</f>
        <v/>
      </c>
      <c r="G1554" s="140"/>
      <c r="H1554" s="141"/>
      <c r="I1554" s="142"/>
      <c r="J1554" s="143"/>
      <c r="K1554" s="144"/>
      <c r="L1554" s="145"/>
      <c r="M1554" s="151" t="str">
        <f>IF(G1554="","", IF(G1554="Palette TIP",#REF!,VLOOKUP(G1554, '金額'!$N$3:$P$62, 3, FALSE)))</f>
        <v/>
      </c>
      <c r="N1554" s="147" t="str">
        <f t="shared" si="2"/>
        <v/>
      </c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1"/>
      <c r="AB1554" s="11"/>
    </row>
    <row r="1555" ht="13.5" customHeight="1">
      <c r="A1555" s="148"/>
      <c r="B1555" s="60" t="str">
        <f>IF($K1555="","",(VLOOKUP($K1555,'判定表'!$B$3:$G$108,6,FALSE)))</f>
        <v/>
      </c>
      <c r="C1555" s="137"/>
      <c r="D1555" s="149" t="str">
        <f t="shared" si="1"/>
        <v/>
      </c>
      <c r="E1555" s="150" t="str">
        <f>IF(G1555="","",VLOOKUP($G1555,'金額'!$N$3:$O$62,2,FALSE))</f>
        <v/>
      </c>
      <c r="F1555" s="150" t="str">
        <f>IF(G1555="","",VLOOKUP($G1555,'金額'!$N$3:$Q$62,4,FALSE))</f>
        <v/>
      </c>
      <c r="G1555" s="140"/>
      <c r="H1555" s="141"/>
      <c r="I1555" s="142"/>
      <c r="J1555" s="143"/>
      <c r="K1555" s="144"/>
      <c r="L1555" s="145"/>
      <c r="M1555" s="151" t="str">
        <f>IF(G1555="","", IF(G1555="Palette TIP",#REF!,VLOOKUP(G1555, '金額'!$N$3:$P$62, 3, FALSE)))</f>
        <v/>
      </c>
      <c r="N1555" s="147" t="str">
        <f t="shared" si="2"/>
        <v/>
      </c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  <c r="AA1555" s="11"/>
      <c r="AB1555" s="11"/>
    </row>
    <row r="1556" ht="13.5" customHeight="1">
      <c r="A1556" s="148"/>
      <c r="B1556" s="60" t="str">
        <f>IF($K1556="","",(VLOOKUP($K1556,'判定表'!$B$3:$G$108,6,FALSE)))</f>
        <v/>
      </c>
      <c r="C1556" s="137"/>
      <c r="D1556" s="149" t="str">
        <f t="shared" si="1"/>
        <v/>
      </c>
      <c r="E1556" s="150" t="str">
        <f>IF(G1556="","",VLOOKUP($G1556,'金額'!$N$3:$O$62,2,FALSE))</f>
        <v/>
      </c>
      <c r="F1556" s="150" t="str">
        <f>IF(G1556="","",VLOOKUP($G1556,'金額'!$N$3:$Q$62,4,FALSE))</f>
        <v/>
      </c>
      <c r="G1556" s="140"/>
      <c r="H1556" s="141"/>
      <c r="I1556" s="142"/>
      <c r="J1556" s="143"/>
      <c r="K1556" s="144"/>
      <c r="L1556" s="145"/>
      <c r="M1556" s="151" t="str">
        <f>IF(G1556="","", IF(G1556="Palette TIP",#REF!,VLOOKUP(G1556, '金額'!$N$3:$P$62, 3, FALSE)))</f>
        <v/>
      </c>
      <c r="N1556" s="147" t="str">
        <f t="shared" si="2"/>
        <v/>
      </c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  <c r="AA1556" s="11"/>
      <c r="AB1556" s="11"/>
    </row>
    <row r="1557" ht="13.5" customHeight="1">
      <c r="A1557" s="148"/>
      <c r="B1557" s="60" t="str">
        <f>IF($K1557="","",(VLOOKUP($K1557,'判定表'!$B$3:$G$108,6,FALSE)))</f>
        <v/>
      </c>
      <c r="C1557" s="137"/>
      <c r="D1557" s="149" t="str">
        <f t="shared" si="1"/>
        <v/>
      </c>
      <c r="E1557" s="150" t="str">
        <f>IF(G1557="","",VLOOKUP($G1557,'金額'!$N$3:$O$62,2,FALSE))</f>
        <v/>
      </c>
      <c r="F1557" s="150" t="str">
        <f>IF(G1557="","",VLOOKUP($G1557,'金額'!$N$3:$Q$62,4,FALSE))</f>
        <v/>
      </c>
      <c r="G1557" s="140"/>
      <c r="H1557" s="141"/>
      <c r="I1557" s="142"/>
      <c r="J1557" s="143"/>
      <c r="K1557" s="144"/>
      <c r="L1557" s="145"/>
      <c r="M1557" s="151" t="str">
        <f>IF(G1557="","", IF(G1557="Palette TIP",#REF!,VLOOKUP(G1557, '金額'!$N$3:$P$62, 3, FALSE)))</f>
        <v/>
      </c>
      <c r="N1557" s="147" t="str">
        <f t="shared" si="2"/>
        <v/>
      </c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1"/>
      <c r="AB1557" s="11"/>
    </row>
    <row r="1558" ht="13.5" customHeight="1">
      <c r="A1558" s="148"/>
      <c r="B1558" s="60" t="str">
        <f>IF($K1558="","",(VLOOKUP($K1558,'判定表'!$B$3:$G$108,6,FALSE)))</f>
        <v/>
      </c>
      <c r="C1558" s="137"/>
      <c r="D1558" s="149" t="str">
        <f t="shared" si="1"/>
        <v/>
      </c>
      <c r="E1558" s="150" t="str">
        <f>IF(G1558="","",VLOOKUP($G1558,'金額'!$N$3:$O$62,2,FALSE))</f>
        <v/>
      </c>
      <c r="F1558" s="150" t="str">
        <f>IF(G1558="","",VLOOKUP($G1558,'金額'!$N$3:$Q$62,4,FALSE))</f>
        <v/>
      </c>
      <c r="G1558" s="140"/>
      <c r="H1558" s="141"/>
      <c r="I1558" s="142"/>
      <c r="J1558" s="143"/>
      <c r="K1558" s="144"/>
      <c r="L1558" s="145"/>
      <c r="M1558" s="151" t="str">
        <f>IF(G1558="","", IF(G1558="Palette TIP",#REF!,VLOOKUP(G1558, '金額'!$N$3:$P$62, 3, FALSE)))</f>
        <v/>
      </c>
      <c r="N1558" s="147" t="str">
        <f t="shared" si="2"/>
        <v/>
      </c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  <c r="AB1558" s="11"/>
    </row>
    <row r="1559" ht="13.5" customHeight="1">
      <c r="A1559" s="148"/>
      <c r="B1559" s="60" t="str">
        <f>IF($K1559="","",(VLOOKUP($K1559,'判定表'!$B$3:$G$108,6,FALSE)))</f>
        <v/>
      </c>
      <c r="C1559" s="137"/>
      <c r="D1559" s="149" t="str">
        <f t="shared" si="1"/>
        <v/>
      </c>
      <c r="E1559" s="150" t="str">
        <f>IF(G1559="","",VLOOKUP($G1559,'金額'!$N$3:$O$62,2,FALSE))</f>
        <v/>
      </c>
      <c r="F1559" s="150" t="str">
        <f>IF(G1559="","",VLOOKUP($G1559,'金額'!$N$3:$Q$62,4,FALSE))</f>
        <v/>
      </c>
      <c r="G1559" s="140"/>
      <c r="H1559" s="141"/>
      <c r="I1559" s="142"/>
      <c r="J1559" s="143"/>
      <c r="K1559" s="144"/>
      <c r="L1559" s="145"/>
      <c r="M1559" s="151" t="str">
        <f>IF(G1559="","", IF(G1559="Palette TIP",#REF!,VLOOKUP(G1559, '金額'!$N$3:$P$62, 3, FALSE)))</f>
        <v/>
      </c>
      <c r="N1559" s="147" t="str">
        <f t="shared" si="2"/>
        <v/>
      </c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</row>
    <row r="1560" ht="13.5" customHeight="1">
      <c r="A1560" s="148"/>
      <c r="B1560" s="60" t="str">
        <f>IF($K1560="","",(VLOOKUP($K1560,'判定表'!$B$3:$G$108,6,FALSE)))</f>
        <v/>
      </c>
      <c r="C1560" s="137"/>
      <c r="D1560" s="149" t="str">
        <f t="shared" si="1"/>
        <v/>
      </c>
      <c r="E1560" s="150" t="str">
        <f>IF(G1560="","",VLOOKUP($G1560,'金額'!$N$3:$O$62,2,FALSE))</f>
        <v/>
      </c>
      <c r="F1560" s="150" t="str">
        <f>IF(G1560="","",VLOOKUP($G1560,'金額'!$N$3:$Q$62,4,FALSE))</f>
        <v/>
      </c>
      <c r="G1560" s="140"/>
      <c r="H1560" s="141"/>
      <c r="I1560" s="142"/>
      <c r="J1560" s="143"/>
      <c r="K1560" s="144"/>
      <c r="L1560" s="145"/>
      <c r="M1560" s="151" t="str">
        <f>IF(G1560="","", IF(G1560="Palette TIP",#REF!,VLOOKUP(G1560, '金額'!$N$3:$P$62, 3, FALSE)))</f>
        <v/>
      </c>
      <c r="N1560" s="147" t="str">
        <f t="shared" si="2"/>
        <v/>
      </c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</row>
    <row r="1561" ht="13.5" customHeight="1">
      <c r="A1561" s="148"/>
      <c r="B1561" s="60" t="str">
        <f>IF($K1561="","",(VLOOKUP($K1561,'判定表'!$B$3:$G$108,6,FALSE)))</f>
        <v/>
      </c>
      <c r="C1561" s="137"/>
      <c r="D1561" s="149" t="str">
        <f t="shared" si="1"/>
        <v/>
      </c>
      <c r="E1561" s="150" t="str">
        <f>IF(G1561="","",VLOOKUP($G1561,'金額'!$N$3:$O$62,2,FALSE))</f>
        <v/>
      </c>
      <c r="F1561" s="150" t="str">
        <f>IF(G1561="","",VLOOKUP($G1561,'金額'!$N$3:$Q$62,4,FALSE))</f>
        <v/>
      </c>
      <c r="G1561" s="140"/>
      <c r="H1561" s="141"/>
      <c r="I1561" s="142"/>
      <c r="J1561" s="143"/>
      <c r="K1561" s="144"/>
      <c r="L1561" s="145"/>
      <c r="M1561" s="151" t="str">
        <f>IF(G1561="","", IF(G1561="Palette TIP",#REF!,VLOOKUP(G1561, '金額'!$N$3:$P$62, 3, FALSE)))</f>
        <v/>
      </c>
      <c r="N1561" s="147" t="str">
        <f t="shared" si="2"/>
        <v/>
      </c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11"/>
      <c r="AB1561" s="11"/>
    </row>
    <row r="1562" ht="13.5" customHeight="1">
      <c r="A1562" s="148"/>
      <c r="B1562" s="60" t="str">
        <f>IF($K1562="","",(VLOOKUP($K1562,'判定表'!$B$3:$G$108,6,FALSE)))</f>
        <v/>
      </c>
      <c r="C1562" s="137"/>
      <c r="D1562" s="149" t="str">
        <f t="shared" si="1"/>
        <v/>
      </c>
      <c r="E1562" s="150" t="str">
        <f>IF(G1562="","",VLOOKUP($G1562,'金額'!$N$3:$O$62,2,FALSE))</f>
        <v/>
      </c>
      <c r="F1562" s="150" t="str">
        <f>IF(G1562="","",VLOOKUP($G1562,'金額'!$N$3:$Q$62,4,FALSE))</f>
        <v/>
      </c>
      <c r="G1562" s="140"/>
      <c r="H1562" s="141"/>
      <c r="I1562" s="142"/>
      <c r="J1562" s="143"/>
      <c r="K1562" s="144"/>
      <c r="L1562" s="145"/>
      <c r="M1562" s="151" t="str">
        <f>IF(G1562="","", IF(G1562="Palette TIP",#REF!,VLOOKUP(G1562, '金額'!$N$3:$P$62, 3, FALSE)))</f>
        <v/>
      </c>
      <c r="N1562" s="147" t="str">
        <f t="shared" si="2"/>
        <v/>
      </c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  <c r="AB1562" s="11"/>
    </row>
    <row r="1563" ht="13.5" customHeight="1">
      <c r="A1563" s="148"/>
      <c r="B1563" s="60" t="str">
        <f>IF($K1563="","",(VLOOKUP($K1563,'判定表'!$B$3:$G$108,6,FALSE)))</f>
        <v/>
      </c>
      <c r="C1563" s="137"/>
      <c r="D1563" s="149" t="str">
        <f t="shared" si="1"/>
        <v/>
      </c>
      <c r="E1563" s="150" t="str">
        <f>IF(G1563="","",VLOOKUP($G1563,'金額'!$N$3:$O$62,2,FALSE))</f>
        <v/>
      </c>
      <c r="F1563" s="150" t="str">
        <f>IF(G1563="","",VLOOKUP($G1563,'金額'!$N$3:$Q$62,4,FALSE))</f>
        <v/>
      </c>
      <c r="G1563" s="140"/>
      <c r="H1563" s="141"/>
      <c r="I1563" s="142"/>
      <c r="J1563" s="143"/>
      <c r="K1563" s="144"/>
      <c r="L1563" s="145"/>
      <c r="M1563" s="151" t="str">
        <f>IF(G1563="","", IF(G1563="Palette TIP",#REF!,VLOOKUP(G1563, '金額'!$N$3:$P$62, 3, FALSE)))</f>
        <v/>
      </c>
      <c r="N1563" s="147" t="str">
        <f t="shared" si="2"/>
        <v/>
      </c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</row>
    <row r="1564" ht="13.5" customHeight="1">
      <c r="A1564" s="148"/>
      <c r="B1564" s="60" t="str">
        <f>IF($K1564="","",(VLOOKUP($K1564,'判定表'!$B$3:$G$108,6,FALSE)))</f>
        <v/>
      </c>
      <c r="C1564" s="137"/>
      <c r="D1564" s="149" t="str">
        <f t="shared" si="1"/>
        <v/>
      </c>
      <c r="E1564" s="150" t="str">
        <f>IF(G1564="","",VLOOKUP($G1564,'金額'!$N$3:$O$62,2,FALSE))</f>
        <v/>
      </c>
      <c r="F1564" s="150" t="str">
        <f>IF(G1564="","",VLOOKUP($G1564,'金額'!$N$3:$Q$62,4,FALSE))</f>
        <v/>
      </c>
      <c r="G1564" s="140"/>
      <c r="H1564" s="141"/>
      <c r="I1564" s="142"/>
      <c r="J1564" s="143"/>
      <c r="K1564" s="144"/>
      <c r="L1564" s="145"/>
      <c r="M1564" s="151" t="str">
        <f>IF(G1564="","", IF(G1564="Palette TIP",#REF!,VLOOKUP(G1564, '金額'!$N$3:$P$62, 3, FALSE)))</f>
        <v/>
      </c>
      <c r="N1564" s="147" t="str">
        <f t="shared" si="2"/>
        <v/>
      </c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  <c r="AB1564" s="11"/>
    </row>
    <row r="1565" ht="13.5" customHeight="1">
      <c r="A1565" s="148"/>
      <c r="B1565" s="60" t="str">
        <f>IF($K1565="","",(VLOOKUP($K1565,'判定表'!$B$3:$G$108,6,FALSE)))</f>
        <v/>
      </c>
      <c r="C1565" s="137"/>
      <c r="D1565" s="149" t="str">
        <f t="shared" si="1"/>
        <v/>
      </c>
      <c r="E1565" s="150" t="str">
        <f>IF(G1565="","",VLOOKUP($G1565,'金額'!$N$3:$O$62,2,FALSE))</f>
        <v/>
      </c>
      <c r="F1565" s="150" t="str">
        <f>IF(G1565="","",VLOOKUP($G1565,'金額'!$N$3:$Q$62,4,FALSE))</f>
        <v/>
      </c>
      <c r="G1565" s="140"/>
      <c r="H1565" s="141"/>
      <c r="I1565" s="142"/>
      <c r="J1565" s="143"/>
      <c r="K1565" s="144"/>
      <c r="L1565" s="145"/>
      <c r="M1565" s="151" t="str">
        <f>IF(G1565="","", IF(G1565="Palette TIP",#REF!,VLOOKUP(G1565, '金額'!$N$3:$P$62, 3, FALSE)))</f>
        <v/>
      </c>
      <c r="N1565" s="147" t="str">
        <f t="shared" si="2"/>
        <v/>
      </c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  <c r="AB1565" s="11"/>
    </row>
    <row r="1566" ht="13.5" customHeight="1">
      <c r="A1566" s="148"/>
      <c r="B1566" s="60" t="str">
        <f>IF($K1566="","",(VLOOKUP($K1566,'判定表'!$B$3:$G$108,6,FALSE)))</f>
        <v/>
      </c>
      <c r="C1566" s="137"/>
      <c r="D1566" s="149" t="str">
        <f t="shared" si="1"/>
        <v/>
      </c>
      <c r="E1566" s="150" t="str">
        <f>IF(G1566="","",VLOOKUP($G1566,'金額'!$N$3:$O$62,2,FALSE))</f>
        <v/>
      </c>
      <c r="F1566" s="150" t="str">
        <f>IF(G1566="","",VLOOKUP($G1566,'金額'!$N$3:$Q$62,4,FALSE))</f>
        <v/>
      </c>
      <c r="G1566" s="140"/>
      <c r="H1566" s="141"/>
      <c r="I1566" s="142"/>
      <c r="J1566" s="143"/>
      <c r="K1566" s="144"/>
      <c r="L1566" s="145"/>
      <c r="M1566" s="151" t="str">
        <f>IF(G1566="","", IF(G1566="Palette TIP",#REF!,VLOOKUP(G1566, '金額'!$N$3:$P$62, 3, FALSE)))</f>
        <v/>
      </c>
      <c r="N1566" s="147" t="str">
        <f t="shared" si="2"/>
        <v/>
      </c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1"/>
      <c r="AB1566" s="11"/>
    </row>
    <row r="1567" ht="13.5" customHeight="1">
      <c r="A1567" s="148"/>
      <c r="B1567" s="60" t="str">
        <f>IF($K1567="","",(VLOOKUP($K1567,'判定表'!$B$3:$G$108,6,FALSE)))</f>
        <v/>
      </c>
      <c r="C1567" s="137"/>
      <c r="D1567" s="149" t="str">
        <f t="shared" si="1"/>
        <v/>
      </c>
      <c r="E1567" s="150" t="str">
        <f>IF(G1567="","",VLOOKUP($G1567,'金額'!$N$3:$O$62,2,FALSE))</f>
        <v/>
      </c>
      <c r="F1567" s="150" t="str">
        <f>IF(G1567="","",VLOOKUP($G1567,'金額'!$N$3:$Q$62,4,FALSE))</f>
        <v/>
      </c>
      <c r="G1567" s="140"/>
      <c r="H1567" s="141"/>
      <c r="I1567" s="142"/>
      <c r="J1567" s="143"/>
      <c r="K1567" s="144"/>
      <c r="L1567" s="145"/>
      <c r="M1567" s="151" t="str">
        <f>IF(G1567="","", IF(G1567="Palette TIP",#REF!,VLOOKUP(G1567, '金額'!$N$3:$P$62, 3, FALSE)))</f>
        <v/>
      </c>
      <c r="N1567" s="147" t="str">
        <f t="shared" si="2"/>
        <v/>
      </c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  <c r="AB1567" s="11"/>
    </row>
    <row r="1568" ht="13.5" customHeight="1">
      <c r="A1568" s="148"/>
      <c r="B1568" s="60" t="str">
        <f>IF($K1568="","",(VLOOKUP($K1568,'判定表'!$B$3:$G$108,6,FALSE)))</f>
        <v/>
      </c>
      <c r="C1568" s="137"/>
      <c r="D1568" s="149" t="str">
        <f t="shared" si="1"/>
        <v/>
      </c>
      <c r="E1568" s="150" t="str">
        <f>IF(G1568="","",VLOOKUP($G1568,'金額'!$N$3:$O$62,2,FALSE))</f>
        <v/>
      </c>
      <c r="F1568" s="150" t="str">
        <f>IF(G1568="","",VLOOKUP($G1568,'金額'!$N$3:$Q$62,4,FALSE))</f>
        <v/>
      </c>
      <c r="G1568" s="140"/>
      <c r="H1568" s="141"/>
      <c r="I1568" s="142"/>
      <c r="J1568" s="143"/>
      <c r="K1568" s="144"/>
      <c r="L1568" s="145"/>
      <c r="M1568" s="151" t="str">
        <f>IF(G1568="","", IF(G1568="Palette TIP",#REF!,VLOOKUP(G1568, '金額'!$N$3:$P$62, 3, FALSE)))</f>
        <v/>
      </c>
      <c r="N1568" s="147" t="str">
        <f t="shared" si="2"/>
        <v/>
      </c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</row>
    <row r="1569" ht="13.5" customHeight="1">
      <c r="A1569" s="148"/>
      <c r="B1569" s="60" t="str">
        <f>IF($K1569="","",(VLOOKUP($K1569,'判定表'!$B$3:$G$108,6,FALSE)))</f>
        <v/>
      </c>
      <c r="C1569" s="137"/>
      <c r="D1569" s="149" t="str">
        <f t="shared" si="1"/>
        <v/>
      </c>
      <c r="E1569" s="150" t="str">
        <f>IF(G1569="","",VLOOKUP($G1569,'金額'!$N$3:$O$62,2,FALSE))</f>
        <v/>
      </c>
      <c r="F1569" s="150" t="str">
        <f>IF(G1569="","",VLOOKUP($G1569,'金額'!$N$3:$Q$62,4,FALSE))</f>
        <v/>
      </c>
      <c r="G1569" s="140"/>
      <c r="H1569" s="141"/>
      <c r="I1569" s="142"/>
      <c r="J1569" s="143"/>
      <c r="K1569" s="144"/>
      <c r="L1569" s="145"/>
      <c r="M1569" s="151" t="str">
        <f>IF(G1569="","", IF(G1569="Palette TIP",#REF!,VLOOKUP(G1569, '金額'!$N$3:$P$62, 3, FALSE)))</f>
        <v/>
      </c>
      <c r="N1569" s="147" t="str">
        <f t="shared" si="2"/>
        <v/>
      </c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1"/>
      <c r="AB1569" s="11"/>
    </row>
    <row r="1570" ht="13.5" customHeight="1">
      <c r="A1570" s="148"/>
      <c r="B1570" s="60" t="str">
        <f>IF($K1570="","",(VLOOKUP($K1570,'判定表'!$B$3:$G$108,6,FALSE)))</f>
        <v/>
      </c>
      <c r="C1570" s="137"/>
      <c r="D1570" s="149" t="str">
        <f t="shared" si="1"/>
        <v/>
      </c>
      <c r="E1570" s="150" t="str">
        <f>IF(G1570="","",VLOOKUP($G1570,'金額'!$N$3:$O$62,2,FALSE))</f>
        <v/>
      </c>
      <c r="F1570" s="150" t="str">
        <f>IF(G1570="","",VLOOKUP($G1570,'金額'!$N$3:$Q$62,4,FALSE))</f>
        <v/>
      </c>
      <c r="G1570" s="140"/>
      <c r="H1570" s="141"/>
      <c r="I1570" s="142"/>
      <c r="J1570" s="143"/>
      <c r="K1570" s="144"/>
      <c r="L1570" s="145"/>
      <c r="M1570" s="151" t="str">
        <f>IF(G1570="","", IF(G1570="Palette TIP",#REF!,VLOOKUP(G1570, '金額'!$N$3:$P$62, 3, FALSE)))</f>
        <v/>
      </c>
      <c r="N1570" s="147" t="str">
        <f t="shared" si="2"/>
        <v/>
      </c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  <c r="AB1570" s="11"/>
    </row>
    <row r="1571" ht="13.5" customHeight="1">
      <c r="A1571" s="148"/>
      <c r="B1571" s="60" t="str">
        <f>IF($K1571="","",(VLOOKUP($K1571,'判定表'!$B$3:$G$108,6,FALSE)))</f>
        <v/>
      </c>
      <c r="C1571" s="137"/>
      <c r="D1571" s="149" t="str">
        <f t="shared" si="1"/>
        <v/>
      </c>
      <c r="E1571" s="150" t="str">
        <f>IF(G1571="","",VLOOKUP($G1571,'金額'!$N$3:$O$62,2,FALSE))</f>
        <v/>
      </c>
      <c r="F1571" s="150" t="str">
        <f>IF(G1571="","",VLOOKUP($G1571,'金額'!$N$3:$Q$62,4,FALSE))</f>
        <v/>
      </c>
      <c r="G1571" s="140"/>
      <c r="H1571" s="141"/>
      <c r="I1571" s="142"/>
      <c r="J1571" s="143"/>
      <c r="K1571" s="144"/>
      <c r="L1571" s="145"/>
      <c r="M1571" s="151" t="str">
        <f>IF(G1571="","", IF(G1571="Palette TIP",#REF!,VLOOKUP(G1571, '金額'!$N$3:$P$62, 3, FALSE)))</f>
        <v/>
      </c>
      <c r="N1571" s="147" t="str">
        <f t="shared" si="2"/>
        <v/>
      </c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1"/>
      <c r="AB1571" s="11"/>
    </row>
    <row r="1572" ht="13.5" customHeight="1">
      <c r="A1572" s="148"/>
      <c r="B1572" s="60" t="str">
        <f>IF($K1572="","",(VLOOKUP($K1572,'判定表'!$B$3:$G$108,6,FALSE)))</f>
        <v/>
      </c>
      <c r="C1572" s="137"/>
      <c r="D1572" s="149" t="str">
        <f t="shared" si="1"/>
        <v/>
      </c>
      <c r="E1572" s="150" t="str">
        <f>IF(G1572="","",VLOOKUP($G1572,'金額'!$N$3:$O$62,2,FALSE))</f>
        <v/>
      </c>
      <c r="F1572" s="150" t="str">
        <f>IF(G1572="","",VLOOKUP($G1572,'金額'!$N$3:$Q$62,4,FALSE))</f>
        <v/>
      </c>
      <c r="G1572" s="140"/>
      <c r="H1572" s="141"/>
      <c r="I1572" s="142"/>
      <c r="J1572" s="143"/>
      <c r="K1572" s="144"/>
      <c r="L1572" s="145"/>
      <c r="M1572" s="151" t="str">
        <f>IF(G1572="","", IF(G1572="Palette TIP",#REF!,VLOOKUP(G1572, '金額'!$N$3:$P$62, 3, FALSE)))</f>
        <v/>
      </c>
      <c r="N1572" s="147" t="str">
        <f t="shared" si="2"/>
        <v/>
      </c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  <c r="AA1572" s="11"/>
      <c r="AB1572" s="11"/>
    </row>
    <row r="1573" ht="13.5" customHeight="1">
      <c r="A1573" s="148"/>
      <c r="B1573" s="60" t="str">
        <f>IF($K1573="","",(VLOOKUP($K1573,'判定表'!$B$3:$G$108,6,FALSE)))</f>
        <v/>
      </c>
      <c r="C1573" s="137"/>
      <c r="D1573" s="149" t="str">
        <f t="shared" si="1"/>
        <v/>
      </c>
      <c r="E1573" s="150" t="str">
        <f>IF(G1573="","",VLOOKUP($G1573,'金額'!$N$3:$O$62,2,FALSE))</f>
        <v/>
      </c>
      <c r="F1573" s="150" t="str">
        <f>IF(G1573="","",VLOOKUP($G1573,'金額'!$N$3:$Q$62,4,FALSE))</f>
        <v/>
      </c>
      <c r="G1573" s="140"/>
      <c r="H1573" s="141"/>
      <c r="I1573" s="142"/>
      <c r="J1573" s="143"/>
      <c r="K1573" s="144"/>
      <c r="L1573" s="145"/>
      <c r="M1573" s="151" t="str">
        <f>IF(G1573="","", IF(G1573="Palette TIP",#REF!,VLOOKUP(G1573, '金額'!$N$3:$P$62, 3, FALSE)))</f>
        <v/>
      </c>
      <c r="N1573" s="147" t="str">
        <f t="shared" si="2"/>
        <v/>
      </c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1"/>
      <c r="AB1573" s="11"/>
    </row>
    <row r="1574" ht="13.5" customHeight="1">
      <c r="A1574" s="148"/>
      <c r="B1574" s="60" t="str">
        <f>IF($K1574="","",(VLOOKUP($K1574,'判定表'!$B$3:$G$108,6,FALSE)))</f>
        <v/>
      </c>
      <c r="C1574" s="137"/>
      <c r="D1574" s="149" t="str">
        <f t="shared" si="1"/>
        <v/>
      </c>
      <c r="E1574" s="150" t="str">
        <f>IF(G1574="","",VLOOKUP($G1574,'金額'!$N$3:$O$62,2,FALSE))</f>
        <v/>
      </c>
      <c r="F1574" s="150" t="str">
        <f>IF(G1574="","",VLOOKUP($G1574,'金額'!$N$3:$Q$62,4,FALSE))</f>
        <v/>
      </c>
      <c r="G1574" s="140"/>
      <c r="H1574" s="141"/>
      <c r="I1574" s="142"/>
      <c r="J1574" s="143"/>
      <c r="K1574" s="144"/>
      <c r="L1574" s="145"/>
      <c r="M1574" s="151" t="str">
        <f>IF(G1574="","", IF(G1574="Palette TIP",#REF!,VLOOKUP(G1574, '金額'!$N$3:$P$62, 3, FALSE)))</f>
        <v/>
      </c>
      <c r="N1574" s="147" t="str">
        <f t="shared" si="2"/>
        <v/>
      </c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</row>
    <row r="1575" ht="13.5" customHeight="1">
      <c r="A1575" s="148"/>
      <c r="B1575" s="60" t="str">
        <f>IF($K1575="","",(VLOOKUP($K1575,'判定表'!$B$3:$G$108,6,FALSE)))</f>
        <v/>
      </c>
      <c r="C1575" s="137"/>
      <c r="D1575" s="149" t="str">
        <f t="shared" si="1"/>
        <v/>
      </c>
      <c r="E1575" s="150" t="str">
        <f>IF(G1575="","",VLOOKUP($G1575,'金額'!$N$3:$O$62,2,FALSE))</f>
        <v/>
      </c>
      <c r="F1575" s="150" t="str">
        <f>IF(G1575="","",VLOOKUP($G1575,'金額'!$N$3:$Q$62,4,FALSE))</f>
        <v/>
      </c>
      <c r="G1575" s="140"/>
      <c r="H1575" s="141"/>
      <c r="I1575" s="142"/>
      <c r="J1575" s="143"/>
      <c r="K1575" s="144"/>
      <c r="L1575" s="145"/>
      <c r="M1575" s="151" t="str">
        <f>IF(G1575="","", IF(G1575="Palette TIP",#REF!,VLOOKUP(G1575, '金額'!$N$3:$P$62, 3, FALSE)))</f>
        <v/>
      </c>
      <c r="N1575" s="147" t="str">
        <f t="shared" si="2"/>
        <v/>
      </c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1"/>
      <c r="AB1575" s="11"/>
    </row>
    <row r="1576" ht="13.5" customHeight="1">
      <c r="A1576" s="148"/>
      <c r="B1576" s="60" t="str">
        <f>IF($K1576="","",(VLOOKUP($K1576,'判定表'!$B$3:$G$108,6,FALSE)))</f>
        <v/>
      </c>
      <c r="C1576" s="137"/>
      <c r="D1576" s="149" t="str">
        <f t="shared" si="1"/>
        <v/>
      </c>
      <c r="E1576" s="150" t="str">
        <f>IF(G1576="","",VLOOKUP($G1576,'金額'!$N$3:$O$62,2,FALSE))</f>
        <v/>
      </c>
      <c r="F1576" s="150" t="str">
        <f>IF(G1576="","",VLOOKUP($G1576,'金額'!$N$3:$Q$62,4,FALSE))</f>
        <v/>
      </c>
      <c r="G1576" s="140"/>
      <c r="H1576" s="141"/>
      <c r="I1576" s="142"/>
      <c r="J1576" s="143"/>
      <c r="K1576" s="144"/>
      <c r="L1576" s="145"/>
      <c r="M1576" s="151" t="str">
        <f>IF(G1576="","", IF(G1576="Palette TIP",#REF!,VLOOKUP(G1576, '金額'!$N$3:$P$62, 3, FALSE)))</f>
        <v/>
      </c>
      <c r="N1576" s="147" t="str">
        <f t="shared" si="2"/>
        <v/>
      </c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  <c r="AA1576" s="11"/>
      <c r="AB1576" s="11"/>
    </row>
    <row r="1577" ht="13.5" customHeight="1">
      <c r="A1577" s="148"/>
      <c r="B1577" s="60" t="str">
        <f>IF($K1577="","",(VLOOKUP($K1577,'判定表'!$B$3:$G$108,6,FALSE)))</f>
        <v/>
      </c>
      <c r="C1577" s="137"/>
      <c r="D1577" s="149" t="str">
        <f t="shared" si="1"/>
        <v/>
      </c>
      <c r="E1577" s="150" t="str">
        <f>IF(G1577="","",VLOOKUP($G1577,'金額'!$N$3:$O$62,2,FALSE))</f>
        <v/>
      </c>
      <c r="F1577" s="150" t="str">
        <f>IF(G1577="","",VLOOKUP($G1577,'金額'!$N$3:$Q$62,4,FALSE))</f>
        <v/>
      </c>
      <c r="G1577" s="140"/>
      <c r="H1577" s="141"/>
      <c r="I1577" s="142"/>
      <c r="J1577" s="143"/>
      <c r="K1577" s="144"/>
      <c r="L1577" s="145"/>
      <c r="M1577" s="151" t="str">
        <f>IF(G1577="","", IF(G1577="Palette TIP",#REF!,VLOOKUP(G1577, '金額'!$N$3:$P$62, 3, FALSE)))</f>
        <v/>
      </c>
      <c r="N1577" s="147" t="str">
        <f t="shared" si="2"/>
        <v/>
      </c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11"/>
      <c r="AB1577" s="11"/>
    </row>
    <row r="1578" ht="13.5" customHeight="1">
      <c r="A1578" s="148"/>
      <c r="B1578" s="60" t="str">
        <f>IF($K1578="","",(VLOOKUP($K1578,'判定表'!$B$3:$G$108,6,FALSE)))</f>
        <v/>
      </c>
      <c r="C1578" s="137"/>
      <c r="D1578" s="149" t="str">
        <f t="shared" si="1"/>
        <v/>
      </c>
      <c r="E1578" s="150" t="str">
        <f>IF(G1578="","",VLOOKUP($G1578,'金額'!$N$3:$O$62,2,FALSE))</f>
        <v/>
      </c>
      <c r="F1578" s="150" t="str">
        <f>IF(G1578="","",VLOOKUP($G1578,'金額'!$N$3:$Q$62,4,FALSE))</f>
        <v/>
      </c>
      <c r="G1578" s="140"/>
      <c r="H1578" s="141"/>
      <c r="I1578" s="142"/>
      <c r="J1578" s="143"/>
      <c r="K1578" s="144"/>
      <c r="L1578" s="145"/>
      <c r="M1578" s="151" t="str">
        <f>IF(G1578="","", IF(G1578="Palette TIP",#REF!,VLOOKUP(G1578, '金額'!$N$3:$P$62, 3, FALSE)))</f>
        <v/>
      </c>
      <c r="N1578" s="147" t="str">
        <f t="shared" si="2"/>
        <v/>
      </c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1"/>
      <c r="AB1578" s="11"/>
    </row>
    <row r="1579" ht="13.5" customHeight="1">
      <c r="A1579" s="148"/>
      <c r="B1579" s="60" t="str">
        <f>IF($K1579="","",(VLOOKUP($K1579,'判定表'!$B$3:$G$108,6,FALSE)))</f>
        <v/>
      </c>
      <c r="C1579" s="137"/>
      <c r="D1579" s="149" t="str">
        <f t="shared" si="1"/>
        <v/>
      </c>
      <c r="E1579" s="150" t="str">
        <f>IF(G1579="","",VLOOKUP($G1579,'金額'!$N$3:$O$62,2,FALSE))</f>
        <v/>
      </c>
      <c r="F1579" s="150" t="str">
        <f>IF(G1579="","",VLOOKUP($G1579,'金額'!$N$3:$Q$62,4,FALSE))</f>
        <v/>
      </c>
      <c r="G1579" s="140"/>
      <c r="H1579" s="141"/>
      <c r="I1579" s="142"/>
      <c r="J1579" s="143"/>
      <c r="K1579" s="144"/>
      <c r="L1579" s="145"/>
      <c r="M1579" s="151" t="str">
        <f>IF(G1579="","", IF(G1579="Palette TIP",#REF!,VLOOKUP(G1579, '金額'!$N$3:$P$62, 3, FALSE)))</f>
        <v/>
      </c>
      <c r="N1579" s="147" t="str">
        <f t="shared" si="2"/>
        <v/>
      </c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1"/>
      <c r="AB1579" s="11"/>
    </row>
    <row r="1580" ht="13.5" customHeight="1">
      <c r="A1580" s="148"/>
      <c r="B1580" s="60" t="str">
        <f>IF($K1580="","",(VLOOKUP($K1580,'判定表'!$B$3:$G$108,6,FALSE)))</f>
        <v/>
      </c>
      <c r="C1580" s="137"/>
      <c r="D1580" s="149" t="str">
        <f t="shared" si="1"/>
        <v/>
      </c>
      <c r="E1580" s="150" t="str">
        <f>IF(G1580="","",VLOOKUP($G1580,'金額'!$N$3:$O$62,2,FALSE))</f>
        <v/>
      </c>
      <c r="F1580" s="150" t="str">
        <f>IF(G1580="","",VLOOKUP($G1580,'金額'!$N$3:$Q$62,4,FALSE))</f>
        <v/>
      </c>
      <c r="G1580" s="140"/>
      <c r="H1580" s="141"/>
      <c r="I1580" s="142"/>
      <c r="J1580" s="143"/>
      <c r="K1580" s="144"/>
      <c r="L1580" s="145"/>
      <c r="M1580" s="151" t="str">
        <f>IF(G1580="","", IF(G1580="Palette TIP",#REF!,VLOOKUP(G1580, '金額'!$N$3:$P$62, 3, FALSE)))</f>
        <v/>
      </c>
      <c r="N1580" s="147" t="str">
        <f t="shared" si="2"/>
        <v/>
      </c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  <c r="AB1580" s="11"/>
    </row>
    <row r="1581" ht="13.5" customHeight="1">
      <c r="A1581" s="148"/>
      <c r="B1581" s="60" t="str">
        <f>IF($K1581="","",(VLOOKUP($K1581,'判定表'!$B$3:$G$108,6,FALSE)))</f>
        <v/>
      </c>
      <c r="C1581" s="137"/>
      <c r="D1581" s="149" t="str">
        <f t="shared" si="1"/>
        <v/>
      </c>
      <c r="E1581" s="150" t="str">
        <f>IF(G1581="","",VLOOKUP($G1581,'金額'!$N$3:$O$62,2,FALSE))</f>
        <v/>
      </c>
      <c r="F1581" s="150" t="str">
        <f>IF(G1581="","",VLOOKUP($G1581,'金額'!$N$3:$Q$62,4,FALSE))</f>
        <v/>
      </c>
      <c r="G1581" s="140"/>
      <c r="H1581" s="141"/>
      <c r="I1581" s="142"/>
      <c r="J1581" s="143"/>
      <c r="K1581" s="144"/>
      <c r="L1581" s="145"/>
      <c r="M1581" s="151" t="str">
        <f>IF(G1581="","", IF(G1581="Palette TIP",#REF!,VLOOKUP(G1581, '金額'!$N$3:$P$62, 3, FALSE)))</f>
        <v/>
      </c>
      <c r="N1581" s="147" t="str">
        <f t="shared" si="2"/>
        <v/>
      </c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  <c r="AA1581" s="11"/>
      <c r="AB1581" s="11"/>
    </row>
    <row r="1582" ht="13.5" customHeight="1">
      <c r="A1582" s="148"/>
      <c r="B1582" s="60" t="str">
        <f>IF($K1582="","",(VLOOKUP($K1582,'判定表'!$B$3:$G$108,6,FALSE)))</f>
        <v/>
      </c>
      <c r="C1582" s="137"/>
      <c r="D1582" s="149" t="str">
        <f t="shared" si="1"/>
        <v/>
      </c>
      <c r="E1582" s="150" t="str">
        <f>IF(G1582="","",VLOOKUP($G1582,'金額'!$N$3:$O$62,2,FALSE))</f>
        <v/>
      </c>
      <c r="F1582" s="150" t="str">
        <f>IF(G1582="","",VLOOKUP($G1582,'金額'!$N$3:$Q$62,4,FALSE))</f>
        <v/>
      </c>
      <c r="G1582" s="140"/>
      <c r="H1582" s="141"/>
      <c r="I1582" s="142"/>
      <c r="J1582" s="143"/>
      <c r="K1582" s="144"/>
      <c r="L1582" s="145"/>
      <c r="M1582" s="151" t="str">
        <f>IF(G1582="","", IF(G1582="Palette TIP",#REF!,VLOOKUP(G1582, '金額'!$N$3:$P$62, 3, FALSE)))</f>
        <v/>
      </c>
      <c r="N1582" s="147" t="str">
        <f t="shared" si="2"/>
        <v/>
      </c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1"/>
      <c r="AB1582" s="11"/>
    </row>
    <row r="1583" ht="13.5" customHeight="1">
      <c r="A1583" s="148"/>
      <c r="B1583" s="60" t="str">
        <f>IF($K1583="","",(VLOOKUP($K1583,'判定表'!$B$3:$G$108,6,FALSE)))</f>
        <v/>
      </c>
      <c r="C1583" s="137"/>
      <c r="D1583" s="149" t="str">
        <f t="shared" si="1"/>
        <v/>
      </c>
      <c r="E1583" s="150" t="str">
        <f>IF(G1583="","",VLOOKUP($G1583,'金額'!$N$3:$O$62,2,FALSE))</f>
        <v/>
      </c>
      <c r="F1583" s="150" t="str">
        <f>IF(G1583="","",VLOOKUP($G1583,'金額'!$N$3:$Q$62,4,FALSE))</f>
        <v/>
      </c>
      <c r="G1583" s="140"/>
      <c r="H1583" s="141"/>
      <c r="I1583" s="142"/>
      <c r="J1583" s="143"/>
      <c r="K1583" s="144"/>
      <c r="L1583" s="145"/>
      <c r="M1583" s="151" t="str">
        <f>IF(G1583="","", IF(G1583="Palette TIP",#REF!,VLOOKUP(G1583, '金額'!$N$3:$P$62, 3, FALSE)))</f>
        <v/>
      </c>
      <c r="N1583" s="147" t="str">
        <f t="shared" si="2"/>
        <v/>
      </c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</row>
    <row r="1584" ht="13.5" customHeight="1">
      <c r="A1584" s="148"/>
      <c r="B1584" s="60" t="str">
        <f>IF($K1584="","",(VLOOKUP($K1584,'判定表'!$B$3:$G$108,6,FALSE)))</f>
        <v/>
      </c>
      <c r="C1584" s="137"/>
      <c r="D1584" s="149" t="str">
        <f t="shared" si="1"/>
        <v/>
      </c>
      <c r="E1584" s="150" t="str">
        <f>IF(G1584="","",VLOOKUP($G1584,'金額'!$N$3:$O$62,2,FALSE))</f>
        <v/>
      </c>
      <c r="F1584" s="150" t="str">
        <f>IF(G1584="","",VLOOKUP($G1584,'金額'!$N$3:$Q$62,4,FALSE))</f>
        <v/>
      </c>
      <c r="G1584" s="140"/>
      <c r="H1584" s="141"/>
      <c r="I1584" s="142"/>
      <c r="J1584" s="143"/>
      <c r="K1584" s="144"/>
      <c r="L1584" s="145"/>
      <c r="M1584" s="151" t="str">
        <f>IF(G1584="","", IF(G1584="Palette TIP",#REF!,VLOOKUP(G1584, '金額'!$N$3:$P$62, 3, FALSE)))</f>
        <v/>
      </c>
      <c r="N1584" s="147" t="str">
        <f t="shared" si="2"/>
        <v/>
      </c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1"/>
      <c r="AB1584" s="11"/>
    </row>
    <row r="1585" ht="13.5" customHeight="1">
      <c r="A1585" s="148"/>
      <c r="B1585" s="60" t="str">
        <f>IF($K1585="","",(VLOOKUP($K1585,'判定表'!$B$3:$G$108,6,FALSE)))</f>
        <v/>
      </c>
      <c r="C1585" s="137"/>
      <c r="D1585" s="149" t="str">
        <f t="shared" si="1"/>
        <v/>
      </c>
      <c r="E1585" s="150" t="str">
        <f>IF(G1585="","",VLOOKUP($G1585,'金額'!$N$3:$O$62,2,FALSE))</f>
        <v/>
      </c>
      <c r="F1585" s="150" t="str">
        <f>IF(G1585="","",VLOOKUP($G1585,'金額'!$N$3:$Q$62,4,FALSE))</f>
        <v/>
      </c>
      <c r="G1585" s="140"/>
      <c r="H1585" s="141"/>
      <c r="I1585" s="142"/>
      <c r="J1585" s="143"/>
      <c r="K1585" s="144"/>
      <c r="L1585" s="145"/>
      <c r="M1585" s="151" t="str">
        <f>IF(G1585="","", IF(G1585="Palette TIP",#REF!,VLOOKUP(G1585, '金額'!$N$3:$P$62, 3, FALSE)))</f>
        <v/>
      </c>
      <c r="N1585" s="147" t="str">
        <f t="shared" si="2"/>
        <v/>
      </c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1"/>
      <c r="AB1585" s="11"/>
    </row>
    <row r="1586" ht="13.5" customHeight="1">
      <c r="A1586" s="148"/>
      <c r="B1586" s="60" t="str">
        <f>IF($K1586="","",(VLOOKUP($K1586,'判定表'!$B$3:$G$108,6,FALSE)))</f>
        <v/>
      </c>
      <c r="C1586" s="137"/>
      <c r="D1586" s="149" t="str">
        <f t="shared" si="1"/>
        <v/>
      </c>
      <c r="E1586" s="150" t="str">
        <f>IF(G1586="","",VLOOKUP($G1586,'金額'!$N$3:$O$62,2,FALSE))</f>
        <v/>
      </c>
      <c r="F1586" s="150" t="str">
        <f>IF(G1586="","",VLOOKUP($G1586,'金額'!$N$3:$Q$62,4,FALSE))</f>
        <v/>
      </c>
      <c r="G1586" s="140"/>
      <c r="H1586" s="141"/>
      <c r="I1586" s="142"/>
      <c r="J1586" s="143"/>
      <c r="K1586" s="144"/>
      <c r="L1586" s="145"/>
      <c r="M1586" s="151" t="str">
        <f>IF(G1586="","", IF(G1586="Palette TIP",#REF!,VLOOKUP(G1586, '金額'!$N$3:$P$62, 3, FALSE)))</f>
        <v/>
      </c>
      <c r="N1586" s="147" t="str">
        <f t="shared" si="2"/>
        <v/>
      </c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</row>
    <row r="1587" ht="13.5" customHeight="1">
      <c r="A1587" s="148"/>
      <c r="B1587" s="60" t="str">
        <f>IF($K1587="","",(VLOOKUP($K1587,'判定表'!$B$3:$G$108,6,FALSE)))</f>
        <v/>
      </c>
      <c r="C1587" s="137"/>
      <c r="D1587" s="149" t="str">
        <f t="shared" si="1"/>
        <v/>
      </c>
      <c r="E1587" s="150" t="str">
        <f>IF(G1587="","",VLOOKUP($G1587,'金額'!$N$3:$O$62,2,FALSE))</f>
        <v/>
      </c>
      <c r="F1587" s="150" t="str">
        <f>IF(G1587="","",VLOOKUP($G1587,'金額'!$N$3:$Q$62,4,FALSE))</f>
        <v/>
      </c>
      <c r="G1587" s="140"/>
      <c r="H1587" s="141"/>
      <c r="I1587" s="142"/>
      <c r="J1587" s="143"/>
      <c r="K1587" s="144"/>
      <c r="L1587" s="145"/>
      <c r="M1587" s="151" t="str">
        <f>IF(G1587="","", IF(G1587="Palette TIP",#REF!,VLOOKUP(G1587, '金額'!$N$3:$P$62, 3, FALSE)))</f>
        <v/>
      </c>
      <c r="N1587" s="147" t="str">
        <f t="shared" si="2"/>
        <v/>
      </c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  <c r="AA1587" s="11"/>
      <c r="AB1587" s="11"/>
    </row>
    <row r="1588" ht="13.5" customHeight="1">
      <c r="A1588" s="148"/>
      <c r="B1588" s="60" t="str">
        <f>IF($K1588="","",(VLOOKUP($K1588,'判定表'!$B$3:$G$108,6,FALSE)))</f>
        <v/>
      </c>
      <c r="C1588" s="137"/>
      <c r="D1588" s="149" t="str">
        <f t="shared" si="1"/>
        <v/>
      </c>
      <c r="E1588" s="150" t="str">
        <f>IF(G1588="","",VLOOKUP($G1588,'金額'!$N$3:$O$62,2,FALSE))</f>
        <v/>
      </c>
      <c r="F1588" s="150" t="str">
        <f>IF(G1588="","",VLOOKUP($G1588,'金額'!$N$3:$Q$62,4,FALSE))</f>
        <v/>
      </c>
      <c r="G1588" s="140"/>
      <c r="H1588" s="141"/>
      <c r="I1588" s="142"/>
      <c r="J1588" s="143"/>
      <c r="K1588" s="144"/>
      <c r="L1588" s="145"/>
      <c r="M1588" s="151" t="str">
        <f>IF(G1588="","", IF(G1588="Palette TIP",#REF!,VLOOKUP(G1588, '金額'!$N$3:$P$62, 3, FALSE)))</f>
        <v/>
      </c>
      <c r="N1588" s="147" t="str">
        <f t="shared" si="2"/>
        <v/>
      </c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1"/>
      <c r="AB1588" s="11"/>
    </row>
    <row r="1589" ht="13.5" customHeight="1">
      <c r="A1589" s="148"/>
      <c r="B1589" s="60" t="str">
        <f>IF($K1589="","",(VLOOKUP($K1589,'判定表'!$B$3:$G$108,6,FALSE)))</f>
        <v/>
      </c>
      <c r="C1589" s="137"/>
      <c r="D1589" s="149" t="str">
        <f t="shared" si="1"/>
        <v/>
      </c>
      <c r="E1589" s="150" t="str">
        <f>IF(G1589="","",VLOOKUP($G1589,'金額'!$N$3:$O$62,2,FALSE))</f>
        <v/>
      </c>
      <c r="F1589" s="150" t="str">
        <f>IF(G1589="","",VLOOKUP($G1589,'金額'!$N$3:$Q$62,4,FALSE))</f>
        <v/>
      </c>
      <c r="G1589" s="140"/>
      <c r="H1589" s="141"/>
      <c r="I1589" s="142"/>
      <c r="J1589" s="143"/>
      <c r="K1589" s="144"/>
      <c r="L1589" s="145"/>
      <c r="M1589" s="151" t="str">
        <f>IF(G1589="","", IF(G1589="Palette TIP",#REF!,VLOOKUP(G1589, '金額'!$N$3:$P$62, 3, FALSE)))</f>
        <v/>
      </c>
      <c r="N1589" s="147" t="str">
        <f t="shared" si="2"/>
        <v/>
      </c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1"/>
      <c r="AB1589" s="11"/>
    </row>
    <row r="1590" ht="13.5" customHeight="1">
      <c r="A1590" s="148"/>
      <c r="B1590" s="60" t="str">
        <f>IF($K1590="","",(VLOOKUP($K1590,'判定表'!$B$3:$G$108,6,FALSE)))</f>
        <v/>
      </c>
      <c r="C1590" s="137"/>
      <c r="D1590" s="149" t="str">
        <f t="shared" si="1"/>
        <v/>
      </c>
      <c r="E1590" s="150" t="str">
        <f>IF(G1590="","",VLOOKUP($G1590,'金額'!$N$3:$O$62,2,FALSE))</f>
        <v/>
      </c>
      <c r="F1590" s="150" t="str">
        <f>IF(G1590="","",VLOOKUP($G1590,'金額'!$N$3:$Q$62,4,FALSE))</f>
        <v/>
      </c>
      <c r="G1590" s="140"/>
      <c r="H1590" s="141"/>
      <c r="I1590" s="142"/>
      <c r="J1590" s="143"/>
      <c r="K1590" s="144"/>
      <c r="L1590" s="145"/>
      <c r="M1590" s="151" t="str">
        <f>IF(G1590="","", IF(G1590="Palette TIP",#REF!,VLOOKUP(G1590, '金額'!$N$3:$P$62, 3, FALSE)))</f>
        <v/>
      </c>
      <c r="N1590" s="147" t="str">
        <f t="shared" si="2"/>
        <v/>
      </c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1"/>
      <c r="AB1590" s="11"/>
    </row>
    <row r="1591" ht="13.5" customHeight="1">
      <c r="A1591" s="148"/>
      <c r="B1591" s="60" t="str">
        <f>IF($K1591="","",(VLOOKUP($K1591,'判定表'!$B$3:$G$108,6,FALSE)))</f>
        <v/>
      </c>
      <c r="C1591" s="137"/>
      <c r="D1591" s="149" t="str">
        <f t="shared" si="1"/>
        <v/>
      </c>
      <c r="E1591" s="150" t="str">
        <f>IF(G1591="","",VLOOKUP($G1591,'金額'!$N$3:$O$62,2,FALSE))</f>
        <v/>
      </c>
      <c r="F1591" s="150" t="str">
        <f>IF(G1591="","",VLOOKUP($G1591,'金額'!$N$3:$Q$62,4,FALSE))</f>
        <v/>
      </c>
      <c r="G1591" s="140"/>
      <c r="H1591" s="141"/>
      <c r="I1591" s="142"/>
      <c r="J1591" s="143"/>
      <c r="K1591" s="144"/>
      <c r="L1591" s="145"/>
      <c r="M1591" s="151" t="str">
        <f>IF(G1591="","", IF(G1591="Palette TIP",#REF!,VLOOKUP(G1591, '金額'!$N$3:$P$62, 3, FALSE)))</f>
        <v/>
      </c>
      <c r="N1591" s="147" t="str">
        <f t="shared" si="2"/>
        <v/>
      </c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  <c r="AA1591" s="11"/>
      <c r="AB1591" s="11"/>
    </row>
    <row r="1592" ht="13.5" customHeight="1">
      <c r="A1592" s="148"/>
      <c r="B1592" s="60" t="str">
        <f>IF($K1592="","",(VLOOKUP($K1592,'判定表'!$B$3:$G$108,6,FALSE)))</f>
        <v/>
      </c>
      <c r="C1592" s="137"/>
      <c r="D1592" s="149" t="str">
        <f t="shared" si="1"/>
        <v/>
      </c>
      <c r="E1592" s="150" t="str">
        <f>IF(G1592="","",VLOOKUP($G1592,'金額'!$N$3:$O$62,2,FALSE))</f>
        <v/>
      </c>
      <c r="F1592" s="150" t="str">
        <f>IF(G1592="","",VLOOKUP($G1592,'金額'!$N$3:$Q$62,4,FALSE))</f>
        <v/>
      </c>
      <c r="G1592" s="140"/>
      <c r="H1592" s="141"/>
      <c r="I1592" s="142"/>
      <c r="J1592" s="143"/>
      <c r="K1592" s="144"/>
      <c r="L1592" s="145"/>
      <c r="M1592" s="151" t="str">
        <f>IF(G1592="","", IF(G1592="Palette TIP",#REF!,VLOOKUP(G1592, '金額'!$N$3:$P$62, 3, FALSE)))</f>
        <v/>
      </c>
      <c r="N1592" s="147" t="str">
        <f t="shared" si="2"/>
        <v/>
      </c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1"/>
      <c r="AB1592" s="11"/>
    </row>
    <row r="1593" ht="13.5" customHeight="1">
      <c r="A1593" s="148"/>
      <c r="B1593" s="60" t="str">
        <f>IF($K1593="","",(VLOOKUP($K1593,'判定表'!$B$3:$G$108,6,FALSE)))</f>
        <v/>
      </c>
      <c r="C1593" s="137"/>
      <c r="D1593" s="149" t="str">
        <f t="shared" si="1"/>
        <v/>
      </c>
      <c r="E1593" s="150" t="str">
        <f>IF(G1593="","",VLOOKUP($G1593,'金額'!$N$3:$O$62,2,FALSE))</f>
        <v/>
      </c>
      <c r="F1593" s="150" t="str">
        <f>IF(G1593="","",VLOOKUP($G1593,'金額'!$N$3:$Q$62,4,FALSE))</f>
        <v/>
      </c>
      <c r="G1593" s="140"/>
      <c r="H1593" s="141"/>
      <c r="I1593" s="142"/>
      <c r="J1593" s="143"/>
      <c r="K1593" s="144"/>
      <c r="L1593" s="145"/>
      <c r="M1593" s="151" t="str">
        <f>IF(G1593="","", IF(G1593="Palette TIP",#REF!,VLOOKUP(G1593, '金額'!$N$3:$P$62, 3, FALSE)))</f>
        <v/>
      </c>
      <c r="N1593" s="147" t="str">
        <f t="shared" si="2"/>
        <v/>
      </c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1"/>
      <c r="AB1593" s="11"/>
    </row>
    <row r="1594" ht="13.5" customHeight="1">
      <c r="A1594" s="148"/>
      <c r="B1594" s="60" t="str">
        <f>IF($K1594="","",(VLOOKUP($K1594,'判定表'!$B$3:$G$108,6,FALSE)))</f>
        <v/>
      </c>
      <c r="C1594" s="137"/>
      <c r="D1594" s="149" t="str">
        <f t="shared" si="1"/>
        <v/>
      </c>
      <c r="E1594" s="150" t="str">
        <f>IF(G1594="","",VLOOKUP($G1594,'金額'!$N$3:$O$62,2,FALSE))</f>
        <v/>
      </c>
      <c r="F1594" s="150" t="str">
        <f>IF(G1594="","",VLOOKUP($G1594,'金額'!$N$3:$Q$62,4,FALSE))</f>
        <v/>
      </c>
      <c r="G1594" s="140"/>
      <c r="H1594" s="141"/>
      <c r="I1594" s="142"/>
      <c r="J1594" s="143"/>
      <c r="K1594" s="144"/>
      <c r="L1594" s="145"/>
      <c r="M1594" s="151" t="str">
        <f>IF(G1594="","", IF(G1594="Palette TIP",#REF!,VLOOKUP(G1594, '金額'!$N$3:$P$62, 3, FALSE)))</f>
        <v/>
      </c>
      <c r="N1594" s="147" t="str">
        <f t="shared" si="2"/>
        <v/>
      </c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/>
      <c r="AB1594" s="11"/>
    </row>
    <row r="1595" ht="13.5" customHeight="1">
      <c r="A1595" s="148"/>
      <c r="B1595" s="60" t="str">
        <f>IF($K1595="","",(VLOOKUP($K1595,'判定表'!$B$3:$G$108,6,FALSE)))</f>
        <v/>
      </c>
      <c r="C1595" s="137"/>
      <c r="D1595" s="149" t="str">
        <f t="shared" si="1"/>
        <v/>
      </c>
      <c r="E1595" s="150" t="str">
        <f>IF(G1595="","",VLOOKUP($G1595,'金額'!$N$3:$O$62,2,FALSE))</f>
        <v/>
      </c>
      <c r="F1595" s="150" t="str">
        <f>IF(G1595="","",VLOOKUP($G1595,'金額'!$N$3:$Q$62,4,FALSE))</f>
        <v/>
      </c>
      <c r="G1595" s="140"/>
      <c r="H1595" s="141"/>
      <c r="I1595" s="142"/>
      <c r="J1595" s="143"/>
      <c r="K1595" s="144"/>
      <c r="L1595" s="145"/>
      <c r="M1595" s="151" t="str">
        <f>IF(G1595="","", IF(G1595="Palette TIP",#REF!,VLOOKUP(G1595, '金額'!$N$3:$P$62, 3, FALSE)))</f>
        <v/>
      </c>
      <c r="N1595" s="147" t="str">
        <f t="shared" si="2"/>
        <v/>
      </c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</row>
    <row r="1596" ht="13.5" customHeight="1">
      <c r="A1596" s="148"/>
      <c r="B1596" s="60" t="str">
        <f>IF($K1596="","",(VLOOKUP($K1596,'判定表'!$B$3:$G$108,6,FALSE)))</f>
        <v/>
      </c>
      <c r="C1596" s="137"/>
      <c r="D1596" s="149" t="str">
        <f t="shared" si="1"/>
        <v/>
      </c>
      <c r="E1596" s="150" t="str">
        <f>IF(G1596="","",VLOOKUP($G1596,'金額'!$N$3:$O$62,2,FALSE))</f>
        <v/>
      </c>
      <c r="F1596" s="150" t="str">
        <f>IF(G1596="","",VLOOKUP($G1596,'金額'!$N$3:$Q$62,4,FALSE))</f>
        <v/>
      </c>
      <c r="G1596" s="140"/>
      <c r="H1596" s="141"/>
      <c r="I1596" s="142"/>
      <c r="J1596" s="143"/>
      <c r="K1596" s="144"/>
      <c r="L1596" s="145"/>
      <c r="M1596" s="151" t="str">
        <f>IF(G1596="","", IF(G1596="Palette TIP",#REF!,VLOOKUP(G1596, '金額'!$N$3:$P$62, 3, FALSE)))</f>
        <v/>
      </c>
      <c r="N1596" s="147" t="str">
        <f t="shared" si="2"/>
        <v/>
      </c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  <c r="AA1596" s="11"/>
      <c r="AB1596" s="11"/>
    </row>
    <row r="1597" ht="13.5" customHeight="1">
      <c r="A1597" s="148"/>
      <c r="B1597" s="60" t="str">
        <f>IF($K1597="","",(VLOOKUP($K1597,'判定表'!$B$3:$G$108,6,FALSE)))</f>
        <v/>
      </c>
      <c r="C1597" s="137"/>
      <c r="D1597" s="149" t="str">
        <f t="shared" si="1"/>
        <v/>
      </c>
      <c r="E1597" s="150" t="str">
        <f>IF(G1597="","",VLOOKUP($G1597,'金額'!$N$3:$O$62,2,FALSE))</f>
        <v/>
      </c>
      <c r="F1597" s="150" t="str">
        <f>IF(G1597="","",VLOOKUP($G1597,'金額'!$N$3:$Q$62,4,FALSE))</f>
        <v/>
      </c>
      <c r="G1597" s="140"/>
      <c r="H1597" s="141"/>
      <c r="I1597" s="142"/>
      <c r="J1597" s="143"/>
      <c r="K1597" s="144"/>
      <c r="L1597" s="145"/>
      <c r="M1597" s="151" t="str">
        <f>IF(G1597="","", IF(G1597="Palette TIP",#REF!,VLOOKUP(G1597, '金額'!$N$3:$P$62, 3, FALSE)))</f>
        <v/>
      </c>
      <c r="N1597" s="147" t="str">
        <f t="shared" si="2"/>
        <v/>
      </c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  <c r="AA1597" s="11"/>
      <c r="AB1597" s="11"/>
    </row>
    <row r="1598" ht="13.5" customHeight="1">
      <c r="A1598" s="148"/>
      <c r="B1598" s="60" t="str">
        <f>IF($K1598="","",(VLOOKUP($K1598,'判定表'!$B$3:$G$108,6,FALSE)))</f>
        <v/>
      </c>
      <c r="C1598" s="137"/>
      <c r="D1598" s="149" t="str">
        <f t="shared" si="1"/>
        <v/>
      </c>
      <c r="E1598" s="150" t="str">
        <f>IF(G1598="","",VLOOKUP($G1598,'金額'!$N$3:$O$62,2,FALSE))</f>
        <v/>
      </c>
      <c r="F1598" s="150" t="str">
        <f>IF(G1598="","",VLOOKUP($G1598,'金額'!$N$3:$Q$62,4,FALSE))</f>
        <v/>
      </c>
      <c r="G1598" s="140"/>
      <c r="H1598" s="141"/>
      <c r="I1598" s="142"/>
      <c r="J1598" s="143"/>
      <c r="K1598" s="144"/>
      <c r="L1598" s="145"/>
      <c r="M1598" s="151" t="str">
        <f>IF(G1598="","", IF(G1598="Palette TIP",#REF!,VLOOKUP(G1598, '金額'!$N$3:$P$62, 3, FALSE)))</f>
        <v/>
      </c>
      <c r="N1598" s="147" t="str">
        <f t="shared" si="2"/>
        <v/>
      </c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1"/>
      <c r="AB1598" s="11"/>
    </row>
    <row r="1599" ht="13.5" customHeight="1">
      <c r="A1599" s="148"/>
      <c r="B1599" s="60" t="str">
        <f>IF($K1599="","",(VLOOKUP($K1599,'判定表'!$B$3:$G$108,6,FALSE)))</f>
        <v/>
      </c>
      <c r="C1599" s="137"/>
      <c r="D1599" s="149" t="str">
        <f t="shared" si="1"/>
        <v/>
      </c>
      <c r="E1599" s="150" t="str">
        <f>IF(G1599="","",VLOOKUP($G1599,'金額'!$N$3:$O$62,2,FALSE))</f>
        <v/>
      </c>
      <c r="F1599" s="150" t="str">
        <f>IF(G1599="","",VLOOKUP($G1599,'金額'!$N$3:$Q$62,4,FALSE))</f>
        <v/>
      </c>
      <c r="G1599" s="140"/>
      <c r="H1599" s="141"/>
      <c r="I1599" s="142"/>
      <c r="J1599" s="143"/>
      <c r="K1599" s="144"/>
      <c r="L1599" s="145"/>
      <c r="M1599" s="151" t="str">
        <f>IF(G1599="","", IF(G1599="Palette TIP",#REF!,VLOOKUP(G1599, '金額'!$N$3:$P$62, 3, FALSE)))</f>
        <v/>
      </c>
      <c r="N1599" s="147" t="str">
        <f t="shared" si="2"/>
        <v/>
      </c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1"/>
      <c r="AB1599" s="11"/>
    </row>
    <row r="1600" ht="13.5" customHeight="1">
      <c r="A1600" s="148"/>
      <c r="B1600" s="60" t="str">
        <f>IF($K1600="","",(VLOOKUP($K1600,'判定表'!$B$3:$G$108,6,FALSE)))</f>
        <v/>
      </c>
      <c r="C1600" s="137"/>
      <c r="D1600" s="149" t="str">
        <f t="shared" si="1"/>
        <v/>
      </c>
      <c r="E1600" s="150" t="str">
        <f>IF(G1600="","",VLOOKUP($G1600,'金額'!$N$3:$O$62,2,FALSE))</f>
        <v/>
      </c>
      <c r="F1600" s="150" t="str">
        <f>IF(G1600="","",VLOOKUP($G1600,'金額'!$N$3:$Q$62,4,FALSE))</f>
        <v/>
      </c>
      <c r="G1600" s="140"/>
      <c r="H1600" s="141"/>
      <c r="I1600" s="142"/>
      <c r="J1600" s="143"/>
      <c r="K1600" s="144"/>
      <c r="L1600" s="145"/>
      <c r="M1600" s="151" t="str">
        <f>IF(G1600="","", IF(G1600="Palette TIP",#REF!,VLOOKUP(G1600, '金額'!$N$3:$P$62, 3, FALSE)))</f>
        <v/>
      </c>
      <c r="N1600" s="147" t="str">
        <f t="shared" si="2"/>
        <v/>
      </c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  <c r="AB1600" s="11"/>
    </row>
    <row r="1601" ht="13.5" customHeight="1">
      <c r="A1601" s="148"/>
      <c r="B1601" s="60" t="str">
        <f>IF($K1601="","",(VLOOKUP($K1601,'判定表'!$B$3:$G$108,6,FALSE)))</f>
        <v/>
      </c>
      <c r="C1601" s="137"/>
      <c r="D1601" s="149" t="str">
        <f t="shared" si="1"/>
        <v/>
      </c>
      <c r="E1601" s="150" t="str">
        <f>IF(G1601="","",VLOOKUP($G1601,'金額'!$N$3:$O$62,2,FALSE))</f>
        <v/>
      </c>
      <c r="F1601" s="150" t="str">
        <f>IF(G1601="","",VLOOKUP($G1601,'金額'!$N$3:$Q$62,4,FALSE))</f>
        <v/>
      </c>
      <c r="G1601" s="140"/>
      <c r="H1601" s="141"/>
      <c r="I1601" s="142"/>
      <c r="J1601" s="143"/>
      <c r="K1601" s="144"/>
      <c r="L1601" s="145"/>
      <c r="M1601" s="151" t="str">
        <f>IF(G1601="","", IF(G1601="Palette TIP",#REF!,VLOOKUP(G1601, '金額'!$N$3:$P$62, 3, FALSE)))</f>
        <v/>
      </c>
      <c r="N1601" s="147" t="str">
        <f t="shared" si="2"/>
        <v/>
      </c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</row>
    <row r="1602" ht="13.5" customHeight="1">
      <c r="A1602" s="148"/>
      <c r="B1602" s="60" t="str">
        <f>IF($K1602="","",(VLOOKUP($K1602,'判定表'!$B$3:$G$108,6,FALSE)))</f>
        <v/>
      </c>
      <c r="C1602" s="137"/>
      <c r="D1602" s="149" t="str">
        <f t="shared" si="1"/>
        <v/>
      </c>
      <c r="E1602" s="150" t="str">
        <f>IF(G1602="","",VLOOKUP($G1602,'金額'!$N$3:$O$62,2,FALSE))</f>
        <v/>
      </c>
      <c r="F1602" s="150" t="str">
        <f>IF(G1602="","",VLOOKUP($G1602,'金額'!$N$3:$Q$62,4,FALSE))</f>
        <v/>
      </c>
      <c r="G1602" s="140"/>
      <c r="H1602" s="141"/>
      <c r="I1602" s="142"/>
      <c r="J1602" s="143"/>
      <c r="K1602" s="144"/>
      <c r="L1602" s="145"/>
      <c r="M1602" s="151" t="str">
        <f>IF(G1602="","", IF(G1602="Palette TIP",#REF!,VLOOKUP(G1602, '金額'!$N$3:$P$62, 3, FALSE)))</f>
        <v/>
      </c>
      <c r="N1602" s="147" t="str">
        <f t="shared" si="2"/>
        <v/>
      </c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  <c r="AB1602" s="11"/>
    </row>
    <row r="1603" ht="13.5" customHeight="1">
      <c r="A1603" s="148"/>
      <c r="B1603" s="60" t="str">
        <f>IF($K1603="","",(VLOOKUP($K1603,'判定表'!$B$3:$G$108,6,FALSE)))</f>
        <v/>
      </c>
      <c r="C1603" s="137"/>
      <c r="D1603" s="149" t="str">
        <f t="shared" si="1"/>
        <v/>
      </c>
      <c r="E1603" s="150" t="str">
        <f>IF(G1603="","",VLOOKUP($G1603,'金額'!$N$3:$O$62,2,FALSE))</f>
        <v/>
      </c>
      <c r="F1603" s="150" t="str">
        <f>IF(G1603="","",VLOOKUP($G1603,'金額'!$N$3:$Q$62,4,FALSE))</f>
        <v/>
      </c>
      <c r="G1603" s="140"/>
      <c r="H1603" s="141"/>
      <c r="I1603" s="142"/>
      <c r="J1603" s="143"/>
      <c r="K1603" s="144"/>
      <c r="L1603" s="145"/>
      <c r="M1603" s="151" t="str">
        <f>IF(G1603="","", IF(G1603="Palette TIP",#REF!,VLOOKUP(G1603, '金額'!$N$3:$P$62, 3, FALSE)))</f>
        <v/>
      </c>
      <c r="N1603" s="147" t="str">
        <f t="shared" si="2"/>
        <v/>
      </c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1"/>
      <c r="AB1603" s="11"/>
    </row>
    <row r="1604" ht="13.5" customHeight="1">
      <c r="A1604" s="148"/>
      <c r="B1604" s="60" t="str">
        <f>IF($K1604="","",(VLOOKUP($K1604,'判定表'!$B$3:$G$108,6,FALSE)))</f>
        <v/>
      </c>
      <c r="C1604" s="137"/>
      <c r="D1604" s="149" t="str">
        <f t="shared" si="1"/>
        <v/>
      </c>
      <c r="E1604" s="150" t="str">
        <f>IF(G1604="","",VLOOKUP($G1604,'金額'!$N$3:$O$62,2,FALSE))</f>
        <v/>
      </c>
      <c r="F1604" s="150" t="str">
        <f>IF(G1604="","",VLOOKUP($G1604,'金額'!$N$3:$Q$62,4,FALSE))</f>
        <v/>
      </c>
      <c r="G1604" s="140"/>
      <c r="H1604" s="141"/>
      <c r="I1604" s="142"/>
      <c r="J1604" s="143"/>
      <c r="K1604" s="144"/>
      <c r="L1604" s="145"/>
      <c r="M1604" s="151" t="str">
        <f>IF(G1604="","", IF(G1604="Palette TIP",#REF!,VLOOKUP(G1604, '金額'!$N$3:$P$62, 3, FALSE)))</f>
        <v/>
      </c>
      <c r="N1604" s="147" t="str">
        <f t="shared" si="2"/>
        <v/>
      </c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1"/>
      <c r="AB1604" s="11"/>
    </row>
    <row r="1605" ht="13.5" customHeight="1">
      <c r="A1605" s="148"/>
      <c r="B1605" s="60" t="str">
        <f>IF($K1605="","",(VLOOKUP($K1605,'判定表'!$B$3:$G$108,6,FALSE)))</f>
        <v/>
      </c>
      <c r="C1605" s="137"/>
      <c r="D1605" s="149" t="str">
        <f t="shared" si="1"/>
        <v/>
      </c>
      <c r="E1605" s="150" t="str">
        <f>IF(G1605="","",VLOOKUP($G1605,'金額'!$N$3:$O$62,2,FALSE))</f>
        <v/>
      </c>
      <c r="F1605" s="150" t="str">
        <f>IF(G1605="","",VLOOKUP($G1605,'金額'!$N$3:$Q$62,4,FALSE))</f>
        <v/>
      </c>
      <c r="G1605" s="140"/>
      <c r="H1605" s="141"/>
      <c r="I1605" s="142"/>
      <c r="J1605" s="143"/>
      <c r="K1605" s="144"/>
      <c r="L1605" s="145"/>
      <c r="M1605" s="151" t="str">
        <f>IF(G1605="","", IF(G1605="Palette TIP",#REF!,VLOOKUP(G1605, '金額'!$N$3:$P$62, 3, FALSE)))</f>
        <v/>
      </c>
      <c r="N1605" s="147" t="str">
        <f t="shared" si="2"/>
        <v/>
      </c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1"/>
      <c r="AB1605" s="11"/>
    </row>
    <row r="1606" ht="13.5" customHeight="1">
      <c r="A1606" s="148"/>
      <c r="B1606" s="60" t="str">
        <f>IF($K1606="","",(VLOOKUP($K1606,'判定表'!$B$3:$G$108,6,FALSE)))</f>
        <v/>
      </c>
      <c r="C1606" s="137"/>
      <c r="D1606" s="149" t="str">
        <f t="shared" si="1"/>
        <v/>
      </c>
      <c r="E1606" s="150" t="str">
        <f>IF(G1606="","",VLOOKUP($G1606,'金額'!$N$3:$O$62,2,FALSE))</f>
        <v/>
      </c>
      <c r="F1606" s="150" t="str">
        <f>IF(G1606="","",VLOOKUP($G1606,'金額'!$N$3:$Q$62,4,FALSE))</f>
        <v/>
      </c>
      <c r="G1606" s="140"/>
      <c r="H1606" s="141"/>
      <c r="I1606" s="142"/>
      <c r="J1606" s="143"/>
      <c r="K1606" s="144"/>
      <c r="L1606" s="145"/>
      <c r="M1606" s="151" t="str">
        <f>IF(G1606="","", IF(G1606="Palette TIP",#REF!,VLOOKUP(G1606, '金額'!$N$3:$P$62, 3, FALSE)))</f>
        <v/>
      </c>
      <c r="N1606" s="147" t="str">
        <f t="shared" si="2"/>
        <v/>
      </c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1"/>
      <c r="AB1606" s="11"/>
    </row>
    <row r="1607" ht="13.5" customHeight="1">
      <c r="A1607" s="148"/>
      <c r="B1607" s="60" t="str">
        <f>IF($K1607="","",(VLOOKUP($K1607,'判定表'!$B$3:$G$108,6,FALSE)))</f>
        <v/>
      </c>
      <c r="C1607" s="137"/>
      <c r="D1607" s="149" t="str">
        <f t="shared" si="1"/>
        <v/>
      </c>
      <c r="E1607" s="150" t="str">
        <f>IF(G1607="","",VLOOKUP($G1607,'金額'!$N$3:$O$62,2,FALSE))</f>
        <v/>
      </c>
      <c r="F1607" s="150" t="str">
        <f>IF(G1607="","",VLOOKUP($G1607,'金額'!$N$3:$Q$62,4,FALSE))</f>
        <v/>
      </c>
      <c r="G1607" s="140"/>
      <c r="H1607" s="141"/>
      <c r="I1607" s="142"/>
      <c r="J1607" s="143"/>
      <c r="K1607" s="144"/>
      <c r="L1607" s="145"/>
      <c r="M1607" s="151" t="str">
        <f>IF(G1607="","", IF(G1607="Palette TIP",#REF!,VLOOKUP(G1607, '金額'!$N$3:$P$62, 3, FALSE)))</f>
        <v/>
      </c>
      <c r="N1607" s="147" t="str">
        <f t="shared" si="2"/>
        <v/>
      </c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11"/>
      <c r="AB1607" s="11"/>
    </row>
    <row r="1608" ht="13.5" customHeight="1">
      <c r="A1608" s="148"/>
      <c r="B1608" s="60" t="str">
        <f>IF($K1608="","",(VLOOKUP($K1608,'判定表'!$B$3:$G$108,6,FALSE)))</f>
        <v/>
      </c>
      <c r="C1608" s="137"/>
      <c r="D1608" s="149" t="str">
        <f t="shared" si="1"/>
        <v/>
      </c>
      <c r="E1608" s="150" t="str">
        <f>IF(G1608="","",VLOOKUP($G1608,'金額'!$N$3:$O$62,2,FALSE))</f>
        <v/>
      </c>
      <c r="F1608" s="150" t="str">
        <f>IF(G1608="","",VLOOKUP($G1608,'金額'!$N$3:$Q$62,4,FALSE))</f>
        <v/>
      </c>
      <c r="G1608" s="140"/>
      <c r="H1608" s="141"/>
      <c r="I1608" s="142"/>
      <c r="J1608" s="143"/>
      <c r="K1608" s="144"/>
      <c r="L1608" s="145"/>
      <c r="M1608" s="151" t="str">
        <f>IF(G1608="","", IF(G1608="Palette TIP",#REF!,VLOOKUP(G1608, '金額'!$N$3:$P$62, 3, FALSE)))</f>
        <v/>
      </c>
      <c r="N1608" s="147" t="str">
        <f t="shared" si="2"/>
        <v/>
      </c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1"/>
      <c r="AB1608" s="11"/>
    </row>
    <row r="1609" ht="13.5" customHeight="1">
      <c r="A1609" s="148"/>
      <c r="B1609" s="60" t="str">
        <f>IF($K1609="","",(VLOOKUP($K1609,'判定表'!$B$3:$G$108,6,FALSE)))</f>
        <v/>
      </c>
      <c r="C1609" s="137"/>
      <c r="D1609" s="149" t="str">
        <f t="shared" si="1"/>
        <v/>
      </c>
      <c r="E1609" s="150" t="str">
        <f>IF(G1609="","",VLOOKUP($G1609,'金額'!$N$3:$O$62,2,FALSE))</f>
        <v/>
      </c>
      <c r="F1609" s="150" t="str">
        <f>IF(G1609="","",VLOOKUP($G1609,'金額'!$N$3:$Q$62,4,FALSE))</f>
        <v/>
      </c>
      <c r="G1609" s="140"/>
      <c r="H1609" s="141"/>
      <c r="I1609" s="142"/>
      <c r="J1609" s="143"/>
      <c r="K1609" s="144"/>
      <c r="L1609" s="145"/>
      <c r="M1609" s="151" t="str">
        <f>IF(G1609="","", IF(G1609="Palette TIP",#REF!,VLOOKUP(G1609, '金額'!$N$3:$P$62, 3, FALSE)))</f>
        <v/>
      </c>
      <c r="N1609" s="147" t="str">
        <f t="shared" si="2"/>
        <v/>
      </c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  <c r="AB1609" s="11"/>
    </row>
    <row r="1610" ht="13.5" customHeight="1">
      <c r="A1610" s="148"/>
      <c r="B1610" s="60" t="str">
        <f>IF($K1610="","",(VLOOKUP($K1610,'判定表'!$B$3:$G$108,6,FALSE)))</f>
        <v/>
      </c>
      <c r="C1610" s="137"/>
      <c r="D1610" s="149" t="str">
        <f t="shared" si="1"/>
        <v/>
      </c>
      <c r="E1610" s="150" t="str">
        <f>IF(G1610="","",VLOOKUP($G1610,'金額'!$N$3:$O$62,2,FALSE))</f>
        <v/>
      </c>
      <c r="F1610" s="150" t="str">
        <f>IF(G1610="","",VLOOKUP($G1610,'金額'!$N$3:$Q$62,4,FALSE))</f>
        <v/>
      </c>
      <c r="G1610" s="140"/>
      <c r="H1610" s="141"/>
      <c r="I1610" s="142"/>
      <c r="J1610" s="143"/>
      <c r="K1610" s="144"/>
      <c r="L1610" s="145"/>
      <c r="M1610" s="151" t="str">
        <f>IF(G1610="","", IF(G1610="Palette TIP",#REF!,VLOOKUP(G1610, '金額'!$N$3:$P$62, 3, FALSE)))</f>
        <v/>
      </c>
      <c r="N1610" s="147" t="str">
        <f t="shared" si="2"/>
        <v/>
      </c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1"/>
      <c r="AB1610" s="11"/>
    </row>
    <row r="1611" ht="13.5" customHeight="1">
      <c r="A1611" s="148"/>
      <c r="B1611" s="60" t="str">
        <f>IF($K1611="","",(VLOOKUP($K1611,'判定表'!$B$3:$G$108,6,FALSE)))</f>
        <v/>
      </c>
      <c r="C1611" s="137"/>
      <c r="D1611" s="149" t="str">
        <f t="shared" si="1"/>
        <v/>
      </c>
      <c r="E1611" s="150" t="str">
        <f>IF(G1611="","",VLOOKUP($G1611,'金額'!$N$3:$O$62,2,FALSE))</f>
        <v/>
      </c>
      <c r="F1611" s="150" t="str">
        <f>IF(G1611="","",VLOOKUP($G1611,'金額'!$N$3:$Q$62,4,FALSE))</f>
        <v/>
      </c>
      <c r="G1611" s="140"/>
      <c r="H1611" s="141"/>
      <c r="I1611" s="142"/>
      <c r="J1611" s="143"/>
      <c r="K1611" s="144"/>
      <c r="L1611" s="145"/>
      <c r="M1611" s="151" t="str">
        <f>IF(G1611="","", IF(G1611="Palette TIP",#REF!,VLOOKUP(G1611, '金額'!$N$3:$P$62, 3, FALSE)))</f>
        <v/>
      </c>
      <c r="N1611" s="147" t="str">
        <f t="shared" si="2"/>
        <v/>
      </c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1"/>
      <c r="AB1611" s="11"/>
    </row>
    <row r="1612" ht="13.5" customHeight="1">
      <c r="A1612" s="148"/>
      <c r="B1612" s="60" t="str">
        <f>IF($K1612="","",(VLOOKUP($K1612,'判定表'!$B$3:$G$108,6,FALSE)))</f>
        <v/>
      </c>
      <c r="C1612" s="137"/>
      <c r="D1612" s="149" t="str">
        <f t="shared" si="1"/>
        <v/>
      </c>
      <c r="E1612" s="150" t="str">
        <f>IF(G1612="","",VLOOKUP($G1612,'金額'!$N$3:$O$62,2,FALSE))</f>
        <v/>
      </c>
      <c r="F1612" s="150" t="str">
        <f>IF(G1612="","",VLOOKUP($G1612,'金額'!$N$3:$Q$62,4,FALSE))</f>
        <v/>
      </c>
      <c r="G1612" s="140"/>
      <c r="H1612" s="141"/>
      <c r="I1612" s="142"/>
      <c r="J1612" s="143"/>
      <c r="K1612" s="144"/>
      <c r="L1612" s="145"/>
      <c r="M1612" s="151" t="str">
        <f>IF(G1612="","", IF(G1612="Palette TIP",#REF!,VLOOKUP(G1612, '金額'!$N$3:$P$62, 3, FALSE)))</f>
        <v/>
      </c>
      <c r="N1612" s="147" t="str">
        <f t="shared" si="2"/>
        <v/>
      </c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1"/>
      <c r="AB1612" s="11"/>
    </row>
    <row r="1613" ht="13.5" customHeight="1">
      <c r="A1613" s="148"/>
      <c r="B1613" s="60" t="str">
        <f>IF($K1613="","",(VLOOKUP($K1613,'判定表'!$B$3:$G$108,6,FALSE)))</f>
        <v/>
      </c>
      <c r="C1613" s="137"/>
      <c r="D1613" s="149" t="str">
        <f t="shared" si="1"/>
        <v/>
      </c>
      <c r="E1613" s="150" t="str">
        <f>IF(G1613="","",VLOOKUP($G1613,'金額'!$N$3:$O$62,2,FALSE))</f>
        <v/>
      </c>
      <c r="F1613" s="150" t="str">
        <f>IF(G1613="","",VLOOKUP($G1613,'金額'!$N$3:$Q$62,4,FALSE))</f>
        <v/>
      </c>
      <c r="G1613" s="140"/>
      <c r="H1613" s="141"/>
      <c r="I1613" s="142"/>
      <c r="J1613" s="143"/>
      <c r="K1613" s="144"/>
      <c r="L1613" s="145"/>
      <c r="M1613" s="151" t="str">
        <f>IF(G1613="","", IF(G1613="Palette TIP",#REF!,VLOOKUP(G1613, '金額'!$N$3:$P$62, 3, FALSE)))</f>
        <v/>
      </c>
      <c r="N1613" s="147" t="str">
        <f t="shared" si="2"/>
        <v/>
      </c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</row>
    <row r="1614" ht="13.5" customHeight="1">
      <c r="A1614" s="148"/>
      <c r="B1614" s="60" t="str">
        <f>IF($K1614="","",(VLOOKUP($K1614,'判定表'!$B$3:$G$108,6,FALSE)))</f>
        <v/>
      </c>
      <c r="C1614" s="137"/>
      <c r="D1614" s="149" t="str">
        <f t="shared" si="1"/>
        <v/>
      </c>
      <c r="E1614" s="150" t="str">
        <f>IF(G1614="","",VLOOKUP($G1614,'金額'!$N$3:$O$62,2,FALSE))</f>
        <v/>
      </c>
      <c r="F1614" s="150" t="str">
        <f>IF(G1614="","",VLOOKUP($G1614,'金額'!$N$3:$Q$62,4,FALSE))</f>
        <v/>
      </c>
      <c r="G1614" s="140"/>
      <c r="H1614" s="141"/>
      <c r="I1614" s="142"/>
      <c r="J1614" s="143"/>
      <c r="K1614" s="144"/>
      <c r="L1614" s="145"/>
      <c r="M1614" s="151" t="str">
        <f>IF(G1614="","", IF(G1614="Palette TIP",#REF!,VLOOKUP(G1614, '金額'!$N$3:$P$62, 3, FALSE)))</f>
        <v/>
      </c>
      <c r="N1614" s="147" t="str">
        <f t="shared" si="2"/>
        <v/>
      </c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1"/>
      <c r="AB1614" s="11"/>
    </row>
    <row r="1615" ht="13.5" customHeight="1">
      <c r="A1615" s="148"/>
      <c r="B1615" s="60" t="str">
        <f>IF($K1615="","",(VLOOKUP($K1615,'判定表'!$B$3:$G$108,6,FALSE)))</f>
        <v/>
      </c>
      <c r="C1615" s="137"/>
      <c r="D1615" s="149" t="str">
        <f t="shared" si="1"/>
        <v/>
      </c>
      <c r="E1615" s="150" t="str">
        <f>IF(G1615="","",VLOOKUP($G1615,'金額'!$N$3:$O$62,2,FALSE))</f>
        <v/>
      </c>
      <c r="F1615" s="150" t="str">
        <f>IF(G1615="","",VLOOKUP($G1615,'金額'!$N$3:$Q$62,4,FALSE))</f>
        <v/>
      </c>
      <c r="G1615" s="140"/>
      <c r="H1615" s="141"/>
      <c r="I1615" s="142"/>
      <c r="J1615" s="143"/>
      <c r="K1615" s="144"/>
      <c r="L1615" s="145"/>
      <c r="M1615" s="151" t="str">
        <f>IF(G1615="","", IF(G1615="Palette TIP",#REF!,VLOOKUP(G1615, '金額'!$N$3:$P$62, 3, FALSE)))</f>
        <v/>
      </c>
      <c r="N1615" s="147" t="str">
        <f t="shared" si="2"/>
        <v/>
      </c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</row>
    <row r="1616" ht="13.5" customHeight="1">
      <c r="A1616" s="148"/>
      <c r="B1616" s="60" t="str">
        <f>IF($K1616="","",(VLOOKUP($K1616,'判定表'!$B$3:$G$108,6,FALSE)))</f>
        <v/>
      </c>
      <c r="C1616" s="137"/>
      <c r="D1616" s="149" t="str">
        <f t="shared" si="1"/>
        <v/>
      </c>
      <c r="E1616" s="150" t="str">
        <f>IF(G1616="","",VLOOKUP($G1616,'金額'!$N$3:$O$62,2,FALSE))</f>
        <v/>
      </c>
      <c r="F1616" s="150" t="str">
        <f>IF(G1616="","",VLOOKUP($G1616,'金額'!$N$3:$Q$62,4,FALSE))</f>
        <v/>
      </c>
      <c r="G1616" s="140"/>
      <c r="H1616" s="141"/>
      <c r="I1616" s="142"/>
      <c r="J1616" s="143"/>
      <c r="K1616" s="144"/>
      <c r="L1616" s="145"/>
      <c r="M1616" s="151" t="str">
        <f>IF(G1616="","", IF(G1616="Palette TIP",#REF!,VLOOKUP(G1616, '金額'!$N$3:$P$62, 3, FALSE)))</f>
        <v/>
      </c>
      <c r="N1616" s="147" t="str">
        <f t="shared" si="2"/>
        <v/>
      </c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</row>
    <row r="1617" ht="13.5" customHeight="1">
      <c r="A1617" s="148"/>
      <c r="B1617" s="60" t="str">
        <f>IF($K1617="","",(VLOOKUP($K1617,'判定表'!$B$3:$G$108,6,FALSE)))</f>
        <v/>
      </c>
      <c r="C1617" s="137"/>
      <c r="D1617" s="149" t="str">
        <f t="shared" si="1"/>
        <v/>
      </c>
      <c r="E1617" s="150" t="str">
        <f>IF(G1617="","",VLOOKUP($G1617,'金額'!$N$3:$O$62,2,FALSE))</f>
        <v/>
      </c>
      <c r="F1617" s="150" t="str">
        <f>IF(G1617="","",VLOOKUP($G1617,'金額'!$N$3:$Q$62,4,FALSE))</f>
        <v/>
      </c>
      <c r="G1617" s="140"/>
      <c r="H1617" s="141"/>
      <c r="I1617" s="142"/>
      <c r="J1617" s="143"/>
      <c r="K1617" s="144"/>
      <c r="L1617" s="145"/>
      <c r="M1617" s="151" t="str">
        <f>IF(G1617="","", IF(G1617="Palette TIP",#REF!,VLOOKUP(G1617, '金額'!$N$3:$P$62, 3, FALSE)))</f>
        <v/>
      </c>
      <c r="N1617" s="147" t="str">
        <f t="shared" si="2"/>
        <v/>
      </c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</row>
    <row r="1618" ht="13.5" customHeight="1">
      <c r="A1618" s="148"/>
      <c r="B1618" s="60" t="str">
        <f>IF($K1618="","",(VLOOKUP($K1618,'判定表'!$B$3:$G$108,6,FALSE)))</f>
        <v/>
      </c>
      <c r="C1618" s="137"/>
      <c r="D1618" s="149" t="str">
        <f t="shared" si="1"/>
        <v/>
      </c>
      <c r="E1618" s="150" t="str">
        <f>IF(G1618="","",VLOOKUP($G1618,'金額'!$N$3:$O$62,2,FALSE))</f>
        <v/>
      </c>
      <c r="F1618" s="150" t="str">
        <f>IF(G1618="","",VLOOKUP($G1618,'金額'!$N$3:$Q$62,4,FALSE))</f>
        <v/>
      </c>
      <c r="G1618" s="140"/>
      <c r="H1618" s="141"/>
      <c r="I1618" s="142"/>
      <c r="J1618" s="143"/>
      <c r="K1618" s="144"/>
      <c r="L1618" s="145"/>
      <c r="M1618" s="151" t="str">
        <f>IF(G1618="","", IF(G1618="Palette TIP",#REF!,VLOOKUP(G1618, '金額'!$N$3:$P$62, 3, FALSE)))</f>
        <v/>
      </c>
      <c r="N1618" s="147" t="str">
        <f t="shared" si="2"/>
        <v/>
      </c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</row>
    <row r="1619" ht="13.5" customHeight="1">
      <c r="A1619" s="148"/>
      <c r="B1619" s="60" t="str">
        <f>IF($K1619="","",(VLOOKUP($K1619,'判定表'!$B$3:$G$108,6,FALSE)))</f>
        <v/>
      </c>
      <c r="C1619" s="137"/>
      <c r="D1619" s="149" t="str">
        <f t="shared" si="1"/>
        <v/>
      </c>
      <c r="E1619" s="150" t="str">
        <f>IF(G1619="","",VLOOKUP($G1619,'金額'!$N$3:$O$62,2,FALSE))</f>
        <v/>
      </c>
      <c r="F1619" s="150" t="str">
        <f>IF(G1619="","",VLOOKUP($G1619,'金額'!$N$3:$Q$62,4,FALSE))</f>
        <v/>
      </c>
      <c r="G1619" s="140"/>
      <c r="H1619" s="141"/>
      <c r="I1619" s="142"/>
      <c r="J1619" s="143"/>
      <c r="K1619" s="144"/>
      <c r="L1619" s="145"/>
      <c r="M1619" s="151" t="str">
        <f>IF(G1619="","", IF(G1619="Palette TIP",#REF!,VLOOKUP(G1619, '金額'!$N$3:$P$62, 3, FALSE)))</f>
        <v/>
      </c>
      <c r="N1619" s="147" t="str">
        <f t="shared" si="2"/>
        <v/>
      </c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</row>
    <row r="1620" ht="13.5" customHeight="1">
      <c r="A1620" s="148"/>
      <c r="B1620" s="60" t="str">
        <f>IF($K1620="","",(VLOOKUP($K1620,'判定表'!$B$3:$G$108,6,FALSE)))</f>
        <v/>
      </c>
      <c r="C1620" s="137"/>
      <c r="D1620" s="149" t="str">
        <f t="shared" si="1"/>
        <v/>
      </c>
      <c r="E1620" s="150" t="str">
        <f>IF(G1620="","",VLOOKUP($G1620,'金額'!$N$3:$O$62,2,FALSE))</f>
        <v/>
      </c>
      <c r="F1620" s="150" t="str">
        <f>IF(G1620="","",VLOOKUP($G1620,'金額'!$N$3:$Q$62,4,FALSE))</f>
        <v/>
      </c>
      <c r="G1620" s="140"/>
      <c r="H1620" s="141"/>
      <c r="I1620" s="142"/>
      <c r="J1620" s="143"/>
      <c r="K1620" s="144"/>
      <c r="L1620" s="145"/>
      <c r="M1620" s="151" t="str">
        <f>IF(G1620="","", IF(G1620="Palette TIP",#REF!,VLOOKUP(G1620, '金額'!$N$3:$P$62, 3, FALSE)))</f>
        <v/>
      </c>
      <c r="N1620" s="147" t="str">
        <f t="shared" si="2"/>
        <v/>
      </c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1"/>
      <c r="AB1620" s="11"/>
    </row>
    <row r="1621" ht="13.5" customHeight="1">
      <c r="A1621" s="148"/>
      <c r="B1621" s="60" t="str">
        <f>IF($K1621="","",(VLOOKUP($K1621,'判定表'!$B$3:$G$108,6,FALSE)))</f>
        <v/>
      </c>
      <c r="C1621" s="137"/>
      <c r="D1621" s="149" t="str">
        <f t="shared" si="1"/>
        <v/>
      </c>
      <c r="E1621" s="150" t="str">
        <f>IF(G1621="","",VLOOKUP($G1621,'金額'!$N$3:$O$62,2,FALSE))</f>
        <v/>
      </c>
      <c r="F1621" s="150" t="str">
        <f>IF(G1621="","",VLOOKUP($G1621,'金額'!$N$3:$Q$62,4,FALSE))</f>
        <v/>
      </c>
      <c r="G1621" s="140"/>
      <c r="H1621" s="141"/>
      <c r="I1621" s="142"/>
      <c r="J1621" s="143"/>
      <c r="K1621" s="144"/>
      <c r="L1621" s="145"/>
      <c r="M1621" s="151" t="str">
        <f>IF(G1621="","", IF(G1621="Palette TIP",#REF!,VLOOKUP(G1621, '金額'!$N$3:$P$62, 3, FALSE)))</f>
        <v/>
      </c>
      <c r="N1621" s="147" t="str">
        <f t="shared" si="2"/>
        <v/>
      </c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11"/>
      <c r="AB1621" s="11"/>
    </row>
    <row r="1622" ht="13.5" customHeight="1">
      <c r="A1622" s="148"/>
      <c r="B1622" s="60" t="str">
        <f>IF($K1622="","",(VLOOKUP($K1622,'判定表'!$B$3:$G$108,6,FALSE)))</f>
        <v/>
      </c>
      <c r="C1622" s="137"/>
      <c r="D1622" s="149" t="str">
        <f t="shared" si="1"/>
        <v/>
      </c>
      <c r="E1622" s="150" t="str">
        <f>IF(G1622="","",VLOOKUP($G1622,'金額'!$N$3:$O$62,2,FALSE))</f>
        <v/>
      </c>
      <c r="F1622" s="150" t="str">
        <f>IF(G1622="","",VLOOKUP($G1622,'金額'!$N$3:$Q$62,4,FALSE))</f>
        <v/>
      </c>
      <c r="G1622" s="140"/>
      <c r="H1622" s="141"/>
      <c r="I1622" s="142"/>
      <c r="J1622" s="143"/>
      <c r="K1622" s="144"/>
      <c r="L1622" s="145"/>
      <c r="M1622" s="151" t="str">
        <f>IF(G1622="","", IF(G1622="Palette TIP",#REF!,VLOOKUP(G1622, '金額'!$N$3:$P$62, 3, FALSE)))</f>
        <v/>
      </c>
      <c r="N1622" s="147" t="str">
        <f t="shared" si="2"/>
        <v/>
      </c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</row>
    <row r="1623" ht="13.5" customHeight="1">
      <c r="A1623" s="148"/>
      <c r="B1623" s="60" t="str">
        <f>IF($K1623="","",(VLOOKUP($K1623,'判定表'!$B$3:$G$108,6,FALSE)))</f>
        <v/>
      </c>
      <c r="C1623" s="137"/>
      <c r="D1623" s="149" t="str">
        <f t="shared" si="1"/>
        <v/>
      </c>
      <c r="E1623" s="150" t="str">
        <f>IF(G1623="","",VLOOKUP($G1623,'金額'!$N$3:$O$62,2,FALSE))</f>
        <v/>
      </c>
      <c r="F1623" s="150" t="str">
        <f>IF(G1623="","",VLOOKUP($G1623,'金額'!$N$3:$Q$62,4,FALSE))</f>
        <v/>
      </c>
      <c r="G1623" s="140"/>
      <c r="H1623" s="141"/>
      <c r="I1623" s="142"/>
      <c r="J1623" s="143"/>
      <c r="K1623" s="144"/>
      <c r="L1623" s="145"/>
      <c r="M1623" s="151" t="str">
        <f>IF(G1623="","", IF(G1623="Palette TIP",#REF!,VLOOKUP(G1623, '金額'!$N$3:$P$62, 3, FALSE)))</f>
        <v/>
      </c>
      <c r="N1623" s="147" t="str">
        <f t="shared" si="2"/>
        <v/>
      </c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</row>
    <row r="1624" ht="13.5" customHeight="1">
      <c r="A1624" s="148"/>
      <c r="B1624" s="60" t="str">
        <f>IF($K1624="","",(VLOOKUP($K1624,'判定表'!$B$3:$G$108,6,FALSE)))</f>
        <v/>
      </c>
      <c r="C1624" s="137"/>
      <c r="D1624" s="149" t="str">
        <f t="shared" si="1"/>
        <v/>
      </c>
      <c r="E1624" s="150" t="str">
        <f>IF(G1624="","",VLOOKUP($G1624,'金額'!$N$3:$O$62,2,FALSE))</f>
        <v/>
      </c>
      <c r="F1624" s="150" t="str">
        <f>IF(G1624="","",VLOOKUP($G1624,'金額'!$N$3:$Q$62,4,FALSE))</f>
        <v/>
      </c>
      <c r="G1624" s="140"/>
      <c r="H1624" s="141"/>
      <c r="I1624" s="142"/>
      <c r="J1624" s="143"/>
      <c r="K1624" s="144"/>
      <c r="L1624" s="145"/>
      <c r="M1624" s="151" t="str">
        <f>IF(G1624="","", IF(G1624="Palette TIP",#REF!,VLOOKUP(G1624, '金額'!$N$3:$P$62, 3, FALSE)))</f>
        <v/>
      </c>
      <c r="N1624" s="147" t="str">
        <f t="shared" si="2"/>
        <v/>
      </c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/>
      <c r="AB1624" s="11"/>
    </row>
    <row r="1625" ht="13.5" customHeight="1">
      <c r="A1625" s="148"/>
      <c r="B1625" s="60" t="str">
        <f>IF($K1625="","",(VLOOKUP($K1625,'判定表'!$B$3:$G$108,6,FALSE)))</f>
        <v/>
      </c>
      <c r="C1625" s="137"/>
      <c r="D1625" s="149" t="str">
        <f t="shared" si="1"/>
        <v/>
      </c>
      <c r="E1625" s="150" t="str">
        <f>IF(G1625="","",VLOOKUP($G1625,'金額'!$N$3:$O$62,2,FALSE))</f>
        <v/>
      </c>
      <c r="F1625" s="150" t="str">
        <f>IF(G1625="","",VLOOKUP($G1625,'金額'!$N$3:$Q$62,4,FALSE))</f>
        <v/>
      </c>
      <c r="G1625" s="140"/>
      <c r="H1625" s="141"/>
      <c r="I1625" s="142"/>
      <c r="J1625" s="143"/>
      <c r="K1625" s="144"/>
      <c r="L1625" s="145"/>
      <c r="M1625" s="151" t="str">
        <f>IF(G1625="","", IF(G1625="Palette TIP",#REF!,VLOOKUP(G1625, '金額'!$N$3:$P$62, 3, FALSE)))</f>
        <v/>
      </c>
      <c r="N1625" s="147" t="str">
        <f t="shared" si="2"/>
        <v/>
      </c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  <c r="AA1625" s="11"/>
      <c r="AB1625" s="11"/>
    </row>
    <row r="1626" ht="13.5" customHeight="1">
      <c r="A1626" s="148"/>
      <c r="B1626" s="60" t="str">
        <f>IF($K1626="","",(VLOOKUP($K1626,'判定表'!$B$3:$G$108,6,FALSE)))</f>
        <v/>
      </c>
      <c r="C1626" s="137"/>
      <c r="D1626" s="149" t="str">
        <f t="shared" si="1"/>
        <v/>
      </c>
      <c r="E1626" s="150" t="str">
        <f>IF(G1626="","",VLOOKUP($G1626,'金額'!$N$3:$O$62,2,FALSE))</f>
        <v/>
      </c>
      <c r="F1626" s="150" t="str">
        <f>IF(G1626="","",VLOOKUP($G1626,'金額'!$N$3:$Q$62,4,FALSE))</f>
        <v/>
      </c>
      <c r="G1626" s="140"/>
      <c r="H1626" s="141"/>
      <c r="I1626" s="142"/>
      <c r="J1626" s="143"/>
      <c r="K1626" s="144"/>
      <c r="L1626" s="145"/>
      <c r="M1626" s="151" t="str">
        <f>IF(G1626="","", IF(G1626="Palette TIP",#REF!,VLOOKUP(G1626, '金額'!$N$3:$P$62, 3, FALSE)))</f>
        <v/>
      </c>
      <c r="N1626" s="147" t="str">
        <f t="shared" si="2"/>
        <v/>
      </c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11"/>
      <c r="AB1626" s="11"/>
    </row>
    <row r="1627" ht="13.5" customHeight="1">
      <c r="A1627" s="148"/>
      <c r="B1627" s="60" t="str">
        <f>IF($K1627="","",(VLOOKUP($K1627,'判定表'!$B$3:$G$108,6,FALSE)))</f>
        <v/>
      </c>
      <c r="C1627" s="137"/>
      <c r="D1627" s="149" t="str">
        <f t="shared" si="1"/>
        <v/>
      </c>
      <c r="E1627" s="150" t="str">
        <f>IF(G1627="","",VLOOKUP($G1627,'金額'!$N$3:$O$62,2,FALSE))</f>
        <v/>
      </c>
      <c r="F1627" s="150" t="str">
        <f>IF(G1627="","",VLOOKUP($G1627,'金額'!$N$3:$Q$62,4,FALSE))</f>
        <v/>
      </c>
      <c r="G1627" s="140"/>
      <c r="H1627" s="141"/>
      <c r="I1627" s="142"/>
      <c r="J1627" s="143"/>
      <c r="K1627" s="144"/>
      <c r="L1627" s="145"/>
      <c r="M1627" s="151" t="str">
        <f>IF(G1627="","", IF(G1627="Palette TIP",#REF!,VLOOKUP(G1627, '金額'!$N$3:$P$62, 3, FALSE)))</f>
        <v/>
      </c>
      <c r="N1627" s="147" t="str">
        <f t="shared" si="2"/>
        <v/>
      </c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  <c r="AA1627" s="11"/>
      <c r="AB1627" s="11"/>
    </row>
    <row r="1628" ht="13.5" customHeight="1">
      <c r="A1628" s="148"/>
      <c r="B1628" s="60" t="str">
        <f>IF($K1628="","",(VLOOKUP($K1628,'判定表'!$B$3:$G$108,6,FALSE)))</f>
        <v/>
      </c>
      <c r="C1628" s="137"/>
      <c r="D1628" s="149" t="str">
        <f t="shared" si="1"/>
        <v/>
      </c>
      <c r="E1628" s="150" t="str">
        <f>IF(G1628="","",VLOOKUP($G1628,'金額'!$N$3:$O$62,2,FALSE))</f>
        <v/>
      </c>
      <c r="F1628" s="150" t="str">
        <f>IF(G1628="","",VLOOKUP($G1628,'金額'!$N$3:$Q$62,4,FALSE))</f>
        <v/>
      </c>
      <c r="G1628" s="140"/>
      <c r="H1628" s="141"/>
      <c r="I1628" s="142"/>
      <c r="J1628" s="143"/>
      <c r="K1628" s="144"/>
      <c r="L1628" s="145"/>
      <c r="M1628" s="151" t="str">
        <f>IF(G1628="","", IF(G1628="Palette TIP",#REF!,VLOOKUP(G1628, '金額'!$N$3:$P$62, 3, FALSE)))</f>
        <v/>
      </c>
      <c r="N1628" s="147" t="str">
        <f t="shared" si="2"/>
        <v/>
      </c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1"/>
      <c r="AB1628" s="11"/>
    </row>
    <row r="1629" ht="13.5" customHeight="1">
      <c r="A1629" s="148"/>
      <c r="B1629" s="60" t="str">
        <f>IF($K1629="","",(VLOOKUP($K1629,'判定表'!$B$3:$G$108,6,FALSE)))</f>
        <v/>
      </c>
      <c r="C1629" s="137"/>
      <c r="D1629" s="149" t="str">
        <f t="shared" si="1"/>
        <v/>
      </c>
      <c r="E1629" s="150" t="str">
        <f>IF(G1629="","",VLOOKUP($G1629,'金額'!$N$3:$O$62,2,FALSE))</f>
        <v/>
      </c>
      <c r="F1629" s="150" t="str">
        <f>IF(G1629="","",VLOOKUP($G1629,'金額'!$N$3:$Q$62,4,FALSE))</f>
        <v/>
      </c>
      <c r="G1629" s="140"/>
      <c r="H1629" s="141"/>
      <c r="I1629" s="142"/>
      <c r="J1629" s="143"/>
      <c r="K1629" s="144"/>
      <c r="L1629" s="145"/>
      <c r="M1629" s="151" t="str">
        <f>IF(G1629="","", IF(G1629="Palette TIP",#REF!,VLOOKUP(G1629, '金額'!$N$3:$P$62, 3, FALSE)))</f>
        <v/>
      </c>
      <c r="N1629" s="147" t="str">
        <f t="shared" si="2"/>
        <v/>
      </c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1"/>
      <c r="AB1629" s="11"/>
    </row>
    <row r="1630" ht="13.5" customHeight="1">
      <c r="A1630" s="148"/>
      <c r="B1630" s="60" t="str">
        <f>IF($K1630="","",(VLOOKUP($K1630,'判定表'!$B$3:$G$108,6,FALSE)))</f>
        <v/>
      </c>
      <c r="C1630" s="137"/>
      <c r="D1630" s="149" t="str">
        <f t="shared" si="1"/>
        <v/>
      </c>
      <c r="E1630" s="150" t="str">
        <f>IF(G1630="","",VLOOKUP($G1630,'金額'!$N$3:$O$62,2,FALSE))</f>
        <v/>
      </c>
      <c r="F1630" s="150" t="str">
        <f>IF(G1630="","",VLOOKUP($G1630,'金額'!$N$3:$Q$62,4,FALSE))</f>
        <v/>
      </c>
      <c r="G1630" s="140"/>
      <c r="H1630" s="141"/>
      <c r="I1630" s="142"/>
      <c r="J1630" s="143"/>
      <c r="K1630" s="144"/>
      <c r="L1630" s="145"/>
      <c r="M1630" s="151" t="str">
        <f>IF(G1630="","", IF(G1630="Palette TIP",#REF!,VLOOKUP(G1630, '金額'!$N$3:$P$62, 3, FALSE)))</f>
        <v/>
      </c>
      <c r="N1630" s="147" t="str">
        <f t="shared" si="2"/>
        <v/>
      </c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</row>
    <row r="1631" ht="13.5" customHeight="1">
      <c r="A1631" s="148"/>
      <c r="B1631" s="60" t="str">
        <f>IF($K1631="","",(VLOOKUP($K1631,'判定表'!$B$3:$G$108,6,FALSE)))</f>
        <v/>
      </c>
      <c r="C1631" s="137"/>
      <c r="D1631" s="149" t="str">
        <f t="shared" si="1"/>
        <v/>
      </c>
      <c r="E1631" s="150" t="str">
        <f>IF(G1631="","",VLOOKUP($G1631,'金額'!$N$3:$O$62,2,FALSE))</f>
        <v/>
      </c>
      <c r="F1631" s="150" t="str">
        <f>IF(G1631="","",VLOOKUP($G1631,'金額'!$N$3:$Q$62,4,FALSE))</f>
        <v/>
      </c>
      <c r="G1631" s="140"/>
      <c r="H1631" s="141"/>
      <c r="I1631" s="142"/>
      <c r="J1631" s="143"/>
      <c r="K1631" s="144"/>
      <c r="L1631" s="145"/>
      <c r="M1631" s="151" t="str">
        <f>IF(G1631="","", IF(G1631="Palette TIP",#REF!,VLOOKUP(G1631, '金額'!$N$3:$P$62, 3, FALSE)))</f>
        <v/>
      </c>
      <c r="N1631" s="147" t="str">
        <f t="shared" si="2"/>
        <v/>
      </c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1"/>
      <c r="AB1631" s="11"/>
    </row>
    <row r="1632" ht="13.5" customHeight="1">
      <c r="A1632" s="148"/>
      <c r="B1632" s="60" t="str">
        <f>IF($K1632="","",(VLOOKUP($K1632,'判定表'!$B$3:$G$108,6,FALSE)))</f>
        <v/>
      </c>
      <c r="C1632" s="137"/>
      <c r="D1632" s="149" t="str">
        <f t="shared" si="1"/>
        <v/>
      </c>
      <c r="E1632" s="150" t="str">
        <f>IF(G1632="","",VLOOKUP($G1632,'金額'!$N$3:$O$62,2,FALSE))</f>
        <v/>
      </c>
      <c r="F1632" s="150" t="str">
        <f>IF(G1632="","",VLOOKUP($G1632,'金額'!$N$3:$Q$62,4,FALSE))</f>
        <v/>
      </c>
      <c r="G1632" s="140"/>
      <c r="H1632" s="141"/>
      <c r="I1632" s="142"/>
      <c r="J1632" s="143"/>
      <c r="K1632" s="144"/>
      <c r="L1632" s="145"/>
      <c r="M1632" s="151" t="str">
        <f>IF(G1632="","", IF(G1632="Palette TIP",#REF!,VLOOKUP(G1632, '金額'!$N$3:$P$62, 3, FALSE)))</f>
        <v/>
      </c>
      <c r="N1632" s="147" t="str">
        <f t="shared" si="2"/>
        <v/>
      </c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1"/>
      <c r="AB1632" s="11"/>
    </row>
    <row r="1633" ht="13.5" customHeight="1">
      <c r="A1633" s="148"/>
      <c r="B1633" s="60" t="str">
        <f>IF($K1633="","",(VLOOKUP($K1633,'判定表'!$B$3:$G$108,6,FALSE)))</f>
        <v/>
      </c>
      <c r="C1633" s="137"/>
      <c r="D1633" s="149" t="str">
        <f t="shared" si="1"/>
        <v/>
      </c>
      <c r="E1633" s="150" t="str">
        <f>IF(G1633="","",VLOOKUP($G1633,'金額'!$N$3:$O$62,2,FALSE))</f>
        <v/>
      </c>
      <c r="F1633" s="150" t="str">
        <f>IF(G1633="","",VLOOKUP($G1633,'金額'!$N$3:$Q$62,4,FALSE))</f>
        <v/>
      </c>
      <c r="G1633" s="140"/>
      <c r="H1633" s="141"/>
      <c r="I1633" s="142"/>
      <c r="J1633" s="143"/>
      <c r="K1633" s="144"/>
      <c r="L1633" s="145"/>
      <c r="M1633" s="151" t="str">
        <f>IF(G1633="","", IF(G1633="Palette TIP",#REF!,VLOOKUP(G1633, '金額'!$N$3:$P$62, 3, FALSE)))</f>
        <v/>
      </c>
      <c r="N1633" s="147" t="str">
        <f t="shared" si="2"/>
        <v/>
      </c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</row>
    <row r="1634" ht="13.5" customHeight="1">
      <c r="A1634" s="148"/>
      <c r="B1634" s="60" t="str">
        <f>IF($K1634="","",(VLOOKUP($K1634,'判定表'!$B$3:$G$108,6,FALSE)))</f>
        <v/>
      </c>
      <c r="C1634" s="137"/>
      <c r="D1634" s="149" t="str">
        <f t="shared" si="1"/>
        <v/>
      </c>
      <c r="E1634" s="150" t="str">
        <f>IF(G1634="","",VLOOKUP($G1634,'金額'!$N$3:$O$62,2,FALSE))</f>
        <v/>
      </c>
      <c r="F1634" s="150" t="str">
        <f>IF(G1634="","",VLOOKUP($G1634,'金額'!$N$3:$Q$62,4,FALSE))</f>
        <v/>
      </c>
      <c r="G1634" s="140"/>
      <c r="H1634" s="141"/>
      <c r="I1634" s="142"/>
      <c r="J1634" s="143"/>
      <c r="K1634" s="144"/>
      <c r="L1634" s="145"/>
      <c r="M1634" s="151" t="str">
        <f>IF(G1634="","", IF(G1634="Palette TIP",#REF!,VLOOKUP(G1634, '金額'!$N$3:$P$62, 3, FALSE)))</f>
        <v/>
      </c>
      <c r="N1634" s="147" t="str">
        <f t="shared" si="2"/>
        <v/>
      </c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</row>
    <row r="1635" ht="13.5" customHeight="1">
      <c r="A1635" s="148"/>
      <c r="B1635" s="60" t="str">
        <f>IF($K1635="","",(VLOOKUP($K1635,'判定表'!$B$3:$G$108,6,FALSE)))</f>
        <v/>
      </c>
      <c r="C1635" s="137"/>
      <c r="D1635" s="149" t="str">
        <f t="shared" si="1"/>
        <v/>
      </c>
      <c r="E1635" s="150" t="str">
        <f>IF(G1635="","",VLOOKUP($G1635,'金額'!$N$3:$O$62,2,FALSE))</f>
        <v/>
      </c>
      <c r="F1635" s="150" t="str">
        <f>IF(G1635="","",VLOOKUP($G1635,'金額'!$N$3:$Q$62,4,FALSE))</f>
        <v/>
      </c>
      <c r="G1635" s="140"/>
      <c r="H1635" s="141"/>
      <c r="I1635" s="142"/>
      <c r="J1635" s="143"/>
      <c r="K1635" s="144"/>
      <c r="L1635" s="145"/>
      <c r="M1635" s="151" t="str">
        <f>IF(G1635="","", IF(G1635="Palette TIP",#REF!,VLOOKUP(G1635, '金額'!$N$3:$P$62, 3, FALSE)))</f>
        <v/>
      </c>
      <c r="N1635" s="147" t="str">
        <f t="shared" si="2"/>
        <v/>
      </c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  <c r="AA1635" s="11"/>
      <c r="AB1635" s="11"/>
    </row>
    <row r="1636" ht="13.5" customHeight="1">
      <c r="A1636" s="148"/>
      <c r="B1636" s="60" t="str">
        <f>IF($K1636="","",(VLOOKUP($K1636,'判定表'!$B$3:$G$108,6,FALSE)))</f>
        <v/>
      </c>
      <c r="C1636" s="137"/>
      <c r="D1636" s="149" t="str">
        <f t="shared" si="1"/>
        <v/>
      </c>
      <c r="E1636" s="150" t="str">
        <f>IF(G1636="","",VLOOKUP($G1636,'金額'!$N$3:$O$62,2,FALSE))</f>
        <v/>
      </c>
      <c r="F1636" s="150" t="str">
        <f>IF(G1636="","",VLOOKUP($G1636,'金額'!$N$3:$Q$62,4,FALSE))</f>
        <v/>
      </c>
      <c r="G1636" s="140"/>
      <c r="H1636" s="141"/>
      <c r="I1636" s="142"/>
      <c r="J1636" s="143"/>
      <c r="K1636" s="144"/>
      <c r="L1636" s="145"/>
      <c r="M1636" s="151" t="str">
        <f>IF(G1636="","", IF(G1636="Palette TIP",#REF!,VLOOKUP(G1636, '金額'!$N$3:$P$62, 3, FALSE)))</f>
        <v/>
      </c>
      <c r="N1636" s="147" t="str">
        <f t="shared" si="2"/>
        <v/>
      </c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1"/>
      <c r="AB1636" s="11"/>
    </row>
    <row r="1637" ht="13.5" customHeight="1">
      <c r="A1637" s="148"/>
      <c r="B1637" s="60" t="str">
        <f>IF($K1637="","",(VLOOKUP($K1637,'判定表'!$B$3:$G$108,6,FALSE)))</f>
        <v/>
      </c>
      <c r="C1637" s="137"/>
      <c r="D1637" s="149" t="str">
        <f t="shared" si="1"/>
        <v/>
      </c>
      <c r="E1637" s="150" t="str">
        <f>IF(G1637="","",VLOOKUP($G1637,'金額'!$N$3:$O$62,2,FALSE))</f>
        <v/>
      </c>
      <c r="F1637" s="150" t="str">
        <f>IF(G1637="","",VLOOKUP($G1637,'金額'!$N$3:$Q$62,4,FALSE))</f>
        <v/>
      </c>
      <c r="G1637" s="140"/>
      <c r="H1637" s="141"/>
      <c r="I1637" s="142"/>
      <c r="J1637" s="143"/>
      <c r="K1637" s="144"/>
      <c r="L1637" s="145"/>
      <c r="M1637" s="151" t="str">
        <f>IF(G1637="","", IF(G1637="Palette TIP",#REF!,VLOOKUP(G1637, '金額'!$N$3:$P$62, 3, FALSE)))</f>
        <v/>
      </c>
      <c r="N1637" s="147" t="str">
        <f t="shared" si="2"/>
        <v/>
      </c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</row>
    <row r="1638" ht="13.5" customHeight="1">
      <c r="A1638" s="148"/>
      <c r="B1638" s="60" t="str">
        <f>IF($K1638="","",(VLOOKUP($K1638,'判定表'!$B$3:$G$108,6,FALSE)))</f>
        <v/>
      </c>
      <c r="C1638" s="137"/>
      <c r="D1638" s="149" t="str">
        <f t="shared" si="1"/>
        <v/>
      </c>
      <c r="E1638" s="150" t="str">
        <f>IF(G1638="","",VLOOKUP($G1638,'金額'!$N$3:$O$62,2,FALSE))</f>
        <v/>
      </c>
      <c r="F1638" s="150" t="str">
        <f>IF(G1638="","",VLOOKUP($G1638,'金額'!$N$3:$Q$62,4,FALSE))</f>
        <v/>
      </c>
      <c r="G1638" s="140"/>
      <c r="H1638" s="141"/>
      <c r="I1638" s="142"/>
      <c r="J1638" s="143"/>
      <c r="K1638" s="144"/>
      <c r="L1638" s="145"/>
      <c r="M1638" s="151" t="str">
        <f>IF(G1638="","", IF(G1638="Palette TIP",#REF!,VLOOKUP(G1638, '金額'!$N$3:$P$62, 3, FALSE)))</f>
        <v/>
      </c>
      <c r="N1638" s="147" t="str">
        <f t="shared" si="2"/>
        <v/>
      </c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1"/>
      <c r="AB1638" s="11"/>
    </row>
    <row r="1639" ht="13.5" customHeight="1">
      <c r="A1639" s="148"/>
      <c r="B1639" s="60" t="str">
        <f>IF($K1639="","",(VLOOKUP($K1639,'判定表'!$B$3:$G$108,6,FALSE)))</f>
        <v/>
      </c>
      <c r="C1639" s="137"/>
      <c r="D1639" s="149" t="str">
        <f t="shared" si="1"/>
        <v/>
      </c>
      <c r="E1639" s="150" t="str">
        <f>IF(G1639="","",VLOOKUP($G1639,'金額'!$N$3:$O$62,2,FALSE))</f>
        <v/>
      </c>
      <c r="F1639" s="150" t="str">
        <f>IF(G1639="","",VLOOKUP($G1639,'金額'!$N$3:$Q$62,4,FALSE))</f>
        <v/>
      </c>
      <c r="G1639" s="140"/>
      <c r="H1639" s="141"/>
      <c r="I1639" s="142"/>
      <c r="J1639" s="143"/>
      <c r="K1639" s="144"/>
      <c r="L1639" s="145"/>
      <c r="M1639" s="151" t="str">
        <f>IF(G1639="","", IF(G1639="Palette TIP",#REF!,VLOOKUP(G1639, '金額'!$N$3:$P$62, 3, FALSE)))</f>
        <v/>
      </c>
      <c r="N1639" s="147" t="str">
        <f t="shared" si="2"/>
        <v/>
      </c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1"/>
      <c r="AB1639" s="11"/>
    </row>
    <row r="1640" ht="13.5" customHeight="1">
      <c r="A1640" s="148"/>
      <c r="B1640" s="60" t="str">
        <f>IF($K1640="","",(VLOOKUP($K1640,'判定表'!$B$3:$G$108,6,FALSE)))</f>
        <v/>
      </c>
      <c r="C1640" s="137"/>
      <c r="D1640" s="149" t="str">
        <f t="shared" si="1"/>
        <v/>
      </c>
      <c r="E1640" s="150" t="str">
        <f>IF(G1640="","",VLOOKUP($G1640,'金額'!$N$3:$O$62,2,FALSE))</f>
        <v/>
      </c>
      <c r="F1640" s="150" t="str">
        <f>IF(G1640="","",VLOOKUP($G1640,'金額'!$N$3:$Q$62,4,FALSE))</f>
        <v/>
      </c>
      <c r="G1640" s="140"/>
      <c r="H1640" s="141"/>
      <c r="I1640" s="142"/>
      <c r="J1640" s="143"/>
      <c r="K1640" s="144"/>
      <c r="L1640" s="145"/>
      <c r="M1640" s="151" t="str">
        <f>IF(G1640="","", IF(G1640="Palette TIP",#REF!,VLOOKUP(G1640, '金額'!$N$3:$P$62, 3, FALSE)))</f>
        <v/>
      </c>
      <c r="N1640" s="147" t="str">
        <f t="shared" si="2"/>
        <v/>
      </c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</row>
    <row r="1641" ht="13.5" customHeight="1">
      <c r="A1641" s="148"/>
      <c r="B1641" s="60" t="str">
        <f>IF($K1641="","",(VLOOKUP($K1641,'判定表'!$B$3:$G$108,6,FALSE)))</f>
        <v/>
      </c>
      <c r="C1641" s="137"/>
      <c r="D1641" s="149" t="str">
        <f t="shared" si="1"/>
        <v/>
      </c>
      <c r="E1641" s="150" t="str">
        <f>IF(G1641="","",VLOOKUP($G1641,'金額'!$N$3:$O$62,2,FALSE))</f>
        <v/>
      </c>
      <c r="F1641" s="150" t="str">
        <f>IF(G1641="","",VLOOKUP($G1641,'金額'!$N$3:$Q$62,4,FALSE))</f>
        <v/>
      </c>
      <c r="G1641" s="140"/>
      <c r="H1641" s="141"/>
      <c r="I1641" s="142"/>
      <c r="J1641" s="143"/>
      <c r="K1641" s="144"/>
      <c r="L1641" s="145"/>
      <c r="M1641" s="151" t="str">
        <f>IF(G1641="","", IF(G1641="Palette TIP",#REF!,VLOOKUP(G1641, '金額'!$N$3:$P$62, 3, FALSE)))</f>
        <v/>
      </c>
      <c r="N1641" s="147" t="str">
        <f t="shared" si="2"/>
        <v/>
      </c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1"/>
      <c r="AB1641" s="11"/>
    </row>
    <row r="1642" ht="13.5" customHeight="1">
      <c r="A1642" s="148"/>
      <c r="B1642" s="60" t="str">
        <f>IF($K1642="","",(VLOOKUP($K1642,'判定表'!$B$3:$G$108,6,FALSE)))</f>
        <v/>
      </c>
      <c r="C1642" s="137"/>
      <c r="D1642" s="149" t="str">
        <f t="shared" si="1"/>
        <v/>
      </c>
      <c r="E1642" s="150" t="str">
        <f>IF(G1642="","",VLOOKUP($G1642,'金額'!$N$3:$O$62,2,FALSE))</f>
        <v/>
      </c>
      <c r="F1642" s="150" t="str">
        <f>IF(G1642="","",VLOOKUP($G1642,'金額'!$N$3:$Q$62,4,FALSE))</f>
        <v/>
      </c>
      <c r="G1642" s="140"/>
      <c r="H1642" s="141"/>
      <c r="I1642" s="142"/>
      <c r="J1642" s="143"/>
      <c r="K1642" s="144"/>
      <c r="L1642" s="145"/>
      <c r="M1642" s="151" t="str">
        <f>IF(G1642="","", IF(G1642="Palette TIP",#REF!,VLOOKUP(G1642, '金額'!$N$3:$P$62, 3, FALSE)))</f>
        <v/>
      </c>
      <c r="N1642" s="147" t="str">
        <f t="shared" si="2"/>
        <v/>
      </c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1"/>
      <c r="AB1642" s="11"/>
    </row>
    <row r="1643" ht="13.5" customHeight="1">
      <c r="A1643" s="148"/>
      <c r="B1643" s="60" t="str">
        <f>IF($K1643="","",(VLOOKUP($K1643,'判定表'!$B$3:$G$108,6,FALSE)))</f>
        <v/>
      </c>
      <c r="C1643" s="137"/>
      <c r="D1643" s="149" t="str">
        <f t="shared" si="1"/>
        <v/>
      </c>
      <c r="E1643" s="150" t="str">
        <f>IF(G1643="","",VLOOKUP($G1643,'金額'!$N$3:$O$62,2,FALSE))</f>
        <v/>
      </c>
      <c r="F1643" s="150" t="str">
        <f>IF(G1643="","",VLOOKUP($G1643,'金額'!$N$3:$Q$62,4,FALSE))</f>
        <v/>
      </c>
      <c r="G1643" s="140"/>
      <c r="H1643" s="141"/>
      <c r="I1643" s="142"/>
      <c r="J1643" s="143"/>
      <c r="K1643" s="144"/>
      <c r="L1643" s="145"/>
      <c r="M1643" s="151" t="str">
        <f>IF(G1643="","", IF(G1643="Palette TIP",#REF!,VLOOKUP(G1643, '金額'!$N$3:$P$62, 3, FALSE)))</f>
        <v/>
      </c>
      <c r="N1643" s="147" t="str">
        <f t="shared" si="2"/>
        <v/>
      </c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  <c r="AB1643" s="11"/>
    </row>
    <row r="1644" ht="13.5" customHeight="1">
      <c r="A1644" s="148"/>
      <c r="B1644" s="60" t="str">
        <f>IF($K1644="","",(VLOOKUP($K1644,'判定表'!$B$3:$G$108,6,FALSE)))</f>
        <v/>
      </c>
      <c r="C1644" s="137"/>
      <c r="D1644" s="149" t="str">
        <f t="shared" si="1"/>
        <v/>
      </c>
      <c r="E1644" s="150" t="str">
        <f>IF(G1644="","",VLOOKUP($G1644,'金額'!$N$3:$O$62,2,FALSE))</f>
        <v/>
      </c>
      <c r="F1644" s="150" t="str">
        <f>IF(G1644="","",VLOOKUP($G1644,'金額'!$N$3:$Q$62,4,FALSE))</f>
        <v/>
      </c>
      <c r="G1644" s="140"/>
      <c r="H1644" s="141"/>
      <c r="I1644" s="142"/>
      <c r="J1644" s="143"/>
      <c r="K1644" s="144"/>
      <c r="L1644" s="145"/>
      <c r="M1644" s="151" t="str">
        <f>IF(G1644="","", IF(G1644="Palette TIP",#REF!,VLOOKUP(G1644, '金額'!$N$3:$P$62, 3, FALSE)))</f>
        <v/>
      </c>
      <c r="N1644" s="147" t="str">
        <f t="shared" si="2"/>
        <v/>
      </c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  <c r="AB1644" s="11"/>
    </row>
    <row r="1645" ht="13.5" customHeight="1">
      <c r="A1645" s="148"/>
      <c r="B1645" s="60" t="str">
        <f>IF($K1645="","",(VLOOKUP($K1645,'判定表'!$B$3:$G$108,6,FALSE)))</f>
        <v/>
      </c>
      <c r="C1645" s="137"/>
      <c r="D1645" s="149" t="str">
        <f t="shared" si="1"/>
        <v/>
      </c>
      <c r="E1645" s="150" t="str">
        <f>IF(G1645="","",VLOOKUP($G1645,'金額'!$N$3:$O$62,2,FALSE))</f>
        <v/>
      </c>
      <c r="F1645" s="150" t="str">
        <f>IF(G1645="","",VLOOKUP($G1645,'金額'!$N$3:$Q$62,4,FALSE))</f>
        <v/>
      </c>
      <c r="G1645" s="140"/>
      <c r="H1645" s="141"/>
      <c r="I1645" s="142"/>
      <c r="J1645" s="143"/>
      <c r="K1645" s="144"/>
      <c r="L1645" s="145"/>
      <c r="M1645" s="151" t="str">
        <f>IF(G1645="","", IF(G1645="Palette TIP",#REF!,VLOOKUP(G1645, '金額'!$N$3:$P$62, 3, FALSE)))</f>
        <v/>
      </c>
      <c r="N1645" s="147" t="str">
        <f t="shared" si="2"/>
        <v/>
      </c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</row>
    <row r="1646" ht="13.5" customHeight="1">
      <c r="A1646" s="148"/>
      <c r="B1646" s="60" t="str">
        <f>IF($K1646="","",(VLOOKUP($K1646,'判定表'!$B$3:$G$108,6,FALSE)))</f>
        <v/>
      </c>
      <c r="C1646" s="137"/>
      <c r="D1646" s="149" t="str">
        <f t="shared" si="1"/>
        <v/>
      </c>
      <c r="E1646" s="150" t="str">
        <f>IF(G1646="","",VLOOKUP($G1646,'金額'!$N$3:$O$62,2,FALSE))</f>
        <v/>
      </c>
      <c r="F1646" s="150" t="str">
        <f>IF(G1646="","",VLOOKUP($G1646,'金額'!$N$3:$Q$62,4,FALSE))</f>
        <v/>
      </c>
      <c r="G1646" s="140"/>
      <c r="H1646" s="141"/>
      <c r="I1646" s="142"/>
      <c r="J1646" s="143"/>
      <c r="K1646" s="144"/>
      <c r="L1646" s="145"/>
      <c r="M1646" s="151" t="str">
        <f>IF(G1646="","", IF(G1646="Palette TIP",#REF!,VLOOKUP(G1646, '金額'!$N$3:$P$62, 3, FALSE)))</f>
        <v/>
      </c>
      <c r="N1646" s="147" t="str">
        <f t="shared" si="2"/>
        <v/>
      </c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  <c r="AB1646" s="11"/>
    </row>
    <row r="1647" ht="13.5" customHeight="1">
      <c r="A1647" s="148"/>
      <c r="B1647" s="60" t="str">
        <f>IF($K1647="","",(VLOOKUP($K1647,'判定表'!$B$3:$G$108,6,FALSE)))</f>
        <v/>
      </c>
      <c r="C1647" s="137"/>
      <c r="D1647" s="149" t="str">
        <f t="shared" si="1"/>
        <v/>
      </c>
      <c r="E1647" s="150" t="str">
        <f>IF(G1647="","",VLOOKUP($G1647,'金額'!$N$3:$O$62,2,FALSE))</f>
        <v/>
      </c>
      <c r="F1647" s="150" t="str">
        <f>IF(G1647="","",VLOOKUP($G1647,'金額'!$N$3:$Q$62,4,FALSE))</f>
        <v/>
      </c>
      <c r="G1647" s="140"/>
      <c r="H1647" s="141"/>
      <c r="I1647" s="142"/>
      <c r="J1647" s="143"/>
      <c r="K1647" s="144"/>
      <c r="L1647" s="145"/>
      <c r="M1647" s="151" t="str">
        <f>IF(G1647="","", IF(G1647="Palette TIP",#REF!,VLOOKUP(G1647, '金額'!$N$3:$P$62, 3, FALSE)))</f>
        <v/>
      </c>
      <c r="N1647" s="147" t="str">
        <f t="shared" si="2"/>
        <v/>
      </c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</row>
    <row r="1648" ht="13.5" customHeight="1">
      <c r="A1648" s="148"/>
      <c r="B1648" s="60" t="str">
        <f>IF($K1648="","",(VLOOKUP($K1648,'判定表'!$B$3:$G$108,6,FALSE)))</f>
        <v/>
      </c>
      <c r="C1648" s="137"/>
      <c r="D1648" s="149" t="str">
        <f t="shared" si="1"/>
        <v/>
      </c>
      <c r="E1648" s="150" t="str">
        <f>IF(G1648="","",VLOOKUP($G1648,'金額'!$N$3:$O$62,2,FALSE))</f>
        <v/>
      </c>
      <c r="F1648" s="150" t="str">
        <f>IF(G1648="","",VLOOKUP($G1648,'金額'!$N$3:$Q$62,4,FALSE))</f>
        <v/>
      </c>
      <c r="G1648" s="140"/>
      <c r="H1648" s="141"/>
      <c r="I1648" s="142"/>
      <c r="J1648" s="143"/>
      <c r="K1648" s="144"/>
      <c r="L1648" s="145"/>
      <c r="M1648" s="151" t="str">
        <f>IF(G1648="","", IF(G1648="Palette TIP",#REF!,VLOOKUP(G1648, '金額'!$N$3:$P$62, 3, FALSE)))</f>
        <v/>
      </c>
      <c r="N1648" s="147" t="str">
        <f t="shared" si="2"/>
        <v/>
      </c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</row>
    <row r="1649" ht="13.5" customHeight="1">
      <c r="A1649" s="148"/>
      <c r="B1649" s="60" t="str">
        <f>IF($K1649="","",(VLOOKUP($K1649,'判定表'!$B$3:$G$108,6,FALSE)))</f>
        <v/>
      </c>
      <c r="C1649" s="137"/>
      <c r="D1649" s="149" t="str">
        <f t="shared" si="1"/>
        <v/>
      </c>
      <c r="E1649" s="150" t="str">
        <f>IF(G1649="","",VLOOKUP($G1649,'金額'!$N$3:$O$62,2,FALSE))</f>
        <v/>
      </c>
      <c r="F1649" s="150" t="str">
        <f>IF(G1649="","",VLOOKUP($G1649,'金額'!$N$3:$Q$62,4,FALSE))</f>
        <v/>
      </c>
      <c r="G1649" s="140"/>
      <c r="H1649" s="141"/>
      <c r="I1649" s="142"/>
      <c r="J1649" s="143"/>
      <c r="K1649" s="144"/>
      <c r="L1649" s="145"/>
      <c r="M1649" s="151" t="str">
        <f>IF(G1649="","", IF(G1649="Palette TIP",#REF!,VLOOKUP(G1649, '金額'!$N$3:$P$62, 3, FALSE)))</f>
        <v/>
      </c>
      <c r="N1649" s="147" t="str">
        <f t="shared" si="2"/>
        <v/>
      </c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</row>
    <row r="1650" ht="13.5" customHeight="1">
      <c r="A1650" s="148"/>
      <c r="B1650" s="60" t="str">
        <f>IF($K1650="","",(VLOOKUP($K1650,'判定表'!$B$3:$G$108,6,FALSE)))</f>
        <v/>
      </c>
      <c r="C1650" s="137"/>
      <c r="D1650" s="149" t="str">
        <f t="shared" si="1"/>
        <v/>
      </c>
      <c r="E1650" s="150" t="str">
        <f>IF(G1650="","",VLOOKUP($G1650,'金額'!$N$3:$O$62,2,FALSE))</f>
        <v/>
      </c>
      <c r="F1650" s="150" t="str">
        <f>IF(G1650="","",VLOOKUP($G1650,'金額'!$N$3:$Q$62,4,FALSE))</f>
        <v/>
      </c>
      <c r="G1650" s="140"/>
      <c r="H1650" s="141"/>
      <c r="I1650" s="142"/>
      <c r="J1650" s="143"/>
      <c r="K1650" s="144"/>
      <c r="L1650" s="145"/>
      <c r="M1650" s="151" t="str">
        <f>IF(G1650="","", IF(G1650="Palette TIP",#REF!,VLOOKUP(G1650, '金額'!$N$3:$P$62, 3, FALSE)))</f>
        <v/>
      </c>
      <c r="N1650" s="147" t="str">
        <f t="shared" si="2"/>
        <v/>
      </c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1"/>
      <c r="AB1650" s="11"/>
    </row>
    <row r="1651" ht="13.5" customHeight="1">
      <c r="A1651" s="148"/>
      <c r="B1651" s="60" t="str">
        <f>IF($K1651="","",(VLOOKUP($K1651,'判定表'!$B$3:$G$108,6,FALSE)))</f>
        <v/>
      </c>
      <c r="C1651" s="137"/>
      <c r="D1651" s="149" t="str">
        <f t="shared" si="1"/>
        <v/>
      </c>
      <c r="E1651" s="150" t="str">
        <f>IF(G1651="","",VLOOKUP($G1651,'金額'!$N$3:$O$62,2,FALSE))</f>
        <v/>
      </c>
      <c r="F1651" s="150" t="str">
        <f>IF(G1651="","",VLOOKUP($G1651,'金額'!$N$3:$Q$62,4,FALSE))</f>
        <v/>
      </c>
      <c r="G1651" s="140"/>
      <c r="H1651" s="141"/>
      <c r="I1651" s="142"/>
      <c r="J1651" s="143"/>
      <c r="K1651" s="144"/>
      <c r="L1651" s="145"/>
      <c r="M1651" s="151" t="str">
        <f>IF(G1651="","", IF(G1651="Palette TIP",#REF!,VLOOKUP(G1651, '金額'!$N$3:$P$62, 3, FALSE)))</f>
        <v/>
      </c>
      <c r="N1651" s="147" t="str">
        <f t="shared" si="2"/>
        <v/>
      </c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1"/>
      <c r="AB1651" s="11"/>
    </row>
    <row r="1652" ht="13.5" customHeight="1">
      <c r="A1652" s="148"/>
      <c r="B1652" s="60" t="str">
        <f>IF($K1652="","",(VLOOKUP($K1652,'判定表'!$B$3:$G$108,6,FALSE)))</f>
        <v/>
      </c>
      <c r="C1652" s="137"/>
      <c r="D1652" s="149" t="str">
        <f t="shared" si="1"/>
        <v/>
      </c>
      <c r="E1652" s="150" t="str">
        <f>IF(G1652="","",VLOOKUP($G1652,'金額'!$N$3:$O$62,2,FALSE))</f>
        <v/>
      </c>
      <c r="F1652" s="150" t="str">
        <f>IF(G1652="","",VLOOKUP($G1652,'金額'!$N$3:$Q$62,4,FALSE))</f>
        <v/>
      </c>
      <c r="G1652" s="140"/>
      <c r="H1652" s="141"/>
      <c r="I1652" s="142"/>
      <c r="J1652" s="143"/>
      <c r="K1652" s="144"/>
      <c r="L1652" s="145"/>
      <c r="M1652" s="151" t="str">
        <f>IF(G1652="","", IF(G1652="Palette TIP",#REF!,VLOOKUP(G1652, '金額'!$N$3:$P$62, 3, FALSE)))</f>
        <v/>
      </c>
      <c r="N1652" s="147" t="str">
        <f t="shared" si="2"/>
        <v/>
      </c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1"/>
      <c r="AB1652" s="11"/>
    </row>
    <row r="1653" ht="13.5" customHeight="1">
      <c r="A1653" s="148"/>
      <c r="B1653" s="60" t="str">
        <f>IF($K1653="","",(VLOOKUP($K1653,'判定表'!$B$3:$G$108,6,FALSE)))</f>
        <v/>
      </c>
      <c r="C1653" s="137"/>
      <c r="D1653" s="149" t="str">
        <f t="shared" si="1"/>
        <v/>
      </c>
      <c r="E1653" s="150" t="str">
        <f>IF(G1653="","",VLOOKUP($G1653,'金額'!$N$3:$O$62,2,FALSE))</f>
        <v/>
      </c>
      <c r="F1653" s="150" t="str">
        <f>IF(G1653="","",VLOOKUP($G1653,'金額'!$N$3:$Q$62,4,FALSE))</f>
        <v/>
      </c>
      <c r="G1653" s="140"/>
      <c r="H1653" s="141"/>
      <c r="I1653" s="142"/>
      <c r="J1653" s="143"/>
      <c r="K1653" s="144"/>
      <c r="L1653" s="145"/>
      <c r="M1653" s="151" t="str">
        <f>IF(G1653="","", IF(G1653="Palette TIP",#REF!,VLOOKUP(G1653, '金額'!$N$3:$P$62, 3, FALSE)))</f>
        <v/>
      </c>
      <c r="N1653" s="147" t="str">
        <f t="shared" si="2"/>
        <v/>
      </c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  <c r="AB1653" s="11"/>
    </row>
    <row r="1654" ht="13.5" customHeight="1">
      <c r="A1654" s="148"/>
      <c r="B1654" s="60" t="str">
        <f>IF($K1654="","",(VLOOKUP($K1654,'判定表'!$B$3:$G$108,6,FALSE)))</f>
        <v/>
      </c>
      <c r="C1654" s="137"/>
      <c r="D1654" s="149" t="str">
        <f t="shared" si="1"/>
        <v/>
      </c>
      <c r="E1654" s="150" t="str">
        <f>IF(G1654="","",VLOOKUP($G1654,'金額'!$N$3:$O$62,2,FALSE))</f>
        <v/>
      </c>
      <c r="F1654" s="150" t="str">
        <f>IF(G1654="","",VLOOKUP($G1654,'金額'!$N$3:$Q$62,4,FALSE))</f>
        <v/>
      </c>
      <c r="G1654" s="140"/>
      <c r="H1654" s="141"/>
      <c r="I1654" s="142"/>
      <c r="J1654" s="143"/>
      <c r="K1654" s="144"/>
      <c r="L1654" s="145"/>
      <c r="M1654" s="151" t="str">
        <f>IF(G1654="","", IF(G1654="Palette TIP",#REF!,VLOOKUP(G1654, '金額'!$N$3:$P$62, 3, FALSE)))</f>
        <v/>
      </c>
      <c r="N1654" s="147" t="str">
        <f t="shared" si="2"/>
        <v/>
      </c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1"/>
      <c r="AB1654" s="11"/>
    </row>
    <row r="1655" ht="13.5" customHeight="1">
      <c r="A1655" s="148"/>
      <c r="B1655" s="60" t="str">
        <f>IF($K1655="","",(VLOOKUP($K1655,'判定表'!$B$3:$G$108,6,FALSE)))</f>
        <v/>
      </c>
      <c r="C1655" s="137"/>
      <c r="D1655" s="149" t="str">
        <f t="shared" si="1"/>
        <v/>
      </c>
      <c r="E1655" s="150" t="str">
        <f>IF(G1655="","",VLOOKUP($G1655,'金額'!$N$3:$O$62,2,FALSE))</f>
        <v/>
      </c>
      <c r="F1655" s="150" t="str">
        <f>IF(G1655="","",VLOOKUP($G1655,'金額'!$N$3:$Q$62,4,FALSE))</f>
        <v/>
      </c>
      <c r="G1655" s="140"/>
      <c r="H1655" s="141"/>
      <c r="I1655" s="142"/>
      <c r="J1655" s="143"/>
      <c r="K1655" s="144"/>
      <c r="L1655" s="145"/>
      <c r="M1655" s="151" t="str">
        <f>IF(G1655="","", IF(G1655="Palette TIP",#REF!,VLOOKUP(G1655, '金額'!$N$3:$P$62, 3, FALSE)))</f>
        <v/>
      </c>
      <c r="N1655" s="147" t="str">
        <f t="shared" si="2"/>
        <v/>
      </c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</row>
    <row r="1656" ht="13.5" customHeight="1">
      <c r="A1656" s="148"/>
      <c r="B1656" s="60" t="str">
        <f>IF($K1656="","",(VLOOKUP($K1656,'判定表'!$B$3:$G$108,6,FALSE)))</f>
        <v/>
      </c>
      <c r="C1656" s="137"/>
      <c r="D1656" s="149" t="str">
        <f t="shared" si="1"/>
        <v/>
      </c>
      <c r="E1656" s="150" t="str">
        <f>IF(G1656="","",VLOOKUP($G1656,'金額'!$N$3:$O$62,2,FALSE))</f>
        <v/>
      </c>
      <c r="F1656" s="150" t="str">
        <f>IF(G1656="","",VLOOKUP($G1656,'金額'!$N$3:$Q$62,4,FALSE))</f>
        <v/>
      </c>
      <c r="G1656" s="140"/>
      <c r="H1656" s="141"/>
      <c r="I1656" s="142"/>
      <c r="J1656" s="143"/>
      <c r="K1656" s="144"/>
      <c r="L1656" s="145"/>
      <c r="M1656" s="151" t="str">
        <f>IF(G1656="","", IF(G1656="Palette TIP",#REF!,VLOOKUP(G1656, '金額'!$N$3:$P$62, 3, FALSE)))</f>
        <v/>
      </c>
      <c r="N1656" s="147" t="str">
        <f t="shared" si="2"/>
        <v/>
      </c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  <c r="AA1656" s="11"/>
      <c r="AB1656" s="11"/>
    </row>
    <row r="1657" ht="13.5" customHeight="1">
      <c r="A1657" s="148"/>
      <c r="B1657" s="60" t="str">
        <f>IF($K1657="","",(VLOOKUP($K1657,'判定表'!$B$3:$G$108,6,FALSE)))</f>
        <v/>
      </c>
      <c r="C1657" s="137"/>
      <c r="D1657" s="149" t="str">
        <f t="shared" si="1"/>
        <v/>
      </c>
      <c r="E1657" s="150" t="str">
        <f>IF(G1657="","",VLOOKUP($G1657,'金額'!$N$3:$O$62,2,FALSE))</f>
        <v/>
      </c>
      <c r="F1657" s="150" t="str">
        <f>IF(G1657="","",VLOOKUP($G1657,'金額'!$N$3:$Q$62,4,FALSE))</f>
        <v/>
      </c>
      <c r="G1657" s="140"/>
      <c r="H1657" s="141"/>
      <c r="I1657" s="142"/>
      <c r="J1657" s="143"/>
      <c r="K1657" s="144"/>
      <c r="L1657" s="145"/>
      <c r="M1657" s="151" t="str">
        <f>IF(G1657="","", IF(G1657="Palette TIP",#REF!,VLOOKUP(G1657, '金額'!$N$3:$P$62, 3, FALSE)))</f>
        <v/>
      </c>
      <c r="N1657" s="147" t="str">
        <f t="shared" si="2"/>
        <v/>
      </c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11"/>
      <c r="AB1657" s="11"/>
    </row>
    <row r="1658" ht="13.5" customHeight="1">
      <c r="A1658" s="148"/>
      <c r="B1658" s="60" t="str">
        <f>IF($K1658="","",(VLOOKUP($K1658,'判定表'!$B$3:$G$108,6,FALSE)))</f>
        <v/>
      </c>
      <c r="C1658" s="137"/>
      <c r="D1658" s="149" t="str">
        <f t="shared" si="1"/>
        <v/>
      </c>
      <c r="E1658" s="150" t="str">
        <f>IF(G1658="","",VLOOKUP($G1658,'金額'!$N$3:$O$62,2,FALSE))</f>
        <v/>
      </c>
      <c r="F1658" s="150" t="str">
        <f>IF(G1658="","",VLOOKUP($G1658,'金額'!$N$3:$Q$62,4,FALSE))</f>
        <v/>
      </c>
      <c r="G1658" s="140"/>
      <c r="H1658" s="141"/>
      <c r="I1658" s="142"/>
      <c r="J1658" s="143"/>
      <c r="K1658" s="144"/>
      <c r="L1658" s="145"/>
      <c r="M1658" s="151" t="str">
        <f>IF(G1658="","", IF(G1658="Palette TIP",#REF!,VLOOKUP(G1658, '金額'!$N$3:$P$62, 3, FALSE)))</f>
        <v/>
      </c>
      <c r="N1658" s="147" t="str">
        <f t="shared" si="2"/>
        <v/>
      </c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</row>
    <row r="1659" ht="13.5" customHeight="1">
      <c r="A1659" s="148"/>
      <c r="B1659" s="60" t="str">
        <f>IF($K1659="","",(VLOOKUP($K1659,'判定表'!$B$3:$G$108,6,FALSE)))</f>
        <v/>
      </c>
      <c r="C1659" s="137"/>
      <c r="D1659" s="149" t="str">
        <f t="shared" si="1"/>
        <v/>
      </c>
      <c r="E1659" s="150" t="str">
        <f>IF(G1659="","",VLOOKUP($G1659,'金額'!$N$3:$O$62,2,FALSE))</f>
        <v/>
      </c>
      <c r="F1659" s="150" t="str">
        <f>IF(G1659="","",VLOOKUP($G1659,'金額'!$N$3:$Q$62,4,FALSE))</f>
        <v/>
      </c>
      <c r="G1659" s="140"/>
      <c r="H1659" s="141"/>
      <c r="I1659" s="142"/>
      <c r="J1659" s="143"/>
      <c r="K1659" s="144"/>
      <c r="L1659" s="145"/>
      <c r="M1659" s="151" t="str">
        <f>IF(G1659="","", IF(G1659="Palette TIP",#REF!,VLOOKUP(G1659, '金額'!$N$3:$P$62, 3, FALSE)))</f>
        <v/>
      </c>
      <c r="N1659" s="147" t="str">
        <f t="shared" si="2"/>
        <v/>
      </c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1"/>
      <c r="AB1659" s="11"/>
    </row>
    <row r="1660" ht="13.5" customHeight="1">
      <c r="A1660" s="148"/>
      <c r="B1660" s="60" t="str">
        <f>IF($K1660="","",(VLOOKUP($K1660,'判定表'!$B$3:$G$108,6,FALSE)))</f>
        <v/>
      </c>
      <c r="C1660" s="137"/>
      <c r="D1660" s="149" t="str">
        <f t="shared" si="1"/>
        <v/>
      </c>
      <c r="E1660" s="150" t="str">
        <f>IF(G1660="","",VLOOKUP($G1660,'金額'!$N$3:$O$62,2,FALSE))</f>
        <v/>
      </c>
      <c r="F1660" s="150" t="str">
        <f>IF(G1660="","",VLOOKUP($G1660,'金額'!$N$3:$Q$62,4,FALSE))</f>
        <v/>
      </c>
      <c r="G1660" s="140"/>
      <c r="H1660" s="141"/>
      <c r="I1660" s="142"/>
      <c r="J1660" s="143"/>
      <c r="K1660" s="144"/>
      <c r="L1660" s="145"/>
      <c r="M1660" s="151" t="str">
        <f>IF(G1660="","", IF(G1660="Palette TIP",#REF!,VLOOKUP(G1660, '金額'!$N$3:$P$62, 3, FALSE)))</f>
        <v/>
      </c>
      <c r="N1660" s="147" t="str">
        <f t="shared" si="2"/>
        <v/>
      </c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  <c r="AA1660" s="11"/>
      <c r="AB1660" s="11"/>
    </row>
    <row r="1661" ht="13.5" customHeight="1">
      <c r="A1661" s="148"/>
      <c r="B1661" s="60" t="str">
        <f>IF($K1661="","",(VLOOKUP($K1661,'判定表'!$B$3:$G$108,6,FALSE)))</f>
        <v/>
      </c>
      <c r="C1661" s="137"/>
      <c r="D1661" s="149" t="str">
        <f t="shared" si="1"/>
        <v/>
      </c>
      <c r="E1661" s="150" t="str">
        <f>IF(G1661="","",VLOOKUP($G1661,'金額'!$N$3:$O$62,2,FALSE))</f>
        <v/>
      </c>
      <c r="F1661" s="150" t="str">
        <f>IF(G1661="","",VLOOKUP($G1661,'金額'!$N$3:$Q$62,4,FALSE))</f>
        <v/>
      </c>
      <c r="G1661" s="140"/>
      <c r="H1661" s="141"/>
      <c r="I1661" s="142"/>
      <c r="J1661" s="143"/>
      <c r="K1661" s="144"/>
      <c r="L1661" s="145"/>
      <c r="M1661" s="151" t="str">
        <f>IF(G1661="","", IF(G1661="Palette TIP",#REF!,VLOOKUP(G1661, '金額'!$N$3:$P$62, 3, FALSE)))</f>
        <v/>
      </c>
      <c r="N1661" s="147" t="str">
        <f t="shared" si="2"/>
        <v/>
      </c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1"/>
      <c r="AB1661" s="11"/>
    </row>
    <row r="1662" ht="13.5" customHeight="1">
      <c r="A1662" s="148"/>
      <c r="B1662" s="60" t="str">
        <f>IF($K1662="","",(VLOOKUP($K1662,'判定表'!$B$3:$G$108,6,FALSE)))</f>
        <v/>
      </c>
      <c r="C1662" s="137"/>
      <c r="D1662" s="149" t="str">
        <f t="shared" si="1"/>
        <v/>
      </c>
      <c r="E1662" s="150" t="str">
        <f>IF(G1662="","",VLOOKUP($G1662,'金額'!$N$3:$O$62,2,FALSE))</f>
        <v/>
      </c>
      <c r="F1662" s="150" t="str">
        <f>IF(G1662="","",VLOOKUP($G1662,'金額'!$N$3:$Q$62,4,FALSE))</f>
        <v/>
      </c>
      <c r="G1662" s="140"/>
      <c r="H1662" s="141"/>
      <c r="I1662" s="142"/>
      <c r="J1662" s="143"/>
      <c r="K1662" s="144"/>
      <c r="L1662" s="145"/>
      <c r="M1662" s="151" t="str">
        <f>IF(G1662="","", IF(G1662="Palette TIP",#REF!,VLOOKUP(G1662, '金額'!$N$3:$P$62, 3, FALSE)))</f>
        <v/>
      </c>
      <c r="N1662" s="147" t="str">
        <f t="shared" si="2"/>
        <v/>
      </c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1"/>
      <c r="AB1662" s="11"/>
    </row>
    <row r="1663" ht="13.5" customHeight="1">
      <c r="A1663" s="148"/>
      <c r="B1663" s="60" t="str">
        <f>IF($K1663="","",(VLOOKUP($K1663,'判定表'!$B$3:$G$108,6,FALSE)))</f>
        <v/>
      </c>
      <c r="C1663" s="137"/>
      <c r="D1663" s="149" t="str">
        <f t="shared" si="1"/>
        <v/>
      </c>
      <c r="E1663" s="150" t="str">
        <f>IF(G1663="","",VLOOKUP($G1663,'金額'!$N$3:$O$62,2,FALSE))</f>
        <v/>
      </c>
      <c r="F1663" s="150" t="str">
        <f>IF(G1663="","",VLOOKUP($G1663,'金額'!$N$3:$Q$62,4,FALSE))</f>
        <v/>
      </c>
      <c r="G1663" s="140"/>
      <c r="H1663" s="141"/>
      <c r="I1663" s="142"/>
      <c r="J1663" s="143"/>
      <c r="K1663" s="144"/>
      <c r="L1663" s="145"/>
      <c r="M1663" s="151" t="str">
        <f>IF(G1663="","", IF(G1663="Palette TIP",#REF!,VLOOKUP(G1663, '金額'!$N$3:$P$62, 3, FALSE)))</f>
        <v/>
      </c>
      <c r="N1663" s="147" t="str">
        <f t="shared" si="2"/>
        <v/>
      </c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1"/>
      <c r="AB1663" s="11"/>
    </row>
    <row r="1664" ht="13.5" customHeight="1">
      <c r="A1664" s="148"/>
      <c r="B1664" s="60" t="str">
        <f>IF($K1664="","",(VLOOKUP($K1664,'判定表'!$B$3:$G$108,6,FALSE)))</f>
        <v/>
      </c>
      <c r="C1664" s="137"/>
      <c r="D1664" s="149" t="str">
        <f t="shared" si="1"/>
        <v/>
      </c>
      <c r="E1664" s="150" t="str">
        <f>IF(G1664="","",VLOOKUP($G1664,'金額'!$N$3:$O$62,2,FALSE))</f>
        <v/>
      </c>
      <c r="F1664" s="150" t="str">
        <f>IF(G1664="","",VLOOKUP($G1664,'金額'!$N$3:$Q$62,4,FALSE))</f>
        <v/>
      </c>
      <c r="G1664" s="140"/>
      <c r="H1664" s="141"/>
      <c r="I1664" s="142"/>
      <c r="J1664" s="143"/>
      <c r="K1664" s="144"/>
      <c r="L1664" s="145"/>
      <c r="M1664" s="151" t="str">
        <f>IF(G1664="","", IF(G1664="Palette TIP",#REF!,VLOOKUP(G1664, '金額'!$N$3:$P$62, 3, FALSE)))</f>
        <v/>
      </c>
      <c r="N1664" s="147" t="str">
        <f t="shared" si="2"/>
        <v/>
      </c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  <c r="AB1664" s="11"/>
    </row>
    <row r="1665" ht="13.5" customHeight="1">
      <c r="A1665" s="148"/>
      <c r="B1665" s="60" t="str">
        <f>IF($K1665="","",(VLOOKUP($K1665,'判定表'!$B$3:$G$108,6,FALSE)))</f>
        <v/>
      </c>
      <c r="C1665" s="137"/>
      <c r="D1665" s="149" t="str">
        <f t="shared" si="1"/>
        <v/>
      </c>
      <c r="E1665" s="150" t="str">
        <f>IF(G1665="","",VLOOKUP($G1665,'金額'!$N$3:$O$62,2,FALSE))</f>
        <v/>
      </c>
      <c r="F1665" s="150" t="str">
        <f>IF(G1665="","",VLOOKUP($G1665,'金額'!$N$3:$Q$62,4,FALSE))</f>
        <v/>
      </c>
      <c r="G1665" s="140"/>
      <c r="H1665" s="141"/>
      <c r="I1665" s="142"/>
      <c r="J1665" s="143"/>
      <c r="K1665" s="144"/>
      <c r="L1665" s="145"/>
      <c r="M1665" s="151" t="str">
        <f>IF(G1665="","", IF(G1665="Palette TIP",#REF!,VLOOKUP(G1665, '金額'!$N$3:$P$62, 3, FALSE)))</f>
        <v/>
      </c>
      <c r="N1665" s="147" t="str">
        <f t="shared" si="2"/>
        <v/>
      </c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1"/>
      <c r="AB1665" s="11"/>
    </row>
    <row r="1666" ht="13.5" customHeight="1">
      <c r="A1666" s="148"/>
      <c r="B1666" s="60" t="str">
        <f>IF($K1666="","",(VLOOKUP($K1666,'判定表'!$B$3:$G$108,6,FALSE)))</f>
        <v/>
      </c>
      <c r="C1666" s="137"/>
      <c r="D1666" s="149" t="str">
        <f t="shared" si="1"/>
        <v/>
      </c>
      <c r="E1666" s="150" t="str">
        <f>IF(G1666="","",VLOOKUP($G1666,'金額'!$N$3:$O$62,2,FALSE))</f>
        <v/>
      </c>
      <c r="F1666" s="150" t="str">
        <f>IF(G1666="","",VLOOKUP($G1666,'金額'!$N$3:$Q$62,4,FALSE))</f>
        <v/>
      </c>
      <c r="G1666" s="140"/>
      <c r="H1666" s="141"/>
      <c r="I1666" s="142"/>
      <c r="J1666" s="143"/>
      <c r="K1666" s="144"/>
      <c r="L1666" s="145"/>
      <c r="M1666" s="151" t="str">
        <f>IF(G1666="","", IF(G1666="Palette TIP",#REF!,VLOOKUP(G1666, '金額'!$N$3:$P$62, 3, FALSE)))</f>
        <v/>
      </c>
      <c r="N1666" s="147" t="str">
        <f t="shared" si="2"/>
        <v/>
      </c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1"/>
      <c r="AB1666" s="11"/>
    </row>
    <row r="1667" ht="13.5" customHeight="1">
      <c r="A1667" s="148"/>
      <c r="B1667" s="60" t="str">
        <f>IF($K1667="","",(VLOOKUP($K1667,'判定表'!$B$3:$G$108,6,FALSE)))</f>
        <v/>
      </c>
      <c r="C1667" s="137"/>
      <c r="D1667" s="149" t="str">
        <f t="shared" si="1"/>
        <v/>
      </c>
      <c r="E1667" s="150" t="str">
        <f>IF(G1667="","",VLOOKUP($G1667,'金額'!$N$3:$O$62,2,FALSE))</f>
        <v/>
      </c>
      <c r="F1667" s="150" t="str">
        <f>IF(G1667="","",VLOOKUP($G1667,'金額'!$N$3:$Q$62,4,FALSE))</f>
        <v/>
      </c>
      <c r="G1667" s="140"/>
      <c r="H1667" s="141"/>
      <c r="I1667" s="142"/>
      <c r="J1667" s="143"/>
      <c r="K1667" s="144"/>
      <c r="L1667" s="145"/>
      <c r="M1667" s="151" t="str">
        <f>IF(G1667="","", IF(G1667="Palette TIP",#REF!,VLOOKUP(G1667, '金額'!$N$3:$P$62, 3, FALSE)))</f>
        <v/>
      </c>
      <c r="N1667" s="147" t="str">
        <f t="shared" si="2"/>
        <v/>
      </c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</row>
    <row r="1668" ht="13.5" customHeight="1">
      <c r="A1668" s="148"/>
      <c r="B1668" s="60" t="str">
        <f>IF($K1668="","",(VLOOKUP($K1668,'判定表'!$B$3:$G$108,6,FALSE)))</f>
        <v/>
      </c>
      <c r="C1668" s="137"/>
      <c r="D1668" s="149" t="str">
        <f t="shared" si="1"/>
        <v/>
      </c>
      <c r="E1668" s="150" t="str">
        <f>IF(G1668="","",VLOOKUP($G1668,'金額'!$N$3:$O$62,2,FALSE))</f>
        <v/>
      </c>
      <c r="F1668" s="150" t="str">
        <f>IF(G1668="","",VLOOKUP($G1668,'金額'!$N$3:$Q$62,4,FALSE))</f>
        <v/>
      </c>
      <c r="G1668" s="140"/>
      <c r="H1668" s="141"/>
      <c r="I1668" s="142"/>
      <c r="J1668" s="143"/>
      <c r="K1668" s="144"/>
      <c r="L1668" s="145"/>
      <c r="M1668" s="151" t="str">
        <f>IF(G1668="","", IF(G1668="Palette TIP",#REF!,VLOOKUP(G1668, '金額'!$N$3:$P$62, 3, FALSE)))</f>
        <v/>
      </c>
      <c r="N1668" s="147" t="str">
        <f t="shared" si="2"/>
        <v/>
      </c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1"/>
      <c r="AB1668" s="11"/>
    </row>
    <row r="1669" ht="13.5" customHeight="1">
      <c r="A1669" s="148"/>
      <c r="B1669" s="60" t="str">
        <f>IF($K1669="","",(VLOOKUP($K1669,'判定表'!$B$3:$G$108,6,FALSE)))</f>
        <v/>
      </c>
      <c r="C1669" s="137"/>
      <c r="D1669" s="149" t="str">
        <f t="shared" si="1"/>
        <v/>
      </c>
      <c r="E1669" s="150" t="str">
        <f>IF(G1669="","",VLOOKUP($G1669,'金額'!$N$3:$O$62,2,FALSE))</f>
        <v/>
      </c>
      <c r="F1669" s="150" t="str">
        <f>IF(G1669="","",VLOOKUP($G1669,'金額'!$N$3:$Q$62,4,FALSE))</f>
        <v/>
      </c>
      <c r="G1669" s="140"/>
      <c r="H1669" s="141"/>
      <c r="I1669" s="142"/>
      <c r="J1669" s="143"/>
      <c r="K1669" s="144"/>
      <c r="L1669" s="145"/>
      <c r="M1669" s="151" t="str">
        <f>IF(G1669="","", IF(G1669="Palette TIP",#REF!,VLOOKUP(G1669, '金額'!$N$3:$P$62, 3, FALSE)))</f>
        <v/>
      </c>
      <c r="N1669" s="147" t="str">
        <f t="shared" si="2"/>
        <v/>
      </c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  <c r="AA1669" s="11"/>
      <c r="AB1669" s="11"/>
    </row>
    <row r="1670" ht="13.5" customHeight="1">
      <c r="A1670" s="148"/>
      <c r="B1670" s="60" t="str">
        <f>IF($K1670="","",(VLOOKUP($K1670,'判定表'!$B$3:$G$108,6,FALSE)))</f>
        <v/>
      </c>
      <c r="C1670" s="137"/>
      <c r="D1670" s="149" t="str">
        <f t="shared" si="1"/>
        <v/>
      </c>
      <c r="E1670" s="150" t="str">
        <f>IF(G1670="","",VLOOKUP($G1670,'金額'!$N$3:$O$62,2,FALSE))</f>
        <v/>
      </c>
      <c r="F1670" s="150" t="str">
        <f>IF(G1670="","",VLOOKUP($G1670,'金額'!$N$3:$Q$62,4,FALSE))</f>
        <v/>
      </c>
      <c r="G1670" s="140"/>
      <c r="H1670" s="141"/>
      <c r="I1670" s="142"/>
      <c r="J1670" s="143"/>
      <c r="K1670" s="144"/>
      <c r="L1670" s="145"/>
      <c r="M1670" s="151" t="str">
        <f>IF(G1670="","", IF(G1670="Palette TIP",#REF!,VLOOKUP(G1670, '金額'!$N$3:$P$62, 3, FALSE)))</f>
        <v/>
      </c>
      <c r="N1670" s="147" t="str">
        <f t="shared" si="2"/>
        <v/>
      </c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</row>
    <row r="1671" ht="13.5" customHeight="1">
      <c r="A1671" s="148"/>
      <c r="B1671" s="60" t="str">
        <f>IF($K1671="","",(VLOOKUP($K1671,'判定表'!$B$3:$G$108,6,FALSE)))</f>
        <v/>
      </c>
      <c r="C1671" s="137"/>
      <c r="D1671" s="149" t="str">
        <f t="shared" si="1"/>
        <v/>
      </c>
      <c r="E1671" s="150" t="str">
        <f>IF(G1671="","",VLOOKUP($G1671,'金額'!$N$3:$O$62,2,FALSE))</f>
        <v/>
      </c>
      <c r="F1671" s="150" t="str">
        <f>IF(G1671="","",VLOOKUP($G1671,'金額'!$N$3:$Q$62,4,FALSE))</f>
        <v/>
      </c>
      <c r="G1671" s="140"/>
      <c r="H1671" s="141"/>
      <c r="I1671" s="142"/>
      <c r="J1671" s="143"/>
      <c r="K1671" s="144"/>
      <c r="L1671" s="145"/>
      <c r="M1671" s="151" t="str">
        <f>IF(G1671="","", IF(G1671="Palette TIP",#REF!,VLOOKUP(G1671, '金額'!$N$3:$P$62, 3, FALSE)))</f>
        <v/>
      </c>
      <c r="N1671" s="147" t="str">
        <f t="shared" si="2"/>
        <v/>
      </c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1"/>
      <c r="AB1671" s="11"/>
    </row>
    <row r="1672" ht="13.5" customHeight="1">
      <c r="A1672" s="148"/>
      <c r="B1672" s="60" t="str">
        <f>IF($K1672="","",(VLOOKUP($K1672,'判定表'!$B$3:$G$108,6,FALSE)))</f>
        <v/>
      </c>
      <c r="C1672" s="137"/>
      <c r="D1672" s="149" t="str">
        <f t="shared" si="1"/>
        <v/>
      </c>
      <c r="E1672" s="150" t="str">
        <f>IF(G1672="","",VLOOKUP($G1672,'金額'!$N$3:$O$62,2,FALSE))</f>
        <v/>
      </c>
      <c r="F1672" s="150" t="str">
        <f>IF(G1672="","",VLOOKUP($G1672,'金額'!$N$3:$Q$62,4,FALSE))</f>
        <v/>
      </c>
      <c r="G1672" s="140"/>
      <c r="H1672" s="141"/>
      <c r="I1672" s="142"/>
      <c r="J1672" s="143"/>
      <c r="K1672" s="144"/>
      <c r="L1672" s="145"/>
      <c r="M1672" s="151" t="str">
        <f>IF(G1672="","", IF(G1672="Palette TIP",#REF!,VLOOKUP(G1672, '金額'!$N$3:$P$62, 3, FALSE)))</f>
        <v/>
      </c>
      <c r="N1672" s="147" t="str">
        <f t="shared" si="2"/>
        <v/>
      </c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  <c r="AA1672" s="11"/>
      <c r="AB1672" s="11"/>
    </row>
    <row r="1673" ht="13.5" customHeight="1">
      <c r="A1673" s="148"/>
      <c r="B1673" s="60" t="str">
        <f>IF($K1673="","",(VLOOKUP($K1673,'判定表'!$B$3:$G$108,6,FALSE)))</f>
        <v/>
      </c>
      <c r="C1673" s="137"/>
      <c r="D1673" s="149" t="str">
        <f t="shared" si="1"/>
        <v/>
      </c>
      <c r="E1673" s="150" t="str">
        <f>IF(G1673="","",VLOOKUP($G1673,'金額'!$N$3:$O$62,2,FALSE))</f>
        <v/>
      </c>
      <c r="F1673" s="150" t="str">
        <f>IF(G1673="","",VLOOKUP($G1673,'金額'!$N$3:$Q$62,4,FALSE))</f>
        <v/>
      </c>
      <c r="G1673" s="140"/>
      <c r="H1673" s="141"/>
      <c r="I1673" s="142"/>
      <c r="J1673" s="143"/>
      <c r="K1673" s="144"/>
      <c r="L1673" s="145"/>
      <c r="M1673" s="151" t="str">
        <f>IF(G1673="","", IF(G1673="Palette TIP",#REF!,VLOOKUP(G1673, '金額'!$N$3:$P$62, 3, FALSE)))</f>
        <v/>
      </c>
      <c r="N1673" s="147" t="str">
        <f t="shared" si="2"/>
        <v/>
      </c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1"/>
      <c r="AB1673" s="11"/>
    </row>
    <row r="1674" ht="13.5" customHeight="1">
      <c r="A1674" s="148"/>
      <c r="B1674" s="60" t="str">
        <f>IF($K1674="","",(VLOOKUP($K1674,'判定表'!$B$3:$G$108,6,FALSE)))</f>
        <v/>
      </c>
      <c r="C1674" s="137"/>
      <c r="D1674" s="149" t="str">
        <f t="shared" si="1"/>
        <v/>
      </c>
      <c r="E1674" s="150" t="str">
        <f>IF(G1674="","",VLOOKUP($G1674,'金額'!$N$3:$O$62,2,FALSE))</f>
        <v/>
      </c>
      <c r="F1674" s="150" t="str">
        <f>IF(G1674="","",VLOOKUP($G1674,'金額'!$N$3:$Q$62,4,FALSE))</f>
        <v/>
      </c>
      <c r="G1674" s="140"/>
      <c r="H1674" s="141"/>
      <c r="I1674" s="142"/>
      <c r="J1674" s="143"/>
      <c r="K1674" s="144"/>
      <c r="L1674" s="145"/>
      <c r="M1674" s="151" t="str">
        <f>IF(G1674="","", IF(G1674="Palette TIP",#REF!,VLOOKUP(G1674, '金額'!$N$3:$P$62, 3, FALSE)))</f>
        <v/>
      </c>
      <c r="N1674" s="147" t="str">
        <f t="shared" si="2"/>
        <v/>
      </c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1"/>
      <c r="AB1674" s="11"/>
    </row>
    <row r="1675" ht="13.5" customHeight="1">
      <c r="A1675" s="148"/>
      <c r="B1675" s="60" t="str">
        <f>IF($K1675="","",(VLOOKUP($K1675,'判定表'!$B$3:$G$108,6,FALSE)))</f>
        <v/>
      </c>
      <c r="C1675" s="137"/>
      <c r="D1675" s="149" t="str">
        <f t="shared" si="1"/>
        <v/>
      </c>
      <c r="E1675" s="150" t="str">
        <f>IF(G1675="","",VLOOKUP($G1675,'金額'!$N$3:$O$62,2,FALSE))</f>
        <v/>
      </c>
      <c r="F1675" s="150" t="str">
        <f>IF(G1675="","",VLOOKUP($G1675,'金額'!$N$3:$Q$62,4,FALSE))</f>
        <v/>
      </c>
      <c r="G1675" s="140"/>
      <c r="H1675" s="141"/>
      <c r="I1675" s="142"/>
      <c r="J1675" s="143"/>
      <c r="K1675" s="144"/>
      <c r="L1675" s="145"/>
      <c r="M1675" s="151" t="str">
        <f>IF(G1675="","", IF(G1675="Palette TIP",#REF!,VLOOKUP(G1675, '金額'!$N$3:$P$62, 3, FALSE)))</f>
        <v/>
      </c>
      <c r="N1675" s="147" t="str">
        <f t="shared" si="2"/>
        <v/>
      </c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1"/>
      <c r="AB1675" s="11"/>
    </row>
    <row r="1676" ht="13.5" customHeight="1">
      <c r="A1676" s="148"/>
      <c r="B1676" s="60" t="str">
        <f>IF($K1676="","",(VLOOKUP($K1676,'判定表'!$B$3:$G$108,6,FALSE)))</f>
        <v/>
      </c>
      <c r="C1676" s="137"/>
      <c r="D1676" s="149" t="str">
        <f t="shared" si="1"/>
        <v/>
      </c>
      <c r="E1676" s="150" t="str">
        <f>IF(G1676="","",VLOOKUP($G1676,'金額'!$N$3:$O$62,2,FALSE))</f>
        <v/>
      </c>
      <c r="F1676" s="150" t="str">
        <f>IF(G1676="","",VLOOKUP($G1676,'金額'!$N$3:$Q$62,4,FALSE))</f>
        <v/>
      </c>
      <c r="G1676" s="140"/>
      <c r="H1676" s="141"/>
      <c r="I1676" s="142"/>
      <c r="J1676" s="143"/>
      <c r="K1676" s="144"/>
      <c r="L1676" s="145"/>
      <c r="M1676" s="151" t="str">
        <f>IF(G1676="","", IF(G1676="Palette TIP",#REF!,VLOOKUP(G1676, '金額'!$N$3:$P$62, 3, FALSE)))</f>
        <v/>
      </c>
      <c r="N1676" s="147" t="str">
        <f t="shared" si="2"/>
        <v/>
      </c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1"/>
      <c r="AB1676" s="11"/>
    </row>
    <row r="1677" ht="13.5" customHeight="1">
      <c r="A1677" s="148"/>
      <c r="B1677" s="60" t="str">
        <f>IF($K1677="","",(VLOOKUP($K1677,'判定表'!$B$3:$G$108,6,FALSE)))</f>
        <v/>
      </c>
      <c r="C1677" s="137"/>
      <c r="D1677" s="149" t="str">
        <f t="shared" si="1"/>
        <v/>
      </c>
      <c r="E1677" s="150" t="str">
        <f>IF(G1677="","",VLOOKUP($G1677,'金額'!$N$3:$O$62,2,FALSE))</f>
        <v/>
      </c>
      <c r="F1677" s="150" t="str">
        <f>IF(G1677="","",VLOOKUP($G1677,'金額'!$N$3:$Q$62,4,FALSE))</f>
        <v/>
      </c>
      <c r="G1677" s="140"/>
      <c r="H1677" s="141"/>
      <c r="I1677" s="142"/>
      <c r="J1677" s="143"/>
      <c r="K1677" s="144"/>
      <c r="L1677" s="145"/>
      <c r="M1677" s="151" t="str">
        <f>IF(G1677="","", IF(G1677="Palette TIP",#REF!,VLOOKUP(G1677, '金額'!$N$3:$P$62, 3, FALSE)))</f>
        <v/>
      </c>
      <c r="N1677" s="147" t="str">
        <f t="shared" si="2"/>
        <v/>
      </c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  <c r="AA1677" s="11"/>
      <c r="AB1677" s="11"/>
    </row>
    <row r="1678" ht="13.5" customHeight="1">
      <c r="A1678" s="148"/>
      <c r="B1678" s="60" t="str">
        <f>IF($K1678="","",(VLOOKUP($K1678,'判定表'!$B$3:$G$108,6,FALSE)))</f>
        <v/>
      </c>
      <c r="C1678" s="137"/>
      <c r="D1678" s="149" t="str">
        <f t="shared" si="1"/>
        <v/>
      </c>
      <c r="E1678" s="150" t="str">
        <f>IF(G1678="","",VLOOKUP($G1678,'金額'!$N$3:$O$62,2,FALSE))</f>
        <v/>
      </c>
      <c r="F1678" s="150" t="str">
        <f>IF(G1678="","",VLOOKUP($G1678,'金額'!$N$3:$Q$62,4,FALSE))</f>
        <v/>
      </c>
      <c r="G1678" s="140"/>
      <c r="H1678" s="141"/>
      <c r="I1678" s="142"/>
      <c r="J1678" s="143"/>
      <c r="K1678" s="144"/>
      <c r="L1678" s="145"/>
      <c r="M1678" s="151" t="str">
        <f>IF(G1678="","", IF(G1678="Palette TIP",#REF!,VLOOKUP(G1678, '金額'!$N$3:$P$62, 3, FALSE)))</f>
        <v/>
      </c>
      <c r="N1678" s="147" t="str">
        <f t="shared" si="2"/>
        <v/>
      </c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  <c r="AA1678" s="11"/>
      <c r="AB1678" s="11"/>
    </row>
    <row r="1679" ht="13.5" customHeight="1">
      <c r="A1679" s="148"/>
      <c r="B1679" s="60" t="str">
        <f>IF($K1679="","",(VLOOKUP($K1679,'判定表'!$B$3:$G$108,6,FALSE)))</f>
        <v/>
      </c>
      <c r="C1679" s="137"/>
      <c r="D1679" s="149" t="str">
        <f t="shared" si="1"/>
        <v/>
      </c>
      <c r="E1679" s="150" t="str">
        <f>IF(G1679="","",VLOOKUP($G1679,'金額'!$N$3:$O$62,2,FALSE))</f>
        <v/>
      </c>
      <c r="F1679" s="150" t="str">
        <f>IF(G1679="","",VLOOKUP($G1679,'金額'!$N$3:$Q$62,4,FALSE))</f>
        <v/>
      </c>
      <c r="G1679" s="140"/>
      <c r="H1679" s="141"/>
      <c r="I1679" s="142"/>
      <c r="J1679" s="143"/>
      <c r="K1679" s="144"/>
      <c r="L1679" s="145"/>
      <c r="M1679" s="151" t="str">
        <f>IF(G1679="","", IF(G1679="Palette TIP",#REF!,VLOOKUP(G1679, '金額'!$N$3:$P$62, 3, FALSE)))</f>
        <v/>
      </c>
      <c r="N1679" s="147" t="str">
        <f t="shared" si="2"/>
        <v/>
      </c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</row>
    <row r="1680" ht="13.5" customHeight="1">
      <c r="A1680" s="148"/>
      <c r="B1680" s="60" t="str">
        <f>IF($K1680="","",(VLOOKUP($K1680,'判定表'!$B$3:$G$108,6,FALSE)))</f>
        <v/>
      </c>
      <c r="C1680" s="137"/>
      <c r="D1680" s="149" t="str">
        <f t="shared" si="1"/>
        <v/>
      </c>
      <c r="E1680" s="150" t="str">
        <f>IF(G1680="","",VLOOKUP($G1680,'金額'!$N$3:$O$62,2,FALSE))</f>
        <v/>
      </c>
      <c r="F1680" s="150" t="str">
        <f>IF(G1680="","",VLOOKUP($G1680,'金額'!$N$3:$Q$62,4,FALSE))</f>
        <v/>
      </c>
      <c r="G1680" s="140"/>
      <c r="H1680" s="141"/>
      <c r="I1680" s="142"/>
      <c r="J1680" s="143"/>
      <c r="K1680" s="144"/>
      <c r="L1680" s="145"/>
      <c r="M1680" s="151" t="str">
        <f>IF(G1680="","", IF(G1680="Palette TIP",#REF!,VLOOKUP(G1680, '金額'!$N$3:$P$62, 3, FALSE)))</f>
        <v/>
      </c>
      <c r="N1680" s="147" t="str">
        <f t="shared" si="2"/>
        <v/>
      </c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  <c r="AB1680" s="11"/>
    </row>
    <row r="1681" ht="13.5" customHeight="1">
      <c r="A1681" s="148"/>
      <c r="B1681" s="60" t="str">
        <f>IF($K1681="","",(VLOOKUP($K1681,'判定表'!$B$3:$G$108,6,FALSE)))</f>
        <v/>
      </c>
      <c r="C1681" s="137"/>
      <c r="D1681" s="149" t="str">
        <f t="shared" si="1"/>
        <v/>
      </c>
      <c r="E1681" s="150" t="str">
        <f>IF(G1681="","",VLOOKUP($G1681,'金額'!$N$3:$O$62,2,FALSE))</f>
        <v/>
      </c>
      <c r="F1681" s="150" t="str">
        <f>IF(G1681="","",VLOOKUP($G1681,'金額'!$N$3:$Q$62,4,FALSE))</f>
        <v/>
      </c>
      <c r="G1681" s="140"/>
      <c r="H1681" s="141"/>
      <c r="I1681" s="142"/>
      <c r="J1681" s="143"/>
      <c r="K1681" s="144"/>
      <c r="L1681" s="145"/>
      <c r="M1681" s="151" t="str">
        <f>IF(G1681="","", IF(G1681="Palette TIP",#REF!,VLOOKUP(G1681, '金額'!$N$3:$P$62, 3, FALSE)))</f>
        <v/>
      </c>
      <c r="N1681" s="147" t="str">
        <f t="shared" si="2"/>
        <v/>
      </c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  <c r="AA1681" s="11"/>
      <c r="AB1681" s="11"/>
    </row>
    <row r="1682" ht="13.5" customHeight="1">
      <c r="A1682" s="148"/>
      <c r="B1682" s="60" t="str">
        <f>IF($K1682="","",(VLOOKUP($K1682,'判定表'!$B$3:$G$108,6,FALSE)))</f>
        <v/>
      </c>
      <c r="C1682" s="137"/>
      <c r="D1682" s="149" t="str">
        <f t="shared" si="1"/>
        <v/>
      </c>
      <c r="E1682" s="150" t="str">
        <f>IF(G1682="","",VLOOKUP($G1682,'金額'!$N$3:$O$62,2,FALSE))</f>
        <v/>
      </c>
      <c r="F1682" s="150" t="str">
        <f>IF(G1682="","",VLOOKUP($G1682,'金額'!$N$3:$Q$62,4,FALSE))</f>
        <v/>
      </c>
      <c r="G1682" s="140"/>
      <c r="H1682" s="141"/>
      <c r="I1682" s="142"/>
      <c r="J1682" s="143"/>
      <c r="K1682" s="144"/>
      <c r="L1682" s="145"/>
      <c r="M1682" s="151" t="str">
        <f>IF(G1682="","", IF(G1682="Palette TIP",#REF!,VLOOKUP(G1682, '金額'!$N$3:$P$62, 3, FALSE)))</f>
        <v/>
      </c>
      <c r="N1682" s="147" t="str">
        <f t="shared" si="2"/>
        <v/>
      </c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  <c r="AA1682" s="11"/>
      <c r="AB1682" s="11"/>
    </row>
    <row r="1683" ht="13.5" customHeight="1">
      <c r="A1683" s="148"/>
      <c r="B1683" s="60" t="str">
        <f>IF($K1683="","",(VLOOKUP($K1683,'判定表'!$B$3:$G$108,6,FALSE)))</f>
        <v/>
      </c>
      <c r="C1683" s="137"/>
      <c r="D1683" s="149" t="str">
        <f t="shared" si="1"/>
        <v/>
      </c>
      <c r="E1683" s="150" t="str">
        <f>IF(G1683="","",VLOOKUP($G1683,'金額'!$N$3:$O$62,2,FALSE))</f>
        <v/>
      </c>
      <c r="F1683" s="150" t="str">
        <f>IF(G1683="","",VLOOKUP($G1683,'金額'!$N$3:$Q$62,4,FALSE))</f>
        <v/>
      </c>
      <c r="G1683" s="140"/>
      <c r="H1683" s="141"/>
      <c r="I1683" s="142"/>
      <c r="J1683" s="143"/>
      <c r="K1683" s="144"/>
      <c r="L1683" s="145"/>
      <c r="M1683" s="151" t="str">
        <f>IF(G1683="","", IF(G1683="Palette TIP",#REF!,VLOOKUP(G1683, '金額'!$N$3:$P$62, 3, FALSE)))</f>
        <v/>
      </c>
      <c r="N1683" s="147" t="str">
        <f t="shared" si="2"/>
        <v/>
      </c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1"/>
      <c r="AB1683" s="11"/>
    </row>
    <row r="1684" ht="13.5" customHeight="1">
      <c r="A1684" s="148"/>
      <c r="B1684" s="60" t="str">
        <f>IF($K1684="","",(VLOOKUP($K1684,'判定表'!$B$3:$G$108,6,FALSE)))</f>
        <v/>
      </c>
      <c r="C1684" s="137"/>
      <c r="D1684" s="149" t="str">
        <f t="shared" si="1"/>
        <v/>
      </c>
      <c r="E1684" s="150" t="str">
        <f>IF(G1684="","",VLOOKUP($G1684,'金額'!$N$3:$O$62,2,FALSE))</f>
        <v/>
      </c>
      <c r="F1684" s="150" t="str">
        <f>IF(G1684="","",VLOOKUP($G1684,'金額'!$N$3:$Q$62,4,FALSE))</f>
        <v/>
      </c>
      <c r="G1684" s="140"/>
      <c r="H1684" s="141"/>
      <c r="I1684" s="142"/>
      <c r="J1684" s="143"/>
      <c r="K1684" s="144"/>
      <c r="L1684" s="145"/>
      <c r="M1684" s="151" t="str">
        <f>IF(G1684="","", IF(G1684="Palette TIP",#REF!,VLOOKUP(G1684, '金額'!$N$3:$P$62, 3, FALSE)))</f>
        <v/>
      </c>
      <c r="N1684" s="147" t="str">
        <f t="shared" si="2"/>
        <v/>
      </c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1"/>
      <c r="AB1684" s="11"/>
    </row>
    <row r="1685" ht="13.5" customHeight="1">
      <c r="A1685" s="148"/>
      <c r="B1685" s="60" t="str">
        <f>IF($K1685="","",(VLOOKUP($K1685,'判定表'!$B$3:$G$108,6,FALSE)))</f>
        <v/>
      </c>
      <c r="C1685" s="137"/>
      <c r="D1685" s="149" t="str">
        <f t="shared" si="1"/>
        <v/>
      </c>
      <c r="E1685" s="150" t="str">
        <f>IF(G1685="","",VLOOKUP($G1685,'金額'!$N$3:$O$62,2,FALSE))</f>
        <v/>
      </c>
      <c r="F1685" s="150" t="str">
        <f>IF(G1685="","",VLOOKUP($G1685,'金額'!$N$3:$Q$62,4,FALSE))</f>
        <v/>
      </c>
      <c r="G1685" s="140"/>
      <c r="H1685" s="141"/>
      <c r="I1685" s="142"/>
      <c r="J1685" s="143"/>
      <c r="K1685" s="144"/>
      <c r="L1685" s="145"/>
      <c r="M1685" s="151" t="str">
        <f>IF(G1685="","", IF(G1685="Palette TIP",#REF!,VLOOKUP(G1685, '金額'!$N$3:$P$62, 3, FALSE)))</f>
        <v/>
      </c>
      <c r="N1685" s="147" t="str">
        <f t="shared" si="2"/>
        <v/>
      </c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1"/>
      <c r="AB1685" s="11"/>
    </row>
    <row r="1686" ht="13.5" customHeight="1">
      <c r="A1686" s="148"/>
      <c r="B1686" s="60" t="str">
        <f>IF($K1686="","",(VLOOKUP($K1686,'判定表'!$B$3:$G$108,6,FALSE)))</f>
        <v/>
      </c>
      <c r="C1686" s="137"/>
      <c r="D1686" s="149" t="str">
        <f t="shared" si="1"/>
        <v/>
      </c>
      <c r="E1686" s="150" t="str">
        <f>IF(G1686="","",VLOOKUP($G1686,'金額'!$N$3:$O$62,2,FALSE))</f>
        <v/>
      </c>
      <c r="F1686" s="150" t="str">
        <f>IF(G1686="","",VLOOKUP($G1686,'金額'!$N$3:$Q$62,4,FALSE))</f>
        <v/>
      </c>
      <c r="G1686" s="140"/>
      <c r="H1686" s="141"/>
      <c r="I1686" s="142"/>
      <c r="J1686" s="143"/>
      <c r="K1686" s="144"/>
      <c r="L1686" s="145"/>
      <c r="M1686" s="151" t="str">
        <f>IF(G1686="","", IF(G1686="Palette TIP",#REF!,VLOOKUP(G1686, '金額'!$N$3:$P$62, 3, FALSE)))</f>
        <v/>
      </c>
      <c r="N1686" s="147" t="str">
        <f t="shared" si="2"/>
        <v/>
      </c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  <c r="AA1686" s="11"/>
      <c r="AB1686" s="11"/>
    </row>
    <row r="1687" ht="13.5" customHeight="1">
      <c r="A1687" s="148"/>
      <c r="B1687" s="60" t="str">
        <f>IF($K1687="","",(VLOOKUP($K1687,'判定表'!$B$3:$G$108,6,FALSE)))</f>
        <v/>
      </c>
      <c r="C1687" s="137"/>
      <c r="D1687" s="149" t="str">
        <f t="shared" si="1"/>
        <v/>
      </c>
      <c r="E1687" s="150" t="str">
        <f>IF(G1687="","",VLOOKUP($G1687,'金額'!$N$3:$O$62,2,FALSE))</f>
        <v/>
      </c>
      <c r="F1687" s="150" t="str">
        <f>IF(G1687="","",VLOOKUP($G1687,'金額'!$N$3:$Q$62,4,FALSE))</f>
        <v/>
      </c>
      <c r="G1687" s="140"/>
      <c r="H1687" s="141"/>
      <c r="I1687" s="142"/>
      <c r="J1687" s="143"/>
      <c r="K1687" s="144"/>
      <c r="L1687" s="145"/>
      <c r="M1687" s="151" t="str">
        <f>IF(G1687="","", IF(G1687="Palette TIP",#REF!,VLOOKUP(G1687, '金額'!$N$3:$P$62, 3, FALSE)))</f>
        <v/>
      </c>
      <c r="N1687" s="147" t="str">
        <f t="shared" si="2"/>
        <v/>
      </c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  <c r="AA1687" s="11"/>
      <c r="AB1687" s="11"/>
    </row>
    <row r="1688" ht="13.5" customHeight="1">
      <c r="A1688" s="148"/>
      <c r="B1688" s="60" t="str">
        <f>IF($K1688="","",(VLOOKUP($K1688,'判定表'!$B$3:$G$108,6,FALSE)))</f>
        <v/>
      </c>
      <c r="C1688" s="137"/>
      <c r="D1688" s="149" t="str">
        <f t="shared" si="1"/>
        <v/>
      </c>
      <c r="E1688" s="150" t="str">
        <f>IF(G1688="","",VLOOKUP($G1688,'金額'!$N$3:$O$62,2,FALSE))</f>
        <v/>
      </c>
      <c r="F1688" s="150" t="str">
        <f>IF(G1688="","",VLOOKUP($G1688,'金額'!$N$3:$Q$62,4,FALSE))</f>
        <v/>
      </c>
      <c r="G1688" s="140"/>
      <c r="H1688" s="141"/>
      <c r="I1688" s="142"/>
      <c r="J1688" s="143"/>
      <c r="K1688" s="144"/>
      <c r="L1688" s="145"/>
      <c r="M1688" s="151" t="str">
        <f>IF(G1688="","", IF(G1688="Palette TIP",#REF!,VLOOKUP(G1688, '金額'!$N$3:$P$62, 3, FALSE)))</f>
        <v/>
      </c>
      <c r="N1688" s="147" t="str">
        <f t="shared" si="2"/>
        <v/>
      </c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</row>
    <row r="1689" ht="13.5" customHeight="1">
      <c r="A1689" s="148"/>
      <c r="B1689" s="60" t="str">
        <f>IF($K1689="","",(VLOOKUP($K1689,'判定表'!$B$3:$G$108,6,FALSE)))</f>
        <v/>
      </c>
      <c r="C1689" s="137"/>
      <c r="D1689" s="149" t="str">
        <f t="shared" si="1"/>
        <v/>
      </c>
      <c r="E1689" s="150" t="str">
        <f>IF(G1689="","",VLOOKUP($G1689,'金額'!$N$3:$O$62,2,FALSE))</f>
        <v/>
      </c>
      <c r="F1689" s="150" t="str">
        <f>IF(G1689="","",VLOOKUP($G1689,'金額'!$N$3:$Q$62,4,FALSE))</f>
        <v/>
      </c>
      <c r="G1689" s="140"/>
      <c r="H1689" s="141"/>
      <c r="I1689" s="142"/>
      <c r="J1689" s="143"/>
      <c r="K1689" s="144"/>
      <c r="L1689" s="145"/>
      <c r="M1689" s="151" t="str">
        <f>IF(G1689="","", IF(G1689="Palette TIP",#REF!,VLOOKUP(G1689, '金額'!$N$3:$P$62, 3, FALSE)))</f>
        <v/>
      </c>
      <c r="N1689" s="147" t="str">
        <f t="shared" si="2"/>
        <v/>
      </c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</row>
    <row r="1690" ht="13.5" customHeight="1">
      <c r="A1690" s="148"/>
      <c r="B1690" s="60" t="str">
        <f>IF($K1690="","",(VLOOKUP($K1690,'判定表'!$B$3:$G$108,6,FALSE)))</f>
        <v/>
      </c>
      <c r="C1690" s="137"/>
      <c r="D1690" s="149" t="str">
        <f t="shared" si="1"/>
        <v/>
      </c>
      <c r="E1690" s="150" t="str">
        <f>IF(G1690="","",VLOOKUP($G1690,'金額'!$N$3:$O$62,2,FALSE))</f>
        <v/>
      </c>
      <c r="F1690" s="150" t="str">
        <f>IF(G1690="","",VLOOKUP($G1690,'金額'!$N$3:$Q$62,4,FALSE))</f>
        <v/>
      </c>
      <c r="G1690" s="140"/>
      <c r="H1690" s="141"/>
      <c r="I1690" s="142"/>
      <c r="J1690" s="143"/>
      <c r="K1690" s="144"/>
      <c r="L1690" s="145"/>
      <c r="M1690" s="151" t="str">
        <f>IF(G1690="","", IF(G1690="Palette TIP",#REF!,VLOOKUP(G1690, '金額'!$N$3:$P$62, 3, FALSE)))</f>
        <v/>
      </c>
      <c r="N1690" s="147" t="str">
        <f t="shared" si="2"/>
        <v/>
      </c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  <c r="AA1690" s="11"/>
      <c r="AB1690" s="11"/>
    </row>
    <row r="1691" ht="13.5" customHeight="1">
      <c r="A1691" s="148"/>
      <c r="B1691" s="60" t="str">
        <f>IF($K1691="","",(VLOOKUP($K1691,'判定表'!$B$3:$G$108,6,FALSE)))</f>
        <v/>
      </c>
      <c r="C1691" s="137"/>
      <c r="D1691" s="149" t="str">
        <f t="shared" si="1"/>
        <v/>
      </c>
      <c r="E1691" s="150" t="str">
        <f>IF(G1691="","",VLOOKUP($G1691,'金額'!$N$3:$O$62,2,FALSE))</f>
        <v/>
      </c>
      <c r="F1691" s="150" t="str">
        <f>IF(G1691="","",VLOOKUP($G1691,'金額'!$N$3:$Q$62,4,FALSE))</f>
        <v/>
      </c>
      <c r="G1691" s="140"/>
      <c r="H1691" s="141"/>
      <c r="I1691" s="142"/>
      <c r="J1691" s="143"/>
      <c r="K1691" s="144"/>
      <c r="L1691" s="145"/>
      <c r="M1691" s="151" t="str">
        <f>IF(G1691="","", IF(G1691="Palette TIP",#REF!,VLOOKUP(G1691, '金額'!$N$3:$P$62, 3, FALSE)))</f>
        <v/>
      </c>
      <c r="N1691" s="147" t="str">
        <f t="shared" si="2"/>
        <v/>
      </c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1"/>
      <c r="AB1691" s="11"/>
    </row>
    <row r="1692" ht="13.5" customHeight="1">
      <c r="A1692" s="148"/>
      <c r="B1692" s="60" t="str">
        <f>IF($K1692="","",(VLOOKUP($K1692,'判定表'!$B$3:$G$108,6,FALSE)))</f>
        <v/>
      </c>
      <c r="C1692" s="137"/>
      <c r="D1692" s="149" t="str">
        <f t="shared" si="1"/>
        <v/>
      </c>
      <c r="E1692" s="150" t="str">
        <f>IF(G1692="","",VLOOKUP($G1692,'金額'!$N$3:$O$62,2,FALSE))</f>
        <v/>
      </c>
      <c r="F1692" s="150" t="str">
        <f>IF(G1692="","",VLOOKUP($G1692,'金額'!$N$3:$Q$62,4,FALSE))</f>
        <v/>
      </c>
      <c r="G1692" s="140"/>
      <c r="H1692" s="141"/>
      <c r="I1692" s="142"/>
      <c r="J1692" s="143"/>
      <c r="K1692" s="144"/>
      <c r="L1692" s="145"/>
      <c r="M1692" s="151" t="str">
        <f>IF(G1692="","", IF(G1692="Palette TIP",#REF!,VLOOKUP(G1692, '金額'!$N$3:$P$62, 3, FALSE)))</f>
        <v/>
      </c>
      <c r="N1692" s="147" t="str">
        <f t="shared" si="2"/>
        <v/>
      </c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1"/>
      <c r="AB1692" s="11"/>
    </row>
    <row r="1693" ht="13.5" customHeight="1">
      <c r="A1693" s="148"/>
      <c r="B1693" s="60" t="str">
        <f>IF($K1693="","",(VLOOKUP($K1693,'判定表'!$B$3:$G$108,6,FALSE)))</f>
        <v/>
      </c>
      <c r="C1693" s="137"/>
      <c r="D1693" s="149" t="str">
        <f t="shared" si="1"/>
        <v/>
      </c>
      <c r="E1693" s="150" t="str">
        <f>IF(G1693="","",VLOOKUP($G1693,'金額'!$N$3:$O$62,2,FALSE))</f>
        <v/>
      </c>
      <c r="F1693" s="150" t="str">
        <f>IF(G1693="","",VLOOKUP($G1693,'金額'!$N$3:$Q$62,4,FALSE))</f>
        <v/>
      </c>
      <c r="G1693" s="140"/>
      <c r="H1693" s="141"/>
      <c r="I1693" s="142"/>
      <c r="J1693" s="143"/>
      <c r="K1693" s="144"/>
      <c r="L1693" s="145"/>
      <c r="M1693" s="151" t="str">
        <f>IF(G1693="","", IF(G1693="Palette TIP",#REF!,VLOOKUP(G1693, '金額'!$N$3:$P$62, 3, FALSE)))</f>
        <v/>
      </c>
      <c r="N1693" s="147" t="str">
        <f t="shared" si="2"/>
        <v/>
      </c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  <c r="AA1693" s="11"/>
      <c r="AB1693" s="11"/>
    </row>
    <row r="1694" ht="13.5" customHeight="1">
      <c r="A1694" s="148"/>
      <c r="B1694" s="60" t="str">
        <f>IF($K1694="","",(VLOOKUP($K1694,'判定表'!$B$3:$G$108,6,FALSE)))</f>
        <v/>
      </c>
      <c r="C1694" s="137"/>
      <c r="D1694" s="149" t="str">
        <f t="shared" si="1"/>
        <v/>
      </c>
      <c r="E1694" s="150" t="str">
        <f>IF(G1694="","",VLOOKUP($G1694,'金額'!$N$3:$O$62,2,FALSE))</f>
        <v/>
      </c>
      <c r="F1694" s="150" t="str">
        <f>IF(G1694="","",VLOOKUP($G1694,'金額'!$N$3:$Q$62,4,FALSE))</f>
        <v/>
      </c>
      <c r="G1694" s="140"/>
      <c r="H1694" s="141"/>
      <c r="I1694" s="142"/>
      <c r="J1694" s="143"/>
      <c r="K1694" s="144"/>
      <c r="L1694" s="145"/>
      <c r="M1694" s="151" t="str">
        <f>IF(G1694="","", IF(G1694="Palette TIP",#REF!,VLOOKUP(G1694, '金額'!$N$3:$P$62, 3, FALSE)))</f>
        <v/>
      </c>
      <c r="N1694" s="147" t="str">
        <f t="shared" si="2"/>
        <v/>
      </c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</row>
    <row r="1695" ht="13.5" customHeight="1">
      <c r="A1695" s="148"/>
      <c r="B1695" s="60" t="str">
        <f>IF($K1695="","",(VLOOKUP($K1695,'判定表'!$B$3:$G$108,6,FALSE)))</f>
        <v/>
      </c>
      <c r="C1695" s="137"/>
      <c r="D1695" s="149" t="str">
        <f t="shared" si="1"/>
        <v/>
      </c>
      <c r="E1695" s="150" t="str">
        <f>IF(G1695="","",VLOOKUP($G1695,'金額'!$N$3:$O$62,2,FALSE))</f>
        <v/>
      </c>
      <c r="F1695" s="150" t="str">
        <f>IF(G1695="","",VLOOKUP($G1695,'金額'!$N$3:$Q$62,4,FALSE))</f>
        <v/>
      </c>
      <c r="G1695" s="140"/>
      <c r="H1695" s="141"/>
      <c r="I1695" s="142"/>
      <c r="J1695" s="143"/>
      <c r="K1695" s="144"/>
      <c r="L1695" s="145"/>
      <c r="M1695" s="151" t="str">
        <f>IF(G1695="","", IF(G1695="Palette TIP",#REF!,VLOOKUP(G1695, '金額'!$N$3:$P$62, 3, FALSE)))</f>
        <v/>
      </c>
      <c r="N1695" s="147" t="str">
        <f t="shared" si="2"/>
        <v/>
      </c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  <c r="AA1695" s="11"/>
      <c r="AB1695" s="11"/>
    </row>
    <row r="1696" ht="13.5" customHeight="1">
      <c r="A1696" s="148"/>
      <c r="B1696" s="60" t="str">
        <f>IF($K1696="","",(VLOOKUP($K1696,'判定表'!$B$3:$G$108,6,FALSE)))</f>
        <v/>
      </c>
      <c r="C1696" s="137"/>
      <c r="D1696" s="149" t="str">
        <f t="shared" si="1"/>
        <v/>
      </c>
      <c r="E1696" s="150" t="str">
        <f>IF(G1696="","",VLOOKUP($G1696,'金額'!$N$3:$O$62,2,FALSE))</f>
        <v/>
      </c>
      <c r="F1696" s="150" t="str">
        <f>IF(G1696="","",VLOOKUP($G1696,'金額'!$N$3:$Q$62,4,FALSE))</f>
        <v/>
      </c>
      <c r="G1696" s="140"/>
      <c r="H1696" s="141"/>
      <c r="I1696" s="142"/>
      <c r="J1696" s="143"/>
      <c r="K1696" s="144"/>
      <c r="L1696" s="145"/>
      <c r="M1696" s="151" t="str">
        <f>IF(G1696="","", IF(G1696="Palette TIP",#REF!,VLOOKUP(G1696, '金額'!$N$3:$P$62, 3, FALSE)))</f>
        <v/>
      </c>
      <c r="N1696" s="147" t="str">
        <f t="shared" si="2"/>
        <v/>
      </c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1"/>
      <c r="AB1696" s="11"/>
    </row>
    <row r="1697" ht="13.5" customHeight="1">
      <c r="A1697" s="148"/>
      <c r="B1697" s="154" t="str">
        <f>IF($K1697="","",(VLOOKUP($K1697,'判定表'!$B$3:$G$108,6,FALSE)))</f>
        <v/>
      </c>
      <c r="C1697" s="155"/>
      <c r="D1697" s="156" t="str">
        <f t="shared" si="1"/>
        <v/>
      </c>
      <c r="E1697" s="157" t="str">
        <f>IF(G1697="","",VLOOKUP($G1697,'金額'!$N$3:$O$62,2,FALSE))</f>
        <v/>
      </c>
      <c r="F1697" s="150"/>
      <c r="G1697" s="158"/>
      <c r="H1697" s="159"/>
      <c r="I1697" s="160"/>
      <c r="J1697" s="161"/>
      <c r="K1697" s="162"/>
      <c r="L1697" s="163"/>
      <c r="M1697" s="164" t="str">
        <f>IF(G1697="","", IF(G1697="Palette TIP",#REF!,VLOOKUP(G1697, '金額'!$N$3:$P$62, 3, FALSE)))</f>
        <v/>
      </c>
      <c r="N1697" s="165" t="str">
        <f t="shared" si="2"/>
        <v/>
      </c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1"/>
      <c r="AB1697" s="11"/>
    </row>
    <row r="1698" ht="13.5" customHeight="1">
      <c r="A1698" s="148"/>
      <c r="B1698" s="154" t="str">
        <f>IF($K1698="","",(VLOOKUP($K1698,'判定表'!$B$3:$G$108,6,FALSE)))</f>
        <v/>
      </c>
      <c r="C1698" s="155"/>
      <c r="D1698" s="156" t="str">
        <f t="shared" si="1"/>
        <v/>
      </c>
      <c r="E1698" s="157" t="str">
        <f>IF(G1698="","",VLOOKUP($G1698,'金額'!$N$3:$O$62,2,FALSE))</f>
        <v/>
      </c>
      <c r="F1698" s="150"/>
      <c r="G1698" s="158"/>
      <c r="H1698" s="159"/>
      <c r="I1698" s="160"/>
      <c r="J1698" s="161"/>
      <c r="K1698" s="162"/>
      <c r="L1698" s="163"/>
      <c r="M1698" s="164" t="str">
        <f>IF(G1698="","", IF(G1698="Palette TIP",#REF!,VLOOKUP(G1698, '金額'!$N$3:$P$62, 3, FALSE)))</f>
        <v/>
      </c>
      <c r="N1698" s="165" t="str">
        <f t="shared" si="2"/>
        <v/>
      </c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1"/>
      <c r="AB1698" s="11"/>
    </row>
    <row r="1699" ht="13.5" customHeight="1">
      <c r="A1699" s="148"/>
      <c r="B1699" s="154" t="str">
        <f>IF($K1699="","",(VLOOKUP($K1699,'判定表'!$B$3:$G$108,6,FALSE)))</f>
        <v/>
      </c>
      <c r="C1699" s="155"/>
      <c r="D1699" s="156" t="str">
        <f t="shared" si="1"/>
        <v/>
      </c>
      <c r="E1699" s="157" t="str">
        <f>IF(G1699="","",VLOOKUP($G1699,'金額'!$N$3:$O$62,2,FALSE))</f>
        <v/>
      </c>
      <c r="F1699" s="150"/>
      <c r="G1699" s="158"/>
      <c r="H1699" s="159"/>
      <c r="I1699" s="160"/>
      <c r="J1699" s="161"/>
      <c r="K1699" s="162"/>
      <c r="L1699" s="163"/>
      <c r="M1699" s="164" t="str">
        <f>IF(G1699="","", IF(G1699="Palette TIP",#REF!,VLOOKUP(G1699, '金額'!$N$3:$P$62, 3, FALSE)))</f>
        <v/>
      </c>
      <c r="N1699" s="165" t="str">
        <f t="shared" si="2"/>
        <v/>
      </c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1"/>
      <c r="AB1699" s="11"/>
    </row>
    <row r="1700" ht="13.5" customHeight="1">
      <c r="A1700" s="148"/>
      <c r="B1700" s="154" t="str">
        <f>IF($K1700="","",(VLOOKUP($K1700,'判定表'!$B$3:$G$108,6,FALSE)))</f>
        <v/>
      </c>
      <c r="C1700" s="155"/>
      <c r="D1700" s="156" t="str">
        <f t="shared" si="1"/>
        <v/>
      </c>
      <c r="E1700" s="157" t="str">
        <f>IF(G1700="","",VLOOKUP($G1700,'金額'!$N$3:$O$62,2,FALSE))</f>
        <v/>
      </c>
      <c r="F1700" s="150"/>
      <c r="G1700" s="158"/>
      <c r="H1700" s="159"/>
      <c r="I1700" s="160"/>
      <c r="J1700" s="161"/>
      <c r="K1700" s="162"/>
      <c r="L1700" s="163"/>
      <c r="M1700" s="164" t="str">
        <f>IF(G1700="","", IF(G1700="Palette TIP",#REF!,VLOOKUP(G1700, '金額'!$N$3:$P$62, 3, FALSE)))</f>
        <v/>
      </c>
      <c r="N1700" s="165" t="str">
        <f t="shared" si="2"/>
        <v/>
      </c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  <c r="AA1700" s="11"/>
      <c r="AB1700" s="11"/>
    </row>
    <row r="1701" ht="13.5" customHeight="1">
      <c r="A1701" s="148"/>
      <c r="B1701" s="154" t="str">
        <f>IF($K1701="","",(VLOOKUP($K1701,'判定表'!$B$3:$G$108,6,FALSE)))</f>
        <v/>
      </c>
      <c r="C1701" s="155"/>
      <c r="D1701" s="156" t="str">
        <f t="shared" si="1"/>
        <v/>
      </c>
      <c r="E1701" s="157" t="str">
        <f>IF(G1701="","",VLOOKUP($G1701,'金額'!$N$3:$O$62,2,FALSE))</f>
        <v/>
      </c>
      <c r="F1701" s="150"/>
      <c r="G1701" s="158"/>
      <c r="H1701" s="159"/>
      <c r="I1701" s="160"/>
      <c r="J1701" s="161"/>
      <c r="K1701" s="162"/>
      <c r="L1701" s="163"/>
      <c r="M1701" s="164" t="str">
        <f>IF(G1701="","", IF(G1701="Palette TIP",#REF!,VLOOKUP(G1701, '金額'!$N$3:$P$62, 3, FALSE)))</f>
        <v/>
      </c>
      <c r="N1701" s="165" t="str">
        <f t="shared" si="2"/>
        <v/>
      </c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  <c r="AA1701" s="11"/>
      <c r="AB1701" s="11"/>
    </row>
    <row r="1702" ht="13.5" customHeight="1">
      <c r="A1702" s="148"/>
      <c r="B1702" s="154" t="str">
        <f>IF($K1702="","",(VLOOKUP($K1702,'判定表'!$B$3:$G$108,6,FALSE)))</f>
        <v/>
      </c>
      <c r="C1702" s="155"/>
      <c r="D1702" s="156" t="str">
        <f t="shared" si="1"/>
        <v/>
      </c>
      <c r="E1702" s="157" t="str">
        <f>IF(G1702="","",VLOOKUP($G1702,'金額'!$N$3:$O$62,2,FALSE))</f>
        <v/>
      </c>
      <c r="F1702" s="150"/>
      <c r="G1702" s="158"/>
      <c r="H1702" s="159"/>
      <c r="I1702" s="160"/>
      <c r="J1702" s="161"/>
      <c r="K1702" s="162"/>
      <c r="L1702" s="163"/>
      <c r="M1702" s="164" t="str">
        <f>IF(G1702="","", IF(G1702="Palette TIP",#REF!,VLOOKUP(G1702, '金額'!$N$3:$P$62, 3, FALSE)))</f>
        <v/>
      </c>
      <c r="N1702" s="165" t="str">
        <f t="shared" si="2"/>
        <v/>
      </c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  <c r="AB1702" s="11"/>
    </row>
    <row r="1703" ht="13.5" customHeight="1">
      <c r="A1703" s="148"/>
      <c r="B1703" s="154" t="str">
        <f>IF($K1703="","",(VLOOKUP($K1703,'判定表'!$B$3:$G$108,6,FALSE)))</f>
        <v/>
      </c>
      <c r="C1703" s="155"/>
      <c r="D1703" s="156" t="str">
        <f t="shared" si="1"/>
        <v/>
      </c>
      <c r="E1703" s="157" t="str">
        <f>IF(G1703="","",VLOOKUP($G1703,'金額'!$N$3:$O$62,2,FALSE))</f>
        <v/>
      </c>
      <c r="F1703" s="150"/>
      <c r="G1703" s="158"/>
      <c r="H1703" s="159"/>
      <c r="I1703" s="160"/>
      <c r="J1703" s="161"/>
      <c r="K1703" s="162"/>
      <c r="L1703" s="163"/>
      <c r="M1703" s="164" t="str">
        <f>IF(G1703="","", IF(G1703="Palette TIP",#REF!,VLOOKUP(G1703, '金額'!$N$3:$P$62, 3, FALSE)))</f>
        <v/>
      </c>
      <c r="N1703" s="165" t="str">
        <f t="shared" si="2"/>
        <v/>
      </c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</row>
    <row r="1704" ht="13.5" customHeight="1">
      <c r="A1704" s="148"/>
      <c r="B1704" s="154" t="str">
        <f>IF($K1704="","",(VLOOKUP($K1704,'判定表'!$B$3:$G$108,6,FALSE)))</f>
        <v/>
      </c>
      <c r="C1704" s="155"/>
      <c r="D1704" s="156" t="str">
        <f t="shared" si="1"/>
        <v/>
      </c>
      <c r="E1704" s="157" t="str">
        <f>IF(G1704="","",VLOOKUP($G1704,'金額'!$N$3:$O$62,2,FALSE))</f>
        <v/>
      </c>
      <c r="F1704" s="150"/>
      <c r="G1704" s="158"/>
      <c r="H1704" s="159"/>
      <c r="I1704" s="160"/>
      <c r="J1704" s="161"/>
      <c r="K1704" s="162"/>
      <c r="L1704" s="163"/>
      <c r="M1704" s="164" t="str">
        <f>IF(G1704="","", IF(G1704="Palette TIP",#REF!,VLOOKUP(G1704, '金額'!$N$3:$P$62, 3, FALSE)))</f>
        <v/>
      </c>
      <c r="N1704" s="165" t="str">
        <f t="shared" si="2"/>
        <v/>
      </c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</row>
    <row r="1705" ht="13.5" customHeight="1">
      <c r="A1705" s="148"/>
      <c r="B1705" s="154" t="str">
        <f>IF($K1705="","",(VLOOKUP($K1705,'判定表'!$B$3:$G$108,6,FALSE)))</f>
        <v/>
      </c>
      <c r="C1705" s="155"/>
      <c r="D1705" s="156" t="str">
        <f t="shared" si="1"/>
        <v/>
      </c>
      <c r="E1705" s="157" t="str">
        <f>IF(G1705="","",VLOOKUP($G1705,'金額'!$N$3:$O$62,2,FALSE))</f>
        <v/>
      </c>
      <c r="F1705" s="150"/>
      <c r="G1705" s="158"/>
      <c r="H1705" s="159"/>
      <c r="I1705" s="160"/>
      <c r="J1705" s="161"/>
      <c r="K1705" s="162"/>
      <c r="L1705" s="163"/>
      <c r="M1705" s="164" t="str">
        <f>IF(G1705="","", IF(G1705="Palette TIP",#REF!,VLOOKUP(G1705, '金額'!$N$3:$P$62, 3, FALSE)))</f>
        <v/>
      </c>
      <c r="N1705" s="165" t="str">
        <f t="shared" si="2"/>
        <v/>
      </c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1"/>
      <c r="AB1705" s="11"/>
    </row>
    <row r="1706" ht="13.5" customHeight="1">
      <c r="A1706" s="148"/>
      <c r="B1706" s="154" t="str">
        <f>IF($K1706="","",(VLOOKUP($K1706,'判定表'!$B$3:$G$108,6,FALSE)))</f>
        <v/>
      </c>
      <c r="C1706" s="155"/>
      <c r="D1706" s="156" t="str">
        <f t="shared" si="1"/>
        <v/>
      </c>
      <c r="E1706" s="157" t="str">
        <f>IF(G1706="","",VLOOKUP($G1706,'金額'!$N$3:$O$62,2,FALSE))</f>
        <v/>
      </c>
      <c r="F1706" s="150"/>
      <c r="G1706" s="158"/>
      <c r="H1706" s="159"/>
      <c r="I1706" s="160"/>
      <c r="J1706" s="161"/>
      <c r="K1706" s="162"/>
      <c r="L1706" s="163"/>
      <c r="M1706" s="164" t="str">
        <f>IF(G1706="","", IF(G1706="Palette TIP",#REF!,VLOOKUP(G1706, '金額'!$N$3:$P$62, 3, FALSE)))</f>
        <v/>
      </c>
      <c r="N1706" s="165" t="str">
        <f t="shared" si="2"/>
        <v/>
      </c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1"/>
      <c r="AB1706" s="11"/>
    </row>
    <row r="1707" ht="13.5" customHeight="1">
      <c r="A1707" s="148"/>
      <c r="B1707" s="154" t="str">
        <f>IF($K1707="","",(VLOOKUP($K1707,'判定表'!$B$3:$G$108,6,FALSE)))</f>
        <v/>
      </c>
      <c r="C1707" s="155"/>
      <c r="D1707" s="156" t="str">
        <f t="shared" si="1"/>
        <v/>
      </c>
      <c r="E1707" s="157" t="str">
        <f>IF(G1707="","",VLOOKUP($G1707,'金額'!$N$3:$O$62,2,FALSE))</f>
        <v/>
      </c>
      <c r="F1707" s="150"/>
      <c r="G1707" s="158"/>
      <c r="H1707" s="159"/>
      <c r="I1707" s="160"/>
      <c r="J1707" s="161"/>
      <c r="K1707" s="162"/>
      <c r="L1707" s="163"/>
      <c r="M1707" s="164" t="str">
        <f>IF(G1707="","", IF(G1707="Palette TIP",#REF!,VLOOKUP(G1707, '金額'!$N$3:$P$62, 3, FALSE)))</f>
        <v/>
      </c>
      <c r="N1707" s="165" t="str">
        <f t="shared" si="2"/>
        <v/>
      </c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</row>
    <row r="1708" ht="13.5" customHeight="1">
      <c r="A1708" s="148"/>
      <c r="B1708" s="154" t="str">
        <f>IF($K1708="","",(VLOOKUP($K1708,'判定表'!$B$3:$G$108,6,FALSE)))</f>
        <v/>
      </c>
      <c r="C1708" s="155"/>
      <c r="D1708" s="156" t="str">
        <f t="shared" si="1"/>
        <v/>
      </c>
      <c r="E1708" s="157" t="str">
        <f>IF(G1708="","",VLOOKUP($G1708,'金額'!$N$3:$O$62,2,FALSE))</f>
        <v/>
      </c>
      <c r="F1708" s="150"/>
      <c r="G1708" s="158"/>
      <c r="H1708" s="159"/>
      <c r="I1708" s="160"/>
      <c r="J1708" s="161"/>
      <c r="K1708" s="162"/>
      <c r="L1708" s="163"/>
      <c r="M1708" s="164" t="str">
        <f>IF(G1708="","", IF(G1708="Palette TIP",#REF!,VLOOKUP(G1708, '金額'!$N$3:$P$62, 3, FALSE)))</f>
        <v/>
      </c>
      <c r="N1708" s="165" t="str">
        <f t="shared" si="2"/>
        <v/>
      </c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/>
      <c r="AB1708" s="11"/>
    </row>
    <row r="1709" ht="13.5" customHeight="1">
      <c r="A1709" s="148"/>
      <c r="B1709" s="154" t="str">
        <f>IF($K1709="","",(VLOOKUP($K1709,'判定表'!$B$3:$G$108,6,FALSE)))</f>
        <v/>
      </c>
      <c r="C1709" s="155"/>
      <c r="D1709" s="156" t="str">
        <f t="shared" si="1"/>
        <v/>
      </c>
      <c r="E1709" s="157" t="str">
        <f>IF(G1709="","",VLOOKUP($G1709,'金額'!$N$3:$O$62,2,FALSE))</f>
        <v/>
      </c>
      <c r="F1709" s="150"/>
      <c r="G1709" s="158"/>
      <c r="H1709" s="159"/>
      <c r="I1709" s="160"/>
      <c r="J1709" s="161"/>
      <c r="K1709" s="162"/>
      <c r="L1709" s="163"/>
      <c r="M1709" s="164" t="str">
        <f>IF(G1709="","", IF(G1709="Palette TIP",#REF!,VLOOKUP(G1709, '金額'!$N$3:$P$62, 3, FALSE)))</f>
        <v/>
      </c>
      <c r="N1709" s="165" t="str">
        <f t="shared" si="2"/>
        <v/>
      </c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</row>
    <row r="1710" ht="13.5" customHeight="1">
      <c r="A1710" s="148"/>
      <c r="B1710" s="154" t="str">
        <f>IF($K1710="","",(VLOOKUP($K1710,'判定表'!$B$3:$G$108,6,FALSE)))</f>
        <v/>
      </c>
      <c r="C1710" s="155"/>
      <c r="D1710" s="156" t="str">
        <f t="shared" si="1"/>
        <v/>
      </c>
      <c r="E1710" s="157" t="str">
        <f>IF(G1710="","",VLOOKUP($G1710,'金額'!$N$3:$O$62,2,FALSE))</f>
        <v/>
      </c>
      <c r="F1710" s="150"/>
      <c r="G1710" s="158"/>
      <c r="H1710" s="159"/>
      <c r="I1710" s="160"/>
      <c r="J1710" s="161"/>
      <c r="K1710" s="162"/>
      <c r="L1710" s="163"/>
      <c r="M1710" s="164" t="str">
        <f>IF(G1710="","", IF(G1710="Palette TIP",#REF!,VLOOKUP(G1710, '金額'!$N$3:$P$62, 3, FALSE)))</f>
        <v/>
      </c>
      <c r="N1710" s="165" t="str">
        <f t="shared" si="2"/>
        <v/>
      </c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1"/>
      <c r="AB1710" s="11"/>
    </row>
    <row r="1711" ht="13.5" customHeight="1">
      <c r="A1711" s="148"/>
      <c r="B1711" s="154" t="str">
        <f>IF($K1711="","",(VLOOKUP($K1711,'判定表'!$B$3:$G$108,6,FALSE)))</f>
        <v/>
      </c>
      <c r="C1711" s="155"/>
      <c r="D1711" s="156" t="str">
        <f t="shared" si="1"/>
        <v/>
      </c>
      <c r="E1711" s="157" t="str">
        <f>IF(G1711="","",VLOOKUP($G1711,'金額'!$N$3:$O$62,2,FALSE))</f>
        <v/>
      </c>
      <c r="F1711" s="150"/>
      <c r="G1711" s="158"/>
      <c r="H1711" s="159"/>
      <c r="I1711" s="160"/>
      <c r="J1711" s="161"/>
      <c r="K1711" s="162"/>
      <c r="L1711" s="163"/>
      <c r="M1711" s="164" t="str">
        <f>IF(G1711="","", IF(G1711="Palette TIP",#REF!,VLOOKUP(G1711, '金額'!$N$3:$P$62, 3, FALSE)))</f>
        <v/>
      </c>
      <c r="N1711" s="165" t="str">
        <f t="shared" si="2"/>
        <v/>
      </c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  <c r="AA1711" s="11"/>
      <c r="AB1711" s="11"/>
    </row>
    <row r="1712" ht="13.5" customHeight="1">
      <c r="A1712" s="148"/>
      <c r="B1712" s="154" t="str">
        <f>IF($K1712="","",(VLOOKUP($K1712,'判定表'!$B$3:$G$108,6,FALSE)))</f>
        <v/>
      </c>
      <c r="C1712" s="155"/>
      <c r="D1712" s="156" t="str">
        <f t="shared" si="1"/>
        <v/>
      </c>
      <c r="E1712" s="157" t="str">
        <f>IF(G1712="","",VLOOKUP($G1712,'金額'!$N$3:$O$62,2,FALSE))</f>
        <v/>
      </c>
      <c r="F1712" s="150"/>
      <c r="G1712" s="158"/>
      <c r="H1712" s="159"/>
      <c r="I1712" s="160"/>
      <c r="J1712" s="161"/>
      <c r="K1712" s="162"/>
      <c r="L1712" s="163"/>
      <c r="M1712" s="164" t="str">
        <f>IF(G1712="","", IF(G1712="Palette TIP",#REF!,VLOOKUP(G1712, '金額'!$N$3:$P$62, 3, FALSE)))</f>
        <v/>
      </c>
      <c r="N1712" s="165" t="str">
        <f t="shared" si="2"/>
        <v/>
      </c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</row>
    <row r="1713" ht="13.5" customHeight="1">
      <c r="A1713" s="148"/>
      <c r="B1713" s="154" t="str">
        <f>IF($K1713="","",(VLOOKUP($K1713,'判定表'!$B$3:$G$108,6,FALSE)))</f>
        <v/>
      </c>
      <c r="C1713" s="155"/>
      <c r="D1713" s="156" t="str">
        <f t="shared" si="1"/>
        <v/>
      </c>
      <c r="E1713" s="157" t="str">
        <f>IF(G1713="","",VLOOKUP($G1713,'金額'!$N$3:$O$62,2,FALSE))</f>
        <v/>
      </c>
      <c r="F1713" s="150"/>
      <c r="G1713" s="158"/>
      <c r="H1713" s="159"/>
      <c r="I1713" s="160"/>
      <c r="J1713" s="161"/>
      <c r="K1713" s="162"/>
      <c r="L1713" s="163"/>
      <c r="M1713" s="164" t="str">
        <f>IF(G1713="","", IF(G1713="Palette TIP",#REF!,VLOOKUP(G1713, '金額'!$N$3:$P$62, 3, FALSE)))</f>
        <v/>
      </c>
      <c r="N1713" s="165" t="str">
        <f t="shared" si="2"/>
        <v/>
      </c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</row>
    <row r="1714" ht="13.5" customHeight="1">
      <c r="A1714" s="148"/>
      <c r="B1714" s="154" t="str">
        <f>IF($K1714="","",(VLOOKUP($K1714,'判定表'!$B$3:$G$108,6,FALSE)))</f>
        <v/>
      </c>
      <c r="C1714" s="155"/>
      <c r="D1714" s="156" t="str">
        <f t="shared" si="1"/>
        <v/>
      </c>
      <c r="E1714" s="157" t="str">
        <f>IF(G1714="","",VLOOKUP($G1714,'金額'!$N$3:$O$62,2,FALSE))</f>
        <v/>
      </c>
      <c r="F1714" s="150"/>
      <c r="G1714" s="158"/>
      <c r="H1714" s="159"/>
      <c r="I1714" s="160"/>
      <c r="J1714" s="161"/>
      <c r="K1714" s="162"/>
      <c r="L1714" s="163"/>
      <c r="M1714" s="164" t="str">
        <f>IF(G1714="","", IF(G1714="Palette TIP",#REF!,VLOOKUP(G1714, '金額'!$N$3:$P$62, 3, FALSE)))</f>
        <v/>
      </c>
      <c r="N1714" s="165" t="str">
        <f t="shared" si="2"/>
        <v/>
      </c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</row>
    <row r="1715" ht="13.5" customHeight="1">
      <c r="A1715" s="148"/>
      <c r="B1715" s="154" t="str">
        <f>IF($K1715="","",(VLOOKUP($K1715,'判定表'!$B$3:$G$108,6,FALSE)))</f>
        <v/>
      </c>
      <c r="C1715" s="155"/>
      <c r="D1715" s="156" t="str">
        <f t="shared" si="1"/>
        <v/>
      </c>
      <c r="E1715" s="157" t="str">
        <f>IF(G1715="","",VLOOKUP($G1715,'金額'!$N$3:$O$62,2,FALSE))</f>
        <v/>
      </c>
      <c r="F1715" s="150"/>
      <c r="G1715" s="158"/>
      <c r="H1715" s="159"/>
      <c r="I1715" s="160"/>
      <c r="J1715" s="161"/>
      <c r="K1715" s="162"/>
      <c r="L1715" s="163"/>
      <c r="M1715" s="164" t="str">
        <f>IF(G1715="","", IF(G1715="Palette TIP",#REF!,VLOOKUP(G1715, '金額'!$N$3:$P$62, 3, FALSE)))</f>
        <v/>
      </c>
      <c r="N1715" s="165" t="str">
        <f t="shared" si="2"/>
        <v/>
      </c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</row>
    <row r="1716" ht="13.5" customHeight="1">
      <c r="A1716" s="148"/>
      <c r="B1716" s="154" t="str">
        <f>IF($K1716="","",(VLOOKUP($K1716,'判定表'!$B$3:$G$108,6,FALSE)))</f>
        <v/>
      </c>
      <c r="C1716" s="155"/>
      <c r="D1716" s="156" t="str">
        <f t="shared" si="1"/>
        <v/>
      </c>
      <c r="E1716" s="157" t="str">
        <f>IF(G1716="","",VLOOKUP($G1716,'金額'!$N$3:$O$62,2,FALSE))</f>
        <v/>
      </c>
      <c r="F1716" s="150"/>
      <c r="G1716" s="158"/>
      <c r="H1716" s="159"/>
      <c r="I1716" s="160"/>
      <c r="J1716" s="161"/>
      <c r="K1716" s="162"/>
      <c r="L1716" s="163"/>
      <c r="M1716" s="164" t="str">
        <f>IF(G1716="","", IF(G1716="Palette TIP",#REF!,VLOOKUP(G1716, '金額'!$N$3:$P$62, 3, FALSE)))</f>
        <v/>
      </c>
      <c r="N1716" s="165" t="str">
        <f t="shared" si="2"/>
        <v/>
      </c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  <c r="AA1716" s="11"/>
      <c r="AB1716" s="11"/>
    </row>
    <row r="1717" ht="13.5" customHeight="1">
      <c r="A1717" s="148"/>
      <c r="B1717" s="154" t="str">
        <f>IF($K1717="","",(VLOOKUP($K1717,'判定表'!$B$3:$G$108,6,FALSE)))</f>
        <v/>
      </c>
      <c r="C1717" s="155"/>
      <c r="D1717" s="156" t="str">
        <f t="shared" si="1"/>
        <v/>
      </c>
      <c r="E1717" s="157" t="str">
        <f>IF(G1717="","",VLOOKUP($G1717,'金額'!$N$3:$O$62,2,FALSE))</f>
        <v/>
      </c>
      <c r="F1717" s="150"/>
      <c r="G1717" s="158"/>
      <c r="H1717" s="159"/>
      <c r="I1717" s="160"/>
      <c r="J1717" s="161"/>
      <c r="K1717" s="162"/>
      <c r="L1717" s="163"/>
      <c r="M1717" s="164" t="str">
        <f>IF(G1717="","", IF(G1717="Palette TIP",#REF!,VLOOKUP(G1717, '金額'!$N$3:$P$62, 3, FALSE)))</f>
        <v/>
      </c>
      <c r="N1717" s="165" t="str">
        <f t="shared" si="2"/>
        <v/>
      </c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11"/>
      <c r="AB1717" s="11"/>
    </row>
    <row r="1718" ht="13.5" customHeight="1">
      <c r="A1718" s="148"/>
      <c r="B1718" s="154" t="str">
        <f>IF($K1718="","",(VLOOKUP($K1718,'判定表'!$B$3:$G$108,6,FALSE)))</f>
        <v/>
      </c>
      <c r="C1718" s="155"/>
      <c r="D1718" s="156" t="str">
        <f t="shared" si="1"/>
        <v/>
      </c>
      <c r="E1718" s="157" t="str">
        <f>IF(G1718="","",VLOOKUP($G1718,'金額'!$N$3:$O$62,2,FALSE))</f>
        <v/>
      </c>
      <c r="F1718" s="150"/>
      <c r="G1718" s="158"/>
      <c r="H1718" s="159"/>
      <c r="I1718" s="160"/>
      <c r="J1718" s="161"/>
      <c r="K1718" s="162"/>
      <c r="L1718" s="163"/>
      <c r="M1718" s="164" t="str">
        <f>IF(G1718="","", IF(G1718="Palette TIP",#REF!,VLOOKUP(G1718, '金額'!$N$3:$P$62, 3, FALSE)))</f>
        <v/>
      </c>
      <c r="N1718" s="165" t="str">
        <f t="shared" si="2"/>
        <v/>
      </c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  <c r="AB1718" s="11"/>
    </row>
    <row r="1719" ht="13.5" customHeight="1">
      <c r="A1719" s="148"/>
      <c r="B1719" s="154" t="str">
        <f>IF($K1719="","",(VLOOKUP($K1719,'判定表'!$B$3:$G$108,6,FALSE)))</f>
        <v/>
      </c>
      <c r="C1719" s="155"/>
      <c r="D1719" s="156" t="str">
        <f t="shared" si="1"/>
        <v/>
      </c>
      <c r="E1719" s="157" t="str">
        <f>IF(G1719="","",VLOOKUP($G1719,'金額'!$N$3:$O$62,2,FALSE))</f>
        <v/>
      </c>
      <c r="F1719" s="150"/>
      <c r="G1719" s="158"/>
      <c r="H1719" s="159"/>
      <c r="I1719" s="160"/>
      <c r="J1719" s="161"/>
      <c r="K1719" s="162"/>
      <c r="L1719" s="163"/>
      <c r="M1719" s="164" t="str">
        <f>IF(G1719="","", IF(G1719="Palette TIP",#REF!,VLOOKUP(G1719, '金額'!$N$3:$P$62, 3, FALSE)))</f>
        <v/>
      </c>
      <c r="N1719" s="165" t="str">
        <f t="shared" si="2"/>
        <v/>
      </c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1"/>
      <c r="AB1719" s="11"/>
    </row>
    <row r="1720" ht="13.5" customHeight="1">
      <c r="A1720" s="148"/>
      <c r="B1720" s="154" t="str">
        <f>IF($K1720="","",(VLOOKUP($K1720,'判定表'!$B$3:$G$108,6,FALSE)))</f>
        <v/>
      </c>
      <c r="C1720" s="155"/>
      <c r="D1720" s="156" t="str">
        <f t="shared" si="1"/>
        <v/>
      </c>
      <c r="E1720" s="157" t="str">
        <f>IF(G1720="","",VLOOKUP($G1720,'金額'!$N$3:$O$62,2,FALSE))</f>
        <v/>
      </c>
      <c r="F1720" s="150"/>
      <c r="G1720" s="158"/>
      <c r="H1720" s="159"/>
      <c r="I1720" s="160"/>
      <c r="J1720" s="161"/>
      <c r="K1720" s="162"/>
      <c r="L1720" s="163"/>
      <c r="M1720" s="164" t="str">
        <f>IF(G1720="","", IF(G1720="Palette TIP",#REF!,VLOOKUP(G1720, '金額'!$N$3:$P$62, 3, FALSE)))</f>
        <v/>
      </c>
      <c r="N1720" s="165" t="str">
        <f t="shared" si="2"/>
        <v/>
      </c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1"/>
      <c r="AB1720" s="11"/>
    </row>
    <row r="1721" ht="13.5" customHeight="1">
      <c r="A1721" s="148"/>
      <c r="B1721" s="154" t="str">
        <f>IF($K1721="","",(VLOOKUP($K1721,'判定表'!$B$3:$G$108,6,FALSE)))</f>
        <v/>
      </c>
      <c r="C1721" s="155"/>
      <c r="D1721" s="156" t="str">
        <f t="shared" si="1"/>
        <v/>
      </c>
      <c r="E1721" s="157" t="str">
        <f>IF(G1721="","",VLOOKUP($G1721,'金額'!$N$3:$O$62,2,FALSE))</f>
        <v/>
      </c>
      <c r="F1721" s="150"/>
      <c r="G1721" s="158"/>
      <c r="H1721" s="159"/>
      <c r="I1721" s="160"/>
      <c r="J1721" s="161"/>
      <c r="K1721" s="162"/>
      <c r="L1721" s="163"/>
      <c r="M1721" s="164" t="str">
        <f>IF(G1721="","", IF(G1721="Palette TIP",#REF!,VLOOKUP(G1721, '金額'!$N$3:$P$62, 3, FALSE)))</f>
        <v/>
      </c>
      <c r="N1721" s="165" t="str">
        <f t="shared" si="2"/>
        <v/>
      </c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  <c r="AA1721" s="11"/>
      <c r="AB1721" s="11"/>
    </row>
    <row r="1722" ht="13.5" customHeight="1">
      <c r="A1722" s="148"/>
      <c r="B1722" s="154" t="str">
        <f>IF($K1722="","",(VLOOKUP($K1722,'判定表'!$B$3:$G$108,6,FALSE)))</f>
        <v/>
      </c>
      <c r="C1722" s="155"/>
      <c r="D1722" s="156" t="str">
        <f t="shared" si="1"/>
        <v/>
      </c>
      <c r="E1722" s="157" t="str">
        <f>IF(G1722="","",VLOOKUP($G1722,'金額'!$N$3:$O$62,2,FALSE))</f>
        <v/>
      </c>
      <c r="F1722" s="150"/>
      <c r="G1722" s="158"/>
      <c r="H1722" s="159"/>
      <c r="I1722" s="160"/>
      <c r="J1722" s="161"/>
      <c r="K1722" s="162"/>
      <c r="L1722" s="163"/>
      <c r="M1722" s="164" t="str">
        <f>IF(G1722="","", IF(G1722="Palette TIP",#REF!,VLOOKUP(G1722, '金額'!$N$3:$P$62, 3, FALSE)))</f>
        <v/>
      </c>
      <c r="N1722" s="165" t="str">
        <f t="shared" si="2"/>
        <v/>
      </c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  <c r="AA1722" s="11"/>
      <c r="AB1722" s="11"/>
    </row>
    <row r="1723" ht="13.5" customHeight="1">
      <c r="A1723" s="148"/>
      <c r="B1723" s="154" t="str">
        <f>IF($K1723="","",(VLOOKUP($K1723,'判定表'!$B$3:$G$108,6,FALSE)))</f>
        <v/>
      </c>
      <c r="C1723" s="155"/>
      <c r="D1723" s="156" t="str">
        <f t="shared" si="1"/>
        <v/>
      </c>
      <c r="E1723" s="157" t="str">
        <f>IF(G1723="","",VLOOKUP($G1723,'金額'!$N$3:$O$62,2,FALSE))</f>
        <v/>
      </c>
      <c r="F1723" s="150"/>
      <c r="G1723" s="158"/>
      <c r="H1723" s="159"/>
      <c r="I1723" s="160"/>
      <c r="J1723" s="161"/>
      <c r="K1723" s="162"/>
      <c r="L1723" s="163"/>
      <c r="M1723" s="164" t="str">
        <f>IF(G1723="","", IF(G1723="Palette TIP",#REF!,VLOOKUP(G1723, '金額'!$N$3:$P$62, 3, FALSE)))</f>
        <v/>
      </c>
      <c r="N1723" s="165" t="str">
        <f t="shared" si="2"/>
        <v/>
      </c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1"/>
      <c r="AB1723" s="11"/>
    </row>
    <row r="1724" ht="13.5" customHeight="1">
      <c r="A1724" s="148"/>
      <c r="B1724" s="154" t="str">
        <f>IF($K1724="","",(VLOOKUP($K1724,'判定表'!$B$3:$G$108,6,FALSE)))</f>
        <v/>
      </c>
      <c r="C1724" s="155"/>
      <c r="D1724" s="156" t="str">
        <f t="shared" si="1"/>
        <v/>
      </c>
      <c r="E1724" s="157" t="str">
        <f>IF(G1724="","",VLOOKUP($G1724,'金額'!$N$3:$O$62,2,FALSE))</f>
        <v/>
      </c>
      <c r="F1724" s="150"/>
      <c r="G1724" s="158"/>
      <c r="H1724" s="159"/>
      <c r="I1724" s="160"/>
      <c r="J1724" s="161"/>
      <c r="K1724" s="162"/>
      <c r="L1724" s="163"/>
      <c r="M1724" s="164" t="str">
        <f>IF(G1724="","", IF(G1724="Palette TIP",#REF!,VLOOKUP(G1724, '金額'!$N$3:$P$62, 3, FALSE)))</f>
        <v/>
      </c>
      <c r="N1724" s="165" t="str">
        <f t="shared" si="2"/>
        <v/>
      </c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</row>
    <row r="1725" ht="13.5" customHeight="1">
      <c r="A1725" s="148"/>
      <c r="B1725" s="154" t="str">
        <f>IF($K1725="","",(VLOOKUP($K1725,'判定表'!$B$3:$G$108,6,FALSE)))</f>
        <v/>
      </c>
      <c r="C1725" s="155"/>
      <c r="D1725" s="156" t="str">
        <f t="shared" si="1"/>
        <v/>
      </c>
      <c r="E1725" s="157" t="str">
        <f>IF(G1725="","",VLOOKUP($G1725,'金額'!$N$3:$O$62,2,FALSE))</f>
        <v/>
      </c>
      <c r="F1725" s="150"/>
      <c r="G1725" s="158"/>
      <c r="H1725" s="159"/>
      <c r="I1725" s="160"/>
      <c r="J1725" s="161"/>
      <c r="K1725" s="162"/>
      <c r="L1725" s="163"/>
      <c r="M1725" s="164" t="str">
        <f>IF(G1725="","", IF(G1725="Palette TIP",#REF!,VLOOKUP(G1725, '金額'!$N$3:$P$62, 3, FALSE)))</f>
        <v/>
      </c>
      <c r="N1725" s="165" t="str">
        <f t="shared" si="2"/>
        <v/>
      </c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1"/>
      <c r="AB1725" s="11"/>
    </row>
    <row r="1726" ht="13.5" customHeight="1">
      <c r="A1726" s="148"/>
      <c r="B1726" s="154" t="str">
        <f>IF($K1726="","",(VLOOKUP($K1726,'判定表'!$B$3:$G$108,6,FALSE)))</f>
        <v/>
      </c>
      <c r="C1726" s="155"/>
      <c r="D1726" s="156" t="str">
        <f t="shared" si="1"/>
        <v/>
      </c>
      <c r="E1726" s="157" t="str">
        <f>IF(G1726="","",VLOOKUP($G1726,'金額'!$N$3:$O$62,2,FALSE))</f>
        <v/>
      </c>
      <c r="F1726" s="150"/>
      <c r="G1726" s="158"/>
      <c r="H1726" s="159"/>
      <c r="I1726" s="160"/>
      <c r="J1726" s="161"/>
      <c r="K1726" s="162"/>
      <c r="L1726" s="163"/>
      <c r="M1726" s="164" t="str">
        <f>IF(G1726="","", IF(G1726="Palette TIP",#REF!,VLOOKUP(G1726, '金額'!$N$3:$P$62, 3, FALSE)))</f>
        <v/>
      </c>
      <c r="N1726" s="165" t="str">
        <f t="shared" si="2"/>
        <v/>
      </c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  <c r="AA1726" s="11"/>
      <c r="AB1726" s="11"/>
    </row>
    <row r="1727" ht="13.5" customHeight="1">
      <c r="A1727" s="148"/>
      <c r="B1727" s="154" t="str">
        <f>IF($K1727="","",(VLOOKUP($K1727,'判定表'!$B$3:$G$108,6,FALSE)))</f>
        <v/>
      </c>
      <c r="C1727" s="155"/>
      <c r="D1727" s="156" t="str">
        <f t="shared" si="1"/>
        <v/>
      </c>
      <c r="E1727" s="157" t="str">
        <f>IF(G1727="","",VLOOKUP($G1727,'金額'!$N$3:$O$62,2,FALSE))</f>
        <v/>
      </c>
      <c r="F1727" s="150"/>
      <c r="G1727" s="158"/>
      <c r="H1727" s="159"/>
      <c r="I1727" s="160"/>
      <c r="J1727" s="161"/>
      <c r="K1727" s="162"/>
      <c r="L1727" s="163"/>
      <c r="M1727" s="164" t="str">
        <f>IF(G1727="","", IF(G1727="Palette TIP",#REF!,VLOOKUP(G1727, '金額'!$N$3:$P$62, 3, FALSE)))</f>
        <v/>
      </c>
      <c r="N1727" s="165" t="str">
        <f t="shared" si="2"/>
        <v/>
      </c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  <c r="AA1727" s="11"/>
      <c r="AB1727" s="11"/>
    </row>
    <row r="1728" ht="13.5" customHeight="1">
      <c r="A1728" s="148"/>
      <c r="B1728" s="154" t="str">
        <f>IF($K1728="","",(VLOOKUP($K1728,'判定表'!$B$3:$G$108,6,FALSE)))</f>
        <v/>
      </c>
      <c r="C1728" s="155"/>
      <c r="D1728" s="156" t="str">
        <f t="shared" si="1"/>
        <v/>
      </c>
      <c r="E1728" s="157" t="str">
        <f>IF(G1728="","",VLOOKUP($G1728,'金額'!$N$3:$O$62,2,FALSE))</f>
        <v/>
      </c>
      <c r="F1728" s="150"/>
      <c r="G1728" s="158"/>
      <c r="H1728" s="159"/>
      <c r="I1728" s="160"/>
      <c r="J1728" s="161"/>
      <c r="K1728" s="162"/>
      <c r="L1728" s="163"/>
      <c r="M1728" s="164" t="str">
        <f>IF(G1728="","", IF(G1728="Palette TIP",#REF!,VLOOKUP(G1728, '金額'!$N$3:$P$62, 3, FALSE)))</f>
        <v/>
      </c>
      <c r="N1728" s="165" t="str">
        <f t="shared" si="2"/>
        <v/>
      </c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  <c r="AB1728" s="11"/>
    </row>
    <row r="1729" ht="13.5" customHeight="1">
      <c r="A1729" s="148"/>
      <c r="B1729" s="154" t="str">
        <f>IF($K1729="","",(VLOOKUP($K1729,'判定表'!$B$3:$G$108,6,FALSE)))</f>
        <v/>
      </c>
      <c r="C1729" s="155"/>
      <c r="D1729" s="156" t="str">
        <f t="shared" si="1"/>
        <v/>
      </c>
      <c r="E1729" s="157" t="str">
        <f>IF(G1729="","",VLOOKUP($G1729,'金額'!$N$3:$O$62,2,FALSE))</f>
        <v/>
      </c>
      <c r="F1729" s="150"/>
      <c r="G1729" s="158"/>
      <c r="H1729" s="159"/>
      <c r="I1729" s="160"/>
      <c r="J1729" s="161"/>
      <c r="K1729" s="162"/>
      <c r="L1729" s="163"/>
      <c r="M1729" s="164" t="str">
        <f>IF(G1729="","", IF(G1729="Palette TIP",#REF!,VLOOKUP(G1729, '金額'!$N$3:$P$62, 3, FALSE)))</f>
        <v/>
      </c>
      <c r="N1729" s="165" t="str">
        <f t="shared" si="2"/>
        <v/>
      </c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1"/>
      <c r="AB1729" s="11"/>
    </row>
    <row r="1730" ht="13.5" customHeight="1">
      <c r="A1730" s="148"/>
      <c r="B1730" s="154" t="str">
        <f>IF($K1730="","",(VLOOKUP($K1730,'判定表'!$B$3:$G$108,6,FALSE)))</f>
        <v/>
      </c>
      <c r="C1730" s="155"/>
      <c r="D1730" s="156" t="str">
        <f t="shared" si="1"/>
        <v/>
      </c>
      <c r="E1730" s="157" t="str">
        <f>IF(G1730="","",VLOOKUP($G1730,'金額'!$N$3:$O$62,2,FALSE))</f>
        <v/>
      </c>
      <c r="F1730" s="150"/>
      <c r="G1730" s="158"/>
      <c r="H1730" s="159"/>
      <c r="I1730" s="160"/>
      <c r="J1730" s="161"/>
      <c r="K1730" s="162"/>
      <c r="L1730" s="163"/>
      <c r="M1730" s="164" t="str">
        <f>IF(G1730="","", IF(G1730="Palette TIP",#REF!,VLOOKUP(G1730, '金額'!$N$3:$P$62, 3, FALSE)))</f>
        <v/>
      </c>
      <c r="N1730" s="165" t="str">
        <f t="shared" si="2"/>
        <v/>
      </c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</row>
    <row r="1731" ht="13.5" customHeight="1">
      <c r="A1731" s="148"/>
      <c r="B1731" s="154" t="str">
        <f>IF($K1731="","",(VLOOKUP($K1731,'判定表'!$B$3:$G$108,6,FALSE)))</f>
        <v/>
      </c>
      <c r="C1731" s="155"/>
      <c r="D1731" s="156" t="str">
        <f t="shared" si="1"/>
        <v/>
      </c>
      <c r="E1731" s="157" t="str">
        <f>IF(G1731="","",VLOOKUP($G1731,'金額'!$N$3:$O$62,2,FALSE))</f>
        <v/>
      </c>
      <c r="F1731" s="150"/>
      <c r="G1731" s="158"/>
      <c r="H1731" s="159"/>
      <c r="I1731" s="160"/>
      <c r="J1731" s="161"/>
      <c r="K1731" s="162"/>
      <c r="L1731" s="163"/>
      <c r="M1731" s="164" t="str">
        <f>IF(G1731="","", IF(G1731="Palette TIP",#REF!,VLOOKUP(G1731, '金額'!$N$3:$P$62, 3, FALSE)))</f>
        <v/>
      </c>
      <c r="N1731" s="165" t="str">
        <f t="shared" si="2"/>
        <v/>
      </c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  <c r="AA1731" s="11"/>
      <c r="AB1731" s="11"/>
    </row>
    <row r="1732" ht="13.5" customHeight="1">
      <c r="A1732" s="148"/>
      <c r="B1732" s="154" t="str">
        <f>IF($K1732="","",(VLOOKUP($K1732,'判定表'!$B$3:$G$108,6,FALSE)))</f>
        <v/>
      </c>
      <c r="C1732" s="155"/>
      <c r="D1732" s="156" t="str">
        <f t="shared" si="1"/>
        <v/>
      </c>
      <c r="E1732" s="157" t="str">
        <f>IF(G1732="","",VLOOKUP($G1732,'金額'!$N$3:$O$62,2,FALSE))</f>
        <v/>
      </c>
      <c r="F1732" s="150"/>
      <c r="G1732" s="158"/>
      <c r="H1732" s="159"/>
      <c r="I1732" s="160"/>
      <c r="J1732" s="161"/>
      <c r="K1732" s="162"/>
      <c r="L1732" s="163"/>
      <c r="M1732" s="164" t="str">
        <f>IF(G1732="","", IF(G1732="Palette TIP",#REF!,VLOOKUP(G1732, '金額'!$N$3:$P$62, 3, FALSE)))</f>
        <v/>
      </c>
      <c r="N1732" s="165" t="str">
        <f t="shared" si="2"/>
        <v/>
      </c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  <c r="AB1732" s="11"/>
    </row>
    <row r="1733" ht="13.5" customHeight="1">
      <c r="A1733" s="148"/>
      <c r="B1733" s="154" t="str">
        <f>IF($K1733="","",(VLOOKUP($K1733,'判定表'!$B$3:$G$108,6,FALSE)))</f>
        <v/>
      </c>
      <c r="C1733" s="155"/>
      <c r="D1733" s="156" t="str">
        <f t="shared" si="1"/>
        <v/>
      </c>
      <c r="E1733" s="157" t="str">
        <f>IF(G1733="","",VLOOKUP($G1733,'金額'!$N$3:$O$62,2,FALSE))</f>
        <v/>
      </c>
      <c r="F1733" s="150"/>
      <c r="G1733" s="158"/>
      <c r="H1733" s="159"/>
      <c r="I1733" s="160"/>
      <c r="J1733" s="161"/>
      <c r="K1733" s="162"/>
      <c r="L1733" s="163"/>
      <c r="M1733" s="164" t="str">
        <f>IF(G1733="","", IF(G1733="Palette TIP",#REF!,VLOOKUP(G1733, '金額'!$N$3:$P$62, 3, FALSE)))</f>
        <v/>
      </c>
      <c r="N1733" s="165" t="str">
        <f t="shared" si="2"/>
        <v/>
      </c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</row>
    <row r="1734" ht="13.5" customHeight="1">
      <c r="A1734" s="148"/>
      <c r="B1734" s="154" t="str">
        <f>IF($K1734="","",(VLOOKUP($K1734,'判定表'!$B$3:$G$108,6,FALSE)))</f>
        <v/>
      </c>
      <c r="C1734" s="155"/>
      <c r="D1734" s="156" t="str">
        <f t="shared" si="1"/>
        <v/>
      </c>
      <c r="E1734" s="157" t="str">
        <f>IF(G1734="","",VLOOKUP($G1734,'金額'!$N$3:$O$62,2,FALSE))</f>
        <v/>
      </c>
      <c r="F1734" s="150"/>
      <c r="G1734" s="158"/>
      <c r="H1734" s="159"/>
      <c r="I1734" s="160"/>
      <c r="J1734" s="161"/>
      <c r="K1734" s="162"/>
      <c r="L1734" s="163"/>
      <c r="M1734" s="164" t="str">
        <f>IF(G1734="","", IF(G1734="Palette TIP",#REF!,VLOOKUP(G1734, '金額'!$N$3:$P$62, 3, FALSE)))</f>
        <v/>
      </c>
      <c r="N1734" s="165" t="str">
        <f t="shared" si="2"/>
        <v/>
      </c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</row>
    <row r="1735" ht="13.5" customHeight="1">
      <c r="A1735" s="148"/>
      <c r="B1735" s="154" t="str">
        <f>IF($K1735="","",(VLOOKUP($K1735,'判定表'!$B$3:$G$108,6,FALSE)))</f>
        <v/>
      </c>
      <c r="C1735" s="155"/>
      <c r="D1735" s="156" t="str">
        <f t="shared" si="1"/>
        <v/>
      </c>
      <c r="E1735" s="157" t="str">
        <f>IF(G1735="","",VLOOKUP($G1735,'金額'!$N$3:$O$62,2,FALSE))</f>
        <v/>
      </c>
      <c r="F1735" s="150"/>
      <c r="G1735" s="158"/>
      <c r="H1735" s="159"/>
      <c r="I1735" s="160"/>
      <c r="J1735" s="161"/>
      <c r="K1735" s="162"/>
      <c r="L1735" s="163"/>
      <c r="M1735" s="164" t="str">
        <f>IF(G1735="","", IF(G1735="Palette TIP",#REF!,VLOOKUP(G1735, '金額'!$N$3:$P$62, 3, FALSE)))</f>
        <v/>
      </c>
      <c r="N1735" s="165" t="str">
        <f t="shared" si="2"/>
        <v/>
      </c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1"/>
      <c r="AB1735" s="11"/>
    </row>
    <row r="1736" ht="13.5" customHeight="1">
      <c r="A1736" s="148"/>
      <c r="B1736" s="154" t="str">
        <f>IF($K1736="","",(VLOOKUP($K1736,'判定表'!$B$3:$G$108,6,FALSE)))</f>
        <v/>
      </c>
      <c r="C1736" s="155"/>
      <c r="D1736" s="156" t="str">
        <f t="shared" si="1"/>
        <v/>
      </c>
      <c r="E1736" s="157" t="str">
        <f>IF(G1736="","",VLOOKUP($G1736,'金額'!$N$3:$O$62,2,FALSE))</f>
        <v/>
      </c>
      <c r="F1736" s="150"/>
      <c r="G1736" s="158"/>
      <c r="H1736" s="159"/>
      <c r="I1736" s="160"/>
      <c r="J1736" s="161"/>
      <c r="K1736" s="162"/>
      <c r="L1736" s="163"/>
      <c r="M1736" s="164" t="str">
        <f>IF(G1736="","", IF(G1736="Palette TIP",#REF!,VLOOKUP(G1736, '金額'!$N$3:$P$62, 3, FALSE)))</f>
        <v/>
      </c>
      <c r="N1736" s="165" t="str">
        <f t="shared" si="2"/>
        <v/>
      </c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1"/>
      <c r="AB1736" s="11"/>
    </row>
    <row r="1737" ht="13.5" customHeight="1">
      <c r="A1737" s="148"/>
      <c r="B1737" s="154" t="str">
        <f>IF($K1737="","",(VLOOKUP($K1737,'判定表'!$B$3:$G$108,6,FALSE)))</f>
        <v/>
      </c>
      <c r="C1737" s="155"/>
      <c r="D1737" s="156" t="str">
        <f t="shared" si="1"/>
        <v/>
      </c>
      <c r="E1737" s="157" t="str">
        <f>IF(G1737="","",VLOOKUP($G1737,'金額'!$N$3:$O$62,2,FALSE))</f>
        <v/>
      </c>
      <c r="F1737" s="150"/>
      <c r="G1737" s="158"/>
      <c r="H1737" s="159"/>
      <c r="I1737" s="160"/>
      <c r="J1737" s="161"/>
      <c r="K1737" s="162"/>
      <c r="L1737" s="163"/>
      <c r="M1737" s="164" t="str">
        <f>IF(G1737="","", IF(G1737="Palette TIP",#REF!,VLOOKUP(G1737, '金額'!$N$3:$P$62, 3, FALSE)))</f>
        <v/>
      </c>
      <c r="N1737" s="165" t="str">
        <f t="shared" si="2"/>
        <v/>
      </c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  <c r="AA1737" s="11"/>
      <c r="AB1737" s="11"/>
    </row>
    <row r="1738" ht="13.5" customHeight="1">
      <c r="A1738" s="148"/>
      <c r="B1738" s="154" t="str">
        <f>IF($K1738="","",(VLOOKUP($K1738,'判定表'!$B$3:$G$108,6,FALSE)))</f>
        <v/>
      </c>
      <c r="C1738" s="155"/>
      <c r="D1738" s="156" t="str">
        <f t="shared" si="1"/>
        <v/>
      </c>
      <c r="E1738" s="157" t="str">
        <f>IF(G1738="","",VLOOKUP($G1738,'金額'!$N$3:$O$62,2,FALSE))</f>
        <v/>
      </c>
      <c r="F1738" s="150"/>
      <c r="G1738" s="158"/>
      <c r="H1738" s="159"/>
      <c r="I1738" s="160"/>
      <c r="J1738" s="161"/>
      <c r="K1738" s="162"/>
      <c r="L1738" s="163"/>
      <c r="M1738" s="164" t="str">
        <f>IF(G1738="","", IF(G1738="Palette TIP",#REF!,VLOOKUP(G1738, '金額'!$N$3:$P$62, 3, FALSE)))</f>
        <v/>
      </c>
      <c r="N1738" s="165" t="str">
        <f t="shared" si="2"/>
        <v/>
      </c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</row>
    <row r="1739" ht="13.5" customHeight="1">
      <c r="A1739" s="148"/>
      <c r="B1739" s="154" t="str">
        <f>IF($K1739="","",(VLOOKUP($K1739,'判定表'!$B$3:$G$108,6,FALSE)))</f>
        <v/>
      </c>
      <c r="C1739" s="155"/>
      <c r="D1739" s="156" t="str">
        <f t="shared" si="1"/>
        <v/>
      </c>
      <c r="E1739" s="157" t="str">
        <f>IF(G1739="","",VLOOKUP($G1739,'金額'!$N$3:$O$62,2,FALSE))</f>
        <v/>
      </c>
      <c r="F1739" s="150"/>
      <c r="G1739" s="158"/>
      <c r="H1739" s="159"/>
      <c r="I1739" s="160"/>
      <c r="J1739" s="161"/>
      <c r="K1739" s="162"/>
      <c r="L1739" s="163"/>
      <c r="M1739" s="164" t="str">
        <f>IF(G1739="","", IF(G1739="Palette TIP",#REF!,VLOOKUP(G1739, '金額'!$N$3:$P$62, 3, FALSE)))</f>
        <v/>
      </c>
      <c r="N1739" s="165" t="str">
        <f t="shared" si="2"/>
        <v/>
      </c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</row>
    <row r="1740" ht="13.5" customHeight="1">
      <c r="A1740" s="148"/>
      <c r="B1740" s="154" t="str">
        <f>IF($K1740="","",(VLOOKUP($K1740,'判定表'!$B$3:$G$108,6,FALSE)))</f>
        <v/>
      </c>
      <c r="C1740" s="155"/>
      <c r="D1740" s="156" t="str">
        <f t="shared" si="1"/>
        <v/>
      </c>
      <c r="E1740" s="157" t="str">
        <f>IF(G1740="","",VLOOKUP($G1740,'金額'!$N$3:$O$62,2,FALSE))</f>
        <v/>
      </c>
      <c r="F1740" s="150"/>
      <c r="G1740" s="158"/>
      <c r="H1740" s="159"/>
      <c r="I1740" s="160"/>
      <c r="J1740" s="161"/>
      <c r="K1740" s="162"/>
      <c r="L1740" s="163"/>
      <c r="M1740" s="164" t="str">
        <f>IF(G1740="","", IF(G1740="Palette TIP",#REF!,VLOOKUP(G1740, '金額'!$N$3:$P$62, 3, FALSE)))</f>
        <v/>
      </c>
      <c r="N1740" s="165" t="str">
        <f t="shared" si="2"/>
        <v/>
      </c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</row>
    <row r="1741" ht="13.5" customHeight="1">
      <c r="A1741" s="148"/>
      <c r="B1741" s="154" t="str">
        <f>IF($K1741="","",(VLOOKUP($K1741,'判定表'!$B$3:$G$108,6,FALSE)))</f>
        <v/>
      </c>
      <c r="C1741" s="155"/>
      <c r="D1741" s="156" t="str">
        <f t="shared" si="1"/>
        <v/>
      </c>
      <c r="E1741" s="157" t="str">
        <f>IF(G1741="","",VLOOKUP($G1741,'金額'!$N$3:$O$62,2,FALSE))</f>
        <v/>
      </c>
      <c r="F1741" s="150"/>
      <c r="G1741" s="158"/>
      <c r="H1741" s="159"/>
      <c r="I1741" s="160"/>
      <c r="J1741" s="161"/>
      <c r="K1741" s="162"/>
      <c r="L1741" s="163"/>
      <c r="M1741" s="164" t="str">
        <f>IF(G1741="","", IF(G1741="Palette TIP",#REF!,VLOOKUP(G1741, '金額'!$N$3:$P$62, 3, FALSE)))</f>
        <v/>
      </c>
      <c r="N1741" s="165" t="str">
        <f t="shared" si="2"/>
        <v/>
      </c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  <c r="AA1741" s="11"/>
      <c r="AB1741" s="11"/>
    </row>
    <row r="1742" ht="13.5" customHeight="1">
      <c r="A1742" s="148"/>
      <c r="B1742" s="154" t="str">
        <f>IF($K1742="","",(VLOOKUP($K1742,'判定表'!$B$3:$G$108,6,FALSE)))</f>
        <v/>
      </c>
      <c r="C1742" s="155"/>
      <c r="D1742" s="156" t="str">
        <f t="shared" si="1"/>
        <v/>
      </c>
      <c r="E1742" s="157" t="str">
        <f>IF(G1742="","",VLOOKUP($G1742,'金額'!$N$3:$O$62,2,FALSE))</f>
        <v/>
      </c>
      <c r="F1742" s="150"/>
      <c r="G1742" s="158"/>
      <c r="H1742" s="159"/>
      <c r="I1742" s="160"/>
      <c r="J1742" s="161"/>
      <c r="K1742" s="162"/>
      <c r="L1742" s="163"/>
      <c r="M1742" s="164" t="str">
        <f>IF(G1742="","", IF(G1742="Palette TIP",#REF!,VLOOKUP(G1742, '金額'!$N$3:$P$62, 3, FALSE)))</f>
        <v/>
      </c>
      <c r="N1742" s="165" t="str">
        <f t="shared" si="2"/>
        <v/>
      </c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  <c r="AB1742" s="11"/>
    </row>
    <row r="1743" ht="13.5" customHeight="1">
      <c r="A1743" s="148"/>
      <c r="B1743" s="154" t="str">
        <f>IF($K1743="","",(VLOOKUP($K1743,'判定表'!$B$3:$G$108,6,FALSE)))</f>
        <v/>
      </c>
      <c r="C1743" s="155"/>
      <c r="D1743" s="156" t="str">
        <f t="shared" si="1"/>
        <v/>
      </c>
      <c r="E1743" s="157" t="str">
        <f>IF(G1743="","",VLOOKUP($G1743,'金額'!$N$3:$O$62,2,FALSE))</f>
        <v/>
      </c>
      <c r="F1743" s="150"/>
      <c r="G1743" s="158"/>
      <c r="H1743" s="159"/>
      <c r="I1743" s="160"/>
      <c r="J1743" s="161"/>
      <c r="K1743" s="162"/>
      <c r="L1743" s="163"/>
      <c r="M1743" s="164" t="str">
        <f>IF(G1743="","", IF(G1743="Palette TIP",#REF!,VLOOKUP(G1743, '金額'!$N$3:$P$62, 3, FALSE)))</f>
        <v/>
      </c>
      <c r="N1743" s="165" t="str">
        <f t="shared" si="2"/>
        <v/>
      </c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  <c r="AB1743" s="11"/>
    </row>
    <row r="1744" ht="13.5" customHeight="1">
      <c r="A1744" s="148"/>
      <c r="B1744" s="154" t="str">
        <f>IF($K1744="","",(VLOOKUP($K1744,'判定表'!$B$3:$G$108,6,FALSE)))</f>
        <v/>
      </c>
      <c r="C1744" s="155"/>
      <c r="D1744" s="156" t="str">
        <f t="shared" si="1"/>
        <v/>
      </c>
      <c r="E1744" s="157" t="str">
        <f>IF(G1744="","",VLOOKUP($G1744,'金額'!$N$3:$O$62,2,FALSE))</f>
        <v/>
      </c>
      <c r="F1744" s="150"/>
      <c r="G1744" s="158"/>
      <c r="H1744" s="159"/>
      <c r="I1744" s="160"/>
      <c r="J1744" s="161"/>
      <c r="K1744" s="162"/>
      <c r="L1744" s="163"/>
      <c r="M1744" s="164" t="str">
        <f>IF(G1744="","", IF(G1744="Palette TIP",#REF!,VLOOKUP(G1744, '金額'!$N$3:$P$62, 3, FALSE)))</f>
        <v/>
      </c>
      <c r="N1744" s="165" t="str">
        <f t="shared" si="2"/>
        <v/>
      </c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</row>
    <row r="1745" ht="13.5" customHeight="1">
      <c r="A1745" s="148"/>
      <c r="B1745" s="154" t="str">
        <f>IF($K1745="","",(VLOOKUP($K1745,'判定表'!$B$3:$G$108,6,FALSE)))</f>
        <v/>
      </c>
      <c r="C1745" s="155"/>
      <c r="D1745" s="156" t="str">
        <f t="shared" si="1"/>
        <v/>
      </c>
      <c r="E1745" s="157" t="str">
        <f>IF(G1745="","",VLOOKUP($G1745,'金額'!$N$3:$O$62,2,FALSE))</f>
        <v/>
      </c>
      <c r="F1745" s="150"/>
      <c r="G1745" s="158"/>
      <c r="H1745" s="159"/>
      <c r="I1745" s="160"/>
      <c r="J1745" s="161"/>
      <c r="K1745" s="162"/>
      <c r="L1745" s="163"/>
      <c r="M1745" s="164" t="str">
        <f>IF(G1745="","", IF(G1745="Palette TIP",#REF!,VLOOKUP(G1745, '金額'!$N$3:$P$62, 3, FALSE)))</f>
        <v/>
      </c>
      <c r="N1745" s="165" t="str">
        <f t="shared" si="2"/>
        <v/>
      </c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  <c r="AB1745" s="11"/>
    </row>
    <row r="1746" ht="13.5" customHeight="1">
      <c r="A1746" s="148"/>
      <c r="B1746" s="154" t="str">
        <f>IF($K1746="","",(VLOOKUP($K1746,'判定表'!$B$3:$G$108,6,FALSE)))</f>
        <v/>
      </c>
      <c r="C1746" s="155"/>
      <c r="D1746" s="156" t="str">
        <f t="shared" si="1"/>
        <v/>
      </c>
      <c r="E1746" s="157" t="str">
        <f>IF(G1746="","",VLOOKUP($G1746,'金額'!$N$3:$O$62,2,FALSE))</f>
        <v/>
      </c>
      <c r="F1746" s="150"/>
      <c r="G1746" s="158"/>
      <c r="H1746" s="159"/>
      <c r="I1746" s="160"/>
      <c r="J1746" s="161"/>
      <c r="K1746" s="162"/>
      <c r="L1746" s="163"/>
      <c r="M1746" s="164" t="str">
        <f>IF(G1746="","", IF(G1746="Palette TIP",#REF!,VLOOKUP(G1746, '金額'!$N$3:$P$62, 3, FALSE)))</f>
        <v/>
      </c>
      <c r="N1746" s="165" t="str">
        <f t="shared" si="2"/>
        <v/>
      </c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11"/>
      <c r="AB1746" s="11"/>
    </row>
    <row r="1747" ht="13.5" customHeight="1">
      <c r="A1747" s="148"/>
      <c r="B1747" s="154" t="str">
        <f>IF($K1747="","",(VLOOKUP($K1747,'判定表'!$B$3:$G$108,6,FALSE)))</f>
        <v/>
      </c>
      <c r="C1747" s="155"/>
      <c r="D1747" s="156" t="str">
        <f t="shared" si="1"/>
        <v/>
      </c>
      <c r="E1747" s="157" t="str">
        <f>IF(G1747="","",VLOOKUP($G1747,'金額'!$N$3:$O$62,2,FALSE))</f>
        <v/>
      </c>
      <c r="F1747" s="150"/>
      <c r="G1747" s="158"/>
      <c r="H1747" s="159"/>
      <c r="I1747" s="160"/>
      <c r="J1747" s="161"/>
      <c r="K1747" s="162"/>
      <c r="L1747" s="163"/>
      <c r="M1747" s="164" t="str">
        <f>IF(G1747="","", IF(G1747="Palette TIP",#REF!,VLOOKUP(G1747, '金額'!$N$3:$P$62, 3, FALSE)))</f>
        <v/>
      </c>
      <c r="N1747" s="165" t="str">
        <f t="shared" si="2"/>
        <v/>
      </c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11"/>
      <c r="AB1747" s="11"/>
    </row>
    <row r="1748" ht="13.5" customHeight="1">
      <c r="A1748" s="148"/>
      <c r="B1748" s="154" t="str">
        <f>IF($K1748="","",(VLOOKUP($K1748,'判定表'!$B$3:$G$108,6,FALSE)))</f>
        <v/>
      </c>
      <c r="C1748" s="155"/>
      <c r="D1748" s="156" t="str">
        <f t="shared" si="1"/>
        <v/>
      </c>
      <c r="E1748" s="157" t="str">
        <f>IF(G1748="","",VLOOKUP($G1748,'金額'!$N$3:$O$62,2,FALSE))</f>
        <v/>
      </c>
      <c r="F1748" s="150"/>
      <c r="G1748" s="158"/>
      <c r="H1748" s="159"/>
      <c r="I1748" s="160"/>
      <c r="J1748" s="161"/>
      <c r="K1748" s="162"/>
      <c r="L1748" s="163"/>
      <c r="M1748" s="164" t="str">
        <f>IF(G1748="","", IF(G1748="Palette TIP",#REF!,VLOOKUP(G1748, '金額'!$N$3:$P$62, 3, FALSE)))</f>
        <v/>
      </c>
      <c r="N1748" s="165" t="str">
        <f t="shared" si="2"/>
        <v/>
      </c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1"/>
      <c r="AB1748" s="11"/>
    </row>
    <row r="1749" ht="13.5" customHeight="1">
      <c r="A1749" s="148"/>
      <c r="B1749" s="154" t="str">
        <f>IF($K1749="","",(VLOOKUP($K1749,'判定表'!$B$3:$G$108,6,FALSE)))</f>
        <v/>
      </c>
      <c r="C1749" s="155"/>
      <c r="D1749" s="156" t="str">
        <f t="shared" si="1"/>
        <v/>
      </c>
      <c r="E1749" s="157" t="str">
        <f>IF(G1749="","",VLOOKUP($G1749,'金額'!$N$3:$O$62,2,FALSE))</f>
        <v/>
      </c>
      <c r="F1749" s="150"/>
      <c r="G1749" s="158"/>
      <c r="H1749" s="159"/>
      <c r="I1749" s="160"/>
      <c r="J1749" s="161"/>
      <c r="K1749" s="162"/>
      <c r="L1749" s="163"/>
      <c r="M1749" s="164" t="str">
        <f>IF(G1749="","", IF(G1749="Palette TIP",#REF!,VLOOKUP(G1749, '金額'!$N$3:$P$62, 3, FALSE)))</f>
        <v/>
      </c>
      <c r="N1749" s="165" t="str">
        <f t="shared" si="2"/>
        <v/>
      </c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</row>
    <row r="1750" ht="13.5" customHeight="1">
      <c r="A1750" s="148"/>
      <c r="B1750" s="154" t="str">
        <f>IF($K1750="","",(VLOOKUP($K1750,'判定表'!$B$3:$G$108,6,FALSE)))</f>
        <v/>
      </c>
      <c r="C1750" s="155"/>
      <c r="D1750" s="156" t="str">
        <f t="shared" si="1"/>
        <v/>
      </c>
      <c r="E1750" s="157" t="str">
        <f>IF(G1750="","",VLOOKUP($G1750,'金額'!$N$3:$O$62,2,FALSE))</f>
        <v/>
      </c>
      <c r="F1750" s="150"/>
      <c r="G1750" s="158"/>
      <c r="H1750" s="159"/>
      <c r="I1750" s="160"/>
      <c r="J1750" s="161"/>
      <c r="K1750" s="162"/>
      <c r="L1750" s="163"/>
      <c r="M1750" s="164" t="str">
        <f>IF(G1750="","", IF(G1750="Palette TIP",#REF!,VLOOKUP(G1750, '金額'!$N$3:$P$62, 3, FALSE)))</f>
        <v/>
      </c>
      <c r="N1750" s="165" t="str">
        <f t="shared" si="2"/>
        <v/>
      </c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1"/>
      <c r="AB1750" s="11"/>
    </row>
    <row r="1751" ht="13.5" customHeight="1">
      <c r="A1751" s="148"/>
      <c r="B1751" s="154" t="str">
        <f>IF($K1751="","",(VLOOKUP($K1751,'判定表'!$B$3:$G$108,6,FALSE)))</f>
        <v/>
      </c>
      <c r="C1751" s="155"/>
      <c r="D1751" s="156" t="str">
        <f t="shared" si="1"/>
        <v/>
      </c>
      <c r="E1751" s="157" t="str">
        <f>IF(G1751="","",VLOOKUP($G1751,'金額'!$N$3:$O$62,2,FALSE))</f>
        <v/>
      </c>
      <c r="F1751" s="150"/>
      <c r="G1751" s="158"/>
      <c r="H1751" s="159"/>
      <c r="I1751" s="160"/>
      <c r="J1751" s="161"/>
      <c r="K1751" s="162"/>
      <c r="L1751" s="163"/>
      <c r="M1751" s="164" t="str">
        <f>IF(G1751="","", IF(G1751="Palette TIP",#REF!,VLOOKUP(G1751, '金額'!$N$3:$P$62, 3, FALSE)))</f>
        <v/>
      </c>
      <c r="N1751" s="165" t="str">
        <f t="shared" si="2"/>
        <v/>
      </c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1"/>
      <c r="AB1751" s="11"/>
    </row>
    <row r="1752" ht="13.5" customHeight="1">
      <c r="A1752" s="148"/>
      <c r="B1752" s="154" t="str">
        <f>IF($K1752="","",(VLOOKUP($K1752,'判定表'!$B$3:$G$108,6,FALSE)))</f>
        <v/>
      </c>
      <c r="C1752" s="155"/>
      <c r="D1752" s="156" t="str">
        <f t="shared" si="1"/>
        <v/>
      </c>
      <c r="E1752" s="157" t="str">
        <f>IF(G1752="","",VLOOKUP($G1752,'金額'!$N$3:$O$62,2,FALSE))</f>
        <v/>
      </c>
      <c r="F1752" s="150"/>
      <c r="G1752" s="158"/>
      <c r="H1752" s="159"/>
      <c r="I1752" s="160"/>
      <c r="J1752" s="161"/>
      <c r="K1752" s="162"/>
      <c r="L1752" s="163"/>
      <c r="M1752" s="164" t="str">
        <f>IF(G1752="","", IF(G1752="Palette TIP",#REF!,VLOOKUP(G1752, '金額'!$N$3:$P$62, 3, FALSE)))</f>
        <v/>
      </c>
      <c r="N1752" s="165" t="str">
        <f t="shared" si="2"/>
        <v/>
      </c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  <c r="AA1752" s="11"/>
      <c r="AB1752" s="11"/>
    </row>
    <row r="1753" ht="13.5" customHeight="1">
      <c r="A1753" s="148"/>
      <c r="B1753" s="154" t="str">
        <f>IF($K1753="","",(VLOOKUP($K1753,'判定表'!$B$3:$G$108,6,FALSE)))</f>
        <v/>
      </c>
      <c r="C1753" s="155"/>
      <c r="D1753" s="156" t="str">
        <f t="shared" si="1"/>
        <v/>
      </c>
      <c r="E1753" s="157" t="str">
        <f>IF(G1753="","",VLOOKUP($G1753,'金額'!$N$3:$O$62,2,FALSE))</f>
        <v/>
      </c>
      <c r="F1753" s="150"/>
      <c r="G1753" s="158"/>
      <c r="H1753" s="159"/>
      <c r="I1753" s="160"/>
      <c r="J1753" s="161"/>
      <c r="K1753" s="162"/>
      <c r="L1753" s="163"/>
      <c r="M1753" s="164" t="str">
        <f>IF(G1753="","", IF(G1753="Palette TIP",#REF!,VLOOKUP(G1753, '金額'!$N$3:$P$62, 3, FALSE)))</f>
        <v/>
      </c>
      <c r="N1753" s="165" t="str">
        <f t="shared" si="2"/>
        <v/>
      </c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  <c r="AA1753" s="11"/>
      <c r="AB1753" s="11"/>
    </row>
    <row r="1754" ht="13.5" customHeight="1">
      <c r="A1754" s="148"/>
      <c r="B1754" s="154" t="str">
        <f>IF($K1754="","",(VLOOKUP($K1754,'判定表'!$B$3:$G$108,6,FALSE)))</f>
        <v/>
      </c>
      <c r="C1754" s="155"/>
      <c r="D1754" s="156" t="str">
        <f t="shared" si="1"/>
        <v/>
      </c>
      <c r="E1754" s="157" t="str">
        <f>IF(G1754="","",VLOOKUP($G1754,'金額'!$N$3:$O$62,2,FALSE))</f>
        <v/>
      </c>
      <c r="F1754" s="150"/>
      <c r="G1754" s="158"/>
      <c r="H1754" s="159"/>
      <c r="I1754" s="160"/>
      <c r="J1754" s="161"/>
      <c r="K1754" s="162"/>
      <c r="L1754" s="163"/>
      <c r="M1754" s="164" t="str">
        <f>IF(G1754="","", IF(G1754="Palette TIP",#REF!,VLOOKUP(G1754, '金額'!$N$3:$P$62, 3, FALSE)))</f>
        <v/>
      </c>
      <c r="N1754" s="165" t="str">
        <f t="shared" si="2"/>
        <v/>
      </c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</row>
    <row r="1755" ht="13.5" customHeight="1">
      <c r="A1755" s="148"/>
      <c r="B1755" s="154" t="str">
        <f>IF($K1755="","",(VLOOKUP($K1755,'判定表'!$B$3:$G$108,6,FALSE)))</f>
        <v/>
      </c>
      <c r="C1755" s="155"/>
      <c r="D1755" s="156" t="str">
        <f t="shared" si="1"/>
        <v/>
      </c>
      <c r="E1755" s="157" t="str">
        <f>IF(G1755="","",VLOOKUP($G1755,'金額'!$N$3:$O$62,2,FALSE))</f>
        <v/>
      </c>
      <c r="F1755" s="150"/>
      <c r="G1755" s="158"/>
      <c r="H1755" s="159"/>
      <c r="I1755" s="160"/>
      <c r="J1755" s="161"/>
      <c r="K1755" s="162"/>
      <c r="L1755" s="163"/>
      <c r="M1755" s="164" t="str">
        <f>IF(G1755="","", IF(G1755="Palette TIP",#REF!,VLOOKUP(G1755, '金額'!$N$3:$P$62, 3, FALSE)))</f>
        <v/>
      </c>
      <c r="N1755" s="165" t="str">
        <f t="shared" si="2"/>
        <v/>
      </c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1"/>
      <c r="AB1755" s="11"/>
    </row>
    <row r="1756" ht="13.5" customHeight="1">
      <c r="A1756" s="148"/>
      <c r="B1756" s="154" t="str">
        <f>IF($K1756="","",(VLOOKUP($K1756,'判定表'!$B$3:$G$108,6,FALSE)))</f>
        <v/>
      </c>
      <c r="C1756" s="155"/>
      <c r="D1756" s="156" t="str">
        <f t="shared" si="1"/>
        <v/>
      </c>
      <c r="E1756" s="157" t="str">
        <f>IF(G1756="","",VLOOKUP($G1756,'金額'!$N$3:$O$62,2,FALSE))</f>
        <v/>
      </c>
      <c r="F1756" s="150"/>
      <c r="G1756" s="158"/>
      <c r="H1756" s="159"/>
      <c r="I1756" s="160"/>
      <c r="J1756" s="161"/>
      <c r="K1756" s="162"/>
      <c r="L1756" s="163"/>
      <c r="M1756" s="164" t="str">
        <f>IF(G1756="","", IF(G1756="Palette TIP",#REF!,VLOOKUP(G1756, '金額'!$N$3:$P$62, 3, FALSE)))</f>
        <v/>
      </c>
      <c r="N1756" s="165" t="str">
        <f t="shared" si="2"/>
        <v/>
      </c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  <c r="AA1756" s="11"/>
      <c r="AB1756" s="11"/>
    </row>
    <row r="1757" ht="13.5" customHeight="1">
      <c r="A1757" s="148"/>
      <c r="B1757" s="154" t="str">
        <f>IF($K1757="","",(VLOOKUP($K1757,'判定表'!$B$3:$G$108,6,FALSE)))</f>
        <v/>
      </c>
      <c r="C1757" s="155"/>
      <c r="D1757" s="156" t="str">
        <f t="shared" si="1"/>
        <v/>
      </c>
      <c r="E1757" s="157" t="str">
        <f>IF(G1757="","",VLOOKUP($G1757,'金額'!$N$3:$O$62,2,FALSE))</f>
        <v/>
      </c>
      <c r="F1757" s="150"/>
      <c r="G1757" s="158"/>
      <c r="H1757" s="159"/>
      <c r="I1757" s="160"/>
      <c r="J1757" s="161"/>
      <c r="K1757" s="162"/>
      <c r="L1757" s="163"/>
      <c r="M1757" s="164" t="str">
        <f>IF(G1757="","", IF(G1757="Palette TIP",#REF!,VLOOKUP(G1757, '金額'!$N$3:$P$62, 3, FALSE)))</f>
        <v/>
      </c>
      <c r="N1757" s="165" t="str">
        <f t="shared" si="2"/>
        <v/>
      </c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1"/>
      <c r="AB1757" s="11"/>
    </row>
    <row r="1758" ht="13.5" customHeight="1">
      <c r="A1758" s="148"/>
      <c r="B1758" s="154" t="str">
        <f>IF($K1758="","",(VLOOKUP($K1758,'判定表'!$B$3:$G$108,6,FALSE)))</f>
        <v/>
      </c>
      <c r="C1758" s="155"/>
      <c r="D1758" s="156" t="str">
        <f t="shared" si="1"/>
        <v/>
      </c>
      <c r="E1758" s="157" t="str">
        <f>IF(G1758="","",VLOOKUP($G1758,'金額'!$N$3:$O$62,2,FALSE))</f>
        <v/>
      </c>
      <c r="F1758" s="150"/>
      <c r="G1758" s="158"/>
      <c r="H1758" s="159"/>
      <c r="I1758" s="160"/>
      <c r="J1758" s="161"/>
      <c r="K1758" s="162"/>
      <c r="L1758" s="163"/>
      <c r="M1758" s="164" t="str">
        <f>IF(G1758="","", IF(G1758="Palette TIP",#REF!,VLOOKUP(G1758, '金額'!$N$3:$P$62, 3, FALSE)))</f>
        <v/>
      </c>
      <c r="N1758" s="165" t="str">
        <f t="shared" si="2"/>
        <v/>
      </c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1"/>
      <c r="AB1758" s="11"/>
    </row>
    <row r="1759" ht="13.5" customHeight="1">
      <c r="A1759" s="148"/>
      <c r="B1759" s="154" t="str">
        <f>IF($K1759="","",(VLOOKUP($K1759,'判定表'!$B$3:$G$108,6,FALSE)))</f>
        <v/>
      </c>
      <c r="C1759" s="155"/>
      <c r="D1759" s="156" t="str">
        <f t="shared" si="1"/>
        <v/>
      </c>
      <c r="E1759" s="157" t="str">
        <f>IF(G1759="","",VLOOKUP($G1759,'金額'!$N$3:$O$62,2,FALSE))</f>
        <v/>
      </c>
      <c r="F1759" s="150"/>
      <c r="G1759" s="158"/>
      <c r="H1759" s="159"/>
      <c r="I1759" s="160"/>
      <c r="J1759" s="161"/>
      <c r="K1759" s="162"/>
      <c r="L1759" s="163"/>
      <c r="M1759" s="164" t="str">
        <f>IF(G1759="","", IF(G1759="Palette TIP",#REF!,VLOOKUP(G1759, '金額'!$N$3:$P$62, 3, FALSE)))</f>
        <v/>
      </c>
      <c r="N1759" s="165" t="str">
        <f t="shared" si="2"/>
        <v/>
      </c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1"/>
      <c r="AB1759" s="11"/>
    </row>
    <row r="1760" ht="13.5" customHeight="1">
      <c r="A1760" s="148"/>
      <c r="B1760" s="154" t="str">
        <f>IF($K1760="","",(VLOOKUP($K1760,'判定表'!$B$3:$G$108,6,FALSE)))</f>
        <v/>
      </c>
      <c r="C1760" s="155"/>
      <c r="D1760" s="156" t="str">
        <f t="shared" si="1"/>
        <v/>
      </c>
      <c r="E1760" s="157" t="str">
        <f>IF(G1760="","",VLOOKUP($G1760,'金額'!$N$3:$O$62,2,FALSE))</f>
        <v/>
      </c>
      <c r="F1760" s="150"/>
      <c r="G1760" s="158"/>
      <c r="H1760" s="159"/>
      <c r="I1760" s="160"/>
      <c r="J1760" s="161"/>
      <c r="K1760" s="162"/>
      <c r="L1760" s="163"/>
      <c r="M1760" s="164" t="str">
        <f>IF(G1760="","", IF(G1760="Palette TIP",#REF!,VLOOKUP(G1760, '金額'!$N$3:$P$62, 3, FALSE)))</f>
        <v/>
      </c>
      <c r="N1760" s="165" t="str">
        <f t="shared" si="2"/>
        <v/>
      </c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</row>
    <row r="1761" ht="13.5" customHeight="1">
      <c r="A1761" s="148"/>
      <c r="B1761" s="154" t="str">
        <f>IF($K1761="","",(VLOOKUP($K1761,'判定表'!$B$3:$G$108,6,FALSE)))</f>
        <v/>
      </c>
      <c r="C1761" s="155"/>
      <c r="D1761" s="156" t="str">
        <f t="shared" si="1"/>
        <v/>
      </c>
      <c r="E1761" s="157" t="str">
        <f>IF(G1761="","",VLOOKUP($G1761,'金額'!$N$3:$O$62,2,FALSE))</f>
        <v/>
      </c>
      <c r="F1761" s="150"/>
      <c r="G1761" s="158"/>
      <c r="H1761" s="159"/>
      <c r="I1761" s="160"/>
      <c r="J1761" s="161"/>
      <c r="K1761" s="162"/>
      <c r="L1761" s="163"/>
      <c r="M1761" s="164" t="str">
        <f>IF(G1761="","", IF(G1761="Palette TIP",#REF!,VLOOKUP(G1761, '金額'!$N$3:$P$62, 3, FALSE)))</f>
        <v/>
      </c>
      <c r="N1761" s="165" t="str">
        <f t="shared" si="2"/>
        <v/>
      </c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  <c r="AA1761" s="11"/>
      <c r="AB1761" s="11"/>
    </row>
    <row r="1762" ht="13.5" customHeight="1">
      <c r="A1762" s="148"/>
      <c r="B1762" s="154" t="str">
        <f>IF($K1762="","",(VLOOKUP($K1762,'判定表'!$B$3:$G$108,6,FALSE)))</f>
        <v/>
      </c>
      <c r="C1762" s="155"/>
      <c r="D1762" s="156" t="str">
        <f t="shared" si="1"/>
        <v/>
      </c>
      <c r="E1762" s="157" t="str">
        <f>IF(G1762="","",VLOOKUP($G1762,'金額'!$N$3:$O$62,2,FALSE))</f>
        <v/>
      </c>
      <c r="F1762" s="150"/>
      <c r="G1762" s="158"/>
      <c r="H1762" s="159"/>
      <c r="I1762" s="160"/>
      <c r="J1762" s="161"/>
      <c r="K1762" s="162"/>
      <c r="L1762" s="163"/>
      <c r="M1762" s="164" t="str">
        <f>IF(G1762="","", IF(G1762="Palette TIP",#REF!,VLOOKUP(G1762, '金額'!$N$3:$P$62, 3, FALSE)))</f>
        <v/>
      </c>
      <c r="N1762" s="165" t="str">
        <f t="shared" si="2"/>
        <v/>
      </c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  <c r="AA1762" s="11"/>
      <c r="AB1762" s="11"/>
    </row>
    <row r="1763" ht="38.25" customHeight="1">
      <c r="A1763" s="1"/>
      <c r="B1763" s="154" t="str">
        <f>IF($K1763="","",(VLOOKUP($K1763,'判定表'!$B$3:$G$108,6,FALSE)))</f>
        <v/>
      </c>
      <c r="C1763" s="166"/>
      <c r="D1763" s="156" t="str">
        <f t="shared" si="1"/>
        <v/>
      </c>
      <c r="E1763" s="167" t="str">
        <f>IF(G1763="","",VLOOKUP($G1763,'金額'!$N$3:$O$62,2,FALSE))</f>
        <v/>
      </c>
      <c r="F1763" s="167"/>
      <c r="G1763" s="158"/>
      <c r="H1763" s="159"/>
      <c r="I1763" s="160"/>
      <c r="J1763" s="161"/>
      <c r="K1763" s="168"/>
      <c r="L1763" s="169"/>
      <c r="M1763" s="170" t="str">
        <f>IF(G1763="","", IF(G1763="Palette TIP",#REF!,VLOOKUP(G1763, '金額'!$N$3:$P$62, 3, FALSE)))</f>
        <v/>
      </c>
      <c r="N1763" s="171" t="str">
        <f t="shared" si="2"/>
        <v/>
      </c>
      <c r="O1763" s="22" t="str">
        <f>IF(C1763="","",CONCATENATE(MONTH($C1763),"/",DAY($C1763),"　",G1763,VLOOKUP($M1763,時給表,2,FALSE),"(",#REF!,")"))</f>
        <v/>
      </c>
    </row>
    <row r="1764" ht="13.5" customHeight="1">
      <c r="A1764" s="172"/>
      <c r="B1764" s="173"/>
      <c r="C1764" s="174"/>
      <c r="D1764" s="175"/>
      <c r="E1764" s="176"/>
      <c r="F1764" s="176"/>
      <c r="G1764" s="177"/>
      <c r="H1764" s="178"/>
      <c r="I1764" s="102"/>
      <c r="J1764" s="179"/>
      <c r="K1764" s="180"/>
      <c r="L1764" s="179"/>
      <c r="M1764" s="181"/>
      <c r="N1764" s="182"/>
      <c r="O1764" s="9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1"/>
      <c r="AB1764" s="11"/>
    </row>
    <row r="1765" ht="13.5" customHeight="1">
      <c r="A1765" s="1"/>
      <c r="B1765" s="1"/>
      <c r="C1765" s="2"/>
      <c r="D1765" s="2"/>
      <c r="E1765" s="2"/>
      <c r="F1765" s="2"/>
      <c r="G1765" s="2"/>
      <c r="H1765" s="178"/>
      <c r="I1765" s="102"/>
      <c r="J1765" s="183"/>
      <c r="K1765" s="184"/>
      <c r="L1765" s="104"/>
      <c r="M1765" s="87"/>
      <c r="N1765" s="105"/>
      <c r="O1765" s="9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  <c r="AA1765" s="11"/>
      <c r="AB1765" s="11"/>
    </row>
    <row r="1766" ht="13.5" customHeight="1">
      <c r="A1766" s="1"/>
      <c r="B1766" s="1"/>
      <c r="C1766" s="2"/>
      <c r="D1766" s="2"/>
      <c r="E1766" s="2"/>
      <c r="F1766" s="2"/>
      <c r="G1766" s="2"/>
      <c r="H1766" s="178"/>
      <c r="I1766" s="102"/>
      <c r="J1766" s="183"/>
      <c r="K1766" s="184"/>
      <c r="L1766" s="104"/>
      <c r="M1766" s="87"/>
      <c r="N1766" s="105"/>
      <c r="O1766" s="9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1"/>
      <c r="AB1766" s="11"/>
    </row>
    <row r="1767" ht="13.5" customHeight="1">
      <c r="A1767" s="1"/>
      <c r="B1767" s="1"/>
      <c r="C1767" s="2"/>
      <c r="D1767" s="2"/>
      <c r="E1767" s="2"/>
      <c r="F1767" s="2"/>
      <c r="G1767" s="2"/>
      <c r="H1767" s="178"/>
      <c r="I1767" s="102"/>
      <c r="J1767" s="183"/>
      <c r="K1767" s="184"/>
      <c r="L1767" s="104"/>
      <c r="M1767" s="87"/>
      <c r="N1767" s="105"/>
      <c r="O1767" s="9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  <c r="AA1767" s="11"/>
      <c r="AB1767" s="11"/>
    </row>
    <row r="1768" ht="13.5" customHeight="1">
      <c r="B1768" s="1"/>
      <c r="C1768" s="2"/>
      <c r="D1768" s="2"/>
      <c r="E1768" s="2"/>
      <c r="F1768" s="2"/>
      <c r="G1768" s="2"/>
      <c r="H1768" s="178"/>
      <c r="I1768" s="102"/>
      <c r="J1768" s="183"/>
      <c r="K1768" s="184"/>
      <c r="L1768" s="104"/>
      <c r="M1768" s="87"/>
      <c r="N1768" s="105"/>
      <c r="O1768" s="9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1"/>
      <c r="AB1768" s="11"/>
    </row>
    <row r="1769" ht="13.5" customHeight="1">
      <c r="A1769" s="1"/>
      <c r="B1769" s="1"/>
      <c r="C1769" s="2"/>
      <c r="D1769" s="2"/>
      <c r="E1769" s="2"/>
      <c r="F1769" s="2"/>
      <c r="G1769" s="2"/>
      <c r="H1769" s="178"/>
      <c r="I1769" s="102"/>
      <c r="J1769" s="183"/>
      <c r="K1769" s="184"/>
      <c r="L1769" s="104"/>
      <c r="M1769" s="87"/>
      <c r="N1769" s="105"/>
      <c r="O1769" s="9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</row>
    <row r="1770" ht="13.5" customHeight="1">
      <c r="A1770" s="1"/>
      <c r="B1770" s="1"/>
      <c r="C1770" s="106"/>
      <c r="D1770" s="2"/>
      <c r="E1770" s="2"/>
      <c r="F1770" s="2"/>
      <c r="G1770" s="2"/>
      <c r="H1770" s="178"/>
      <c r="I1770" s="102"/>
      <c r="J1770" s="183"/>
      <c r="K1770" s="184"/>
      <c r="L1770" s="104"/>
      <c r="M1770" s="87"/>
      <c r="N1770" s="105"/>
      <c r="O1770" s="9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  <c r="AA1770" s="11"/>
      <c r="AB1770" s="11"/>
    </row>
    <row r="1771" ht="13.5" customHeight="1">
      <c r="A1771" s="1"/>
      <c r="B1771" s="1"/>
      <c r="C1771" s="2"/>
      <c r="D1771" s="2"/>
      <c r="E1771" s="2"/>
      <c r="F1771" s="2"/>
      <c r="G1771" s="2"/>
      <c r="H1771" s="178"/>
      <c r="I1771" s="102"/>
      <c r="J1771" s="183"/>
      <c r="K1771" s="184"/>
      <c r="L1771" s="104"/>
      <c r="M1771" s="87"/>
      <c r="N1771" s="105"/>
      <c r="O1771" s="9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  <c r="AA1771" s="11"/>
      <c r="AB1771" s="11"/>
    </row>
    <row r="1772" ht="13.5" customHeight="1">
      <c r="A1772" s="1"/>
      <c r="B1772" s="1"/>
      <c r="C1772" s="2"/>
      <c r="D1772" s="2"/>
      <c r="E1772" s="2"/>
      <c r="F1772" s="2"/>
      <c r="G1772" s="2"/>
      <c r="H1772" s="178"/>
      <c r="I1772" s="102"/>
      <c r="J1772" s="183"/>
      <c r="K1772" s="184"/>
      <c r="L1772" s="104"/>
      <c r="M1772" s="87"/>
      <c r="N1772" s="105"/>
      <c r="O1772" s="9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  <c r="AB1772" s="11"/>
    </row>
    <row r="1773" ht="13.5" customHeight="1">
      <c r="A1773" s="1"/>
      <c r="B1773" s="1"/>
      <c r="C1773" s="2"/>
      <c r="D1773" s="2"/>
      <c r="E1773" s="2"/>
      <c r="F1773" s="2"/>
      <c r="G1773" s="2"/>
      <c r="H1773" s="178"/>
      <c r="I1773" s="102"/>
      <c r="J1773" s="183"/>
      <c r="K1773" s="184"/>
      <c r="L1773" s="104"/>
      <c r="M1773" s="87"/>
      <c r="N1773" s="105"/>
      <c r="O1773" s="9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  <c r="AA1773" s="11"/>
      <c r="AB1773" s="11"/>
    </row>
    <row r="1774" ht="13.5" customHeight="1">
      <c r="A1774" s="1"/>
      <c r="B1774" s="1"/>
      <c r="C1774" s="2"/>
      <c r="D1774" s="2"/>
      <c r="E1774" s="2"/>
      <c r="F1774" s="2"/>
      <c r="G1774" s="2"/>
      <c r="H1774" s="178"/>
      <c r="I1774" s="102"/>
      <c r="J1774" s="183"/>
      <c r="K1774" s="184"/>
      <c r="L1774" s="104"/>
      <c r="M1774" s="87"/>
      <c r="N1774" s="105"/>
      <c r="O1774" s="9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  <c r="AA1774" s="11"/>
      <c r="AB1774" s="11"/>
    </row>
    <row r="1775" ht="13.5" customHeight="1">
      <c r="A1775" s="1"/>
      <c r="B1775" s="1"/>
      <c r="C1775" s="2"/>
      <c r="D1775" s="2"/>
      <c r="E1775" s="2"/>
      <c r="F1775" s="2"/>
      <c r="G1775" s="2"/>
      <c r="H1775" s="178"/>
      <c r="I1775" s="102"/>
      <c r="J1775" s="183"/>
      <c r="K1775" s="184"/>
      <c r="L1775" s="104"/>
      <c r="M1775" s="87"/>
      <c r="N1775" s="105"/>
      <c r="O1775" s="9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  <c r="AB1775" s="11"/>
    </row>
    <row r="1776" ht="13.5" customHeight="1">
      <c r="A1776" s="1"/>
      <c r="B1776" s="1"/>
      <c r="C1776" s="2"/>
      <c r="D1776" s="2"/>
      <c r="E1776" s="2"/>
      <c r="F1776" s="2"/>
      <c r="G1776" s="2"/>
      <c r="H1776" s="178"/>
      <c r="I1776" s="102"/>
      <c r="J1776" s="183"/>
      <c r="K1776" s="184"/>
      <c r="L1776" s="104"/>
      <c r="M1776" s="87"/>
      <c r="N1776" s="105"/>
      <c r="O1776" s="9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  <c r="AA1776" s="11"/>
      <c r="AB1776" s="11"/>
    </row>
    <row r="1777" ht="13.5" customHeight="1">
      <c r="A1777" s="1"/>
      <c r="B1777" s="1"/>
      <c r="C1777" s="2"/>
      <c r="D1777" s="2"/>
      <c r="E1777" s="2"/>
      <c r="F1777" s="2"/>
      <c r="G1777" s="2"/>
      <c r="H1777" s="178"/>
      <c r="I1777" s="102"/>
      <c r="J1777" s="183"/>
      <c r="K1777" s="184"/>
      <c r="L1777" s="104"/>
      <c r="M1777" s="87"/>
      <c r="N1777" s="105"/>
      <c r="O1777" s="9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  <c r="AA1777" s="11"/>
      <c r="AB1777" s="11"/>
    </row>
    <row r="1778" ht="13.5" customHeight="1">
      <c r="A1778" s="1"/>
      <c r="B1778" s="1"/>
      <c r="C1778" s="2"/>
      <c r="D1778" s="2"/>
      <c r="E1778" s="2"/>
      <c r="F1778" s="2"/>
      <c r="G1778" s="2"/>
      <c r="H1778" s="178"/>
      <c r="I1778" s="102"/>
      <c r="J1778" s="183"/>
      <c r="K1778" s="184"/>
      <c r="L1778" s="104"/>
      <c r="M1778" s="87"/>
      <c r="N1778" s="105"/>
      <c r="O1778" s="9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  <c r="AA1778" s="11"/>
      <c r="AB1778" s="11"/>
    </row>
    <row r="1779" ht="13.5" customHeight="1">
      <c r="A1779" s="1"/>
      <c r="B1779" s="1"/>
      <c r="C1779" s="2"/>
      <c r="D1779" s="2"/>
      <c r="E1779" s="2"/>
      <c r="F1779" s="2"/>
      <c r="G1779" s="2"/>
      <c r="H1779" s="178"/>
      <c r="I1779" s="102"/>
      <c r="J1779" s="183"/>
      <c r="K1779" s="184"/>
      <c r="L1779" s="104"/>
      <c r="M1779" s="87"/>
      <c r="N1779" s="105"/>
      <c r="O1779" s="9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  <c r="AA1779" s="11"/>
      <c r="AB1779" s="11"/>
    </row>
    <row r="1780" ht="13.5" customHeight="1">
      <c r="A1780" s="1"/>
      <c r="B1780" s="1"/>
      <c r="C1780" s="2"/>
      <c r="D1780" s="2"/>
      <c r="E1780" s="2"/>
      <c r="F1780" s="2"/>
      <c r="G1780" s="2"/>
      <c r="H1780" s="178"/>
      <c r="I1780" s="102"/>
      <c r="J1780" s="183"/>
      <c r="K1780" s="184"/>
      <c r="L1780" s="104"/>
      <c r="M1780" s="87"/>
      <c r="N1780" s="105"/>
      <c r="O1780" s="9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  <c r="AA1780" s="11"/>
      <c r="AB1780" s="11"/>
    </row>
    <row r="1781" ht="13.5" customHeight="1">
      <c r="A1781" s="1"/>
      <c r="B1781" s="1"/>
      <c r="C1781" s="2"/>
      <c r="D1781" s="2"/>
      <c r="E1781" s="2"/>
      <c r="F1781" s="2"/>
      <c r="G1781" s="2"/>
      <c r="H1781" s="178"/>
      <c r="I1781" s="102"/>
      <c r="J1781" s="183"/>
      <c r="K1781" s="184"/>
      <c r="L1781" s="104"/>
      <c r="M1781" s="87"/>
      <c r="N1781" s="105"/>
      <c r="O1781" s="9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  <c r="AA1781" s="11"/>
      <c r="AB1781" s="11"/>
    </row>
    <row r="1782" ht="13.5" customHeight="1">
      <c r="A1782" s="1"/>
      <c r="B1782" s="1"/>
      <c r="C1782" s="2"/>
      <c r="D1782" s="2"/>
      <c r="E1782" s="2"/>
      <c r="F1782" s="2"/>
      <c r="G1782" s="2"/>
      <c r="H1782" s="178"/>
      <c r="I1782" s="102"/>
      <c r="J1782" s="183"/>
      <c r="K1782" s="184"/>
      <c r="L1782" s="104"/>
      <c r="M1782" s="87"/>
      <c r="N1782" s="105"/>
      <c r="O1782" s="9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  <c r="AA1782" s="11"/>
      <c r="AB1782" s="11"/>
    </row>
    <row r="1783" ht="13.5" customHeight="1">
      <c r="A1783" s="1"/>
      <c r="B1783" s="1"/>
      <c r="C1783" s="2"/>
      <c r="D1783" s="2"/>
      <c r="E1783" s="2"/>
      <c r="F1783" s="2"/>
      <c r="G1783" s="2"/>
      <c r="H1783" s="178"/>
      <c r="I1783" s="102"/>
      <c r="J1783" s="183"/>
      <c r="K1783" s="184"/>
      <c r="L1783" s="104"/>
      <c r="M1783" s="87"/>
      <c r="N1783" s="105"/>
      <c r="O1783" s="9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  <c r="AA1783" s="11"/>
      <c r="AB1783" s="11"/>
    </row>
    <row r="1784" ht="13.5" customHeight="1">
      <c r="A1784" s="1"/>
      <c r="B1784" s="1"/>
      <c r="C1784" s="2"/>
      <c r="D1784" s="2"/>
      <c r="E1784" s="2"/>
      <c r="F1784" s="2"/>
      <c r="G1784" s="2"/>
      <c r="H1784" s="178"/>
      <c r="I1784" s="102"/>
      <c r="J1784" s="183"/>
      <c r="K1784" s="184"/>
      <c r="L1784" s="104"/>
      <c r="M1784" s="87"/>
      <c r="N1784" s="105"/>
      <c r="O1784" s="9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1"/>
      <c r="AB1784" s="11"/>
    </row>
    <row r="1785" ht="13.5" customHeight="1">
      <c r="A1785" s="1"/>
      <c r="B1785" s="1"/>
      <c r="C1785" s="2"/>
      <c r="D1785" s="2"/>
      <c r="E1785" s="2"/>
      <c r="F1785" s="2"/>
      <c r="G1785" s="2"/>
      <c r="H1785" s="178"/>
      <c r="I1785" s="102"/>
      <c r="J1785" s="183"/>
      <c r="K1785" s="184"/>
      <c r="L1785" s="104"/>
      <c r="M1785" s="87"/>
      <c r="N1785" s="105"/>
      <c r="O1785" s="9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  <c r="AA1785" s="11"/>
      <c r="AB1785" s="11"/>
    </row>
    <row r="1786" ht="13.5" customHeight="1">
      <c r="A1786" s="1"/>
      <c r="B1786" s="1"/>
      <c r="C1786" s="2"/>
      <c r="D1786" s="2"/>
      <c r="E1786" s="2"/>
      <c r="F1786" s="2"/>
      <c r="G1786" s="2"/>
      <c r="H1786" s="178"/>
      <c r="I1786" s="102"/>
      <c r="J1786" s="183"/>
      <c r="K1786" s="184"/>
      <c r="L1786" s="104"/>
      <c r="M1786" s="87"/>
      <c r="N1786" s="105"/>
      <c r="O1786" s="9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  <c r="AA1786" s="11"/>
      <c r="AB1786" s="11"/>
    </row>
    <row r="1787" ht="13.5" customHeight="1">
      <c r="A1787" s="1"/>
      <c r="B1787" s="1"/>
      <c r="C1787" s="2"/>
      <c r="D1787" s="2"/>
      <c r="E1787" s="2"/>
      <c r="F1787" s="2"/>
      <c r="G1787" s="2"/>
      <c r="H1787" s="178"/>
      <c r="I1787" s="102"/>
      <c r="J1787" s="183"/>
      <c r="K1787" s="184"/>
      <c r="L1787" s="104"/>
      <c r="M1787" s="87"/>
      <c r="N1787" s="105"/>
      <c r="O1787" s="9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  <c r="AA1787" s="11"/>
      <c r="AB1787" s="11"/>
    </row>
    <row r="1788" ht="13.5" customHeight="1">
      <c r="A1788" s="1"/>
      <c r="B1788" s="1"/>
      <c r="C1788" s="2"/>
      <c r="D1788" s="2"/>
      <c r="E1788" s="2"/>
      <c r="F1788" s="2"/>
      <c r="G1788" s="2"/>
      <c r="H1788" s="178"/>
      <c r="I1788" s="102"/>
      <c r="J1788" s="183"/>
      <c r="K1788" s="184"/>
      <c r="L1788" s="104"/>
      <c r="M1788" s="87"/>
      <c r="N1788" s="105"/>
      <c r="O1788" s="9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1"/>
      <c r="AB1788" s="11"/>
    </row>
    <row r="1789" ht="13.5" customHeight="1">
      <c r="A1789" s="1"/>
      <c r="B1789" s="1"/>
      <c r="C1789" s="2"/>
      <c r="D1789" s="2"/>
      <c r="E1789" s="2"/>
      <c r="F1789" s="2"/>
      <c r="G1789" s="2"/>
      <c r="H1789" s="178"/>
      <c r="I1789" s="102"/>
      <c r="J1789" s="183"/>
      <c r="K1789" s="184"/>
      <c r="L1789" s="104"/>
      <c r="M1789" s="87"/>
      <c r="N1789" s="105"/>
      <c r="O1789" s="9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1"/>
      <c r="AB1789" s="11"/>
    </row>
    <row r="1790" ht="13.5" customHeight="1">
      <c r="A1790" s="1"/>
      <c r="B1790" s="1"/>
      <c r="C1790" s="2"/>
      <c r="D1790" s="2"/>
      <c r="E1790" s="2"/>
      <c r="F1790" s="2"/>
      <c r="G1790" s="2"/>
      <c r="H1790" s="178"/>
      <c r="I1790" s="102"/>
      <c r="J1790" s="183"/>
      <c r="K1790" s="184"/>
      <c r="L1790" s="104"/>
      <c r="M1790" s="87"/>
      <c r="N1790" s="105"/>
      <c r="O1790" s="9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  <c r="AB1790" s="11"/>
    </row>
    <row r="1791" ht="13.5" customHeight="1">
      <c r="A1791" s="1"/>
      <c r="B1791" s="1"/>
      <c r="C1791" s="2"/>
      <c r="D1791" s="2"/>
      <c r="E1791" s="2"/>
      <c r="F1791" s="2"/>
      <c r="G1791" s="2"/>
      <c r="H1791" s="178"/>
      <c r="I1791" s="102"/>
      <c r="J1791" s="183"/>
      <c r="K1791" s="184"/>
      <c r="L1791" s="104"/>
      <c r="M1791" s="87"/>
      <c r="N1791" s="105"/>
      <c r="O1791" s="9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  <c r="AA1791" s="11"/>
      <c r="AB1791" s="11"/>
    </row>
    <row r="1792" ht="13.5" customHeight="1">
      <c r="A1792" s="1"/>
      <c r="B1792" s="1"/>
      <c r="C1792" s="2"/>
      <c r="D1792" s="2"/>
      <c r="E1792" s="2"/>
      <c r="F1792" s="2"/>
      <c r="G1792" s="2"/>
      <c r="H1792" s="178"/>
      <c r="I1792" s="102"/>
      <c r="J1792" s="183"/>
      <c r="K1792" s="184"/>
      <c r="L1792" s="104"/>
      <c r="M1792" s="87"/>
      <c r="N1792" s="105"/>
      <c r="O1792" s="9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  <c r="AA1792" s="11"/>
      <c r="AB1792" s="11"/>
    </row>
    <row r="1793" ht="13.5" customHeight="1">
      <c r="A1793" s="1"/>
      <c r="B1793" s="1"/>
      <c r="C1793" s="2"/>
      <c r="D1793" s="2"/>
      <c r="E1793" s="2"/>
      <c r="F1793" s="2"/>
      <c r="G1793" s="2"/>
      <c r="H1793" s="178"/>
      <c r="I1793" s="102"/>
      <c r="J1793" s="183"/>
      <c r="K1793" s="184"/>
      <c r="L1793" s="104"/>
      <c r="M1793" s="87"/>
      <c r="N1793" s="105"/>
      <c r="O1793" s="9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1"/>
      <c r="AB1793" s="11"/>
    </row>
    <row r="1794" ht="13.5" customHeight="1">
      <c r="A1794" s="1"/>
      <c r="B1794" s="1"/>
      <c r="C1794" s="2"/>
      <c r="D1794" s="2"/>
      <c r="E1794" s="2"/>
      <c r="F1794" s="2"/>
      <c r="G1794" s="2"/>
      <c r="H1794" s="178"/>
      <c r="I1794" s="102"/>
      <c r="J1794" s="183"/>
      <c r="K1794" s="184"/>
      <c r="L1794" s="104"/>
      <c r="M1794" s="87"/>
      <c r="N1794" s="105"/>
      <c r="O1794" s="9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1"/>
      <c r="AB1794" s="11"/>
    </row>
    <row r="1795" ht="13.5" customHeight="1">
      <c r="A1795" s="1"/>
      <c r="B1795" s="1"/>
      <c r="C1795" s="2"/>
      <c r="D1795" s="2"/>
      <c r="E1795" s="2"/>
      <c r="F1795" s="2"/>
      <c r="G1795" s="2"/>
      <c r="H1795" s="178"/>
      <c r="I1795" s="102"/>
      <c r="J1795" s="183"/>
      <c r="K1795" s="2"/>
      <c r="L1795" s="104"/>
      <c r="M1795" s="87"/>
      <c r="N1795" s="105"/>
      <c r="O1795" s="9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  <c r="AA1795" s="11"/>
      <c r="AB1795" s="11"/>
    </row>
    <row r="1796" ht="13.5" customHeight="1">
      <c r="A1796" s="1"/>
      <c r="B1796" s="1"/>
      <c r="C1796" s="2"/>
      <c r="D1796" s="2"/>
      <c r="E1796" s="2"/>
      <c r="F1796" s="2"/>
      <c r="G1796" s="2"/>
      <c r="H1796" s="178"/>
      <c r="I1796" s="102"/>
      <c r="J1796" s="183"/>
      <c r="K1796" s="2"/>
      <c r="L1796" s="104"/>
      <c r="M1796" s="87"/>
      <c r="N1796" s="105"/>
      <c r="O1796" s="9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  <c r="AA1796" s="11"/>
      <c r="AB1796" s="11"/>
    </row>
    <row r="1797" ht="13.5" customHeight="1">
      <c r="A1797" s="1"/>
      <c r="B1797" s="1"/>
      <c r="C1797" s="2"/>
      <c r="D1797" s="2"/>
      <c r="E1797" s="2"/>
      <c r="F1797" s="2"/>
      <c r="G1797" s="2"/>
      <c r="H1797" s="178"/>
      <c r="I1797" s="102"/>
      <c r="J1797" s="183"/>
      <c r="K1797" s="2"/>
      <c r="L1797" s="104"/>
      <c r="M1797" s="87"/>
      <c r="N1797" s="105"/>
      <c r="O1797" s="9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  <c r="AA1797" s="11"/>
      <c r="AB1797" s="11"/>
    </row>
    <row r="1798" ht="13.5" customHeight="1">
      <c r="A1798" s="1"/>
      <c r="B1798" s="1"/>
      <c r="C1798" s="2"/>
      <c r="D1798" s="2"/>
      <c r="E1798" s="2"/>
      <c r="F1798" s="2"/>
      <c r="G1798" s="2"/>
      <c r="H1798" s="178"/>
      <c r="I1798" s="102"/>
      <c r="J1798" s="183"/>
      <c r="K1798" s="2"/>
      <c r="L1798" s="104"/>
      <c r="M1798" s="87"/>
      <c r="N1798" s="105"/>
      <c r="O1798" s="9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  <c r="AA1798" s="11"/>
      <c r="AB1798" s="11"/>
    </row>
    <row r="1799" ht="13.5" customHeight="1">
      <c r="A1799" s="1"/>
      <c r="B1799" s="1"/>
      <c r="C1799" s="2"/>
      <c r="D1799" s="2"/>
      <c r="E1799" s="2"/>
      <c r="F1799" s="2"/>
      <c r="G1799" s="2"/>
      <c r="H1799" s="178"/>
      <c r="I1799" s="102"/>
      <c r="J1799" s="183"/>
      <c r="K1799" s="2"/>
      <c r="L1799" s="104"/>
      <c r="M1799" s="87"/>
      <c r="N1799" s="105"/>
      <c r="O1799" s="9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1"/>
      <c r="AB1799" s="11"/>
    </row>
    <row r="1800" ht="13.5" customHeight="1">
      <c r="A1800" s="1"/>
      <c r="B1800" s="1"/>
      <c r="C1800" s="2"/>
      <c r="D1800" s="2"/>
      <c r="E1800" s="2"/>
      <c r="F1800" s="2"/>
      <c r="G1800" s="2"/>
      <c r="H1800" s="178"/>
      <c r="I1800" s="102"/>
      <c r="J1800" s="183"/>
      <c r="K1800" s="2"/>
      <c r="L1800" s="104"/>
      <c r="M1800" s="87"/>
      <c r="N1800" s="105"/>
      <c r="O1800" s="9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/>
    </row>
    <row r="1801" ht="13.5" customHeight="1">
      <c r="A1801" s="1"/>
      <c r="B1801" s="1"/>
      <c r="C1801" s="2"/>
      <c r="D1801" s="2"/>
      <c r="E1801" s="2"/>
      <c r="F1801" s="2"/>
      <c r="G1801" s="2"/>
      <c r="H1801" s="178"/>
      <c r="I1801" s="102"/>
      <c r="J1801" s="183"/>
      <c r="K1801" s="2"/>
      <c r="L1801" s="104"/>
      <c r="M1801" s="87"/>
      <c r="N1801" s="105"/>
      <c r="O1801" s="9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  <c r="Z1801" s="11"/>
      <c r="AA1801" s="11"/>
      <c r="AB1801" s="11"/>
    </row>
    <row r="1802" ht="13.5" customHeight="1">
      <c r="A1802" s="1"/>
      <c r="B1802" s="1"/>
      <c r="C1802" s="2"/>
      <c r="D1802" s="2"/>
      <c r="E1802" s="2"/>
      <c r="F1802" s="2"/>
      <c r="G1802" s="2"/>
      <c r="H1802" s="178"/>
      <c r="I1802" s="102"/>
      <c r="J1802" s="183"/>
      <c r="K1802" s="2"/>
      <c r="L1802" s="104"/>
      <c r="M1802" s="87"/>
      <c r="N1802" s="105"/>
      <c r="O1802" s="9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  <c r="AA1802" s="11"/>
      <c r="AB1802" s="11"/>
    </row>
    <row r="1803" ht="13.5" customHeight="1">
      <c r="A1803" s="1"/>
      <c r="B1803" s="1"/>
      <c r="C1803" s="2"/>
      <c r="D1803" s="2"/>
      <c r="E1803" s="2"/>
      <c r="F1803" s="2"/>
      <c r="G1803" s="2"/>
      <c r="H1803" s="178"/>
      <c r="I1803" s="102"/>
      <c r="J1803" s="183"/>
      <c r="K1803" s="2"/>
      <c r="L1803" s="104"/>
      <c r="M1803" s="87"/>
      <c r="N1803" s="105"/>
      <c r="O1803" s="9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1"/>
      <c r="AB1803" s="11"/>
    </row>
    <row r="1804" ht="13.5" customHeight="1">
      <c r="A1804" s="1"/>
      <c r="B1804" s="1"/>
      <c r="C1804" s="2"/>
      <c r="D1804" s="2"/>
      <c r="E1804" s="2"/>
      <c r="F1804" s="2"/>
      <c r="G1804" s="2"/>
      <c r="H1804" s="178"/>
      <c r="I1804" s="102"/>
      <c r="J1804" s="183"/>
      <c r="K1804" s="2"/>
      <c r="L1804" s="104"/>
      <c r="M1804" s="87"/>
      <c r="N1804" s="105"/>
      <c r="O1804" s="9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  <c r="AA1804" s="11"/>
      <c r="AB1804" s="11"/>
    </row>
    <row r="1805" ht="13.5" customHeight="1">
      <c r="A1805" s="1"/>
      <c r="B1805" s="1"/>
      <c r="C1805" s="2"/>
      <c r="D1805" s="2"/>
      <c r="E1805" s="2"/>
      <c r="F1805" s="2"/>
      <c r="G1805" s="2"/>
      <c r="H1805" s="178"/>
      <c r="I1805" s="102"/>
      <c r="J1805" s="183"/>
      <c r="K1805" s="2"/>
      <c r="L1805" s="104"/>
      <c r="M1805" s="87"/>
      <c r="N1805" s="105"/>
      <c r="O1805" s="9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</row>
    <row r="1806" ht="13.5" customHeight="1">
      <c r="A1806" s="1"/>
      <c r="B1806" s="1"/>
      <c r="C1806" s="2"/>
      <c r="D1806" s="2"/>
      <c r="E1806" s="2"/>
      <c r="F1806" s="2"/>
      <c r="G1806" s="2"/>
      <c r="H1806" s="178"/>
      <c r="I1806" s="102"/>
      <c r="J1806" s="183"/>
      <c r="K1806" s="2"/>
      <c r="L1806" s="104"/>
      <c r="M1806" s="87"/>
      <c r="N1806" s="105"/>
      <c r="O1806" s="9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  <c r="AA1806" s="11"/>
      <c r="AB1806" s="11"/>
    </row>
    <row r="1807" ht="13.5" customHeight="1">
      <c r="A1807" s="1"/>
      <c r="B1807" s="1"/>
      <c r="C1807" s="2"/>
      <c r="D1807" s="2"/>
      <c r="E1807" s="2"/>
      <c r="F1807" s="2"/>
      <c r="G1807" s="2"/>
      <c r="H1807" s="178"/>
      <c r="I1807" s="102"/>
      <c r="J1807" s="183"/>
      <c r="K1807" s="2"/>
      <c r="L1807" s="104"/>
      <c r="M1807" s="87"/>
      <c r="N1807" s="105"/>
      <c r="O1807" s="9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  <c r="AA1807" s="11"/>
      <c r="AB1807" s="11"/>
    </row>
    <row r="1808" ht="13.5" customHeight="1">
      <c r="A1808" s="1"/>
      <c r="B1808" s="1"/>
      <c r="C1808" s="2"/>
      <c r="D1808" s="2"/>
      <c r="E1808" s="2"/>
      <c r="F1808" s="2"/>
      <c r="G1808" s="2"/>
      <c r="H1808" s="178"/>
      <c r="I1808" s="102"/>
      <c r="J1808" s="183"/>
      <c r="K1808" s="2"/>
      <c r="L1808" s="104"/>
      <c r="M1808" s="87"/>
      <c r="N1808" s="105"/>
      <c r="O1808" s="9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1"/>
      <c r="AB1808" s="11"/>
    </row>
    <row r="1809" ht="13.5" customHeight="1">
      <c r="A1809" s="1"/>
      <c r="B1809" s="1"/>
      <c r="C1809" s="2"/>
      <c r="D1809" s="2"/>
      <c r="E1809" s="2"/>
      <c r="F1809" s="2"/>
      <c r="G1809" s="2"/>
      <c r="H1809" s="178"/>
      <c r="I1809" s="102"/>
      <c r="J1809" s="183"/>
      <c r="K1809" s="2"/>
      <c r="L1809" s="104"/>
      <c r="M1809" s="87"/>
      <c r="N1809" s="105"/>
      <c r="O1809" s="9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11"/>
      <c r="AB1809" s="11"/>
    </row>
    <row r="1810" ht="13.5" customHeight="1">
      <c r="A1810" s="1"/>
      <c r="B1810" s="1"/>
      <c r="C1810" s="2"/>
      <c r="D1810" s="2"/>
      <c r="E1810" s="2"/>
      <c r="F1810" s="2"/>
      <c r="G1810" s="2"/>
      <c r="H1810" s="178"/>
      <c r="I1810" s="102"/>
      <c r="J1810" s="183"/>
      <c r="K1810" s="2"/>
      <c r="L1810" s="104"/>
      <c r="M1810" s="87"/>
      <c r="N1810" s="105"/>
      <c r="O1810" s="9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  <c r="AA1810" s="11"/>
      <c r="AB1810" s="11"/>
    </row>
    <row r="1811" ht="13.5" customHeight="1">
      <c r="A1811" s="1"/>
      <c r="B1811" s="1"/>
      <c r="C1811" s="2"/>
      <c r="D1811" s="2"/>
      <c r="E1811" s="2"/>
      <c r="F1811" s="2"/>
      <c r="G1811" s="2"/>
      <c r="H1811" s="178"/>
      <c r="I1811" s="102"/>
      <c r="J1811" s="183"/>
      <c r="K1811" s="2"/>
      <c r="L1811" s="104"/>
      <c r="M1811" s="87"/>
      <c r="N1811" s="105"/>
      <c r="O1811" s="9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11"/>
      <c r="AB1811" s="11"/>
    </row>
    <row r="1812" ht="13.5" customHeight="1">
      <c r="A1812" s="1"/>
      <c r="B1812" s="1"/>
      <c r="C1812" s="2"/>
      <c r="D1812" s="2"/>
      <c r="E1812" s="2"/>
      <c r="F1812" s="2"/>
      <c r="G1812" s="2"/>
      <c r="H1812" s="178"/>
      <c r="I1812" s="102"/>
      <c r="J1812" s="183"/>
      <c r="K1812" s="2"/>
      <c r="L1812" s="104"/>
      <c r="M1812" s="87"/>
      <c r="N1812" s="105"/>
      <c r="O1812" s="9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  <c r="AA1812" s="11"/>
      <c r="AB1812" s="11"/>
    </row>
    <row r="1813" ht="13.5" customHeight="1">
      <c r="A1813" s="1"/>
      <c r="B1813" s="1"/>
      <c r="C1813" s="2"/>
      <c r="D1813" s="2"/>
      <c r="E1813" s="2"/>
      <c r="F1813" s="2"/>
      <c r="G1813" s="2"/>
      <c r="H1813" s="178"/>
      <c r="I1813" s="102"/>
      <c r="J1813" s="183"/>
      <c r="K1813" s="2"/>
      <c r="L1813" s="104"/>
      <c r="M1813" s="87"/>
      <c r="N1813" s="105"/>
      <c r="O1813" s="9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  <c r="AA1813" s="11"/>
      <c r="AB1813" s="11"/>
    </row>
    <row r="1814" ht="13.5" customHeight="1">
      <c r="A1814" s="1"/>
      <c r="B1814" s="1"/>
      <c r="C1814" s="2"/>
      <c r="D1814" s="2"/>
      <c r="E1814" s="2"/>
      <c r="F1814" s="2"/>
      <c r="G1814" s="2"/>
      <c r="H1814" s="178"/>
      <c r="I1814" s="102"/>
      <c r="J1814" s="183"/>
      <c r="K1814" s="2"/>
      <c r="L1814" s="104"/>
      <c r="M1814" s="87"/>
      <c r="N1814" s="105"/>
      <c r="O1814" s="9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</row>
    <row r="1815" ht="13.5" customHeight="1">
      <c r="A1815" s="1"/>
      <c r="B1815" s="1"/>
      <c r="C1815" s="2"/>
      <c r="D1815" s="2"/>
      <c r="E1815" s="2"/>
      <c r="F1815" s="2"/>
      <c r="G1815" s="2"/>
      <c r="H1815" s="178"/>
      <c r="I1815" s="102"/>
      <c r="J1815" s="183"/>
      <c r="K1815" s="2"/>
      <c r="L1815" s="104"/>
      <c r="M1815" s="87"/>
      <c r="N1815" s="105"/>
      <c r="O1815" s="9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  <c r="AA1815" s="11"/>
      <c r="AB1815" s="11"/>
    </row>
    <row r="1816" ht="13.5" customHeight="1">
      <c r="A1816" s="1"/>
      <c r="B1816" s="1"/>
      <c r="C1816" s="2"/>
      <c r="D1816" s="2"/>
      <c r="E1816" s="2"/>
      <c r="F1816" s="2"/>
      <c r="G1816" s="2"/>
      <c r="H1816" s="178"/>
      <c r="I1816" s="102"/>
      <c r="J1816" s="183"/>
      <c r="K1816" s="2"/>
      <c r="L1816" s="104"/>
      <c r="M1816" s="87"/>
      <c r="N1816" s="105"/>
      <c r="O1816" s="9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  <c r="AA1816" s="11"/>
      <c r="AB1816" s="11"/>
    </row>
    <row r="1817" ht="13.5" customHeight="1">
      <c r="A1817" s="1"/>
      <c r="B1817" s="1"/>
      <c r="C1817" s="2"/>
      <c r="D1817" s="2"/>
      <c r="E1817" s="2"/>
      <c r="F1817" s="2"/>
      <c r="G1817" s="2"/>
      <c r="H1817" s="178"/>
      <c r="I1817" s="102"/>
      <c r="J1817" s="183"/>
      <c r="K1817" s="2"/>
      <c r="L1817" s="104"/>
      <c r="M1817" s="87"/>
      <c r="N1817" s="105"/>
      <c r="O1817" s="9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11"/>
      <c r="AB1817" s="11"/>
    </row>
    <row r="1818" ht="13.5" customHeight="1">
      <c r="A1818" s="1"/>
      <c r="B1818" s="1"/>
      <c r="C1818" s="2"/>
      <c r="D1818" s="2"/>
      <c r="E1818" s="2"/>
      <c r="F1818" s="2"/>
      <c r="G1818" s="2"/>
      <c r="H1818" s="178"/>
      <c r="I1818" s="102"/>
      <c r="J1818" s="183"/>
      <c r="K1818" s="2"/>
      <c r="L1818" s="104"/>
      <c r="M1818" s="87"/>
      <c r="N1818" s="105"/>
      <c r="O1818" s="9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  <c r="AA1818" s="11"/>
      <c r="AB1818" s="11"/>
    </row>
    <row r="1819" ht="13.5" customHeight="1">
      <c r="A1819" s="1"/>
      <c r="B1819" s="1"/>
      <c r="C1819" s="2"/>
      <c r="D1819" s="2"/>
      <c r="E1819" s="2"/>
      <c r="F1819" s="2"/>
      <c r="G1819" s="2"/>
      <c r="H1819" s="178"/>
      <c r="I1819" s="102"/>
      <c r="J1819" s="183"/>
      <c r="K1819" s="2"/>
      <c r="L1819" s="104"/>
      <c r="M1819" s="87"/>
      <c r="N1819" s="105"/>
      <c r="O1819" s="9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1"/>
      <c r="AB1819" s="11"/>
    </row>
    <row r="1820" ht="13.5" customHeight="1">
      <c r="A1820" s="1"/>
      <c r="B1820" s="1"/>
      <c r="C1820" s="2"/>
      <c r="D1820" s="2"/>
      <c r="E1820" s="2"/>
      <c r="F1820" s="2"/>
      <c r="G1820" s="2"/>
      <c r="H1820" s="178"/>
      <c r="I1820" s="102"/>
      <c r="J1820" s="183"/>
      <c r="K1820" s="2"/>
      <c r="L1820" s="104"/>
      <c r="M1820" s="87"/>
      <c r="N1820" s="105"/>
      <c r="O1820" s="9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  <c r="AA1820" s="11"/>
      <c r="AB1820" s="11"/>
    </row>
    <row r="1821" ht="13.5" customHeight="1">
      <c r="A1821" s="1"/>
      <c r="B1821" s="1"/>
      <c r="C1821" s="2"/>
      <c r="D1821" s="2"/>
      <c r="E1821" s="2"/>
      <c r="F1821" s="2"/>
      <c r="G1821" s="2"/>
      <c r="H1821" s="178"/>
      <c r="I1821" s="102"/>
      <c r="J1821" s="183"/>
      <c r="K1821" s="2"/>
      <c r="L1821" s="104"/>
      <c r="M1821" s="87"/>
      <c r="N1821" s="105"/>
      <c r="O1821" s="9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  <c r="AA1821" s="11"/>
      <c r="AB1821" s="11"/>
    </row>
    <row r="1822" ht="13.5" customHeight="1">
      <c r="A1822" s="1"/>
      <c r="B1822" s="1"/>
      <c r="C1822" s="2"/>
      <c r="D1822" s="2"/>
      <c r="E1822" s="2"/>
      <c r="F1822" s="2"/>
      <c r="G1822" s="2"/>
      <c r="H1822" s="178"/>
      <c r="I1822" s="102"/>
      <c r="J1822" s="183"/>
      <c r="K1822" s="2"/>
      <c r="L1822" s="104"/>
      <c r="M1822" s="87"/>
      <c r="N1822" s="105"/>
      <c r="O1822" s="9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  <c r="AA1822" s="11"/>
      <c r="AB1822" s="11"/>
    </row>
    <row r="1823" ht="13.5" customHeight="1">
      <c r="A1823" s="1"/>
      <c r="B1823" s="1"/>
      <c r="C1823" s="2"/>
      <c r="D1823" s="2"/>
      <c r="E1823" s="2"/>
      <c r="F1823" s="2"/>
      <c r="G1823" s="2"/>
      <c r="H1823" s="178"/>
      <c r="I1823" s="102"/>
      <c r="J1823" s="183"/>
      <c r="K1823" s="2"/>
      <c r="L1823" s="104"/>
      <c r="M1823" s="87"/>
      <c r="N1823" s="105"/>
      <c r="O1823" s="9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  <c r="AA1823" s="11"/>
      <c r="AB1823" s="11"/>
    </row>
    <row r="1824" ht="13.5" customHeight="1">
      <c r="A1824" s="1"/>
      <c r="B1824" s="1"/>
      <c r="C1824" s="2"/>
      <c r="D1824" s="2"/>
      <c r="E1824" s="2"/>
      <c r="F1824" s="2"/>
      <c r="G1824" s="2"/>
      <c r="H1824" s="178"/>
      <c r="I1824" s="102"/>
      <c r="J1824" s="183"/>
      <c r="K1824" s="2"/>
      <c r="L1824" s="104"/>
      <c r="M1824" s="87"/>
      <c r="N1824" s="105"/>
      <c r="O1824" s="9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  <c r="AA1824" s="11"/>
      <c r="AB1824" s="11"/>
    </row>
    <row r="1825" ht="13.5" customHeight="1">
      <c r="A1825" s="1"/>
      <c r="B1825" s="1"/>
      <c r="C1825" s="2"/>
      <c r="D1825" s="2"/>
      <c r="E1825" s="2"/>
      <c r="F1825" s="2"/>
      <c r="G1825" s="2"/>
      <c r="H1825" s="178"/>
      <c r="I1825" s="102"/>
      <c r="J1825" s="183"/>
      <c r="K1825" s="2"/>
      <c r="L1825" s="104"/>
      <c r="M1825" s="87"/>
      <c r="N1825" s="105"/>
      <c r="O1825" s="9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  <c r="AA1825" s="11"/>
      <c r="AB1825" s="11"/>
    </row>
    <row r="1826" ht="13.5" customHeight="1">
      <c r="A1826" s="1"/>
      <c r="B1826" s="1"/>
      <c r="C1826" s="2"/>
      <c r="D1826" s="2"/>
      <c r="E1826" s="2"/>
      <c r="F1826" s="2"/>
      <c r="G1826" s="2"/>
      <c r="H1826" s="178"/>
      <c r="I1826" s="102"/>
      <c r="J1826" s="183"/>
      <c r="K1826" s="2"/>
      <c r="L1826" s="104"/>
      <c r="M1826" s="87"/>
      <c r="N1826" s="105"/>
      <c r="O1826" s="9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  <c r="AA1826" s="11"/>
      <c r="AB1826" s="11"/>
    </row>
    <row r="1827" ht="13.5" customHeight="1">
      <c r="A1827" s="1"/>
      <c r="B1827" s="1"/>
      <c r="C1827" s="2"/>
      <c r="D1827" s="2"/>
      <c r="E1827" s="2"/>
      <c r="F1827" s="2"/>
      <c r="G1827" s="2"/>
      <c r="H1827" s="178"/>
      <c r="I1827" s="102"/>
      <c r="J1827" s="183"/>
      <c r="K1827" s="2"/>
      <c r="L1827" s="104"/>
      <c r="M1827" s="87"/>
      <c r="N1827" s="105"/>
      <c r="O1827" s="9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  <c r="AA1827" s="11"/>
      <c r="AB1827" s="11"/>
    </row>
    <row r="1828" ht="13.5" customHeight="1">
      <c r="A1828" s="1"/>
      <c r="B1828" s="1"/>
      <c r="C1828" s="2"/>
      <c r="D1828" s="2"/>
      <c r="E1828" s="2"/>
      <c r="F1828" s="2"/>
      <c r="G1828" s="2"/>
      <c r="H1828" s="178"/>
      <c r="I1828" s="102"/>
      <c r="J1828" s="183"/>
      <c r="K1828" s="2"/>
      <c r="L1828" s="104"/>
      <c r="M1828" s="87"/>
      <c r="N1828" s="105"/>
      <c r="O1828" s="9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  <c r="AA1828" s="11"/>
      <c r="AB1828" s="11"/>
    </row>
    <row r="1829" ht="13.5" customHeight="1">
      <c r="A1829" s="1"/>
      <c r="B1829" s="1"/>
      <c r="C1829" s="2"/>
      <c r="D1829" s="2"/>
      <c r="E1829" s="2"/>
      <c r="F1829" s="2"/>
      <c r="G1829" s="2"/>
      <c r="H1829" s="178"/>
      <c r="I1829" s="102"/>
      <c r="J1829" s="183"/>
      <c r="K1829" s="2"/>
      <c r="L1829" s="104"/>
      <c r="M1829" s="87"/>
      <c r="N1829" s="105"/>
      <c r="O1829" s="9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1"/>
      <c r="AB1829" s="11"/>
    </row>
    <row r="1830" ht="13.5" customHeight="1">
      <c r="A1830" s="1"/>
      <c r="B1830" s="1"/>
      <c r="C1830" s="2"/>
      <c r="D1830" s="2"/>
      <c r="E1830" s="2"/>
      <c r="F1830" s="2"/>
      <c r="G1830" s="2"/>
      <c r="H1830" s="178"/>
      <c r="I1830" s="102"/>
      <c r="J1830" s="183"/>
      <c r="K1830" s="2"/>
      <c r="L1830" s="104"/>
      <c r="M1830" s="87"/>
      <c r="N1830" s="105"/>
      <c r="O1830" s="9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  <c r="AA1830" s="11"/>
      <c r="AB1830" s="11"/>
    </row>
    <row r="1831" ht="13.5" customHeight="1">
      <c r="A1831" s="1"/>
      <c r="B1831" s="1"/>
      <c r="C1831" s="2"/>
      <c r="D1831" s="2"/>
      <c r="E1831" s="2"/>
      <c r="F1831" s="2"/>
      <c r="G1831" s="2"/>
      <c r="H1831" s="178"/>
      <c r="I1831" s="102"/>
      <c r="J1831" s="183"/>
      <c r="K1831" s="2"/>
      <c r="L1831" s="104"/>
      <c r="M1831" s="87"/>
      <c r="N1831" s="105"/>
      <c r="O1831" s="9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  <c r="AA1831" s="11"/>
      <c r="AB1831" s="11"/>
    </row>
    <row r="1832" ht="13.5" customHeight="1">
      <c r="A1832" s="1"/>
      <c r="B1832" s="1"/>
      <c r="C1832" s="2"/>
      <c r="D1832" s="2"/>
      <c r="E1832" s="2"/>
      <c r="F1832" s="2"/>
      <c r="G1832" s="2"/>
      <c r="H1832" s="178"/>
      <c r="I1832" s="102"/>
      <c r="J1832" s="183"/>
      <c r="K1832" s="2"/>
      <c r="L1832" s="104"/>
      <c r="M1832" s="87"/>
      <c r="N1832" s="105"/>
      <c r="O1832" s="9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  <c r="AA1832" s="11"/>
      <c r="AB1832" s="11"/>
    </row>
    <row r="1833" ht="13.5" customHeight="1">
      <c r="A1833" s="1"/>
      <c r="B1833" s="1"/>
      <c r="C1833" s="2"/>
      <c r="D1833" s="2"/>
      <c r="E1833" s="2"/>
      <c r="F1833" s="2"/>
      <c r="G1833" s="2"/>
      <c r="H1833" s="178"/>
      <c r="I1833" s="102"/>
      <c r="J1833" s="183"/>
      <c r="K1833" s="2"/>
      <c r="L1833" s="104"/>
      <c r="M1833" s="87"/>
      <c r="N1833" s="105"/>
      <c r="O1833" s="9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1"/>
      <c r="AB1833" s="11"/>
    </row>
    <row r="1834" ht="13.5" customHeight="1">
      <c r="A1834" s="1"/>
      <c r="B1834" s="1"/>
      <c r="C1834" s="2"/>
      <c r="D1834" s="2"/>
      <c r="E1834" s="2"/>
      <c r="F1834" s="2"/>
      <c r="G1834" s="2"/>
      <c r="H1834" s="178"/>
      <c r="I1834" s="102"/>
      <c r="J1834" s="183"/>
      <c r="K1834" s="2"/>
      <c r="L1834" s="104"/>
      <c r="M1834" s="87"/>
      <c r="N1834" s="105"/>
      <c r="O1834" s="9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1"/>
      <c r="AB1834" s="11"/>
    </row>
    <row r="1835" ht="13.5" customHeight="1">
      <c r="A1835" s="1"/>
      <c r="B1835" s="1"/>
      <c r="C1835" s="2"/>
      <c r="D1835" s="2"/>
      <c r="E1835" s="2"/>
      <c r="F1835" s="2"/>
      <c r="G1835" s="2"/>
      <c r="H1835" s="178"/>
      <c r="I1835" s="102"/>
      <c r="J1835" s="183"/>
      <c r="K1835" s="2"/>
      <c r="L1835" s="104"/>
      <c r="M1835" s="87"/>
      <c r="N1835" s="105"/>
      <c r="O1835" s="9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1"/>
    </row>
    <row r="1836" ht="13.5" customHeight="1">
      <c r="A1836" s="1"/>
      <c r="B1836" s="1"/>
      <c r="C1836" s="2"/>
      <c r="D1836" s="2"/>
      <c r="E1836" s="2"/>
      <c r="F1836" s="2"/>
      <c r="G1836" s="2"/>
      <c r="H1836" s="178"/>
      <c r="I1836" s="102"/>
      <c r="J1836" s="183"/>
      <c r="K1836" s="2"/>
      <c r="L1836" s="104"/>
      <c r="M1836" s="87"/>
      <c r="N1836" s="105"/>
      <c r="O1836" s="9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  <c r="AA1836" s="11"/>
      <c r="AB1836" s="11"/>
    </row>
    <row r="1837" ht="13.5" customHeight="1">
      <c r="A1837" s="1"/>
      <c r="B1837" s="1"/>
      <c r="C1837" s="2"/>
      <c r="D1837" s="2"/>
      <c r="E1837" s="2"/>
      <c r="F1837" s="2"/>
      <c r="G1837" s="2"/>
      <c r="H1837" s="178"/>
      <c r="I1837" s="102"/>
      <c r="J1837" s="183"/>
      <c r="K1837" s="2"/>
      <c r="L1837" s="104"/>
      <c r="M1837" s="87"/>
      <c r="N1837" s="105"/>
      <c r="O1837" s="9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11"/>
      <c r="AB1837" s="11"/>
    </row>
    <row r="1838" ht="13.5" customHeight="1">
      <c r="A1838" s="1"/>
      <c r="B1838" s="1"/>
      <c r="C1838" s="2"/>
      <c r="D1838" s="2"/>
      <c r="E1838" s="2"/>
      <c r="F1838" s="2"/>
      <c r="G1838" s="2"/>
      <c r="H1838" s="178"/>
      <c r="I1838" s="102"/>
      <c r="J1838" s="183"/>
      <c r="K1838" s="2"/>
      <c r="L1838" s="104"/>
      <c r="M1838" s="87"/>
      <c r="N1838" s="105"/>
      <c r="O1838" s="9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</row>
    <row r="1839" ht="13.5" customHeight="1">
      <c r="A1839" s="1"/>
      <c r="B1839" s="1"/>
      <c r="C1839" s="2"/>
      <c r="D1839" s="2"/>
      <c r="E1839" s="2"/>
      <c r="F1839" s="2"/>
      <c r="G1839" s="2"/>
      <c r="H1839" s="178"/>
      <c r="I1839" s="102"/>
      <c r="J1839" s="183"/>
      <c r="K1839" s="2"/>
      <c r="L1839" s="104"/>
      <c r="M1839" s="87"/>
      <c r="N1839" s="105"/>
      <c r="O1839" s="9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1"/>
      <c r="AB1839" s="11"/>
    </row>
    <row r="1840" ht="13.5" customHeight="1">
      <c r="A1840" s="1"/>
      <c r="B1840" s="1"/>
      <c r="C1840" s="2"/>
      <c r="D1840" s="2"/>
      <c r="E1840" s="2"/>
      <c r="F1840" s="2"/>
      <c r="G1840" s="2"/>
      <c r="H1840" s="178"/>
      <c r="I1840" s="102"/>
      <c r="J1840" s="183"/>
      <c r="K1840" s="2"/>
      <c r="L1840" s="104"/>
      <c r="M1840" s="87"/>
      <c r="N1840" s="105"/>
      <c r="O1840" s="9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11"/>
      <c r="AB1840" s="11"/>
    </row>
    <row r="1841" ht="13.5" customHeight="1">
      <c r="A1841" s="1"/>
      <c r="B1841" s="1"/>
      <c r="C1841" s="2"/>
      <c r="D1841" s="2"/>
      <c r="E1841" s="2"/>
      <c r="F1841" s="2"/>
      <c r="G1841" s="2"/>
      <c r="H1841" s="178"/>
      <c r="I1841" s="102"/>
      <c r="J1841" s="183"/>
      <c r="K1841" s="2"/>
      <c r="L1841" s="104"/>
      <c r="M1841" s="87"/>
      <c r="N1841" s="105"/>
      <c r="O1841" s="9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11"/>
      <c r="AB1841" s="11"/>
    </row>
    <row r="1842" ht="13.5" customHeight="1">
      <c r="A1842" s="1"/>
      <c r="B1842" s="1"/>
      <c r="C1842" s="2"/>
      <c r="D1842" s="2"/>
      <c r="E1842" s="2"/>
      <c r="F1842" s="2"/>
      <c r="G1842" s="2"/>
      <c r="H1842" s="178"/>
      <c r="I1842" s="102"/>
      <c r="J1842" s="183"/>
      <c r="K1842" s="2"/>
      <c r="L1842" s="104"/>
      <c r="M1842" s="87"/>
      <c r="N1842" s="105"/>
      <c r="O1842" s="9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  <c r="AA1842" s="11"/>
      <c r="AB1842" s="11"/>
    </row>
    <row r="1843" ht="13.5" customHeight="1">
      <c r="A1843" s="1"/>
      <c r="B1843" s="1"/>
      <c r="C1843" s="2"/>
      <c r="D1843" s="2"/>
      <c r="E1843" s="2"/>
      <c r="F1843" s="2"/>
      <c r="G1843" s="2"/>
      <c r="H1843" s="178"/>
      <c r="I1843" s="102"/>
      <c r="J1843" s="183"/>
      <c r="K1843" s="2"/>
      <c r="L1843" s="104"/>
      <c r="M1843" s="87"/>
      <c r="N1843" s="105"/>
      <c r="O1843" s="9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  <c r="AA1843" s="11"/>
      <c r="AB1843" s="11"/>
    </row>
    <row r="1844" ht="13.5" customHeight="1">
      <c r="A1844" s="1"/>
      <c r="B1844" s="1"/>
      <c r="C1844" s="2"/>
      <c r="D1844" s="2"/>
      <c r="E1844" s="2"/>
      <c r="F1844" s="2"/>
      <c r="G1844" s="2"/>
      <c r="H1844" s="178"/>
      <c r="I1844" s="102"/>
      <c r="J1844" s="183"/>
      <c r="K1844" s="2"/>
      <c r="L1844" s="104"/>
      <c r="M1844" s="87"/>
      <c r="N1844" s="105"/>
      <c r="O1844" s="9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1"/>
      <c r="AB1844" s="11"/>
    </row>
    <row r="1845" ht="13.5" customHeight="1">
      <c r="A1845" s="1"/>
      <c r="B1845" s="1"/>
      <c r="C1845" s="2"/>
      <c r="D1845" s="2"/>
      <c r="E1845" s="2"/>
      <c r="F1845" s="2"/>
      <c r="G1845" s="2"/>
      <c r="H1845" s="178"/>
      <c r="I1845" s="102"/>
      <c r="J1845" s="183"/>
      <c r="K1845" s="2"/>
      <c r="L1845" s="104"/>
      <c r="M1845" s="87"/>
      <c r="N1845" s="105"/>
      <c r="O1845" s="9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  <c r="AA1845" s="11"/>
      <c r="AB1845" s="11"/>
    </row>
    <row r="1846" ht="13.5" customHeight="1">
      <c r="A1846" s="1"/>
      <c r="B1846" s="1"/>
      <c r="C1846" s="2"/>
      <c r="D1846" s="2"/>
      <c r="E1846" s="2"/>
      <c r="F1846" s="2"/>
      <c r="G1846" s="2"/>
      <c r="H1846" s="178"/>
      <c r="I1846" s="102"/>
      <c r="J1846" s="183"/>
      <c r="K1846" s="2"/>
      <c r="L1846" s="104"/>
      <c r="M1846" s="87"/>
      <c r="N1846" s="105"/>
      <c r="O1846" s="9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  <c r="AA1846" s="11"/>
      <c r="AB1846" s="11"/>
    </row>
    <row r="1847" ht="13.5" customHeight="1">
      <c r="A1847" s="1"/>
      <c r="B1847" s="1"/>
      <c r="C1847" s="2"/>
      <c r="D1847" s="2"/>
      <c r="E1847" s="2"/>
      <c r="F1847" s="2"/>
      <c r="G1847" s="2"/>
      <c r="H1847" s="178"/>
      <c r="I1847" s="102"/>
      <c r="J1847" s="183"/>
      <c r="K1847" s="2"/>
      <c r="L1847" s="104"/>
      <c r="M1847" s="87"/>
      <c r="N1847" s="105"/>
      <c r="O1847" s="9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  <c r="AA1847" s="11"/>
      <c r="AB1847" s="11"/>
    </row>
    <row r="1848" ht="13.5" customHeight="1">
      <c r="A1848" s="1"/>
      <c r="B1848" s="1"/>
      <c r="C1848" s="2"/>
      <c r="D1848" s="2"/>
      <c r="E1848" s="2"/>
      <c r="F1848" s="2"/>
      <c r="G1848" s="2"/>
      <c r="H1848" s="178"/>
      <c r="I1848" s="102"/>
      <c r="J1848" s="183"/>
      <c r="K1848" s="2"/>
      <c r="L1848" s="104"/>
      <c r="M1848" s="87"/>
      <c r="N1848" s="105"/>
      <c r="O1848" s="9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  <c r="AA1848" s="11"/>
      <c r="AB1848" s="11"/>
    </row>
    <row r="1849" ht="13.5" customHeight="1">
      <c r="A1849" s="1"/>
      <c r="B1849" s="1"/>
      <c r="C1849" s="2"/>
      <c r="D1849" s="2"/>
      <c r="E1849" s="2"/>
      <c r="F1849" s="2"/>
      <c r="G1849" s="2"/>
      <c r="H1849" s="178"/>
      <c r="I1849" s="102"/>
      <c r="J1849" s="183"/>
      <c r="K1849" s="2"/>
      <c r="L1849" s="104"/>
      <c r="M1849" s="87"/>
      <c r="N1849" s="105"/>
      <c r="O1849" s="9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  <c r="AA1849" s="11"/>
      <c r="AB1849" s="11"/>
    </row>
    <row r="1850" ht="13.5" customHeight="1">
      <c r="A1850" s="1"/>
      <c r="B1850" s="1"/>
      <c r="C1850" s="2"/>
      <c r="D1850" s="2"/>
      <c r="E1850" s="2"/>
      <c r="F1850" s="2"/>
      <c r="G1850" s="2"/>
      <c r="H1850" s="178"/>
      <c r="I1850" s="102"/>
      <c r="J1850" s="183"/>
      <c r="K1850" s="2"/>
      <c r="L1850" s="104"/>
      <c r="M1850" s="87"/>
      <c r="N1850" s="105"/>
      <c r="O1850" s="9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</row>
    <row r="1851" ht="13.5" customHeight="1">
      <c r="A1851" s="1"/>
      <c r="B1851" s="1"/>
      <c r="C1851" s="2"/>
      <c r="D1851" s="2"/>
      <c r="E1851" s="2"/>
      <c r="F1851" s="2"/>
      <c r="G1851" s="2"/>
      <c r="H1851" s="178"/>
      <c r="I1851" s="102"/>
      <c r="J1851" s="183"/>
      <c r="K1851" s="2"/>
      <c r="L1851" s="104"/>
      <c r="M1851" s="87"/>
      <c r="N1851" s="105"/>
      <c r="O1851" s="9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  <c r="AA1851" s="11"/>
      <c r="AB1851" s="11"/>
    </row>
    <row r="1852" ht="13.5" customHeight="1">
      <c r="A1852" s="1"/>
      <c r="B1852" s="1"/>
      <c r="C1852" s="2"/>
      <c r="D1852" s="2"/>
      <c r="E1852" s="2"/>
      <c r="F1852" s="2"/>
      <c r="G1852" s="2"/>
      <c r="H1852" s="178"/>
      <c r="I1852" s="102"/>
      <c r="J1852" s="183"/>
      <c r="K1852" s="2"/>
      <c r="L1852" s="104"/>
      <c r="M1852" s="87"/>
      <c r="N1852" s="105"/>
      <c r="O1852" s="9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  <c r="AA1852" s="11"/>
      <c r="AB1852" s="11"/>
    </row>
    <row r="1853" ht="13.5" customHeight="1">
      <c r="A1853" s="1"/>
      <c r="B1853" s="1"/>
      <c r="C1853" s="2"/>
      <c r="D1853" s="2"/>
      <c r="E1853" s="2"/>
      <c r="F1853" s="2"/>
      <c r="G1853" s="2"/>
      <c r="H1853" s="178"/>
      <c r="I1853" s="102"/>
      <c r="J1853" s="183"/>
      <c r="K1853" s="2"/>
      <c r="L1853" s="104"/>
      <c r="M1853" s="87"/>
      <c r="N1853" s="105"/>
      <c r="O1853" s="9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1"/>
      <c r="AB1853" s="11"/>
    </row>
    <row r="1854" ht="13.5" customHeight="1">
      <c r="A1854" s="1"/>
      <c r="B1854" s="1"/>
      <c r="C1854" s="2"/>
      <c r="D1854" s="2"/>
      <c r="E1854" s="2"/>
      <c r="F1854" s="2"/>
      <c r="G1854" s="2"/>
      <c r="H1854" s="178"/>
      <c r="I1854" s="102"/>
      <c r="J1854" s="183"/>
      <c r="K1854" s="2"/>
      <c r="L1854" s="104"/>
      <c r="M1854" s="87"/>
      <c r="N1854" s="105"/>
      <c r="O1854" s="9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1"/>
      <c r="AB1854" s="11"/>
    </row>
    <row r="1855" ht="13.5" customHeight="1">
      <c r="A1855" s="1"/>
      <c r="B1855" s="1"/>
      <c r="C1855" s="2"/>
      <c r="D1855" s="2"/>
      <c r="E1855" s="2"/>
      <c r="F1855" s="2"/>
      <c r="G1855" s="2"/>
      <c r="H1855" s="178"/>
      <c r="I1855" s="102"/>
      <c r="J1855" s="183"/>
      <c r="K1855" s="2"/>
      <c r="L1855" s="104"/>
      <c r="M1855" s="87"/>
      <c r="N1855" s="105"/>
      <c r="O1855" s="9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  <c r="AA1855" s="11"/>
      <c r="AB1855" s="11"/>
    </row>
    <row r="1856" ht="13.5" customHeight="1">
      <c r="A1856" s="1"/>
      <c r="B1856" s="1"/>
      <c r="C1856" s="2"/>
      <c r="D1856" s="2"/>
      <c r="E1856" s="2"/>
      <c r="F1856" s="2"/>
      <c r="G1856" s="2"/>
      <c r="H1856" s="178"/>
      <c r="I1856" s="102"/>
      <c r="J1856" s="183"/>
      <c r="K1856" s="2"/>
      <c r="L1856" s="104"/>
      <c r="M1856" s="87"/>
      <c r="N1856" s="105"/>
      <c r="O1856" s="9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1"/>
      <c r="AB1856" s="11"/>
    </row>
    <row r="1857" ht="13.5" customHeight="1">
      <c r="A1857" s="1"/>
      <c r="B1857" s="1"/>
      <c r="C1857" s="2"/>
      <c r="D1857" s="2"/>
      <c r="E1857" s="2"/>
      <c r="F1857" s="2"/>
      <c r="G1857" s="2"/>
      <c r="H1857" s="178"/>
      <c r="I1857" s="102"/>
      <c r="J1857" s="183"/>
      <c r="K1857" s="2"/>
      <c r="L1857" s="104"/>
      <c r="M1857" s="87"/>
      <c r="N1857" s="105"/>
      <c r="O1857" s="9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1"/>
      <c r="AB1857" s="11"/>
    </row>
    <row r="1858" ht="13.5" customHeight="1">
      <c r="A1858" s="1"/>
      <c r="B1858" s="1"/>
      <c r="C1858" s="2"/>
      <c r="D1858" s="2"/>
      <c r="E1858" s="2"/>
      <c r="F1858" s="2"/>
      <c r="G1858" s="2"/>
      <c r="H1858" s="178"/>
      <c r="I1858" s="102"/>
      <c r="J1858" s="183"/>
      <c r="K1858" s="2"/>
      <c r="L1858" s="104"/>
      <c r="M1858" s="87"/>
      <c r="N1858" s="105"/>
      <c r="O1858" s="9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1"/>
      <c r="AB1858" s="11"/>
    </row>
    <row r="1859" ht="13.5" customHeight="1">
      <c r="A1859" s="1"/>
      <c r="B1859" s="1"/>
      <c r="C1859" s="2"/>
      <c r="D1859" s="2"/>
      <c r="E1859" s="2"/>
      <c r="F1859" s="2"/>
      <c r="G1859" s="2"/>
      <c r="H1859" s="178"/>
      <c r="I1859" s="102"/>
      <c r="J1859" s="183"/>
      <c r="K1859" s="2"/>
      <c r="L1859" s="104"/>
      <c r="M1859" s="87"/>
      <c r="N1859" s="105"/>
      <c r="O1859" s="9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1"/>
      <c r="AB1859" s="11"/>
    </row>
    <row r="1860" ht="13.5" customHeight="1">
      <c r="A1860" s="1"/>
      <c r="B1860" s="1"/>
      <c r="C1860" s="2"/>
      <c r="D1860" s="2"/>
      <c r="E1860" s="2"/>
      <c r="F1860" s="2"/>
      <c r="G1860" s="2"/>
      <c r="H1860" s="178"/>
      <c r="I1860" s="102"/>
      <c r="J1860" s="183"/>
      <c r="K1860" s="2"/>
      <c r="L1860" s="104"/>
      <c r="M1860" s="87"/>
      <c r="N1860" s="105"/>
      <c r="O1860" s="9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  <c r="AA1860" s="11"/>
      <c r="AB1860" s="11"/>
    </row>
    <row r="1861" ht="13.5" customHeight="1">
      <c r="A1861" s="1"/>
      <c r="B1861" s="1"/>
      <c r="C1861" s="2"/>
      <c r="D1861" s="2"/>
      <c r="E1861" s="2"/>
      <c r="F1861" s="2"/>
      <c r="G1861" s="2"/>
      <c r="H1861" s="178"/>
      <c r="I1861" s="102"/>
      <c r="J1861" s="183"/>
      <c r="K1861" s="2"/>
      <c r="L1861" s="104"/>
      <c r="M1861" s="87"/>
      <c r="N1861" s="105"/>
      <c r="O1861" s="9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  <c r="AA1861" s="11"/>
      <c r="AB1861" s="11"/>
    </row>
    <row r="1862" ht="13.5" customHeight="1">
      <c r="A1862" s="1"/>
      <c r="B1862" s="1"/>
      <c r="C1862" s="2"/>
      <c r="D1862" s="2"/>
      <c r="E1862" s="2"/>
      <c r="F1862" s="2"/>
      <c r="G1862" s="2"/>
      <c r="H1862" s="178"/>
      <c r="I1862" s="102"/>
      <c r="J1862" s="183"/>
      <c r="K1862" s="2"/>
      <c r="L1862" s="104"/>
      <c r="M1862" s="87"/>
      <c r="N1862" s="105"/>
      <c r="O1862" s="9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  <c r="AA1862" s="11"/>
      <c r="AB1862" s="11"/>
    </row>
    <row r="1863" ht="13.5" customHeight="1">
      <c r="A1863" s="1"/>
      <c r="B1863" s="1"/>
      <c r="C1863" s="2"/>
      <c r="D1863" s="2"/>
      <c r="E1863" s="2"/>
      <c r="F1863" s="2"/>
      <c r="G1863" s="2"/>
      <c r="H1863" s="178"/>
      <c r="I1863" s="102"/>
      <c r="J1863" s="183"/>
      <c r="K1863" s="2"/>
      <c r="L1863" s="104"/>
      <c r="M1863" s="87"/>
      <c r="N1863" s="105"/>
      <c r="O1863" s="9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1"/>
      <c r="AB1863" s="11"/>
    </row>
    <row r="1864" ht="13.5" customHeight="1">
      <c r="A1864" s="1"/>
      <c r="B1864" s="1"/>
      <c r="C1864" s="2"/>
      <c r="D1864" s="2"/>
      <c r="E1864" s="2"/>
      <c r="F1864" s="2"/>
      <c r="G1864" s="2"/>
      <c r="H1864" s="178"/>
      <c r="I1864" s="102"/>
      <c r="J1864" s="183"/>
      <c r="K1864" s="2"/>
      <c r="L1864" s="104"/>
      <c r="M1864" s="87"/>
      <c r="N1864" s="105"/>
      <c r="O1864" s="9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  <c r="AB1864" s="11"/>
    </row>
    <row r="1865" ht="13.5" customHeight="1">
      <c r="A1865" s="1"/>
      <c r="B1865" s="1"/>
      <c r="C1865" s="2"/>
      <c r="D1865" s="2"/>
      <c r="E1865" s="2"/>
      <c r="F1865" s="2"/>
      <c r="G1865" s="2"/>
      <c r="H1865" s="178"/>
      <c r="I1865" s="102"/>
      <c r="J1865" s="183"/>
      <c r="K1865" s="2"/>
      <c r="L1865" s="104"/>
      <c r="M1865" s="87"/>
      <c r="N1865" s="105"/>
      <c r="O1865" s="9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</row>
    <row r="1866" ht="13.5" customHeight="1">
      <c r="A1866" s="1"/>
      <c r="B1866" s="1"/>
      <c r="C1866" s="2"/>
      <c r="D1866" s="2"/>
      <c r="E1866" s="2"/>
      <c r="F1866" s="2"/>
      <c r="G1866" s="2"/>
      <c r="H1866" s="178"/>
      <c r="I1866" s="102"/>
      <c r="J1866" s="183"/>
      <c r="K1866" s="2"/>
      <c r="L1866" s="104"/>
      <c r="M1866" s="87"/>
      <c r="N1866" s="105"/>
      <c r="O1866" s="9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  <c r="AA1866" s="11"/>
      <c r="AB1866" s="11"/>
    </row>
    <row r="1867" ht="13.5" customHeight="1">
      <c r="A1867" s="1"/>
      <c r="B1867" s="1"/>
      <c r="C1867" s="2"/>
      <c r="D1867" s="2"/>
      <c r="E1867" s="2"/>
      <c r="F1867" s="2"/>
      <c r="G1867" s="2"/>
      <c r="H1867" s="178"/>
      <c r="I1867" s="102"/>
      <c r="J1867" s="183"/>
      <c r="K1867" s="2"/>
      <c r="L1867" s="104"/>
      <c r="M1867" s="87"/>
      <c r="N1867" s="105"/>
      <c r="O1867" s="9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  <c r="AA1867" s="11"/>
      <c r="AB1867" s="11"/>
    </row>
    <row r="1868" ht="13.5" customHeight="1">
      <c r="A1868" s="1"/>
      <c r="B1868" s="1"/>
      <c r="C1868" s="2"/>
      <c r="D1868" s="2"/>
      <c r="E1868" s="2"/>
      <c r="F1868" s="2"/>
      <c r="G1868" s="2"/>
      <c r="H1868" s="178"/>
      <c r="I1868" s="102"/>
      <c r="J1868" s="183"/>
      <c r="K1868" s="2"/>
      <c r="L1868" s="104"/>
      <c r="M1868" s="87"/>
      <c r="N1868" s="105"/>
      <c r="O1868" s="9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  <c r="AB1868" s="11"/>
    </row>
    <row r="1869" ht="13.5" customHeight="1">
      <c r="A1869" s="1"/>
      <c r="B1869" s="1"/>
      <c r="C1869" s="2"/>
      <c r="D1869" s="2"/>
      <c r="E1869" s="2"/>
      <c r="F1869" s="2"/>
      <c r="G1869" s="2"/>
      <c r="H1869" s="178"/>
      <c r="I1869" s="102"/>
      <c r="J1869" s="183"/>
      <c r="K1869" s="2"/>
      <c r="L1869" s="104"/>
      <c r="M1869" s="87"/>
      <c r="N1869" s="105"/>
      <c r="O1869" s="9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1"/>
      <c r="AB1869" s="11"/>
    </row>
    <row r="1870" ht="13.5" customHeight="1">
      <c r="A1870" s="1"/>
      <c r="B1870" s="1"/>
      <c r="C1870" s="2"/>
      <c r="D1870" s="2"/>
      <c r="E1870" s="2"/>
      <c r="F1870" s="2"/>
      <c r="G1870" s="2"/>
      <c r="H1870" s="178"/>
      <c r="I1870" s="102"/>
      <c r="J1870" s="183"/>
      <c r="K1870" s="2"/>
      <c r="L1870" s="104"/>
      <c r="M1870" s="87"/>
      <c r="N1870" s="105"/>
      <c r="O1870" s="9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  <c r="AA1870" s="11"/>
      <c r="AB1870" s="11"/>
    </row>
    <row r="1871" ht="13.5" customHeight="1">
      <c r="A1871" s="1"/>
      <c r="B1871" s="1"/>
      <c r="C1871" s="2"/>
      <c r="D1871" s="2"/>
      <c r="E1871" s="2"/>
      <c r="F1871" s="2"/>
      <c r="G1871" s="2"/>
      <c r="H1871" s="178"/>
      <c r="I1871" s="102"/>
      <c r="J1871" s="183"/>
      <c r="K1871" s="2"/>
      <c r="L1871" s="104"/>
      <c r="M1871" s="87"/>
      <c r="N1871" s="105"/>
      <c r="O1871" s="9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  <c r="AA1871" s="11"/>
      <c r="AB1871" s="11"/>
    </row>
    <row r="1872" ht="13.5" customHeight="1">
      <c r="A1872" s="1"/>
      <c r="B1872" s="1"/>
      <c r="C1872" s="2"/>
      <c r="D1872" s="2"/>
      <c r="E1872" s="2"/>
      <c r="F1872" s="2"/>
      <c r="G1872" s="2"/>
      <c r="H1872" s="178"/>
      <c r="I1872" s="102"/>
      <c r="J1872" s="183"/>
      <c r="K1872" s="2"/>
      <c r="L1872" s="104"/>
      <c r="M1872" s="87"/>
      <c r="N1872" s="105"/>
      <c r="O1872" s="9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  <c r="AA1872" s="11"/>
      <c r="AB1872" s="11"/>
    </row>
    <row r="1873" ht="13.5" customHeight="1">
      <c r="A1873" s="1"/>
      <c r="B1873" s="1"/>
      <c r="C1873" s="2"/>
      <c r="D1873" s="2"/>
      <c r="E1873" s="2"/>
      <c r="F1873" s="2"/>
      <c r="G1873" s="2"/>
      <c r="H1873" s="178"/>
      <c r="I1873" s="102"/>
      <c r="J1873" s="183"/>
      <c r="K1873" s="2"/>
      <c r="L1873" s="104"/>
      <c r="M1873" s="87"/>
      <c r="N1873" s="105"/>
      <c r="O1873" s="9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  <c r="AA1873" s="11"/>
      <c r="AB1873" s="11"/>
    </row>
    <row r="1874" ht="13.5" customHeight="1">
      <c r="A1874" s="1"/>
      <c r="B1874" s="1"/>
      <c r="C1874" s="2"/>
      <c r="D1874" s="2"/>
      <c r="E1874" s="2"/>
      <c r="F1874" s="2"/>
      <c r="G1874" s="2"/>
      <c r="H1874" s="178"/>
      <c r="I1874" s="102"/>
      <c r="J1874" s="183"/>
      <c r="K1874" s="2"/>
      <c r="L1874" s="104"/>
      <c r="M1874" s="87"/>
      <c r="N1874" s="105"/>
      <c r="O1874" s="9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1"/>
      <c r="AB1874" s="11"/>
    </row>
    <row r="1875" ht="13.5" customHeight="1">
      <c r="A1875" s="1"/>
      <c r="B1875" s="1"/>
      <c r="C1875" s="2"/>
      <c r="D1875" s="2"/>
      <c r="E1875" s="2"/>
      <c r="F1875" s="2"/>
      <c r="G1875" s="2"/>
      <c r="H1875" s="178"/>
      <c r="I1875" s="102"/>
      <c r="J1875" s="183"/>
      <c r="K1875" s="2"/>
      <c r="L1875" s="104"/>
      <c r="M1875" s="87"/>
      <c r="N1875" s="105"/>
      <c r="O1875" s="9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  <c r="AA1875" s="11"/>
      <c r="AB1875" s="11"/>
    </row>
    <row r="1876" ht="13.5" customHeight="1">
      <c r="A1876" s="1"/>
      <c r="B1876" s="1"/>
      <c r="C1876" s="2"/>
      <c r="D1876" s="2"/>
      <c r="E1876" s="2"/>
      <c r="F1876" s="2"/>
      <c r="G1876" s="2"/>
      <c r="H1876" s="178"/>
      <c r="I1876" s="102"/>
      <c r="J1876" s="183"/>
      <c r="K1876" s="2"/>
      <c r="L1876" s="104"/>
      <c r="M1876" s="87"/>
      <c r="N1876" s="105"/>
      <c r="O1876" s="9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  <c r="Z1876" s="11"/>
      <c r="AA1876" s="11"/>
      <c r="AB1876" s="11"/>
    </row>
    <row r="1877" ht="13.5" customHeight="1">
      <c r="A1877" s="1"/>
      <c r="B1877" s="1"/>
      <c r="C1877" s="2"/>
      <c r="D1877" s="2"/>
      <c r="E1877" s="2"/>
      <c r="F1877" s="2"/>
      <c r="G1877" s="2"/>
      <c r="H1877" s="178"/>
      <c r="I1877" s="102"/>
      <c r="J1877" s="183"/>
      <c r="K1877" s="2"/>
      <c r="L1877" s="104"/>
      <c r="M1877" s="87"/>
      <c r="N1877" s="105"/>
      <c r="O1877" s="9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  <c r="AA1877" s="11"/>
      <c r="AB1877" s="11"/>
    </row>
    <row r="1878" ht="13.5" customHeight="1">
      <c r="A1878" s="1"/>
      <c r="B1878" s="1"/>
      <c r="C1878" s="2"/>
      <c r="D1878" s="2"/>
      <c r="E1878" s="2"/>
      <c r="F1878" s="2"/>
      <c r="G1878" s="2"/>
      <c r="H1878" s="178"/>
      <c r="I1878" s="102"/>
      <c r="J1878" s="183"/>
      <c r="K1878" s="2"/>
      <c r="L1878" s="104"/>
      <c r="M1878" s="87"/>
      <c r="N1878" s="105"/>
      <c r="O1878" s="9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11"/>
      <c r="AB1878" s="11"/>
    </row>
    <row r="1879" ht="13.5" customHeight="1">
      <c r="A1879" s="1"/>
      <c r="B1879" s="1"/>
      <c r="C1879" s="2"/>
      <c r="D1879" s="2"/>
      <c r="E1879" s="2"/>
      <c r="F1879" s="2"/>
      <c r="G1879" s="2"/>
      <c r="H1879" s="178"/>
      <c r="I1879" s="102"/>
      <c r="J1879" s="183"/>
      <c r="K1879" s="2"/>
      <c r="L1879" s="104"/>
      <c r="M1879" s="87"/>
      <c r="N1879" s="105"/>
      <c r="O1879" s="9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  <c r="AA1879" s="11"/>
      <c r="AB1879" s="11"/>
    </row>
    <row r="1880" ht="13.5" customHeight="1">
      <c r="A1880" s="1"/>
      <c r="B1880" s="1"/>
      <c r="C1880" s="2"/>
      <c r="D1880" s="2"/>
      <c r="E1880" s="2"/>
      <c r="F1880" s="2"/>
      <c r="G1880" s="2"/>
      <c r="H1880" s="178"/>
      <c r="I1880" s="102"/>
      <c r="J1880" s="183"/>
      <c r="K1880" s="2"/>
      <c r="L1880" s="104"/>
      <c r="M1880" s="87"/>
      <c r="N1880" s="105"/>
      <c r="O1880" s="9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  <c r="AA1880" s="11"/>
      <c r="AB1880" s="11"/>
    </row>
    <row r="1881" ht="13.5" customHeight="1">
      <c r="A1881" s="1"/>
      <c r="B1881" s="1"/>
      <c r="C1881" s="2"/>
      <c r="D1881" s="2"/>
      <c r="E1881" s="2"/>
      <c r="F1881" s="2"/>
      <c r="G1881" s="2"/>
      <c r="H1881" s="178"/>
      <c r="I1881" s="102"/>
      <c r="J1881" s="183"/>
      <c r="K1881" s="2"/>
      <c r="L1881" s="104"/>
      <c r="M1881" s="87"/>
      <c r="N1881" s="105"/>
      <c r="O1881" s="9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  <c r="AA1881" s="11"/>
      <c r="AB1881" s="11"/>
    </row>
    <row r="1882" ht="13.5" customHeight="1">
      <c r="A1882" s="1"/>
      <c r="B1882" s="1"/>
      <c r="C1882" s="2"/>
      <c r="D1882" s="2"/>
      <c r="E1882" s="2"/>
      <c r="F1882" s="2"/>
      <c r="G1882" s="2"/>
      <c r="H1882" s="178"/>
      <c r="I1882" s="102"/>
      <c r="J1882" s="183"/>
      <c r="K1882" s="2"/>
      <c r="L1882" s="104"/>
      <c r="M1882" s="87"/>
      <c r="N1882" s="105"/>
      <c r="O1882" s="9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  <c r="AA1882" s="11"/>
      <c r="AB1882" s="11"/>
    </row>
    <row r="1883" ht="13.5" customHeight="1">
      <c r="A1883" s="1"/>
      <c r="B1883" s="1"/>
      <c r="C1883" s="2"/>
      <c r="D1883" s="2"/>
      <c r="E1883" s="2"/>
      <c r="F1883" s="2"/>
      <c r="G1883" s="2"/>
      <c r="H1883" s="178"/>
      <c r="I1883" s="102"/>
      <c r="J1883" s="183"/>
      <c r="K1883" s="2"/>
      <c r="L1883" s="104"/>
      <c r="M1883" s="87"/>
      <c r="N1883" s="105"/>
      <c r="O1883" s="9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1"/>
      <c r="AB1883" s="11"/>
    </row>
    <row r="1884" ht="13.5" customHeight="1">
      <c r="A1884" s="1"/>
      <c r="B1884" s="1"/>
      <c r="C1884" s="2"/>
      <c r="D1884" s="2"/>
      <c r="E1884" s="2"/>
      <c r="F1884" s="2"/>
      <c r="G1884" s="2"/>
      <c r="H1884" s="178"/>
      <c r="I1884" s="102"/>
      <c r="J1884" s="183"/>
      <c r="K1884" s="2"/>
      <c r="L1884" s="104"/>
      <c r="M1884" s="87"/>
      <c r="N1884" s="105"/>
      <c r="O1884" s="9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1"/>
      <c r="AB1884" s="11"/>
    </row>
    <row r="1885" ht="13.5" customHeight="1">
      <c r="A1885" s="1"/>
      <c r="B1885" s="1"/>
      <c r="C1885" s="2"/>
      <c r="D1885" s="2"/>
      <c r="E1885" s="2"/>
      <c r="F1885" s="2"/>
      <c r="G1885" s="2"/>
      <c r="H1885" s="178"/>
      <c r="I1885" s="102"/>
      <c r="J1885" s="183"/>
      <c r="K1885" s="2"/>
      <c r="L1885" s="104"/>
      <c r="M1885" s="87"/>
      <c r="N1885" s="105"/>
      <c r="O1885" s="9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  <c r="AA1885" s="11"/>
      <c r="AB1885" s="11"/>
    </row>
    <row r="1886" ht="13.5" customHeight="1">
      <c r="A1886" s="1"/>
      <c r="B1886" s="1"/>
      <c r="C1886" s="2"/>
      <c r="D1886" s="2"/>
      <c r="E1886" s="2"/>
      <c r="F1886" s="2"/>
      <c r="G1886" s="2"/>
      <c r="H1886" s="178"/>
      <c r="I1886" s="102"/>
      <c r="J1886" s="183"/>
      <c r="K1886" s="2"/>
      <c r="L1886" s="104"/>
      <c r="M1886" s="87"/>
      <c r="N1886" s="105"/>
      <c r="O1886" s="9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</row>
    <row r="1887" ht="13.5" customHeight="1">
      <c r="A1887" s="1"/>
      <c r="B1887" s="1"/>
      <c r="C1887" s="2"/>
      <c r="D1887" s="2"/>
      <c r="E1887" s="2"/>
      <c r="F1887" s="2"/>
      <c r="G1887" s="2"/>
      <c r="H1887" s="178"/>
      <c r="I1887" s="102"/>
      <c r="J1887" s="183"/>
      <c r="K1887" s="2"/>
      <c r="L1887" s="104"/>
      <c r="M1887" s="87"/>
      <c r="N1887" s="105"/>
      <c r="O1887" s="9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  <c r="AA1887" s="11"/>
      <c r="AB1887" s="11"/>
    </row>
    <row r="1888" ht="13.5" customHeight="1">
      <c r="A1888" s="1"/>
      <c r="B1888" s="1"/>
      <c r="C1888" s="2"/>
      <c r="D1888" s="2"/>
      <c r="E1888" s="2"/>
      <c r="F1888" s="2"/>
      <c r="G1888" s="2"/>
      <c r="H1888" s="178"/>
      <c r="I1888" s="102"/>
      <c r="J1888" s="183"/>
      <c r="K1888" s="2"/>
      <c r="L1888" s="104"/>
      <c r="M1888" s="87"/>
      <c r="N1888" s="105"/>
      <c r="O1888" s="9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  <c r="AA1888" s="11"/>
      <c r="AB1888" s="11"/>
    </row>
    <row r="1889" ht="13.5" customHeight="1">
      <c r="A1889" s="1"/>
      <c r="B1889" s="1"/>
      <c r="C1889" s="2"/>
      <c r="D1889" s="2"/>
      <c r="E1889" s="2"/>
      <c r="F1889" s="2"/>
      <c r="G1889" s="2"/>
      <c r="H1889" s="178"/>
      <c r="I1889" s="102"/>
      <c r="J1889" s="183"/>
      <c r="K1889" s="2"/>
      <c r="L1889" s="104"/>
      <c r="M1889" s="87"/>
      <c r="N1889" s="105"/>
      <c r="O1889" s="9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1"/>
      <c r="AB1889" s="11"/>
    </row>
    <row r="1890" ht="13.5" customHeight="1">
      <c r="A1890" s="1"/>
      <c r="B1890" s="1"/>
      <c r="C1890" s="2"/>
      <c r="D1890" s="2"/>
      <c r="E1890" s="2"/>
      <c r="F1890" s="2"/>
      <c r="G1890" s="2"/>
      <c r="H1890" s="178"/>
      <c r="I1890" s="102"/>
      <c r="J1890" s="183"/>
      <c r="K1890" s="2"/>
      <c r="L1890" s="104"/>
      <c r="M1890" s="87"/>
      <c r="N1890" s="105"/>
      <c r="O1890" s="9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  <c r="AA1890" s="11"/>
      <c r="AB1890" s="11"/>
    </row>
    <row r="1891" ht="13.5" customHeight="1">
      <c r="A1891" s="1"/>
      <c r="B1891" s="1"/>
      <c r="C1891" s="2"/>
      <c r="D1891" s="2"/>
      <c r="E1891" s="2"/>
      <c r="F1891" s="2"/>
      <c r="G1891" s="2"/>
      <c r="H1891" s="178"/>
      <c r="I1891" s="102"/>
      <c r="J1891" s="183"/>
      <c r="K1891" s="2"/>
      <c r="L1891" s="104"/>
      <c r="M1891" s="87"/>
      <c r="N1891" s="105"/>
      <c r="O1891" s="9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  <c r="Z1891" s="11"/>
      <c r="AA1891" s="11"/>
      <c r="AB1891" s="11"/>
    </row>
    <row r="1892" ht="13.5" customHeight="1">
      <c r="A1892" s="1"/>
      <c r="B1892" s="1"/>
      <c r="C1892" s="2"/>
      <c r="D1892" s="2"/>
      <c r="E1892" s="2"/>
      <c r="F1892" s="2"/>
      <c r="G1892" s="2"/>
      <c r="H1892" s="178"/>
      <c r="I1892" s="102"/>
      <c r="J1892" s="183"/>
      <c r="K1892" s="2"/>
      <c r="L1892" s="104"/>
      <c r="M1892" s="87"/>
      <c r="N1892" s="105"/>
      <c r="O1892" s="9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  <c r="AA1892" s="11"/>
      <c r="AB1892" s="11"/>
    </row>
    <row r="1893" ht="13.5" customHeight="1">
      <c r="A1893" s="1"/>
      <c r="B1893" s="1"/>
      <c r="C1893" s="2"/>
      <c r="D1893" s="2"/>
      <c r="E1893" s="2"/>
      <c r="F1893" s="2"/>
      <c r="G1893" s="2"/>
      <c r="H1893" s="178"/>
      <c r="I1893" s="102"/>
      <c r="J1893" s="183"/>
      <c r="K1893" s="2"/>
      <c r="L1893" s="104"/>
      <c r="M1893" s="87"/>
      <c r="N1893" s="105"/>
      <c r="O1893" s="9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1"/>
      <c r="AB1893" s="11"/>
    </row>
    <row r="1894" ht="13.5" customHeight="1">
      <c r="A1894" s="1"/>
      <c r="B1894" s="1"/>
      <c r="C1894" s="2"/>
      <c r="D1894" s="2"/>
      <c r="E1894" s="2"/>
      <c r="F1894" s="2"/>
      <c r="G1894" s="2"/>
      <c r="H1894" s="178"/>
      <c r="I1894" s="102"/>
      <c r="J1894" s="183"/>
      <c r="K1894" s="2"/>
      <c r="L1894" s="104"/>
      <c r="M1894" s="87"/>
      <c r="N1894" s="105"/>
      <c r="O1894" s="9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  <c r="AA1894" s="11"/>
      <c r="AB1894" s="11"/>
    </row>
    <row r="1895" ht="13.5" customHeight="1">
      <c r="A1895" s="1"/>
      <c r="B1895" s="1"/>
      <c r="C1895" s="2"/>
      <c r="D1895" s="2"/>
      <c r="E1895" s="2"/>
      <c r="F1895" s="2"/>
      <c r="G1895" s="2"/>
      <c r="H1895" s="178"/>
      <c r="I1895" s="102"/>
      <c r="J1895" s="183"/>
      <c r="K1895" s="2"/>
      <c r="L1895" s="104"/>
      <c r="M1895" s="87"/>
      <c r="N1895" s="105"/>
      <c r="O1895" s="9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1"/>
      <c r="AB1895" s="11"/>
    </row>
    <row r="1896" ht="13.5" customHeight="1">
      <c r="A1896" s="1"/>
      <c r="B1896" s="1"/>
      <c r="C1896" s="2"/>
      <c r="D1896" s="2"/>
      <c r="E1896" s="2"/>
      <c r="F1896" s="2"/>
      <c r="G1896" s="2"/>
      <c r="H1896" s="178"/>
      <c r="I1896" s="102"/>
      <c r="J1896" s="183"/>
      <c r="K1896" s="2"/>
      <c r="L1896" s="104"/>
      <c r="M1896" s="87"/>
      <c r="N1896" s="105"/>
      <c r="O1896" s="9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  <c r="AA1896" s="11"/>
      <c r="AB1896" s="11"/>
    </row>
    <row r="1897" ht="13.5" customHeight="1">
      <c r="A1897" s="1"/>
      <c r="B1897" s="1"/>
      <c r="C1897" s="2"/>
      <c r="D1897" s="2"/>
      <c r="E1897" s="2"/>
      <c r="F1897" s="2"/>
      <c r="G1897" s="2"/>
      <c r="H1897" s="178"/>
      <c r="I1897" s="102"/>
      <c r="J1897" s="183"/>
      <c r="K1897" s="2"/>
      <c r="L1897" s="104"/>
      <c r="M1897" s="87"/>
      <c r="N1897" s="105"/>
      <c r="O1897" s="9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  <c r="AA1897" s="11"/>
      <c r="AB1897" s="11"/>
    </row>
    <row r="1898" ht="13.5" customHeight="1">
      <c r="A1898" s="1"/>
      <c r="B1898" s="1"/>
      <c r="C1898" s="2"/>
      <c r="D1898" s="2"/>
      <c r="E1898" s="2"/>
      <c r="F1898" s="2"/>
      <c r="G1898" s="2"/>
      <c r="H1898" s="178"/>
      <c r="I1898" s="102"/>
      <c r="J1898" s="183"/>
      <c r="K1898" s="2"/>
      <c r="L1898" s="104"/>
      <c r="M1898" s="87"/>
      <c r="N1898" s="105"/>
      <c r="O1898" s="9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1"/>
      <c r="AB1898" s="11"/>
    </row>
    <row r="1899" ht="13.5" customHeight="1">
      <c r="A1899" s="1"/>
      <c r="B1899" s="1"/>
      <c r="C1899" s="2"/>
      <c r="D1899" s="2"/>
      <c r="E1899" s="2"/>
      <c r="F1899" s="2"/>
      <c r="G1899" s="2"/>
      <c r="H1899" s="178"/>
      <c r="I1899" s="102"/>
      <c r="J1899" s="183"/>
      <c r="K1899" s="2"/>
      <c r="L1899" s="104"/>
      <c r="M1899" s="87"/>
      <c r="N1899" s="105"/>
      <c r="O1899" s="9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  <c r="AA1899" s="11"/>
      <c r="AB1899" s="11"/>
    </row>
    <row r="1900" ht="13.5" customHeight="1">
      <c r="A1900" s="1"/>
      <c r="B1900" s="1"/>
      <c r="C1900" s="2"/>
      <c r="D1900" s="2"/>
      <c r="E1900" s="2"/>
      <c r="F1900" s="2"/>
      <c r="G1900" s="2"/>
      <c r="H1900" s="178"/>
      <c r="I1900" s="102"/>
      <c r="J1900" s="183"/>
      <c r="K1900" s="2"/>
      <c r="L1900" s="104"/>
      <c r="M1900" s="87"/>
      <c r="N1900" s="105"/>
      <c r="O1900" s="9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  <c r="AA1900" s="11"/>
      <c r="AB1900" s="11"/>
    </row>
    <row r="1901" ht="13.5" customHeight="1">
      <c r="A1901" s="1"/>
      <c r="B1901" s="1"/>
      <c r="C1901" s="2"/>
      <c r="D1901" s="2"/>
      <c r="E1901" s="2"/>
      <c r="F1901" s="2"/>
      <c r="G1901" s="2"/>
      <c r="H1901" s="178"/>
      <c r="I1901" s="102"/>
      <c r="J1901" s="183"/>
      <c r="K1901" s="2"/>
      <c r="L1901" s="104"/>
      <c r="M1901" s="87"/>
      <c r="N1901" s="105"/>
      <c r="O1901" s="9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  <c r="AA1901" s="11"/>
      <c r="AB1901" s="11"/>
    </row>
    <row r="1902" ht="13.5" customHeight="1">
      <c r="A1902" s="1"/>
      <c r="B1902" s="1"/>
      <c r="C1902" s="2"/>
      <c r="D1902" s="2"/>
      <c r="E1902" s="2"/>
      <c r="F1902" s="2"/>
      <c r="G1902" s="2"/>
      <c r="H1902" s="178"/>
      <c r="I1902" s="102"/>
      <c r="J1902" s="183"/>
      <c r="K1902" s="2"/>
      <c r="L1902" s="104"/>
      <c r="M1902" s="87"/>
      <c r="N1902" s="105"/>
      <c r="O1902" s="9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  <c r="AA1902" s="11"/>
      <c r="AB1902" s="11"/>
    </row>
    <row r="1903" ht="13.5" customHeight="1">
      <c r="A1903" s="1"/>
      <c r="B1903" s="1"/>
      <c r="C1903" s="2"/>
      <c r="D1903" s="2"/>
      <c r="E1903" s="2"/>
      <c r="F1903" s="2"/>
      <c r="G1903" s="2"/>
      <c r="H1903" s="178"/>
      <c r="I1903" s="102"/>
      <c r="J1903" s="183"/>
      <c r="K1903" s="2"/>
      <c r="L1903" s="104"/>
      <c r="M1903" s="87"/>
      <c r="N1903" s="105"/>
      <c r="O1903" s="9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  <c r="AA1903" s="11"/>
      <c r="AB1903" s="11"/>
    </row>
    <row r="1904" ht="13.5" customHeight="1">
      <c r="A1904" s="1"/>
      <c r="B1904" s="1"/>
      <c r="C1904" s="2"/>
      <c r="D1904" s="2"/>
      <c r="E1904" s="2"/>
      <c r="F1904" s="2"/>
      <c r="G1904" s="2"/>
      <c r="H1904" s="178"/>
      <c r="I1904" s="102"/>
      <c r="J1904" s="183"/>
      <c r="K1904" s="2"/>
      <c r="L1904" s="104"/>
      <c r="M1904" s="87"/>
      <c r="N1904" s="105"/>
      <c r="O1904" s="9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/>
      <c r="AB1904" s="11"/>
    </row>
    <row r="1905" ht="13.5" customHeight="1">
      <c r="A1905" s="1"/>
      <c r="B1905" s="1"/>
      <c r="C1905" s="2"/>
      <c r="D1905" s="2"/>
      <c r="E1905" s="2"/>
      <c r="F1905" s="2"/>
      <c r="G1905" s="2"/>
      <c r="H1905" s="178"/>
      <c r="I1905" s="102"/>
      <c r="J1905" s="183"/>
      <c r="K1905" s="2"/>
      <c r="L1905" s="104"/>
      <c r="M1905" s="87"/>
      <c r="N1905" s="105"/>
      <c r="O1905" s="9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  <c r="AA1905" s="11"/>
      <c r="AB1905" s="11"/>
    </row>
    <row r="1906" ht="13.5" customHeight="1">
      <c r="A1906" s="1"/>
      <c r="B1906" s="1"/>
      <c r="C1906" s="2"/>
      <c r="D1906" s="2"/>
      <c r="E1906" s="2"/>
      <c r="F1906" s="2"/>
      <c r="G1906" s="2"/>
      <c r="H1906" s="178"/>
      <c r="I1906" s="102"/>
      <c r="J1906" s="183"/>
      <c r="K1906" s="2"/>
      <c r="L1906" s="104"/>
      <c r="M1906" s="87"/>
      <c r="N1906" s="105"/>
      <c r="O1906" s="9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  <c r="AA1906" s="11"/>
      <c r="AB1906" s="11"/>
    </row>
    <row r="1907" ht="13.5" customHeight="1">
      <c r="A1907" s="1"/>
      <c r="B1907" s="1"/>
      <c r="C1907" s="2"/>
      <c r="D1907" s="2"/>
      <c r="E1907" s="2"/>
      <c r="F1907" s="2"/>
      <c r="G1907" s="2"/>
      <c r="H1907" s="178"/>
      <c r="I1907" s="102"/>
      <c r="J1907" s="183"/>
      <c r="K1907" s="2"/>
      <c r="L1907" s="104"/>
      <c r="M1907" s="87"/>
      <c r="N1907" s="105"/>
      <c r="O1907" s="9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  <c r="AA1907" s="11"/>
      <c r="AB1907" s="11"/>
    </row>
    <row r="1908" ht="13.5" customHeight="1">
      <c r="A1908" s="1"/>
      <c r="B1908" s="1"/>
      <c r="C1908" s="2"/>
      <c r="D1908" s="2"/>
      <c r="E1908" s="2"/>
      <c r="F1908" s="2"/>
      <c r="G1908" s="2"/>
      <c r="H1908" s="178"/>
      <c r="I1908" s="102"/>
      <c r="J1908" s="183"/>
      <c r="K1908" s="2"/>
      <c r="L1908" s="104"/>
      <c r="M1908" s="87"/>
      <c r="N1908" s="105"/>
      <c r="O1908" s="9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  <c r="AA1908" s="11"/>
      <c r="AB1908" s="11"/>
    </row>
    <row r="1909" ht="13.5" customHeight="1">
      <c r="A1909" s="1"/>
      <c r="B1909" s="1"/>
      <c r="C1909" s="2"/>
      <c r="D1909" s="2"/>
      <c r="E1909" s="2"/>
      <c r="F1909" s="2"/>
      <c r="G1909" s="2"/>
      <c r="H1909" s="178"/>
      <c r="I1909" s="102"/>
      <c r="J1909" s="183"/>
      <c r="K1909" s="2"/>
      <c r="L1909" s="104"/>
      <c r="M1909" s="87"/>
      <c r="N1909" s="105"/>
      <c r="O1909" s="9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  <c r="AA1909" s="11"/>
      <c r="AB1909" s="11"/>
    </row>
    <row r="1910" ht="13.5" customHeight="1">
      <c r="A1910" s="1"/>
      <c r="B1910" s="1"/>
      <c r="C1910" s="2"/>
      <c r="D1910" s="2"/>
      <c r="E1910" s="2"/>
      <c r="F1910" s="2"/>
      <c r="G1910" s="2"/>
      <c r="H1910" s="178"/>
      <c r="I1910" s="102"/>
      <c r="J1910" s="183"/>
      <c r="K1910" s="2"/>
      <c r="L1910" s="104"/>
      <c r="M1910" s="87"/>
      <c r="N1910" s="105"/>
      <c r="O1910" s="9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  <c r="AB1910" s="11"/>
    </row>
    <row r="1911" ht="13.5" customHeight="1">
      <c r="A1911" s="1"/>
      <c r="B1911" s="1"/>
      <c r="C1911" s="2"/>
      <c r="D1911" s="2"/>
      <c r="E1911" s="2"/>
      <c r="F1911" s="2"/>
      <c r="G1911" s="2"/>
      <c r="H1911" s="178"/>
      <c r="I1911" s="102"/>
      <c r="J1911" s="183"/>
      <c r="K1911" s="2"/>
      <c r="L1911" s="104"/>
      <c r="M1911" s="87"/>
      <c r="N1911" s="105"/>
      <c r="O1911" s="9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  <c r="AA1911" s="11"/>
      <c r="AB1911" s="11"/>
    </row>
    <row r="1912" ht="13.5" customHeight="1">
      <c r="A1912" s="1"/>
      <c r="B1912" s="1"/>
      <c r="C1912" s="2"/>
      <c r="D1912" s="2"/>
      <c r="E1912" s="2"/>
      <c r="F1912" s="2"/>
      <c r="G1912" s="2"/>
      <c r="H1912" s="178"/>
      <c r="I1912" s="102"/>
      <c r="J1912" s="183"/>
      <c r="K1912" s="2"/>
      <c r="L1912" s="104"/>
      <c r="M1912" s="87"/>
      <c r="N1912" s="105"/>
      <c r="O1912" s="9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  <c r="AA1912" s="11"/>
      <c r="AB1912" s="11"/>
    </row>
    <row r="1913" ht="13.5" customHeight="1">
      <c r="A1913" s="1"/>
      <c r="B1913" s="1"/>
      <c r="C1913" s="2"/>
      <c r="D1913" s="2"/>
      <c r="E1913" s="2"/>
      <c r="F1913" s="2"/>
      <c r="G1913" s="2"/>
      <c r="H1913" s="178"/>
      <c r="I1913" s="102"/>
      <c r="J1913" s="183"/>
      <c r="K1913" s="2"/>
      <c r="L1913" s="104"/>
      <c r="M1913" s="87"/>
      <c r="N1913" s="105"/>
      <c r="O1913" s="9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1"/>
      <c r="AB1913" s="11"/>
    </row>
    <row r="1914" ht="13.5" customHeight="1">
      <c r="A1914" s="1"/>
      <c r="B1914" s="1"/>
      <c r="C1914" s="2"/>
      <c r="D1914" s="2"/>
      <c r="E1914" s="2"/>
      <c r="F1914" s="2"/>
      <c r="G1914" s="2"/>
      <c r="H1914" s="178"/>
      <c r="I1914" s="102"/>
      <c r="J1914" s="183"/>
      <c r="K1914" s="2"/>
      <c r="L1914" s="104"/>
      <c r="M1914" s="87"/>
      <c r="N1914" s="105"/>
      <c r="O1914" s="9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1"/>
      <c r="AB1914" s="11"/>
    </row>
    <row r="1915" ht="13.5" customHeight="1">
      <c r="A1915" s="1"/>
      <c r="B1915" s="1"/>
      <c r="C1915" s="2"/>
      <c r="D1915" s="2"/>
      <c r="E1915" s="2"/>
      <c r="F1915" s="2"/>
      <c r="G1915" s="2"/>
      <c r="H1915" s="178"/>
      <c r="I1915" s="102"/>
      <c r="J1915" s="183"/>
      <c r="K1915" s="2"/>
      <c r="L1915" s="104"/>
      <c r="M1915" s="87"/>
      <c r="N1915" s="105"/>
      <c r="O1915" s="9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  <c r="AA1915" s="11"/>
      <c r="AB1915" s="11"/>
    </row>
    <row r="1916" ht="13.5" customHeight="1">
      <c r="A1916" s="1"/>
      <c r="B1916" s="1"/>
      <c r="C1916" s="2"/>
      <c r="D1916" s="2"/>
      <c r="E1916" s="2"/>
      <c r="F1916" s="2"/>
      <c r="G1916" s="2"/>
      <c r="H1916" s="178"/>
      <c r="I1916" s="102"/>
      <c r="J1916" s="183"/>
      <c r="K1916" s="2"/>
      <c r="L1916" s="104"/>
      <c r="M1916" s="87"/>
      <c r="N1916" s="105"/>
      <c r="O1916" s="9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1"/>
      <c r="AB1916" s="11"/>
    </row>
    <row r="1917" ht="13.5" customHeight="1">
      <c r="A1917" s="1"/>
      <c r="B1917" s="1"/>
      <c r="C1917" s="2"/>
      <c r="D1917" s="2"/>
      <c r="E1917" s="2"/>
      <c r="F1917" s="2"/>
      <c r="G1917" s="2"/>
      <c r="H1917" s="178"/>
      <c r="I1917" s="102"/>
      <c r="J1917" s="183"/>
      <c r="K1917" s="2"/>
      <c r="L1917" s="104"/>
      <c r="M1917" s="87"/>
      <c r="N1917" s="105"/>
      <c r="O1917" s="9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  <c r="AA1917" s="11"/>
      <c r="AB1917" s="11"/>
    </row>
    <row r="1918" ht="13.5" customHeight="1">
      <c r="A1918" s="1"/>
      <c r="B1918" s="1"/>
      <c r="C1918" s="2"/>
      <c r="D1918" s="2"/>
      <c r="E1918" s="2"/>
      <c r="F1918" s="2"/>
      <c r="G1918" s="2"/>
      <c r="H1918" s="178"/>
      <c r="I1918" s="102"/>
      <c r="J1918" s="183"/>
      <c r="K1918" s="2"/>
      <c r="L1918" s="104"/>
      <c r="M1918" s="87"/>
      <c r="N1918" s="105"/>
      <c r="O1918" s="9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1"/>
      <c r="AB1918" s="11"/>
    </row>
    <row r="1919" ht="13.5" customHeight="1">
      <c r="A1919" s="1"/>
      <c r="B1919" s="1"/>
      <c r="C1919" s="2"/>
      <c r="D1919" s="2"/>
      <c r="E1919" s="2"/>
      <c r="F1919" s="2"/>
      <c r="G1919" s="2"/>
      <c r="H1919" s="178"/>
      <c r="I1919" s="102"/>
      <c r="J1919" s="183"/>
      <c r="K1919" s="2"/>
      <c r="L1919" s="104"/>
      <c r="M1919" s="87"/>
      <c r="N1919" s="105"/>
      <c r="O1919" s="9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  <c r="AB1919" s="11"/>
    </row>
    <row r="1920" ht="13.5" customHeight="1">
      <c r="A1920" s="1"/>
      <c r="B1920" s="1"/>
      <c r="C1920" s="2"/>
      <c r="D1920" s="2"/>
      <c r="E1920" s="2"/>
      <c r="F1920" s="2"/>
      <c r="G1920" s="2"/>
      <c r="H1920" s="178"/>
      <c r="I1920" s="102"/>
      <c r="J1920" s="183"/>
      <c r="K1920" s="2"/>
      <c r="L1920" s="104"/>
      <c r="M1920" s="87"/>
      <c r="N1920" s="105"/>
      <c r="O1920" s="9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1"/>
      <c r="AB1920" s="11"/>
    </row>
    <row r="1921" ht="13.5" customHeight="1">
      <c r="A1921" s="1"/>
      <c r="B1921" s="1"/>
      <c r="C1921" s="2"/>
      <c r="D1921" s="2"/>
      <c r="E1921" s="2"/>
      <c r="F1921" s="2"/>
      <c r="G1921" s="2"/>
      <c r="H1921" s="178"/>
      <c r="I1921" s="102"/>
      <c r="J1921" s="183"/>
      <c r="K1921" s="2"/>
      <c r="L1921" s="104"/>
      <c r="M1921" s="87"/>
      <c r="N1921" s="105"/>
      <c r="O1921" s="9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  <c r="AA1921" s="11"/>
      <c r="AB1921" s="11"/>
    </row>
    <row r="1922" ht="13.5" customHeight="1">
      <c r="A1922" s="1"/>
      <c r="B1922" s="1"/>
      <c r="C1922" s="2"/>
      <c r="D1922" s="2"/>
      <c r="E1922" s="2"/>
      <c r="F1922" s="2"/>
      <c r="G1922" s="2"/>
      <c r="H1922" s="178"/>
      <c r="I1922" s="102"/>
      <c r="J1922" s="183"/>
      <c r="K1922" s="2"/>
      <c r="L1922" s="104"/>
      <c r="M1922" s="87"/>
      <c r="N1922" s="105"/>
      <c r="O1922" s="9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  <c r="AB1922" s="11"/>
    </row>
    <row r="1923" ht="13.5" customHeight="1">
      <c r="A1923" s="1"/>
      <c r="B1923" s="1"/>
      <c r="C1923" s="2"/>
      <c r="D1923" s="2"/>
      <c r="E1923" s="2"/>
      <c r="F1923" s="2"/>
      <c r="G1923" s="2"/>
      <c r="H1923" s="178"/>
      <c r="I1923" s="102"/>
      <c r="J1923" s="183"/>
      <c r="K1923" s="2"/>
      <c r="L1923" s="104"/>
      <c r="M1923" s="87"/>
      <c r="N1923" s="105"/>
      <c r="O1923" s="9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1"/>
      <c r="AB1923" s="11"/>
    </row>
    <row r="1924" ht="13.5" customHeight="1">
      <c r="A1924" s="1"/>
      <c r="B1924" s="1"/>
      <c r="C1924" s="2"/>
      <c r="D1924" s="2"/>
      <c r="E1924" s="2"/>
      <c r="F1924" s="2"/>
      <c r="G1924" s="2"/>
      <c r="H1924" s="178"/>
      <c r="I1924" s="102"/>
      <c r="J1924" s="183"/>
      <c r="K1924" s="2"/>
      <c r="L1924" s="104"/>
      <c r="M1924" s="87"/>
      <c r="N1924" s="105"/>
      <c r="O1924" s="9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1"/>
      <c r="AB1924" s="11"/>
    </row>
    <row r="1925" ht="13.5" customHeight="1">
      <c r="A1925" s="1"/>
      <c r="B1925" s="1"/>
      <c r="C1925" s="2"/>
      <c r="D1925" s="2"/>
      <c r="E1925" s="2"/>
      <c r="F1925" s="2"/>
      <c r="G1925" s="2"/>
      <c r="H1925" s="178"/>
      <c r="I1925" s="102"/>
      <c r="J1925" s="183"/>
      <c r="K1925" s="2"/>
      <c r="L1925" s="104"/>
      <c r="M1925" s="87"/>
      <c r="N1925" s="105"/>
      <c r="O1925" s="9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11"/>
      <c r="AB1925" s="11"/>
    </row>
    <row r="1926" ht="13.5" customHeight="1">
      <c r="A1926" s="1"/>
      <c r="B1926" s="1"/>
      <c r="C1926" s="2"/>
      <c r="D1926" s="2"/>
      <c r="E1926" s="2"/>
      <c r="F1926" s="2"/>
      <c r="G1926" s="2"/>
      <c r="H1926" s="178"/>
      <c r="I1926" s="102"/>
      <c r="J1926" s="183"/>
      <c r="K1926" s="2"/>
      <c r="L1926" s="104"/>
      <c r="M1926" s="87"/>
      <c r="N1926" s="105"/>
      <c r="O1926" s="9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  <c r="AA1926" s="11"/>
      <c r="AB1926" s="11"/>
    </row>
    <row r="1927" ht="13.5" customHeight="1">
      <c r="A1927" s="1"/>
      <c r="B1927" s="1"/>
      <c r="C1927" s="2"/>
      <c r="D1927" s="2"/>
      <c r="E1927" s="2"/>
      <c r="F1927" s="2"/>
      <c r="G1927" s="2"/>
      <c r="H1927" s="178"/>
      <c r="I1927" s="102"/>
      <c r="J1927" s="183"/>
      <c r="K1927" s="2"/>
      <c r="L1927" s="104"/>
      <c r="M1927" s="87"/>
      <c r="N1927" s="105"/>
      <c r="O1927" s="9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  <c r="AA1927" s="11"/>
      <c r="AB1927" s="11"/>
    </row>
    <row r="1928" ht="13.5" customHeight="1">
      <c r="A1928" s="1"/>
      <c r="B1928" s="1"/>
      <c r="C1928" s="2"/>
      <c r="D1928" s="2"/>
      <c r="E1928" s="2"/>
      <c r="F1928" s="2"/>
      <c r="G1928" s="2"/>
      <c r="H1928" s="178"/>
      <c r="I1928" s="102"/>
      <c r="J1928" s="183"/>
      <c r="K1928" s="2"/>
      <c r="L1928" s="104"/>
      <c r="M1928" s="87"/>
      <c r="N1928" s="105"/>
      <c r="O1928" s="9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  <c r="AB1928" s="11"/>
    </row>
    <row r="1929" ht="13.5" customHeight="1">
      <c r="A1929" s="1"/>
      <c r="B1929" s="1"/>
      <c r="C1929" s="2"/>
      <c r="D1929" s="2"/>
      <c r="E1929" s="2"/>
      <c r="F1929" s="2"/>
      <c r="G1929" s="2"/>
      <c r="H1929" s="178"/>
      <c r="I1929" s="102"/>
      <c r="J1929" s="183"/>
      <c r="K1929" s="2"/>
      <c r="L1929" s="104"/>
      <c r="M1929" s="87"/>
      <c r="N1929" s="105"/>
      <c r="O1929" s="9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  <c r="AA1929" s="11"/>
      <c r="AB1929" s="11"/>
    </row>
    <row r="1930" ht="13.5" customHeight="1">
      <c r="A1930" s="1"/>
      <c r="B1930" s="1"/>
      <c r="C1930" s="2"/>
      <c r="D1930" s="2"/>
      <c r="E1930" s="2"/>
      <c r="F1930" s="2"/>
      <c r="G1930" s="2"/>
      <c r="H1930" s="178"/>
      <c r="I1930" s="102"/>
      <c r="J1930" s="183"/>
      <c r="K1930" s="2"/>
      <c r="L1930" s="104"/>
      <c r="M1930" s="87"/>
      <c r="N1930" s="105"/>
      <c r="O1930" s="9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  <c r="AA1930" s="11"/>
      <c r="AB1930" s="11"/>
    </row>
    <row r="1931" ht="13.5" customHeight="1">
      <c r="A1931" s="1"/>
      <c r="B1931" s="1"/>
      <c r="C1931" s="2"/>
      <c r="D1931" s="2"/>
      <c r="E1931" s="2"/>
      <c r="F1931" s="2"/>
      <c r="G1931" s="2"/>
      <c r="H1931" s="178"/>
      <c r="I1931" s="102"/>
      <c r="J1931" s="183"/>
      <c r="K1931" s="2"/>
      <c r="L1931" s="104"/>
      <c r="M1931" s="87"/>
      <c r="N1931" s="105"/>
      <c r="O1931" s="9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  <c r="AA1931" s="11"/>
      <c r="AB1931" s="11"/>
    </row>
    <row r="1932" ht="13.5" customHeight="1">
      <c r="A1932" s="1"/>
      <c r="B1932" s="1"/>
      <c r="C1932" s="2"/>
      <c r="D1932" s="2"/>
      <c r="E1932" s="2"/>
      <c r="F1932" s="2"/>
      <c r="G1932" s="2"/>
      <c r="H1932" s="178"/>
      <c r="I1932" s="102"/>
      <c r="J1932" s="183"/>
      <c r="K1932" s="2"/>
      <c r="L1932" s="104"/>
      <c r="M1932" s="87"/>
      <c r="N1932" s="105"/>
      <c r="O1932" s="9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  <c r="AA1932" s="11"/>
      <c r="AB1932" s="11"/>
    </row>
    <row r="1933" ht="13.5" customHeight="1">
      <c r="A1933" s="1"/>
      <c r="B1933" s="1"/>
      <c r="C1933" s="2"/>
      <c r="D1933" s="2"/>
      <c r="E1933" s="2"/>
      <c r="F1933" s="2"/>
      <c r="G1933" s="2"/>
      <c r="H1933" s="178"/>
      <c r="I1933" s="102"/>
      <c r="J1933" s="183"/>
      <c r="K1933" s="2"/>
      <c r="L1933" s="104"/>
      <c r="M1933" s="87"/>
      <c r="N1933" s="105"/>
      <c r="O1933" s="9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  <c r="AA1933" s="11"/>
      <c r="AB1933" s="11"/>
    </row>
    <row r="1934" ht="13.5" customHeight="1">
      <c r="A1934" s="1"/>
      <c r="B1934" s="1"/>
      <c r="C1934" s="2"/>
      <c r="D1934" s="2"/>
      <c r="E1934" s="2"/>
      <c r="F1934" s="2"/>
      <c r="G1934" s="2"/>
      <c r="H1934" s="178"/>
      <c r="I1934" s="102"/>
      <c r="J1934" s="183"/>
      <c r="K1934" s="2"/>
      <c r="L1934" s="104"/>
      <c r="M1934" s="87"/>
      <c r="N1934" s="105"/>
      <c r="O1934" s="9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1"/>
      <c r="AB1934" s="11"/>
    </row>
    <row r="1935" ht="13.5" customHeight="1">
      <c r="A1935" s="1"/>
      <c r="B1935" s="1"/>
      <c r="C1935" s="2"/>
      <c r="D1935" s="2"/>
      <c r="E1935" s="2"/>
      <c r="F1935" s="2"/>
      <c r="G1935" s="2"/>
      <c r="H1935" s="178"/>
      <c r="I1935" s="102"/>
      <c r="J1935" s="183"/>
      <c r="K1935" s="2"/>
      <c r="L1935" s="104"/>
      <c r="M1935" s="87"/>
      <c r="N1935" s="105"/>
      <c r="O1935" s="9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1"/>
      <c r="AB1935" s="11"/>
    </row>
    <row r="1936" ht="13.5" customHeight="1">
      <c r="A1936" s="1"/>
      <c r="B1936" s="1"/>
      <c r="C1936" s="2"/>
      <c r="D1936" s="2"/>
      <c r="E1936" s="2"/>
      <c r="F1936" s="2"/>
      <c r="G1936" s="2"/>
      <c r="H1936" s="178"/>
      <c r="I1936" s="102"/>
      <c r="J1936" s="183"/>
      <c r="K1936" s="2"/>
      <c r="L1936" s="104"/>
      <c r="M1936" s="87"/>
      <c r="N1936" s="105"/>
      <c r="O1936" s="9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  <c r="AA1936" s="11"/>
      <c r="AB1936" s="11"/>
    </row>
    <row r="1937" ht="13.5" customHeight="1">
      <c r="A1937" s="1"/>
      <c r="B1937" s="1"/>
      <c r="C1937" s="2"/>
      <c r="D1937" s="2"/>
      <c r="E1937" s="2"/>
      <c r="F1937" s="2"/>
      <c r="G1937" s="2"/>
      <c r="H1937" s="178"/>
      <c r="I1937" s="102"/>
      <c r="J1937" s="183"/>
      <c r="K1937" s="2"/>
      <c r="L1937" s="104"/>
      <c r="M1937" s="87"/>
      <c r="N1937" s="105"/>
      <c r="O1937" s="9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  <c r="AA1937" s="11"/>
      <c r="AB1937" s="11"/>
    </row>
    <row r="1938" ht="13.5" customHeight="1">
      <c r="A1938" s="1"/>
      <c r="B1938" s="1"/>
      <c r="C1938" s="2"/>
      <c r="D1938" s="2"/>
      <c r="E1938" s="2"/>
      <c r="F1938" s="2"/>
      <c r="G1938" s="2"/>
      <c r="H1938" s="178"/>
      <c r="I1938" s="102"/>
      <c r="J1938" s="183"/>
      <c r="K1938" s="2"/>
      <c r="L1938" s="104"/>
      <c r="M1938" s="87"/>
      <c r="N1938" s="105"/>
      <c r="O1938" s="9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  <c r="AA1938" s="11"/>
      <c r="AB1938" s="11"/>
    </row>
    <row r="1939" ht="13.5" customHeight="1">
      <c r="A1939" s="1"/>
      <c r="B1939" s="1"/>
      <c r="C1939" s="2"/>
      <c r="D1939" s="2"/>
      <c r="E1939" s="2"/>
      <c r="F1939" s="2"/>
      <c r="G1939" s="2"/>
      <c r="H1939" s="178"/>
      <c r="I1939" s="102"/>
      <c r="J1939" s="183"/>
      <c r="K1939" s="2"/>
      <c r="L1939" s="104"/>
      <c r="M1939" s="87"/>
      <c r="N1939" s="105"/>
      <c r="O1939" s="9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  <c r="AA1939" s="11"/>
      <c r="AB1939" s="11"/>
    </row>
    <row r="1940" ht="13.5" customHeight="1">
      <c r="A1940" s="1"/>
      <c r="B1940" s="1"/>
      <c r="C1940" s="2"/>
      <c r="D1940" s="2"/>
      <c r="E1940" s="2"/>
      <c r="F1940" s="2"/>
      <c r="G1940" s="2"/>
      <c r="H1940" s="178"/>
      <c r="I1940" s="102"/>
      <c r="J1940" s="183"/>
      <c r="K1940" s="2"/>
      <c r="L1940" s="104"/>
      <c r="M1940" s="87"/>
      <c r="N1940" s="105"/>
      <c r="O1940" s="9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1"/>
      <c r="AB1940" s="11"/>
    </row>
    <row r="1941" ht="13.5" customHeight="1">
      <c r="A1941" s="1"/>
      <c r="B1941" s="1"/>
      <c r="C1941" s="2"/>
      <c r="D1941" s="2"/>
      <c r="E1941" s="2"/>
      <c r="F1941" s="2"/>
      <c r="G1941" s="2"/>
      <c r="H1941" s="178"/>
      <c r="I1941" s="102"/>
      <c r="J1941" s="183"/>
      <c r="K1941" s="2"/>
      <c r="L1941" s="104"/>
      <c r="M1941" s="87"/>
      <c r="N1941" s="105"/>
      <c r="O1941" s="9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  <c r="AA1941" s="11"/>
      <c r="AB1941" s="11"/>
    </row>
    <row r="1942" ht="13.5" customHeight="1">
      <c r="A1942" s="1"/>
      <c r="B1942" s="1"/>
      <c r="C1942" s="2"/>
      <c r="D1942" s="2"/>
      <c r="E1942" s="2"/>
      <c r="F1942" s="2"/>
      <c r="G1942" s="2"/>
      <c r="H1942" s="178"/>
      <c r="I1942" s="102"/>
      <c r="J1942" s="183"/>
      <c r="K1942" s="2"/>
      <c r="L1942" s="104"/>
      <c r="M1942" s="87"/>
      <c r="N1942" s="105"/>
      <c r="O1942" s="9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  <c r="AA1942" s="11"/>
      <c r="AB1942" s="11"/>
    </row>
    <row r="1943" ht="13.5" customHeight="1">
      <c r="A1943" s="1"/>
      <c r="B1943" s="1"/>
      <c r="C1943" s="2"/>
      <c r="D1943" s="2"/>
      <c r="E1943" s="2"/>
      <c r="F1943" s="2"/>
      <c r="G1943" s="2"/>
      <c r="H1943" s="178"/>
      <c r="I1943" s="102"/>
      <c r="J1943" s="183"/>
      <c r="K1943" s="2"/>
      <c r="L1943" s="104"/>
      <c r="M1943" s="87"/>
      <c r="N1943" s="105"/>
      <c r="O1943" s="9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  <c r="AB1943" s="11"/>
    </row>
    <row r="1944" ht="13.5" customHeight="1">
      <c r="A1944" s="1"/>
      <c r="B1944" s="1"/>
      <c r="C1944" s="2"/>
      <c r="D1944" s="2"/>
      <c r="E1944" s="2"/>
      <c r="F1944" s="2"/>
      <c r="G1944" s="2"/>
      <c r="H1944" s="178"/>
      <c r="I1944" s="102"/>
      <c r="J1944" s="183"/>
      <c r="K1944" s="2"/>
      <c r="L1944" s="104"/>
      <c r="M1944" s="87"/>
      <c r="N1944" s="105"/>
      <c r="O1944" s="9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  <c r="AA1944" s="11"/>
      <c r="AB1944" s="11"/>
    </row>
    <row r="1945" ht="13.5" customHeight="1">
      <c r="A1945" s="1"/>
      <c r="B1945" s="1"/>
      <c r="C1945" s="2"/>
      <c r="D1945" s="2"/>
      <c r="E1945" s="2"/>
      <c r="F1945" s="2"/>
      <c r="G1945" s="2"/>
      <c r="H1945" s="178"/>
      <c r="I1945" s="102"/>
      <c r="J1945" s="183"/>
      <c r="K1945" s="2"/>
      <c r="L1945" s="104"/>
      <c r="M1945" s="87"/>
      <c r="N1945" s="105"/>
      <c r="O1945" s="9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  <c r="AA1945" s="11"/>
      <c r="AB1945" s="11"/>
    </row>
    <row r="1946" ht="13.5" customHeight="1">
      <c r="A1946" s="1"/>
      <c r="B1946" s="1"/>
      <c r="C1946" s="2"/>
      <c r="D1946" s="2"/>
      <c r="E1946" s="2"/>
      <c r="F1946" s="2"/>
      <c r="G1946" s="2"/>
      <c r="H1946" s="178"/>
      <c r="I1946" s="102"/>
      <c r="J1946" s="183"/>
      <c r="K1946" s="2"/>
      <c r="L1946" s="104"/>
      <c r="M1946" s="87"/>
      <c r="N1946" s="105"/>
      <c r="O1946" s="9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  <c r="AA1946" s="11"/>
      <c r="AB1946" s="11"/>
    </row>
    <row r="1947" ht="13.5" customHeight="1">
      <c r="A1947" s="1"/>
      <c r="B1947" s="1"/>
      <c r="C1947" s="2"/>
      <c r="D1947" s="2"/>
      <c r="E1947" s="2"/>
      <c r="F1947" s="2"/>
      <c r="G1947" s="2"/>
      <c r="H1947" s="178"/>
      <c r="I1947" s="102"/>
      <c r="J1947" s="183"/>
      <c r="K1947" s="2"/>
      <c r="L1947" s="104"/>
      <c r="M1947" s="87"/>
      <c r="N1947" s="105"/>
      <c r="O1947" s="9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  <c r="AA1947" s="11"/>
      <c r="AB1947" s="11"/>
    </row>
    <row r="1948" ht="13.5" customHeight="1">
      <c r="A1948" s="1"/>
      <c r="B1948" s="1"/>
      <c r="C1948" s="2"/>
      <c r="D1948" s="2"/>
      <c r="E1948" s="2"/>
      <c r="F1948" s="2"/>
      <c r="G1948" s="2"/>
      <c r="H1948" s="178"/>
      <c r="I1948" s="102"/>
      <c r="J1948" s="183"/>
      <c r="K1948" s="2"/>
      <c r="L1948" s="104"/>
      <c r="M1948" s="87"/>
      <c r="N1948" s="105"/>
      <c r="O1948" s="9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  <c r="AA1948" s="11"/>
      <c r="AB1948" s="11"/>
    </row>
    <row r="1949" ht="13.5" customHeight="1">
      <c r="A1949" s="1"/>
      <c r="B1949" s="1"/>
      <c r="C1949" s="2"/>
      <c r="D1949" s="2"/>
      <c r="E1949" s="2"/>
      <c r="F1949" s="2"/>
      <c r="G1949" s="2"/>
      <c r="H1949" s="178"/>
      <c r="I1949" s="102"/>
      <c r="J1949" s="183"/>
      <c r="K1949" s="2"/>
      <c r="L1949" s="104"/>
      <c r="M1949" s="87"/>
      <c r="N1949" s="105"/>
      <c r="O1949" s="9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  <c r="AA1949" s="11"/>
      <c r="AB1949" s="11"/>
    </row>
    <row r="1950" ht="13.5" customHeight="1">
      <c r="A1950" s="1"/>
      <c r="B1950" s="1"/>
      <c r="C1950" s="2"/>
      <c r="D1950" s="2"/>
      <c r="E1950" s="2"/>
      <c r="F1950" s="2"/>
      <c r="G1950" s="2"/>
      <c r="H1950" s="178"/>
      <c r="I1950" s="102"/>
      <c r="J1950" s="183"/>
      <c r="K1950" s="2"/>
      <c r="L1950" s="104"/>
      <c r="M1950" s="87"/>
      <c r="N1950" s="105"/>
      <c r="O1950" s="9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  <c r="AA1950" s="11"/>
      <c r="AB1950" s="11"/>
    </row>
    <row r="1951" ht="13.5" customHeight="1">
      <c r="A1951" s="1"/>
      <c r="B1951" s="1"/>
      <c r="C1951" s="2"/>
      <c r="D1951" s="2"/>
      <c r="E1951" s="2"/>
      <c r="F1951" s="2"/>
      <c r="G1951" s="2"/>
      <c r="H1951" s="178"/>
      <c r="I1951" s="102"/>
      <c r="J1951" s="183"/>
      <c r="K1951" s="2"/>
      <c r="L1951" s="104"/>
      <c r="M1951" s="87"/>
      <c r="N1951" s="105"/>
      <c r="O1951" s="9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  <c r="AA1951" s="11"/>
      <c r="AB1951" s="11"/>
    </row>
    <row r="1952" ht="13.5" customHeight="1">
      <c r="A1952" s="1"/>
      <c r="B1952" s="1"/>
      <c r="C1952" s="2"/>
      <c r="D1952" s="2"/>
      <c r="E1952" s="2"/>
      <c r="F1952" s="2"/>
      <c r="G1952" s="2"/>
      <c r="H1952" s="178"/>
      <c r="I1952" s="102"/>
      <c r="J1952" s="183"/>
      <c r="K1952" s="2"/>
      <c r="L1952" s="104"/>
      <c r="M1952" s="87"/>
      <c r="N1952" s="105"/>
      <c r="O1952" s="9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</row>
    <row r="1953" ht="13.5" customHeight="1">
      <c r="A1953" s="1"/>
      <c r="B1953" s="1"/>
      <c r="C1953" s="2"/>
      <c r="D1953" s="2"/>
      <c r="E1953" s="2"/>
      <c r="F1953" s="2"/>
      <c r="G1953" s="2"/>
      <c r="H1953" s="178"/>
      <c r="I1953" s="102"/>
      <c r="J1953" s="183"/>
      <c r="K1953" s="2"/>
      <c r="L1953" s="104"/>
      <c r="M1953" s="87"/>
      <c r="N1953" s="105"/>
      <c r="O1953" s="9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1"/>
      <c r="AB1953" s="11"/>
    </row>
    <row r="1954" ht="13.5" customHeight="1">
      <c r="A1954" s="1"/>
      <c r="B1954" s="1"/>
      <c r="C1954" s="2"/>
      <c r="D1954" s="2"/>
      <c r="E1954" s="2"/>
      <c r="F1954" s="2"/>
      <c r="G1954" s="2"/>
      <c r="H1954" s="178"/>
      <c r="I1954" s="102"/>
      <c r="J1954" s="183"/>
      <c r="K1954" s="2"/>
      <c r="L1954" s="104"/>
      <c r="M1954" s="87"/>
      <c r="N1954" s="105"/>
      <c r="O1954" s="9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  <c r="AA1954" s="11"/>
      <c r="AB1954" s="11"/>
    </row>
    <row r="1955" ht="13.5" customHeight="1">
      <c r="A1955" s="1"/>
      <c r="B1955" s="1"/>
      <c r="C1955" s="2"/>
      <c r="D1955" s="2"/>
      <c r="E1955" s="2"/>
      <c r="F1955" s="2"/>
      <c r="G1955" s="2"/>
      <c r="H1955" s="178"/>
      <c r="I1955" s="102"/>
      <c r="J1955" s="183"/>
      <c r="K1955" s="2"/>
      <c r="L1955" s="104"/>
      <c r="M1955" s="87"/>
      <c r="N1955" s="105"/>
      <c r="O1955" s="9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  <c r="AA1955" s="11"/>
      <c r="AB1955" s="11"/>
    </row>
    <row r="1956" ht="13.5" customHeight="1">
      <c r="A1956" s="1"/>
      <c r="B1956" s="1"/>
      <c r="C1956" s="2"/>
      <c r="D1956" s="2"/>
      <c r="E1956" s="2"/>
      <c r="F1956" s="2"/>
      <c r="G1956" s="2"/>
      <c r="H1956" s="178"/>
      <c r="I1956" s="102"/>
      <c r="J1956" s="183"/>
      <c r="K1956" s="2"/>
      <c r="L1956" s="104"/>
      <c r="M1956" s="87"/>
      <c r="N1956" s="105"/>
      <c r="O1956" s="9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  <c r="AA1956" s="11"/>
      <c r="AB1956" s="11"/>
    </row>
    <row r="1957" ht="13.5" customHeight="1">
      <c r="A1957" s="1"/>
      <c r="B1957" s="1"/>
      <c r="C1957" s="2"/>
      <c r="D1957" s="2"/>
      <c r="E1957" s="2"/>
      <c r="F1957" s="2"/>
      <c r="G1957" s="2"/>
      <c r="H1957" s="178"/>
      <c r="I1957" s="102"/>
      <c r="J1957" s="183"/>
      <c r="K1957" s="2"/>
      <c r="L1957" s="104"/>
      <c r="M1957" s="87"/>
      <c r="N1957" s="105"/>
      <c r="O1957" s="9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  <c r="AA1957" s="11"/>
      <c r="AB1957" s="11"/>
    </row>
    <row r="1958" ht="13.5" customHeight="1">
      <c r="A1958" s="1"/>
      <c r="B1958" s="1"/>
      <c r="C1958" s="2"/>
      <c r="D1958" s="2"/>
      <c r="E1958" s="2"/>
      <c r="F1958" s="2"/>
      <c r="G1958" s="2"/>
      <c r="H1958" s="178"/>
      <c r="I1958" s="102"/>
      <c r="J1958" s="183"/>
      <c r="K1958" s="2"/>
      <c r="L1958" s="104"/>
      <c r="M1958" s="87"/>
      <c r="N1958" s="105"/>
      <c r="O1958" s="9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1"/>
      <c r="AB1958" s="11"/>
    </row>
    <row r="1959" ht="13.5" customHeight="1">
      <c r="A1959" s="1"/>
      <c r="B1959" s="1"/>
      <c r="C1959" s="2"/>
      <c r="D1959" s="2"/>
      <c r="E1959" s="2"/>
      <c r="F1959" s="2"/>
      <c r="G1959" s="2"/>
      <c r="H1959" s="178"/>
      <c r="I1959" s="102"/>
      <c r="J1959" s="183"/>
      <c r="K1959" s="2"/>
      <c r="L1959" s="104"/>
      <c r="M1959" s="87"/>
      <c r="N1959" s="105"/>
      <c r="O1959" s="9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  <c r="AA1959" s="11"/>
      <c r="AB1959" s="11"/>
    </row>
    <row r="1960" ht="13.5" customHeight="1">
      <c r="A1960" s="1"/>
      <c r="B1960" s="1"/>
      <c r="C1960" s="2"/>
      <c r="D1960" s="2"/>
      <c r="E1960" s="2"/>
      <c r="F1960" s="2"/>
      <c r="G1960" s="2"/>
      <c r="H1960" s="178"/>
      <c r="I1960" s="102"/>
      <c r="J1960" s="183"/>
      <c r="K1960" s="2"/>
      <c r="L1960" s="104"/>
      <c r="M1960" s="87"/>
      <c r="N1960" s="105"/>
      <c r="O1960" s="9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  <c r="AA1960" s="11"/>
      <c r="AB1960" s="11"/>
    </row>
    <row r="1961" ht="13.5" customHeight="1">
      <c r="A1961" s="1"/>
      <c r="B1961" s="1"/>
      <c r="C1961" s="2"/>
      <c r="D1961" s="2"/>
      <c r="E1961" s="2"/>
      <c r="F1961" s="2"/>
      <c r="G1961" s="2"/>
      <c r="H1961" s="178"/>
      <c r="I1961" s="102"/>
      <c r="J1961" s="183"/>
      <c r="K1961" s="2"/>
      <c r="L1961" s="104"/>
      <c r="M1961" s="87"/>
      <c r="N1961" s="105"/>
      <c r="O1961" s="9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  <c r="AA1961" s="11"/>
      <c r="AB1961" s="11"/>
    </row>
    <row r="1962" ht="13.5" customHeight="1">
      <c r="A1962" s="1"/>
      <c r="B1962" s="1"/>
      <c r="C1962" s="2"/>
      <c r="D1962" s="2"/>
      <c r="E1962" s="2"/>
      <c r="F1962" s="2"/>
      <c r="G1962" s="2"/>
      <c r="H1962" s="178"/>
      <c r="I1962" s="102"/>
      <c r="J1962" s="183"/>
      <c r="K1962" s="2"/>
      <c r="L1962" s="104"/>
      <c r="M1962" s="87"/>
      <c r="N1962" s="105"/>
      <c r="O1962" s="9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  <c r="AA1962" s="11"/>
      <c r="AB1962" s="11"/>
    </row>
    <row r="1963" ht="13.5" customHeight="1">
      <c r="A1963" s="1"/>
      <c r="B1963" s="1"/>
      <c r="C1963" s="2"/>
      <c r="D1963" s="2"/>
      <c r="E1963" s="2"/>
      <c r="F1963" s="2"/>
      <c r="G1963" s="2"/>
      <c r="H1963" s="178"/>
      <c r="I1963" s="102"/>
      <c r="J1963" s="183"/>
      <c r="K1963" s="2"/>
      <c r="L1963" s="104"/>
      <c r="M1963" s="87"/>
      <c r="N1963" s="105"/>
      <c r="O1963" s="9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  <c r="AA1963" s="11"/>
      <c r="AB1963" s="11"/>
    </row>
    <row r="1964" ht="13.5" customHeight="1">
      <c r="A1964" s="1"/>
      <c r="B1964" s="1"/>
      <c r="C1964" s="2"/>
      <c r="D1964" s="2"/>
      <c r="E1964" s="2"/>
      <c r="F1964" s="2"/>
      <c r="G1964" s="2"/>
      <c r="H1964" s="178"/>
      <c r="I1964" s="102"/>
      <c r="J1964" s="183"/>
      <c r="K1964" s="2"/>
      <c r="L1964" s="104"/>
      <c r="M1964" s="87"/>
      <c r="N1964" s="105"/>
      <c r="O1964" s="9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1"/>
      <c r="AB1964" s="11"/>
    </row>
    <row r="1965" ht="13.5" customHeight="1">
      <c r="A1965" s="1"/>
      <c r="B1965" s="1"/>
      <c r="C1965" s="2"/>
      <c r="D1965" s="2"/>
      <c r="E1965" s="2"/>
      <c r="F1965" s="2"/>
      <c r="G1965" s="2"/>
      <c r="H1965" s="178"/>
      <c r="I1965" s="102"/>
      <c r="J1965" s="183"/>
      <c r="K1965" s="2"/>
      <c r="L1965" s="104"/>
      <c r="M1965" s="87"/>
      <c r="N1965" s="105"/>
      <c r="O1965" s="9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  <c r="AA1965" s="11"/>
      <c r="AB1965" s="11"/>
    </row>
    <row r="1966" ht="13.5" customHeight="1">
      <c r="A1966" s="1"/>
      <c r="B1966" s="1"/>
      <c r="C1966" s="2"/>
      <c r="D1966" s="2"/>
      <c r="E1966" s="2"/>
      <c r="F1966" s="2"/>
      <c r="G1966" s="2"/>
      <c r="H1966" s="178"/>
      <c r="I1966" s="102"/>
      <c r="J1966" s="183"/>
      <c r="K1966" s="2"/>
      <c r="L1966" s="104"/>
      <c r="M1966" s="87"/>
      <c r="N1966" s="105"/>
      <c r="O1966" s="9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  <c r="Z1966" s="11"/>
      <c r="AA1966" s="11"/>
      <c r="AB1966" s="11"/>
    </row>
    <row r="1967" ht="13.5" customHeight="1">
      <c r="A1967" s="1"/>
      <c r="B1967" s="1"/>
      <c r="C1967" s="2"/>
      <c r="D1967" s="2"/>
      <c r="E1967" s="2"/>
      <c r="F1967" s="2"/>
      <c r="G1967" s="2"/>
      <c r="H1967" s="178"/>
      <c r="I1967" s="102"/>
      <c r="J1967" s="183"/>
      <c r="K1967" s="2"/>
      <c r="L1967" s="104"/>
      <c r="M1967" s="87"/>
      <c r="N1967" s="105"/>
      <c r="O1967" s="9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  <c r="AA1967" s="11"/>
      <c r="AB1967" s="11"/>
    </row>
    <row r="1968" ht="13.5" customHeight="1">
      <c r="A1968" s="1"/>
      <c r="B1968" s="1"/>
      <c r="C1968" s="2"/>
      <c r="D1968" s="2"/>
      <c r="E1968" s="2"/>
      <c r="F1968" s="2"/>
      <c r="G1968" s="2"/>
      <c r="H1968" s="178"/>
      <c r="I1968" s="102"/>
      <c r="J1968" s="183"/>
      <c r="K1968" s="2"/>
      <c r="L1968" s="104"/>
      <c r="M1968" s="87"/>
      <c r="N1968" s="105"/>
      <c r="O1968" s="9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  <c r="AA1968" s="11"/>
      <c r="AB1968" s="11"/>
    </row>
    <row r="1969" ht="13.5" customHeight="1">
      <c r="A1969" s="1"/>
      <c r="B1969" s="1"/>
      <c r="C1969" s="2"/>
      <c r="D1969" s="2"/>
      <c r="E1969" s="2"/>
      <c r="F1969" s="2"/>
      <c r="G1969" s="2"/>
      <c r="H1969" s="178"/>
      <c r="I1969" s="102"/>
      <c r="J1969" s="183"/>
      <c r="K1969" s="2"/>
      <c r="L1969" s="104"/>
      <c r="M1969" s="87"/>
      <c r="N1969" s="105"/>
      <c r="O1969" s="9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  <c r="AA1969" s="11"/>
      <c r="AB1969" s="11"/>
    </row>
    <row r="1970" ht="13.5" customHeight="1">
      <c r="A1970" s="1"/>
      <c r="B1970" s="1"/>
      <c r="C1970" s="2"/>
      <c r="D1970" s="2"/>
      <c r="E1970" s="2"/>
      <c r="F1970" s="2"/>
      <c r="G1970" s="2"/>
      <c r="H1970" s="178"/>
      <c r="I1970" s="102"/>
      <c r="J1970" s="183"/>
      <c r="K1970" s="2"/>
      <c r="L1970" s="104"/>
      <c r="M1970" s="87"/>
      <c r="N1970" s="105"/>
      <c r="O1970" s="9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1"/>
      <c r="AB1970" s="11"/>
    </row>
    <row r="1971" ht="13.5" customHeight="1">
      <c r="A1971" s="1"/>
      <c r="B1971" s="1"/>
      <c r="C1971" s="2"/>
      <c r="D1971" s="2"/>
      <c r="E1971" s="2"/>
      <c r="F1971" s="2"/>
      <c r="G1971" s="2"/>
      <c r="H1971" s="178"/>
      <c r="I1971" s="102"/>
      <c r="J1971" s="183"/>
      <c r="K1971" s="2"/>
      <c r="L1971" s="104"/>
      <c r="M1971" s="87"/>
      <c r="N1971" s="105"/>
      <c r="O1971" s="9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  <c r="AA1971" s="11"/>
      <c r="AB1971" s="11"/>
    </row>
    <row r="1972" ht="13.5" customHeight="1">
      <c r="A1972" s="1"/>
      <c r="B1972" s="1"/>
      <c r="C1972" s="2"/>
      <c r="D1972" s="2"/>
      <c r="E1972" s="2"/>
      <c r="F1972" s="2"/>
      <c r="G1972" s="2"/>
      <c r="H1972" s="178"/>
      <c r="I1972" s="102"/>
      <c r="J1972" s="183"/>
      <c r="K1972" s="2"/>
      <c r="L1972" s="104"/>
      <c r="M1972" s="87"/>
      <c r="N1972" s="105"/>
      <c r="O1972" s="9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  <c r="AA1972" s="11"/>
      <c r="AB1972" s="11"/>
    </row>
    <row r="1973" ht="13.5" customHeight="1">
      <c r="A1973" s="1"/>
      <c r="B1973" s="1"/>
      <c r="C1973" s="2"/>
      <c r="D1973" s="2"/>
      <c r="E1973" s="2"/>
      <c r="F1973" s="2"/>
      <c r="G1973" s="2"/>
      <c r="H1973" s="178"/>
      <c r="I1973" s="102"/>
      <c r="J1973" s="183"/>
      <c r="K1973" s="2"/>
      <c r="L1973" s="104"/>
      <c r="M1973" s="87"/>
      <c r="N1973" s="105"/>
      <c r="O1973" s="9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  <c r="AB1973" s="11"/>
    </row>
    <row r="1974" ht="13.5" customHeight="1">
      <c r="A1974" s="1"/>
      <c r="B1974" s="1"/>
      <c r="C1974" s="2"/>
      <c r="D1974" s="2"/>
      <c r="E1974" s="2"/>
      <c r="F1974" s="2"/>
      <c r="G1974" s="2"/>
      <c r="H1974" s="178"/>
      <c r="I1974" s="102"/>
      <c r="J1974" s="183"/>
      <c r="K1974" s="2"/>
      <c r="L1974" s="104"/>
      <c r="M1974" s="87"/>
      <c r="N1974" s="105"/>
      <c r="O1974" s="9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  <c r="AA1974" s="11"/>
      <c r="AB1974" s="11"/>
    </row>
    <row r="1975" ht="13.5" customHeight="1">
      <c r="A1975" s="1"/>
      <c r="B1975" s="1"/>
      <c r="C1975" s="2"/>
      <c r="D1975" s="2"/>
      <c r="E1975" s="2"/>
      <c r="F1975" s="2"/>
      <c r="G1975" s="2"/>
      <c r="H1975" s="178"/>
      <c r="I1975" s="102"/>
      <c r="J1975" s="183"/>
      <c r="K1975" s="2"/>
      <c r="L1975" s="104"/>
      <c r="M1975" s="87"/>
      <c r="N1975" s="105"/>
      <c r="O1975" s="9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  <c r="AA1975" s="11"/>
      <c r="AB1975" s="11"/>
    </row>
    <row r="1976" ht="13.5" customHeight="1">
      <c r="A1976" s="1"/>
      <c r="B1976" s="1"/>
      <c r="C1976" s="2"/>
      <c r="D1976" s="2"/>
      <c r="E1976" s="2"/>
      <c r="F1976" s="2"/>
      <c r="G1976" s="2"/>
      <c r="H1976" s="178"/>
      <c r="I1976" s="102"/>
      <c r="J1976" s="183"/>
      <c r="K1976" s="2"/>
      <c r="L1976" s="104"/>
      <c r="M1976" s="87"/>
      <c r="N1976" s="105"/>
      <c r="O1976" s="9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  <c r="Z1976" s="11"/>
      <c r="AA1976" s="11"/>
      <c r="AB1976" s="11"/>
    </row>
    <row r="1977" ht="13.5" customHeight="1">
      <c r="A1977" s="1"/>
      <c r="B1977" s="1"/>
      <c r="C1977" s="2"/>
      <c r="D1977" s="2"/>
      <c r="E1977" s="2"/>
      <c r="F1977" s="2"/>
      <c r="G1977" s="2"/>
      <c r="H1977" s="178"/>
      <c r="I1977" s="102"/>
      <c r="J1977" s="183"/>
      <c r="K1977" s="2"/>
      <c r="L1977" s="104"/>
      <c r="M1977" s="87"/>
      <c r="N1977" s="105"/>
      <c r="O1977" s="9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  <c r="AA1977" s="11"/>
      <c r="AB1977" s="11"/>
    </row>
    <row r="1978" ht="13.5" customHeight="1">
      <c r="A1978" s="1"/>
      <c r="B1978" s="1"/>
      <c r="C1978" s="2"/>
      <c r="D1978" s="2"/>
      <c r="E1978" s="2"/>
      <c r="F1978" s="2"/>
      <c r="G1978" s="2"/>
      <c r="H1978" s="178"/>
      <c r="I1978" s="102"/>
      <c r="J1978" s="183"/>
      <c r="K1978" s="2"/>
      <c r="L1978" s="104"/>
      <c r="M1978" s="87"/>
      <c r="N1978" s="105"/>
      <c r="O1978" s="9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  <c r="AA1978" s="11"/>
      <c r="AB1978" s="11"/>
    </row>
    <row r="1979" ht="13.5" customHeight="1">
      <c r="A1979" s="1"/>
      <c r="B1979" s="1"/>
      <c r="C1979" s="2"/>
      <c r="D1979" s="2"/>
      <c r="E1979" s="2"/>
      <c r="F1979" s="2"/>
      <c r="G1979" s="2"/>
      <c r="H1979" s="178"/>
      <c r="I1979" s="102"/>
      <c r="J1979" s="183"/>
      <c r="K1979" s="2"/>
      <c r="L1979" s="104"/>
      <c r="M1979" s="87"/>
      <c r="N1979" s="105"/>
      <c r="O1979" s="9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1"/>
      <c r="AB1979" s="11"/>
    </row>
    <row r="1980" ht="13.5" customHeight="1">
      <c r="A1980" s="1"/>
      <c r="B1980" s="1"/>
      <c r="C1980" s="2"/>
      <c r="D1980" s="2"/>
      <c r="E1980" s="2"/>
      <c r="F1980" s="2"/>
      <c r="G1980" s="2"/>
      <c r="H1980" s="178"/>
      <c r="I1980" s="102"/>
      <c r="J1980" s="183"/>
      <c r="K1980" s="2"/>
      <c r="L1980" s="104"/>
      <c r="M1980" s="87"/>
      <c r="N1980" s="105"/>
      <c r="O1980" s="9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  <c r="Z1980" s="11"/>
      <c r="AA1980" s="11"/>
      <c r="AB1980" s="11"/>
    </row>
    <row r="1981" ht="13.5" customHeight="1">
      <c r="A1981" s="1"/>
      <c r="B1981" s="1"/>
      <c r="C1981" s="2"/>
      <c r="D1981" s="2"/>
      <c r="E1981" s="2"/>
      <c r="F1981" s="2"/>
      <c r="G1981" s="2"/>
      <c r="H1981" s="178"/>
      <c r="I1981" s="102"/>
      <c r="J1981" s="183"/>
      <c r="K1981" s="2"/>
      <c r="L1981" s="104"/>
      <c r="M1981" s="87"/>
      <c r="N1981" s="105"/>
      <c r="O1981" s="9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  <c r="Z1981" s="11"/>
      <c r="AA1981" s="11"/>
      <c r="AB1981" s="11"/>
    </row>
    <row r="1982" ht="13.5" customHeight="1">
      <c r="A1982" s="1"/>
      <c r="B1982" s="1"/>
      <c r="C1982" s="2"/>
      <c r="D1982" s="2"/>
      <c r="E1982" s="2"/>
      <c r="F1982" s="2"/>
      <c r="G1982" s="2"/>
      <c r="H1982" s="178"/>
      <c r="I1982" s="102"/>
      <c r="J1982" s="183"/>
      <c r="K1982" s="2"/>
      <c r="L1982" s="104"/>
      <c r="M1982" s="87"/>
      <c r="N1982" s="105"/>
      <c r="O1982" s="9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  <c r="AA1982" s="11"/>
      <c r="AB1982" s="11"/>
    </row>
    <row r="1983" ht="13.5" customHeight="1">
      <c r="A1983" s="1"/>
      <c r="B1983" s="1"/>
      <c r="C1983" s="2"/>
      <c r="D1983" s="2"/>
      <c r="E1983" s="2"/>
      <c r="F1983" s="2"/>
      <c r="G1983" s="2"/>
      <c r="H1983" s="178"/>
      <c r="I1983" s="102"/>
      <c r="J1983" s="183"/>
      <c r="K1983" s="2"/>
      <c r="L1983" s="104"/>
      <c r="M1983" s="87"/>
      <c r="N1983" s="105"/>
      <c r="O1983" s="9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  <c r="AA1983" s="11"/>
      <c r="AB1983" s="11"/>
    </row>
    <row r="1984" ht="13.5" customHeight="1">
      <c r="A1984" s="1"/>
      <c r="B1984" s="1"/>
      <c r="C1984" s="2"/>
      <c r="D1984" s="2"/>
      <c r="E1984" s="2"/>
      <c r="F1984" s="2"/>
      <c r="G1984" s="2"/>
      <c r="H1984" s="178"/>
      <c r="I1984" s="102"/>
      <c r="J1984" s="183"/>
      <c r="K1984" s="2"/>
      <c r="L1984" s="104"/>
      <c r="M1984" s="87"/>
      <c r="N1984" s="105"/>
      <c r="O1984" s="9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  <c r="AA1984" s="11"/>
      <c r="AB1984" s="11"/>
    </row>
    <row r="1985" ht="13.5" customHeight="1">
      <c r="A1985" s="1"/>
      <c r="B1985" s="1"/>
      <c r="C1985" s="2"/>
      <c r="D1985" s="2"/>
      <c r="E1985" s="2"/>
      <c r="F1985" s="2"/>
      <c r="G1985" s="2"/>
      <c r="H1985" s="178"/>
      <c r="I1985" s="102"/>
      <c r="J1985" s="183"/>
      <c r="K1985" s="2"/>
      <c r="L1985" s="104"/>
      <c r="M1985" s="87"/>
      <c r="N1985" s="105"/>
      <c r="O1985" s="9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  <c r="Z1985" s="11"/>
      <c r="AA1985" s="11"/>
      <c r="AB1985" s="11"/>
    </row>
    <row r="1986" ht="13.5" customHeight="1">
      <c r="A1986" s="1"/>
      <c r="B1986" s="1"/>
      <c r="C1986" s="2"/>
      <c r="D1986" s="2"/>
      <c r="E1986" s="2"/>
      <c r="F1986" s="2"/>
      <c r="G1986" s="2"/>
      <c r="H1986" s="178"/>
      <c r="I1986" s="102"/>
      <c r="J1986" s="183"/>
      <c r="K1986" s="2"/>
      <c r="L1986" s="104"/>
      <c r="M1986" s="87"/>
      <c r="N1986" s="105"/>
      <c r="O1986" s="9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  <c r="Z1986" s="11"/>
      <c r="AA1986" s="11"/>
      <c r="AB1986" s="11"/>
    </row>
    <row r="1987" ht="13.5" customHeight="1">
      <c r="A1987" s="1"/>
      <c r="B1987" s="1"/>
      <c r="C1987" s="2"/>
      <c r="D1987" s="2"/>
      <c r="E1987" s="2"/>
      <c r="F1987" s="2"/>
      <c r="G1987" s="2"/>
      <c r="H1987" s="178"/>
      <c r="I1987" s="102"/>
      <c r="J1987" s="183"/>
      <c r="K1987" s="2"/>
      <c r="L1987" s="104"/>
      <c r="M1987" s="87"/>
      <c r="N1987" s="105"/>
      <c r="O1987" s="9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  <c r="Z1987" s="11"/>
      <c r="AA1987" s="11"/>
      <c r="AB1987" s="11"/>
    </row>
    <row r="1988" ht="13.5" customHeight="1">
      <c r="A1988" s="1"/>
      <c r="B1988" s="1"/>
      <c r="C1988" s="2"/>
      <c r="D1988" s="2"/>
      <c r="E1988" s="2"/>
      <c r="F1988" s="2"/>
      <c r="G1988" s="2"/>
      <c r="H1988" s="178"/>
      <c r="I1988" s="102"/>
      <c r="J1988" s="183"/>
      <c r="K1988" s="2"/>
      <c r="L1988" s="104"/>
      <c r="M1988" s="87"/>
      <c r="N1988" s="105"/>
      <c r="O1988" s="9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11"/>
      <c r="AB1988" s="11"/>
    </row>
    <row r="1989" ht="13.5" customHeight="1">
      <c r="A1989" s="1"/>
      <c r="B1989" s="1"/>
      <c r="C1989" s="2"/>
      <c r="D1989" s="2"/>
      <c r="E1989" s="2"/>
      <c r="F1989" s="2"/>
      <c r="G1989" s="2"/>
      <c r="H1989" s="178"/>
      <c r="I1989" s="102"/>
      <c r="J1989" s="183"/>
      <c r="K1989" s="2"/>
      <c r="L1989" s="104"/>
      <c r="M1989" s="87"/>
      <c r="N1989" s="105"/>
      <c r="O1989" s="9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  <c r="AA1989" s="11"/>
      <c r="AB1989" s="11"/>
    </row>
    <row r="1990" ht="13.5" customHeight="1">
      <c r="A1990" s="1"/>
      <c r="B1990" s="1"/>
      <c r="C1990" s="2"/>
      <c r="D1990" s="2"/>
      <c r="E1990" s="2"/>
      <c r="F1990" s="2"/>
      <c r="G1990" s="2"/>
      <c r="H1990" s="178"/>
      <c r="I1990" s="102"/>
      <c r="J1990" s="183"/>
      <c r="K1990" s="2"/>
      <c r="L1990" s="104"/>
      <c r="M1990" s="87"/>
      <c r="N1990" s="105"/>
      <c r="O1990" s="9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  <c r="Z1990" s="11"/>
      <c r="AA1990" s="11"/>
      <c r="AB1990" s="11"/>
    </row>
    <row r="1991" ht="13.5" customHeight="1">
      <c r="A1991" s="1"/>
      <c r="B1991" s="1"/>
      <c r="C1991" s="2"/>
      <c r="D1991" s="2"/>
      <c r="E1991" s="2"/>
      <c r="F1991" s="2"/>
      <c r="G1991" s="2"/>
      <c r="H1991" s="178"/>
      <c r="I1991" s="102"/>
      <c r="J1991" s="183"/>
      <c r="K1991" s="2"/>
      <c r="L1991" s="104"/>
      <c r="M1991" s="87"/>
      <c r="N1991" s="105"/>
      <c r="O1991" s="9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  <c r="AA1991" s="11"/>
      <c r="AB1991" s="11"/>
    </row>
    <row r="1992" ht="13.5" customHeight="1">
      <c r="A1992" s="1"/>
      <c r="B1992" s="1"/>
      <c r="C1992" s="2"/>
      <c r="D1992" s="2"/>
      <c r="E1992" s="2"/>
      <c r="F1992" s="2"/>
      <c r="G1992" s="2"/>
      <c r="H1992" s="178"/>
      <c r="I1992" s="102"/>
      <c r="J1992" s="183"/>
      <c r="K1992" s="2"/>
      <c r="L1992" s="104"/>
      <c r="M1992" s="87"/>
      <c r="N1992" s="105"/>
      <c r="O1992" s="9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  <c r="AA1992" s="11"/>
      <c r="AB1992" s="11"/>
    </row>
    <row r="1993" ht="13.5" customHeight="1">
      <c r="A1993" s="1"/>
      <c r="B1993" s="1"/>
      <c r="C1993" s="2"/>
      <c r="D1993" s="2"/>
      <c r="E1993" s="2"/>
      <c r="F1993" s="2"/>
      <c r="G1993" s="2"/>
      <c r="H1993" s="178"/>
      <c r="I1993" s="102"/>
      <c r="J1993" s="183"/>
      <c r="K1993" s="2"/>
      <c r="L1993" s="104"/>
      <c r="M1993" s="87"/>
      <c r="N1993" s="105"/>
      <c r="O1993" s="9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  <c r="AA1993" s="11"/>
      <c r="AB1993" s="11"/>
    </row>
    <row r="1994" ht="13.5" customHeight="1">
      <c r="A1994" s="1"/>
      <c r="B1994" s="1"/>
      <c r="C1994" s="2"/>
      <c r="D1994" s="2"/>
      <c r="E1994" s="2"/>
      <c r="F1994" s="2"/>
      <c r="G1994" s="2"/>
      <c r="H1994" s="178"/>
      <c r="I1994" s="102"/>
      <c r="J1994" s="183"/>
      <c r="K1994" s="2"/>
      <c r="L1994" s="104"/>
      <c r="M1994" s="87"/>
      <c r="N1994" s="105"/>
      <c r="O1994" s="9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  <c r="AA1994" s="11"/>
      <c r="AB1994" s="11"/>
    </row>
    <row r="1995" ht="13.5" customHeight="1">
      <c r="A1995" s="1"/>
      <c r="B1995" s="1"/>
      <c r="C1995" s="2"/>
      <c r="D1995" s="2"/>
      <c r="E1995" s="2"/>
      <c r="F1995" s="2"/>
      <c r="G1995" s="2"/>
      <c r="H1995" s="178"/>
      <c r="I1995" s="102"/>
      <c r="J1995" s="183"/>
      <c r="K1995" s="2"/>
      <c r="L1995" s="104"/>
      <c r="M1995" s="87"/>
      <c r="N1995" s="105"/>
      <c r="O1995" s="9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  <c r="AA1995" s="11"/>
      <c r="AB1995" s="11"/>
    </row>
    <row r="1996" ht="15.75" customHeight="1">
      <c r="A1996" s="89"/>
      <c r="B1996" s="90"/>
      <c r="C1996" s="106"/>
      <c r="D1996" s="106"/>
      <c r="G1996" s="91"/>
      <c r="H1996" s="185"/>
      <c r="I1996" s="186"/>
      <c r="J1996" s="187"/>
      <c r="K1996" s="91"/>
      <c r="L1996" s="188"/>
      <c r="M1996" s="95"/>
      <c r="N1996" s="189"/>
    </row>
    <row r="1997" ht="15.75" customHeight="1">
      <c r="A1997" s="89"/>
      <c r="B1997" s="90"/>
      <c r="C1997" s="106"/>
      <c r="D1997" s="106"/>
      <c r="G1997" s="91"/>
      <c r="H1997" s="185"/>
      <c r="I1997" s="186"/>
      <c r="J1997" s="187"/>
      <c r="K1997" s="91"/>
      <c r="L1997" s="188"/>
      <c r="M1997" s="95"/>
      <c r="N1997" s="189"/>
    </row>
    <row r="1998" ht="15.75" customHeight="1">
      <c r="A1998" s="89"/>
      <c r="B1998" s="90"/>
      <c r="C1998" s="106"/>
      <c r="D1998" s="106"/>
      <c r="G1998" s="91"/>
      <c r="H1998" s="185"/>
      <c r="I1998" s="186"/>
      <c r="J1998" s="187"/>
      <c r="K1998" s="91"/>
      <c r="L1998" s="188"/>
      <c r="M1998" s="95"/>
      <c r="N1998" s="189"/>
    </row>
    <row r="1999" ht="15.75" customHeight="1">
      <c r="A1999" s="89"/>
      <c r="B1999" s="90"/>
      <c r="C1999" s="106"/>
      <c r="D1999" s="106"/>
      <c r="G1999" s="91"/>
      <c r="H1999" s="185"/>
      <c r="I1999" s="186"/>
      <c r="J1999" s="187"/>
      <c r="K1999" s="91"/>
      <c r="L1999" s="188"/>
      <c r="M1999" s="95"/>
      <c r="N1999" s="189"/>
    </row>
    <row r="2000" ht="15.75" customHeight="1">
      <c r="A2000" s="89"/>
      <c r="B2000" s="90"/>
      <c r="C2000" s="106"/>
      <c r="D2000" s="106"/>
      <c r="G2000" s="91"/>
      <c r="H2000" s="185"/>
      <c r="I2000" s="186"/>
      <c r="J2000" s="187"/>
      <c r="K2000" s="91"/>
      <c r="L2000" s="188"/>
      <c r="M2000" s="95"/>
      <c r="N2000" s="189"/>
    </row>
    <row r="2001" ht="15.75" customHeight="1">
      <c r="A2001" s="89"/>
      <c r="B2001" s="90"/>
      <c r="C2001" s="106"/>
      <c r="D2001" s="106"/>
      <c r="G2001" s="91"/>
      <c r="H2001" s="185"/>
      <c r="I2001" s="186"/>
      <c r="J2001" s="187"/>
      <c r="K2001" s="91"/>
      <c r="L2001" s="188"/>
      <c r="M2001" s="95"/>
      <c r="N2001" s="189"/>
    </row>
    <row r="2002" ht="15.75" customHeight="1">
      <c r="A2002" s="89"/>
      <c r="B2002" s="90"/>
      <c r="C2002" s="106"/>
      <c r="D2002" s="106"/>
      <c r="G2002" s="91"/>
      <c r="H2002" s="185"/>
      <c r="I2002" s="186"/>
      <c r="J2002" s="187"/>
      <c r="K2002" s="91"/>
      <c r="L2002" s="188"/>
      <c r="M2002" s="95"/>
      <c r="N2002" s="189"/>
    </row>
    <row r="2003" ht="15.75" customHeight="1">
      <c r="A2003" s="89"/>
      <c r="B2003" s="90"/>
      <c r="C2003" s="106"/>
      <c r="D2003" s="106"/>
      <c r="G2003" s="91"/>
      <c r="H2003" s="185"/>
      <c r="I2003" s="186"/>
      <c r="J2003" s="187"/>
      <c r="K2003" s="91"/>
      <c r="L2003" s="188"/>
      <c r="M2003" s="95"/>
      <c r="N2003" s="189"/>
    </row>
    <row r="2004" ht="15.75" customHeight="1">
      <c r="A2004" s="89"/>
      <c r="B2004" s="90"/>
      <c r="C2004" s="106"/>
      <c r="D2004" s="106"/>
      <c r="G2004" s="91"/>
      <c r="H2004" s="185"/>
      <c r="I2004" s="186"/>
      <c r="J2004" s="187"/>
      <c r="K2004" s="91"/>
      <c r="L2004" s="188"/>
      <c r="M2004" s="95"/>
      <c r="N2004" s="189"/>
    </row>
    <row r="2005" ht="15.75" customHeight="1">
      <c r="A2005" s="89"/>
      <c r="B2005" s="90"/>
      <c r="C2005" s="106"/>
      <c r="D2005" s="106"/>
      <c r="G2005" s="91"/>
      <c r="H2005" s="185"/>
      <c r="I2005" s="186"/>
      <c r="J2005" s="187"/>
      <c r="K2005" s="91"/>
      <c r="L2005" s="188"/>
      <c r="M2005" s="95"/>
      <c r="N2005" s="189"/>
    </row>
    <row r="2006" ht="15.75" customHeight="1">
      <c r="A2006" s="89"/>
      <c r="B2006" s="90"/>
      <c r="C2006" s="106"/>
      <c r="D2006" s="106"/>
      <c r="G2006" s="91"/>
      <c r="H2006" s="185"/>
      <c r="I2006" s="186"/>
      <c r="J2006" s="187"/>
      <c r="K2006" s="91"/>
      <c r="L2006" s="188"/>
      <c r="M2006" s="95"/>
      <c r="N2006" s="189"/>
    </row>
    <row r="2007" ht="15.75" customHeight="1">
      <c r="A2007" s="89"/>
      <c r="B2007" s="90"/>
      <c r="C2007" s="106"/>
      <c r="D2007" s="106"/>
      <c r="G2007" s="91"/>
      <c r="H2007" s="185"/>
      <c r="I2007" s="186"/>
      <c r="J2007" s="187"/>
      <c r="K2007" s="91"/>
      <c r="L2007" s="188"/>
      <c r="M2007" s="95"/>
      <c r="N2007" s="189"/>
    </row>
    <row r="2008" ht="15.75" customHeight="1">
      <c r="A2008" s="89"/>
      <c r="B2008" s="90"/>
      <c r="C2008" s="106"/>
      <c r="D2008" s="106"/>
      <c r="G2008" s="91"/>
      <c r="H2008" s="185"/>
      <c r="I2008" s="186"/>
      <c r="J2008" s="187"/>
      <c r="K2008" s="91"/>
      <c r="L2008" s="188"/>
      <c r="M2008" s="95"/>
      <c r="N2008" s="189"/>
    </row>
    <row r="2009" ht="15.75" customHeight="1">
      <c r="A2009" s="89"/>
      <c r="B2009" s="90"/>
      <c r="C2009" s="106"/>
      <c r="D2009" s="106"/>
      <c r="G2009" s="91"/>
      <c r="H2009" s="185"/>
      <c r="I2009" s="186"/>
      <c r="J2009" s="187"/>
      <c r="K2009" s="91"/>
      <c r="L2009" s="188"/>
      <c r="M2009" s="95"/>
      <c r="N2009" s="189"/>
    </row>
    <row r="2010" ht="15.75" customHeight="1">
      <c r="A2010" s="89"/>
      <c r="B2010" s="90"/>
      <c r="C2010" s="106"/>
      <c r="D2010" s="106"/>
      <c r="G2010" s="91"/>
      <c r="H2010" s="185"/>
      <c r="I2010" s="186"/>
      <c r="J2010" s="187"/>
      <c r="K2010" s="91"/>
      <c r="L2010" s="188"/>
      <c r="M2010" s="95"/>
      <c r="N2010" s="189"/>
    </row>
    <row r="2011" ht="15.75" customHeight="1">
      <c r="A2011" s="89"/>
      <c r="B2011" s="90"/>
      <c r="C2011" s="106"/>
      <c r="D2011" s="106"/>
      <c r="G2011" s="91"/>
      <c r="H2011" s="185"/>
      <c r="I2011" s="186"/>
      <c r="J2011" s="187"/>
      <c r="K2011" s="91"/>
      <c r="L2011" s="188"/>
      <c r="M2011" s="95"/>
      <c r="N2011" s="189"/>
    </row>
    <row r="2012" ht="15.75" customHeight="1">
      <c r="A2012" s="89"/>
      <c r="B2012" s="90"/>
      <c r="C2012" s="106"/>
      <c r="D2012" s="106"/>
      <c r="G2012" s="91"/>
      <c r="H2012" s="185"/>
      <c r="I2012" s="186"/>
      <c r="J2012" s="187"/>
      <c r="K2012" s="91"/>
      <c r="L2012" s="188"/>
      <c r="M2012" s="95"/>
      <c r="N2012" s="189"/>
    </row>
    <row r="2013" ht="15.75" customHeight="1">
      <c r="A2013" s="89"/>
      <c r="B2013" s="90"/>
      <c r="C2013" s="106"/>
      <c r="D2013" s="106"/>
      <c r="G2013" s="91"/>
      <c r="H2013" s="185"/>
      <c r="I2013" s="186"/>
      <c r="J2013" s="187"/>
      <c r="K2013" s="91"/>
      <c r="L2013" s="188"/>
      <c r="M2013" s="95"/>
      <c r="N2013" s="189"/>
    </row>
    <row r="2014" ht="15.75" customHeight="1">
      <c r="A2014" s="89"/>
      <c r="B2014" s="90"/>
      <c r="C2014" s="106"/>
      <c r="D2014" s="106"/>
      <c r="G2014" s="91"/>
      <c r="H2014" s="185"/>
      <c r="I2014" s="186"/>
      <c r="J2014" s="187"/>
      <c r="K2014" s="91"/>
      <c r="L2014" s="188"/>
      <c r="M2014" s="95"/>
      <c r="N2014" s="189"/>
    </row>
    <row r="2015" ht="15.75" customHeight="1">
      <c r="A2015" s="89"/>
      <c r="B2015" s="90"/>
      <c r="C2015" s="106"/>
      <c r="D2015" s="106"/>
      <c r="G2015" s="91"/>
      <c r="H2015" s="185"/>
      <c r="I2015" s="186"/>
      <c r="J2015" s="187"/>
      <c r="K2015" s="91"/>
      <c r="L2015" s="188"/>
      <c r="M2015" s="95"/>
      <c r="N2015" s="189"/>
    </row>
    <row r="2016" ht="15.75" customHeight="1">
      <c r="A2016" s="89"/>
      <c r="B2016" s="90"/>
      <c r="C2016" s="106"/>
      <c r="D2016" s="106"/>
      <c r="G2016" s="91"/>
      <c r="H2016" s="185"/>
      <c r="I2016" s="186"/>
      <c r="J2016" s="187"/>
      <c r="K2016" s="91"/>
      <c r="L2016" s="188"/>
      <c r="M2016" s="95"/>
      <c r="N2016" s="189"/>
    </row>
    <row r="2017" ht="15.75" customHeight="1">
      <c r="A2017" s="89"/>
      <c r="B2017" s="90"/>
      <c r="C2017" s="106"/>
      <c r="D2017" s="106"/>
      <c r="G2017" s="91"/>
      <c r="H2017" s="185"/>
      <c r="I2017" s="186"/>
      <c r="J2017" s="187"/>
      <c r="K2017" s="91"/>
      <c r="L2017" s="188"/>
      <c r="M2017" s="95"/>
      <c r="N2017" s="189"/>
    </row>
    <row r="2018" ht="15.75" customHeight="1">
      <c r="A2018" s="89"/>
      <c r="B2018" s="90"/>
      <c r="C2018" s="106"/>
      <c r="D2018" s="106"/>
      <c r="G2018" s="91"/>
      <c r="H2018" s="185"/>
      <c r="I2018" s="186"/>
      <c r="J2018" s="187"/>
      <c r="K2018" s="91"/>
      <c r="L2018" s="188"/>
      <c r="M2018" s="95"/>
      <c r="N2018" s="189"/>
    </row>
    <row r="2019" ht="15.75" customHeight="1">
      <c r="A2019" s="89"/>
      <c r="B2019" s="90"/>
      <c r="C2019" s="106"/>
      <c r="D2019" s="106"/>
      <c r="G2019" s="91"/>
      <c r="H2019" s="185"/>
      <c r="I2019" s="186"/>
      <c r="J2019" s="187"/>
      <c r="K2019" s="91"/>
      <c r="L2019" s="188"/>
      <c r="M2019" s="95"/>
      <c r="N2019" s="189"/>
    </row>
    <row r="2020" ht="15.75" customHeight="1">
      <c r="A2020" s="89"/>
      <c r="B2020" s="90"/>
      <c r="C2020" s="106"/>
      <c r="D2020" s="106"/>
      <c r="G2020" s="91"/>
      <c r="H2020" s="185"/>
      <c r="I2020" s="186"/>
      <c r="J2020" s="187"/>
      <c r="K2020" s="91"/>
      <c r="L2020" s="188"/>
      <c r="M2020" s="95"/>
      <c r="N2020" s="189"/>
    </row>
    <row r="2021" ht="15.75" customHeight="1">
      <c r="A2021" s="89"/>
      <c r="B2021" s="90"/>
      <c r="C2021" s="106"/>
      <c r="D2021" s="106"/>
      <c r="G2021" s="91"/>
      <c r="H2021" s="185"/>
      <c r="I2021" s="186"/>
      <c r="J2021" s="187"/>
      <c r="K2021" s="91"/>
      <c r="L2021" s="188"/>
      <c r="M2021" s="95"/>
      <c r="N2021" s="189"/>
    </row>
    <row r="2022" ht="15.75" customHeight="1">
      <c r="A2022" s="89"/>
      <c r="B2022" s="90"/>
      <c r="C2022" s="106"/>
      <c r="D2022" s="106"/>
      <c r="G2022" s="91"/>
      <c r="H2022" s="185"/>
      <c r="I2022" s="186"/>
      <c r="J2022" s="187"/>
      <c r="K2022" s="91"/>
      <c r="L2022" s="188"/>
      <c r="M2022" s="95"/>
      <c r="N2022" s="189"/>
    </row>
    <row r="2023" ht="15.75" customHeight="1">
      <c r="A2023" s="89"/>
      <c r="B2023" s="90"/>
      <c r="C2023" s="106"/>
      <c r="D2023" s="106"/>
      <c r="G2023" s="91"/>
      <c r="H2023" s="185"/>
      <c r="I2023" s="186"/>
      <c r="J2023" s="187"/>
      <c r="K2023" s="91"/>
      <c r="L2023" s="188"/>
      <c r="M2023" s="95"/>
      <c r="N2023" s="189"/>
    </row>
    <row r="2024" ht="15.75" customHeight="1">
      <c r="A2024" s="89"/>
      <c r="B2024" s="90"/>
      <c r="C2024" s="106"/>
      <c r="D2024" s="106"/>
      <c r="G2024" s="91"/>
      <c r="H2024" s="185"/>
      <c r="I2024" s="186"/>
      <c r="J2024" s="187"/>
      <c r="K2024" s="91"/>
      <c r="L2024" s="188"/>
      <c r="M2024" s="95"/>
      <c r="N2024" s="189"/>
    </row>
    <row r="2025" ht="15.75" customHeight="1">
      <c r="A2025" s="89"/>
      <c r="B2025" s="90"/>
      <c r="C2025" s="106"/>
      <c r="D2025" s="106"/>
      <c r="G2025" s="91"/>
      <c r="H2025" s="185"/>
      <c r="I2025" s="186"/>
      <c r="J2025" s="187"/>
      <c r="K2025" s="91"/>
      <c r="L2025" s="188"/>
      <c r="M2025" s="95"/>
      <c r="N2025" s="189"/>
    </row>
    <row r="2026" ht="15.75" customHeight="1">
      <c r="A2026" s="89"/>
      <c r="B2026" s="90"/>
      <c r="C2026" s="106"/>
      <c r="D2026" s="106"/>
      <c r="G2026" s="91"/>
      <c r="H2026" s="185"/>
      <c r="I2026" s="186"/>
      <c r="J2026" s="187"/>
      <c r="K2026" s="91"/>
      <c r="L2026" s="188"/>
      <c r="M2026" s="95"/>
      <c r="N2026" s="189"/>
    </row>
    <row r="2027" ht="15.75" customHeight="1">
      <c r="A2027" s="89"/>
      <c r="B2027" s="90"/>
      <c r="C2027" s="106"/>
      <c r="D2027" s="106"/>
      <c r="G2027" s="91"/>
      <c r="H2027" s="185"/>
      <c r="I2027" s="186"/>
      <c r="J2027" s="187"/>
      <c r="K2027" s="91"/>
      <c r="L2027" s="188"/>
      <c r="M2027" s="95"/>
      <c r="N2027" s="189"/>
    </row>
    <row r="2028" ht="15.75" customHeight="1">
      <c r="A2028" s="89"/>
      <c r="B2028" s="90"/>
      <c r="C2028" s="106"/>
      <c r="D2028" s="106"/>
      <c r="G2028" s="91"/>
      <c r="H2028" s="185"/>
      <c r="I2028" s="186"/>
      <c r="J2028" s="187"/>
      <c r="K2028" s="91"/>
      <c r="L2028" s="188"/>
      <c r="M2028" s="95"/>
      <c r="N2028" s="189"/>
    </row>
    <row r="2029" ht="15.75" customHeight="1">
      <c r="A2029" s="89"/>
      <c r="B2029" s="90"/>
      <c r="C2029" s="106"/>
      <c r="D2029" s="106"/>
      <c r="G2029" s="91"/>
      <c r="H2029" s="185"/>
      <c r="I2029" s="186"/>
      <c r="J2029" s="187"/>
      <c r="K2029" s="91"/>
      <c r="L2029" s="188"/>
      <c r="M2029" s="95"/>
      <c r="N2029" s="189"/>
    </row>
    <row r="2030" ht="15.75" customHeight="1">
      <c r="A2030" s="89"/>
      <c r="B2030" s="90"/>
      <c r="C2030" s="106"/>
      <c r="D2030" s="106"/>
      <c r="G2030" s="91"/>
      <c r="H2030" s="185"/>
      <c r="I2030" s="186"/>
      <c r="J2030" s="187"/>
      <c r="K2030" s="91"/>
      <c r="L2030" s="188"/>
      <c r="M2030" s="95"/>
      <c r="N2030" s="189"/>
    </row>
    <row r="2031" ht="15.75" customHeight="1">
      <c r="A2031" s="89"/>
      <c r="B2031" s="90"/>
      <c r="C2031" s="106"/>
      <c r="D2031" s="106"/>
      <c r="G2031" s="91"/>
      <c r="H2031" s="185"/>
      <c r="I2031" s="186"/>
      <c r="J2031" s="187"/>
      <c r="K2031" s="91"/>
      <c r="L2031" s="188"/>
      <c r="M2031" s="95"/>
      <c r="N2031" s="189"/>
    </row>
    <row r="2032" ht="15.75" customHeight="1">
      <c r="A2032" s="89"/>
      <c r="B2032" s="90"/>
      <c r="C2032" s="106"/>
      <c r="D2032" s="106"/>
      <c r="G2032" s="91"/>
      <c r="H2032" s="185"/>
      <c r="I2032" s="186"/>
      <c r="J2032" s="187"/>
      <c r="K2032" s="91"/>
      <c r="L2032" s="188"/>
      <c r="M2032" s="95"/>
      <c r="N2032" s="189"/>
    </row>
    <row r="2033" ht="15.75" customHeight="1">
      <c r="A2033" s="89"/>
      <c r="B2033" s="90"/>
      <c r="C2033" s="106"/>
      <c r="D2033" s="106"/>
      <c r="G2033" s="91"/>
      <c r="H2033" s="185"/>
      <c r="I2033" s="186"/>
      <c r="J2033" s="187"/>
      <c r="K2033" s="91"/>
      <c r="L2033" s="188"/>
      <c r="M2033" s="95"/>
      <c r="N2033" s="189"/>
    </row>
    <row r="2034" ht="15.75" customHeight="1">
      <c r="A2034" s="89"/>
      <c r="B2034" s="90"/>
      <c r="C2034" s="106"/>
      <c r="D2034" s="106"/>
      <c r="G2034" s="91"/>
      <c r="H2034" s="185"/>
      <c r="I2034" s="186"/>
      <c r="J2034" s="187"/>
      <c r="K2034" s="91"/>
      <c r="L2034" s="188"/>
      <c r="M2034" s="95"/>
      <c r="N2034" s="189"/>
    </row>
    <row r="2035" ht="15.75" customHeight="1">
      <c r="A2035" s="89"/>
      <c r="B2035" s="90"/>
      <c r="C2035" s="106"/>
      <c r="D2035" s="106"/>
      <c r="G2035" s="91"/>
      <c r="H2035" s="185"/>
      <c r="I2035" s="186"/>
      <c r="J2035" s="187"/>
      <c r="K2035" s="91"/>
      <c r="L2035" s="188"/>
      <c r="M2035" s="95"/>
      <c r="N2035" s="189"/>
    </row>
    <row r="2036" ht="15.75" customHeight="1">
      <c r="A2036" s="89"/>
      <c r="B2036" s="90"/>
      <c r="C2036" s="106"/>
      <c r="D2036" s="106"/>
      <c r="G2036" s="91"/>
      <c r="H2036" s="185"/>
      <c r="I2036" s="186"/>
      <c r="J2036" s="187"/>
      <c r="K2036" s="91"/>
      <c r="L2036" s="188"/>
      <c r="M2036" s="95"/>
      <c r="N2036" s="189"/>
    </row>
    <row r="2037" ht="15.75" customHeight="1">
      <c r="A2037" s="89"/>
      <c r="B2037" s="90"/>
      <c r="C2037" s="106"/>
      <c r="D2037" s="106"/>
      <c r="G2037" s="91"/>
      <c r="H2037" s="185"/>
      <c r="I2037" s="186"/>
      <c r="J2037" s="187"/>
      <c r="K2037" s="91"/>
      <c r="L2037" s="188"/>
      <c r="M2037" s="95"/>
      <c r="N2037" s="189"/>
    </row>
    <row r="2038" ht="15.75" customHeight="1">
      <c r="A2038" s="89"/>
      <c r="B2038" s="90"/>
      <c r="C2038" s="106"/>
      <c r="D2038" s="106"/>
      <c r="G2038" s="91"/>
      <c r="H2038" s="185"/>
      <c r="I2038" s="186"/>
      <c r="J2038" s="187"/>
      <c r="K2038" s="91"/>
      <c r="L2038" s="188"/>
      <c r="M2038" s="95"/>
      <c r="N2038" s="189"/>
    </row>
    <row r="2039" ht="15.75" customHeight="1">
      <c r="A2039" s="89"/>
      <c r="B2039" s="90"/>
      <c r="C2039" s="106"/>
      <c r="D2039" s="106"/>
      <c r="G2039" s="91"/>
      <c r="H2039" s="185"/>
      <c r="I2039" s="186"/>
      <c r="J2039" s="187"/>
      <c r="K2039" s="91"/>
      <c r="L2039" s="188"/>
      <c r="M2039" s="95"/>
      <c r="N2039" s="189"/>
    </row>
    <row r="2040" ht="15.75" customHeight="1">
      <c r="A2040" s="89"/>
      <c r="B2040" s="90"/>
      <c r="C2040" s="106"/>
      <c r="D2040" s="106"/>
      <c r="G2040" s="91"/>
      <c r="H2040" s="185"/>
      <c r="I2040" s="186"/>
      <c r="J2040" s="187"/>
      <c r="K2040" s="91"/>
      <c r="L2040" s="188"/>
      <c r="M2040" s="95"/>
      <c r="N2040" s="189"/>
    </row>
    <row r="2041" ht="15.75" customHeight="1">
      <c r="A2041" s="89"/>
      <c r="B2041" s="90"/>
      <c r="C2041" s="106"/>
      <c r="D2041" s="106"/>
      <c r="G2041" s="91"/>
      <c r="H2041" s="185"/>
      <c r="I2041" s="186"/>
      <c r="J2041" s="187"/>
      <c r="K2041" s="91"/>
      <c r="L2041" s="188"/>
      <c r="M2041" s="95"/>
      <c r="N2041" s="189"/>
    </row>
    <row r="2042" ht="15.75" customHeight="1">
      <c r="A2042" s="89"/>
      <c r="B2042" s="90"/>
      <c r="C2042" s="106"/>
      <c r="D2042" s="106"/>
      <c r="G2042" s="91"/>
      <c r="H2042" s="185"/>
      <c r="I2042" s="186"/>
      <c r="J2042" s="187"/>
      <c r="K2042" s="91"/>
      <c r="L2042" s="188"/>
      <c r="M2042" s="95"/>
      <c r="N2042" s="189"/>
    </row>
    <row r="2043" ht="15.75" customHeight="1">
      <c r="A2043" s="89"/>
      <c r="B2043" s="90"/>
      <c r="C2043" s="106"/>
      <c r="D2043" s="106"/>
      <c r="G2043" s="91"/>
      <c r="H2043" s="185"/>
      <c r="I2043" s="186"/>
      <c r="J2043" s="187"/>
      <c r="K2043" s="91"/>
      <c r="L2043" s="188"/>
      <c r="M2043" s="95"/>
      <c r="N2043" s="189"/>
    </row>
    <row r="2044" ht="15.75" customHeight="1">
      <c r="A2044" s="89"/>
      <c r="B2044" s="90"/>
      <c r="C2044" s="106"/>
      <c r="D2044" s="106"/>
      <c r="G2044" s="91"/>
      <c r="H2044" s="185"/>
      <c r="I2044" s="186"/>
      <c r="J2044" s="187"/>
      <c r="K2044" s="91"/>
      <c r="L2044" s="188"/>
      <c r="M2044" s="95"/>
      <c r="N2044" s="189"/>
    </row>
    <row r="2045" ht="15.75" customHeight="1">
      <c r="A2045" s="89"/>
      <c r="B2045" s="90"/>
      <c r="C2045" s="106"/>
      <c r="D2045" s="106"/>
      <c r="G2045" s="91"/>
      <c r="H2045" s="185"/>
      <c r="I2045" s="186"/>
      <c r="J2045" s="187"/>
      <c r="K2045" s="91"/>
      <c r="L2045" s="188"/>
      <c r="M2045" s="95"/>
      <c r="N2045" s="189"/>
    </row>
    <row r="2046" ht="15.75" customHeight="1">
      <c r="A2046" s="89"/>
      <c r="B2046" s="90"/>
      <c r="C2046" s="106"/>
      <c r="D2046" s="106"/>
      <c r="G2046" s="91"/>
      <c r="H2046" s="185"/>
      <c r="I2046" s="186"/>
      <c r="J2046" s="187"/>
      <c r="K2046" s="91"/>
      <c r="L2046" s="188"/>
      <c r="M2046" s="95"/>
      <c r="N2046" s="189"/>
    </row>
    <row r="2047" ht="15.75" customHeight="1">
      <c r="A2047" s="89"/>
      <c r="B2047" s="90"/>
      <c r="C2047" s="106"/>
      <c r="D2047" s="106"/>
      <c r="G2047" s="91"/>
      <c r="H2047" s="185"/>
      <c r="I2047" s="186"/>
      <c r="J2047" s="187"/>
      <c r="K2047" s="91"/>
      <c r="L2047" s="188"/>
      <c r="M2047" s="95"/>
      <c r="N2047" s="189"/>
    </row>
    <row r="2048" ht="15.75" customHeight="1">
      <c r="A2048" s="89"/>
      <c r="B2048" s="90"/>
      <c r="C2048" s="106"/>
      <c r="D2048" s="106"/>
      <c r="G2048" s="91"/>
      <c r="H2048" s="185"/>
      <c r="I2048" s="186"/>
      <c r="J2048" s="187"/>
      <c r="K2048" s="91"/>
      <c r="L2048" s="188"/>
      <c r="M2048" s="95"/>
      <c r="N2048" s="189"/>
    </row>
    <row r="2049" ht="15.75" customHeight="1">
      <c r="A2049" s="89"/>
      <c r="B2049" s="90"/>
      <c r="C2049" s="106"/>
      <c r="D2049" s="106"/>
      <c r="G2049" s="91"/>
      <c r="H2049" s="185"/>
      <c r="I2049" s="186"/>
      <c r="J2049" s="187"/>
      <c r="K2049" s="91"/>
      <c r="L2049" s="188"/>
      <c r="M2049" s="95"/>
      <c r="N2049" s="189"/>
    </row>
    <row r="2050" ht="15.75" customHeight="1">
      <c r="A2050" s="89"/>
      <c r="B2050" s="90"/>
      <c r="C2050" s="106"/>
      <c r="D2050" s="106"/>
      <c r="G2050" s="91"/>
      <c r="H2050" s="185"/>
      <c r="I2050" s="186"/>
      <c r="J2050" s="187"/>
      <c r="K2050" s="91"/>
      <c r="L2050" s="188"/>
      <c r="M2050" s="95"/>
      <c r="N2050" s="189"/>
    </row>
    <row r="2051" ht="15.75" customHeight="1">
      <c r="A2051" s="89"/>
      <c r="B2051" s="90"/>
      <c r="C2051" s="106"/>
      <c r="D2051" s="106"/>
      <c r="G2051" s="91"/>
      <c r="H2051" s="185"/>
      <c r="I2051" s="186"/>
      <c r="J2051" s="187"/>
      <c r="K2051" s="91"/>
      <c r="L2051" s="188"/>
      <c r="M2051" s="95"/>
      <c r="N2051" s="189"/>
    </row>
    <row r="2052" ht="15.75" customHeight="1">
      <c r="A2052" s="89"/>
      <c r="B2052" s="90"/>
      <c r="C2052" s="106"/>
      <c r="D2052" s="106"/>
      <c r="G2052" s="91"/>
      <c r="H2052" s="185"/>
      <c r="I2052" s="186"/>
      <c r="J2052" s="187"/>
      <c r="K2052" s="91"/>
      <c r="L2052" s="188"/>
      <c r="M2052" s="95"/>
      <c r="N2052" s="189"/>
    </row>
    <row r="2053" ht="15.75" customHeight="1">
      <c r="A2053" s="89"/>
      <c r="B2053" s="90"/>
      <c r="C2053" s="106"/>
      <c r="D2053" s="106"/>
      <c r="G2053" s="91"/>
      <c r="H2053" s="185"/>
      <c r="I2053" s="186"/>
      <c r="J2053" s="187"/>
      <c r="K2053" s="91"/>
      <c r="L2053" s="188"/>
      <c r="M2053" s="95"/>
      <c r="N2053" s="189"/>
    </row>
    <row r="2054" ht="15.75" customHeight="1">
      <c r="A2054" s="89"/>
      <c r="B2054" s="90"/>
      <c r="C2054" s="106"/>
      <c r="D2054" s="106"/>
      <c r="G2054" s="91"/>
      <c r="H2054" s="185"/>
      <c r="I2054" s="186"/>
      <c r="J2054" s="187"/>
      <c r="K2054" s="91"/>
      <c r="L2054" s="188"/>
      <c r="M2054" s="95"/>
      <c r="N2054" s="189"/>
    </row>
    <row r="2055" ht="15.75" customHeight="1">
      <c r="A2055" s="89"/>
      <c r="B2055" s="90"/>
      <c r="C2055" s="106"/>
      <c r="D2055" s="106"/>
      <c r="G2055" s="91"/>
      <c r="H2055" s="185"/>
      <c r="I2055" s="186"/>
      <c r="J2055" s="187"/>
      <c r="K2055" s="91"/>
      <c r="L2055" s="188"/>
      <c r="M2055" s="95"/>
      <c r="N2055" s="189"/>
    </row>
    <row r="2056" ht="15.75" customHeight="1">
      <c r="A2056" s="89"/>
      <c r="B2056" s="90"/>
      <c r="C2056" s="106"/>
      <c r="D2056" s="106"/>
      <c r="G2056" s="91"/>
      <c r="H2056" s="185"/>
      <c r="I2056" s="186"/>
      <c r="J2056" s="187"/>
      <c r="K2056" s="91"/>
      <c r="L2056" s="188"/>
      <c r="M2056" s="95"/>
      <c r="N2056" s="189"/>
    </row>
    <row r="2057" ht="15.75" customHeight="1">
      <c r="A2057" s="89"/>
      <c r="B2057" s="90"/>
      <c r="C2057" s="106"/>
      <c r="D2057" s="106"/>
      <c r="G2057" s="91"/>
      <c r="H2057" s="185"/>
      <c r="I2057" s="186"/>
      <c r="J2057" s="187"/>
      <c r="K2057" s="91"/>
      <c r="L2057" s="188"/>
      <c r="M2057" s="95"/>
      <c r="N2057" s="189"/>
    </row>
    <row r="2058" ht="15.75" customHeight="1">
      <c r="A2058" s="89"/>
      <c r="B2058" s="90"/>
      <c r="C2058" s="106"/>
      <c r="D2058" s="106"/>
      <c r="G2058" s="91"/>
      <c r="H2058" s="185"/>
      <c r="I2058" s="186"/>
      <c r="J2058" s="187"/>
      <c r="K2058" s="91"/>
      <c r="L2058" s="188"/>
      <c r="M2058" s="95"/>
      <c r="N2058" s="189"/>
    </row>
    <row r="2059" ht="15.75" customHeight="1">
      <c r="A2059" s="89"/>
      <c r="B2059" s="90"/>
      <c r="C2059" s="106"/>
      <c r="D2059" s="106"/>
      <c r="G2059" s="91"/>
      <c r="H2059" s="185"/>
      <c r="I2059" s="186"/>
      <c r="J2059" s="187"/>
      <c r="K2059" s="91"/>
      <c r="L2059" s="188"/>
      <c r="M2059" s="95"/>
      <c r="N2059" s="189"/>
    </row>
    <row r="2060" ht="15.75" customHeight="1">
      <c r="A2060" s="89"/>
      <c r="B2060" s="90"/>
      <c r="C2060" s="106"/>
      <c r="D2060" s="106"/>
      <c r="G2060" s="91"/>
      <c r="H2060" s="185"/>
      <c r="I2060" s="186"/>
      <c r="J2060" s="187"/>
      <c r="K2060" s="91"/>
      <c r="L2060" s="188"/>
      <c r="M2060" s="95"/>
      <c r="N2060" s="189"/>
    </row>
    <row r="2061" ht="15.75" customHeight="1">
      <c r="A2061" s="89"/>
      <c r="B2061" s="90"/>
      <c r="C2061" s="106"/>
      <c r="D2061" s="106"/>
      <c r="G2061" s="91"/>
      <c r="H2061" s="185"/>
      <c r="I2061" s="186"/>
      <c r="J2061" s="187"/>
      <c r="K2061" s="91"/>
      <c r="L2061" s="188"/>
      <c r="M2061" s="95"/>
      <c r="N2061" s="189"/>
    </row>
    <row r="2062" ht="15.75" customHeight="1">
      <c r="A2062" s="89"/>
      <c r="B2062" s="90"/>
      <c r="C2062" s="106"/>
      <c r="D2062" s="106"/>
      <c r="G2062" s="91"/>
      <c r="H2062" s="185"/>
      <c r="I2062" s="186"/>
      <c r="J2062" s="187"/>
      <c r="K2062" s="91"/>
      <c r="L2062" s="188"/>
      <c r="M2062" s="95"/>
      <c r="N2062" s="189"/>
    </row>
    <row r="2063" ht="15.75" customHeight="1">
      <c r="A2063" s="89"/>
      <c r="B2063" s="90"/>
      <c r="C2063" s="106"/>
      <c r="D2063" s="106"/>
      <c r="G2063" s="91"/>
      <c r="H2063" s="185"/>
      <c r="I2063" s="186"/>
      <c r="J2063" s="187"/>
      <c r="K2063" s="91"/>
      <c r="L2063" s="188"/>
      <c r="M2063" s="95"/>
      <c r="N2063" s="189"/>
    </row>
    <row r="2064" ht="15.75" customHeight="1">
      <c r="A2064" s="89"/>
      <c r="B2064" s="90"/>
      <c r="C2064" s="106"/>
      <c r="D2064" s="106"/>
      <c r="G2064" s="91"/>
      <c r="H2064" s="185"/>
      <c r="I2064" s="186"/>
      <c r="J2064" s="187"/>
      <c r="K2064" s="91"/>
      <c r="L2064" s="188"/>
      <c r="M2064" s="95"/>
      <c r="N2064" s="189"/>
    </row>
    <row r="2065" ht="15.75" customHeight="1">
      <c r="A2065" s="89"/>
      <c r="B2065" s="90"/>
      <c r="C2065" s="106"/>
      <c r="D2065" s="106"/>
      <c r="G2065" s="91"/>
      <c r="H2065" s="185"/>
      <c r="I2065" s="186"/>
      <c r="J2065" s="187"/>
      <c r="K2065" s="91"/>
      <c r="L2065" s="188"/>
      <c r="M2065" s="95"/>
      <c r="N2065" s="189"/>
    </row>
    <row r="2066" ht="15.75" customHeight="1">
      <c r="A2066" s="89"/>
      <c r="B2066" s="90"/>
      <c r="C2066" s="106"/>
      <c r="D2066" s="106"/>
      <c r="G2066" s="91"/>
      <c r="H2066" s="185"/>
      <c r="I2066" s="186"/>
      <c r="J2066" s="187"/>
      <c r="K2066" s="91"/>
      <c r="L2066" s="188"/>
      <c r="M2066" s="95"/>
      <c r="N2066" s="189"/>
    </row>
    <row r="2067" ht="15.75" customHeight="1">
      <c r="A2067" s="89"/>
      <c r="B2067" s="90"/>
      <c r="C2067" s="106"/>
      <c r="D2067" s="106"/>
      <c r="G2067" s="91"/>
      <c r="H2067" s="185"/>
      <c r="I2067" s="186"/>
      <c r="J2067" s="187"/>
      <c r="K2067" s="91"/>
      <c r="L2067" s="188"/>
      <c r="M2067" s="95"/>
      <c r="N2067" s="189"/>
    </row>
    <row r="2068" ht="15.75" customHeight="1">
      <c r="A2068" s="89"/>
      <c r="B2068" s="90"/>
      <c r="C2068" s="106"/>
      <c r="D2068" s="106"/>
      <c r="G2068" s="91"/>
      <c r="H2068" s="185"/>
      <c r="I2068" s="186"/>
      <c r="J2068" s="187"/>
      <c r="K2068" s="91"/>
      <c r="L2068" s="188"/>
      <c r="M2068" s="95"/>
      <c r="N2068" s="189"/>
    </row>
    <row r="2069" ht="15.75" customHeight="1">
      <c r="A2069" s="89"/>
      <c r="B2069" s="90"/>
      <c r="C2069" s="106"/>
      <c r="D2069" s="106"/>
      <c r="G2069" s="91"/>
      <c r="H2069" s="185"/>
      <c r="I2069" s="186"/>
      <c r="J2069" s="187"/>
      <c r="K2069" s="91"/>
      <c r="L2069" s="188"/>
      <c r="M2069" s="95"/>
      <c r="N2069" s="189"/>
    </row>
    <row r="2070" ht="15.75" customHeight="1">
      <c r="A2070" s="89"/>
      <c r="B2070" s="90"/>
      <c r="C2070" s="106"/>
      <c r="D2070" s="106"/>
      <c r="G2070" s="91"/>
      <c r="H2070" s="185"/>
      <c r="I2070" s="186"/>
      <c r="J2070" s="187"/>
      <c r="K2070" s="91"/>
      <c r="L2070" s="188"/>
      <c r="M2070" s="95"/>
      <c r="N2070" s="189"/>
    </row>
    <row r="2071" ht="15.75" customHeight="1">
      <c r="A2071" s="89"/>
      <c r="B2071" s="90"/>
      <c r="C2071" s="106"/>
      <c r="D2071" s="106"/>
      <c r="G2071" s="91"/>
      <c r="H2071" s="185"/>
      <c r="I2071" s="186"/>
      <c r="J2071" s="187"/>
      <c r="K2071" s="91"/>
      <c r="L2071" s="188"/>
      <c r="M2071" s="95"/>
      <c r="N2071" s="189"/>
    </row>
    <row r="2072" ht="15.75" customHeight="1">
      <c r="A2072" s="89"/>
      <c r="B2072" s="90"/>
      <c r="C2072" s="106"/>
      <c r="D2072" s="106"/>
      <c r="G2072" s="91"/>
      <c r="H2072" s="185"/>
      <c r="I2072" s="186"/>
      <c r="J2072" s="187"/>
      <c r="K2072" s="91"/>
      <c r="L2072" s="188"/>
      <c r="M2072" s="95"/>
      <c r="N2072" s="189"/>
    </row>
    <row r="2073" ht="15.75" customHeight="1">
      <c r="A2073" s="89"/>
      <c r="B2073" s="90"/>
      <c r="C2073" s="106"/>
      <c r="D2073" s="106"/>
      <c r="G2073" s="91"/>
      <c r="H2073" s="185"/>
      <c r="I2073" s="186"/>
      <c r="J2073" s="187"/>
      <c r="K2073" s="91"/>
      <c r="L2073" s="188"/>
      <c r="M2073" s="95"/>
      <c r="N2073" s="189"/>
    </row>
    <row r="2074" ht="15.75" customHeight="1">
      <c r="A2074" s="89"/>
      <c r="B2074" s="90"/>
      <c r="C2074" s="106"/>
      <c r="D2074" s="106"/>
      <c r="G2074" s="91"/>
      <c r="H2074" s="185"/>
      <c r="I2074" s="186"/>
      <c r="J2074" s="187"/>
      <c r="K2074" s="91"/>
      <c r="L2074" s="188"/>
      <c r="M2074" s="95"/>
      <c r="N2074" s="189"/>
    </row>
    <row r="2075" ht="15.75" customHeight="1">
      <c r="A2075" s="89"/>
      <c r="B2075" s="90"/>
      <c r="C2075" s="106"/>
      <c r="D2075" s="106"/>
      <c r="G2075" s="91"/>
      <c r="H2075" s="185"/>
      <c r="I2075" s="186"/>
      <c r="J2075" s="187"/>
      <c r="K2075" s="91"/>
      <c r="L2075" s="188"/>
      <c r="M2075" s="95"/>
      <c r="N2075" s="189"/>
    </row>
    <row r="2076" ht="15.75" customHeight="1">
      <c r="A2076" s="89"/>
      <c r="B2076" s="90"/>
      <c r="C2076" s="106"/>
      <c r="D2076" s="106"/>
      <c r="G2076" s="91"/>
      <c r="H2076" s="185"/>
      <c r="I2076" s="186"/>
      <c r="J2076" s="187"/>
      <c r="K2076" s="91"/>
      <c r="L2076" s="188"/>
      <c r="M2076" s="95"/>
      <c r="N2076" s="189"/>
    </row>
    <row r="2077" ht="15.75" customHeight="1">
      <c r="A2077" s="89"/>
      <c r="B2077" s="90"/>
      <c r="C2077" s="106"/>
      <c r="D2077" s="106"/>
      <c r="G2077" s="91"/>
      <c r="H2077" s="185"/>
      <c r="I2077" s="186"/>
      <c r="J2077" s="187"/>
      <c r="K2077" s="91"/>
      <c r="L2077" s="188"/>
      <c r="M2077" s="95"/>
      <c r="N2077" s="189"/>
    </row>
    <row r="2078" ht="15.75" customHeight="1">
      <c r="A2078" s="89"/>
      <c r="B2078" s="90"/>
      <c r="C2078" s="106"/>
      <c r="D2078" s="106"/>
      <c r="G2078" s="91"/>
      <c r="H2078" s="185"/>
      <c r="I2078" s="186"/>
      <c r="J2078" s="187"/>
      <c r="K2078" s="91"/>
      <c r="L2078" s="188"/>
      <c r="M2078" s="95"/>
      <c r="N2078" s="189"/>
    </row>
    <row r="2079" ht="15.75" customHeight="1">
      <c r="A2079" s="89"/>
      <c r="B2079" s="90"/>
      <c r="C2079" s="106"/>
      <c r="D2079" s="106"/>
      <c r="G2079" s="91"/>
      <c r="H2079" s="185"/>
      <c r="I2079" s="186"/>
      <c r="J2079" s="187"/>
      <c r="K2079" s="91"/>
      <c r="L2079" s="188"/>
      <c r="M2079" s="95"/>
      <c r="N2079" s="189"/>
    </row>
    <row r="2080" ht="15.75" customHeight="1">
      <c r="A2080" s="89"/>
      <c r="B2080" s="90"/>
      <c r="C2080" s="106"/>
      <c r="D2080" s="106"/>
      <c r="G2080" s="91"/>
      <c r="H2080" s="185"/>
      <c r="I2080" s="186"/>
      <c r="J2080" s="187"/>
      <c r="K2080" s="91"/>
      <c r="L2080" s="188"/>
      <c r="M2080" s="95"/>
      <c r="N2080" s="189"/>
    </row>
    <row r="2081" ht="15.75" customHeight="1">
      <c r="A2081" s="89"/>
      <c r="B2081" s="90"/>
      <c r="C2081" s="106"/>
      <c r="D2081" s="106"/>
      <c r="G2081" s="91"/>
      <c r="H2081" s="185"/>
      <c r="I2081" s="186"/>
      <c r="J2081" s="187"/>
      <c r="K2081" s="91"/>
      <c r="L2081" s="188"/>
      <c r="M2081" s="95"/>
      <c r="N2081" s="189"/>
    </row>
    <row r="2082" ht="15.75" customHeight="1">
      <c r="A2082" s="89"/>
      <c r="B2082" s="90"/>
      <c r="C2082" s="106"/>
      <c r="D2082" s="106"/>
      <c r="G2082" s="91"/>
      <c r="H2082" s="185"/>
      <c r="I2082" s="186"/>
      <c r="J2082" s="187"/>
      <c r="K2082" s="91"/>
      <c r="L2082" s="188"/>
      <c r="M2082" s="95"/>
      <c r="N2082" s="189"/>
    </row>
    <row r="2083" ht="15.75" customHeight="1">
      <c r="A2083" s="89"/>
      <c r="B2083" s="90"/>
      <c r="C2083" s="106"/>
      <c r="D2083" s="106"/>
      <c r="G2083" s="91"/>
      <c r="H2083" s="185"/>
      <c r="I2083" s="186"/>
      <c r="J2083" s="187"/>
      <c r="K2083" s="91"/>
      <c r="L2083" s="188"/>
      <c r="M2083" s="95"/>
      <c r="N2083" s="189"/>
    </row>
    <row r="2084" ht="15.75" customHeight="1">
      <c r="A2084" s="89"/>
      <c r="B2084" s="90"/>
      <c r="C2084" s="106"/>
      <c r="D2084" s="106"/>
      <c r="G2084" s="91"/>
      <c r="H2084" s="185"/>
      <c r="I2084" s="186"/>
      <c r="J2084" s="187"/>
      <c r="K2084" s="91"/>
      <c r="L2084" s="188"/>
      <c r="M2084" s="95"/>
      <c r="N2084" s="189"/>
    </row>
    <row r="2085" ht="15.75" customHeight="1">
      <c r="A2085" s="89"/>
      <c r="B2085" s="90"/>
      <c r="C2085" s="106"/>
      <c r="D2085" s="106"/>
      <c r="G2085" s="91"/>
      <c r="H2085" s="185"/>
      <c r="I2085" s="186"/>
      <c r="J2085" s="187"/>
      <c r="K2085" s="91"/>
      <c r="L2085" s="188"/>
      <c r="M2085" s="95"/>
      <c r="N2085" s="189"/>
    </row>
    <row r="2086" ht="15.75" customHeight="1">
      <c r="A2086" s="89"/>
      <c r="B2086" s="90"/>
      <c r="C2086" s="106"/>
      <c r="D2086" s="106"/>
      <c r="G2086" s="91"/>
      <c r="H2086" s="185"/>
      <c r="I2086" s="186"/>
      <c r="J2086" s="187"/>
      <c r="K2086" s="91"/>
      <c r="L2086" s="188"/>
      <c r="M2086" s="95"/>
      <c r="N2086" s="189"/>
    </row>
    <row r="2087" ht="15.75" customHeight="1">
      <c r="A2087" s="89"/>
      <c r="B2087" s="90"/>
      <c r="C2087" s="106"/>
      <c r="D2087" s="106"/>
      <c r="G2087" s="91"/>
      <c r="H2087" s="185"/>
      <c r="I2087" s="186"/>
      <c r="J2087" s="187"/>
      <c r="K2087" s="91"/>
      <c r="L2087" s="188"/>
      <c r="M2087" s="95"/>
      <c r="N2087" s="189"/>
    </row>
    <row r="2088" ht="15.75" customHeight="1">
      <c r="A2088" s="89"/>
      <c r="B2088" s="90"/>
      <c r="C2088" s="106"/>
      <c r="D2088" s="106"/>
      <c r="G2088" s="91"/>
      <c r="H2088" s="185"/>
      <c r="I2088" s="186"/>
      <c r="J2088" s="187"/>
      <c r="K2088" s="91"/>
      <c r="L2088" s="188"/>
      <c r="M2088" s="95"/>
      <c r="N2088" s="189"/>
    </row>
    <row r="2089" ht="15.75" customHeight="1">
      <c r="A2089" s="89"/>
      <c r="B2089" s="90"/>
      <c r="C2089" s="106"/>
      <c r="D2089" s="106"/>
      <c r="G2089" s="91"/>
      <c r="H2089" s="185"/>
      <c r="I2089" s="186"/>
      <c r="J2089" s="187"/>
      <c r="K2089" s="91"/>
      <c r="L2089" s="188"/>
      <c r="M2089" s="95"/>
      <c r="N2089" s="189"/>
    </row>
    <row r="2090" ht="15.75" customHeight="1">
      <c r="A2090" s="89"/>
      <c r="B2090" s="90"/>
      <c r="C2090" s="106"/>
      <c r="D2090" s="106"/>
      <c r="G2090" s="91"/>
      <c r="H2090" s="185"/>
      <c r="I2090" s="186"/>
      <c r="J2090" s="187"/>
      <c r="K2090" s="91"/>
      <c r="L2090" s="188"/>
      <c r="M2090" s="95"/>
      <c r="N2090" s="189"/>
    </row>
    <row r="2091" ht="15.75" customHeight="1">
      <c r="A2091" s="89"/>
      <c r="B2091" s="90"/>
      <c r="C2091" s="106"/>
      <c r="D2091" s="106"/>
      <c r="G2091" s="91"/>
      <c r="H2091" s="185"/>
      <c r="I2091" s="186"/>
      <c r="J2091" s="187"/>
      <c r="K2091" s="91"/>
      <c r="L2091" s="188"/>
      <c r="M2091" s="95"/>
      <c r="N2091" s="189"/>
    </row>
    <row r="2092" ht="15.75" customHeight="1">
      <c r="A2092" s="89"/>
      <c r="B2092" s="90"/>
      <c r="C2092" s="106"/>
      <c r="D2092" s="106"/>
      <c r="G2092" s="91"/>
      <c r="H2092" s="185"/>
      <c r="I2092" s="186"/>
      <c r="J2092" s="187"/>
      <c r="K2092" s="91"/>
      <c r="L2092" s="188"/>
      <c r="M2092" s="95"/>
      <c r="N2092" s="189"/>
    </row>
    <row r="2093" ht="15.75" customHeight="1">
      <c r="A2093" s="89"/>
      <c r="B2093" s="90"/>
      <c r="C2093" s="106"/>
      <c r="D2093" s="106"/>
      <c r="G2093" s="91"/>
      <c r="H2093" s="185"/>
      <c r="I2093" s="186"/>
      <c r="J2093" s="187"/>
      <c r="K2093" s="91"/>
      <c r="L2093" s="188"/>
      <c r="M2093" s="95"/>
      <c r="N2093" s="189"/>
    </row>
    <row r="2094" ht="15.75" customHeight="1">
      <c r="A2094" s="89"/>
      <c r="B2094" s="90"/>
      <c r="C2094" s="106"/>
      <c r="D2094" s="106"/>
      <c r="G2094" s="91"/>
      <c r="H2094" s="185"/>
      <c r="I2094" s="186"/>
      <c r="J2094" s="187"/>
      <c r="K2094" s="91"/>
      <c r="L2094" s="188"/>
      <c r="M2094" s="95"/>
      <c r="N2094" s="189"/>
    </row>
    <row r="2095" ht="15.75" customHeight="1">
      <c r="A2095" s="89"/>
      <c r="B2095" s="90"/>
      <c r="C2095" s="106"/>
      <c r="D2095" s="106"/>
      <c r="G2095" s="91"/>
      <c r="H2095" s="185"/>
      <c r="I2095" s="186"/>
      <c r="J2095" s="187"/>
      <c r="K2095" s="91"/>
      <c r="L2095" s="188"/>
      <c r="M2095" s="95"/>
      <c r="N2095" s="189"/>
    </row>
    <row r="2096" ht="15.75" customHeight="1">
      <c r="A2096" s="89"/>
      <c r="B2096" s="90"/>
      <c r="C2096" s="106"/>
      <c r="D2096" s="106"/>
      <c r="G2096" s="91"/>
      <c r="H2096" s="185"/>
      <c r="I2096" s="186"/>
      <c r="J2096" s="187"/>
      <c r="K2096" s="91"/>
      <c r="L2096" s="188"/>
      <c r="M2096" s="95"/>
      <c r="N2096" s="189"/>
    </row>
    <row r="2097" ht="15.75" customHeight="1">
      <c r="A2097" s="89"/>
      <c r="B2097" s="90"/>
      <c r="C2097" s="106"/>
      <c r="D2097" s="106"/>
      <c r="G2097" s="91"/>
      <c r="H2097" s="185"/>
      <c r="I2097" s="186"/>
      <c r="J2097" s="187"/>
      <c r="K2097" s="91"/>
      <c r="L2097" s="188"/>
      <c r="M2097" s="95"/>
      <c r="N2097" s="189"/>
    </row>
    <row r="2098" ht="15.75" customHeight="1">
      <c r="A2098" s="89"/>
      <c r="B2098" s="90"/>
      <c r="C2098" s="106"/>
      <c r="D2098" s="106"/>
      <c r="G2098" s="91"/>
      <c r="H2098" s="185"/>
      <c r="I2098" s="186"/>
      <c r="J2098" s="187"/>
      <c r="K2098" s="91"/>
      <c r="L2098" s="188"/>
      <c r="M2098" s="95"/>
      <c r="N2098" s="189"/>
    </row>
    <row r="2099" ht="15.75" customHeight="1">
      <c r="A2099" s="89"/>
      <c r="B2099" s="90"/>
      <c r="C2099" s="106"/>
      <c r="D2099" s="106"/>
      <c r="G2099" s="91"/>
      <c r="H2099" s="185"/>
      <c r="I2099" s="186"/>
      <c r="J2099" s="187"/>
      <c r="K2099" s="91"/>
      <c r="L2099" s="188"/>
      <c r="M2099" s="95"/>
      <c r="N2099" s="189"/>
    </row>
    <row r="2100" ht="15.75" customHeight="1">
      <c r="A2100" s="89"/>
      <c r="B2100" s="90"/>
      <c r="C2100" s="106"/>
      <c r="D2100" s="106"/>
      <c r="G2100" s="91"/>
      <c r="H2100" s="185"/>
      <c r="I2100" s="186"/>
      <c r="J2100" s="187"/>
      <c r="K2100" s="91"/>
      <c r="L2100" s="188"/>
      <c r="M2100" s="95"/>
      <c r="N2100" s="189"/>
    </row>
    <row r="2101" ht="15.75" customHeight="1">
      <c r="A2101" s="89"/>
      <c r="B2101" s="90"/>
      <c r="C2101" s="106"/>
      <c r="D2101" s="106"/>
      <c r="G2101" s="91"/>
      <c r="H2101" s="185"/>
      <c r="I2101" s="186"/>
      <c r="J2101" s="187"/>
      <c r="K2101" s="91"/>
      <c r="L2101" s="188"/>
      <c r="M2101" s="95"/>
      <c r="N2101" s="189"/>
    </row>
    <row r="2102" ht="15.75" customHeight="1">
      <c r="A2102" s="89"/>
      <c r="B2102" s="90"/>
      <c r="C2102" s="106"/>
      <c r="D2102" s="106"/>
      <c r="G2102" s="91"/>
      <c r="H2102" s="185"/>
      <c r="I2102" s="186"/>
      <c r="J2102" s="187"/>
      <c r="K2102" s="91"/>
      <c r="L2102" s="188"/>
      <c r="M2102" s="95"/>
      <c r="N2102" s="189"/>
    </row>
    <row r="2103" ht="15.75" customHeight="1">
      <c r="A2103" s="89"/>
      <c r="B2103" s="90"/>
      <c r="C2103" s="106"/>
      <c r="D2103" s="106"/>
      <c r="G2103" s="91"/>
      <c r="H2103" s="185"/>
      <c r="I2103" s="186"/>
      <c r="J2103" s="187"/>
      <c r="K2103" s="91"/>
      <c r="L2103" s="188"/>
      <c r="M2103" s="95"/>
      <c r="N2103" s="189"/>
    </row>
    <row r="2104" ht="15.75" customHeight="1">
      <c r="A2104" s="89"/>
      <c r="B2104" s="90"/>
      <c r="C2104" s="106"/>
      <c r="D2104" s="106"/>
      <c r="G2104" s="91"/>
      <c r="H2104" s="185"/>
      <c r="I2104" s="186"/>
      <c r="J2104" s="187"/>
      <c r="K2104" s="91"/>
      <c r="L2104" s="188"/>
      <c r="M2104" s="95"/>
      <c r="N2104" s="189"/>
    </row>
    <row r="2105" ht="15.75" customHeight="1">
      <c r="A2105" s="89"/>
      <c r="B2105" s="90"/>
      <c r="C2105" s="106"/>
      <c r="D2105" s="106"/>
      <c r="G2105" s="91"/>
      <c r="H2105" s="185"/>
      <c r="I2105" s="186"/>
      <c r="J2105" s="187"/>
      <c r="K2105" s="91"/>
      <c r="L2105" s="188"/>
      <c r="M2105" s="95"/>
      <c r="N2105" s="189"/>
    </row>
    <row r="2106" ht="15.75" customHeight="1">
      <c r="A2106" s="89"/>
      <c r="B2106" s="90"/>
      <c r="C2106" s="106"/>
      <c r="D2106" s="106"/>
      <c r="G2106" s="91"/>
      <c r="H2106" s="185"/>
      <c r="I2106" s="186"/>
      <c r="J2106" s="187"/>
      <c r="K2106" s="91"/>
      <c r="L2106" s="188"/>
      <c r="M2106" s="95"/>
      <c r="N2106" s="189"/>
    </row>
    <row r="2107" ht="15.75" customHeight="1">
      <c r="A2107" s="89"/>
      <c r="B2107" s="90"/>
      <c r="C2107" s="106"/>
      <c r="D2107" s="106"/>
      <c r="G2107" s="91"/>
      <c r="H2107" s="185"/>
      <c r="I2107" s="186"/>
      <c r="J2107" s="187"/>
      <c r="K2107" s="91"/>
      <c r="L2107" s="188"/>
      <c r="M2107" s="95"/>
      <c r="N2107" s="189"/>
    </row>
    <row r="2108" ht="15.75" customHeight="1">
      <c r="A2108" s="89"/>
      <c r="B2108" s="90"/>
      <c r="C2108" s="106"/>
      <c r="D2108" s="106"/>
      <c r="G2108" s="91"/>
      <c r="H2108" s="185"/>
      <c r="I2108" s="186"/>
      <c r="J2108" s="187"/>
      <c r="K2108" s="91"/>
      <c r="L2108" s="188"/>
      <c r="M2108" s="95"/>
      <c r="N2108" s="189"/>
    </row>
    <row r="2109" ht="15.75" customHeight="1">
      <c r="A2109" s="89"/>
      <c r="B2109" s="90"/>
      <c r="C2109" s="106"/>
      <c r="D2109" s="106"/>
      <c r="G2109" s="91"/>
      <c r="H2109" s="185"/>
      <c r="I2109" s="186"/>
      <c r="J2109" s="187"/>
      <c r="K2109" s="91"/>
      <c r="L2109" s="188"/>
      <c r="M2109" s="95"/>
      <c r="N2109" s="189"/>
    </row>
    <row r="2110" ht="15.75" customHeight="1">
      <c r="A2110" s="89"/>
      <c r="B2110" s="90"/>
      <c r="C2110" s="106"/>
      <c r="D2110" s="106"/>
      <c r="G2110" s="91"/>
      <c r="H2110" s="185"/>
      <c r="I2110" s="186"/>
      <c r="J2110" s="187"/>
      <c r="K2110" s="91"/>
      <c r="L2110" s="188"/>
      <c r="M2110" s="95"/>
      <c r="N2110" s="189"/>
    </row>
    <row r="2111" ht="15.75" customHeight="1">
      <c r="A2111" s="89"/>
      <c r="B2111" s="90"/>
      <c r="C2111" s="106"/>
      <c r="D2111" s="106"/>
      <c r="G2111" s="91"/>
      <c r="H2111" s="185"/>
      <c r="I2111" s="186"/>
      <c r="J2111" s="187"/>
      <c r="K2111" s="91"/>
      <c r="L2111" s="188"/>
      <c r="M2111" s="95"/>
      <c r="N2111" s="189"/>
    </row>
    <row r="2112" ht="15.75" customHeight="1">
      <c r="A2112" s="89"/>
      <c r="B2112" s="90"/>
      <c r="C2112" s="106"/>
      <c r="D2112" s="106"/>
      <c r="G2112" s="91"/>
      <c r="H2112" s="185"/>
      <c r="I2112" s="186"/>
      <c r="J2112" s="187"/>
      <c r="K2112" s="91"/>
      <c r="L2112" s="188"/>
      <c r="M2112" s="95"/>
      <c r="N2112" s="189"/>
    </row>
    <row r="2113" ht="15.75" customHeight="1">
      <c r="A2113" s="89"/>
      <c r="B2113" s="90"/>
      <c r="C2113" s="106"/>
      <c r="D2113" s="106"/>
      <c r="G2113" s="91"/>
      <c r="H2113" s="185"/>
      <c r="I2113" s="186"/>
      <c r="J2113" s="187"/>
      <c r="K2113" s="91"/>
      <c r="L2113" s="188"/>
      <c r="M2113" s="95"/>
      <c r="N2113" s="189"/>
    </row>
    <row r="2114" ht="15.75" customHeight="1">
      <c r="A2114" s="89"/>
      <c r="B2114" s="90"/>
      <c r="C2114" s="106"/>
      <c r="D2114" s="106"/>
      <c r="G2114" s="91"/>
      <c r="H2114" s="185"/>
      <c r="I2114" s="186"/>
      <c r="J2114" s="187"/>
      <c r="K2114" s="91"/>
      <c r="L2114" s="188"/>
      <c r="M2114" s="95"/>
      <c r="N2114" s="189"/>
    </row>
    <row r="2115" ht="15.75" customHeight="1">
      <c r="A2115" s="89"/>
      <c r="B2115" s="90"/>
      <c r="C2115" s="106"/>
      <c r="D2115" s="106"/>
      <c r="G2115" s="91"/>
      <c r="H2115" s="185"/>
      <c r="I2115" s="186"/>
      <c r="J2115" s="187"/>
      <c r="K2115" s="91"/>
      <c r="L2115" s="188"/>
      <c r="M2115" s="95"/>
      <c r="N2115" s="189"/>
    </row>
    <row r="2116" ht="15.75" customHeight="1">
      <c r="A2116" s="89"/>
      <c r="B2116" s="90"/>
      <c r="C2116" s="106"/>
      <c r="D2116" s="106"/>
      <c r="G2116" s="91"/>
      <c r="H2116" s="185"/>
      <c r="I2116" s="186"/>
      <c r="J2116" s="187"/>
      <c r="K2116" s="91"/>
      <c r="L2116" s="188"/>
      <c r="M2116" s="95"/>
      <c r="N2116" s="189"/>
    </row>
    <row r="2117" ht="15.75" customHeight="1">
      <c r="A2117" s="89"/>
      <c r="B2117" s="90"/>
      <c r="C2117" s="106"/>
      <c r="D2117" s="106"/>
      <c r="G2117" s="91"/>
      <c r="H2117" s="185"/>
      <c r="I2117" s="186"/>
      <c r="J2117" s="187"/>
      <c r="K2117" s="91"/>
      <c r="L2117" s="188"/>
      <c r="M2117" s="95"/>
      <c r="N2117" s="189"/>
    </row>
    <row r="2118" ht="15.75" customHeight="1">
      <c r="A2118" s="89"/>
      <c r="B2118" s="90"/>
      <c r="C2118" s="106"/>
      <c r="D2118" s="106"/>
      <c r="G2118" s="91"/>
      <c r="H2118" s="185"/>
      <c r="I2118" s="186"/>
      <c r="J2118" s="187"/>
      <c r="K2118" s="91"/>
      <c r="L2118" s="188"/>
      <c r="M2118" s="95"/>
      <c r="N2118" s="189"/>
    </row>
    <row r="2119" ht="15.75" customHeight="1">
      <c r="A2119" s="89"/>
      <c r="B2119" s="90"/>
      <c r="C2119" s="106"/>
      <c r="D2119" s="106"/>
      <c r="G2119" s="91"/>
      <c r="H2119" s="185"/>
      <c r="I2119" s="186"/>
      <c r="J2119" s="187"/>
      <c r="K2119" s="91"/>
      <c r="L2119" s="188"/>
      <c r="M2119" s="95"/>
      <c r="N2119" s="189"/>
    </row>
    <row r="2120" ht="15.75" customHeight="1">
      <c r="A2120" s="89"/>
      <c r="B2120" s="90"/>
      <c r="C2120" s="106"/>
      <c r="D2120" s="106"/>
      <c r="G2120" s="91"/>
      <c r="H2120" s="185"/>
      <c r="I2120" s="186"/>
      <c r="J2120" s="187"/>
      <c r="K2120" s="91"/>
      <c r="L2120" s="188"/>
      <c r="M2120" s="95"/>
      <c r="N2120" s="189"/>
    </row>
    <row r="2121" ht="15.75" customHeight="1">
      <c r="A2121" s="89"/>
      <c r="B2121" s="90"/>
      <c r="C2121" s="106"/>
      <c r="D2121" s="106"/>
      <c r="G2121" s="91"/>
      <c r="H2121" s="185"/>
      <c r="I2121" s="186"/>
      <c r="J2121" s="187"/>
      <c r="K2121" s="91"/>
      <c r="L2121" s="188"/>
      <c r="M2121" s="95"/>
      <c r="N2121" s="189"/>
    </row>
    <row r="2122" ht="15.75" customHeight="1">
      <c r="A2122" s="89"/>
      <c r="B2122" s="90"/>
      <c r="C2122" s="106"/>
      <c r="D2122" s="106"/>
      <c r="G2122" s="91"/>
      <c r="H2122" s="185"/>
      <c r="I2122" s="186"/>
      <c r="J2122" s="187"/>
      <c r="K2122" s="91"/>
      <c r="L2122" s="188"/>
      <c r="M2122" s="95"/>
      <c r="N2122" s="189"/>
    </row>
    <row r="2123" ht="15.75" customHeight="1">
      <c r="A2123" s="89"/>
      <c r="B2123" s="90"/>
      <c r="C2123" s="106"/>
      <c r="D2123" s="106"/>
      <c r="G2123" s="91"/>
      <c r="H2123" s="185"/>
      <c r="I2123" s="186"/>
      <c r="J2123" s="187"/>
      <c r="K2123" s="91"/>
      <c r="L2123" s="188"/>
      <c r="M2123" s="95"/>
      <c r="N2123" s="189"/>
    </row>
    <row r="2124" ht="15.75" customHeight="1">
      <c r="A2124" s="89"/>
      <c r="B2124" s="90"/>
      <c r="C2124" s="106"/>
      <c r="D2124" s="106"/>
      <c r="G2124" s="91"/>
      <c r="H2124" s="185"/>
      <c r="I2124" s="186"/>
      <c r="J2124" s="187"/>
      <c r="K2124" s="91"/>
      <c r="L2124" s="188"/>
      <c r="M2124" s="95"/>
      <c r="N2124" s="189"/>
    </row>
    <row r="2125" ht="15.75" customHeight="1">
      <c r="A2125" s="89"/>
      <c r="B2125" s="90"/>
      <c r="C2125" s="106"/>
      <c r="D2125" s="106"/>
      <c r="G2125" s="91"/>
      <c r="H2125" s="185"/>
      <c r="I2125" s="186"/>
      <c r="J2125" s="187"/>
      <c r="K2125" s="91"/>
      <c r="L2125" s="188"/>
      <c r="M2125" s="95"/>
      <c r="N2125" s="189"/>
    </row>
    <row r="2126" ht="15.75" customHeight="1">
      <c r="A2126" s="89"/>
      <c r="B2126" s="90"/>
      <c r="C2126" s="106"/>
      <c r="D2126" s="106"/>
      <c r="G2126" s="91"/>
      <c r="H2126" s="185"/>
      <c r="I2126" s="186"/>
      <c r="J2126" s="187"/>
      <c r="K2126" s="91"/>
      <c r="L2126" s="188"/>
      <c r="M2126" s="95"/>
      <c r="N2126" s="189"/>
    </row>
    <row r="2127" ht="15.75" customHeight="1">
      <c r="A2127" s="89"/>
      <c r="B2127" s="90"/>
      <c r="C2127" s="106"/>
      <c r="D2127" s="106"/>
      <c r="G2127" s="91"/>
      <c r="H2127" s="185"/>
      <c r="I2127" s="186"/>
      <c r="J2127" s="187"/>
      <c r="K2127" s="91"/>
      <c r="L2127" s="188"/>
      <c r="M2127" s="95"/>
      <c r="N2127" s="189"/>
    </row>
    <row r="2128" ht="15.75" customHeight="1">
      <c r="A2128" s="89"/>
      <c r="B2128" s="90"/>
      <c r="C2128" s="106"/>
      <c r="D2128" s="106"/>
      <c r="G2128" s="91"/>
      <c r="H2128" s="185"/>
      <c r="I2128" s="186"/>
      <c r="J2128" s="187"/>
      <c r="K2128" s="91"/>
      <c r="L2128" s="188"/>
      <c r="M2128" s="95"/>
      <c r="N2128" s="189"/>
    </row>
    <row r="2129" ht="15.75" customHeight="1">
      <c r="A2129" s="89"/>
      <c r="B2129" s="90"/>
      <c r="C2129" s="106"/>
      <c r="D2129" s="106"/>
      <c r="G2129" s="91"/>
      <c r="H2129" s="185"/>
      <c r="I2129" s="186"/>
      <c r="J2129" s="187"/>
      <c r="K2129" s="91"/>
      <c r="L2129" s="188"/>
      <c r="M2129" s="95"/>
      <c r="N2129" s="189"/>
    </row>
    <row r="2130" ht="15.75" customHeight="1">
      <c r="A2130" s="89"/>
      <c r="B2130" s="90"/>
      <c r="C2130" s="106"/>
      <c r="D2130" s="106"/>
      <c r="G2130" s="91"/>
      <c r="H2130" s="185"/>
      <c r="I2130" s="186"/>
      <c r="J2130" s="187"/>
      <c r="K2130" s="91"/>
      <c r="L2130" s="188"/>
      <c r="M2130" s="95"/>
      <c r="N2130" s="189"/>
    </row>
    <row r="2131" ht="15.75" customHeight="1">
      <c r="A2131" s="89"/>
      <c r="B2131" s="90"/>
      <c r="C2131" s="106"/>
      <c r="D2131" s="106"/>
      <c r="G2131" s="91"/>
      <c r="H2131" s="185"/>
      <c r="I2131" s="186"/>
      <c r="J2131" s="187"/>
      <c r="K2131" s="91"/>
      <c r="L2131" s="188"/>
      <c r="M2131" s="95"/>
      <c r="N2131" s="189"/>
    </row>
    <row r="2132" ht="15.75" customHeight="1">
      <c r="A2132" s="89"/>
      <c r="B2132" s="90"/>
      <c r="C2132" s="106"/>
      <c r="D2132" s="106"/>
      <c r="G2132" s="91"/>
      <c r="H2132" s="185"/>
      <c r="I2132" s="186"/>
      <c r="J2132" s="187"/>
      <c r="K2132" s="91"/>
      <c r="L2132" s="188"/>
      <c r="M2132" s="95"/>
      <c r="N2132" s="189"/>
    </row>
    <row r="2133" ht="15.75" customHeight="1">
      <c r="A2133" s="89"/>
      <c r="B2133" s="90"/>
      <c r="C2133" s="106"/>
      <c r="D2133" s="106"/>
      <c r="G2133" s="91"/>
      <c r="H2133" s="185"/>
      <c r="I2133" s="186"/>
      <c r="J2133" s="187"/>
      <c r="K2133" s="91"/>
      <c r="L2133" s="188"/>
      <c r="M2133" s="95"/>
      <c r="N2133" s="189"/>
    </row>
    <row r="2134" ht="15.75" customHeight="1">
      <c r="A2134" s="89"/>
      <c r="B2134" s="90"/>
      <c r="C2134" s="106"/>
      <c r="D2134" s="106"/>
      <c r="G2134" s="91"/>
      <c r="H2134" s="185"/>
      <c r="I2134" s="186"/>
      <c r="J2134" s="187"/>
      <c r="K2134" s="91"/>
      <c r="L2134" s="188"/>
      <c r="M2134" s="95"/>
      <c r="N2134" s="189"/>
    </row>
    <row r="2135" ht="15.75" customHeight="1">
      <c r="A2135" s="89"/>
      <c r="B2135" s="90"/>
      <c r="C2135" s="106"/>
      <c r="D2135" s="106"/>
      <c r="G2135" s="91"/>
      <c r="H2135" s="185"/>
      <c r="I2135" s="186"/>
      <c r="J2135" s="187"/>
      <c r="K2135" s="91"/>
      <c r="L2135" s="188"/>
      <c r="M2135" s="95"/>
      <c r="N2135" s="189"/>
    </row>
    <row r="2136" ht="15.75" customHeight="1">
      <c r="A2136" s="89"/>
      <c r="B2136" s="90"/>
      <c r="C2136" s="106"/>
      <c r="D2136" s="106"/>
      <c r="G2136" s="91"/>
      <c r="H2136" s="185"/>
      <c r="I2136" s="186"/>
      <c r="J2136" s="187"/>
      <c r="K2136" s="91"/>
      <c r="L2136" s="188"/>
      <c r="M2136" s="95"/>
      <c r="N2136" s="189"/>
    </row>
    <row r="2137" ht="15.75" customHeight="1">
      <c r="A2137" s="89"/>
      <c r="B2137" s="90"/>
      <c r="C2137" s="106"/>
      <c r="D2137" s="106"/>
      <c r="G2137" s="91"/>
      <c r="H2137" s="185"/>
      <c r="I2137" s="186"/>
      <c r="J2137" s="187"/>
      <c r="K2137" s="91"/>
      <c r="L2137" s="188"/>
      <c r="M2137" s="95"/>
      <c r="N2137" s="189"/>
    </row>
    <row r="2138" ht="15.75" customHeight="1">
      <c r="A2138" s="89"/>
      <c r="B2138" s="90"/>
      <c r="C2138" s="106"/>
      <c r="D2138" s="106"/>
      <c r="G2138" s="91"/>
      <c r="H2138" s="185"/>
      <c r="I2138" s="186"/>
      <c r="J2138" s="187"/>
      <c r="K2138" s="91"/>
      <c r="L2138" s="188"/>
      <c r="M2138" s="95"/>
      <c r="N2138" s="189"/>
    </row>
    <row r="2139" ht="15.75" customHeight="1">
      <c r="A2139" s="89"/>
      <c r="B2139" s="90"/>
      <c r="C2139" s="106"/>
      <c r="D2139" s="106"/>
      <c r="G2139" s="91"/>
      <c r="H2139" s="185"/>
      <c r="I2139" s="186"/>
      <c r="J2139" s="187"/>
      <c r="K2139" s="91"/>
      <c r="L2139" s="188"/>
      <c r="M2139" s="95"/>
      <c r="N2139" s="189"/>
    </row>
    <row r="2140" ht="15.75" customHeight="1">
      <c r="A2140" s="89"/>
      <c r="B2140" s="90"/>
      <c r="C2140" s="106"/>
      <c r="D2140" s="106"/>
      <c r="G2140" s="91"/>
      <c r="H2140" s="185"/>
      <c r="I2140" s="186"/>
      <c r="J2140" s="187"/>
      <c r="K2140" s="91"/>
      <c r="L2140" s="188"/>
      <c r="M2140" s="95"/>
      <c r="N2140" s="189"/>
    </row>
    <row r="2141" ht="15.75" customHeight="1">
      <c r="A2141" s="89"/>
      <c r="B2141" s="90"/>
      <c r="C2141" s="106"/>
      <c r="D2141" s="106"/>
      <c r="G2141" s="91"/>
      <c r="H2141" s="185"/>
      <c r="I2141" s="186"/>
      <c r="J2141" s="187"/>
      <c r="K2141" s="91"/>
      <c r="L2141" s="188"/>
      <c r="M2141" s="95"/>
      <c r="N2141" s="189"/>
    </row>
    <row r="2142" ht="15.75" customHeight="1">
      <c r="A2142" s="89"/>
      <c r="B2142" s="90"/>
      <c r="C2142" s="106"/>
      <c r="D2142" s="106"/>
      <c r="G2142" s="91"/>
      <c r="H2142" s="185"/>
      <c r="I2142" s="186"/>
      <c r="J2142" s="187"/>
      <c r="K2142" s="91"/>
      <c r="L2142" s="188"/>
      <c r="M2142" s="95"/>
      <c r="N2142" s="189"/>
    </row>
    <row r="2143" ht="15.75" customHeight="1">
      <c r="A2143" s="89"/>
      <c r="B2143" s="90"/>
      <c r="C2143" s="106"/>
      <c r="D2143" s="106"/>
      <c r="G2143" s="91"/>
      <c r="H2143" s="185"/>
      <c r="I2143" s="186"/>
      <c r="J2143" s="187"/>
      <c r="K2143" s="91"/>
      <c r="L2143" s="188"/>
      <c r="M2143" s="95"/>
      <c r="N2143" s="189"/>
    </row>
    <row r="2144" ht="15.75" customHeight="1">
      <c r="A2144" s="89"/>
      <c r="B2144" s="90"/>
      <c r="C2144" s="106"/>
      <c r="D2144" s="106"/>
      <c r="G2144" s="91"/>
      <c r="H2144" s="185"/>
      <c r="I2144" s="186"/>
      <c r="J2144" s="187"/>
      <c r="K2144" s="91"/>
      <c r="L2144" s="188"/>
      <c r="M2144" s="95"/>
      <c r="N2144" s="189"/>
    </row>
    <row r="2145" ht="15.75" customHeight="1">
      <c r="A2145" s="89"/>
      <c r="B2145" s="90"/>
      <c r="C2145" s="106"/>
      <c r="D2145" s="106"/>
      <c r="G2145" s="91"/>
      <c r="H2145" s="185"/>
      <c r="I2145" s="186"/>
      <c r="J2145" s="187"/>
      <c r="K2145" s="91"/>
      <c r="L2145" s="188"/>
      <c r="M2145" s="95"/>
      <c r="N2145" s="189"/>
    </row>
    <row r="2146" ht="15.75" customHeight="1">
      <c r="A2146" s="89"/>
      <c r="B2146" s="90"/>
      <c r="C2146" s="106"/>
      <c r="D2146" s="106"/>
      <c r="G2146" s="91"/>
      <c r="H2146" s="185"/>
      <c r="I2146" s="186"/>
      <c r="J2146" s="187"/>
      <c r="K2146" s="91"/>
      <c r="L2146" s="188"/>
      <c r="M2146" s="95"/>
      <c r="N2146" s="189"/>
    </row>
    <row r="2147" ht="15.75" customHeight="1">
      <c r="A2147" s="89"/>
      <c r="B2147" s="90"/>
      <c r="C2147" s="106"/>
      <c r="D2147" s="106"/>
      <c r="G2147" s="91"/>
      <c r="H2147" s="185"/>
      <c r="I2147" s="186"/>
      <c r="J2147" s="187"/>
      <c r="K2147" s="91"/>
      <c r="L2147" s="188"/>
      <c r="M2147" s="95"/>
      <c r="N2147" s="189"/>
    </row>
    <row r="2148" ht="15.75" customHeight="1">
      <c r="A2148" s="89"/>
      <c r="B2148" s="90"/>
      <c r="C2148" s="106"/>
      <c r="D2148" s="106"/>
      <c r="G2148" s="91"/>
      <c r="H2148" s="185"/>
      <c r="I2148" s="186"/>
      <c r="J2148" s="187"/>
      <c r="K2148" s="91"/>
      <c r="L2148" s="188"/>
      <c r="M2148" s="95"/>
      <c r="N2148" s="189"/>
    </row>
    <row r="2149" ht="15.75" customHeight="1">
      <c r="A2149" s="89"/>
      <c r="B2149" s="90"/>
      <c r="C2149" s="106"/>
      <c r="D2149" s="106"/>
      <c r="G2149" s="91"/>
      <c r="H2149" s="185"/>
      <c r="I2149" s="186"/>
      <c r="J2149" s="187"/>
      <c r="K2149" s="91"/>
      <c r="L2149" s="188"/>
      <c r="M2149" s="95"/>
      <c r="N2149" s="189"/>
    </row>
    <row r="2150" ht="15.75" customHeight="1">
      <c r="A2150" s="89"/>
      <c r="B2150" s="90"/>
      <c r="C2150" s="106"/>
      <c r="D2150" s="106"/>
      <c r="G2150" s="91"/>
      <c r="H2150" s="185"/>
      <c r="I2150" s="186"/>
      <c r="J2150" s="187"/>
      <c r="K2150" s="91"/>
      <c r="L2150" s="188"/>
      <c r="M2150" s="95"/>
      <c r="N2150" s="189"/>
    </row>
    <row r="2151" ht="15.75" customHeight="1">
      <c r="A2151" s="89"/>
      <c r="B2151" s="90"/>
      <c r="C2151" s="106"/>
      <c r="D2151" s="106"/>
      <c r="G2151" s="91"/>
      <c r="H2151" s="185"/>
      <c r="I2151" s="186"/>
      <c r="J2151" s="187"/>
      <c r="K2151" s="91"/>
      <c r="L2151" s="188"/>
      <c r="M2151" s="95"/>
      <c r="N2151" s="189"/>
    </row>
    <row r="2152" ht="15.75" customHeight="1">
      <c r="A2152" s="89"/>
      <c r="B2152" s="90"/>
      <c r="C2152" s="106"/>
      <c r="D2152" s="106"/>
      <c r="G2152" s="91"/>
      <c r="H2152" s="185"/>
      <c r="I2152" s="186"/>
      <c r="J2152" s="187"/>
      <c r="K2152" s="91"/>
      <c r="L2152" s="188"/>
      <c r="M2152" s="95"/>
      <c r="N2152" s="189"/>
    </row>
    <row r="2153" ht="15.75" customHeight="1">
      <c r="A2153" s="89"/>
      <c r="B2153" s="90"/>
      <c r="C2153" s="106"/>
      <c r="D2153" s="106"/>
      <c r="G2153" s="91"/>
      <c r="H2153" s="185"/>
      <c r="I2153" s="186"/>
      <c r="J2153" s="187"/>
      <c r="K2153" s="91"/>
      <c r="L2153" s="188"/>
      <c r="M2153" s="95"/>
      <c r="N2153" s="189"/>
    </row>
    <row r="2154" ht="15.75" customHeight="1">
      <c r="A2154" s="89"/>
      <c r="B2154" s="90"/>
      <c r="C2154" s="106"/>
      <c r="D2154" s="106"/>
      <c r="G2154" s="91"/>
      <c r="H2154" s="185"/>
      <c r="I2154" s="186"/>
      <c r="J2154" s="187"/>
      <c r="K2154" s="91"/>
      <c r="L2154" s="188"/>
      <c r="M2154" s="95"/>
      <c r="N2154" s="189"/>
    </row>
    <row r="2155" ht="15.75" customHeight="1">
      <c r="A2155" s="89"/>
      <c r="B2155" s="90"/>
      <c r="C2155" s="106"/>
      <c r="D2155" s="106"/>
      <c r="G2155" s="91"/>
      <c r="H2155" s="185"/>
      <c r="I2155" s="186"/>
      <c r="J2155" s="187"/>
      <c r="K2155" s="91"/>
      <c r="L2155" s="188"/>
      <c r="M2155" s="95"/>
      <c r="N2155" s="189"/>
    </row>
    <row r="2156" ht="15.75" customHeight="1">
      <c r="A2156" s="89"/>
      <c r="B2156" s="90"/>
      <c r="C2156" s="106"/>
      <c r="D2156" s="106"/>
      <c r="G2156" s="91"/>
      <c r="H2156" s="185"/>
      <c r="I2156" s="186"/>
      <c r="J2156" s="187"/>
      <c r="K2156" s="91"/>
      <c r="L2156" s="188"/>
      <c r="M2156" s="95"/>
      <c r="N2156" s="189"/>
    </row>
    <row r="2157" ht="15.75" customHeight="1">
      <c r="A2157" s="89"/>
      <c r="B2157" s="90"/>
      <c r="C2157" s="106"/>
      <c r="D2157" s="106"/>
      <c r="G2157" s="91"/>
      <c r="H2157" s="185"/>
      <c r="I2157" s="186"/>
      <c r="J2157" s="187"/>
      <c r="K2157" s="91"/>
      <c r="L2157" s="188"/>
      <c r="M2157" s="95"/>
      <c r="N2157" s="189"/>
    </row>
    <row r="2158" ht="15.75" customHeight="1">
      <c r="A2158" s="89"/>
      <c r="B2158" s="90"/>
      <c r="C2158" s="106"/>
      <c r="D2158" s="106"/>
      <c r="G2158" s="91"/>
      <c r="H2158" s="185"/>
      <c r="I2158" s="186"/>
      <c r="J2158" s="187"/>
      <c r="K2158" s="91"/>
      <c r="L2158" s="188"/>
      <c r="M2158" s="95"/>
      <c r="N2158" s="189"/>
    </row>
    <row r="2159" ht="15.75" customHeight="1">
      <c r="A2159" s="89"/>
      <c r="B2159" s="90"/>
      <c r="C2159" s="106"/>
      <c r="D2159" s="106"/>
      <c r="G2159" s="91"/>
      <c r="H2159" s="185"/>
      <c r="I2159" s="186"/>
      <c r="J2159" s="187"/>
      <c r="K2159" s="91"/>
      <c r="L2159" s="188"/>
      <c r="M2159" s="95"/>
      <c r="N2159" s="189"/>
    </row>
    <row r="2160" ht="15.75" customHeight="1">
      <c r="A2160" s="89"/>
      <c r="B2160" s="90"/>
      <c r="C2160" s="106"/>
      <c r="D2160" s="106"/>
      <c r="G2160" s="91"/>
      <c r="H2160" s="185"/>
      <c r="I2160" s="186"/>
      <c r="J2160" s="187"/>
      <c r="K2160" s="91"/>
      <c r="L2160" s="188"/>
      <c r="M2160" s="95"/>
      <c r="N2160" s="189"/>
    </row>
    <row r="2161" ht="15.75" customHeight="1">
      <c r="A2161" s="89"/>
      <c r="B2161" s="90"/>
      <c r="C2161" s="106"/>
      <c r="D2161" s="106"/>
      <c r="G2161" s="91"/>
      <c r="H2161" s="185"/>
      <c r="I2161" s="186"/>
      <c r="J2161" s="187"/>
      <c r="K2161" s="91"/>
      <c r="L2161" s="188"/>
      <c r="M2161" s="95"/>
      <c r="N2161" s="189"/>
    </row>
    <row r="2162" ht="15.75" customHeight="1">
      <c r="A2162" s="89"/>
      <c r="B2162" s="90"/>
      <c r="C2162" s="106"/>
      <c r="D2162" s="106"/>
      <c r="G2162" s="91"/>
      <c r="H2162" s="185"/>
      <c r="I2162" s="186"/>
      <c r="J2162" s="187"/>
      <c r="K2162" s="91"/>
      <c r="L2162" s="188"/>
      <c r="M2162" s="95"/>
      <c r="N2162" s="189"/>
    </row>
    <row r="2163" ht="15.75" customHeight="1">
      <c r="A2163" s="89"/>
      <c r="B2163" s="90"/>
      <c r="C2163" s="106"/>
      <c r="D2163" s="106"/>
      <c r="G2163" s="91"/>
      <c r="H2163" s="185"/>
      <c r="I2163" s="186"/>
      <c r="J2163" s="187"/>
      <c r="K2163" s="91"/>
      <c r="L2163" s="188"/>
      <c r="M2163" s="95"/>
      <c r="N2163" s="189"/>
    </row>
    <row r="2164" ht="15.75" customHeight="1">
      <c r="A2164" s="89"/>
      <c r="B2164" s="90"/>
      <c r="C2164" s="106"/>
      <c r="D2164" s="106"/>
      <c r="G2164" s="91"/>
      <c r="H2164" s="185"/>
      <c r="I2164" s="186"/>
      <c r="J2164" s="187"/>
      <c r="K2164" s="91"/>
      <c r="L2164" s="188"/>
      <c r="M2164" s="95"/>
      <c r="N2164" s="189"/>
    </row>
    <row r="2165" ht="15.75" customHeight="1">
      <c r="A2165" s="89"/>
      <c r="B2165" s="90"/>
      <c r="C2165" s="106"/>
      <c r="D2165" s="106"/>
      <c r="G2165" s="91"/>
      <c r="H2165" s="185"/>
      <c r="I2165" s="186"/>
      <c r="J2165" s="187"/>
      <c r="K2165" s="91"/>
      <c r="L2165" s="188"/>
      <c r="M2165" s="95"/>
      <c r="N2165" s="189"/>
    </row>
    <row r="2166" ht="15.75" customHeight="1">
      <c r="A2166" s="89"/>
      <c r="B2166" s="90"/>
      <c r="C2166" s="106"/>
      <c r="D2166" s="106"/>
      <c r="G2166" s="91"/>
      <c r="H2166" s="185"/>
      <c r="I2166" s="186"/>
      <c r="J2166" s="187"/>
      <c r="K2166" s="91"/>
      <c r="L2166" s="188"/>
      <c r="M2166" s="95"/>
      <c r="N2166" s="189"/>
    </row>
    <row r="2167" ht="15.75" customHeight="1">
      <c r="A2167" s="89"/>
      <c r="B2167" s="90"/>
      <c r="C2167" s="106"/>
      <c r="D2167" s="106"/>
      <c r="G2167" s="91"/>
      <c r="H2167" s="185"/>
      <c r="I2167" s="186"/>
      <c r="J2167" s="187"/>
      <c r="K2167" s="91"/>
      <c r="L2167" s="188"/>
      <c r="M2167" s="95"/>
      <c r="N2167" s="189"/>
    </row>
    <row r="2168" ht="15.75" customHeight="1">
      <c r="A2168" s="89"/>
      <c r="B2168" s="90"/>
      <c r="C2168" s="106"/>
      <c r="D2168" s="106"/>
      <c r="G2168" s="91"/>
      <c r="H2168" s="185"/>
      <c r="I2168" s="186"/>
      <c r="J2168" s="187"/>
      <c r="K2168" s="91"/>
      <c r="L2168" s="188"/>
      <c r="M2168" s="95"/>
      <c r="N2168" s="189"/>
    </row>
    <row r="2169" ht="15.75" customHeight="1">
      <c r="A2169" s="89"/>
      <c r="B2169" s="90"/>
      <c r="C2169" s="106"/>
      <c r="D2169" s="106"/>
      <c r="G2169" s="91"/>
      <c r="H2169" s="185"/>
      <c r="I2169" s="186"/>
      <c r="J2169" s="187"/>
      <c r="K2169" s="91"/>
      <c r="L2169" s="188"/>
      <c r="M2169" s="95"/>
      <c r="N2169" s="189"/>
    </row>
    <row r="2170" ht="15.75" customHeight="1">
      <c r="A2170" s="89"/>
      <c r="B2170" s="90"/>
      <c r="C2170" s="106"/>
      <c r="D2170" s="106"/>
      <c r="G2170" s="91"/>
      <c r="H2170" s="185"/>
      <c r="I2170" s="186"/>
      <c r="J2170" s="187"/>
      <c r="K2170" s="91"/>
      <c r="L2170" s="188"/>
      <c r="M2170" s="95"/>
      <c r="N2170" s="189"/>
    </row>
    <row r="2171" ht="15.75" customHeight="1">
      <c r="A2171" s="89"/>
      <c r="B2171" s="90"/>
      <c r="C2171" s="106"/>
      <c r="D2171" s="106"/>
      <c r="G2171" s="91"/>
      <c r="H2171" s="185"/>
      <c r="I2171" s="186"/>
      <c r="J2171" s="187"/>
      <c r="K2171" s="91"/>
      <c r="L2171" s="188"/>
      <c r="M2171" s="95"/>
      <c r="N2171" s="189"/>
    </row>
    <row r="2172" ht="15.75" customHeight="1">
      <c r="A2172" s="89"/>
      <c r="B2172" s="90"/>
      <c r="C2172" s="106"/>
      <c r="D2172" s="106"/>
      <c r="G2172" s="91"/>
      <c r="H2172" s="185"/>
      <c r="I2172" s="186"/>
      <c r="J2172" s="187"/>
      <c r="K2172" s="91"/>
      <c r="L2172" s="188"/>
      <c r="M2172" s="95"/>
      <c r="N2172" s="189"/>
    </row>
    <row r="2173" ht="15.75" customHeight="1">
      <c r="A2173" s="89"/>
      <c r="B2173" s="90"/>
      <c r="C2173" s="106"/>
      <c r="D2173" s="106"/>
      <c r="G2173" s="91"/>
      <c r="H2173" s="185"/>
      <c r="I2173" s="186"/>
      <c r="J2173" s="187"/>
      <c r="K2173" s="91"/>
      <c r="L2173" s="188"/>
      <c r="M2173" s="95"/>
      <c r="N2173" s="189"/>
    </row>
    <row r="2174" ht="15.75" customHeight="1">
      <c r="A2174" s="89"/>
      <c r="B2174" s="90"/>
      <c r="C2174" s="106"/>
      <c r="D2174" s="106"/>
      <c r="G2174" s="91"/>
      <c r="H2174" s="185"/>
      <c r="I2174" s="186"/>
      <c r="J2174" s="187"/>
      <c r="K2174" s="91"/>
      <c r="L2174" s="188"/>
      <c r="M2174" s="95"/>
      <c r="N2174" s="189"/>
    </row>
    <row r="2175" ht="15.75" customHeight="1">
      <c r="A2175" s="89"/>
      <c r="B2175" s="90"/>
      <c r="C2175" s="106"/>
      <c r="D2175" s="106"/>
      <c r="G2175" s="91"/>
      <c r="H2175" s="185"/>
      <c r="I2175" s="186"/>
      <c r="J2175" s="187"/>
      <c r="K2175" s="91"/>
      <c r="L2175" s="188"/>
      <c r="M2175" s="95"/>
      <c r="N2175" s="189"/>
    </row>
    <row r="2176" ht="15.75" customHeight="1">
      <c r="A2176" s="89"/>
      <c r="B2176" s="90"/>
      <c r="C2176" s="106"/>
      <c r="D2176" s="106"/>
      <c r="G2176" s="91"/>
      <c r="H2176" s="185"/>
      <c r="I2176" s="186"/>
      <c r="J2176" s="187"/>
      <c r="K2176" s="91"/>
      <c r="L2176" s="188"/>
      <c r="M2176" s="95"/>
      <c r="N2176" s="189"/>
    </row>
    <row r="2177" ht="15.75" customHeight="1">
      <c r="A2177" s="89"/>
      <c r="B2177" s="90"/>
      <c r="C2177" s="106"/>
      <c r="D2177" s="106"/>
      <c r="G2177" s="91"/>
      <c r="H2177" s="185"/>
      <c r="I2177" s="186"/>
      <c r="J2177" s="187"/>
      <c r="K2177" s="91"/>
      <c r="L2177" s="188"/>
      <c r="M2177" s="95"/>
      <c r="N2177" s="189"/>
    </row>
    <row r="2178" ht="15.75" customHeight="1">
      <c r="A2178" s="89"/>
      <c r="B2178" s="90"/>
      <c r="C2178" s="106"/>
      <c r="D2178" s="106"/>
      <c r="G2178" s="91"/>
      <c r="H2178" s="185"/>
      <c r="I2178" s="186"/>
      <c r="J2178" s="187"/>
      <c r="K2178" s="91"/>
      <c r="L2178" s="188"/>
      <c r="M2178" s="95"/>
      <c r="N2178" s="189"/>
    </row>
    <row r="2179" ht="15.75" customHeight="1">
      <c r="A2179" s="89"/>
      <c r="B2179" s="90"/>
      <c r="C2179" s="106"/>
      <c r="D2179" s="106"/>
      <c r="G2179" s="91"/>
      <c r="H2179" s="185"/>
      <c r="I2179" s="186"/>
      <c r="J2179" s="187"/>
      <c r="K2179" s="91"/>
      <c r="L2179" s="188"/>
      <c r="M2179" s="95"/>
      <c r="N2179" s="189"/>
    </row>
    <row r="2180" ht="15.75" customHeight="1">
      <c r="A2180" s="89"/>
      <c r="B2180" s="90"/>
      <c r="C2180" s="106"/>
      <c r="D2180" s="106"/>
      <c r="G2180" s="91"/>
      <c r="H2180" s="185"/>
      <c r="I2180" s="186"/>
      <c r="J2180" s="187"/>
      <c r="K2180" s="91"/>
      <c r="L2180" s="188"/>
      <c r="M2180" s="95"/>
      <c r="N2180" s="189"/>
    </row>
    <row r="2181" ht="15.75" customHeight="1">
      <c r="A2181" s="89"/>
      <c r="B2181" s="90"/>
      <c r="C2181" s="106"/>
      <c r="D2181" s="106"/>
      <c r="G2181" s="91"/>
      <c r="H2181" s="185"/>
      <c r="I2181" s="186"/>
      <c r="J2181" s="187"/>
      <c r="K2181" s="91"/>
      <c r="L2181" s="188"/>
      <c r="M2181" s="95"/>
      <c r="N2181" s="189"/>
    </row>
    <row r="2182" ht="15.75" customHeight="1">
      <c r="A2182" s="89"/>
      <c r="B2182" s="90"/>
      <c r="C2182" s="106"/>
      <c r="D2182" s="106"/>
      <c r="G2182" s="91"/>
      <c r="H2182" s="185"/>
      <c r="I2182" s="186"/>
      <c r="J2182" s="187"/>
      <c r="K2182" s="91"/>
      <c r="L2182" s="188"/>
      <c r="M2182" s="95"/>
      <c r="N2182" s="189"/>
    </row>
    <row r="2183" ht="15.75" customHeight="1">
      <c r="A2183" s="89"/>
      <c r="B2183" s="90"/>
      <c r="C2183" s="106"/>
      <c r="D2183" s="106"/>
      <c r="G2183" s="91"/>
      <c r="H2183" s="185"/>
      <c r="I2183" s="186"/>
      <c r="J2183" s="187"/>
      <c r="K2183" s="91"/>
      <c r="L2183" s="188"/>
      <c r="M2183" s="95"/>
      <c r="N2183" s="189"/>
    </row>
    <row r="2184" ht="15.75" customHeight="1">
      <c r="A2184" s="89"/>
      <c r="B2184" s="90"/>
      <c r="C2184" s="106"/>
      <c r="D2184" s="106"/>
      <c r="G2184" s="91"/>
      <c r="H2184" s="185"/>
      <c r="I2184" s="186"/>
      <c r="J2184" s="187"/>
      <c r="K2184" s="91"/>
      <c r="L2184" s="188"/>
      <c r="M2184" s="95"/>
      <c r="N2184" s="189"/>
    </row>
    <row r="2185" ht="15.75" customHeight="1">
      <c r="A2185" s="89"/>
      <c r="B2185" s="90"/>
      <c r="C2185" s="106"/>
      <c r="D2185" s="106"/>
      <c r="G2185" s="91"/>
      <c r="H2185" s="185"/>
      <c r="I2185" s="186"/>
      <c r="J2185" s="187"/>
      <c r="K2185" s="91"/>
      <c r="L2185" s="188"/>
      <c r="M2185" s="95"/>
      <c r="N2185" s="189"/>
    </row>
    <row r="2186" ht="15.75" customHeight="1">
      <c r="A2186" s="89"/>
      <c r="B2186" s="90"/>
      <c r="C2186" s="106"/>
      <c r="D2186" s="106"/>
      <c r="G2186" s="91"/>
      <c r="H2186" s="185"/>
      <c r="I2186" s="186"/>
      <c r="J2186" s="187"/>
      <c r="K2186" s="91"/>
      <c r="L2186" s="188"/>
      <c r="M2186" s="95"/>
      <c r="N2186" s="189"/>
    </row>
    <row r="2187" ht="15.75" customHeight="1">
      <c r="A2187" s="89"/>
      <c r="B2187" s="90"/>
      <c r="C2187" s="106"/>
      <c r="D2187" s="106"/>
      <c r="G2187" s="91"/>
      <c r="H2187" s="185"/>
      <c r="I2187" s="186"/>
      <c r="J2187" s="187"/>
      <c r="K2187" s="91"/>
      <c r="L2187" s="188"/>
      <c r="M2187" s="95"/>
      <c r="N2187" s="189"/>
    </row>
    <row r="2188" ht="15.75" customHeight="1">
      <c r="A2188" s="89"/>
      <c r="B2188" s="90"/>
      <c r="C2188" s="106"/>
      <c r="D2188" s="106"/>
      <c r="G2188" s="91"/>
      <c r="H2188" s="185"/>
      <c r="I2188" s="186"/>
      <c r="J2188" s="187"/>
      <c r="K2188" s="91"/>
      <c r="L2188" s="188"/>
      <c r="M2188" s="95"/>
      <c r="N2188" s="189"/>
    </row>
    <row r="2189" ht="15.75" customHeight="1">
      <c r="A2189" s="89"/>
      <c r="B2189" s="90"/>
      <c r="C2189" s="106"/>
      <c r="D2189" s="106"/>
      <c r="G2189" s="91"/>
      <c r="H2189" s="185"/>
      <c r="I2189" s="186"/>
      <c r="J2189" s="187"/>
      <c r="K2189" s="91"/>
      <c r="L2189" s="188"/>
      <c r="M2189" s="95"/>
      <c r="N2189" s="189"/>
    </row>
    <row r="2190" ht="15.75" customHeight="1">
      <c r="A2190" s="89"/>
      <c r="B2190" s="90"/>
      <c r="C2190" s="106"/>
      <c r="D2190" s="106"/>
      <c r="G2190" s="91"/>
      <c r="H2190" s="185"/>
      <c r="I2190" s="186"/>
      <c r="J2190" s="187"/>
      <c r="K2190" s="91"/>
      <c r="L2190" s="188"/>
      <c r="M2190" s="95"/>
      <c r="N2190" s="189"/>
    </row>
    <row r="2191" ht="15.75" customHeight="1">
      <c r="A2191" s="89"/>
      <c r="B2191" s="90"/>
      <c r="C2191" s="106"/>
      <c r="D2191" s="106"/>
      <c r="G2191" s="91"/>
      <c r="H2191" s="185"/>
      <c r="I2191" s="186"/>
      <c r="J2191" s="187"/>
      <c r="K2191" s="91"/>
      <c r="L2191" s="188"/>
      <c r="M2191" s="95"/>
      <c r="N2191" s="189"/>
    </row>
    <row r="2192" ht="15.75" customHeight="1">
      <c r="A2192" s="89"/>
      <c r="B2192" s="90"/>
      <c r="C2192" s="106"/>
      <c r="D2192" s="106"/>
      <c r="G2192" s="91"/>
      <c r="H2192" s="185"/>
      <c r="I2192" s="186"/>
      <c r="J2192" s="187"/>
      <c r="K2192" s="91"/>
      <c r="L2192" s="188"/>
      <c r="M2192" s="95"/>
      <c r="N2192" s="189"/>
    </row>
    <row r="2193" ht="15.75" customHeight="1">
      <c r="A2193" s="89"/>
      <c r="B2193" s="90"/>
      <c r="C2193" s="106"/>
      <c r="D2193" s="106"/>
      <c r="G2193" s="91"/>
      <c r="H2193" s="185"/>
      <c r="I2193" s="186"/>
      <c r="J2193" s="187"/>
      <c r="K2193" s="91"/>
      <c r="L2193" s="188"/>
      <c r="M2193" s="95"/>
      <c r="N2193" s="189"/>
    </row>
    <row r="2194" ht="15.75" customHeight="1">
      <c r="A2194" s="89"/>
      <c r="B2194" s="90"/>
      <c r="C2194" s="106"/>
      <c r="D2194" s="106"/>
      <c r="G2194" s="91"/>
      <c r="H2194" s="185"/>
      <c r="I2194" s="186"/>
      <c r="J2194" s="187"/>
      <c r="K2194" s="91"/>
      <c r="L2194" s="188"/>
      <c r="M2194" s="95"/>
      <c r="N2194" s="189"/>
    </row>
    <row r="2195" ht="15.75" customHeight="1">
      <c r="A2195" s="89"/>
      <c r="B2195" s="90"/>
      <c r="C2195" s="106"/>
      <c r="D2195" s="106"/>
      <c r="G2195" s="91"/>
      <c r="H2195" s="185"/>
      <c r="I2195" s="186"/>
      <c r="J2195" s="187"/>
      <c r="K2195" s="91"/>
      <c r="L2195" s="188"/>
      <c r="M2195" s="95"/>
      <c r="N2195" s="189"/>
    </row>
    <row r="2196" ht="15.75" customHeight="1">
      <c r="A2196" s="89"/>
      <c r="B2196" s="90"/>
      <c r="C2196" s="106"/>
      <c r="D2196" s="106"/>
      <c r="G2196" s="91"/>
      <c r="H2196" s="185"/>
      <c r="I2196" s="186"/>
      <c r="J2196" s="187"/>
      <c r="K2196" s="91"/>
      <c r="L2196" s="188"/>
      <c r="M2196" s="95"/>
      <c r="N2196" s="189"/>
    </row>
    <row r="2197" ht="15.75" customHeight="1">
      <c r="A2197" s="89"/>
      <c r="B2197" s="90"/>
      <c r="C2197" s="106"/>
      <c r="D2197" s="106"/>
      <c r="G2197" s="91"/>
      <c r="H2197" s="185"/>
      <c r="I2197" s="186"/>
      <c r="J2197" s="187"/>
      <c r="K2197" s="91"/>
      <c r="L2197" s="188"/>
      <c r="M2197" s="95"/>
      <c r="N2197" s="189"/>
    </row>
    <row r="2198" ht="15.75" customHeight="1">
      <c r="A2198" s="89"/>
      <c r="B2198" s="90"/>
      <c r="C2198" s="106"/>
      <c r="D2198" s="106"/>
      <c r="G2198" s="91"/>
      <c r="H2198" s="185"/>
      <c r="I2198" s="186"/>
      <c r="J2198" s="187"/>
      <c r="K2198" s="91"/>
      <c r="L2198" s="188"/>
      <c r="M2198" s="95"/>
      <c r="N2198" s="189"/>
    </row>
    <row r="2199" ht="15.75" customHeight="1">
      <c r="A2199" s="89"/>
      <c r="B2199" s="90"/>
      <c r="C2199" s="106"/>
      <c r="D2199" s="106"/>
      <c r="G2199" s="91"/>
      <c r="H2199" s="185"/>
      <c r="I2199" s="186"/>
      <c r="J2199" s="187"/>
      <c r="K2199" s="91"/>
      <c r="L2199" s="188"/>
      <c r="M2199" s="95"/>
      <c r="N2199" s="189"/>
    </row>
    <row r="2200" ht="15.75" customHeight="1">
      <c r="A2200" s="89"/>
      <c r="B2200" s="90"/>
      <c r="C2200" s="106"/>
      <c r="D2200" s="106"/>
      <c r="G2200" s="91"/>
      <c r="H2200" s="185"/>
      <c r="I2200" s="186"/>
      <c r="J2200" s="187"/>
      <c r="K2200" s="91"/>
      <c r="L2200" s="188"/>
      <c r="M2200" s="95"/>
      <c r="N2200" s="189"/>
    </row>
    <row r="2201" ht="15.75" customHeight="1">
      <c r="A2201" s="89"/>
      <c r="B2201" s="90"/>
      <c r="C2201" s="106"/>
      <c r="D2201" s="106"/>
      <c r="G2201" s="91"/>
      <c r="H2201" s="185"/>
      <c r="I2201" s="186"/>
      <c r="J2201" s="187"/>
      <c r="K2201" s="91"/>
      <c r="L2201" s="188"/>
      <c r="M2201" s="95"/>
      <c r="N2201" s="189"/>
    </row>
    <row r="2202" ht="15.75" customHeight="1">
      <c r="A2202" s="89"/>
      <c r="B2202" s="90"/>
      <c r="C2202" s="106"/>
      <c r="D2202" s="106"/>
      <c r="G2202" s="91"/>
      <c r="H2202" s="185"/>
      <c r="I2202" s="186"/>
      <c r="J2202" s="187"/>
      <c r="K2202" s="91"/>
      <c r="L2202" s="188"/>
      <c r="M2202" s="95"/>
      <c r="N2202" s="189"/>
    </row>
    <row r="2203" ht="15.75" customHeight="1">
      <c r="A2203" s="89"/>
      <c r="B2203" s="90"/>
      <c r="C2203" s="106"/>
      <c r="D2203" s="106"/>
      <c r="G2203" s="91"/>
      <c r="H2203" s="185"/>
      <c r="I2203" s="186"/>
      <c r="J2203" s="187"/>
      <c r="K2203" s="91"/>
      <c r="L2203" s="188"/>
      <c r="M2203" s="95"/>
      <c r="N2203" s="189"/>
    </row>
    <row r="2204" ht="15.75" customHeight="1">
      <c r="A2204" s="89"/>
      <c r="B2204" s="90"/>
      <c r="C2204" s="106"/>
      <c r="D2204" s="106"/>
      <c r="G2204" s="91"/>
      <c r="H2204" s="185"/>
      <c r="I2204" s="186"/>
      <c r="J2204" s="187"/>
      <c r="K2204" s="91"/>
      <c r="L2204" s="188"/>
      <c r="M2204" s="95"/>
      <c r="N2204" s="189"/>
    </row>
    <row r="2205" ht="15.75" customHeight="1">
      <c r="A2205" s="89"/>
      <c r="B2205" s="90"/>
      <c r="C2205" s="106"/>
      <c r="D2205" s="106"/>
      <c r="G2205" s="91"/>
      <c r="H2205" s="185"/>
      <c r="I2205" s="186"/>
      <c r="J2205" s="187"/>
      <c r="K2205" s="91"/>
      <c r="L2205" s="188"/>
      <c r="M2205" s="95"/>
      <c r="N2205" s="189"/>
    </row>
    <row r="2206" ht="15.75" customHeight="1">
      <c r="A2206" s="89"/>
      <c r="B2206" s="90"/>
      <c r="C2206" s="106"/>
      <c r="D2206" s="106"/>
      <c r="G2206" s="91"/>
      <c r="H2206" s="185"/>
      <c r="I2206" s="186"/>
      <c r="J2206" s="187"/>
      <c r="K2206" s="91"/>
      <c r="L2206" s="188"/>
      <c r="M2206" s="95"/>
      <c r="N2206" s="189"/>
    </row>
    <row r="2207" ht="15.75" customHeight="1">
      <c r="A2207" s="89"/>
      <c r="B2207" s="90"/>
      <c r="C2207" s="106"/>
      <c r="D2207" s="106"/>
      <c r="G2207" s="91"/>
      <c r="H2207" s="185"/>
      <c r="I2207" s="186"/>
      <c r="J2207" s="187"/>
      <c r="K2207" s="91"/>
      <c r="L2207" s="188"/>
      <c r="M2207" s="95"/>
      <c r="N2207" s="189"/>
    </row>
    <row r="2208" ht="15.75" customHeight="1">
      <c r="A2208" s="89"/>
      <c r="B2208" s="90"/>
      <c r="C2208" s="106"/>
      <c r="D2208" s="106"/>
      <c r="G2208" s="91"/>
      <c r="H2208" s="185"/>
      <c r="I2208" s="186"/>
      <c r="J2208" s="187"/>
      <c r="K2208" s="91"/>
      <c r="L2208" s="188"/>
      <c r="M2208" s="95"/>
      <c r="N2208" s="189"/>
    </row>
    <row r="2209" ht="15.75" customHeight="1">
      <c r="A2209" s="89"/>
      <c r="B2209" s="90"/>
      <c r="C2209" s="106"/>
      <c r="D2209" s="106"/>
      <c r="G2209" s="91"/>
      <c r="H2209" s="185"/>
      <c r="I2209" s="186"/>
      <c r="J2209" s="187"/>
      <c r="K2209" s="91"/>
      <c r="L2209" s="188"/>
      <c r="M2209" s="95"/>
      <c r="N2209" s="189"/>
    </row>
    <row r="2210" ht="15.75" customHeight="1">
      <c r="A2210" s="89"/>
      <c r="B2210" s="90"/>
      <c r="C2210" s="106"/>
      <c r="D2210" s="106"/>
      <c r="G2210" s="91"/>
      <c r="H2210" s="185"/>
      <c r="I2210" s="186"/>
      <c r="J2210" s="187"/>
      <c r="K2210" s="91"/>
      <c r="L2210" s="188"/>
      <c r="M2210" s="95"/>
      <c r="N2210" s="189"/>
    </row>
    <row r="2211" ht="15.75" customHeight="1">
      <c r="A2211" s="89"/>
      <c r="B2211" s="90"/>
      <c r="C2211" s="106"/>
      <c r="D2211" s="106"/>
      <c r="G2211" s="91"/>
      <c r="H2211" s="185"/>
      <c r="I2211" s="186"/>
      <c r="J2211" s="187"/>
      <c r="K2211" s="91"/>
      <c r="L2211" s="188"/>
      <c r="M2211" s="95"/>
      <c r="N2211" s="189"/>
    </row>
    <row r="2212" ht="15.75" customHeight="1">
      <c r="A2212" s="89"/>
      <c r="B2212" s="90"/>
      <c r="C2212" s="106"/>
      <c r="D2212" s="106"/>
      <c r="G2212" s="91"/>
      <c r="H2212" s="185"/>
      <c r="I2212" s="186"/>
      <c r="J2212" s="187"/>
      <c r="K2212" s="91"/>
      <c r="L2212" s="188"/>
      <c r="M2212" s="95"/>
      <c r="N2212" s="189"/>
    </row>
    <row r="2213" ht="15.75" customHeight="1">
      <c r="A2213" s="89"/>
      <c r="B2213" s="90"/>
      <c r="C2213" s="106"/>
      <c r="D2213" s="106"/>
      <c r="G2213" s="91"/>
      <c r="H2213" s="185"/>
      <c r="I2213" s="186"/>
      <c r="J2213" s="187"/>
      <c r="K2213" s="91"/>
      <c r="L2213" s="188"/>
      <c r="M2213" s="95"/>
      <c r="N2213" s="189"/>
    </row>
    <row r="2214" ht="15.75" customHeight="1">
      <c r="A2214" s="89"/>
      <c r="B2214" s="90"/>
      <c r="C2214" s="106"/>
      <c r="D2214" s="106"/>
      <c r="G2214" s="91"/>
      <c r="H2214" s="185"/>
      <c r="I2214" s="186"/>
      <c r="J2214" s="187"/>
      <c r="K2214" s="91"/>
      <c r="L2214" s="188"/>
      <c r="M2214" s="95"/>
      <c r="N2214" s="189"/>
    </row>
    <row r="2215" ht="15.75" customHeight="1">
      <c r="A2215" s="89"/>
      <c r="B2215" s="90"/>
      <c r="C2215" s="106"/>
      <c r="D2215" s="106"/>
      <c r="G2215" s="91"/>
      <c r="H2215" s="185"/>
      <c r="I2215" s="186"/>
      <c r="J2215" s="187"/>
      <c r="K2215" s="91"/>
      <c r="L2215" s="188"/>
      <c r="M2215" s="95"/>
      <c r="N2215" s="189"/>
    </row>
    <row r="2216" ht="15.75" customHeight="1">
      <c r="A2216" s="89"/>
      <c r="B2216" s="90"/>
      <c r="C2216" s="106"/>
      <c r="D2216" s="106"/>
      <c r="G2216" s="91"/>
      <c r="H2216" s="185"/>
      <c r="I2216" s="186"/>
      <c r="J2216" s="187"/>
      <c r="K2216" s="91"/>
      <c r="L2216" s="188"/>
      <c r="M2216" s="95"/>
      <c r="N2216" s="189"/>
    </row>
    <row r="2217" ht="15.75" customHeight="1">
      <c r="A2217" s="89"/>
      <c r="B2217" s="90"/>
      <c r="C2217" s="106"/>
      <c r="D2217" s="106"/>
      <c r="G2217" s="91"/>
      <c r="H2217" s="185"/>
      <c r="I2217" s="186"/>
      <c r="J2217" s="187"/>
      <c r="K2217" s="91"/>
      <c r="L2217" s="188"/>
      <c r="M2217" s="95"/>
      <c r="N2217" s="189"/>
    </row>
    <row r="2218" ht="15.75" customHeight="1">
      <c r="A2218" s="89"/>
      <c r="B2218" s="90"/>
      <c r="C2218" s="106"/>
      <c r="D2218" s="106"/>
      <c r="G2218" s="91"/>
      <c r="H2218" s="185"/>
      <c r="I2218" s="186"/>
      <c r="J2218" s="187"/>
      <c r="K2218" s="91"/>
      <c r="L2218" s="188"/>
      <c r="M2218" s="95"/>
      <c r="N2218" s="189"/>
    </row>
    <row r="2219" ht="15.75" customHeight="1">
      <c r="A2219" s="89"/>
      <c r="B2219" s="90"/>
      <c r="C2219" s="106"/>
      <c r="D2219" s="106"/>
      <c r="G2219" s="91"/>
      <c r="H2219" s="185"/>
      <c r="I2219" s="186"/>
      <c r="J2219" s="187"/>
      <c r="K2219" s="91"/>
      <c r="L2219" s="188"/>
      <c r="M2219" s="95"/>
      <c r="N2219" s="189"/>
    </row>
    <row r="2220" ht="15.75" customHeight="1">
      <c r="A2220" s="89"/>
      <c r="B2220" s="90"/>
      <c r="C2220" s="106"/>
      <c r="D2220" s="106"/>
      <c r="G2220" s="91"/>
      <c r="H2220" s="185"/>
      <c r="I2220" s="186"/>
      <c r="J2220" s="187"/>
      <c r="K2220" s="91"/>
      <c r="L2220" s="188"/>
      <c r="M2220" s="95"/>
      <c r="N2220" s="189"/>
    </row>
    <row r="2221" ht="15.75" customHeight="1">
      <c r="A2221" s="89"/>
      <c r="B2221" s="90"/>
      <c r="C2221" s="106"/>
      <c r="D2221" s="106"/>
      <c r="G2221" s="91"/>
      <c r="H2221" s="185"/>
      <c r="I2221" s="186"/>
      <c r="J2221" s="187"/>
      <c r="K2221" s="91"/>
      <c r="L2221" s="188"/>
      <c r="M2221" s="95"/>
      <c r="N2221" s="189"/>
    </row>
    <row r="2222" ht="15.75" customHeight="1">
      <c r="A2222" s="89"/>
      <c r="B2222" s="90"/>
      <c r="C2222" s="106"/>
      <c r="D2222" s="106"/>
      <c r="G2222" s="91"/>
      <c r="H2222" s="185"/>
      <c r="I2222" s="186"/>
      <c r="J2222" s="187"/>
      <c r="K2222" s="91"/>
      <c r="L2222" s="188"/>
      <c r="M2222" s="95"/>
      <c r="N2222" s="189"/>
    </row>
    <row r="2223" ht="15.75" customHeight="1">
      <c r="A2223" s="89"/>
      <c r="B2223" s="90"/>
      <c r="C2223" s="106"/>
      <c r="D2223" s="106"/>
      <c r="G2223" s="91"/>
      <c r="H2223" s="185"/>
      <c r="I2223" s="186"/>
      <c r="J2223" s="187"/>
      <c r="K2223" s="91"/>
      <c r="L2223" s="188"/>
      <c r="M2223" s="95"/>
      <c r="N2223" s="189"/>
    </row>
    <row r="2224" ht="15.75" customHeight="1">
      <c r="A2224" s="89"/>
      <c r="B2224" s="90"/>
      <c r="C2224" s="106"/>
      <c r="D2224" s="106"/>
      <c r="G2224" s="91"/>
      <c r="H2224" s="185"/>
      <c r="I2224" s="186"/>
      <c r="J2224" s="187"/>
      <c r="K2224" s="91"/>
      <c r="L2224" s="188"/>
      <c r="M2224" s="95"/>
      <c r="N2224" s="189"/>
    </row>
    <row r="2225" ht="15.75" customHeight="1">
      <c r="A2225" s="89"/>
      <c r="B2225" s="90"/>
      <c r="C2225" s="106"/>
      <c r="D2225" s="106"/>
      <c r="G2225" s="91"/>
      <c r="H2225" s="185"/>
      <c r="I2225" s="186"/>
      <c r="J2225" s="187"/>
      <c r="K2225" s="91"/>
      <c r="L2225" s="188"/>
      <c r="M2225" s="95"/>
      <c r="N2225" s="189"/>
    </row>
    <row r="2226" ht="15.75" customHeight="1">
      <c r="A2226" s="89"/>
      <c r="B2226" s="90"/>
      <c r="C2226" s="106"/>
      <c r="D2226" s="106"/>
      <c r="G2226" s="91"/>
      <c r="H2226" s="185"/>
      <c r="I2226" s="186"/>
      <c r="J2226" s="187"/>
      <c r="K2226" s="91"/>
      <c r="L2226" s="188"/>
      <c r="M2226" s="95"/>
      <c r="N2226" s="189"/>
    </row>
    <row r="2227" ht="15.75" customHeight="1">
      <c r="A2227" s="89"/>
      <c r="B2227" s="90"/>
      <c r="C2227" s="106"/>
      <c r="D2227" s="106"/>
      <c r="G2227" s="91"/>
      <c r="H2227" s="185"/>
      <c r="I2227" s="186"/>
      <c r="J2227" s="187"/>
      <c r="K2227" s="91"/>
      <c r="L2227" s="188"/>
      <c r="M2227" s="95"/>
      <c r="N2227" s="189"/>
    </row>
    <row r="2228" ht="15.75" customHeight="1">
      <c r="A2228" s="89"/>
      <c r="B2228" s="90"/>
      <c r="C2228" s="106"/>
      <c r="D2228" s="106"/>
      <c r="G2228" s="91"/>
      <c r="H2228" s="185"/>
      <c r="I2228" s="186"/>
      <c r="J2228" s="187"/>
      <c r="K2228" s="91"/>
      <c r="L2228" s="188"/>
      <c r="M2228" s="95"/>
      <c r="N2228" s="189"/>
    </row>
    <row r="2229" ht="15.75" customHeight="1">
      <c r="A2229" s="89"/>
      <c r="B2229" s="90"/>
      <c r="C2229" s="106"/>
      <c r="D2229" s="106"/>
      <c r="G2229" s="91"/>
      <c r="H2229" s="185"/>
      <c r="I2229" s="186"/>
      <c r="J2229" s="187"/>
      <c r="K2229" s="91"/>
      <c r="L2229" s="188"/>
      <c r="M2229" s="95"/>
      <c r="N2229" s="189"/>
    </row>
    <row r="2230" ht="15.75" customHeight="1">
      <c r="A2230" s="89"/>
      <c r="B2230" s="90"/>
      <c r="C2230" s="106"/>
      <c r="D2230" s="106"/>
      <c r="G2230" s="91"/>
      <c r="H2230" s="185"/>
      <c r="I2230" s="186"/>
      <c r="J2230" s="187"/>
      <c r="K2230" s="91"/>
      <c r="L2230" s="188"/>
      <c r="M2230" s="95"/>
      <c r="N2230" s="189"/>
    </row>
    <row r="2231" ht="15.75" customHeight="1">
      <c r="A2231" s="89"/>
      <c r="B2231" s="90"/>
      <c r="C2231" s="106"/>
      <c r="D2231" s="106"/>
      <c r="G2231" s="91"/>
      <c r="H2231" s="185"/>
      <c r="I2231" s="186"/>
      <c r="J2231" s="187"/>
      <c r="K2231" s="91"/>
      <c r="L2231" s="188"/>
      <c r="M2231" s="95"/>
      <c r="N2231" s="189"/>
    </row>
    <row r="2232" ht="15.75" customHeight="1">
      <c r="A2232" s="89"/>
      <c r="B2232" s="90"/>
      <c r="C2232" s="106"/>
      <c r="D2232" s="106"/>
      <c r="G2232" s="91"/>
      <c r="H2232" s="185"/>
      <c r="I2232" s="186"/>
      <c r="J2232" s="187"/>
      <c r="K2232" s="91"/>
      <c r="L2232" s="188"/>
      <c r="M2232" s="95"/>
      <c r="N2232" s="189"/>
    </row>
    <row r="2233" ht="15.75" customHeight="1">
      <c r="A2233" s="89"/>
      <c r="B2233" s="90"/>
      <c r="C2233" s="106"/>
      <c r="D2233" s="106"/>
      <c r="G2233" s="91"/>
      <c r="H2233" s="185"/>
      <c r="I2233" s="186"/>
      <c r="J2233" s="187"/>
      <c r="K2233" s="91"/>
      <c r="L2233" s="188"/>
      <c r="M2233" s="95"/>
      <c r="N2233" s="189"/>
    </row>
    <row r="2234" ht="15.75" customHeight="1">
      <c r="A2234" s="89"/>
      <c r="B2234" s="90"/>
      <c r="C2234" s="106"/>
      <c r="D2234" s="106"/>
      <c r="G2234" s="91"/>
      <c r="H2234" s="185"/>
      <c r="I2234" s="186"/>
      <c r="J2234" s="187"/>
      <c r="K2234" s="91"/>
      <c r="L2234" s="188"/>
      <c r="M2234" s="95"/>
      <c r="N2234" s="189"/>
    </row>
    <row r="2235" ht="15.75" customHeight="1">
      <c r="A2235" s="89"/>
      <c r="B2235" s="90"/>
      <c r="C2235" s="106"/>
      <c r="D2235" s="106"/>
      <c r="G2235" s="91"/>
      <c r="H2235" s="185"/>
      <c r="I2235" s="186"/>
      <c r="J2235" s="187"/>
      <c r="K2235" s="91"/>
      <c r="L2235" s="188"/>
      <c r="M2235" s="95"/>
      <c r="N2235" s="189"/>
    </row>
    <row r="2236" ht="15.75" customHeight="1">
      <c r="A2236" s="89"/>
      <c r="B2236" s="90"/>
      <c r="C2236" s="106"/>
      <c r="D2236" s="106"/>
      <c r="G2236" s="91"/>
      <c r="H2236" s="185"/>
      <c r="I2236" s="186"/>
      <c r="J2236" s="187"/>
      <c r="K2236" s="91"/>
      <c r="L2236" s="188"/>
      <c r="M2236" s="95"/>
      <c r="N2236" s="189"/>
    </row>
    <row r="2237" ht="15.75" customHeight="1">
      <c r="A2237" s="89"/>
      <c r="B2237" s="90"/>
      <c r="C2237" s="106"/>
      <c r="D2237" s="106"/>
      <c r="G2237" s="91"/>
      <c r="H2237" s="185"/>
      <c r="I2237" s="186"/>
      <c r="J2237" s="187"/>
      <c r="K2237" s="91"/>
      <c r="L2237" s="188"/>
      <c r="M2237" s="95"/>
      <c r="N2237" s="189"/>
    </row>
    <row r="2238" ht="15.75" customHeight="1">
      <c r="A2238" s="89"/>
      <c r="B2238" s="90"/>
      <c r="C2238" s="106"/>
      <c r="D2238" s="106"/>
      <c r="G2238" s="91"/>
      <c r="H2238" s="185"/>
      <c r="I2238" s="186"/>
      <c r="J2238" s="187"/>
      <c r="K2238" s="91"/>
      <c r="L2238" s="188"/>
      <c r="M2238" s="95"/>
      <c r="N2238" s="189"/>
    </row>
    <row r="2239" ht="15.75" customHeight="1">
      <c r="A2239" s="89"/>
      <c r="B2239" s="90"/>
      <c r="C2239" s="106"/>
      <c r="D2239" s="106"/>
      <c r="G2239" s="91"/>
      <c r="H2239" s="185"/>
      <c r="I2239" s="186"/>
      <c r="J2239" s="187"/>
      <c r="K2239" s="91"/>
      <c r="L2239" s="188"/>
      <c r="M2239" s="95"/>
      <c r="N2239" s="189"/>
    </row>
    <row r="2240" ht="15.75" customHeight="1">
      <c r="A2240" s="89"/>
      <c r="B2240" s="90"/>
      <c r="C2240" s="106"/>
      <c r="D2240" s="106"/>
      <c r="G2240" s="91"/>
      <c r="H2240" s="185"/>
      <c r="I2240" s="186"/>
      <c r="J2240" s="187"/>
      <c r="K2240" s="91"/>
      <c r="L2240" s="188"/>
      <c r="M2240" s="95"/>
      <c r="N2240" s="189"/>
    </row>
    <row r="2241" ht="15.75" customHeight="1">
      <c r="A2241" s="89"/>
      <c r="B2241" s="90"/>
      <c r="C2241" s="106"/>
      <c r="D2241" s="106"/>
      <c r="G2241" s="91"/>
      <c r="H2241" s="185"/>
      <c r="I2241" s="186"/>
      <c r="J2241" s="187"/>
      <c r="K2241" s="91"/>
      <c r="L2241" s="188"/>
      <c r="M2241" s="95"/>
      <c r="N2241" s="189"/>
    </row>
    <row r="2242" ht="15.75" customHeight="1">
      <c r="A2242" s="89"/>
      <c r="B2242" s="90"/>
      <c r="C2242" s="106"/>
      <c r="D2242" s="106"/>
      <c r="G2242" s="91"/>
      <c r="H2242" s="185"/>
      <c r="I2242" s="186"/>
      <c r="J2242" s="187"/>
      <c r="K2242" s="91"/>
      <c r="L2242" s="188"/>
      <c r="M2242" s="95"/>
      <c r="N2242" s="189"/>
    </row>
    <row r="2243" ht="15.75" customHeight="1">
      <c r="A2243" s="89"/>
      <c r="B2243" s="90"/>
      <c r="C2243" s="106"/>
      <c r="D2243" s="106"/>
      <c r="G2243" s="91"/>
      <c r="H2243" s="185"/>
      <c r="I2243" s="186"/>
      <c r="J2243" s="187"/>
      <c r="K2243" s="91"/>
      <c r="L2243" s="188"/>
      <c r="M2243" s="95"/>
      <c r="N2243" s="189"/>
    </row>
    <row r="2244" ht="15.75" customHeight="1">
      <c r="A2244" s="89"/>
      <c r="B2244" s="90"/>
      <c r="C2244" s="106"/>
      <c r="D2244" s="106"/>
      <c r="G2244" s="91"/>
      <c r="H2244" s="185"/>
      <c r="I2244" s="186"/>
      <c r="J2244" s="187"/>
      <c r="K2244" s="91"/>
      <c r="L2244" s="188"/>
      <c r="M2244" s="95"/>
      <c r="N2244" s="189"/>
    </row>
    <row r="2245" ht="15.75" customHeight="1">
      <c r="A2245" s="89"/>
      <c r="B2245" s="90"/>
      <c r="C2245" s="106"/>
      <c r="D2245" s="106"/>
      <c r="G2245" s="91"/>
      <c r="H2245" s="185"/>
      <c r="I2245" s="186"/>
      <c r="J2245" s="187"/>
      <c r="K2245" s="91"/>
      <c r="L2245" s="188"/>
      <c r="M2245" s="95"/>
      <c r="N2245" s="189"/>
    </row>
    <row r="2246" ht="15.75" customHeight="1">
      <c r="A2246" s="89"/>
      <c r="B2246" s="90"/>
      <c r="C2246" s="106"/>
      <c r="D2246" s="106"/>
      <c r="G2246" s="91"/>
      <c r="H2246" s="185"/>
      <c r="I2246" s="186"/>
      <c r="J2246" s="187"/>
      <c r="K2246" s="91"/>
      <c r="L2246" s="188"/>
      <c r="M2246" s="95"/>
      <c r="N2246" s="189"/>
    </row>
    <row r="2247" ht="15.75" customHeight="1">
      <c r="A2247" s="89"/>
      <c r="B2247" s="90"/>
      <c r="C2247" s="106"/>
      <c r="D2247" s="106"/>
      <c r="G2247" s="91"/>
      <c r="H2247" s="185"/>
      <c r="I2247" s="186"/>
      <c r="J2247" s="187"/>
      <c r="K2247" s="91"/>
      <c r="L2247" s="188"/>
      <c r="M2247" s="95"/>
      <c r="N2247" s="189"/>
    </row>
    <row r="2248" ht="15.75" customHeight="1">
      <c r="A2248" s="89"/>
      <c r="B2248" s="90"/>
      <c r="C2248" s="106"/>
      <c r="D2248" s="106"/>
      <c r="G2248" s="91"/>
      <c r="H2248" s="185"/>
      <c r="I2248" s="186"/>
      <c r="J2248" s="187"/>
      <c r="K2248" s="91"/>
      <c r="L2248" s="188"/>
      <c r="M2248" s="95"/>
      <c r="N2248" s="189"/>
    </row>
    <row r="2249" ht="15.75" customHeight="1">
      <c r="A2249" s="89"/>
      <c r="B2249" s="90"/>
      <c r="C2249" s="106"/>
      <c r="D2249" s="106"/>
      <c r="G2249" s="91"/>
      <c r="H2249" s="185"/>
      <c r="I2249" s="186"/>
      <c r="J2249" s="187"/>
      <c r="K2249" s="91"/>
      <c r="L2249" s="188"/>
      <c r="M2249" s="95"/>
      <c r="N2249" s="189"/>
    </row>
    <row r="2250" ht="15.75" customHeight="1">
      <c r="A2250" s="89"/>
      <c r="B2250" s="90"/>
      <c r="C2250" s="106"/>
      <c r="D2250" s="106"/>
      <c r="G2250" s="91"/>
      <c r="H2250" s="185"/>
      <c r="I2250" s="186"/>
      <c r="J2250" s="187"/>
      <c r="K2250" s="91"/>
      <c r="L2250" s="188"/>
      <c r="M2250" s="95"/>
      <c r="N2250" s="189"/>
    </row>
    <row r="2251" ht="15.75" customHeight="1">
      <c r="A2251" s="89"/>
      <c r="B2251" s="90"/>
      <c r="C2251" s="106"/>
      <c r="D2251" s="106"/>
      <c r="G2251" s="91"/>
      <c r="H2251" s="185"/>
      <c r="I2251" s="186"/>
      <c r="J2251" s="187"/>
      <c r="K2251" s="91"/>
      <c r="L2251" s="188"/>
      <c r="M2251" s="95"/>
      <c r="N2251" s="189"/>
    </row>
    <row r="2252" ht="15.75" customHeight="1">
      <c r="A2252" s="89"/>
      <c r="B2252" s="90"/>
      <c r="C2252" s="106"/>
      <c r="D2252" s="106"/>
      <c r="G2252" s="91"/>
      <c r="H2252" s="185"/>
      <c r="I2252" s="186"/>
      <c r="J2252" s="187"/>
      <c r="K2252" s="91"/>
      <c r="L2252" s="188"/>
      <c r="M2252" s="95"/>
      <c r="N2252" s="189"/>
    </row>
    <row r="2253" ht="15.75" customHeight="1">
      <c r="A2253" s="89"/>
      <c r="B2253" s="90"/>
      <c r="C2253" s="106"/>
      <c r="D2253" s="106"/>
      <c r="G2253" s="91"/>
      <c r="H2253" s="185"/>
      <c r="I2253" s="186"/>
      <c r="J2253" s="187"/>
      <c r="K2253" s="91"/>
      <c r="L2253" s="188"/>
      <c r="M2253" s="95"/>
      <c r="N2253" s="189"/>
    </row>
    <row r="2254" ht="15.75" customHeight="1">
      <c r="A2254" s="89"/>
      <c r="B2254" s="90"/>
      <c r="C2254" s="106"/>
      <c r="D2254" s="106"/>
      <c r="G2254" s="91"/>
      <c r="H2254" s="185"/>
      <c r="I2254" s="186"/>
      <c r="J2254" s="187"/>
      <c r="K2254" s="91"/>
      <c r="L2254" s="188"/>
      <c r="M2254" s="95"/>
      <c r="N2254" s="189"/>
    </row>
    <row r="2255" ht="15.75" customHeight="1">
      <c r="A2255" s="89"/>
      <c r="B2255" s="90"/>
      <c r="C2255" s="106"/>
      <c r="D2255" s="106"/>
      <c r="G2255" s="91"/>
      <c r="H2255" s="185"/>
      <c r="I2255" s="186"/>
      <c r="J2255" s="187"/>
      <c r="K2255" s="91"/>
      <c r="L2255" s="188"/>
      <c r="M2255" s="95"/>
      <c r="N2255" s="189"/>
    </row>
    <row r="2256" ht="15.75" customHeight="1">
      <c r="A2256" s="89"/>
      <c r="B2256" s="90"/>
      <c r="C2256" s="106"/>
      <c r="D2256" s="106"/>
      <c r="G2256" s="91"/>
      <c r="H2256" s="185"/>
      <c r="I2256" s="186"/>
      <c r="J2256" s="187"/>
      <c r="K2256" s="91"/>
      <c r="L2256" s="188"/>
      <c r="M2256" s="95"/>
      <c r="N2256" s="189"/>
    </row>
    <row r="2257" ht="15.75" customHeight="1">
      <c r="A2257" s="89"/>
      <c r="B2257" s="90"/>
      <c r="C2257" s="106"/>
      <c r="D2257" s="106"/>
      <c r="G2257" s="91"/>
      <c r="H2257" s="185"/>
      <c r="I2257" s="186"/>
      <c r="J2257" s="187"/>
      <c r="K2257" s="91"/>
      <c r="L2257" s="188"/>
      <c r="M2257" s="95"/>
      <c r="N2257" s="189"/>
    </row>
    <row r="2258" ht="15.75" customHeight="1">
      <c r="A2258" s="89"/>
      <c r="B2258" s="90"/>
      <c r="C2258" s="106"/>
      <c r="D2258" s="106"/>
      <c r="G2258" s="91"/>
      <c r="H2258" s="185"/>
      <c r="I2258" s="186"/>
      <c r="J2258" s="187"/>
      <c r="K2258" s="91"/>
      <c r="L2258" s="188"/>
      <c r="M2258" s="95"/>
      <c r="N2258" s="189"/>
    </row>
    <row r="2259" ht="15.75" customHeight="1">
      <c r="A2259" s="89"/>
      <c r="B2259" s="90"/>
      <c r="C2259" s="106"/>
      <c r="D2259" s="106"/>
      <c r="G2259" s="91"/>
      <c r="H2259" s="185"/>
      <c r="I2259" s="186"/>
      <c r="J2259" s="187"/>
      <c r="K2259" s="91"/>
      <c r="L2259" s="188"/>
      <c r="M2259" s="95"/>
      <c r="N2259" s="189"/>
    </row>
    <row r="2260" ht="15.75" customHeight="1">
      <c r="A2260" s="89"/>
      <c r="B2260" s="90"/>
      <c r="C2260" s="106"/>
      <c r="D2260" s="106"/>
      <c r="G2260" s="91"/>
      <c r="H2260" s="185"/>
      <c r="I2260" s="186"/>
      <c r="J2260" s="187"/>
      <c r="K2260" s="91"/>
      <c r="L2260" s="188"/>
      <c r="M2260" s="95"/>
      <c r="N2260" s="189"/>
    </row>
    <row r="2261" ht="15.75" customHeight="1">
      <c r="A2261" s="89"/>
      <c r="B2261" s="90"/>
      <c r="C2261" s="106"/>
      <c r="D2261" s="106"/>
      <c r="G2261" s="91"/>
      <c r="H2261" s="185"/>
      <c r="I2261" s="186"/>
      <c r="J2261" s="187"/>
      <c r="K2261" s="91"/>
      <c r="L2261" s="188"/>
      <c r="M2261" s="95"/>
      <c r="N2261" s="189"/>
    </row>
    <row r="2262" ht="15.75" customHeight="1">
      <c r="A2262" s="89"/>
      <c r="B2262" s="90"/>
      <c r="C2262" s="106"/>
      <c r="D2262" s="106"/>
      <c r="G2262" s="91"/>
      <c r="H2262" s="185"/>
      <c r="I2262" s="186"/>
      <c r="J2262" s="187"/>
      <c r="K2262" s="91"/>
      <c r="L2262" s="188"/>
      <c r="M2262" s="95"/>
      <c r="N2262" s="189"/>
    </row>
    <row r="2263" ht="15.75" customHeight="1">
      <c r="A2263" s="89"/>
      <c r="B2263" s="90"/>
      <c r="C2263" s="106"/>
      <c r="D2263" s="106"/>
      <c r="G2263" s="91"/>
      <c r="H2263" s="185"/>
      <c r="I2263" s="186"/>
      <c r="J2263" s="187"/>
      <c r="K2263" s="91"/>
      <c r="L2263" s="188"/>
      <c r="M2263" s="95"/>
      <c r="N2263" s="189"/>
    </row>
    <row r="2264" ht="15.75" customHeight="1">
      <c r="A2264" s="89"/>
      <c r="B2264" s="90"/>
      <c r="C2264" s="106"/>
      <c r="D2264" s="106"/>
      <c r="G2264" s="91"/>
      <c r="H2264" s="185"/>
      <c r="I2264" s="186"/>
      <c r="J2264" s="187"/>
      <c r="K2264" s="91"/>
      <c r="L2264" s="188"/>
      <c r="M2264" s="95"/>
      <c r="N2264" s="189"/>
    </row>
    <row r="2265" ht="15.75" customHeight="1">
      <c r="A2265" s="89"/>
      <c r="B2265" s="90"/>
      <c r="C2265" s="106"/>
      <c r="D2265" s="106"/>
      <c r="G2265" s="91"/>
      <c r="H2265" s="185"/>
      <c r="I2265" s="186"/>
      <c r="J2265" s="187"/>
      <c r="K2265" s="91"/>
      <c r="L2265" s="188"/>
      <c r="M2265" s="95"/>
      <c r="N2265" s="189"/>
    </row>
    <row r="2266" ht="15.75" customHeight="1">
      <c r="A2266" s="89"/>
      <c r="B2266" s="90"/>
      <c r="C2266" s="106"/>
      <c r="D2266" s="106"/>
      <c r="G2266" s="91"/>
      <c r="H2266" s="185"/>
      <c r="I2266" s="186"/>
      <c r="J2266" s="187"/>
      <c r="K2266" s="91"/>
      <c r="L2266" s="188"/>
      <c r="M2266" s="95"/>
      <c r="N2266" s="189"/>
    </row>
    <row r="2267" ht="15.75" customHeight="1">
      <c r="A2267" s="89"/>
      <c r="B2267" s="90"/>
      <c r="C2267" s="106"/>
      <c r="D2267" s="106"/>
      <c r="G2267" s="91"/>
      <c r="H2267" s="185"/>
      <c r="I2267" s="186"/>
      <c r="J2267" s="187"/>
      <c r="K2267" s="91"/>
      <c r="L2267" s="188"/>
      <c r="M2267" s="95"/>
      <c r="N2267" s="189"/>
    </row>
    <row r="2268" ht="15.75" customHeight="1">
      <c r="A2268" s="89"/>
      <c r="B2268" s="90"/>
      <c r="C2268" s="106"/>
      <c r="D2268" s="106"/>
      <c r="G2268" s="91"/>
      <c r="H2268" s="185"/>
      <c r="I2268" s="186"/>
      <c r="J2268" s="187"/>
      <c r="K2268" s="91"/>
      <c r="L2268" s="188"/>
      <c r="M2268" s="95"/>
      <c r="N2268" s="189"/>
    </row>
    <row r="2269" ht="15.75" customHeight="1">
      <c r="A2269" s="89"/>
      <c r="B2269" s="90"/>
      <c r="C2269" s="106"/>
      <c r="D2269" s="106"/>
      <c r="G2269" s="91"/>
      <c r="H2269" s="185"/>
      <c r="I2269" s="186"/>
      <c r="J2269" s="187"/>
      <c r="K2269" s="91"/>
      <c r="L2269" s="188"/>
      <c r="M2269" s="95"/>
      <c r="N2269" s="189"/>
    </row>
    <row r="2270" ht="15.75" customHeight="1">
      <c r="A2270" s="89"/>
      <c r="B2270" s="90"/>
      <c r="C2270" s="106"/>
      <c r="D2270" s="106"/>
      <c r="G2270" s="91"/>
      <c r="H2270" s="185"/>
      <c r="I2270" s="186"/>
      <c r="J2270" s="187"/>
      <c r="K2270" s="91"/>
      <c r="L2270" s="188"/>
      <c r="M2270" s="95"/>
      <c r="N2270" s="189"/>
    </row>
    <row r="2271" ht="15.75" customHeight="1">
      <c r="A2271" s="89"/>
      <c r="B2271" s="90"/>
      <c r="C2271" s="106"/>
      <c r="D2271" s="106"/>
      <c r="G2271" s="91"/>
      <c r="H2271" s="185"/>
      <c r="I2271" s="186"/>
      <c r="J2271" s="187"/>
      <c r="K2271" s="91"/>
      <c r="L2271" s="188"/>
      <c r="M2271" s="95"/>
      <c r="N2271" s="189"/>
    </row>
    <row r="2272" ht="15.75" customHeight="1">
      <c r="A2272" s="89"/>
      <c r="B2272" s="90"/>
      <c r="C2272" s="106"/>
      <c r="D2272" s="106"/>
      <c r="G2272" s="91"/>
      <c r="H2272" s="185"/>
      <c r="I2272" s="186"/>
      <c r="J2272" s="187"/>
      <c r="K2272" s="91"/>
      <c r="L2272" s="188"/>
      <c r="M2272" s="95"/>
      <c r="N2272" s="189"/>
    </row>
    <row r="2273" ht="15.75" customHeight="1">
      <c r="A2273" s="89"/>
      <c r="B2273" s="90"/>
      <c r="C2273" s="106"/>
      <c r="D2273" s="106"/>
      <c r="G2273" s="91"/>
      <c r="H2273" s="185"/>
      <c r="I2273" s="186"/>
      <c r="J2273" s="187"/>
      <c r="K2273" s="91"/>
      <c r="L2273" s="188"/>
      <c r="M2273" s="95"/>
      <c r="N2273" s="189"/>
    </row>
    <row r="2274" ht="15.75" customHeight="1">
      <c r="A2274" s="89"/>
      <c r="B2274" s="90"/>
      <c r="C2274" s="106"/>
      <c r="D2274" s="106"/>
      <c r="G2274" s="91"/>
      <c r="H2274" s="185"/>
      <c r="I2274" s="186"/>
      <c r="J2274" s="187"/>
      <c r="K2274" s="91"/>
      <c r="L2274" s="188"/>
      <c r="M2274" s="95"/>
      <c r="N2274" s="189"/>
    </row>
    <row r="2275" ht="15.75" customHeight="1">
      <c r="A2275" s="89"/>
      <c r="B2275" s="90"/>
      <c r="C2275" s="106"/>
      <c r="D2275" s="106"/>
      <c r="G2275" s="91"/>
      <c r="H2275" s="185"/>
      <c r="I2275" s="186"/>
      <c r="J2275" s="187"/>
      <c r="K2275" s="91"/>
      <c r="L2275" s="188"/>
      <c r="M2275" s="95"/>
      <c r="N2275" s="189"/>
    </row>
    <row r="2276" ht="15.75" customHeight="1">
      <c r="A2276" s="89"/>
      <c r="B2276" s="90"/>
      <c r="C2276" s="106"/>
      <c r="D2276" s="106"/>
      <c r="G2276" s="91"/>
      <c r="H2276" s="185"/>
      <c r="I2276" s="186"/>
      <c r="J2276" s="187"/>
      <c r="K2276" s="91"/>
      <c r="L2276" s="188"/>
      <c r="M2276" s="95"/>
      <c r="N2276" s="189"/>
    </row>
    <row r="2277" ht="15.75" customHeight="1">
      <c r="A2277" s="89"/>
      <c r="B2277" s="90"/>
      <c r="C2277" s="106"/>
      <c r="D2277" s="106"/>
      <c r="G2277" s="91"/>
      <c r="H2277" s="185"/>
      <c r="I2277" s="186"/>
      <c r="J2277" s="187"/>
      <c r="K2277" s="91"/>
      <c r="L2277" s="188"/>
      <c r="M2277" s="95"/>
      <c r="N2277" s="189"/>
    </row>
    <row r="2278" ht="15.75" customHeight="1">
      <c r="A2278" s="89"/>
      <c r="B2278" s="90"/>
      <c r="C2278" s="106"/>
      <c r="D2278" s="106"/>
      <c r="G2278" s="91"/>
      <c r="H2278" s="185"/>
      <c r="I2278" s="186"/>
      <c r="J2278" s="187"/>
      <c r="K2278" s="91"/>
      <c r="L2278" s="188"/>
      <c r="M2278" s="95"/>
      <c r="N2278" s="189"/>
    </row>
    <row r="2279" ht="15.75" customHeight="1">
      <c r="A2279" s="89"/>
      <c r="B2279" s="90"/>
      <c r="C2279" s="106"/>
      <c r="D2279" s="106"/>
      <c r="G2279" s="91"/>
      <c r="H2279" s="185"/>
      <c r="I2279" s="186"/>
      <c r="J2279" s="187"/>
      <c r="K2279" s="91"/>
      <c r="L2279" s="188"/>
      <c r="M2279" s="95"/>
      <c r="N2279" s="189"/>
    </row>
    <row r="2280" ht="15.75" customHeight="1">
      <c r="A2280" s="89"/>
      <c r="B2280" s="90"/>
      <c r="C2280" s="106"/>
      <c r="D2280" s="106"/>
      <c r="G2280" s="91"/>
      <c r="H2280" s="185"/>
      <c r="I2280" s="186"/>
      <c r="J2280" s="187"/>
      <c r="K2280" s="91"/>
      <c r="L2280" s="188"/>
      <c r="M2280" s="95"/>
      <c r="N2280" s="189"/>
    </row>
    <row r="2281" ht="15.75" customHeight="1">
      <c r="A2281" s="89"/>
      <c r="B2281" s="90"/>
      <c r="C2281" s="106"/>
      <c r="D2281" s="106"/>
      <c r="G2281" s="91"/>
      <c r="H2281" s="185"/>
      <c r="I2281" s="186"/>
      <c r="J2281" s="187"/>
      <c r="K2281" s="91"/>
      <c r="L2281" s="188"/>
      <c r="M2281" s="95"/>
      <c r="N2281" s="189"/>
    </row>
    <row r="2282" ht="15.75" customHeight="1">
      <c r="A2282" s="89"/>
      <c r="B2282" s="90"/>
      <c r="C2282" s="106"/>
      <c r="D2282" s="106"/>
      <c r="G2282" s="91"/>
      <c r="H2282" s="185"/>
      <c r="I2282" s="186"/>
      <c r="J2282" s="187"/>
      <c r="K2282" s="91"/>
      <c r="L2282" s="188"/>
      <c r="M2282" s="95"/>
      <c r="N2282" s="189"/>
    </row>
    <row r="2283" ht="15.75" customHeight="1">
      <c r="A2283" s="89"/>
      <c r="B2283" s="90"/>
      <c r="C2283" s="106"/>
      <c r="D2283" s="106"/>
      <c r="G2283" s="91"/>
      <c r="H2283" s="185"/>
      <c r="I2283" s="186"/>
      <c r="J2283" s="187"/>
      <c r="K2283" s="91"/>
      <c r="L2283" s="188"/>
      <c r="M2283" s="95"/>
      <c r="N2283" s="189"/>
    </row>
    <row r="2284" ht="15.75" customHeight="1">
      <c r="A2284" s="89"/>
      <c r="B2284" s="90"/>
      <c r="C2284" s="106"/>
      <c r="D2284" s="106"/>
      <c r="G2284" s="91"/>
      <c r="H2284" s="185"/>
      <c r="I2284" s="186"/>
      <c r="J2284" s="187"/>
      <c r="K2284" s="91"/>
      <c r="L2284" s="188"/>
      <c r="M2284" s="95"/>
      <c r="N2284" s="189"/>
    </row>
    <row r="2285" ht="15.75" customHeight="1">
      <c r="A2285" s="89"/>
      <c r="B2285" s="90"/>
      <c r="C2285" s="106"/>
      <c r="D2285" s="106"/>
      <c r="G2285" s="91"/>
      <c r="H2285" s="185"/>
      <c r="I2285" s="186"/>
      <c r="J2285" s="187"/>
      <c r="K2285" s="91"/>
      <c r="L2285" s="188"/>
      <c r="M2285" s="95"/>
      <c r="N2285" s="189"/>
    </row>
    <row r="2286" ht="15.75" customHeight="1">
      <c r="A2286" s="89"/>
      <c r="B2286" s="90"/>
      <c r="C2286" s="106"/>
      <c r="D2286" s="106"/>
      <c r="G2286" s="91"/>
      <c r="H2286" s="185"/>
      <c r="I2286" s="186"/>
      <c r="J2286" s="187"/>
      <c r="K2286" s="91"/>
      <c r="L2286" s="188"/>
      <c r="M2286" s="95"/>
      <c r="N2286" s="189"/>
    </row>
    <row r="2287" ht="15.75" customHeight="1">
      <c r="A2287" s="89"/>
      <c r="B2287" s="90"/>
      <c r="C2287" s="106"/>
      <c r="D2287" s="106"/>
      <c r="G2287" s="91"/>
      <c r="H2287" s="185"/>
      <c r="I2287" s="186"/>
      <c r="J2287" s="187"/>
      <c r="K2287" s="91"/>
      <c r="L2287" s="188"/>
      <c r="M2287" s="95"/>
      <c r="N2287" s="189"/>
    </row>
    <row r="2288" ht="15.75" customHeight="1">
      <c r="A2288" s="89"/>
      <c r="B2288" s="90"/>
      <c r="C2288" s="106"/>
      <c r="D2288" s="106"/>
      <c r="G2288" s="91"/>
      <c r="H2288" s="185"/>
      <c r="I2288" s="186"/>
      <c r="J2288" s="187"/>
      <c r="K2288" s="91"/>
      <c r="L2288" s="188"/>
      <c r="M2288" s="95"/>
      <c r="N2288" s="189"/>
    </row>
    <row r="2289" ht="15.75" customHeight="1">
      <c r="A2289" s="89"/>
      <c r="B2289" s="90"/>
      <c r="C2289" s="106"/>
      <c r="D2289" s="106"/>
      <c r="G2289" s="91"/>
      <c r="H2289" s="185"/>
      <c r="I2289" s="186"/>
      <c r="J2289" s="187"/>
      <c r="K2289" s="91"/>
      <c r="L2289" s="188"/>
      <c r="M2289" s="95"/>
      <c r="N2289" s="189"/>
    </row>
    <row r="2290" ht="15.75" customHeight="1">
      <c r="A2290" s="89"/>
      <c r="B2290" s="90"/>
      <c r="C2290" s="106"/>
      <c r="D2290" s="106"/>
      <c r="G2290" s="91"/>
      <c r="H2290" s="185"/>
      <c r="I2290" s="186"/>
      <c r="J2290" s="187"/>
      <c r="K2290" s="91"/>
      <c r="L2290" s="188"/>
      <c r="M2290" s="95"/>
      <c r="N2290" s="189"/>
    </row>
    <row r="2291" ht="15.75" customHeight="1">
      <c r="A2291" s="89"/>
      <c r="B2291" s="90"/>
      <c r="C2291" s="106"/>
      <c r="D2291" s="106"/>
      <c r="G2291" s="91"/>
      <c r="H2291" s="185"/>
      <c r="I2291" s="186"/>
      <c r="J2291" s="187"/>
      <c r="K2291" s="91"/>
      <c r="L2291" s="188"/>
      <c r="M2291" s="95"/>
      <c r="N2291" s="189"/>
    </row>
    <row r="2292" ht="15.75" customHeight="1">
      <c r="A2292" s="89"/>
      <c r="B2292" s="90"/>
      <c r="C2292" s="106"/>
      <c r="D2292" s="106"/>
      <c r="G2292" s="91"/>
      <c r="H2292" s="185"/>
      <c r="I2292" s="186"/>
      <c r="J2292" s="187"/>
      <c r="K2292" s="91"/>
      <c r="L2292" s="188"/>
      <c r="M2292" s="95"/>
      <c r="N2292" s="189"/>
    </row>
    <row r="2293" ht="15.75" customHeight="1">
      <c r="A2293" s="89"/>
      <c r="B2293" s="90"/>
      <c r="C2293" s="106"/>
      <c r="D2293" s="106"/>
      <c r="G2293" s="91"/>
      <c r="H2293" s="185"/>
      <c r="I2293" s="186"/>
      <c r="J2293" s="187"/>
      <c r="K2293" s="91"/>
      <c r="L2293" s="188"/>
      <c r="M2293" s="95"/>
      <c r="N2293" s="189"/>
    </row>
    <row r="2294" ht="15.75" customHeight="1">
      <c r="A2294" s="89"/>
      <c r="B2294" s="90"/>
      <c r="C2294" s="106"/>
      <c r="D2294" s="106"/>
      <c r="G2294" s="91"/>
      <c r="H2294" s="185"/>
      <c r="I2294" s="186"/>
      <c r="J2294" s="187"/>
      <c r="K2294" s="91"/>
      <c r="L2294" s="188"/>
      <c r="M2294" s="95"/>
      <c r="N2294" s="189"/>
    </row>
    <row r="2295" ht="15.75" customHeight="1">
      <c r="A2295" s="89"/>
      <c r="B2295" s="90"/>
      <c r="C2295" s="106"/>
      <c r="D2295" s="106"/>
      <c r="G2295" s="91"/>
      <c r="H2295" s="185"/>
      <c r="I2295" s="186"/>
      <c r="J2295" s="187"/>
      <c r="K2295" s="91"/>
      <c r="L2295" s="188"/>
      <c r="M2295" s="95"/>
      <c r="N2295" s="189"/>
    </row>
    <row r="2296" ht="15.75" customHeight="1">
      <c r="A2296" s="89"/>
      <c r="B2296" s="90"/>
      <c r="C2296" s="106"/>
      <c r="D2296" s="106"/>
      <c r="G2296" s="91"/>
      <c r="H2296" s="185"/>
      <c r="I2296" s="186"/>
      <c r="J2296" s="187"/>
      <c r="K2296" s="91"/>
      <c r="L2296" s="188"/>
      <c r="M2296" s="95"/>
      <c r="N2296" s="189"/>
    </row>
    <row r="2297" ht="15.75" customHeight="1">
      <c r="A2297" s="89"/>
      <c r="B2297" s="90"/>
      <c r="C2297" s="106"/>
      <c r="D2297" s="106"/>
      <c r="G2297" s="91"/>
      <c r="H2297" s="185"/>
      <c r="I2297" s="186"/>
      <c r="J2297" s="187"/>
      <c r="K2297" s="91"/>
      <c r="L2297" s="188"/>
      <c r="M2297" s="95"/>
      <c r="N2297" s="189"/>
    </row>
    <row r="2298" ht="15.75" customHeight="1">
      <c r="A2298" s="89"/>
      <c r="B2298" s="90"/>
      <c r="C2298" s="106"/>
      <c r="D2298" s="106"/>
      <c r="G2298" s="91"/>
      <c r="H2298" s="185"/>
      <c r="I2298" s="186"/>
      <c r="J2298" s="187"/>
      <c r="K2298" s="91"/>
      <c r="L2298" s="188"/>
      <c r="M2298" s="95"/>
      <c r="N2298" s="189"/>
    </row>
    <row r="2299" ht="15.75" customHeight="1">
      <c r="A2299" s="89"/>
      <c r="B2299" s="90"/>
      <c r="C2299" s="106"/>
      <c r="D2299" s="106"/>
      <c r="G2299" s="91"/>
      <c r="H2299" s="185"/>
      <c r="I2299" s="186"/>
      <c r="J2299" s="187"/>
      <c r="K2299" s="91"/>
      <c r="L2299" s="188"/>
      <c r="M2299" s="95"/>
      <c r="N2299" s="189"/>
    </row>
    <row r="2300" ht="15.75" customHeight="1">
      <c r="A2300" s="89"/>
      <c r="B2300" s="90"/>
      <c r="C2300" s="106"/>
      <c r="D2300" s="106"/>
      <c r="G2300" s="91"/>
      <c r="H2300" s="185"/>
      <c r="I2300" s="186"/>
      <c r="J2300" s="187"/>
      <c r="K2300" s="91"/>
      <c r="L2300" s="188"/>
      <c r="M2300" s="95"/>
      <c r="N2300" s="189"/>
    </row>
    <row r="2301" ht="15.75" customHeight="1">
      <c r="A2301" s="89"/>
      <c r="B2301" s="90"/>
      <c r="C2301" s="106"/>
      <c r="D2301" s="106"/>
      <c r="G2301" s="91"/>
      <c r="H2301" s="185"/>
      <c r="I2301" s="186"/>
      <c r="J2301" s="187"/>
      <c r="K2301" s="91"/>
      <c r="L2301" s="188"/>
      <c r="M2301" s="95"/>
      <c r="N2301" s="189"/>
    </row>
    <row r="2302" ht="15.75" customHeight="1">
      <c r="A2302" s="89"/>
      <c r="B2302" s="90"/>
      <c r="C2302" s="106"/>
      <c r="D2302" s="106"/>
      <c r="G2302" s="91"/>
      <c r="H2302" s="185"/>
      <c r="I2302" s="186"/>
      <c r="J2302" s="187"/>
      <c r="K2302" s="91"/>
      <c r="L2302" s="188"/>
      <c r="M2302" s="95"/>
      <c r="N2302" s="189"/>
    </row>
    <row r="2303" ht="15.75" customHeight="1">
      <c r="A2303" s="89"/>
      <c r="B2303" s="90"/>
      <c r="C2303" s="106"/>
      <c r="D2303" s="106"/>
      <c r="G2303" s="91"/>
      <c r="H2303" s="185"/>
      <c r="I2303" s="186"/>
      <c r="J2303" s="187"/>
      <c r="K2303" s="91"/>
      <c r="L2303" s="188"/>
      <c r="M2303" s="95"/>
      <c r="N2303" s="189"/>
    </row>
    <row r="2304" ht="15.75" customHeight="1">
      <c r="A2304" s="89"/>
      <c r="B2304" s="90"/>
      <c r="C2304" s="106"/>
      <c r="D2304" s="106"/>
      <c r="G2304" s="91"/>
      <c r="H2304" s="185"/>
      <c r="I2304" s="186"/>
      <c r="J2304" s="187"/>
      <c r="K2304" s="91"/>
      <c r="L2304" s="188"/>
      <c r="M2304" s="95"/>
      <c r="N2304" s="189"/>
    </row>
    <row r="2305" ht="15.75" customHeight="1">
      <c r="A2305" s="89"/>
      <c r="B2305" s="90"/>
      <c r="C2305" s="106"/>
      <c r="D2305" s="106"/>
      <c r="G2305" s="91"/>
      <c r="H2305" s="185"/>
      <c r="I2305" s="186"/>
      <c r="J2305" s="187"/>
      <c r="K2305" s="91"/>
      <c r="L2305" s="188"/>
      <c r="M2305" s="95"/>
      <c r="N2305" s="189"/>
    </row>
    <row r="2306" ht="15.75" customHeight="1">
      <c r="A2306" s="89"/>
      <c r="B2306" s="90"/>
      <c r="C2306" s="106"/>
      <c r="D2306" s="106"/>
      <c r="G2306" s="91"/>
      <c r="H2306" s="185"/>
      <c r="I2306" s="186"/>
      <c r="J2306" s="187"/>
      <c r="K2306" s="91"/>
      <c r="L2306" s="188"/>
      <c r="M2306" s="95"/>
      <c r="N2306" s="189"/>
    </row>
    <row r="2307" ht="15.75" customHeight="1">
      <c r="A2307" s="89"/>
      <c r="B2307" s="90"/>
      <c r="C2307" s="106"/>
      <c r="D2307" s="106"/>
      <c r="G2307" s="91"/>
      <c r="H2307" s="185"/>
      <c r="I2307" s="186"/>
      <c r="J2307" s="187"/>
      <c r="K2307" s="91"/>
      <c r="L2307" s="188"/>
      <c r="M2307" s="95"/>
      <c r="N2307" s="189"/>
    </row>
    <row r="2308" ht="15.75" customHeight="1">
      <c r="A2308" s="89"/>
      <c r="B2308" s="90"/>
      <c r="C2308" s="106"/>
      <c r="D2308" s="106"/>
      <c r="G2308" s="91"/>
      <c r="H2308" s="185"/>
      <c r="I2308" s="186"/>
      <c r="J2308" s="187"/>
      <c r="K2308" s="91"/>
      <c r="L2308" s="188"/>
      <c r="M2308" s="95"/>
      <c r="N2308" s="189"/>
    </row>
  </sheetData>
  <autoFilter ref="$B$6:$N$1794">
    <sortState ref="B6:N1794">
      <sortCondition descending="1" ref="L6:L1794"/>
      <sortCondition descending="1" ref="J6:J1794"/>
      <sortCondition ref="C6:C1794"/>
      <sortCondition ref="K6:K1794"/>
    </sortState>
  </autoFilter>
  <customSheetViews>
    <customSheetView guid="{7FC482E1-3199-43BA-ACC9-E58F7858AC89}" filter="1" showAutoFilter="1">
      <autoFilter ref="$B$6:$B$1858"/>
    </customSheetView>
    <customSheetView guid="{8A0DE7A3-E47B-47B5-A177-0C871060202A}" filter="1" showAutoFilter="1">
      <autoFilter ref="$K$6:$K$1795"/>
    </customSheetView>
    <customSheetView guid="{CA7C72D8-9701-4D2F-8C47-F0A60DB9C0CD}" filter="1" showAutoFilter="1">
      <autoFilter ref="$C$6:$N$1795"/>
    </customSheetView>
    <customSheetView guid="{47807650-D774-4F2F-BF30-3F3187A6DD62}" filter="1" showAutoFilter="1">
      <autoFilter ref="$G$6:$G$1795"/>
    </customSheetView>
  </customSheetViews>
  <mergeCells count="2">
    <mergeCell ref="L2:L4"/>
    <mergeCell ref="M2:N4"/>
  </mergeCells>
  <conditionalFormatting sqref="B6">
    <cfRule type="notContainsBlanks" dxfId="1" priority="1">
      <formula>LEN(TRIM(B6))&gt;0</formula>
    </cfRule>
  </conditionalFormatting>
  <conditionalFormatting sqref="P5">
    <cfRule type="notContainsBlanks" dxfId="1" priority="2">
      <formula>LEN(TRIM(P5))&gt;0</formula>
    </cfRule>
  </conditionalFormatting>
  <dataValidations>
    <dataValidation type="list" allowBlank="1" sqref="K8:K1763">
      <formula1>'判定表'!$B$3:$B$95</formula1>
    </dataValidation>
    <dataValidation type="list" allowBlank="1" showDropDown="1" sqref="B1:B2308">
      <formula1>'判定表'!$G:$G</formula1>
    </dataValidation>
    <dataValidation type="list" allowBlank="1" sqref="K7 H1765:K2308">
      <formula1>'判定表'!$B$3:$B$33</formula1>
    </dataValidation>
    <dataValidation type="list" allowBlank="1" sqref="G8:G1764">
      <formula1>'金額'!$N$3:$N$117</formula1>
    </dataValidation>
    <dataValidation type="list" allowBlank="1" sqref="G1765:G1951">
      <formula1>'金額'!$B$3:$B$34</formula1>
    </dataValidation>
    <dataValidation type="list" allowBlank="1" sqref="G1952:G2308">
      <formula1>'金額'!$B$3:$B$32</formula1>
    </dataValidation>
    <dataValidation type="list" allowBlank="1" sqref="K1764">
      <formula1>'判定表'!$B$3:$B$90</formula1>
    </dataValidation>
  </dataValidation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 outlineLevelCol="1"/>
  <cols>
    <col customWidth="1" min="1" max="1" width="15.0" outlineLevel="1"/>
    <col customWidth="1" min="2" max="2" width="15.0"/>
    <col customWidth="1" min="3" max="3" width="7.0"/>
    <col customWidth="1" min="4" max="4" width="11.14" outlineLevel="1"/>
    <col customWidth="1" min="5" max="5" width="13.86" outlineLevel="1"/>
    <col customWidth="1" min="6" max="6" width="11.86" outlineLevel="1"/>
    <col customWidth="1" min="7" max="8" width="11.43" outlineLevel="1"/>
    <col customWidth="1" min="9" max="9" width="11.86" outlineLevel="1"/>
    <col customWidth="1" min="10" max="10" width="10.43" outlineLevel="1"/>
    <col customWidth="1" min="11" max="11" width="11.43" outlineLevel="1"/>
    <col customWidth="1" min="12" max="12" width="8.86" outlineLevel="1"/>
    <col customWidth="1" min="13" max="13" width="10.43" outlineLevel="1"/>
    <col customWidth="1" min="14" max="14" width="33.43" outlineLevel="1"/>
    <col customWidth="1" min="15" max="15" width="9.57" outlineLevel="1"/>
    <col customWidth="1" min="16" max="16" width="12.29" outlineLevel="1"/>
    <col customWidth="1" min="17" max="17" width="2.86"/>
    <col customWidth="1" min="18" max="18" width="7.57"/>
    <col customWidth="1" min="19" max="19" width="66.14"/>
    <col customWidth="1" min="20" max="20" width="12.29"/>
    <col customWidth="1" min="21" max="22" width="7.57"/>
    <col customWidth="1" min="23" max="23" width="12.57"/>
  </cols>
  <sheetData>
    <row r="1" ht="15.0" customHeight="1">
      <c r="A1" s="190" t="s">
        <v>21</v>
      </c>
      <c r="E1" s="191" t="s">
        <v>22</v>
      </c>
      <c r="F1" s="192">
        <v>46117.0</v>
      </c>
      <c r="G1" s="77"/>
      <c r="H1" s="77"/>
      <c r="I1" s="77"/>
      <c r="J1" s="77"/>
      <c r="K1" s="77"/>
      <c r="L1" s="77"/>
      <c r="M1" s="77"/>
      <c r="N1" s="77"/>
      <c r="O1" s="193"/>
      <c r="P1" s="77"/>
      <c r="Q1" s="77"/>
      <c r="R1" s="194"/>
      <c r="S1" s="195"/>
      <c r="T1" s="77"/>
      <c r="U1" s="77"/>
      <c r="V1" s="196"/>
    </row>
    <row r="2" ht="15.0" customHeight="1">
      <c r="E2" s="191" t="s">
        <v>23</v>
      </c>
      <c r="F2" s="197">
        <v>46112.0</v>
      </c>
      <c r="G2" s="77"/>
      <c r="H2" s="77"/>
      <c r="I2" s="77"/>
      <c r="J2" s="77"/>
      <c r="K2" s="77"/>
      <c r="L2" s="77"/>
      <c r="M2" s="77"/>
      <c r="N2" s="77"/>
      <c r="O2" s="193"/>
      <c r="P2" s="77"/>
      <c r="Q2" s="77"/>
      <c r="R2" s="194"/>
      <c r="S2" s="195"/>
      <c r="T2" s="77"/>
      <c r="U2" s="77"/>
      <c r="V2" s="196"/>
    </row>
    <row r="3" ht="15.0" customHeight="1">
      <c r="A3" s="198" t="s">
        <v>24</v>
      </c>
      <c r="B3" s="77"/>
      <c r="C3" s="77"/>
      <c r="E3" s="191" t="s">
        <v>25</v>
      </c>
      <c r="F3" s="197">
        <v>46139.0</v>
      </c>
      <c r="G3" s="77"/>
      <c r="H3" s="77"/>
      <c r="I3" s="77"/>
      <c r="J3" s="77"/>
      <c r="K3" s="77"/>
      <c r="L3" s="77"/>
      <c r="M3" s="77"/>
      <c r="N3" s="77"/>
      <c r="O3" s="193"/>
      <c r="P3" s="77"/>
      <c r="Q3" s="77"/>
      <c r="R3" s="194"/>
      <c r="S3" s="195"/>
      <c r="T3" s="77"/>
      <c r="U3" s="77"/>
      <c r="V3" s="196"/>
    </row>
    <row r="4" ht="15.0" customHeight="1">
      <c r="A4" s="199"/>
      <c r="B4" s="77"/>
      <c r="C4" s="200"/>
      <c r="D4" s="77"/>
      <c r="E4" s="77"/>
      <c r="F4" s="77"/>
      <c r="G4" s="77"/>
      <c r="H4" s="77"/>
      <c r="I4" s="77"/>
      <c r="J4" s="77"/>
      <c r="K4" s="77"/>
      <c r="L4" s="77"/>
      <c r="M4" s="77"/>
      <c r="N4" s="201"/>
      <c r="O4" s="193"/>
      <c r="P4" s="77"/>
      <c r="Q4" s="77"/>
      <c r="R4" s="194"/>
      <c r="S4" s="195"/>
      <c r="T4" s="77"/>
      <c r="U4" s="77"/>
      <c r="V4" s="202"/>
    </row>
    <row r="5" ht="30.0" customHeight="1">
      <c r="A5" s="203"/>
      <c r="B5" s="204" t="s">
        <v>26</v>
      </c>
      <c r="C5" s="205" t="s">
        <v>27</v>
      </c>
      <c r="D5" s="206" t="s">
        <v>28</v>
      </c>
      <c r="E5" s="207" t="s">
        <v>29</v>
      </c>
      <c r="F5" s="208" t="s">
        <v>30</v>
      </c>
      <c r="G5" s="208" t="s">
        <v>31</v>
      </c>
      <c r="H5" s="209" t="s">
        <v>12</v>
      </c>
      <c r="I5" s="209" t="s">
        <v>32</v>
      </c>
      <c r="J5" s="210" t="s">
        <v>33</v>
      </c>
      <c r="K5" s="211" t="s">
        <v>34</v>
      </c>
      <c r="L5" s="212" t="s">
        <v>35</v>
      </c>
      <c r="M5" s="213" t="s">
        <v>36</v>
      </c>
      <c r="N5" s="214" t="s">
        <v>37</v>
      </c>
      <c r="O5" s="215" t="s">
        <v>38</v>
      </c>
      <c r="P5" s="216" t="s">
        <v>39</v>
      </c>
      <c r="Q5" s="217" t="s">
        <v>40</v>
      </c>
      <c r="R5" s="218"/>
      <c r="S5" s="219"/>
      <c r="T5" s="220" t="s">
        <v>41</v>
      </c>
      <c r="U5" s="77"/>
      <c r="V5" s="202"/>
    </row>
    <row r="6" ht="13.5" customHeight="1">
      <c r="A6" s="221"/>
      <c r="B6" s="222" t="s">
        <v>42</v>
      </c>
      <c r="C6" s="223">
        <v>303.0</v>
      </c>
      <c r="D6" s="224" t="s">
        <v>43</v>
      </c>
      <c r="E6" s="225" t="s">
        <v>44</v>
      </c>
      <c r="F6" s="226">
        <f>IF(E6="","", SUMIF('1.入力表'!$K$8:$K$1368,D6,'1.入力表'!$O$8:$O$1368))</f>
        <v>0</v>
      </c>
      <c r="G6" s="226">
        <f>IF(E6="","", SUMIF('2.入力表'!$K$8:$K$1650,D6,'2.入力表'!$N$8:$N$1650))</f>
        <v>0</v>
      </c>
      <c r="H6" s="226">
        <f>IF(E6="","", SUMIF('1.入力表'!$K$8:$K$1368,D6,'1.入力表'!$P$8:$P$1368))</f>
        <v>0</v>
      </c>
      <c r="I6" s="227">
        <f t="shared" ref="I6:I43" si="1">IF(E6="","",SUM(F6:H6))</f>
        <v>0</v>
      </c>
      <c r="J6" s="228">
        <f t="shared" ref="J6:J43" si="2">IF(E6="","",IF(I6&gt;1000000,ROUNDDOWN(1000000*10.21%,0)+(I6-1000000)*20.42%,ROUNDDOWN(I6*10.21%,0)))</f>
        <v>0</v>
      </c>
      <c r="K6" s="229">
        <f t="shared" ref="K6:K43" si="3">IF(I6="","",I6-J6)</f>
        <v>0</v>
      </c>
      <c r="L6" s="230">
        <v>0.0</v>
      </c>
      <c r="M6" s="231">
        <f t="shared" ref="M6:M43" si="4">IF(E6="","",SUM(K6:L6))</f>
        <v>0</v>
      </c>
      <c r="N6" s="224" t="s">
        <v>45</v>
      </c>
      <c r="O6" s="232" t="s">
        <v>46</v>
      </c>
      <c r="P6" s="233" t="s">
        <v>47</v>
      </c>
      <c r="Q6" s="234" t="s">
        <v>48</v>
      </c>
      <c r="R6" s="235" t="s">
        <v>49</v>
      </c>
      <c r="S6" s="236" t="s">
        <v>50</v>
      </c>
      <c r="T6" s="237" t="s">
        <v>51</v>
      </c>
      <c r="U6" s="238"/>
      <c r="V6" s="238"/>
      <c r="W6" s="239"/>
    </row>
    <row r="7" ht="15.0" customHeight="1">
      <c r="A7" s="240"/>
      <c r="B7" s="222" t="s">
        <v>42</v>
      </c>
      <c r="C7" s="241" t="s">
        <v>52</v>
      </c>
      <c r="D7" s="242" t="s">
        <v>53</v>
      </c>
      <c r="E7" s="243" t="s">
        <v>54</v>
      </c>
      <c r="F7" s="226">
        <f>IF(E7="","", SUMIF('1.入力表'!$K$8:$K$1368,D7,'1.入力表'!$O$8:$O$1368))</f>
        <v>0</v>
      </c>
      <c r="G7" s="226">
        <f>IF(E7="","", SUMIF('2.入力表'!$K$8:$K$1650,D7,'2.入力表'!$N$8:$N$1650))</f>
        <v>0</v>
      </c>
      <c r="H7" s="226">
        <f>IF(E7="","", SUMIF('1.入力表'!$K$8:$K$1368,D7,'1.入力表'!$P$8:$P$1368))</f>
        <v>0</v>
      </c>
      <c r="I7" s="227">
        <f t="shared" si="1"/>
        <v>0</v>
      </c>
      <c r="J7" s="228">
        <f t="shared" si="2"/>
        <v>0</v>
      </c>
      <c r="K7" s="229">
        <f t="shared" si="3"/>
        <v>0</v>
      </c>
      <c r="L7" s="230">
        <v>0.0</v>
      </c>
      <c r="M7" s="231">
        <f t="shared" si="4"/>
        <v>0</v>
      </c>
      <c r="N7" s="244" t="s">
        <v>55</v>
      </c>
      <c r="O7" s="245" t="s">
        <v>56</v>
      </c>
      <c r="P7" s="246" t="s">
        <v>57</v>
      </c>
      <c r="Q7" s="247" t="s">
        <v>48</v>
      </c>
      <c r="R7" s="248" t="s">
        <v>58</v>
      </c>
      <c r="S7" s="249" t="s">
        <v>59</v>
      </c>
      <c r="T7" s="250" t="s">
        <v>60</v>
      </c>
      <c r="U7" s="238"/>
      <c r="V7" s="251"/>
      <c r="W7" s="252"/>
    </row>
    <row r="8" ht="15.0" customHeight="1">
      <c r="A8" s="253"/>
      <c r="B8" s="222" t="s">
        <v>42</v>
      </c>
      <c r="C8" s="223" t="s">
        <v>52</v>
      </c>
      <c r="D8" s="254" t="s">
        <v>61</v>
      </c>
      <c r="E8" s="254" t="s">
        <v>62</v>
      </c>
      <c r="F8" s="226">
        <f>IF(E8="","", SUMIF('1.入力表'!$K$8:$K$1372,D8,'1.入力表'!$O$8:$O$1372))</f>
        <v>0</v>
      </c>
      <c r="G8" s="226">
        <f>IF(E8="","", SUMIF('2.入力表'!$K$8:$K$1650,D8,'2.入力表'!$N$8:$N$1650))</f>
        <v>0</v>
      </c>
      <c r="H8" s="226">
        <f>IF(E8="","", SUMIF('1.入力表'!$K$8:$K$1372,D8,'1.入力表'!$P$8:$P$1372))</f>
        <v>0</v>
      </c>
      <c r="I8" s="227">
        <f t="shared" si="1"/>
        <v>0</v>
      </c>
      <c r="J8" s="228">
        <f t="shared" si="2"/>
        <v>0</v>
      </c>
      <c r="K8" s="229">
        <f t="shared" si="3"/>
        <v>0</v>
      </c>
      <c r="L8" s="230">
        <v>0.0</v>
      </c>
      <c r="M8" s="231">
        <f t="shared" si="4"/>
        <v>0</v>
      </c>
      <c r="N8" s="254" t="s">
        <v>63</v>
      </c>
      <c r="O8" s="232" t="s">
        <v>64</v>
      </c>
      <c r="P8" s="255" t="s">
        <v>65</v>
      </c>
      <c r="Q8" s="247" t="s">
        <v>48</v>
      </c>
      <c r="R8" s="256" t="s">
        <v>66</v>
      </c>
      <c r="S8" s="257" t="s">
        <v>67</v>
      </c>
      <c r="T8" s="258" t="s">
        <v>68</v>
      </c>
      <c r="U8" s="238"/>
      <c r="V8" s="238"/>
      <c r="W8" s="239"/>
    </row>
    <row r="9" ht="15.0" customHeight="1">
      <c r="A9" s="253"/>
      <c r="B9" s="222" t="s">
        <v>42</v>
      </c>
      <c r="C9" s="223" t="s">
        <v>52</v>
      </c>
      <c r="D9" s="224" t="s">
        <v>69</v>
      </c>
      <c r="E9" s="254" t="s">
        <v>70</v>
      </c>
      <c r="F9" s="226">
        <f>IF(E9="","", SUMIF('1.入力表'!$K$8:$K$1372,D9,'1.入力表'!$O$8:$O$1372))</f>
        <v>0</v>
      </c>
      <c r="G9" s="226">
        <f>IF(E9="","", SUMIF('2.入力表'!$K$8:$K$1650,D9,'2.入力表'!$N$8:$N$1650))</f>
        <v>0</v>
      </c>
      <c r="H9" s="226">
        <f>IF(E9="","", SUMIF('1.入力表'!$K$8:$K$1372,D9,'1.入力表'!$P$8:$P$1372))</f>
        <v>0</v>
      </c>
      <c r="I9" s="227">
        <f t="shared" si="1"/>
        <v>0</v>
      </c>
      <c r="J9" s="228">
        <f t="shared" si="2"/>
        <v>0</v>
      </c>
      <c r="K9" s="229">
        <f t="shared" si="3"/>
        <v>0</v>
      </c>
      <c r="L9" s="230">
        <v>0.0</v>
      </c>
      <c r="M9" s="231">
        <f t="shared" si="4"/>
        <v>0</v>
      </c>
      <c r="N9" s="224" t="s">
        <v>71</v>
      </c>
      <c r="O9" s="232" t="s">
        <v>72</v>
      </c>
      <c r="P9" s="233" t="s">
        <v>73</v>
      </c>
      <c r="Q9" s="259" t="s">
        <v>48</v>
      </c>
      <c r="R9" s="260" t="s">
        <v>74</v>
      </c>
      <c r="S9" s="261" t="s">
        <v>75</v>
      </c>
      <c r="T9" s="237" t="s">
        <v>76</v>
      </c>
      <c r="U9" s="238"/>
      <c r="V9" s="238"/>
      <c r="W9" s="239"/>
    </row>
    <row r="10" ht="15.0" customHeight="1">
      <c r="A10" s="253"/>
      <c r="B10" s="222" t="s">
        <v>42</v>
      </c>
      <c r="C10" s="223">
        <v>1047.0</v>
      </c>
      <c r="D10" s="262" t="s">
        <v>77</v>
      </c>
      <c r="E10" s="263" t="s">
        <v>78</v>
      </c>
      <c r="F10" s="226">
        <f>IF(E10="","", SUMIF('1.入力表'!$K$8:$K$1372,D10,'1.入力表'!$O$8:$O$1372))</f>
        <v>0</v>
      </c>
      <c r="G10" s="226">
        <f>IF(E10="","", SUMIF('2.入力表'!$K$8:$K$1650,D10,'2.入力表'!$N$8:$N$1650))</f>
        <v>0</v>
      </c>
      <c r="H10" s="226">
        <f>IF(E10="","", SUMIF('1.入力表'!$K$8:$K$1372,D10,'1.入力表'!$P$8:$P$1372))</f>
        <v>0</v>
      </c>
      <c r="I10" s="227">
        <f t="shared" si="1"/>
        <v>0</v>
      </c>
      <c r="J10" s="228">
        <f t="shared" si="2"/>
        <v>0</v>
      </c>
      <c r="K10" s="229">
        <f t="shared" si="3"/>
        <v>0</v>
      </c>
      <c r="L10" s="230">
        <v>0.0</v>
      </c>
      <c r="M10" s="231">
        <f t="shared" si="4"/>
        <v>0</v>
      </c>
      <c r="N10" s="224" t="s">
        <v>79</v>
      </c>
      <c r="O10" s="245">
        <v>3028981.0</v>
      </c>
      <c r="P10" s="246" t="s">
        <v>80</v>
      </c>
      <c r="Q10" s="247" t="s">
        <v>48</v>
      </c>
      <c r="R10" s="256" t="s">
        <v>81</v>
      </c>
      <c r="S10" s="257" t="s">
        <v>82</v>
      </c>
      <c r="T10" s="264" t="s">
        <v>83</v>
      </c>
      <c r="U10" s="238"/>
      <c r="V10" s="238"/>
      <c r="W10" s="239"/>
    </row>
    <row r="11" ht="13.5" customHeight="1">
      <c r="A11" s="253"/>
      <c r="B11" s="222" t="s">
        <v>42</v>
      </c>
      <c r="C11" s="223">
        <v>1057.0</v>
      </c>
      <c r="D11" s="262" t="s">
        <v>84</v>
      </c>
      <c r="E11" s="265" t="s">
        <v>85</v>
      </c>
      <c r="F11" s="226">
        <f>IF(E11="","", SUMIF('1.入力表'!$K$8:$K$1368,D11,'1.入力表'!$O$8:$O$1368))</f>
        <v>0</v>
      </c>
      <c r="G11" s="226">
        <f>IF(E11="","", SUMIF('2.入力表'!$K$8:$K$1650,D11,'2.入力表'!$N$8:$N$1650))</f>
        <v>0</v>
      </c>
      <c r="H11" s="226">
        <f>IF(E11="","", SUMIF('1.入力表'!$K$8:$K$1368,D11,'1.入力表'!$P$8:$P$1368))</f>
        <v>0</v>
      </c>
      <c r="I11" s="227">
        <f t="shared" si="1"/>
        <v>0</v>
      </c>
      <c r="J11" s="228">
        <f t="shared" si="2"/>
        <v>0</v>
      </c>
      <c r="K11" s="229">
        <f t="shared" si="3"/>
        <v>0</v>
      </c>
      <c r="L11" s="230">
        <v>0.0</v>
      </c>
      <c r="M11" s="231">
        <f t="shared" si="4"/>
        <v>0</v>
      </c>
      <c r="N11" s="224" t="s">
        <v>86</v>
      </c>
      <c r="O11" s="245" t="s">
        <v>87</v>
      </c>
      <c r="P11" s="246" t="s">
        <v>88</v>
      </c>
      <c r="Q11" s="247" t="s">
        <v>48</v>
      </c>
      <c r="R11" s="256" t="s">
        <v>74</v>
      </c>
      <c r="S11" s="257" t="s">
        <v>89</v>
      </c>
      <c r="T11" s="264" t="s">
        <v>90</v>
      </c>
      <c r="U11" s="238"/>
      <c r="V11" s="238"/>
      <c r="W11" s="239"/>
    </row>
    <row r="12" ht="15.0" customHeight="1">
      <c r="A12" s="240"/>
      <c r="B12" s="222" t="s">
        <v>42</v>
      </c>
      <c r="C12" s="266" t="s">
        <v>52</v>
      </c>
      <c r="D12" s="267" t="s">
        <v>91</v>
      </c>
      <c r="E12" s="268" t="s">
        <v>92</v>
      </c>
      <c r="F12" s="226">
        <f>IF(E12="","", SUMIF('1.入力表'!$K$8:$K$1368,D12,'1.入力表'!$O$8:$O$1368))</f>
        <v>0</v>
      </c>
      <c r="G12" s="226">
        <f>IF(E12="","", SUMIF('2.入力表'!$K$8:$K$1650,D12,'2.入力表'!$N$8:$N$1650))</f>
        <v>0</v>
      </c>
      <c r="H12" s="226">
        <f>IF(E12="","", SUMIF('1.入力表'!$K$8:$K$1368,D12,'1.入力表'!$P$8:$P$1368))</f>
        <v>0</v>
      </c>
      <c r="I12" s="227">
        <f t="shared" si="1"/>
        <v>0</v>
      </c>
      <c r="J12" s="228">
        <f t="shared" si="2"/>
        <v>0</v>
      </c>
      <c r="K12" s="229">
        <f t="shared" si="3"/>
        <v>0</v>
      </c>
      <c r="L12" s="230">
        <v>0.0</v>
      </c>
      <c r="M12" s="231">
        <f t="shared" si="4"/>
        <v>0</v>
      </c>
      <c r="N12" s="267" t="s">
        <v>93</v>
      </c>
      <c r="O12" s="269" t="s">
        <v>94</v>
      </c>
      <c r="P12" s="270" t="s">
        <v>95</v>
      </c>
      <c r="Q12" s="271" t="s">
        <v>48</v>
      </c>
      <c r="R12" s="272" t="s">
        <v>96</v>
      </c>
      <c r="S12" s="273" t="s">
        <v>97</v>
      </c>
      <c r="T12" s="274" t="s">
        <v>98</v>
      </c>
      <c r="U12" s="275"/>
      <c r="V12" s="275"/>
      <c r="W12" s="276"/>
    </row>
    <row r="13" ht="15.0" customHeight="1">
      <c r="A13" s="253"/>
      <c r="B13" s="222" t="s">
        <v>42</v>
      </c>
      <c r="C13" s="241">
        <v>1099.0</v>
      </c>
      <c r="D13" s="254" t="s">
        <v>99</v>
      </c>
      <c r="E13" s="225" t="s">
        <v>100</v>
      </c>
      <c r="F13" s="226">
        <f>IF(E13="","", SUMIF('1.入力表'!$K$8:$K$1368,D13,'1.入力表'!$O$8:$O$1368))</f>
        <v>0</v>
      </c>
      <c r="G13" s="226">
        <f>IF(E13="","", SUMIF('2.入力表'!$K$8:$K$1650,D13,'2.入力表'!$N$8:$N$1650))</f>
        <v>0</v>
      </c>
      <c r="H13" s="226">
        <f>IF(E13="","", SUMIF('1.入力表'!$K$8:$K$1368,D13,'1.入力表'!$P$8:$P$1368))</f>
        <v>0</v>
      </c>
      <c r="I13" s="227">
        <f t="shared" si="1"/>
        <v>0</v>
      </c>
      <c r="J13" s="228">
        <f t="shared" si="2"/>
        <v>0</v>
      </c>
      <c r="K13" s="229">
        <f t="shared" si="3"/>
        <v>0</v>
      </c>
      <c r="L13" s="230">
        <v>0.0</v>
      </c>
      <c r="M13" s="231">
        <f t="shared" si="4"/>
        <v>0</v>
      </c>
      <c r="N13" s="254" t="s">
        <v>101</v>
      </c>
      <c r="O13" s="232" t="s">
        <v>102</v>
      </c>
      <c r="P13" s="255" t="s">
        <v>103</v>
      </c>
      <c r="Q13" s="247" t="s">
        <v>48</v>
      </c>
      <c r="R13" s="256" t="s">
        <v>104</v>
      </c>
      <c r="S13" s="261" t="s">
        <v>105</v>
      </c>
      <c r="T13" s="258" t="s">
        <v>106</v>
      </c>
      <c r="U13" s="238"/>
      <c r="V13" s="251"/>
      <c r="W13" s="252"/>
    </row>
    <row r="14" ht="15.0" customHeight="1">
      <c r="A14" s="253"/>
      <c r="B14" s="222" t="s">
        <v>42</v>
      </c>
      <c r="C14" s="241">
        <v>1105.0</v>
      </c>
      <c r="D14" s="254" t="s">
        <v>107</v>
      </c>
      <c r="E14" s="225" t="s">
        <v>108</v>
      </c>
      <c r="F14" s="226">
        <f>IF(E14="","", SUMIF('1.入力表'!$K$8:$K$1368,D14,'1.入力表'!$O$8:$O$1368))</f>
        <v>0</v>
      </c>
      <c r="G14" s="226">
        <f>IF(E14="","", SUMIF('2.入力表'!$K$8:$K$1650,D14,'2.入力表'!$N$8:$N$1650))</f>
        <v>0</v>
      </c>
      <c r="H14" s="226">
        <f>IF(E14="","", SUMIF('1.入力表'!$K$8:$K$1368,D14,'1.入力表'!$P$8:$P$1368))</f>
        <v>0</v>
      </c>
      <c r="I14" s="227">
        <f t="shared" si="1"/>
        <v>0</v>
      </c>
      <c r="J14" s="228">
        <f t="shared" si="2"/>
        <v>0</v>
      </c>
      <c r="K14" s="229">
        <f t="shared" si="3"/>
        <v>0</v>
      </c>
      <c r="L14" s="230">
        <v>0.0</v>
      </c>
      <c r="M14" s="231">
        <f t="shared" si="4"/>
        <v>0</v>
      </c>
      <c r="N14" s="254" t="s">
        <v>109</v>
      </c>
      <c r="O14" s="232" t="s">
        <v>110</v>
      </c>
      <c r="P14" s="255" t="s">
        <v>111</v>
      </c>
      <c r="Q14" s="247" t="s">
        <v>48</v>
      </c>
      <c r="R14" s="256" t="s">
        <v>112</v>
      </c>
      <c r="S14" s="261" t="s">
        <v>113</v>
      </c>
      <c r="T14" s="258" t="s">
        <v>114</v>
      </c>
      <c r="U14" s="238"/>
      <c r="V14" s="251"/>
      <c r="W14" s="252"/>
    </row>
    <row r="15" ht="15.0" customHeight="1">
      <c r="A15" s="240" t="s">
        <v>115</v>
      </c>
      <c r="B15" s="222" t="s">
        <v>42</v>
      </c>
      <c r="C15" s="241" t="s">
        <v>52</v>
      </c>
      <c r="D15" s="263" t="s">
        <v>116</v>
      </c>
      <c r="E15" s="277" t="s">
        <v>117</v>
      </c>
      <c r="F15" s="226">
        <f>IF(E15="","", SUMIF('1.入力表'!$K$8:$K$1368,D15,'1.入力表'!$O$8:$O$1368))</f>
        <v>0</v>
      </c>
      <c r="G15" s="226">
        <f>IF(E15="","", SUMIF('2.入力表'!$K$8:$K$1650,D15,'2.入力表'!$N$8:$N$1650))</f>
        <v>0</v>
      </c>
      <c r="H15" s="226">
        <f>IF(E15="","", SUMIF('1.入力表'!$K$8:$K$1368,D15,'1.入力表'!$P$8:$P$1368))</f>
        <v>0</v>
      </c>
      <c r="I15" s="227">
        <f t="shared" si="1"/>
        <v>0</v>
      </c>
      <c r="J15" s="228">
        <f t="shared" si="2"/>
        <v>0</v>
      </c>
      <c r="K15" s="229">
        <f t="shared" si="3"/>
        <v>0</v>
      </c>
      <c r="L15" s="230">
        <v>0.0</v>
      </c>
      <c r="M15" s="231">
        <f t="shared" si="4"/>
        <v>0</v>
      </c>
      <c r="N15" s="254" t="s">
        <v>118</v>
      </c>
      <c r="O15" s="245" t="s">
        <v>119</v>
      </c>
      <c r="P15" s="278" t="s">
        <v>120</v>
      </c>
      <c r="Q15" s="247" t="s">
        <v>48</v>
      </c>
      <c r="R15" s="279" t="s">
        <v>121</v>
      </c>
      <c r="S15" s="280" t="s">
        <v>122</v>
      </c>
      <c r="T15" s="281" t="s">
        <v>123</v>
      </c>
      <c r="U15" s="238"/>
      <c r="V15" s="238"/>
      <c r="W15" s="239"/>
    </row>
    <row r="16" ht="15.0" customHeight="1">
      <c r="A16" s="253"/>
      <c r="B16" s="222" t="s">
        <v>42</v>
      </c>
      <c r="C16" s="241" t="s">
        <v>52</v>
      </c>
      <c r="D16" s="254" t="s">
        <v>124</v>
      </c>
      <c r="E16" s="225" t="s">
        <v>125</v>
      </c>
      <c r="F16" s="226">
        <f>IF(E16="","", SUMIF('1.入力表'!$K$8:$K$1368,D16,'1.入力表'!$O$8:$O$1368))</f>
        <v>0</v>
      </c>
      <c r="G16" s="226">
        <f>IF(E16="","", SUMIF('2.入力表'!$K$8:$K$1650,D16,'2.入力表'!$N$8:$N$1650))</f>
        <v>0</v>
      </c>
      <c r="H16" s="226">
        <f>IF(E16="","", SUMIF('1.入力表'!$K$8:$K$1368,D16,'1.入力表'!$P$8:$P$1368))</f>
        <v>0</v>
      </c>
      <c r="I16" s="227">
        <f t="shared" si="1"/>
        <v>0</v>
      </c>
      <c r="J16" s="228">
        <f t="shared" si="2"/>
        <v>0</v>
      </c>
      <c r="K16" s="229">
        <f t="shared" si="3"/>
        <v>0</v>
      </c>
      <c r="L16" s="230">
        <v>0.0</v>
      </c>
      <c r="M16" s="231">
        <f t="shared" si="4"/>
        <v>0</v>
      </c>
      <c r="N16" s="254" t="s">
        <v>126</v>
      </c>
      <c r="O16" s="232" t="s">
        <v>127</v>
      </c>
      <c r="P16" s="255" t="s">
        <v>128</v>
      </c>
      <c r="Q16" s="247" t="s">
        <v>48</v>
      </c>
      <c r="R16" s="248" t="s">
        <v>129</v>
      </c>
      <c r="S16" s="249" t="s">
        <v>130</v>
      </c>
      <c r="T16" s="258" t="s">
        <v>131</v>
      </c>
      <c r="U16" s="238"/>
      <c r="V16" s="251"/>
      <c r="W16" s="252"/>
    </row>
    <row r="17" ht="15.0" customHeight="1">
      <c r="A17" s="253"/>
      <c r="B17" s="222" t="s">
        <v>42</v>
      </c>
      <c r="C17" s="241" t="s">
        <v>52</v>
      </c>
      <c r="D17" s="224" t="s">
        <v>132</v>
      </c>
      <c r="E17" s="225" t="s">
        <v>133</v>
      </c>
      <c r="F17" s="226">
        <f>IF(E17="","", SUMIF('1.入力表'!$K$8:$K$1368,D17,'1.入力表'!$O$8:$O$1368))</f>
        <v>0</v>
      </c>
      <c r="G17" s="226">
        <f>IF(E17="","", SUMIF('2.入力表'!$K$8:$K$1650,D17,'2.入力表'!$N$8:$N$1650))</f>
        <v>0</v>
      </c>
      <c r="H17" s="226">
        <f>IF(E17="","", SUMIF('1.入力表'!$K$8:$K$1368,D17,'1.入力表'!$P$8:$P$1368))</f>
        <v>0</v>
      </c>
      <c r="I17" s="227">
        <f t="shared" si="1"/>
        <v>0</v>
      </c>
      <c r="J17" s="228">
        <f t="shared" si="2"/>
        <v>0</v>
      </c>
      <c r="K17" s="229">
        <f t="shared" si="3"/>
        <v>0</v>
      </c>
      <c r="L17" s="230">
        <v>0.0</v>
      </c>
      <c r="M17" s="231">
        <f t="shared" si="4"/>
        <v>0</v>
      </c>
      <c r="N17" s="224" t="s">
        <v>134</v>
      </c>
      <c r="O17" s="232" t="s">
        <v>135</v>
      </c>
      <c r="P17" s="233" t="s">
        <v>136</v>
      </c>
      <c r="Q17" s="259" t="s">
        <v>48</v>
      </c>
      <c r="R17" s="282" t="s">
        <v>137</v>
      </c>
      <c r="S17" s="283" t="s">
        <v>138</v>
      </c>
      <c r="T17" s="237" t="s">
        <v>139</v>
      </c>
      <c r="U17" s="238"/>
      <c r="V17" s="238"/>
      <c r="W17" s="239"/>
    </row>
    <row r="18" ht="15.0" customHeight="1">
      <c r="A18" s="253"/>
      <c r="B18" s="222" t="s">
        <v>42</v>
      </c>
      <c r="C18" s="241" t="s">
        <v>52</v>
      </c>
      <c r="D18" s="263" t="s">
        <v>140</v>
      </c>
      <c r="E18" s="265" t="s">
        <v>141</v>
      </c>
      <c r="F18" s="226">
        <f>IF(E18="","", SUMIF('1.入力表'!$K$8:$K$1368,D18,'1.入力表'!$O$8:$O$1368))</f>
        <v>0</v>
      </c>
      <c r="G18" s="226">
        <f>IF(E18="","", SUMIF('2.入力表'!$K$8:$K$1650,D18,'2.入力表'!$N$8:$N$1650))</f>
        <v>0</v>
      </c>
      <c r="H18" s="226">
        <f>IF(E18="","", SUMIF('1.入力表'!$K$8:$K$1368,D18,'1.入力表'!$P$8:$P$1368))</f>
        <v>0</v>
      </c>
      <c r="I18" s="227">
        <f t="shared" si="1"/>
        <v>0</v>
      </c>
      <c r="J18" s="228">
        <f t="shared" si="2"/>
        <v>0</v>
      </c>
      <c r="K18" s="229">
        <f t="shared" si="3"/>
        <v>0</v>
      </c>
      <c r="L18" s="230">
        <v>0.0</v>
      </c>
      <c r="M18" s="231">
        <f t="shared" si="4"/>
        <v>0</v>
      </c>
      <c r="N18" s="244" t="s">
        <v>142</v>
      </c>
      <c r="O18" s="232" t="s">
        <v>143</v>
      </c>
      <c r="P18" s="233" t="s">
        <v>144</v>
      </c>
      <c r="Q18" s="259" t="s">
        <v>48</v>
      </c>
      <c r="R18" s="284" t="s">
        <v>145</v>
      </c>
      <c r="S18" s="285" t="s">
        <v>146</v>
      </c>
      <c r="T18" s="237" t="s">
        <v>147</v>
      </c>
      <c r="U18" s="238"/>
      <c r="V18" s="251"/>
      <c r="W18" s="252"/>
    </row>
    <row r="19" ht="15.0" customHeight="1">
      <c r="A19" s="253"/>
      <c r="B19" s="222" t="s">
        <v>42</v>
      </c>
      <c r="C19" s="223" t="s">
        <v>52</v>
      </c>
      <c r="D19" s="254" t="s">
        <v>148</v>
      </c>
      <c r="E19" s="225" t="s">
        <v>149</v>
      </c>
      <c r="F19" s="226">
        <f>IF(E19="","", SUMIF('1.入力表'!$K$8:$K$1368,D19,'1.入力表'!$O$8:$O$1368))</f>
        <v>0</v>
      </c>
      <c r="G19" s="226">
        <f>IF(E19="","", SUMIF('2.入力表'!$K$8:$K$1650,D19,'2.入力表'!$N$8:$N$1650))</f>
        <v>0</v>
      </c>
      <c r="H19" s="226">
        <f>IF(E19="","", SUMIF('1.入力表'!$K$8:$K$1368,D19,'1.入力表'!$P$8:$P$1368))</f>
        <v>0</v>
      </c>
      <c r="I19" s="227">
        <f t="shared" si="1"/>
        <v>0</v>
      </c>
      <c r="J19" s="228">
        <f t="shared" si="2"/>
        <v>0</v>
      </c>
      <c r="K19" s="229">
        <f t="shared" si="3"/>
        <v>0</v>
      </c>
      <c r="L19" s="230">
        <v>0.0</v>
      </c>
      <c r="M19" s="231">
        <f t="shared" si="4"/>
        <v>0</v>
      </c>
      <c r="N19" s="254" t="s">
        <v>150</v>
      </c>
      <c r="O19" s="232" t="s">
        <v>151</v>
      </c>
      <c r="P19" s="255" t="s">
        <v>152</v>
      </c>
      <c r="Q19" s="259" t="s">
        <v>48</v>
      </c>
      <c r="R19" s="260" t="s">
        <v>153</v>
      </c>
      <c r="S19" s="261" t="s">
        <v>154</v>
      </c>
      <c r="T19" s="258" t="s">
        <v>155</v>
      </c>
      <c r="U19" s="238"/>
      <c r="V19" s="238"/>
      <c r="W19" s="239"/>
    </row>
    <row r="20" ht="15.0" customHeight="1">
      <c r="A20" s="253"/>
      <c r="B20" s="222" t="s">
        <v>42</v>
      </c>
      <c r="C20" s="286"/>
      <c r="D20" s="287" t="s">
        <v>156</v>
      </c>
      <c r="E20" s="288" t="s">
        <v>157</v>
      </c>
      <c r="F20" s="226">
        <f>IF(E20="","", SUMIF('1.入力表'!$K$8:$K$1368,D20,'1.入力表'!$O$8:$O$1368))</f>
        <v>0</v>
      </c>
      <c r="G20" s="226">
        <f>IF(E20="","", SUMIF('2.入力表'!$K$8:$K$1650,D20,'2.入力表'!$N$8:$N$1650))</f>
        <v>0</v>
      </c>
      <c r="H20" s="226">
        <f>IF(E20="","", SUMIF('1.入力表'!$K$8:$K$1368,D20,'1.入力表'!$P$8:$P$1368))</f>
        <v>0</v>
      </c>
      <c r="I20" s="227">
        <f t="shared" si="1"/>
        <v>0</v>
      </c>
      <c r="J20" s="228">
        <f t="shared" si="2"/>
        <v>0</v>
      </c>
      <c r="K20" s="229">
        <f t="shared" si="3"/>
        <v>0</v>
      </c>
      <c r="L20" s="230">
        <v>0.0</v>
      </c>
      <c r="M20" s="231">
        <f t="shared" si="4"/>
        <v>0</v>
      </c>
      <c r="N20" s="267" t="s">
        <v>158</v>
      </c>
      <c r="O20" s="289" t="s">
        <v>159</v>
      </c>
      <c r="P20" s="270" t="s">
        <v>160</v>
      </c>
      <c r="Q20" s="247" t="s">
        <v>48</v>
      </c>
      <c r="R20" s="290" t="s">
        <v>161</v>
      </c>
      <c r="S20" s="291" t="s">
        <v>162</v>
      </c>
      <c r="T20" s="292" t="s">
        <v>163</v>
      </c>
      <c r="U20" s="77"/>
      <c r="V20" s="77"/>
      <c r="W20" s="78"/>
    </row>
    <row r="21" ht="15.0" customHeight="1">
      <c r="A21" s="253"/>
      <c r="B21" s="222" t="s">
        <v>42</v>
      </c>
      <c r="C21" s="224"/>
      <c r="D21" s="267" t="s">
        <v>164</v>
      </c>
      <c r="E21" s="288" t="s">
        <v>165</v>
      </c>
      <c r="F21" s="226">
        <f>IF(E21="","", SUMIF('1.入力表'!$K$8:$K$1368,D21,'1.入力表'!$O$8:$O$1368))</f>
        <v>0</v>
      </c>
      <c r="G21" s="226">
        <f>IF(E21="","", SUMIF('2.入力表'!$K$8:$K$1650,D21,'2.入力表'!$N$8:$N$1650))</f>
        <v>0</v>
      </c>
      <c r="H21" s="226">
        <f>IF(E21="","", SUMIF('1.入力表'!$K$8:$K$1368,D21,'1.入力表'!$P$8:$P$1368))</f>
        <v>0</v>
      </c>
      <c r="I21" s="227">
        <f t="shared" si="1"/>
        <v>0</v>
      </c>
      <c r="J21" s="228">
        <f t="shared" si="2"/>
        <v>0</v>
      </c>
      <c r="K21" s="229">
        <f t="shared" si="3"/>
        <v>0</v>
      </c>
      <c r="L21" s="230">
        <v>0.0</v>
      </c>
      <c r="M21" s="231">
        <f t="shared" si="4"/>
        <v>0</v>
      </c>
      <c r="N21" s="254" t="s">
        <v>166</v>
      </c>
      <c r="O21" s="232" t="s">
        <v>167</v>
      </c>
      <c r="P21" s="255" t="s">
        <v>168</v>
      </c>
      <c r="Q21" s="247" t="s">
        <v>48</v>
      </c>
      <c r="R21" s="260" t="s">
        <v>169</v>
      </c>
      <c r="S21" s="257" t="s">
        <v>170</v>
      </c>
      <c r="T21" s="258" t="s">
        <v>171</v>
      </c>
      <c r="U21" s="275"/>
      <c r="V21" s="275"/>
      <c r="W21" s="276"/>
    </row>
    <row r="22" ht="15.0" customHeight="1">
      <c r="A22" s="253"/>
      <c r="B22" s="222" t="s">
        <v>42</v>
      </c>
      <c r="C22" s="224"/>
      <c r="D22" s="225" t="s">
        <v>172</v>
      </c>
      <c r="E22" s="225" t="s">
        <v>173</v>
      </c>
      <c r="F22" s="293">
        <f>IF(E22="","", SUMIF('1.入力表'!$K$8:$K$1368,D22,'1.入力表'!$O$8:$O$1368))</f>
        <v>0</v>
      </c>
      <c r="G22" s="226">
        <f>IF(E22="","", SUMIF('2.入力表'!$K$8:$K$1650,D22,'2.入力表'!$N$8:$N$1650))</f>
        <v>0</v>
      </c>
      <c r="H22" s="293">
        <f>IF(E22="","", SUMIF('1.入力表'!$K$8:$K$1368,D22,'1.入力表'!$P$8:$P$1368))</f>
        <v>0</v>
      </c>
      <c r="I22" s="294">
        <f t="shared" si="1"/>
        <v>0</v>
      </c>
      <c r="J22" s="228">
        <f t="shared" si="2"/>
        <v>0</v>
      </c>
      <c r="K22" s="295">
        <f t="shared" si="3"/>
        <v>0</v>
      </c>
      <c r="L22" s="230">
        <v>0.0</v>
      </c>
      <c r="M22" s="296">
        <f t="shared" si="4"/>
        <v>0</v>
      </c>
      <c r="N22" s="297" t="s">
        <v>174</v>
      </c>
      <c r="O22" s="298" t="s">
        <v>175</v>
      </c>
      <c r="P22" s="299" t="s">
        <v>176</v>
      </c>
      <c r="Q22" s="247" t="s">
        <v>48</v>
      </c>
      <c r="R22" s="300" t="s">
        <v>177</v>
      </c>
      <c r="S22" s="301" t="s">
        <v>178</v>
      </c>
      <c r="T22" s="302" t="s">
        <v>179</v>
      </c>
      <c r="U22" s="303"/>
      <c r="V22" s="238"/>
      <c r="W22" s="239"/>
    </row>
    <row r="23" ht="15.0" customHeight="1">
      <c r="A23" s="253"/>
      <c r="B23" s="222" t="s">
        <v>42</v>
      </c>
      <c r="C23" s="224"/>
      <c r="D23" s="225" t="s">
        <v>180</v>
      </c>
      <c r="E23" s="225" t="s">
        <v>181</v>
      </c>
      <c r="F23" s="293">
        <f>IF(E23="","", SUMIF('1.入力表'!$K$8:$K$1368,D23,'1.入力表'!$O$8:$O$1368))</f>
        <v>0</v>
      </c>
      <c r="G23" s="226">
        <f>IF(E23="","", SUMIF('2.入力表'!$K$8:$K$1650,D23,'2.入力表'!$N$8:$N$1650))</f>
        <v>0</v>
      </c>
      <c r="H23" s="293">
        <f>IF(E23="","", SUMIF('1.入力表'!$K$8:$K$1368,D23,'1.入力表'!$P$8:$P$1368))</f>
        <v>0</v>
      </c>
      <c r="I23" s="227">
        <f t="shared" si="1"/>
        <v>0</v>
      </c>
      <c r="J23" s="228">
        <f t="shared" si="2"/>
        <v>0</v>
      </c>
      <c r="K23" s="229">
        <f t="shared" si="3"/>
        <v>0</v>
      </c>
      <c r="L23" s="230">
        <v>0.0</v>
      </c>
      <c r="M23" s="231">
        <f t="shared" si="4"/>
        <v>0</v>
      </c>
      <c r="N23" s="225" t="s">
        <v>182</v>
      </c>
      <c r="O23" s="304" t="s">
        <v>183</v>
      </c>
      <c r="P23" s="305" t="s">
        <v>184</v>
      </c>
      <c r="Q23" s="247" t="s">
        <v>48</v>
      </c>
      <c r="R23" s="306" t="s">
        <v>185</v>
      </c>
      <c r="S23" s="249" t="s">
        <v>186</v>
      </c>
      <c r="T23" s="307"/>
      <c r="U23" s="308"/>
      <c r="V23" s="77"/>
      <c r="W23" s="78"/>
    </row>
    <row r="24" ht="15.0" customHeight="1">
      <c r="A24" s="309"/>
      <c r="B24" s="222" t="s">
        <v>42</v>
      </c>
      <c r="C24" s="224"/>
      <c r="D24" s="225" t="s">
        <v>187</v>
      </c>
      <c r="E24" s="225" t="s">
        <v>188</v>
      </c>
      <c r="F24" s="293">
        <f>IF(E24="","", SUMIF('1.入力表'!$K$8:$K$1368,D24,'1.入力表'!$O$8:$O$1368))</f>
        <v>0</v>
      </c>
      <c r="G24" s="226">
        <f>IF(E24="","", SUMIF('2.入力表'!$K$8:$K$1650,D24,'2.入力表'!$N$8:$N$1650))</f>
        <v>0</v>
      </c>
      <c r="H24" s="293">
        <f>IF(E24="","", SUMIF('1.入力表'!$K$8:$K$1368,D24,'1.入力表'!$P$8:$P$1368))</f>
        <v>0</v>
      </c>
      <c r="I24" s="227">
        <f t="shared" si="1"/>
        <v>0</v>
      </c>
      <c r="J24" s="228">
        <f t="shared" si="2"/>
        <v>0</v>
      </c>
      <c r="K24" s="229">
        <f t="shared" si="3"/>
        <v>0</v>
      </c>
      <c r="L24" s="230">
        <v>0.0</v>
      </c>
      <c r="M24" s="231">
        <f t="shared" si="4"/>
        <v>0</v>
      </c>
      <c r="N24" s="310" t="s">
        <v>189</v>
      </c>
      <c r="O24" s="311" t="s">
        <v>190</v>
      </c>
      <c r="P24" s="312" t="s">
        <v>191</v>
      </c>
      <c r="Q24" s="247" t="s">
        <v>48</v>
      </c>
      <c r="R24" s="313" t="s">
        <v>192</v>
      </c>
      <c r="S24" s="314" t="s">
        <v>193</v>
      </c>
      <c r="T24" s="315" t="s">
        <v>194</v>
      </c>
      <c r="U24" s="77"/>
      <c r="V24" s="77"/>
      <c r="W24" s="78"/>
    </row>
    <row r="25" ht="13.5" customHeight="1">
      <c r="A25" s="316"/>
      <c r="B25" s="222" t="s">
        <v>42</v>
      </c>
      <c r="C25" s="223" t="s">
        <v>52</v>
      </c>
      <c r="D25" s="262" t="s">
        <v>195</v>
      </c>
      <c r="E25" s="265" t="s">
        <v>196</v>
      </c>
      <c r="F25" s="293">
        <f>IF(E25="","", SUMIF('1.入力表'!$K$8:$K$1368,D25,'1.入力表'!$O$8:$O$1368))</f>
        <v>0</v>
      </c>
      <c r="G25" s="226">
        <f>IF(E25="","", SUMIF('2.入力表'!$K$8:$K$1650,D25,'2.入力表'!$N$8:$N$1650))</f>
        <v>0</v>
      </c>
      <c r="H25" s="293">
        <f>IF(E25="","", SUMIF('1.入力表'!$K$8:$K$1368,D25,'1.入力表'!$P$8:$P$1368))</f>
        <v>0</v>
      </c>
      <c r="I25" s="227">
        <f t="shared" si="1"/>
        <v>0</v>
      </c>
      <c r="J25" s="228">
        <f t="shared" si="2"/>
        <v>0</v>
      </c>
      <c r="K25" s="229">
        <f t="shared" si="3"/>
        <v>0</v>
      </c>
      <c r="L25" s="230">
        <v>0.0</v>
      </c>
      <c r="M25" s="231">
        <f t="shared" si="4"/>
        <v>0</v>
      </c>
      <c r="N25" s="317" t="s">
        <v>197</v>
      </c>
      <c r="O25" s="245" t="s">
        <v>198</v>
      </c>
      <c r="P25" s="246" t="s">
        <v>199</v>
      </c>
      <c r="Q25" s="247" t="s">
        <v>48</v>
      </c>
      <c r="R25" s="318" t="s">
        <v>200</v>
      </c>
      <c r="S25" s="319" t="s">
        <v>201</v>
      </c>
      <c r="T25" s="264" t="s">
        <v>202</v>
      </c>
      <c r="U25" s="238"/>
      <c r="V25" s="194"/>
    </row>
    <row r="26" ht="15.0" customHeight="1">
      <c r="A26" s="253"/>
      <c r="B26" s="222" t="s">
        <v>42</v>
      </c>
      <c r="C26" s="224"/>
      <c r="D26" s="225" t="s">
        <v>203</v>
      </c>
      <c r="E26" s="225" t="s">
        <v>204</v>
      </c>
      <c r="F26" s="293">
        <f>IF(E26="","", SUMIF('1.入力表'!$K$8:$K$1368,D26,'1.入力表'!$O$8:$O$1368))</f>
        <v>0</v>
      </c>
      <c r="G26" s="226">
        <f>IF(E26="","", SUMIF('2.入力表'!$K$8:$K$1650,D26,'2.入力表'!$N$8:$N$1650))</f>
        <v>0</v>
      </c>
      <c r="H26" s="293">
        <f>IF(E26="","", SUMIF('1.入力表'!$K$8:$K$1368,D26,'1.入力表'!$P$8:$P$1368))</f>
        <v>0</v>
      </c>
      <c r="I26" s="227">
        <f t="shared" si="1"/>
        <v>0</v>
      </c>
      <c r="J26" s="228">
        <f t="shared" si="2"/>
        <v>0</v>
      </c>
      <c r="K26" s="229">
        <f t="shared" si="3"/>
        <v>0</v>
      </c>
      <c r="L26" s="230">
        <v>0.0</v>
      </c>
      <c r="M26" s="231">
        <f t="shared" si="4"/>
        <v>0</v>
      </c>
      <c r="N26" s="225" t="s">
        <v>205</v>
      </c>
      <c r="O26" s="304" t="s">
        <v>206</v>
      </c>
      <c r="P26" s="305" t="s">
        <v>207</v>
      </c>
      <c r="Q26" s="320" t="s">
        <v>48</v>
      </c>
      <c r="R26" s="321" t="s">
        <v>208</v>
      </c>
      <c r="S26" s="322" t="s">
        <v>209</v>
      </c>
      <c r="T26" s="307"/>
      <c r="U26" s="308"/>
      <c r="V26" s="77"/>
      <c r="W26" s="78"/>
    </row>
    <row r="27" ht="15.0" customHeight="1">
      <c r="A27" s="253"/>
      <c r="B27" s="323" t="s">
        <v>210</v>
      </c>
      <c r="C27" s="223">
        <v>948.0</v>
      </c>
      <c r="D27" s="262" t="s">
        <v>211</v>
      </c>
      <c r="E27" s="265" t="s">
        <v>212</v>
      </c>
      <c r="F27" s="293">
        <f>IF(E27="","", SUMIF('1.入力表'!$K$8:$K$1368,D27,'1.入力表'!$O$8:$O$1368))</f>
        <v>0</v>
      </c>
      <c r="G27" s="226">
        <f>IF(E27="","", SUMIF('2.入力表'!$K$8:$K$1650,D27,'2.入力表'!$N$8:$N$1650))</f>
        <v>0</v>
      </c>
      <c r="H27" s="293">
        <f>IF(E27="","", SUMIF('1.入力表'!$K$8:$K$1368,D27,'1.入力表'!$P$8:$P$1368))</f>
        <v>0</v>
      </c>
      <c r="I27" s="227">
        <f t="shared" si="1"/>
        <v>0</v>
      </c>
      <c r="J27" s="228">
        <f t="shared" si="2"/>
        <v>0</v>
      </c>
      <c r="K27" s="229">
        <f t="shared" si="3"/>
        <v>0</v>
      </c>
      <c r="L27" s="230">
        <v>0.0</v>
      </c>
      <c r="M27" s="231">
        <f t="shared" si="4"/>
        <v>0</v>
      </c>
      <c r="N27" s="224" t="s">
        <v>213</v>
      </c>
      <c r="O27" s="245" t="s">
        <v>214</v>
      </c>
      <c r="P27" s="278" t="s">
        <v>215</v>
      </c>
      <c r="Q27" s="247" t="s">
        <v>48</v>
      </c>
      <c r="R27" s="256" t="s">
        <v>216</v>
      </c>
      <c r="S27" s="257" t="s">
        <v>217</v>
      </c>
      <c r="T27" s="264" t="s">
        <v>218</v>
      </c>
      <c r="U27" s="238"/>
      <c r="V27" s="251"/>
      <c r="W27" s="252"/>
    </row>
    <row r="28" ht="15.0" customHeight="1">
      <c r="A28" s="324"/>
      <c r="B28" s="323" t="s">
        <v>210</v>
      </c>
      <c r="C28" s="224"/>
      <c r="D28" s="254" t="s">
        <v>219</v>
      </c>
      <c r="E28" s="225" t="s">
        <v>220</v>
      </c>
      <c r="F28" s="293">
        <f>IF(E28="","", SUMIF('1.入力表'!$K$8:$K$1368,D28,'1.入力表'!$O$8:$O$1368))</f>
        <v>0</v>
      </c>
      <c r="G28" s="226">
        <f>IF(E28="","", SUMIF('2.入力表'!$K$8:$K$1650,D28,'2.入力表'!$N$8:$N$1650))</f>
        <v>0</v>
      </c>
      <c r="H28" s="293">
        <f>IF(E28="","", SUMIF('1.入力表'!$K$8:$K$1368,D28,'1.入力表'!$P$8:$P$1368))</f>
        <v>0</v>
      </c>
      <c r="I28" s="227">
        <f t="shared" si="1"/>
        <v>0</v>
      </c>
      <c r="J28" s="228">
        <f t="shared" si="2"/>
        <v>0</v>
      </c>
      <c r="K28" s="229">
        <f t="shared" si="3"/>
        <v>0</v>
      </c>
      <c r="L28" s="230">
        <v>0.0</v>
      </c>
      <c r="M28" s="231">
        <f t="shared" si="4"/>
        <v>0</v>
      </c>
      <c r="N28" s="267" t="s">
        <v>221</v>
      </c>
      <c r="O28" s="269" t="s">
        <v>222</v>
      </c>
      <c r="P28" s="270" t="s">
        <v>223</v>
      </c>
      <c r="Q28" s="271" t="s">
        <v>48</v>
      </c>
      <c r="R28" s="325" t="s">
        <v>224</v>
      </c>
      <c r="S28" s="326" t="s">
        <v>225</v>
      </c>
      <c r="T28" s="327" t="s">
        <v>226</v>
      </c>
      <c r="U28" s="77"/>
      <c r="V28" s="77"/>
      <c r="W28" s="78"/>
    </row>
    <row r="29" ht="15.0" customHeight="1">
      <c r="A29" s="324"/>
      <c r="B29" s="323" t="s">
        <v>210</v>
      </c>
      <c r="C29" s="224"/>
      <c r="D29" s="225" t="s">
        <v>227</v>
      </c>
      <c r="E29" s="225" t="s">
        <v>228</v>
      </c>
      <c r="F29" s="293">
        <f>IF(E29="","", SUMIF('1.入力表'!$K$8:$K$1368,D29,'1.入力表'!$O$8:$O$1368))</f>
        <v>0</v>
      </c>
      <c r="G29" s="226">
        <f>IF(E29="","", SUMIF('2.入力表'!$K$8:$K$1650,D29,'2.入力表'!$N$8:$N$1650))</f>
        <v>0</v>
      </c>
      <c r="H29" s="293">
        <f>IF(E29="","", SUMIF('1.入力表'!$K$8:$K$1368,D29,'1.入力表'!$P$8:$P$1368))</f>
        <v>0</v>
      </c>
      <c r="I29" s="227">
        <f t="shared" si="1"/>
        <v>0</v>
      </c>
      <c r="J29" s="228">
        <f t="shared" si="2"/>
        <v>0</v>
      </c>
      <c r="K29" s="229">
        <f t="shared" si="3"/>
        <v>0</v>
      </c>
      <c r="L29" s="230">
        <v>0.0</v>
      </c>
      <c r="M29" s="231">
        <f t="shared" si="4"/>
        <v>0</v>
      </c>
      <c r="N29" s="268" t="s">
        <v>229</v>
      </c>
      <c r="O29" s="328" t="s">
        <v>230</v>
      </c>
      <c r="P29" s="329" t="s">
        <v>231</v>
      </c>
      <c r="Q29" s="330" t="s">
        <v>48</v>
      </c>
      <c r="R29" s="331" t="s">
        <v>232</v>
      </c>
      <c r="S29" s="332" t="s">
        <v>233</v>
      </c>
      <c r="T29" s="333" t="s">
        <v>234</v>
      </c>
      <c r="U29" s="77"/>
      <c r="V29" s="77"/>
      <c r="W29" s="78"/>
    </row>
    <row r="30" ht="15.0" customHeight="1">
      <c r="A30" s="334"/>
      <c r="B30" s="222" t="s">
        <v>235</v>
      </c>
      <c r="C30" s="224"/>
      <c r="D30" s="254" t="s">
        <v>236</v>
      </c>
      <c r="E30" s="225" t="s">
        <v>237</v>
      </c>
      <c r="F30" s="293">
        <f>IF(E30="","", SUMIF('1.入力表'!$K$8:$K$1368,D30,'1.入力表'!$O$8:$O$1368))</f>
        <v>0</v>
      </c>
      <c r="G30" s="226">
        <f>IF(E30="","", SUMIF('2.入力表'!$K$8:$K$1650,D30,'2.入力表'!$N$8:$N$1650))</f>
        <v>0</v>
      </c>
      <c r="H30" s="293">
        <f>IF(E30="","", SUMIF('1.入力表'!$K$8:$K$1368,D30,'1.入力表'!$P$8:$P$1368))</f>
        <v>0</v>
      </c>
      <c r="I30" s="227">
        <f t="shared" si="1"/>
        <v>0</v>
      </c>
      <c r="J30" s="228">
        <f t="shared" si="2"/>
        <v>0</v>
      </c>
      <c r="K30" s="229">
        <f t="shared" si="3"/>
        <v>0</v>
      </c>
      <c r="L30" s="230">
        <v>0.0</v>
      </c>
      <c r="M30" s="231">
        <f t="shared" si="4"/>
        <v>0</v>
      </c>
      <c r="N30" s="267" t="s">
        <v>238</v>
      </c>
      <c r="O30" s="269" t="s">
        <v>239</v>
      </c>
      <c r="P30" s="270" t="s">
        <v>240</v>
      </c>
      <c r="Q30" s="330" t="s">
        <v>48</v>
      </c>
      <c r="R30" s="335" t="s">
        <v>241</v>
      </c>
      <c r="S30" s="336" t="s">
        <v>242</v>
      </c>
      <c r="T30" s="327" t="s">
        <v>243</v>
      </c>
      <c r="U30" s="77"/>
      <c r="V30" s="77"/>
      <c r="W30" s="78"/>
    </row>
    <row r="31" ht="15.0" customHeight="1">
      <c r="A31" s="253"/>
      <c r="B31" s="222" t="s">
        <v>235</v>
      </c>
      <c r="C31" s="224"/>
      <c r="D31" s="254" t="s">
        <v>244</v>
      </c>
      <c r="E31" s="225" t="s">
        <v>245</v>
      </c>
      <c r="F31" s="293">
        <f>IF(E31="","", SUMIF('1.入力表'!$K$8:$K$1368,D31,'1.入力表'!$O$8:$O$1368))</f>
        <v>0</v>
      </c>
      <c r="G31" s="226">
        <f>IF(E31="","", SUMIF('2.入力表'!$K$8:$K$1650,D31,'2.入力表'!$N$8:$N$1650))</f>
        <v>0</v>
      </c>
      <c r="H31" s="293">
        <f>IF(E31="","", SUMIF('1.入力表'!$K$8:$K$1368,D31,'1.入力表'!$P$8:$P$1368))</f>
        <v>0</v>
      </c>
      <c r="I31" s="227">
        <f t="shared" si="1"/>
        <v>0</v>
      </c>
      <c r="J31" s="228">
        <f t="shared" si="2"/>
        <v>0</v>
      </c>
      <c r="K31" s="229">
        <f t="shared" si="3"/>
        <v>0</v>
      </c>
      <c r="L31" s="230">
        <v>0.0</v>
      </c>
      <c r="M31" s="231">
        <f t="shared" si="4"/>
        <v>0</v>
      </c>
      <c r="N31" s="254" t="s">
        <v>246</v>
      </c>
      <c r="O31" s="232" t="s">
        <v>247</v>
      </c>
      <c r="P31" s="255" t="s">
        <v>248</v>
      </c>
      <c r="Q31" s="234" t="s">
        <v>48</v>
      </c>
      <c r="R31" s="337" t="s">
        <v>249</v>
      </c>
      <c r="S31" s="338" t="s">
        <v>250</v>
      </c>
      <c r="T31" s="258" t="s">
        <v>251</v>
      </c>
      <c r="U31" s="339"/>
      <c r="V31" s="339"/>
      <c r="W31" s="340"/>
    </row>
    <row r="32" ht="15.0" customHeight="1">
      <c r="A32" s="221"/>
      <c r="B32" s="341" t="s">
        <v>252</v>
      </c>
      <c r="C32" s="224"/>
      <c r="D32" s="254" t="s">
        <v>253</v>
      </c>
      <c r="E32" s="225" t="s">
        <v>254</v>
      </c>
      <c r="F32" s="293">
        <f>IF(E32="","", SUMIF('1.入力表'!$K$8:$K$1368,D32,'1.入力表'!$O$8:$O$1368))</f>
        <v>0</v>
      </c>
      <c r="G32" s="226">
        <f>IF(E32="","", SUMIF('2.入力表'!$K$8:$K$1650,D32,'2.入力表'!$N$8:$N$1650))</f>
        <v>0</v>
      </c>
      <c r="H32" s="293">
        <f>IF(E32="","", SUMIF('1.入力表'!$K$8:$K$1368,D32,'1.入力表'!$P$8:$P$1368))</f>
        <v>0</v>
      </c>
      <c r="I32" s="227">
        <f t="shared" si="1"/>
        <v>0</v>
      </c>
      <c r="J32" s="228">
        <f t="shared" si="2"/>
        <v>0</v>
      </c>
      <c r="K32" s="229">
        <f t="shared" si="3"/>
        <v>0</v>
      </c>
      <c r="L32" s="230">
        <v>0.0</v>
      </c>
      <c r="M32" s="231">
        <f t="shared" si="4"/>
        <v>0</v>
      </c>
      <c r="N32" s="254" t="s">
        <v>255</v>
      </c>
      <c r="O32" s="232" t="s">
        <v>256</v>
      </c>
      <c r="P32" s="255" t="s">
        <v>257</v>
      </c>
      <c r="Q32" s="234" t="s">
        <v>48</v>
      </c>
      <c r="R32" s="337" t="s">
        <v>258</v>
      </c>
      <c r="S32" s="342" t="s">
        <v>259</v>
      </c>
      <c r="T32" s="258" t="s">
        <v>260</v>
      </c>
      <c r="U32" s="238"/>
      <c r="V32" s="238"/>
      <c r="W32" s="239"/>
    </row>
    <row r="33" ht="15.0" customHeight="1">
      <c r="A33" s="324"/>
      <c r="B33" s="341" t="s">
        <v>252</v>
      </c>
      <c r="C33" s="224"/>
      <c r="D33" s="254" t="s">
        <v>261</v>
      </c>
      <c r="E33" s="225" t="s">
        <v>262</v>
      </c>
      <c r="F33" s="293">
        <f>IF(E33="","", SUMIF('1.入力表'!$K$8:$K$1368,D33,'1.入力表'!$O$8:$O$1368))</f>
        <v>0</v>
      </c>
      <c r="G33" s="226">
        <f>IF(E33="","", SUMIF('2.入力表'!$K$8:$K$1650,D33,'2.入力表'!$N$8:$N$1650))</f>
        <v>0</v>
      </c>
      <c r="H33" s="293">
        <f>IF(E33="","", SUMIF('1.入力表'!$K$8:$K$1368,D33,'1.入力表'!$P$8:$P$1368))</f>
        <v>0</v>
      </c>
      <c r="I33" s="227">
        <f t="shared" si="1"/>
        <v>0</v>
      </c>
      <c r="J33" s="228">
        <f t="shared" si="2"/>
        <v>0</v>
      </c>
      <c r="K33" s="229">
        <f t="shared" si="3"/>
        <v>0</v>
      </c>
      <c r="L33" s="230">
        <v>0.0</v>
      </c>
      <c r="M33" s="231">
        <f t="shared" si="4"/>
        <v>0</v>
      </c>
      <c r="N33" s="267" t="s">
        <v>229</v>
      </c>
      <c r="O33" s="269" t="s">
        <v>263</v>
      </c>
      <c r="P33" s="270" t="s">
        <v>264</v>
      </c>
      <c r="Q33" s="330" t="s">
        <v>48</v>
      </c>
      <c r="R33" s="335" t="s">
        <v>265</v>
      </c>
      <c r="S33" s="343" t="s">
        <v>266</v>
      </c>
      <c r="T33" s="327" t="s">
        <v>267</v>
      </c>
      <c r="U33" s="275"/>
      <c r="V33" s="275"/>
      <c r="W33" s="276"/>
    </row>
    <row r="34" ht="15.0" customHeight="1">
      <c r="A34" s="309"/>
      <c r="B34" s="222" t="s">
        <v>268</v>
      </c>
      <c r="C34" s="224"/>
      <c r="D34" s="344" t="s">
        <v>269</v>
      </c>
      <c r="E34" s="225" t="s">
        <v>270</v>
      </c>
      <c r="F34" s="293">
        <f>IF(E34="","", SUMIF('1.入力表'!$K$8:$K$1368,D34,'1.入力表'!$O$8:$O$1368))</f>
        <v>0</v>
      </c>
      <c r="G34" s="226">
        <f>IF(E34="","", SUMIF('2.入力表'!$K$8:$K$1650,D34,'2.入力表'!$N$8:$N$1650))</f>
        <v>0</v>
      </c>
      <c r="H34" s="293">
        <f>IF(E34="","", SUMIF('1.入力表'!$K$8:$K$1368,D34,'1.入力表'!$P$8:$P$1368))</f>
        <v>0</v>
      </c>
      <c r="I34" s="227">
        <f t="shared" si="1"/>
        <v>0</v>
      </c>
      <c r="J34" s="228">
        <f t="shared" si="2"/>
        <v>0</v>
      </c>
      <c r="K34" s="229">
        <f t="shared" si="3"/>
        <v>0</v>
      </c>
      <c r="L34" s="345">
        <v>0.0</v>
      </c>
      <c r="M34" s="231">
        <f t="shared" si="4"/>
        <v>0</v>
      </c>
      <c r="N34" s="346" t="s">
        <v>271</v>
      </c>
      <c r="O34" s="347" t="s">
        <v>272</v>
      </c>
      <c r="P34" s="329" t="s">
        <v>273</v>
      </c>
      <c r="Q34" s="330" t="s">
        <v>48</v>
      </c>
      <c r="R34" s="331" t="s">
        <v>274</v>
      </c>
      <c r="S34" s="332" t="s">
        <v>275</v>
      </c>
      <c r="T34" s="315" t="s">
        <v>276</v>
      </c>
      <c r="U34" s="77"/>
      <c r="V34" s="77"/>
      <c r="W34" s="78"/>
    </row>
    <row r="35" ht="15.0" customHeight="1">
      <c r="A35" s="348"/>
      <c r="B35" s="222"/>
      <c r="C35" s="224"/>
      <c r="D35" s="349" t="s">
        <v>277</v>
      </c>
      <c r="E35" s="350" t="s">
        <v>278</v>
      </c>
      <c r="F35" s="293">
        <f>IF(E35="","", SUMIF('1.入力表'!$K$8:$K$1368,D35,'1.入力表'!$O$8:$O$1368))</f>
        <v>0</v>
      </c>
      <c r="G35" s="293">
        <f>IF(E35="","", SUMIF('2.入力表'!$K$17:$K$1650,D35,'2.入力表'!$N$17:$N$1650))</f>
        <v>0</v>
      </c>
      <c r="H35" s="226">
        <f>IF(E35="","", SUMIF('1.入力表'!$K$8:$K$1368,D35,'1.入力表'!$P$8:$P$1368))</f>
        <v>0</v>
      </c>
      <c r="I35" s="227">
        <f t="shared" si="1"/>
        <v>0</v>
      </c>
      <c r="J35" s="228">
        <f t="shared" si="2"/>
        <v>0</v>
      </c>
      <c r="K35" s="229">
        <f t="shared" si="3"/>
        <v>0</v>
      </c>
      <c r="L35" s="345">
        <v>0.0</v>
      </c>
      <c r="M35" s="231">
        <f t="shared" si="4"/>
        <v>0</v>
      </c>
      <c r="N35" s="351" t="s">
        <v>279</v>
      </c>
      <c r="O35" s="352" t="s">
        <v>280</v>
      </c>
      <c r="P35" s="305" t="s">
        <v>281</v>
      </c>
      <c r="Q35" s="234" t="s">
        <v>48</v>
      </c>
      <c r="R35" s="321" t="s">
        <v>282</v>
      </c>
      <c r="S35" s="353" t="s">
        <v>283</v>
      </c>
      <c r="T35" s="281"/>
      <c r="U35" s="77"/>
      <c r="V35" s="77"/>
      <c r="W35" s="78"/>
    </row>
    <row r="36" ht="15.0" customHeight="1">
      <c r="A36" s="334"/>
      <c r="B36" s="222" t="s">
        <v>284</v>
      </c>
      <c r="C36" s="224"/>
      <c r="D36" s="254" t="s">
        <v>285</v>
      </c>
      <c r="E36" s="225" t="s">
        <v>286</v>
      </c>
      <c r="F36" s="293">
        <f>IF(E36="","", SUMIF('1.入力表'!$K$8:$K$1368,D36,'1.入力表'!$O$8:$O$1368))</f>
        <v>0</v>
      </c>
      <c r="G36" s="226">
        <f>IF(E36="","", SUMIF('2.入力表'!$K$8:$K$1650,D36,'2.入力表'!$N$8:$N$1650))</f>
        <v>0</v>
      </c>
      <c r="H36" s="293">
        <f>IF(E36="","", SUMIF('1.入力表'!$K$8:$K$1368,D36,'1.入力表'!$P$8:$P$1368))</f>
        <v>0</v>
      </c>
      <c r="I36" s="294">
        <f t="shared" si="1"/>
        <v>0</v>
      </c>
      <c r="J36" s="228">
        <f t="shared" si="2"/>
        <v>0</v>
      </c>
      <c r="K36" s="295">
        <f t="shared" si="3"/>
        <v>0</v>
      </c>
      <c r="L36" s="345">
        <v>0.0</v>
      </c>
      <c r="M36" s="296">
        <f t="shared" si="4"/>
        <v>0</v>
      </c>
      <c r="N36" s="354" t="s">
        <v>287</v>
      </c>
      <c r="O36" s="245" t="s">
        <v>288</v>
      </c>
      <c r="P36" s="255" t="s">
        <v>289</v>
      </c>
      <c r="Q36" s="234" t="s">
        <v>48</v>
      </c>
      <c r="R36" s="321" t="s">
        <v>290</v>
      </c>
      <c r="S36" s="353" t="s">
        <v>291</v>
      </c>
      <c r="T36" s="355" t="s">
        <v>292</v>
      </c>
      <c r="U36" s="303"/>
      <c r="V36" s="77"/>
      <c r="W36" s="78"/>
    </row>
    <row r="37" ht="15.0" customHeight="1">
      <c r="A37" s="309"/>
      <c r="B37" s="222" t="s">
        <v>284</v>
      </c>
      <c r="C37" s="224"/>
      <c r="D37" s="344" t="s">
        <v>293</v>
      </c>
      <c r="E37" s="225" t="s">
        <v>294</v>
      </c>
      <c r="F37" s="293">
        <f>IF(E37="","", SUMIF('1.入力表'!$K$8:$K$1368,D37,'1.入力表'!$O$8:$O$1368))</f>
        <v>0</v>
      </c>
      <c r="G37" s="226">
        <f>IF(E37="","", SUMIF('2.入力表'!$K$8:$K$1650,D37,'2.入力表'!$N$8:$N$1650))</f>
        <v>0</v>
      </c>
      <c r="H37" s="293">
        <f>IF(E37="","", SUMIF('1.入力表'!$K$8:$K$1368,D37,'1.入力表'!$P$8:$P$1368))</f>
        <v>0</v>
      </c>
      <c r="I37" s="227">
        <f t="shared" si="1"/>
        <v>0</v>
      </c>
      <c r="J37" s="228">
        <f t="shared" si="2"/>
        <v>0</v>
      </c>
      <c r="K37" s="229">
        <f t="shared" si="3"/>
        <v>0</v>
      </c>
      <c r="L37" s="345">
        <v>0.0</v>
      </c>
      <c r="M37" s="231">
        <f t="shared" si="4"/>
        <v>0</v>
      </c>
      <c r="N37" s="351" t="s">
        <v>295</v>
      </c>
      <c r="O37" s="352" t="s">
        <v>296</v>
      </c>
      <c r="P37" s="305" t="s">
        <v>297</v>
      </c>
      <c r="Q37" s="234" t="s">
        <v>48</v>
      </c>
      <c r="R37" s="321" t="s">
        <v>298</v>
      </c>
      <c r="S37" s="353" t="s">
        <v>299</v>
      </c>
      <c r="T37" s="355" t="s">
        <v>300</v>
      </c>
      <c r="U37" s="77"/>
      <c r="V37" s="77"/>
      <c r="W37" s="78"/>
    </row>
    <row r="38" ht="15.0" customHeight="1">
      <c r="A38" s="309"/>
      <c r="B38" s="222" t="s">
        <v>284</v>
      </c>
      <c r="C38" s="224"/>
      <c r="D38" s="344" t="s">
        <v>301</v>
      </c>
      <c r="E38" s="225" t="s">
        <v>302</v>
      </c>
      <c r="F38" s="293">
        <f>IF(E38="","", SUMIF('1.入力表'!$K$8:$K$1368,D38,'1.入力表'!$O$8:$O$1368))</f>
        <v>0</v>
      </c>
      <c r="G38" s="226">
        <f>IF(E38="","", SUMIF('2.入力表'!$K$8:$K$1650,D38,'2.入力表'!$N$8:$N$1650))</f>
        <v>0</v>
      </c>
      <c r="H38" s="293">
        <f>IF(E38="","", SUMIF('1.入力表'!$K$8:$K$1368,D38,'1.入力表'!$P$8:$P$1368))</f>
        <v>0</v>
      </c>
      <c r="I38" s="227">
        <f t="shared" si="1"/>
        <v>0</v>
      </c>
      <c r="J38" s="228">
        <f t="shared" si="2"/>
        <v>0</v>
      </c>
      <c r="K38" s="229">
        <f t="shared" si="3"/>
        <v>0</v>
      </c>
      <c r="L38" s="345">
        <v>0.0</v>
      </c>
      <c r="M38" s="231">
        <f t="shared" si="4"/>
        <v>0</v>
      </c>
      <c r="N38" s="351" t="s">
        <v>303</v>
      </c>
      <c r="O38" s="352" t="s">
        <v>304</v>
      </c>
      <c r="P38" s="305" t="s">
        <v>305</v>
      </c>
      <c r="Q38" s="234" t="s">
        <v>48</v>
      </c>
      <c r="R38" s="321" t="s">
        <v>306</v>
      </c>
      <c r="S38" s="353" t="s">
        <v>307</v>
      </c>
      <c r="T38" s="355" t="s">
        <v>308</v>
      </c>
      <c r="U38" s="77"/>
      <c r="V38" s="77"/>
      <c r="W38" s="78"/>
    </row>
    <row r="39" ht="15.0" customHeight="1">
      <c r="A39" s="309"/>
      <c r="B39" s="222" t="s">
        <v>284</v>
      </c>
      <c r="C39" s="224"/>
      <c r="D39" s="344" t="s">
        <v>309</v>
      </c>
      <c r="E39" s="225" t="s">
        <v>310</v>
      </c>
      <c r="F39" s="293">
        <f>IF(E39="","", SUMIF('1.入力表'!$K$8:$K$1368,D39,'1.入力表'!$O$8:$O$1368))</f>
        <v>0</v>
      </c>
      <c r="G39" s="226">
        <f>IF(E39="","", SUMIF('2.入力表'!$K$8:$K$1650,D39,'2.入力表'!$N$8:$N$1650))</f>
        <v>0</v>
      </c>
      <c r="H39" s="293">
        <f>IF(E39="","", SUMIF('1.入力表'!$K$8:$K$1368,D39,'1.入力表'!$P$8:$P$1368))</f>
        <v>0</v>
      </c>
      <c r="I39" s="227">
        <f t="shared" si="1"/>
        <v>0</v>
      </c>
      <c r="J39" s="228">
        <f t="shared" si="2"/>
        <v>0</v>
      </c>
      <c r="K39" s="229">
        <f t="shared" si="3"/>
        <v>0</v>
      </c>
      <c r="L39" s="345">
        <v>0.0</v>
      </c>
      <c r="M39" s="231">
        <f t="shared" si="4"/>
        <v>0</v>
      </c>
      <c r="N39" s="351" t="s">
        <v>311</v>
      </c>
      <c r="O39" s="352" t="s">
        <v>312</v>
      </c>
      <c r="P39" s="305" t="s">
        <v>313</v>
      </c>
      <c r="Q39" s="234" t="s">
        <v>48</v>
      </c>
      <c r="R39" s="321" t="s">
        <v>314</v>
      </c>
      <c r="S39" s="353" t="s">
        <v>315</v>
      </c>
      <c r="T39" s="355" t="s">
        <v>316</v>
      </c>
      <c r="U39" s="77"/>
      <c r="V39" s="77"/>
      <c r="W39" s="78"/>
    </row>
    <row r="40" ht="15.0" customHeight="1">
      <c r="A40" s="309"/>
      <c r="B40" s="222" t="s">
        <v>284</v>
      </c>
      <c r="C40" s="224"/>
      <c r="D40" s="344" t="s">
        <v>317</v>
      </c>
      <c r="E40" s="225" t="s">
        <v>318</v>
      </c>
      <c r="F40" s="293">
        <f>IF(E40="","", SUMIF('1.入力表'!$K$8:$K$1368,D40,'1.入力表'!$O$8:$O$1368))</f>
        <v>0</v>
      </c>
      <c r="G40" s="226">
        <f>IF(E40="","", SUMIF('2.入力表'!$K$8:$K$1650,D40,'2.入力表'!$N$8:$N$1650))</f>
        <v>0</v>
      </c>
      <c r="H40" s="293">
        <f>IF(E40="","", SUMIF('1.入力表'!$K$8:$K$1368,D40,'1.入力表'!$P$8:$P$1368))</f>
        <v>0</v>
      </c>
      <c r="I40" s="227">
        <f t="shared" si="1"/>
        <v>0</v>
      </c>
      <c r="J40" s="228">
        <f t="shared" si="2"/>
        <v>0</v>
      </c>
      <c r="K40" s="229">
        <f t="shared" si="3"/>
        <v>0</v>
      </c>
      <c r="L40" s="345">
        <v>0.0</v>
      </c>
      <c r="M40" s="231">
        <f t="shared" si="4"/>
        <v>0</v>
      </c>
      <c r="N40" s="346" t="s">
        <v>319</v>
      </c>
      <c r="O40" s="347" t="s">
        <v>320</v>
      </c>
      <c r="P40" s="329" t="s">
        <v>321</v>
      </c>
      <c r="Q40" s="330" t="s">
        <v>48</v>
      </c>
      <c r="R40" s="331" t="s">
        <v>322</v>
      </c>
      <c r="S40" s="332" t="s">
        <v>323</v>
      </c>
      <c r="T40" s="315" t="s">
        <v>324</v>
      </c>
      <c r="U40" s="77"/>
      <c r="V40" s="77"/>
      <c r="W40" s="78"/>
    </row>
    <row r="41" ht="15.0" customHeight="1">
      <c r="A41" s="309"/>
      <c r="B41" s="222" t="s">
        <v>284</v>
      </c>
      <c r="C41" s="224"/>
      <c r="D41" s="344" t="s">
        <v>325</v>
      </c>
      <c r="E41" s="225" t="s">
        <v>326</v>
      </c>
      <c r="F41" s="293">
        <f>IF(E41="","", SUMIF('1.入力表'!$K$8:$K$1368,D41,'1.入力表'!$O$8:$O$1368))</f>
        <v>0</v>
      </c>
      <c r="G41" s="226">
        <f>IF(E41="","", SUMIF('2.入力表'!$K$8:$K$1650,D41,'2.入力表'!$N$8:$N$1650))</f>
        <v>0</v>
      </c>
      <c r="H41" s="293">
        <f>IF(E41="","", SUMIF('1.入力表'!$K$8:$K$1368,D41,'1.入力表'!$P$8:$P$1368))</f>
        <v>0</v>
      </c>
      <c r="I41" s="227">
        <f t="shared" si="1"/>
        <v>0</v>
      </c>
      <c r="J41" s="228">
        <f t="shared" si="2"/>
        <v>0</v>
      </c>
      <c r="K41" s="229">
        <f t="shared" si="3"/>
        <v>0</v>
      </c>
      <c r="L41" s="345">
        <v>0.0</v>
      </c>
      <c r="M41" s="231">
        <f t="shared" si="4"/>
        <v>0</v>
      </c>
      <c r="N41" s="346" t="s">
        <v>327</v>
      </c>
      <c r="O41" s="347" t="s">
        <v>328</v>
      </c>
      <c r="P41" s="329" t="s">
        <v>329</v>
      </c>
      <c r="Q41" s="330" t="s">
        <v>48</v>
      </c>
      <c r="R41" s="331" t="s">
        <v>330</v>
      </c>
      <c r="S41" s="332" t="s">
        <v>331</v>
      </c>
      <c r="T41" s="315" t="s">
        <v>332</v>
      </c>
      <c r="U41" s="77"/>
      <c r="V41" s="77"/>
      <c r="W41" s="78"/>
    </row>
    <row r="42" ht="13.5" customHeight="1">
      <c r="A42" s="334"/>
      <c r="B42" s="222" t="s">
        <v>284</v>
      </c>
      <c r="C42" s="224"/>
      <c r="D42" s="224" t="s">
        <v>333</v>
      </c>
      <c r="E42" s="225" t="s">
        <v>334</v>
      </c>
      <c r="F42" s="293">
        <f>IF(E42="","", SUMIF('1.入力表'!$K$8:$K$1368,D42,'1.入力表'!$O$8:$O$1368))</f>
        <v>0</v>
      </c>
      <c r="G42" s="226">
        <f>IF(E42="","", SUMIF('2.入力表'!$K$8:$K$1650,D42,'2.入力表'!$N$8:$N$1650))</f>
        <v>0</v>
      </c>
      <c r="H42" s="293">
        <f>IF(E42="","", SUMIF('1.入力表'!$K$8:$K$1368,D42,'1.入力表'!$P$8:$P$1368))</f>
        <v>0</v>
      </c>
      <c r="I42" s="227">
        <f t="shared" si="1"/>
        <v>0</v>
      </c>
      <c r="J42" s="356">
        <f t="shared" si="2"/>
        <v>0</v>
      </c>
      <c r="K42" s="357">
        <f t="shared" si="3"/>
        <v>0</v>
      </c>
      <c r="L42" s="358">
        <v>0.0</v>
      </c>
      <c r="M42" s="359">
        <f t="shared" si="4"/>
        <v>0</v>
      </c>
      <c r="N42" s="286" t="s">
        <v>335</v>
      </c>
      <c r="O42" s="269" t="s">
        <v>336</v>
      </c>
      <c r="P42" s="360" t="s">
        <v>337</v>
      </c>
      <c r="Q42" s="330" t="s">
        <v>48</v>
      </c>
      <c r="R42" s="361" t="s">
        <v>338</v>
      </c>
      <c r="S42" s="362" t="s">
        <v>339</v>
      </c>
      <c r="T42" s="363" t="s">
        <v>340</v>
      </c>
      <c r="U42" s="77"/>
      <c r="V42" s="194"/>
    </row>
    <row r="43" ht="13.5" customHeight="1">
      <c r="A43" s="334"/>
      <c r="B43" s="222" t="s">
        <v>341</v>
      </c>
      <c r="C43" s="224"/>
      <c r="D43" s="225" t="s">
        <v>342</v>
      </c>
      <c r="E43" s="225" t="s">
        <v>343</v>
      </c>
      <c r="F43" s="293">
        <f>IF(E43="","", SUMIF('1.入力表'!$K$8:$K$1368,D43,'1.入力表'!$O$8:$O$1368))</f>
        <v>0</v>
      </c>
      <c r="G43" s="226">
        <f>IF(E43="","", SUMIF('2.入力表'!$K$8:$K$1650,D43,'2.入力表'!$N$8:$N$1650))</f>
        <v>0</v>
      </c>
      <c r="H43" s="293">
        <f>IF(E43="","", SUMIF('1.入力表'!$K$8:$K$1368,D43,'1.入力表'!$P$8:$P$1368))</f>
        <v>0</v>
      </c>
      <c r="I43" s="227">
        <f t="shared" si="1"/>
        <v>0</v>
      </c>
      <c r="J43" s="356">
        <f t="shared" si="2"/>
        <v>0</v>
      </c>
      <c r="K43" s="357">
        <f t="shared" si="3"/>
        <v>0</v>
      </c>
      <c r="L43" s="358">
        <v>0.0</v>
      </c>
      <c r="M43" s="359">
        <f t="shared" si="4"/>
        <v>0</v>
      </c>
      <c r="N43" s="364" t="s">
        <v>344</v>
      </c>
      <c r="O43" s="328" t="s">
        <v>345</v>
      </c>
      <c r="P43" s="329" t="s">
        <v>346</v>
      </c>
      <c r="Q43" s="330" t="s">
        <v>48</v>
      </c>
      <c r="R43" s="331" t="s">
        <v>347</v>
      </c>
      <c r="S43" s="332" t="s">
        <v>348</v>
      </c>
      <c r="T43" s="333" t="s">
        <v>349</v>
      </c>
      <c r="U43" s="77"/>
      <c r="V43" s="194"/>
    </row>
    <row r="44" ht="13.5" customHeight="1">
      <c r="A44" s="365"/>
      <c r="B44" s="366"/>
      <c r="C44" s="366"/>
      <c r="D44" s="366"/>
      <c r="E44" s="366" t="s">
        <v>350</v>
      </c>
      <c r="F44" s="367">
        <f t="shared" ref="F44:M44" si="5">SUM(F6:F42)</f>
        <v>0</v>
      </c>
      <c r="G44" s="367">
        <f t="shared" si="5"/>
        <v>0</v>
      </c>
      <c r="H44" s="367">
        <f t="shared" si="5"/>
        <v>0</v>
      </c>
      <c r="I44" s="368">
        <f t="shared" si="5"/>
        <v>0</v>
      </c>
      <c r="J44" s="368">
        <f t="shared" si="5"/>
        <v>0</v>
      </c>
      <c r="K44" s="368">
        <f t="shared" si="5"/>
        <v>0</v>
      </c>
      <c r="L44" s="367">
        <f t="shared" si="5"/>
        <v>0</v>
      </c>
      <c r="M44" s="368">
        <f t="shared" si="5"/>
        <v>0</v>
      </c>
      <c r="N44" s="366"/>
      <c r="O44" s="369"/>
      <c r="P44" s="370"/>
      <c r="Q44" s="371"/>
      <c r="R44" s="372"/>
      <c r="S44" s="373"/>
      <c r="T44" s="374"/>
      <c r="U44" s="77"/>
      <c r="V44" s="202"/>
    </row>
    <row r="45" ht="13.5" customHeight="1">
      <c r="A45" s="375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193"/>
      <c r="P45" s="77"/>
      <c r="Q45" s="77"/>
      <c r="R45" s="194"/>
      <c r="S45" s="195"/>
      <c r="T45" s="77"/>
      <c r="U45" s="77"/>
      <c r="V45" s="202"/>
    </row>
    <row r="46" ht="13.5" customHeight="1">
      <c r="A46" s="375"/>
      <c r="B46" s="77"/>
      <c r="C46" s="77"/>
      <c r="D46" s="77"/>
      <c r="E46" s="376">
        <f>COUNTIF(M6:M45,"&lt;&gt;*")</f>
        <v>40</v>
      </c>
      <c r="F46" s="77"/>
      <c r="G46" s="77"/>
      <c r="H46" s="77"/>
      <c r="I46" s="77"/>
      <c r="J46" s="77"/>
      <c r="K46" s="77"/>
      <c r="L46" s="77"/>
      <c r="M46" s="77"/>
      <c r="N46" s="77"/>
      <c r="O46" s="193"/>
      <c r="P46" s="77"/>
      <c r="Q46" s="77"/>
      <c r="R46" s="194"/>
      <c r="S46" s="195"/>
      <c r="T46" s="77"/>
      <c r="U46" s="77"/>
      <c r="V46" s="202"/>
    </row>
    <row r="47" ht="30.0" customHeight="1">
      <c r="A47" s="375"/>
      <c r="B47" s="77"/>
      <c r="C47" s="77"/>
      <c r="D47" s="77"/>
      <c r="E47" s="77"/>
      <c r="F47" s="201"/>
      <c r="G47" s="201"/>
      <c r="H47" s="77"/>
      <c r="I47" s="77"/>
      <c r="J47" s="201"/>
      <c r="K47" s="201"/>
      <c r="L47" s="77"/>
      <c r="M47" s="377"/>
      <c r="N47" s="77"/>
      <c r="O47" s="193"/>
      <c r="P47" s="77"/>
      <c r="Q47" s="77"/>
      <c r="R47" s="194"/>
      <c r="S47" s="195"/>
      <c r="T47" s="77"/>
      <c r="U47" s="77"/>
      <c r="V47" s="202"/>
      <c r="W47" s="202"/>
    </row>
    <row r="48" ht="15.0" customHeight="1">
      <c r="A48" s="378"/>
      <c r="B48" s="201"/>
      <c r="C48" s="77"/>
      <c r="D48" s="77"/>
      <c r="E48" s="77"/>
      <c r="F48" s="379"/>
      <c r="G48" s="379"/>
      <c r="H48" s="379"/>
      <c r="I48" s="380"/>
      <c r="J48" s="379"/>
      <c r="K48" s="379"/>
      <c r="L48" s="379"/>
      <c r="M48" s="379"/>
      <c r="N48" s="77"/>
      <c r="O48" s="193"/>
      <c r="P48" s="77"/>
      <c r="Q48" s="77"/>
      <c r="R48" s="381"/>
      <c r="S48" s="382"/>
      <c r="T48" s="77"/>
      <c r="U48" s="77"/>
      <c r="V48" s="383"/>
      <c r="W48" s="384"/>
    </row>
    <row r="49" ht="15.0" customHeight="1">
      <c r="A49" s="385" t="s">
        <v>351</v>
      </c>
      <c r="B49" s="201"/>
      <c r="C49" s="77"/>
      <c r="D49" s="77"/>
      <c r="E49" s="77"/>
      <c r="F49" s="379"/>
      <c r="G49" s="379"/>
      <c r="H49" s="379"/>
      <c r="I49" s="380"/>
      <c r="J49" s="379"/>
      <c r="K49" s="379"/>
      <c r="L49" s="379"/>
      <c r="M49" s="379"/>
      <c r="N49" s="77"/>
      <c r="O49" s="193"/>
      <c r="P49" s="77"/>
      <c r="Q49" s="77"/>
      <c r="R49" s="194"/>
      <c r="S49" s="195"/>
      <c r="T49" s="77"/>
      <c r="U49" s="77"/>
      <c r="V49" s="386"/>
      <c r="W49" s="387"/>
    </row>
    <row r="50" ht="15.0" customHeight="1">
      <c r="A50" s="110"/>
      <c r="B50" s="201"/>
      <c r="C50" s="201"/>
      <c r="D50" s="201"/>
      <c r="E50" s="201"/>
      <c r="F50" s="379"/>
      <c r="G50" s="379"/>
      <c r="H50" s="379"/>
      <c r="I50" s="380"/>
      <c r="J50" s="379"/>
      <c r="K50" s="379"/>
      <c r="L50" s="379"/>
      <c r="M50" s="379"/>
      <c r="N50" s="201"/>
      <c r="O50" s="193"/>
      <c r="P50" s="201"/>
      <c r="Q50" s="77"/>
      <c r="R50" s="381"/>
      <c r="S50" s="382"/>
      <c r="T50" s="201"/>
      <c r="U50" s="77"/>
      <c r="V50" s="251"/>
      <c r="W50" s="252"/>
    </row>
    <row r="51">
      <c r="A51" s="203"/>
      <c r="B51" s="388"/>
      <c r="C51" s="205" t="s">
        <v>27</v>
      </c>
      <c r="D51" s="206" t="s">
        <v>28</v>
      </c>
      <c r="E51" s="207" t="s">
        <v>29</v>
      </c>
      <c r="F51" s="389" t="s">
        <v>352</v>
      </c>
      <c r="G51" s="389" t="s">
        <v>353</v>
      </c>
      <c r="H51" s="389" t="s">
        <v>12</v>
      </c>
      <c r="I51" s="390" t="s">
        <v>32</v>
      </c>
      <c r="J51" s="391" t="s">
        <v>33</v>
      </c>
      <c r="K51" s="392" t="s">
        <v>34</v>
      </c>
      <c r="L51" s="393" t="s">
        <v>35</v>
      </c>
      <c r="M51" s="213" t="s">
        <v>36</v>
      </c>
      <c r="N51" s="214" t="s">
        <v>37</v>
      </c>
      <c r="O51" s="215" t="s">
        <v>38</v>
      </c>
      <c r="P51" s="394" t="s">
        <v>39</v>
      </c>
      <c r="Q51" s="395"/>
      <c r="R51" s="396"/>
      <c r="S51" s="397"/>
      <c r="T51" s="398"/>
      <c r="U51" s="77"/>
      <c r="V51" s="251"/>
      <c r="W51" s="252"/>
    </row>
    <row r="52" ht="13.5" hidden="1" customHeight="1">
      <c r="A52" s="399" t="s">
        <v>354</v>
      </c>
      <c r="B52" s="400" t="s">
        <v>355</v>
      </c>
      <c r="C52" s="241">
        <v>857.0</v>
      </c>
      <c r="D52" s="254" t="s">
        <v>356</v>
      </c>
      <c r="E52" s="254" t="s">
        <v>357</v>
      </c>
      <c r="F52" s="226">
        <f>IF(E52="","", SUMIF('1.入力表'!$K$8:$K$1035,D52,'1.入力表'!$O$8:$O$1035))</f>
        <v>0</v>
      </c>
      <c r="G52" s="226">
        <f>IF(E52="","", SUMIF('2.入力表'!$K$47:$K$1650,D52,'2.入力表'!$N$47:$N$1650))</f>
        <v>0</v>
      </c>
      <c r="H52" s="226">
        <f>IF(E52="","", SUMIF('1.入力表'!$K$8:$K$1035,D52,'1.入力表'!$P$8:$P$1035))</f>
        <v>0</v>
      </c>
      <c r="I52" s="401">
        <f t="shared" ref="I52:I141" si="6">IF(E52="","",SUM(F52:H52))</f>
        <v>0</v>
      </c>
      <c r="J52" s="356">
        <f t="shared" ref="J52:J66" si="7">IF(I52="","",ROUNDDOWN(I52*10.21%,0))</f>
        <v>0</v>
      </c>
      <c r="K52" s="357">
        <f t="shared" ref="K52:K141" si="8">IF(I52="","",I52-J52)</f>
        <v>0</v>
      </c>
      <c r="L52" s="358">
        <v>0.0</v>
      </c>
      <c r="M52" s="359">
        <f t="shared" ref="M52:M141" si="9">IF(E52="","",SUM(K52:L52))</f>
        <v>0</v>
      </c>
      <c r="N52" s="254" t="s">
        <v>358</v>
      </c>
      <c r="O52" s="232" t="s">
        <v>359</v>
      </c>
      <c r="P52" s="255" t="s">
        <v>360</v>
      </c>
      <c r="Q52" s="234" t="s">
        <v>48</v>
      </c>
      <c r="R52" s="337" t="s">
        <v>361</v>
      </c>
      <c r="S52" s="342" t="s">
        <v>362</v>
      </c>
      <c r="T52" s="258" t="s">
        <v>363</v>
      </c>
      <c r="U52" s="77"/>
      <c r="V52" s="77"/>
      <c r="W52" s="78"/>
    </row>
    <row r="53" ht="15.0" hidden="1" customHeight="1">
      <c r="A53" s="402" t="s">
        <v>354</v>
      </c>
      <c r="B53" s="323" t="s">
        <v>364</v>
      </c>
      <c r="C53" s="266">
        <v>1076.0</v>
      </c>
      <c r="D53" s="286" t="s">
        <v>365</v>
      </c>
      <c r="E53" s="286" t="s">
        <v>366</v>
      </c>
      <c r="F53" s="226">
        <f>IF(E53="","", SUMIF('1.入力表'!$K$8:$K$1035,D53,'1.入力表'!$O$8:$O$1035))</f>
        <v>0</v>
      </c>
      <c r="G53" s="226">
        <f>IF(E53="","", SUMIF('2.入力表'!$K$47:$K$1650,D53,'2.入力表'!$N$47:$N$1650))</f>
        <v>0</v>
      </c>
      <c r="H53" s="226">
        <f>IF(E53="","", SUMIF('1.入力表'!$K$8:$K$1035,D53,'1.入力表'!$P$8:$P$1035))</f>
        <v>0</v>
      </c>
      <c r="I53" s="401">
        <f t="shared" si="6"/>
        <v>0</v>
      </c>
      <c r="J53" s="356">
        <f t="shared" si="7"/>
        <v>0</v>
      </c>
      <c r="K53" s="357">
        <f t="shared" si="8"/>
        <v>0</v>
      </c>
      <c r="L53" s="358">
        <v>0.0</v>
      </c>
      <c r="M53" s="359">
        <f t="shared" si="9"/>
        <v>0</v>
      </c>
      <c r="N53" s="286" t="s">
        <v>367</v>
      </c>
      <c r="O53" s="269" t="s">
        <v>368</v>
      </c>
      <c r="P53" s="360" t="s">
        <v>369</v>
      </c>
      <c r="Q53" s="330" t="s">
        <v>48</v>
      </c>
      <c r="R53" s="361" t="s">
        <v>370</v>
      </c>
      <c r="S53" s="362" t="s">
        <v>371</v>
      </c>
      <c r="T53" s="363" t="s">
        <v>372</v>
      </c>
      <c r="U53" s="77"/>
      <c r="V53" s="77"/>
      <c r="W53" s="78"/>
    </row>
    <row r="54" ht="15.0" hidden="1" customHeight="1">
      <c r="A54" s="402" t="s">
        <v>354</v>
      </c>
      <c r="B54" s="323" t="s">
        <v>355</v>
      </c>
      <c r="C54" s="266" t="s">
        <v>52</v>
      </c>
      <c r="D54" s="286" t="s">
        <v>373</v>
      </c>
      <c r="E54" s="286" t="s">
        <v>374</v>
      </c>
      <c r="F54" s="226">
        <f>IF(E54="","", SUMIF('1.入力表'!$K$8:$K$1035,D54,'1.入力表'!$O$8:$O$1035))</f>
        <v>0</v>
      </c>
      <c r="G54" s="226">
        <f>IF(E54="","", SUMIF('2.入力表'!$K$47:$K$1650,D54,'2.入力表'!$N$47:$N$1650))</f>
        <v>0</v>
      </c>
      <c r="H54" s="226">
        <f>IF(E54="","", SUMIF('1.入力表'!$K$8:$K$1035,D54,'1.入力表'!$P$8:$P$1035))</f>
        <v>0</v>
      </c>
      <c r="I54" s="401">
        <f t="shared" si="6"/>
        <v>0</v>
      </c>
      <c r="J54" s="356">
        <f t="shared" si="7"/>
        <v>0</v>
      </c>
      <c r="K54" s="357">
        <f t="shared" si="8"/>
        <v>0</v>
      </c>
      <c r="L54" s="358">
        <v>0.0</v>
      </c>
      <c r="M54" s="359">
        <f t="shared" si="9"/>
        <v>0</v>
      </c>
      <c r="N54" s="286" t="s">
        <v>375</v>
      </c>
      <c r="O54" s="269" t="s">
        <v>376</v>
      </c>
      <c r="P54" s="360" t="s">
        <v>377</v>
      </c>
      <c r="Q54" s="330" t="s">
        <v>48</v>
      </c>
      <c r="R54" s="361" t="s">
        <v>378</v>
      </c>
      <c r="S54" s="362" t="s">
        <v>379</v>
      </c>
      <c r="T54" s="363" t="s">
        <v>380</v>
      </c>
      <c r="U54" s="275"/>
      <c r="V54" s="275"/>
      <c r="W54" s="276"/>
    </row>
    <row r="55" ht="15.0" hidden="1" customHeight="1">
      <c r="A55" s="402" t="s">
        <v>354</v>
      </c>
      <c r="B55" s="403" t="s">
        <v>364</v>
      </c>
      <c r="C55" s="223">
        <v>1098.0</v>
      </c>
      <c r="D55" s="224" t="s">
        <v>381</v>
      </c>
      <c r="E55" s="224" t="s">
        <v>382</v>
      </c>
      <c r="F55" s="226">
        <f>IF(E55="","", SUMIF('1.入力表'!$K$8:$K$1035,D55,'1.入力表'!$O$8:$O$1035))</f>
        <v>0</v>
      </c>
      <c r="G55" s="226">
        <f>IF(E55="","", SUMIF('2.入力表'!$K$47:$K$1650,D55,'2.入力表'!$N$47:$N$1650))</f>
        <v>0</v>
      </c>
      <c r="H55" s="226">
        <f>IF(E55="","", SUMIF('1.入力表'!$K$8:$K$1035,D55,'1.入力表'!$P$8:$P$1035))</f>
        <v>0</v>
      </c>
      <c r="I55" s="401">
        <f t="shared" si="6"/>
        <v>0</v>
      </c>
      <c r="J55" s="356">
        <f t="shared" si="7"/>
        <v>0</v>
      </c>
      <c r="K55" s="357">
        <f t="shared" si="8"/>
        <v>0</v>
      </c>
      <c r="L55" s="358">
        <v>0.0</v>
      </c>
      <c r="M55" s="359">
        <f t="shared" si="9"/>
        <v>0</v>
      </c>
      <c r="N55" s="224" t="s">
        <v>229</v>
      </c>
      <c r="O55" s="232" t="s">
        <v>383</v>
      </c>
      <c r="P55" s="233" t="s">
        <v>384</v>
      </c>
      <c r="Q55" s="234" t="s">
        <v>48</v>
      </c>
      <c r="R55" s="235" t="s">
        <v>385</v>
      </c>
      <c r="S55" s="236" t="s">
        <v>386</v>
      </c>
      <c r="T55" s="237" t="s">
        <v>372</v>
      </c>
      <c r="U55" s="77"/>
      <c r="V55" s="77"/>
      <c r="W55" s="78"/>
    </row>
    <row r="56" ht="15.0" hidden="1" customHeight="1">
      <c r="A56" s="404" t="s">
        <v>354</v>
      </c>
      <c r="B56" s="405" t="s">
        <v>355</v>
      </c>
      <c r="C56" s="223">
        <v>721.0</v>
      </c>
      <c r="D56" s="406" t="s">
        <v>387</v>
      </c>
      <c r="E56" s="406" t="s">
        <v>388</v>
      </c>
      <c r="F56" s="407">
        <f>IF(E56="","", SUMIF('1.入力表'!$K$11:$K$1045,"美南舞香",'1.入力表'!$O$11:$O$1045))</f>
        <v>0</v>
      </c>
      <c r="G56" s="226">
        <f>IF(E56="","", SUMIF('2.入力表'!$K$47:$K$1650,D56,'2.入力表'!$N$47:$N$1650))</f>
        <v>0</v>
      </c>
      <c r="H56" s="407">
        <f>IF(E56="","", SUMIF('1.入力表'!$K$11:$K$1045,"美南舞香",'1.入力表'!$P$11:$P$1045))</f>
        <v>0</v>
      </c>
      <c r="I56" s="408">
        <f t="shared" si="6"/>
        <v>0</v>
      </c>
      <c r="J56" s="228">
        <f t="shared" si="7"/>
        <v>0</v>
      </c>
      <c r="K56" s="295">
        <f t="shared" si="8"/>
        <v>0</v>
      </c>
      <c r="L56" s="409">
        <v>0.0</v>
      </c>
      <c r="M56" s="296">
        <f t="shared" si="9"/>
        <v>0</v>
      </c>
      <c r="N56" s="224" t="s">
        <v>389</v>
      </c>
      <c r="O56" s="410" t="s">
        <v>390</v>
      </c>
      <c r="P56" s="411" t="s">
        <v>391</v>
      </c>
      <c r="Q56" s="320" t="s">
        <v>48</v>
      </c>
      <c r="R56" s="412" t="s">
        <v>392</v>
      </c>
      <c r="S56" s="413" t="s">
        <v>393</v>
      </c>
      <c r="T56" s="264" t="s">
        <v>394</v>
      </c>
      <c r="U56" s="275"/>
      <c r="V56" s="251"/>
      <c r="W56" s="252"/>
    </row>
    <row r="57" ht="15.0" hidden="1" customHeight="1">
      <c r="A57" s="414" t="s">
        <v>354</v>
      </c>
      <c r="B57" s="403" t="s">
        <v>355</v>
      </c>
      <c r="C57" s="223">
        <v>857.0</v>
      </c>
      <c r="D57" s="254" t="s">
        <v>356</v>
      </c>
      <c r="E57" s="254" t="s">
        <v>357</v>
      </c>
      <c r="F57" s="226">
        <f>IF(E57="","", SUMIF('1.入力表'!$K$8:$K$1032,D57,'1.入力表'!$O$8:$O$1032))</f>
        <v>0</v>
      </c>
      <c r="G57" s="226">
        <f>IF(E57="","", SUMIF('2.入力表'!$K$47:$K$1650,D57,'2.入力表'!$N$47:$N$1650))</f>
        <v>0</v>
      </c>
      <c r="H57" s="226">
        <f>IF(E57="","", SUMIF('1.入力表'!$K$8:$K$1032,D57,'1.入力表'!$P$8:$P$1032))</f>
        <v>0</v>
      </c>
      <c r="I57" s="401">
        <f t="shared" si="6"/>
        <v>0</v>
      </c>
      <c r="J57" s="356">
        <f t="shared" si="7"/>
        <v>0</v>
      </c>
      <c r="K57" s="357">
        <f t="shared" si="8"/>
        <v>0</v>
      </c>
      <c r="L57" s="358">
        <v>0.0</v>
      </c>
      <c r="M57" s="359">
        <f t="shared" si="9"/>
        <v>0</v>
      </c>
      <c r="N57" s="254" t="s">
        <v>358</v>
      </c>
      <c r="O57" s="232" t="s">
        <v>359</v>
      </c>
      <c r="P57" s="255" t="s">
        <v>360</v>
      </c>
      <c r="Q57" s="234" t="s">
        <v>48</v>
      </c>
      <c r="R57" s="337" t="s">
        <v>361</v>
      </c>
      <c r="S57" s="342" t="s">
        <v>362</v>
      </c>
      <c r="T57" s="258" t="s">
        <v>363</v>
      </c>
      <c r="U57" s="77"/>
      <c r="V57" s="339"/>
      <c r="W57" s="340"/>
    </row>
    <row r="58" ht="15.0" hidden="1" customHeight="1">
      <c r="A58" s="415" t="s">
        <v>354</v>
      </c>
      <c r="B58" s="323" t="s">
        <v>364</v>
      </c>
      <c r="C58" s="266">
        <v>1076.0</v>
      </c>
      <c r="D58" s="267" t="s">
        <v>365</v>
      </c>
      <c r="E58" s="267" t="s">
        <v>366</v>
      </c>
      <c r="F58" s="226">
        <f>IF(E58="","", SUMIF('1.入力表'!$K$8:$K$1032,D58,'1.入力表'!$O$8:$O$1032))</f>
        <v>0</v>
      </c>
      <c r="G58" s="226">
        <f>IF(E58="","", SUMIF('2.入力表'!$K$47:$K$1650,D58,'2.入力表'!$N$47:$N$1650))</f>
        <v>0</v>
      </c>
      <c r="H58" s="226">
        <f>IF(E58="","", SUMIF('1.入力表'!$K$8:$K$1032,D58,'1.入力表'!$P$8:$P$1032))</f>
        <v>0</v>
      </c>
      <c r="I58" s="401">
        <f t="shared" si="6"/>
        <v>0</v>
      </c>
      <c r="J58" s="356">
        <f t="shared" si="7"/>
        <v>0</v>
      </c>
      <c r="K58" s="357">
        <f t="shared" si="8"/>
        <v>0</v>
      </c>
      <c r="L58" s="358">
        <v>0.0</v>
      </c>
      <c r="M58" s="359">
        <f t="shared" si="9"/>
        <v>0</v>
      </c>
      <c r="N58" s="267" t="s">
        <v>367</v>
      </c>
      <c r="O58" s="269" t="s">
        <v>368</v>
      </c>
      <c r="P58" s="270" t="s">
        <v>369</v>
      </c>
      <c r="Q58" s="330" t="s">
        <v>48</v>
      </c>
      <c r="R58" s="335" t="s">
        <v>370</v>
      </c>
      <c r="S58" s="343" t="s">
        <v>371</v>
      </c>
      <c r="T58" s="327" t="s">
        <v>372</v>
      </c>
      <c r="U58" s="77"/>
      <c r="V58" s="77"/>
      <c r="W58" s="78"/>
    </row>
    <row r="59" ht="15.0" hidden="1" customHeight="1">
      <c r="A59" s="404" t="s">
        <v>354</v>
      </c>
      <c r="B59" s="323" t="s">
        <v>355</v>
      </c>
      <c r="C59" s="266" t="s">
        <v>52</v>
      </c>
      <c r="D59" s="267" t="s">
        <v>373</v>
      </c>
      <c r="E59" s="267" t="s">
        <v>374</v>
      </c>
      <c r="F59" s="226">
        <f>IF(E59="","", SUMIF('1.入力表'!$K$8:$K$1032,D59,'1.入力表'!$O$8:$O$1032))</f>
        <v>0</v>
      </c>
      <c r="G59" s="226">
        <f>IF(E59="","", SUMIF('2.入力表'!$K$47:$K$1650,D59,'2.入力表'!$N$47:$N$1650))</f>
        <v>0</v>
      </c>
      <c r="H59" s="226">
        <f>IF(E59="","", SUMIF('1.入力表'!$K$8:$K$1032,D59,'1.入力表'!$P$8:$P$1032))</f>
        <v>0</v>
      </c>
      <c r="I59" s="401">
        <f t="shared" si="6"/>
        <v>0</v>
      </c>
      <c r="J59" s="356">
        <f t="shared" si="7"/>
        <v>0</v>
      </c>
      <c r="K59" s="357">
        <f t="shared" si="8"/>
        <v>0</v>
      </c>
      <c r="L59" s="358">
        <v>0.0</v>
      </c>
      <c r="M59" s="359">
        <f t="shared" si="9"/>
        <v>0</v>
      </c>
      <c r="N59" s="267" t="s">
        <v>375</v>
      </c>
      <c r="O59" s="269" t="s">
        <v>376</v>
      </c>
      <c r="P59" s="270" t="s">
        <v>377</v>
      </c>
      <c r="Q59" s="330" t="s">
        <v>48</v>
      </c>
      <c r="R59" s="335" t="s">
        <v>378</v>
      </c>
      <c r="S59" s="343" t="s">
        <v>379</v>
      </c>
      <c r="T59" s="327" t="s">
        <v>380</v>
      </c>
      <c r="U59" s="275"/>
      <c r="V59" s="251"/>
      <c r="W59" s="252"/>
    </row>
    <row r="60" ht="15.0" hidden="1" customHeight="1">
      <c r="A60" s="404" t="s">
        <v>354</v>
      </c>
      <c r="B60" s="403" t="s">
        <v>364</v>
      </c>
      <c r="C60" s="223">
        <v>1098.0</v>
      </c>
      <c r="D60" s="254" t="s">
        <v>381</v>
      </c>
      <c r="E60" s="254" t="s">
        <v>382</v>
      </c>
      <c r="F60" s="226">
        <f>IF(E60="","", SUMIF('1.入力表'!$K$8:$K$1032,D60,'1.入力表'!$O$8:$O$1032))</f>
        <v>0</v>
      </c>
      <c r="G60" s="226">
        <f>IF(E60="","", SUMIF('2.入力表'!$K$47:$K$1650,D60,'2.入力表'!$N$47:$N$1650))</f>
        <v>0</v>
      </c>
      <c r="H60" s="226">
        <f>IF(E60="","", SUMIF('1.入力表'!$K$8:$K$1032,D60,'1.入力表'!$P$8:$P$1032))</f>
        <v>0</v>
      </c>
      <c r="I60" s="401">
        <f t="shared" si="6"/>
        <v>0</v>
      </c>
      <c r="J60" s="356">
        <f t="shared" si="7"/>
        <v>0</v>
      </c>
      <c r="K60" s="357">
        <f t="shared" si="8"/>
        <v>0</v>
      </c>
      <c r="L60" s="358">
        <v>0.0</v>
      </c>
      <c r="M60" s="359">
        <f t="shared" si="9"/>
        <v>0</v>
      </c>
      <c r="N60" s="254" t="s">
        <v>229</v>
      </c>
      <c r="O60" s="232" t="s">
        <v>383</v>
      </c>
      <c r="P60" s="255" t="s">
        <v>384</v>
      </c>
      <c r="Q60" s="234" t="s">
        <v>48</v>
      </c>
      <c r="R60" s="337" t="s">
        <v>385</v>
      </c>
      <c r="S60" s="342" t="s">
        <v>386</v>
      </c>
      <c r="T60" s="258" t="s">
        <v>372</v>
      </c>
      <c r="U60" s="77"/>
      <c r="V60" s="77"/>
      <c r="W60" s="78"/>
    </row>
    <row r="61" ht="15.0" hidden="1" customHeight="1">
      <c r="A61" s="334"/>
      <c r="B61" s="416"/>
      <c r="C61" s="286"/>
      <c r="D61" s="267" t="s">
        <v>395</v>
      </c>
      <c r="E61" s="267" t="s">
        <v>396</v>
      </c>
      <c r="F61" s="226">
        <f>IF(E61="","", SUMIF('1.入力表'!$K$8:$K$1032,D61,'1.入力表'!$O$8:$O$1032))</f>
        <v>0</v>
      </c>
      <c r="G61" s="226">
        <f>IF(E61="","", SUMIF('2.入力表'!$K$47:$K$1650,D61,'2.入力表'!$N$47:$N$1650))</f>
        <v>0</v>
      </c>
      <c r="H61" s="226">
        <f>IF(E61="","", SUMIF('1.入力表'!$K$8:$K$1032,D61,'1.入力表'!$P$8:$P$1032))</f>
        <v>0</v>
      </c>
      <c r="I61" s="401">
        <f t="shared" si="6"/>
        <v>0</v>
      </c>
      <c r="J61" s="356">
        <f t="shared" si="7"/>
        <v>0</v>
      </c>
      <c r="K61" s="357">
        <f t="shared" si="8"/>
        <v>0</v>
      </c>
      <c r="L61" s="358">
        <v>0.0</v>
      </c>
      <c r="M61" s="359">
        <f t="shared" si="9"/>
        <v>0</v>
      </c>
      <c r="N61" s="267" t="s">
        <v>397</v>
      </c>
      <c r="O61" s="269" t="s">
        <v>398</v>
      </c>
      <c r="P61" s="270" t="s">
        <v>399</v>
      </c>
      <c r="Q61" s="330" t="s">
        <v>48</v>
      </c>
      <c r="R61" s="335" t="s">
        <v>400</v>
      </c>
      <c r="S61" s="343" t="s">
        <v>401</v>
      </c>
      <c r="T61" s="327" t="s">
        <v>402</v>
      </c>
      <c r="U61" s="77"/>
      <c r="V61" s="77"/>
      <c r="W61" s="78"/>
    </row>
    <row r="62" ht="15.0" hidden="1" customHeight="1">
      <c r="A62" s="324"/>
      <c r="B62" s="416"/>
      <c r="C62" s="267"/>
      <c r="D62" s="267" t="s">
        <v>403</v>
      </c>
      <c r="E62" s="267" t="s">
        <v>404</v>
      </c>
      <c r="F62" s="226">
        <f>IF(E62="","", SUMIF('1.入力表'!$K$8:$K$1032,D62,'1.入力表'!$O$8:$O$1032))</f>
        <v>0</v>
      </c>
      <c r="G62" s="226">
        <f>IF(E62="","", SUMIF('2.入力表'!$K$47:$K$1650,D62,'2.入力表'!$N$47:$N$1650))</f>
        <v>0</v>
      </c>
      <c r="H62" s="226">
        <f>IF(E62="","", SUMIF('1.入力表'!$K$8:$K$1032,D62,'1.入力表'!$P$8:$P$1032))</f>
        <v>0</v>
      </c>
      <c r="I62" s="401">
        <f t="shared" si="6"/>
        <v>0</v>
      </c>
      <c r="J62" s="356">
        <f t="shared" si="7"/>
        <v>0</v>
      </c>
      <c r="K62" s="357">
        <f t="shared" si="8"/>
        <v>0</v>
      </c>
      <c r="L62" s="358">
        <v>0.0</v>
      </c>
      <c r="M62" s="359">
        <f t="shared" si="9"/>
        <v>0</v>
      </c>
      <c r="N62" s="267" t="s">
        <v>405</v>
      </c>
      <c r="O62" s="269" t="s">
        <v>406</v>
      </c>
      <c r="P62" s="270" t="s">
        <v>407</v>
      </c>
      <c r="Q62" s="330" t="s">
        <v>48</v>
      </c>
      <c r="R62" s="335" t="s">
        <v>408</v>
      </c>
      <c r="S62" s="343" t="s">
        <v>409</v>
      </c>
      <c r="T62" s="327" t="s">
        <v>410</v>
      </c>
      <c r="U62" s="77"/>
      <c r="V62" s="238"/>
      <c r="W62" s="239"/>
    </row>
    <row r="63" ht="15.0" hidden="1" customHeight="1">
      <c r="A63" s="417"/>
      <c r="B63" s="418"/>
      <c r="C63" s="241" t="s">
        <v>52</v>
      </c>
      <c r="D63" s="224" t="s">
        <v>411</v>
      </c>
      <c r="E63" s="224" t="s">
        <v>412</v>
      </c>
      <c r="F63" s="293">
        <f>IF(E63="","", SUMIF('1.入力表'!$K$11:$K$1045,"杉野なづな",'1.入力表'!$O$11:$O$1045))</f>
        <v>0</v>
      </c>
      <c r="G63" s="226">
        <f>IF(E63="","", SUMIF('2.入力表'!$K$47:$K$1650,D63,'2.入力表'!$N$47:$N$1650))</f>
        <v>0</v>
      </c>
      <c r="H63" s="293">
        <f>IF(E63="","", SUMIF('1.入力表'!$K$11:$K$1045,"杉野なづな",'1.入力表'!$P$11:$P$1045))</f>
        <v>0</v>
      </c>
      <c r="I63" s="227">
        <f t="shared" si="6"/>
        <v>0</v>
      </c>
      <c r="J63" s="419">
        <f t="shared" si="7"/>
        <v>0</v>
      </c>
      <c r="K63" s="229">
        <f t="shared" si="8"/>
        <v>0</v>
      </c>
      <c r="L63" s="345">
        <v>0.0</v>
      </c>
      <c r="M63" s="231">
        <f t="shared" si="9"/>
        <v>0</v>
      </c>
      <c r="N63" s="224" t="s">
        <v>413</v>
      </c>
      <c r="O63" s="232" t="s">
        <v>414</v>
      </c>
      <c r="P63" s="233" t="s">
        <v>415</v>
      </c>
      <c r="Q63" s="234" t="s">
        <v>48</v>
      </c>
      <c r="R63" s="235" t="s">
        <v>416</v>
      </c>
      <c r="S63" s="236" t="s">
        <v>417</v>
      </c>
      <c r="T63" s="237" t="s">
        <v>418</v>
      </c>
      <c r="U63" s="238"/>
      <c r="V63" s="238"/>
      <c r="W63" s="239"/>
    </row>
    <row r="64" ht="15.0" hidden="1" customHeight="1">
      <c r="A64" s="221"/>
      <c r="B64" s="420"/>
      <c r="C64" s="224"/>
      <c r="D64" s="254" t="s">
        <v>419</v>
      </c>
      <c r="E64" s="254" t="s">
        <v>420</v>
      </c>
      <c r="F64" s="226">
        <f>IF(E64="","", SUMIF('1.入力表'!$K$8:$K$1032,D64,'1.入力表'!$O$8:$O$1032))</f>
        <v>0</v>
      </c>
      <c r="G64" s="226">
        <f>IF(E64="","", SUMIF('2.入力表'!$K$47:$K$1650,D64,'2.入力表'!$N$47:$N$1650))</f>
        <v>0</v>
      </c>
      <c r="H64" s="226">
        <f>IF(E64="","", SUMIF('1.入力表'!$K$8:$K$1032,D64,'1.入力表'!$P$8:$P$1032))</f>
        <v>0</v>
      </c>
      <c r="I64" s="401">
        <f t="shared" si="6"/>
        <v>0</v>
      </c>
      <c r="J64" s="356">
        <f t="shared" si="7"/>
        <v>0</v>
      </c>
      <c r="K64" s="357">
        <f t="shared" si="8"/>
        <v>0</v>
      </c>
      <c r="L64" s="358">
        <v>0.0</v>
      </c>
      <c r="M64" s="359">
        <f t="shared" si="9"/>
        <v>0</v>
      </c>
      <c r="N64" s="254" t="s">
        <v>421</v>
      </c>
      <c r="O64" s="232" t="s">
        <v>422</v>
      </c>
      <c r="P64" s="255" t="s">
        <v>423</v>
      </c>
      <c r="Q64" s="330" t="s">
        <v>48</v>
      </c>
      <c r="R64" s="337" t="s">
        <v>424</v>
      </c>
      <c r="S64" s="342" t="s">
        <v>425</v>
      </c>
      <c r="T64" s="258" t="s">
        <v>426</v>
      </c>
      <c r="U64" s="238"/>
      <c r="V64" s="77"/>
      <c r="W64" s="78"/>
    </row>
    <row r="65" ht="15.0" hidden="1" customHeight="1">
      <c r="A65" s="221"/>
      <c r="B65" s="403" t="s">
        <v>427</v>
      </c>
      <c r="C65" s="224"/>
      <c r="D65" s="254" t="s">
        <v>428</v>
      </c>
      <c r="E65" s="254" t="s">
        <v>429</v>
      </c>
      <c r="F65" s="293">
        <f>IF(E65="","", SUMIF('1.入力表'!$K$11:$K$1045,"恋",'1.入力表'!$O$11:$O$1045))</f>
        <v>0</v>
      </c>
      <c r="G65" s="226">
        <f>IF(E65="","", SUMIF('2.入力表'!$K$47:$K$1650,D65,'2.入力表'!$N$47:$N$1650))</f>
        <v>0</v>
      </c>
      <c r="H65" s="293">
        <f>IF(E65="","", SUMIF('1.入力表'!$K$11:$K$1045,"恋",'1.入力表'!$P$11:$P$1045))</f>
        <v>0</v>
      </c>
      <c r="I65" s="227">
        <f t="shared" si="6"/>
        <v>0</v>
      </c>
      <c r="J65" s="419">
        <f t="shared" si="7"/>
        <v>0</v>
      </c>
      <c r="K65" s="229">
        <f t="shared" si="8"/>
        <v>0</v>
      </c>
      <c r="L65" s="421">
        <v>0.0</v>
      </c>
      <c r="M65" s="231">
        <f t="shared" si="9"/>
        <v>0</v>
      </c>
      <c r="N65" s="254" t="s">
        <v>430</v>
      </c>
      <c r="O65" s="232" t="s">
        <v>431</v>
      </c>
      <c r="P65" s="255" t="s">
        <v>432</v>
      </c>
      <c r="Q65" s="234" t="s">
        <v>48</v>
      </c>
      <c r="R65" s="337" t="s">
        <v>433</v>
      </c>
      <c r="S65" s="342" t="s">
        <v>434</v>
      </c>
      <c r="T65" s="258" t="s">
        <v>435</v>
      </c>
      <c r="U65" s="238"/>
      <c r="V65" s="77"/>
      <c r="W65" s="78"/>
    </row>
    <row r="66" ht="15.0" hidden="1" customHeight="1">
      <c r="A66" s="334"/>
      <c r="B66" s="323" t="s">
        <v>210</v>
      </c>
      <c r="C66" s="286"/>
      <c r="D66" s="267" t="s">
        <v>436</v>
      </c>
      <c r="E66" s="267" t="s">
        <v>437</v>
      </c>
      <c r="F66" s="226">
        <f>IF(E66="","", SUMIF('1.入力表'!$K$8:$K$1032,D66,'1.入力表'!$O$8:$O$1032))</f>
        <v>0</v>
      </c>
      <c r="G66" s="226">
        <f>IF(E66="","", SUMIF('2.入力表'!$K$47:$K$1650,D66,'2.入力表'!$N$47:$N$1650))</f>
        <v>0</v>
      </c>
      <c r="H66" s="226">
        <f>IF(E66="","", SUMIF('1.入力表'!$K$8:$K$1032,D66,'1.入力表'!$P$8:$P$1032))</f>
        <v>0</v>
      </c>
      <c r="I66" s="401">
        <f t="shared" si="6"/>
        <v>0</v>
      </c>
      <c r="J66" s="356">
        <f t="shared" si="7"/>
        <v>0</v>
      </c>
      <c r="K66" s="357">
        <f t="shared" si="8"/>
        <v>0</v>
      </c>
      <c r="L66" s="358">
        <v>0.0</v>
      </c>
      <c r="M66" s="359">
        <f t="shared" si="9"/>
        <v>0</v>
      </c>
      <c r="N66" s="267" t="s">
        <v>438</v>
      </c>
      <c r="O66" s="269" t="s">
        <v>439</v>
      </c>
      <c r="P66" s="270" t="s">
        <v>440</v>
      </c>
      <c r="Q66" s="330" t="s">
        <v>48</v>
      </c>
      <c r="R66" s="335" t="s">
        <v>441</v>
      </c>
      <c r="S66" s="343" t="s">
        <v>442</v>
      </c>
      <c r="T66" s="327" t="s">
        <v>443</v>
      </c>
      <c r="U66" s="77"/>
      <c r="V66" s="77"/>
      <c r="W66" s="78"/>
    </row>
    <row r="67" ht="15.0" hidden="1" customHeight="1">
      <c r="A67" s="422" t="s">
        <v>444</v>
      </c>
      <c r="B67" s="416"/>
      <c r="C67" s="286"/>
      <c r="D67" s="287" t="s">
        <v>445</v>
      </c>
      <c r="E67" s="423" t="s">
        <v>446</v>
      </c>
      <c r="F67" s="226">
        <f>IF(E67="","", SUMIF('1.入力表'!$K$8:$K$1032,D67,'1.入力表'!$O$8:$O$1032))</f>
        <v>0</v>
      </c>
      <c r="G67" s="226">
        <f>IF(E67="","", SUMIF('2.入力表'!$K$47:$K$1650,D67,'2.入力表'!$N$47:$N$1650))</f>
        <v>0</v>
      </c>
      <c r="H67" s="226">
        <f>IF(E67="","", SUMIF('1.入力表'!$K$8:$K$1032,D67,'1.入力表'!$P$8:$P$1032))</f>
        <v>0</v>
      </c>
      <c r="I67" s="401">
        <f t="shared" si="6"/>
        <v>0</v>
      </c>
      <c r="J67" s="228">
        <f t="shared" ref="J67:J70" si="10">IF(E67="","",IF(I67&gt;1000000,ROUNDDOWN(1000000*10.21%,0)+(I67-1000000)*20.42%,ROUNDDOWN(I67*10.21%,0)))</f>
        <v>0</v>
      </c>
      <c r="K67" s="357">
        <f t="shared" si="8"/>
        <v>0</v>
      </c>
      <c r="L67" s="358">
        <v>0.0</v>
      </c>
      <c r="M67" s="359">
        <f t="shared" si="9"/>
        <v>0</v>
      </c>
      <c r="N67" s="424" t="s">
        <v>447</v>
      </c>
      <c r="O67" s="425" t="s">
        <v>448</v>
      </c>
      <c r="P67" s="270" t="s">
        <v>449</v>
      </c>
      <c r="Q67" s="330" t="s">
        <v>48</v>
      </c>
      <c r="R67" s="426" t="s">
        <v>450</v>
      </c>
      <c r="S67" s="343" t="s">
        <v>451</v>
      </c>
      <c r="T67" s="292" t="s">
        <v>452</v>
      </c>
      <c r="U67" s="77"/>
      <c r="V67" s="77"/>
      <c r="W67" s="78"/>
    </row>
    <row r="68" ht="15.0" hidden="1" customHeight="1">
      <c r="A68" s="422" t="s">
        <v>453</v>
      </c>
      <c r="B68" s="427" t="s">
        <v>355</v>
      </c>
      <c r="C68" s="223" t="s">
        <v>52</v>
      </c>
      <c r="D68" s="254" t="s">
        <v>454</v>
      </c>
      <c r="E68" s="254" t="s">
        <v>455</v>
      </c>
      <c r="F68" s="226">
        <f>IF(E68="","", SUMIF('1.入力表'!$K$8:$K$1032,D68,'1.入力表'!$O$8:$O$1032))</f>
        <v>0</v>
      </c>
      <c r="G68" s="226">
        <f>IF(E68="","", SUMIF('2.入力表'!$K$47:$K$1650,D68,'2.入力表'!$N$47:$N$1650))</f>
        <v>0</v>
      </c>
      <c r="H68" s="226">
        <f>IF(E68="","", SUMIF('1.入力表'!$K$8:$K$1032,D68,'1.入力表'!$P$8:$P$1032))</f>
        <v>0</v>
      </c>
      <c r="I68" s="294">
        <f t="shared" si="6"/>
        <v>0</v>
      </c>
      <c r="J68" s="228">
        <f t="shared" si="10"/>
        <v>0</v>
      </c>
      <c r="K68" s="295">
        <f t="shared" si="8"/>
        <v>0</v>
      </c>
      <c r="L68" s="345">
        <v>0.0</v>
      </c>
      <c r="M68" s="296">
        <f t="shared" si="9"/>
        <v>0</v>
      </c>
      <c r="N68" s="254" t="s">
        <v>456</v>
      </c>
      <c r="O68" s="232" t="s">
        <v>457</v>
      </c>
      <c r="P68" s="255" t="s">
        <v>458</v>
      </c>
      <c r="Q68" s="320" t="s">
        <v>48</v>
      </c>
      <c r="R68" s="428" t="s">
        <v>459</v>
      </c>
      <c r="S68" s="338" t="s">
        <v>460</v>
      </c>
      <c r="T68" s="258" t="s">
        <v>461</v>
      </c>
      <c r="U68" s="238"/>
      <c r="V68" s="77"/>
      <c r="W68" s="78"/>
    </row>
    <row r="69" ht="15.0" hidden="1" customHeight="1">
      <c r="A69" s="429" t="s">
        <v>453</v>
      </c>
      <c r="B69" s="323" t="s">
        <v>210</v>
      </c>
      <c r="C69" s="267"/>
      <c r="D69" s="267" t="s">
        <v>462</v>
      </c>
      <c r="E69" s="267" t="s">
        <v>463</v>
      </c>
      <c r="F69" s="226">
        <f>IF(E69="","", SUMIF('1.入力表'!$K$8:$K$1032,D69,'1.入力表'!$O$8:$O$1032))</f>
        <v>0</v>
      </c>
      <c r="G69" s="226">
        <f>IF(E69="","", SUMIF('2.入力表'!$K$47:$K$1650,D69,'2.入力表'!$N$47:$N$1650))</f>
        <v>0</v>
      </c>
      <c r="H69" s="226">
        <f>IF(E69="","", SUMIF('1.入力表'!$K$8:$K$1032,D69,'1.入力表'!$P$8:$P$1032))</f>
        <v>0</v>
      </c>
      <c r="I69" s="401">
        <f t="shared" si="6"/>
        <v>0</v>
      </c>
      <c r="J69" s="228">
        <f t="shared" si="10"/>
        <v>0</v>
      </c>
      <c r="K69" s="357">
        <f t="shared" si="8"/>
        <v>0</v>
      </c>
      <c r="L69" s="358">
        <v>0.0</v>
      </c>
      <c r="M69" s="359">
        <f t="shared" si="9"/>
        <v>0</v>
      </c>
      <c r="N69" s="267" t="s">
        <v>464</v>
      </c>
      <c r="O69" s="269" t="s">
        <v>465</v>
      </c>
      <c r="P69" s="270" t="s">
        <v>466</v>
      </c>
      <c r="Q69" s="330" t="s">
        <v>48</v>
      </c>
      <c r="R69" s="335" t="s">
        <v>467</v>
      </c>
      <c r="S69" s="343" t="s">
        <v>468</v>
      </c>
      <c r="T69" s="327" t="s">
        <v>469</v>
      </c>
      <c r="U69" s="77"/>
      <c r="V69" s="339"/>
      <c r="W69" s="340"/>
    </row>
    <row r="70" ht="15.0" hidden="1" customHeight="1">
      <c r="A70" s="422" t="s">
        <v>453</v>
      </c>
      <c r="B70" s="323" t="s">
        <v>210</v>
      </c>
      <c r="C70" s="286"/>
      <c r="D70" s="267" t="s">
        <v>470</v>
      </c>
      <c r="E70" s="267" t="s">
        <v>471</v>
      </c>
      <c r="F70" s="226">
        <f>IF(E70="","", SUMIF('1.入力表'!$K$8:$K$1032,D70,'1.入力表'!$O$8:$O$1032))</f>
        <v>0</v>
      </c>
      <c r="G70" s="226">
        <f>IF(E70="","", SUMIF('2.入力表'!$K$47:$K$1650,D70,'2.入力表'!$N$47:$N$1650))</f>
        <v>0</v>
      </c>
      <c r="H70" s="226">
        <f>IF(E70="","", SUMIF('1.入力表'!$K$8:$K$1032,D70,'1.入力表'!$P$8:$P$1032))</f>
        <v>0</v>
      </c>
      <c r="I70" s="401">
        <f t="shared" si="6"/>
        <v>0</v>
      </c>
      <c r="J70" s="228">
        <f t="shared" si="10"/>
        <v>0</v>
      </c>
      <c r="K70" s="357">
        <f t="shared" si="8"/>
        <v>0</v>
      </c>
      <c r="L70" s="358">
        <v>0.0</v>
      </c>
      <c r="M70" s="359">
        <f t="shared" si="9"/>
        <v>0</v>
      </c>
      <c r="N70" s="267" t="s">
        <v>472</v>
      </c>
      <c r="O70" s="269" t="s">
        <v>473</v>
      </c>
      <c r="P70" s="270" t="s">
        <v>474</v>
      </c>
      <c r="Q70" s="330" t="s">
        <v>48</v>
      </c>
      <c r="R70" s="430"/>
      <c r="S70" s="431" t="s">
        <v>475</v>
      </c>
      <c r="T70" s="327" t="s">
        <v>476</v>
      </c>
      <c r="U70" s="77"/>
      <c r="V70" s="77"/>
      <c r="W70" s="78"/>
    </row>
    <row r="71" ht="15.0" hidden="1" customHeight="1">
      <c r="A71" s="417"/>
      <c r="B71" s="418"/>
      <c r="C71" s="241">
        <v>876.0</v>
      </c>
      <c r="D71" s="242" t="s">
        <v>477</v>
      </c>
      <c r="E71" s="242" t="s">
        <v>478</v>
      </c>
      <c r="F71" s="226">
        <f>IF(E71="","", SUMIF('1.入力表'!$K$8:$K$1368,D71,'1.入力表'!$O$8:$O$1368))</f>
        <v>0</v>
      </c>
      <c r="G71" s="226">
        <f>IF(E71="","", SUMIF('2.入力表'!$K$47:$K$1650,D71,'2.入力表'!$N$47:$N$1650))</f>
        <v>0</v>
      </c>
      <c r="H71" s="226">
        <f>IF(E71="","", SUMIF('1.入力表'!$K$8:$K$1368,D71,'1.入力表'!$P$8:$P$1368))</f>
        <v>0</v>
      </c>
      <c r="I71" s="401">
        <f t="shared" si="6"/>
        <v>0</v>
      </c>
      <c r="J71" s="356">
        <f t="shared" ref="J71:J72" si="11">IF(I71="","",ROUNDDOWN(I71*10.21%,0))</f>
        <v>0</v>
      </c>
      <c r="K71" s="357">
        <f t="shared" si="8"/>
        <v>0</v>
      </c>
      <c r="L71" s="358">
        <v>0.0</v>
      </c>
      <c r="M71" s="359">
        <f t="shared" si="9"/>
        <v>0</v>
      </c>
      <c r="N71" s="254" t="s">
        <v>479</v>
      </c>
      <c r="O71" s="410" t="s">
        <v>480</v>
      </c>
      <c r="P71" s="432" t="s">
        <v>481</v>
      </c>
      <c r="Q71" s="320" t="s">
        <v>48</v>
      </c>
      <c r="R71" s="428" t="s">
        <v>482</v>
      </c>
      <c r="S71" s="338" t="s">
        <v>483</v>
      </c>
      <c r="T71" s="281" t="s">
        <v>484</v>
      </c>
      <c r="U71" s="339"/>
      <c r="V71" s="238"/>
      <c r="W71" s="239"/>
    </row>
    <row r="72" ht="15.0" hidden="1" customHeight="1">
      <c r="A72" s="417"/>
      <c r="B72" s="418"/>
      <c r="C72" s="223" t="s">
        <v>52</v>
      </c>
      <c r="D72" s="254" t="s">
        <v>485</v>
      </c>
      <c r="E72" s="254" t="s">
        <v>486</v>
      </c>
      <c r="F72" s="226">
        <f>IF(E72="","", SUMIF('1.入力表'!$K$8:$K$1368,D72,'1.入力表'!$O$8:$O$1368))</f>
        <v>0</v>
      </c>
      <c r="G72" s="226">
        <f>IF(E72="","", SUMIF('2.入力表'!$K$47:$K$1650,D72,'2.入力表'!$N$47:$N$1650))</f>
        <v>0</v>
      </c>
      <c r="H72" s="226">
        <f>IF(E72="","", SUMIF('1.入力表'!$K$8:$K$1368,D72,'1.入力表'!$P$8:$P$1368))</f>
        <v>0</v>
      </c>
      <c r="I72" s="408">
        <f t="shared" si="6"/>
        <v>0</v>
      </c>
      <c r="J72" s="228">
        <f t="shared" si="11"/>
        <v>0</v>
      </c>
      <c r="K72" s="295">
        <f t="shared" si="8"/>
        <v>0</v>
      </c>
      <c r="L72" s="345">
        <v>0.0</v>
      </c>
      <c r="M72" s="296">
        <f t="shared" si="9"/>
        <v>0</v>
      </c>
      <c r="N72" s="254" t="s">
        <v>229</v>
      </c>
      <c r="O72" s="232" t="s">
        <v>487</v>
      </c>
      <c r="P72" s="255" t="s">
        <v>488</v>
      </c>
      <c r="Q72" s="320" t="s">
        <v>48</v>
      </c>
      <c r="R72" s="428" t="s">
        <v>489</v>
      </c>
      <c r="S72" s="338" t="s">
        <v>490</v>
      </c>
      <c r="T72" s="258" t="s">
        <v>491</v>
      </c>
      <c r="U72" s="238"/>
      <c r="V72" s="77"/>
      <c r="W72" s="78"/>
    </row>
    <row r="73" ht="15.0" hidden="1" customHeight="1">
      <c r="A73" s="433"/>
      <c r="B73" s="418"/>
      <c r="C73" s="241">
        <v>841.0</v>
      </c>
      <c r="D73" s="242" t="s">
        <v>492</v>
      </c>
      <c r="E73" s="242" t="s">
        <v>493</v>
      </c>
      <c r="F73" s="226">
        <f>IF(E73="","", SUMIF('1.入力表'!$K$8:$K$1368,D73,'1.入力表'!$O$8:$O$1368))</f>
        <v>0</v>
      </c>
      <c r="G73" s="226">
        <f>IF(E73="","", SUMIF('2.入力表'!$K$47:$K$1650,D73,'2.入力表'!$N$47:$N$1650))</f>
        <v>0</v>
      </c>
      <c r="H73" s="226">
        <f>IF(E73="","", SUMIF('1.入力表'!$K$8:$K$1368,D73,'1.入力表'!$P$8:$P$1368))</f>
        <v>0</v>
      </c>
      <c r="I73" s="294">
        <f t="shared" si="6"/>
        <v>0</v>
      </c>
      <c r="J73" s="228">
        <f t="shared" ref="J73:J79" si="12">IF(E73="","",IF(I73&gt;1000000,ROUNDDOWN(1000000*10.21%,0)+(I73-1000000)*20.42%,ROUNDDOWN(I73*10.21%,0)))</f>
        <v>0</v>
      </c>
      <c r="K73" s="295">
        <f t="shared" si="8"/>
        <v>0</v>
      </c>
      <c r="L73" s="345">
        <v>0.0</v>
      </c>
      <c r="M73" s="296">
        <f t="shared" si="9"/>
        <v>0</v>
      </c>
      <c r="N73" s="254" t="s">
        <v>45</v>
      </c>
      <c r="O73" s="410" t="s">
        <v>494</v>
      </c>
      <c r="P73" s="434" t="s">
        <v>495</v>
      </c>
      <c r="Q73" s="320" t="s">
        <v>48</v>
      </c>
      <c r="R73" s="428" t="s">
        <v>496</v>
      </c>
      <c r="S73" s="338" t="s">
        <v>497</v>
      </c>
      <c r="T73" s="281" t="s">
        <v>498</v>
      </c>
      <c r="U73" s="238"/>
      <c r="V73" s="251"/>
      <c r="W73" s="252"/>
    </row>
    <row r="74" ht="15.0" hidden="1" customHeight="1">
      <c r="A74" s="417"/>
      <c r="B74" s="427" t="s">
        <v>427</v>
      </c>
      <c r="C74" s="223">
        <v>1056.0</v>
      </c>
      <c r="D74" s="242" t="s">
        <v>499</v>
      </c>
      <c r="E74" s="242" t="s">
        <v>500</v>
      </c>
      <c r="F74" s="226">
        <f>IF(E74="","", SUMIF('1.入力表'!$K$8:$K$1368,D74,'1.入力表'!$O$8:$O$1368))</f>
        <v>0</v>
      </c>
      <c r="G74" s="226">
        <f>IF(E74="","", SUMIF('2.入力表'!$K$47:$K$1650,D74,'2.入力表'!$N$47:$N$1650))</f>
        <v>0</v>
      </c>
      <c r="H74" s="226">
        <f>IF(E74="","", SUMIF('1.入力表'!$K$8:$K$1368,D74,'1.入力表'!$P$8:$P$1368))</f>
        <v>0</v>
      </c>
      <c r="I74" s="294">
        <f t="shared" si="6"/>
        <v>0</v>
      </c>
      <c r="J74" s="228">
        <f t="shared" si="12"/>
        <v>0</v>
      </c>
      <c r="K74" s="295">
        <f t="shared" si="8"/>
        <v>0</v>
      </c>
      <c r="L74" s="345">
        <v>0.0</v>
      </c>
      <c r="M74" s="296">
        <f t="shared" si="9"/>
        <v>0</v>
      </c>
      <c r="N74" s="254" t="s">
        <v>501</v>
      </c>
      <c r="O74" s="410" t="s">
        <v>502</v>
      </c>
      <c r="P74" s="434" t="s">
        <v>503</v>
      </c>
      <c r="Q74" s="320" t="s">
        <v>48</v>
      </c>
      <c r="R74" s="428" t="s">
        <v>504</v>
      </c>
      <c r="S74" s="338" t="s">
        <v>505</v>
      </c>
      <c r="T74" s="281" t="s">
        <v>506</v>
      </c>
      <c r="U74" s="238"/>
      <c r="V74" s="77"/>
      <c r="W74" s="78"/>
    </row>
    <row r="75" ht="15.0" hidden="1" customHeight="1">
      <c r="A75" s="334"/>
      <c r="B75" s="323" t="s">
        <v>210</v>
      </c>
      <c r="C75" s="254"/>
      <c r="D75" s="254" t="s">
        <v>507</v>
      </c>
      <c r="E75" s="254" t="s">
        <v>508</v>
      </c>
      <c r="F75" s="226">
        <f>IF(E75="","", SUMIF('1.入力表'!$K$8:$K$1368,D75,'1.入力表'!$O$8:$O$1368))</f>
        <v>0</v>
      </c>
      <c r="G75" s="226">
        <f>IF(E75="","", SUMIF('2.入力表'!$K$47:$K$1650,D75,'2.入力表'!$N$47:$N$1650))</f>
        <v>0</v>
      </c>
      <c r="H75" s="226">
        <f>IF(E75="","", SUMIF('1.入力表'!$K$8:$K$1368,D75,'1.入力表'!$P$8:$P$1368))</f>
        <v>0</v>
      </c>
      <c r="I75" s="227">
        <f t="shared" si="6"/>
        <v>0</v>
      </c>
      <c r="J75" s="228">
        <f t="shared" si="12"/>
        <v>0</v>
      </c>
      <c r="K75" s="229">
        <f t="shared" si="8"/>
        <v>0</v>
      </c>
      <c r="L75" s="421">
        <v>0.0</v>
      </c>
      <c r="M75" s="231">
        <f t="shared" si="9"/>
        <v>0</v>
      </c>
      <c r="N75" s="254" t="s">
        <v>509</v>
      </c>
      <c r="O75" s="232" t="s">
        <v>510</v>
      </c>
      <c r="P75" s="255" t="s">
        <v>511</v>
      </c>
      <c r="Q75" s="234" t="s">
        <v>48</v>
      </c>
      <c r="R75" s="337" t="s">
        <v>512</v>
      </c>
      <c r="S75" s="342" t="s">
        <v>513</v>
      </c>
      <c r="T75" s="258" t="s">
        <v>514</v>
      </c>
      <c r="U75" s="339"/>
      <c r="V75" s="251"/>
      <c r="W75" s="252"/>
    </row>
    <row r="76" ht="15.0" hidden="1" customHeight="1">
      <c r="A76" s="334"/>
      <c r="B76" s="323" t="s">
        <v>210</v>
      </c>
      <c r="C76" s="286"/>
      <c r="D76" s="267" t="s">
        <v>515</v>
      </c>
      <c r="E76" s="267" t="s">
        <v>516</v>
      </c>
      <c r="F76" s="226">
        <f>IF(E76="","", SUMIF('1.入力表'!$K$8:$K$1368,D76,'1.入力表'!$O$8:$O$1368))</f>
        <v>0</v>
      </c>
      <c r="G76" s="226">
        <f>IF(E76="","", SUMIF('2.入力表'!$K$47:$K$1650,D76,'2.入力表'!$N$47:$N$1650))</f>
        <v>0</v>
      </c>
      <c r="H76" s="226">
        <f>IF(E76="","", SUMIF('1.入力表'!$K$8:$K$1368,D76,'1.入力表'!$P$8:$P$1368))</f>
        <v>0</v>
      </c>
      <c r="I76" s="401">
        <f t="shared" si="6"/>
        <v>0</v>
      </c>
      <c r="J76" s="228">
        <f t="shared" si="12"/>
        <v>0</v>
      </c>
      <c r="K76" s="357">
        <f t="shared" si="8"/>
        <v>0</v>
      </c>
      <c r="L76" s="358">
        <v>0.0</v>
      </c>
      <c r="M76" s="359">
        <f t="shared" si="9"/>
        <v>0</v>
      </c>
      <c r="N76" s="267" t="s">
        <v>517</v>
      </c>
      <c r="O76" s="269" t="s">
        <v>518</v>
      </c>
      <c r="P76" s="270" t="s">
        <v>519</v>
      </c>
      <c r="Q76" s="330" t="s">
        <v>48</v>
      </c>
      <c r="R76" s="335" t="s">
        <v>520</v>
      </c>
      <c r="S76" s="343" t="s">
        <v>521</v>
      </c>
      <c r="T76" s="327" t="s">
        <v>522</v>
      </c>
      <c r="U76" s="77"/>
      <c r="V76" s="77"/>
      <c r="W76" s="78"/>
    </row>
    <row r="77" ht="15.0" hidden="1" customHeight="1">
      <c r="A77" s="417"/>
      <c r="B77" s="418"/>
      <c r="C77" s="223" t="s">
        <v>52</v>
      </c>
      <c r="D77" s="263" t="s">
        <v>523</v>
      </c>
      <c r="E77" s="263" t="s">
        <v>524</v>
      </c>
      <c r="F77" s="226">
        <f>IF(E77="","", SUMIF('1.入力表'!$K$8:$K$1368,D77,'1.入力表'!$O$8:$O$1368))</f>
        <v>0</v>
      </c>
      <c r="G77" s="226">
        <f>IF(E77="","", SUMIF('2.入力表'!$K$47:$K$1650,D77,'2.入力表'!$N$47:$N$1650))</f>
        <v>0</v>
      </c>
      <c r="H77" s="226">
        <f>IF(E77="","", SUMIF('1.入力表'!$K$8:$K$1368,D77,'1.入力表'!$P$8:$P$1368))</f>
        <v>0</v>
      </c>
      <c r="I77" s="294">
        <f t="shared" si="6"/>
        <v>0</v>
      </c>
      <c r="J77" s="228">
        <f t="shared" si="12"/>
        <v>0</v>
      </c>
      <c r="K77" s="295">
        <f t="shared" si="8"/>
        <v>0</v>
      </c>
      <c r="L77" s="345">
        <v>0.0</v>
      </c>
      <c r="M77" s="296">
        <f t="shared" si="9"/>
        <v>0</v>
      </c>
      <c r="N77" s="254" t="s">
        <v>525</v>
      </c>
      <c r="O77" s="435" t="s">
        <v>526</v>
      </c>
      <c r="P77" s="278" t="s">
        <v>527</v>
      </c>
      <c r="Q77" s="234" t="s">
        <v>48</v>
      </c>
      <c r="R77" s="428" t="s">
        <v>528</v>
      </c>
      <c r="S77" s="338" t="s">
        <v>529</v>
      </c>
      <c r="T77" s="281" t="s">
        <v>530</v>
      </c>
      <c r="U77" s="238"/>
      <c r="V77" s="77"/>
      <c r="W77" s="78"/>
    </row>
    <row r="78" ht="15.0" hidden="1" customHeight="1">
      <c r="A78" s="253"/>
      <c r="B78" s="420"/>
      <c r="C78" s="254"/>
      <c r="D78" s="254" t="s">
        <v>531</v>
      </c>
      <c r="E78" s="254" t="s">
        <v>532</v>
      </c>
      <c r="F78" s="226">
        <f>IF(E78="","", SUMIF('1.入力表'!$K$8:$K$1368,D78,'1.入力表'!$O$8:$O$1368))</f>
        <v>0</v>
      </c>
      <c r="G78" s="226">
        <f>IF(E78="","", SUMIF('2.入力表'!$K$47:$K$1650,D78,'2.入力表'!$N$47:$N$1650))</f>
        <v>0</v>
      </c>
      <c r="H78" s="226">
        <f>IF(E78="","", SUMIF('1.入力表'!$K$8:$K$1368,D78,'1.入力表'!$P$8:$P$1368))</f>
        <v>0</v>
      </c>
      <c r="I78" s="227">
        <f t="shared" si="6"/>
        <v>0</v>
      </c>
      <c r="J78" s="228">
        <f t="shared" si="12"/>
        <v>0</v>
      </c>
      <c r="K78" s="229">
        <f t="shared" si="8"/>
        <v>0</v>
      </c>
      <c r="L78" s="421">
        <v>0.0</v>
      </c>
      <c r="M78" s="231">
        <f t="shared" si="9"/>
        <v>0</v>
      </c>
      <c r="N78" s="254" t="s">
        <v>533</v>
      </c>
      <c r="O78" s="232" t="s">
        <v>534</v>
      </c>
      <c r="P78" s="255" t="s">
        <v>535</v>
      </c>
      <c r="Q78" s="234" t="s">
        <v>48</v>
      </c>
      <c r="R78" s="235" t="s">
        <v>536</v>
      </c>
      <c r="S78" s="342" t="s">
        <v>537</v>
      </c>
      <c r="T78" s="420"/>
      <c r="U78" s="77"/>
      <c r="V78" s="202"/>
    </row>
    <row r="79" ht="13.5" hidden="1" customHeight="1">
      <c r="A79" s="253"/>
      <c r="B79" s="436"/>
      <c r="C79" s="224"/>
      <c r="D79" s="437" t="s">
        <v>538</v>
      </c>
      <c r="E79" s="438" t="s">
        <v>539</v>
      </c>
      <c r="F79" s="226">
        <f>IF(E79="","", SUMIF('1.入力表'!$K$8:$K$1368,D79,'1.入力表'!$O$8:$O$1368))</f>
        <v>0</v>
      </c>
      <c r="G79" s="226">
        <f>IF(E79="","", SUMIF('2.入力表'!$K$47:$K$1650,D79,'2.入力表'!$N$47:$N$1650))</f>
        <v>0</v>
      </c>
      <c r="H79" s="226">
        <f>IF(E79="","", SUMIF('1.入力表'!$K$8:$K$1368,D79,'1.入力表'!$P$8:$P$1368))</f>
        <v>0</v>
      </c>
      <c r="I79" s="227">
        <f t="shared" si="6"/>
        <v>0</v>
      </c>
      <c r="J79" s="228">
        <f t="shared" si="12"/>
        <v>0</v>
      </c>
      <c r="K79" s="229">
        <f t="shared" si="8"/>
        <v>0</v>
      </c>
      <c r="L79" s="421">
        <v>0.0</v>
      </c>
      <c r="M79" s="231">
        <f t="shared" si="9"/>
        <v>0</v>
      </c>
      <c r="N79" s="224" t="s">
        <v>540</v>
      </c>
      <c r="O79" s="439">
        <v>5329556.0</v>
      </c>
      <c r="P79" s="436" t="s">
        <v>541</v>
      </c>
      <c r="Q79" s="234" t="s">
        <v>48</v>
      </c>
      <c r="R79" s="235" t="s">
        <v>542</v>
      </c>
      <c r="S79" s="236" t="s">
        <v>543</v>
      </c>
      <c r="T79" s="440" t="s">
        <v>544</v>
      </c>
      <c r="U79" s="77"/>
      <c r="V79" s="202"/>
    </row>
    <row r="80" ht="13.5" hidden="1" customHeight="1">
      <c r="A80" s="253"/>
      <c r="B80" s="441" t="s">
        <v>545</v>
      </c>
      <c r="C80" s="224"/>
      <c r="D80" s="224"/>
      <c r="E80" s="224" t="s">
        <v>546</v>
      </c>
      <c r="F80" s="226">
        <f>IF(E80="","", SUMIF('1.入力表'!$K$8:$K$1368,D80,'1.入力表'!$O$8:$O$1368))</f>
        <v>0</v>
      </c>
      <c r="G80" s="226">
        <f>IF(E80="","", SUMIF('2.入力表'!$K$47:$K$1650,D80,'2.入力表'!$N$47:$N$1650))</f>
        <v>0</v>
      </c>
      <c r="H80" s="226">
        <f>IF(E80="","", SUMIF('1.入力表'!$K$8:$K$1368,D80,'1.入力表'!$P$8:$P$1368))</f>
        <v>0</v>
      </c>
      <c r="I80" s="401">
        <f t="shared" si="6"/>
        <v>0</v>
      </c>
      <c r="J80" s="356">
        <f t="shared" ref="J80:J82" si="13">IF(I80="","",ROUNDDOWN(I80*10.21%,0))</f>
        <v>0</v>
      </c>
      <c r="K80" s="357">
        <f t="shared" si="8"/>
        <v>0</v>
      </c>
      <c r="L80" s="358">
        <v>0.0</v>
      </c>
      <c r="M80" s="359">
        <f t="shared" si="9"/>
        <v>0</v>
      </c>
      <c r="N80" s="224" t="s">
        <v>509</v>
      </c>
      <c r="O80" s="232" t="s">
        <v>547</v>
      </c>
      <c r="P80" s="233" t="s">
        <v>548</v>
      </c>
      <c r="Q80" s="234" t="s">
        <v>48</v>
      </c>
      <c r="R80" s="235" t="s">
        <v>549</v>
      </c>
      <c r="S80" s="236" t="s">
        <v>550</v>
      </c>
      <c r="T80" s="237" t="s">
        <v>551</v>
      </c>
      <c r="U80" s="238"/>
      <c r="V80" s="202"/>
    </row>
    <row r="81" ht="13.5" hidden="1" customHeight="1">
      <c r="A81" s="417"/>
      <c r="B81" s="442" t="s">
        <v>427</v>
      </c>
      <c r="C81" s="223" t="s">
        <v>52</v>
      </c>
      <c r="D81" s="224" t="s">
        <v>552</v>
      </c>
      <c r="E81" s="224" t="s">
        <v>553</v>
      </c>
      <c r="F81" s="226">
        <f>IF(E81="","", SUMIF('1.入力表'!$K$8:$K$1368,D81,'1.入力表'!$O$8:$O$1368))</f>
        <v>0</v>
      </c>
      <c r="G81" s="226">
        <f>IF(E81="","", SUMIF('2.入力表'!$K$47:$K$1650,D81,'2.入力表'!$N$47:$N$1650))</f>
        <v>0</v>
      </c>
      <c r="H81" s="226">
        <f>IF(E81="","", SUMIF('1.入力表'!$K$8:$K$1368,D81,'1.入力表'!$P$8:$P$1368))</f>
        <v>0</v>
      </c>
      <c r="I81" s="401">
        <f t="shared" si="6"/>
        <v>0</v>
      </c>
      <c r="J81" s="356">
        <f t="shared" si="13"/>
        <v>0</v>
      </c>
      <c r="K81" s="357">
        <f t="shared" si="8"/>
        <v>0</v>
      </c>
      <c r="L81" s="358">
        <v>0.0</v>
      </c>
      <c r="M81" s="359">
        <f t="shared" si="9"/>
        <v>0</v>
      </c>
      <c r="N81" s="224" t="s">
        <v>554</v>
      </c>
      <c r="O81" s="232" t="s">
        <v>555</v>
      </c>
      <c r="P81" s="233" t="s">
        <v>556</v>
      </c>
      <c r="Q81" s="234" t="s">
        <v>48</v>
      </c>
      <c r="R81" s="235" t="s">
        <v>557</v>
      </c>
      <c r="S81" s="236" t="s">
        <v>558</v>
      </c>
      <c r="T81" s="237" t="s">
        <v>559</v>
      </c>
      <c r="U81" s="238"/>
      <c r="V81" s="202"/>
    </row>
    <row r="82" ht="13.5" hidden="1" customHeight="1">
      <c r="A82" s="334"/>
      <c r="B82" s="436"/>
      <c r="C82" s="224"/>
      <c r="D82" s="286" t="s">
        <v>560</v>
      </c>
      <c r="E82" s="286" t="s">
        <v>561</v>
      </c>
      <c r="F82" s="226">
        <f>IF(E82="","", SUMIF('1.入力表'!$K$8:$K$1368,D82,'1.入力表'!$O$8:$O$1368))</f>
        <v>0</v>
      </c>
      <c r="G82" s="226">
        <f>IF(E82="","", SUMIF('2.入力表'!$K$47:$K$1650,D82,'2.入力表'!$N$47:$N$1650))</f>
        <v>0</v>
      </c>
      <c r="H82" s="226">
        <f>IF(E82="","", SUMIF('1.入力表'!$K$8:$K$1368,D82,'1.入力表'!$P$8:$P$1368))</f>
        <v>0</v>
      </c>
      <c r="I82" s="401">
        <f t="shared" si="6"/>
        <v>0</v>
      </c>
      <c r="J82" s="356">
        <f t="shared" si="13"/>
        <v>0</v>
      </c>
      <c r="K82" s="357">
        <f t="shared" si="8"/>
        <v>0</v>
      </c>
      <c r="L82" s="358">
        <v>0.0</v>
      </c>
      <c r="M82" s="359">
        <f t="shared" si="9"/>
        <v>0</v>
      </c>
      <c r="N82" s="286" t="s">
        <v>562</v>
      </c>
      <c r="O82" s="269" t="s">
        <v>563</v>
      </c>
      <c r="P82" s="360" t="s">
        <v>564</v>
      </c>
      <c r="Q82" s="234" t="s">
        <v>48</v>
      </c>
      <c r="R82" s="361" t="s">
        <v>565</v>
      </c>
      <c r="S82" s="362" t="s">
        <v>566</v>
      </c>
      <c r="T82" s="363" t="s">
        <v>567</v>
      </c>
      <c r="U82" s="77"/>
      <c r="V82" s="202"/>
    </row>
    <row r="83" ht="13.5" hidden="1" customHeight="1">
      <c r="A83" s="334"/>
      <c r="B83" s="436"/>
      <c r="C83" s="224"/>
      <c r="D83" s="286" t="s">
        <v>568</v>
      </c>
      <c r="E83" s="286" t="s">
        <v>568</v>
      </c>
      <c r="F83" s="226">
        <f>IF(E83="","", SUMIF('1.入力表'!$K$8:$K$1368,D83,'1.入力表'!$O$8:$O$1368))</f>
        <v>0</v>
      </c>
      <c r="G83" s="226">
        <f>IF(E83="","", SUMIF('2.入力表'!$K$47:$K$1650,D83,'2.入力表'!$N$47:$N$1650))</f>
        <v>0</v>
      </c>
      <c r="H83" s="226">
        <f>IF(E83="","", SUMIF('1.入力表'!$K$8:$K$1368,D83,'1.入力表'!$P$8:$P$1368))</f>
        <v>0</v>
      </c>
      <c r="I83" s="227">
        <f t="shared" si="6"/>
        <v>0</v>
      </c>
      <c r="J83" s="228">
        <f>IF(I83&gt;1000000,ROUNDDOWN(1000000*10.21%,0)+(I83-1000000)*20.42%,ROUNDDOWN(I83*10.21%,0))</f>
        <v>0</v>
      </c>
      <c r="K83" s="229">
        <f t="shared" si="8"/>
        <v>0</v>
      </c>
      <c r="L83" s="421">
        <v>0.0</v>
      </c>
      <c r="M83" s="231">
        <f t="shared" si="9"/>
        <v>0</v>
      </c>
      <c r="N83" s="286"/>
      <c r="O83" s="443"/>
      <c r="P83" s="360"/>
      <c r="Q83" s="234" t="s">
        <v>48</v>
      </c>
      <c r="R83" s="444"/>
      <c r="S83" s="445"/>
      <c r="T83" s="446"/>
      <c r="U83" s="77"/>
      <c r="V83" s="194"/>
    </row>
    <row r="84" ht="13.5" hidden="1" customHeight="1">
      <c r="A84" s="334"/>
      <c r="B84" s="447" t="s">
        <v>569</v>
      </c>
      <c r="C84" s="224"/>
      <c r="D84" s="286" t="s">
        <v>570</v>
      </c>
      <c r="E84" s="286" t="s">
        <v>571</v>
      </c>
      <c r="F84" s="226">
        <f>IF(E84="","", SUMIF('1.入力表'!$K$8:$K$1368,D84,'1.入力表'!$O$8:$O$1368))</f>
        <v>0</v>
      </c>
      <c r="G84" s="226">
        <f>IF(E84="","", SUMIF('2.入力表'!$K$47:$K$1650,D84,'2.入力表'!$N$47:$N$1650))</f>
        <v>0</v>
      </c>
      <c r="H84" s="226">
        <f>IF(E84="","", SUMIF('1.入力表'!$K$8:$K$1368,D84,'1.入力表'!$P$8:$P$1368))</f>
        <v>0</v>
      </c>
      <c r="I84" s="227">
        <f t="shared" si="6"/>
        <v>0</v>
      </c>
      <c r="J84" s="228">
        <f t="shared" ref="J84:J85" si="14">IF(E84="","",IF(I84&gt;1000000,ROUNDDOWN(1000000*10.21%,0)+(I84-1000000)*20.42%,ROUNDDOWN(I84*10.21%,0)))</f>
        <v>0</v>
      </c>
      <c r="K84" s="229">
        <f t="shared" si="8"/>
        <v>0</v>
      </c>
      <c r="L84" s="421">
        <v>0.0</v>
      </c>
      <c r="M84" s="231">
        <f t="shared" si="9"/>
        <v>0</v>
      </c>
      <c r="N84" s="286" t="s">
        <v>572</v>
      </c>
      <c r="O84" s="269" t="s">
        <v>573</v>
      </c>
      <c r="P84" s="360" t="s">
        <v>574</v>
      </c>
      <c r="Q84" s="330" t="s">
        <v>48</v>
      </c>
      <c r="R84" s="361" t="s">
        <v>575</v>
      </c>
      <c r="S84" s="362" t="s">
        <v>576</v>
      </c>
      <c r="T84" s="363" t="s">
        <v>577</v>
      </c>
      <c r="U84" s="77"/>
      <c r="V84" s="194"/>
    </row>
    <row r="85" ht="13.5" hidden="1" customHeight="1">
      <c r="A85" s="334"/>
      <c r="B85" s="447" t="s">
        <v>569</v>
      </c>
      <c r="C85" s="224"/>
      <c r="D85" s="286" t="s">
        <v>578</v>
      </c>
      <c r="E85" s="286" t="s">
        <v>579</v>
      </c>
      <c r="F85" s="226">
        <f>IF(E85="","", SUMIF('1.入力表'!$K$8:$K$1368,D85,'1.入力表'!$O$8:$O$1368))</f>
        <v>0</v>
      </c>
      <c r="G85" s="226">
        <f>IF(E85="","", SUMIF('2.入力表'!$K$47:$K$1650,D85,'2.入力表'!$N$47:$N$1650))</f>
        <v>0</v>
      </c>
      <c r="H85" s="226">
        <f>IF(E85="","", SUMIF('1.入力表'!$K$8:$K$1368,D85,'1.入力表'!$P$8:$P$1368))</f>
        <v>0</v>
      </c>
      <c r="I85" s="227">
        <f t="shared" si="6"/>
        <v>0</v>
      </c>
      <c r="J85" s="228">
        <f t="shared" si="14"/>
        <v>0</v>
      </c>
      <c r="K85" s="229">
        <f t="shared" si="8"/>
        <v>0</v>
      </c>
      <c r="L85" s="421">
        <v>0.0</v>
      </c>
      <c r="M85" s="231">
        <f t="shared" si="9"/>
        <v>0</v>
      </c>
      <c r="N85" s="286" t="s">
        <v>580</v>
      </c>
      <c r="O85" s="269" t="s">
        <v>581</v>
      </c>
      <c r="P85" s="360" t="s">
        <v>582</v>
      </c>
      <c r="Q85" s="330" t="s">
        <v>48</v>
      </c>
      <c r="R85" s="361" t="s">
        <v>583</v>
      </c>
      <c r="S85" s="362" t="s">
        <v>584</v>
      </c>
      <c r="T85" s="363" t="s">
        <v>585</v>
      </c>
      <c r="U85" s="77"/>
      <c r="V85" s="194"/>
    </row>
    <row r="86" ht="13.5" hidden="1" customHeight="1">
      <c r="A86" s="253"/>
      <c r="B86" s="447" t="s">
        <v>569</v>
      </c>
      <c r="C86" s="224"/>
      <c r="D86" s="224" t="s">
        <v>586</v>
      </c>
      <c r="E86" s="224" t="s">
        <v>587</v>
      </c>
      <c r="F86" s="226">
        <f>IF(E86="","", SUMIF('1.入力表'!$K$8:$K$1368,D86,'1.入力表'!$O$8:$O$1368))</f>
        <v>0</v>
      </c>
      <c r="G86" s="226">
        <f>IF(E86="","", SUMIF('2.入力表'!$K$47:$K$1650,D86,'2.入力表'!$N$47:$N$1650))</f>
        <v>0</v>
      </c>
      <c r="H86" s="226">
        <f>IF(E86="","", SUMIF('1.入力表'!$K$8:$K$1368,D86,'1.入力表'!$P$8:$P$1368))</f>
        <v>0</v>
      </c>
      <c r="I86" s="401">
        <f t="shared" si="6"/>
        <v>0</v>
      </c>
      <c r="J86" s="356">
        <f>IF(I86="","",ROUNDDOWN(I86*10.21%,0))</f>
        <v>0</v>
      </c>
      <c r="K86" s="357">
        <f t="shared" si="8"/>
        <v>0</v>
      </c>
      <c r="L86" s="358">
        <v>0.0</v>
      </c>
      <c r="M86" s="359">
        <f t="shared" si="9"/>
        <v>0</v>
      </c>
      <c r="N86" s="224" t="s">
        <v>562</v>
      </c>
      <c r="O86" s="232" t="s">
        <v>588</v>
      </c>
      <c r="P86" s="233" t="s">
        <v>589</v>
      </c>
      <c r="Q86" s="234" t="s">
        <v>48</v>
      </c>
      <c r="R86" s="235" t="s">
        <v>590</v>
      </c>
      <c r="S86" s="236" t="s">
        <v>591</v>
      </c>
      <c r="T86" s="237" t="s">
        <v>592</v>
      </c>
      <c r="U86" s="339"/>
      <c r="V86" s="194"/>
    </row>
    <row r="87" ht="13.5" hidden="1" customHeight="1">
      <c r="A87" s="334"/>
      <c r="B87" s="447" t="s">
        <v>569</v>
      </c>
      <c r="C87" s="224"/>
      <c r="D87" s="286" t="s">
        <v>593</v>
      </c>
      <c r="E87" s="286" t="s">
        <v>594</v>
      </c>
      <c r="F87" s="226">
        <f>IF(E87="","", SUMIF('1.入力表'!$K$8:$K$1368,D87,'1.入力表'!$O$8:$O$1368))</f>
        <v>0</v>
      </c>
      <c r="G87" s="226">
        <f>IF(E87="","", SUMIF('2.入力表'!$K$47:$K$1650,D87,'2.入力表'!$N$47:$N$1650))</f>
        <v>0</v>
      </c>
      <c r="H87" s="226">
        <f>IF(E87="","", SUMIF('1.入力表'!$K$8:$K$1368,D87,'1.入力表'!$P$8:$P$1368))</f>
        <v>0</v>
      </c>
      <c r="I87" s="227">
        <f t="shared" si="6"/>
        <v>0</v>
      </c>
      <c r="J87" s="228">
        <f t="shared" ref="J87:J141" si="15">IF(E87="","",IF(I87&gt;1000000,ROUNDDOWN(1000000*10.21%,0)+(I87-1000000)*20.42%,ROUNDDOWN(I87*10.21%,0)))</f>
        <v>0</v>
      </c>
      <c r="K87" s="229">
        <f t="shared" si="8"/>
        <v>0</v>
      </c>
      <c r="L87" s="421">
        <v>0.0</v>
      </c>
      <c r="M87" s="231">
        <f t="shared" si="9"/>
        <v>0</v>
      </c>
      <c r="N87" s="286" t="s">
        <v>287</v>
      </c>
      <c r="O87" s="269" t="s">
        <v>595</v>
      </c>
      <c r="P87" s="360" t="s">
        <v>596</v>
      </c>
      <c r="Q87" s="330" t="s">
        <v>48</v>
      </c>
      <c r="R87" s="361" t="s">
        <v>597</v>
      </c>
      <c r="S87" s="362" t="s">
        <v>598</v>
      </c>
      <c r="T87" s="363" t="s">
        <v>599</v>
      </c>
      <c r="U87" s="77"/>
      <c r="V87" s="194"/>
    </row>
    <row r="88" ht="13.5" hidden="1" customHeight="1">
      <c r="A88" s="253"/>
      <c r="B88" s="436"/>
      <c r="C88" s="224"/>
      <c r="D88" s="224" t="s">
        <v>600</v>
      </c>
      <c r="E88" s="224" t="s">
        <v>601</v>
      </c>
      <c r="F88" s="226">
        <f>IF(E88="","", SUMIF('1.入力表'!$K$8:$K$1368,D88,'1.入力表'!$O$8:$O$1368))</f>
        <v>0</v>
      </c>
      <c r="G88" s="226">
        <f>IF(E88="","", SUMIF('2.入力表'!$K$47:$K$1650,D88,'2.入力表'!$N$47:$N$1650))</f>
        <v>0</v>
      </c>
      <c r="H88" s="226">
        <f>IF(E88="","", SUMIF('1.入力表'!$K$8:$K$1368,D88,'1.入力表'!$P$8:$P$1368))</f>
        <v>0</v>
      </c>
      <c r="I88" s="227">
        <f t="shared" si="6"/>
        <v>0</v>
      </c>
      <c r="J88" s="228">
        <f t="shared" si="15"/>
        <v>0</v>
      </c>
      <c r="K88" s="229">
        <f t="shared" si="8"/>
        <v>0</v>
      </c>
      <c r="L88" s="421">
        <v>0.0</v>
      </c>
      <c r="M88" s="231">
        <f t="shared" si="9"/>
        <v>0</v>
      </c>
      <c r="N88" s="224" t="s">
        <v>602</v>
      </c>
      <c r="O88" s="232" t="s">
        <v>603</v>
      </c>
      <c r="P88" s="233" t="s">
        <v>604</v>
      </c>
      <c r="Q88" s="234" t="s">
        <v>48</v>
      </c>
      <c r="R88" s="235" t="s">
        <v>605</v>
      </c>
      <c r="S88" s="236" t="s">
        <v>606</v>
      </c>
      <c r="T88" s="237" t="s">
        <v>607</v>
      </c>
      <c r="U88" s="238"/>
      <c r="V88" s="194"/>
    </row>
    <row r="89" ht="13.5" hidden="1" customHeight="1">
      <c r="A89" s="334"/>
      <c r="B89" s="446"/>
      <c r="C89" s="286"/>
      <c r="D89" s="286" t="s">
        <v>608</v>
      </c>
      <c r="E89" s="448" t="s">
        <v>609</v>
      </c>
      <c r="F89" s="226">
        <f>IF(E89="","", SUMIF('1.入力表'!$K$8:$K$1368,D89,'1.入力表'!$O$8:$O$1368))</f>
        <v>0</v>
      </c>
      <c r="G89" s="226">
        <f>IF(E89="","", SUMIF('2.入力表'!$K$47:$K$1650,D89,'2.入力表'!$N$47:$N$1650))</f>
        <v>0</v>
      </c>
      <c r="H89" s="226">
        <f>IF(E89="","", SUMIF('1.入力表'!$K$8:$K$1368,D89,'1.入力表'!$P$8:$P$1368))</f>
        <v>0</v>
      </c>
      <c r="I89" s="401">
        <f t="shared" si="6"/>
        <v>0</v>
      </c>
      <c r="J89" s="228">
        <f t="shared" si="15"/>
        <v>0</v>
      </c>
      <c r="K89" s="357">
        <f t="shared" si="8"/>
        <v>0</v>
      </c>
      <c r="L89" s="358">
        <v>0.0</v>
      </c>
      <c r="M89" s="359">
        <f t="shared" si="9"/>
        <v>0</v>
      </c>
      <c r="N89" s="286" t="s">
        <v>610</v>
      </c>
      <c r="O89" s="449">
        <v>2303579.0</v>
      </c>
      <c r="P89" s="360" t="s">
        <v>611</v>
      </c>
      <c r="Q89" s="330" t="s">
        <v>48</v>
      </c>
      <c r="R89" s="361" t="s">
        <v>612</v>
      </c>
      <c r="S89" s="362" t="s">
        <v>613</v>
      </c>
      <c r="T89" s="363" t="s">
        <v>614</v>
      </c>
      <c r="U89" s="77"/>
      <c r="V89" s="194"/>
    </row>
    <row r="90" ht="13.5" hidden="1" customHeight="1">
      <c r="A90" s="334"/>
      <c r="B90" s="446"/>
      <c r="C90" s="286"/>
      <c r="D90" s="286" t="s">
        <v>615</v>
      </c>
      <c r="E90" s="286" t="s">
        <v>616</v>
      </c>
      <c r="F90" s="226">
        <f>IF(E90="","", SUMIF('1.入力表'!$K$8:$K$1368,D90,'1.入力表'!$O$8:$O$1368))</f>
        <v>0</v>
      </c>
      <c r="G90" s="226">
        <f>IF(E90="","", SUMIF('2.入力表'!$K$47:$K$1650,D90,'2.入力表'!$N$47:$N$1650))</f>
        <v>0</v>
      </c>
      <c r="H90" s="226">
        <f>IF(E90="","", SUMIF('1.入力表'!$K$8:$K$1368,D90,'1.入力表'!$P$8:$P$1368))</f>
        <v>0</v>
      </c>
      <c r="I90" s="401">
        <f t="shared" si="6"/>
        <v>0</v>
      </c>
      <c r="J90" s="356">
        <f t="shared" si="15"/>
        <v>0</v>
      </c>
      <c r="K90" s="357">
        <f t="shared" si="8"/>
        <v>0</v>
      </c>
      <c r="L90" s="358">
        <v>0.0</v>
      </c>
      <c r="M90" s="359">
        <f t="shared" si="9"/>
        <v>0</v>
      </c>
      <c r="N90" s="286" t="s">
        <v>617</v>
      </c>
      <c r="O90" s="269" t="s">
        <v>618</v>
      </c>
      <c r="P90" s="360" t="s">
        <v>619</v>
      </c>
      <c r="Q90" s="330" t="s">
        <v>48</v>
      </c>
      <c r="R90" s="361" t="s">
        <v>620</v>
      </c>
      <c r="S90" s="362" t="s">
        <v>621</v>
      </c>
      <c r="T90" s="363" t="s">
        <v>622</v>
      </c>
      <c r="U90" s="77"/>
      <c r="V90" s="194"/>
    </row>
    <row r="91" ht="15.0" hidden="1" customHeight="1">
      <c r="A91" s="253"/>
      <c r="B91" s="436"/>
      <c r="C91" s="450"/>
      <c r="D91" s="451" t="s">
        <v>623</v>
      </c>
      <c r="E91" s="450" t="s">
        <v>624</v>
      </c>
      <c r="F91" s="226">
        <f>IF(E91="","", SUMIF('1.入力表'!$K$8:$K$1368,D91,'1.入力表'!$O$8:$O$1368))</f>
        <v>0</v>
      </c>
      <c r="G91" s="226">
        <f>IF(E91="","", SUMIF('2.入力表'!$K$47:$K$1650,D91,'2.入力表'!$N$47:$N$1650))</f>
        <v>0</v>
      </c>
      <c r="H91" s="226">
        <f>IF(E91="","", SUMIF('1.入力表'!$K$8:$K$1368,D91,'1.入力表'!$P$8:$P$1368))</f>
        <v>0</v>
      </c>
      <c r="I91" s="227">
        <f t="shared" si="6"/>
        <v>0</v>
      </c>
      <c r="J91" s="228">
        <f t="shared" si="15"/>
        <v>0</v>
      </c>
      <c r="K91" s="229">
        <f t="shared" si="8"/>
        <v>0</v>
      </c>
      <c r="L91" s="421">
        <v>0.0</v>
      </c>
      <c r="M91" s="231">
        <f t="shared" si="9"/>
        <v>0</v>
      </c>
      <c r="N91" s="450" t="s">
        <v>625</v>
      </c>
      <c r="O91" s="452" t="s">
        <v>626</v>
      </c>
      <c r="P91" s="453" t="s">
        <v>627</v>
      </c>
      <c r="Q91" s="454" t="s">
        <v>48</v>
      </c>
      <c r="R91" s="455" t="s">
        <v>628</v>
      </c>
      <c r="S91" s="456" t="s">
        <v>629</v>
      </c>
      <c r="T91" s="457" t="s">
        <v>630</v>
      </c>
      <c r="U91" s="303"/>
      <c r="V91" s="238"/>
      <c r="W91" s="239"/>
    </row>
    <row r="92" ht="15.0" hidden="1" customHeight="1">
      <c r="A92" s="417"/>
      <c r="B92" s="427" t="s">
        <v>355</v>
      </c>
      <c r="C92" s="241" t="s">
        <v>52</v>
      </c>
      <c r="D92" s="242" t="s">
        <v>631</v>
      </c>
      <c r="E92" s="242" t="s">
        <v>632</v>
      </c>
      <c r="F92" s="226">
        <f>IF(E92="","", SUMIF('1.入力表'!$K$8:$K$1368,D92,'1.入力表'!$O$8:$O$1368))</f>
        <v>0</v>
      </c>
      <c r="G92" s="226">
        <f>IF(E92="","", SUMIF('2.入力表'!$K$47:$K$1650,D92,'2.入力表'!$N$47:$N$1650))</f>
        <v>0</v>
      </c>
      <c r="H92" s="226">
        <f>IF(E92="","", SUMIF('1.入力表'!$K$8:$K$1368,D92,'1.入力表'!$P$8:$P$1368))</f>
        <v>0</v>
      </c>
      <c r="I92" s="294">
        <f t="shared" si="6"/>
        <v>0</v>
      </c>
      <c r="J92" s="228">
        <f t="shared" si="15"/>
        <v>0</v>
      </c>
      <c r="K92" s="295">
        <f t="shared" si="8"/>
        <v>0</v>
      </c>
      <c r="L92" s="345">
        <v>0.0</v>
      </c>
      <c r="M92" s="296">
        <f t="shared" si="9"/>
        <v>0</v>
      </c>
      <c r="N92" s="244" t="s">
        <v>633</v>
      </c>
      <c r="O92" s="245" t="s">
        <v>634</v>
      </c>
      <c r="P92" s="246" t="s">
        <v>635</v>
      </c>
      <c r="Q92" s="320" t="s">
        <v>48</v>
      </c>
      <c r="R92" s="412" t="s">
        <v>636</v>
      </c>
      <c r="S92" s="338" t="s">
        <v>637</v>
      </c>
      <c r="T92" s="264" t="s">
        <v>638</v>
      </c>
      <c r="U92" s="238"/>
      <c r="V92" s="251"/>
      <c r="W92" s="252"/>
    </row>
    <row r="93" ht="15.0" hidden="1" customHeight="1">
      <c r="A93" s="253"/>
      <c r="B93" s="436"/>
      <c r="C93" s="223" t="s">
        <v>52</v>
      </c>
      <c r="D93" s="254" t="s">
        <v>639</v>
      </c>
      <c r="E93" s="224" t="s">
        <v>640</v>
      </c>
      <c r="F93" s="226">
        <f>IF(E93="","", SUMIF('1.入力表'!$K$8:$K$1368,D93,'1.入力表'!$O$8:$O$1368))</f>
        <v>0</v>
      </c>
      <c r="G93" s="226">
        <f>IF(E93="","", SUMIF('2.入力表'!$K$47:$K$1650,D93,'2.入力表'!$N$47:$N$1650))</f>
        <v>0</v>
      </c>
      <c r="H93" s="226">
        <f>IF(E93="","", SUMIF('1.入力表'!$K$8:$K$1368,D93,'1.入力表'!$P$8:$P$1368))</f>
        <v>0</v>
      </c>
      <c r="I93" s="294">
        <f t="shared" si="6"/>
        <v>0</v>
      </c>
      <c r="J93" s="228">
        <f t="shared" si="15"/>
        <v>0</v>
      </c>
      <c r="K93" s="295">
        <f t="shared" si="8"/>
        <v>0</v>
      </c>
      <c r="L93" s="345">
        <v>0.0</v>
      </c>
      <c r="M93" s="296">
        <f t="shared" si="9"/>
        <v>0</v>
      </c>
      <c r="N93" s="224" t="s">
        <v>641</v>
      </c>
      <c r="O93" s="232" t="s">
        <v>642</v>
      </c>
      <c r="P93" s="233" t="s">
        <v>643</v>
      </c>
      <c r="Q93" s="234" t="s">
        <v>48</v>
      </c>
      <c r="R93" s="235" t="s">
        <v>644</v>
      </c>
      <c r="S93" s="236" t="s">
        <v>645</v>
      </c>
      <c r="T93" s="237" t="s">
        <v>646</v>
      </c>
      <c r="U93" s="238"/>
      <c r="V93" s="238"/>
      <c r="W93" s="239"/>
    </row>
    <row r="94" ht="15.0" hidden="1" customHeight="1">
      <c r="A94" s="334"/>
      <c r="B94" s="427" t="s">
        <v>355</v>
      </c>
      <c r="C94" s="224"/>
      <c r="D94" s="267" t="s">
        <v>647</v>
      </c>
      <c r="E94" s="267" t="s">
        <v>648</v>
      </c>
      <c r="F94" s="226">
        <f>IF(E94="","", SUMIF('1.入力表'!$K$8:$K$1368,D94,'1.入力表'!$O$8:$O$1368))</f>
        <v>0</v>
      </c>
      <c r="G94" s="226">
        <f>IF(E94="","", SUMIF('2.入力表'!$K$47:$K$1650,D94,'2.入力表'!$N$47:$N$1650))</f>
        <v>0</v>
      </c>
      <c r="H94" s="226">
        <f>IF(E94="","", SUMIF('1.入力表'!$K$8:$K$1368,D94,'1.入力表'!$P$8:$P$1368))</f>
        <v>0</v>
      </c>
      <c r="I94" s="401">
        <f t="shared" si="6"/>
        <v>0</v>
      </c>
      <c r="J94" s="228">
        <f t="shared" si="15"/>
        <v>0</v>
      </c>
      <c r="K94" s="357">
        <f t="shared" si="8"/>
        <v>0</v>
      </c>
      <c r="L94" s="345">
        <v>0.0</v>
      </c>
      <c r="M94" s="359">
        <f t="shared" si="9"/>
        <v>0</v>
      </c>
      <c r="N94" s="267" t="s">
        <v>649</v>
      </c>
      <c r="O94" s="269" t="s">
        <v>650</v>
      </c>
      <c r="P94" s="270" t="s">
        <v>651</v>
      </c>
      <c r="Q94" s="330" t="s">
        <v>48</v>
      </c>
      <c r="R94" s="335" t="s">
        <v>652</v>
      </c>
      <c r="S94" s="343" t="s">
        <v>653</v>
      </c>
      <c r="T94" s="416"/>
      <c r="U94" s="77"/>
      <c r="V94" s="77"/>
      <c r="W94" s="78"/>
    </row>
    <row r="95" ht="15.0" hidden="1" customHeight="1">
      <c r="A95" s="309"/>
      <c r="B95" s="222"/>
      <c r="C95" s="224"/>
      <c r="D95" s="349" t="s">
        <v>654</v>
      </c>
      <c r="E95" s="268" t="s">
        <v>655</v>
      </c>
      <c r="F95" s="226">
        <f>IF(E95="","", SUMIF('1.入力表'!$K$8:$K$1368,D95,'1.入力表'!$O$8:$O$1368))</f>
        <v>0</v>
      </c>
      <c r="G95" s="226">
        <f>IF(E95="","", SUMIF('2.入力表'!$K$47:$K$1650,D95,'2.入力表'!$N$47:$N$1650))</f>
        <v>0</v>
      </c>
      <c r="H95" s="226">
        <f>IF(E95="","", SUMIF('1.入力表'!$K$8:$K$1368,D95,'1.入力表'!$P$8:$P$1368))</f>
        <v>0</v>
      </c>
      <c r="I95" s="227">
        <f t="shared" si="6"/>
        <v>0</v>
      </c>
      <c r="J95" s="228">
        <f t="shared" si="15"/>
        <v>0</v>
      </c>
      <c r="K95" s="229">
        <f t="shared" si="8"/>
        <v>0</v>
      </c>
      <c r="L95" s="345">
        <v>0.0</v>
      </c>
      <c r="M95" s="231">
        <f t="shared" si="9"/>
        <v>0</v>
      </c>
      <c r="N95" s="346" t="s">
        <v>656</v>
      </c>
      <c r="O95" s="347" t="s">
        <v>657</v>
      </c>
      <c r="P95" s="329" t="s">
        <v>658</v>
      </c>
      <c r="Q95" s="330"/>
      <c r="R95" s="335"/>
      <c r="S95" s="343"/>
      <c r="T95" s="458"/>
      <c r="U95" s="77"/>
      <c r="V95" s="77"/>
      <c r="W95" s="78"/>
    </row>
    <row r="96" ht="15.0" hidden="1" customHeight="1">
      <c r="A96" s="459"/>
      <c r="B96" s="222" t="s">
        <v>341</v>
      </c>
      <c r="C96" s="224"/>
      <c r="D96" s="460" t="s">
        <v>659</v>
      </c>
      <c r="E96" s="268" t="s">
        <v>660</v>
      </c>
      <c r="F96" s="226">
        <f>IF(E96="","", SUMIF('1.入力表'!$K$8:$K$1368,D96,'1.入力表'!$O$8:$O$1368))</f>
        <v>0</v>
      </c>
      <c r="G96" s="226">
        <f>IF(E96="","", SUMIF('2.入力表'!$K$47:$K$1650,D96,'2.入力表'!$N$47:$N$1650))</f>
        <v>0</v>
      </c>
      <c r="H96" s="226">
        <f>IF(E96="","", SUMIF('1.入力表'!$K$8:$K$1368,D96,'1.入力表'!$P$8:$P$1368))</f>
        <v>0</v>
      </c>
      <c r="I96" s="227">
        <f t="shared" si="6"/>
        <v>0</v>
      </c>
      <c r="J96" s="228">
        <f t="shared" si="15"/>
        <v>0</v>
      </c>
      <c r="K96" s="229">
        <f t="shared" si="8"/>
        <v>0</v>
      </c>
      <c r="L96" s="345">
        <v>0.0</v>
      </c>
      <c r="M96" s="231">
        <f t="shared" si="9"/>
        <v>0</v>
      </c>
      <c r="N96" s="346" t="s">
        <v>182</v>
      </c>
      <c r="O96" s="347" t="s">
        <v>661</v>
      </c>
      <c r="P96" s="329" t="s">
        <v>662</v>
      </c>
      <c r="Q96" s="330"/>
      <c r="R96" s="335"/>
      <c r="S96" s="343"/>
      <c r="T96" s="458"/>
      <c r="U96" s="77"/>
      <c r="V96" s="77"/>
      <c r="W96" s="78"/>
    </row>
    <row r="97" ht="15.0" hidden="1" customHeight="1">
      <c r="A97" s="459"/>
      <c r="B97" s="222" t="s">
        <v>284</v>
      </c>
      <c r="C97" s="224"/>
      <c r="D97" s="344" t="s">
        <v>663</v>
      </c>
      <c r="E97" s="225" t="s">
        <v>664</v>
      </c>
      <c r="F97" s="293">
        <f>IF(E97="","", SUMIF('1.入力表'!$K$8:$K$1368,D97,'1.入力表'!$O$8:$O$1368))</f>
        <v>0</v>
      </c>
      <c r="G97" s="293">
        <f>IF(E97="","", SUMIF('2.入力表'!$K$47:$K$1650,D97,'2.入力表'!$N$47:$N$1650))</f>
        <v>0</v>
      </c>
      <c r="H97" s="226">
        <f>IF(E97="","", SUMIF('1.入力表'!$K$8:$K$1368,D97,'1.入力表'!$P$8:$P$1368))</f>
        <v>0</v>
      </c>
      <c r="I97" s="227">
        <f t="shared" si="6"/>
        <v>0</v>
      </c>
      <c r="J97" s="228">
        <f t="shared" si="15"/>
        <v>0</v>
      </c>
      <c r="K97" s="229">
        <f t="shared" si="8"/>
        <v>0</v>
      </c>
      <c r="L97" s="345">
        <v>0.0</v>
      </c>
      <c r="M97" s="231">
        <f t="shared" si="9"/>
        <v>0</v>
      </c>
      <c r="N97" s="346" t="s">
        <v>665</v>
      </c>
      <c r="O97" s="347" t="s">
        <v>666</v>
      </c>
      <c r="P97" s="329" t="s">
        <v>667</v>
      </c>
      <c r="Q97" s="234" t="s">
        <v>48</v>
      </c>
      <c r="R97" s="361" t="s">
        <v>668</v>
      </c>
      <c r="S97" s="362" t="s">
        <v>669</v>
      </c>
      <c r="T97" s="363" t="s">
        <v>670</v>
      </c>
      <c r="U97" s="77"/>
      <c r="V97" s="77"/>
      <c r="W97" s="78"/>
    </row>
    <row r="98" ht="15.0" hidden="1" customHeight="1">
      <c r="A98" s="459"/>
      <c r="B98" s="222"/>
      <c r="C98" s="224"/>
      <c r="D98" s="461" t="s">
        <v>671</v>
      </c>
      <c r="E98" s="225" t="s">
        <v>672</v>
      </c>
      <c r="F98" s="293">
        <f>IF(E98="","", SUMIF('1.入力表'!$K$8:$K$1368,D98,'1.入力表'!$O$8:$O$1368))</f>
        <v>0</v>
      </c>
      <c r="G98" s="293">
        <f>IF(E98="","", SUMIF('2.入力表'!$K$47:$K$1650,D98,'2.入力表'!$N$47:$N$1650))</f>
        <v>0</v>
      </c>
      <c r="H98" s="226">
        <f>IF(E98="","", SUMIF('1.入力表'!$K$8:$K$1368,D98,'1.入力表'!$P$8:$P$1368))</f>
        <v>0</v>
      </c>
      <c r="I98" s="227">
        <f t="shared" si="6"/>
        <v>0</v>
      </c>
      <c r="J98" s="228">
        <f t="shared" si="15"/>
        <v>0</v>
      </c>
      <c r="K98" s="229">
        <f t="shared" si="8"/>
        <v>0</v>
      </c>
      <c r="L98" s="345">
        <v>0.0</v>
      </c>
      <c r="M98" s="231">
        <f t="shared" si="9"/>
        <v>0</v>
      </c>
      <c r="N98" s="346" t="s">
        <v>673</v>
      </c>
      <c r="O98" s="347" t="s">
        <v>674</v>
      </c>
      <c r="P98" s="329" t="s">
        <v>675</v>
      </c>
      <c r="Q98" s="330"/>
      <c r="R98" s="335"/>
      <c r="S98" s="343"/>
      <c r="T98" s="458"/>
      <c r="U98" s="77"/>
      <c r="V98" s="77"/>
      <c r="W98" s="78"/>
    </row>
    <row r="99" ht="15.0" hidden="1" customHeight="1">
      <c r="A99" s="462"/>
      <c r="B99" s="222" t="s">
        <v>341</v>
      </c>
      <c r="C99" s="224"/>
      <c r="D99" s="344" t="s">
        <v>676</v>
      </c>
      <c r="E99" s="225" t="s">
        <v>677</v>
      </c>
      <c r="F99" s="293">
        <f>IF(E99="","", SUMIF('1.入力表'!$K$8:$K$1368,D99,'1.入力表'!$O$8:$O$1368))</f>
        <v>0</v>
      </c>
      <c r="G99" s="293">
        <f>IF(E99="","", SUMIF('2.入力表'!$K$47:$K$1650,D99,'2.入力表'!$N$47:$N$1650))</f>
        <v>0</v>
      </c>
      <c r="H99" s="226">
        <f>IF(E99="","", SUMIF('1.入力表'!$K$8:$K$1368,D99,'1.入力表'!$P$8:$P$1368))</f>
        <v>0</v>
      </c>
      <c r="I99" s="227">
        <f t="shared" si="6"/>
        <v>0</v>
      </c>
      <c r="J99" s="228">
        <f t="shared" si="15"/>
        <v>0</v>
      </c>
      <c r="K99" s="229">
        <f t="shared" si="8"/>
        <v>0</v>
      </c>
      <c r="L99" s="345">
        <v>0.0</v>
      </c>
      <c r="M99" s="231">
        <f t="shared" si="9"/>
        <v>0</v>
      </c>
      <c r="N99" s="225" t="s">
        <v>678</v>
      </c>
      <c r="O99" s="304" t="s">
        <v>679</v>
      </c>
      <c r="P99" s="305" t="s">
        <v>680</v>
      </c>
      <c r="Q99" s="437"/>
      <c r="R99" s="463"/>
      <c r="S99" s="464"/>
      <c r="T99" s="307"/>
      <c r="U99" s="308"/>
      <c r="V99" s="77"/>
      <c r="W99" s="78"/>
    </row>
    <row r="100" ht="15.0" hidden="1" customHeight="1">
      <c r="A100" s="462"/>
      <c r="B100" s="222" t="s">
        <v>341</v>
      </c>
      <c r="C100" s="224"/>
      <c r="D100" s="344" t="s">
        <v>681</v>
      </c>
      <c r="E100" s="225" t="s">
        <v>682</v>
      </c>
      <c r="F100" s="293">
        <f>IF(E100="","", SUMIF('1.入力表'!$K$8:$K$1368,D100,'1.入力表'!$O$8:$O$1368))</f>
        <v>0</v>
      </c>
      <c r="G100" s="293">
        <f>IF(E100="","", SUMIF('2.入力表'!$K$47:$K$1650,D100,'2.入力表'!$N$47:$N$1650))</f>
        <v>0</v>
      </c>
      <c r="H100" s="226">
        <f>IF(E100="","", SUMIF('1.入力表'!$K$8:$K$1368,D100,'1.入力表'!$P$8:$P$1368))</f>
        <v>0</v>
      </c>
      <c r="I100" s="227">
        <f t="shared" si="6"/>
        <v>0</v>
      </c>
      <c r="J100" s="228">
        <f t="shared" si="15"/>
        <v>0</v>
      </c>
      <c r="K100" s="229">
        <f t="shared" si="8"/>
        <v>0</v>
      </c>
      <c r="L100" s="345">
        <v>0.0</v>
      </c>
      <c r="M100" s="231">
        <f t="shared" si="9"/>
        <v>0</v>
      </c>
      <c r="N100" s="465" t="s">
        <v>683</v>
      </c>
      <c r="O100" s="304" t="s">
        <v>684</v>
      </c>
      <c r="P100" s="305" t="s">
        <v>685</v>
      </c>
      <c r="Q100" s="437"/>
      <c r="R100" s="463"/>
      <c r="S100" s="464"/>
      <c r="T100" s="307"/>
      <c r="U100" s="308"/>
      <c r="V100" s="77"/>
      <c r="W100" s="78"/>
    </row>
    <row r="101" ht="15.0" hidden="1" customHeight="1">
      <c r="A101" s="462"/>
      <c r="B101" s="222" t="s">
        <v>341</v>
      </c>
      <c r="C101" s="224"/>
      <c r="D101" s="344" t="s">
        <v>686</v>
      </c>
      <c r="E101" s="225" t="s">
        <v>687</v>
      </c>
      <c r="F101" s="293">
        <f>IF(E101="","", SUMIF('1.入力表'!$K$8:$K$1368,D101,'1.入力表'!$O$8:$O$1368))</f>
        <v>0</v>
      </c>
      <c r="G101" s="293">
        <f>IF(E101="","", SUMIF('2.入力表'!$K$47:$K$1650,D101,'2.入力表'!$N$47:$N$1650))</f>
        <v>0</v>
      </c>
      <c r="H101" s="226">
        <f>IF(E101="","", SUMIF('1.入力表'!$K$8:$K$1368,D101,'1.入力表'!$P$8:$P$1368))</f>
        <v>0</v>
      </c>
      <c r="I101" s="227">
        <f t="shared" si="6"/>
        <v>0</v>
      </c>
      <c r="J101" s="228">
        <f t="shared" si="15"/>
        <v>0</v>
      </c>
      <c r="K101" s="229">
        <f t="shared" si="8"/>
        <v>0</v>
      </c>
      <c r="L101" s="345">
        <v>0.0</v>
      </c>
      <c r="M101" s="231">
        <f t="shared" si="9"/>
        <v>0</v>
      </c>
      <c r="N101" s="225" t="s">
        <v>688</v>
      </c>
      <c r="O101" s="304" t="s">
        <v>689</v>
      </c>
      <c r="P101" s="305" t="s">
        <v>690</v>
      </c>
      <c r="Q101" s="437"/>
      <c r="R101" s="463"/>
      <c r="S101" s="464"/>
      <c r="T101" s="307"/>
      <c r="U101" s="308"/>
      <c r="V101" s="77"/>
      <c r="W101" s="78"/>
    </row>
    <row r="102" ht="15.0" hidden="1" customHeight="1">
      <c r="A102" s="462"/>
      <c r="B102" s="222" t="s">
        <v>341</v>
      </c>
      <c r="C102" s="224"/>
      <c r="D102" s="461" t="s">
        <v>691</v>
      </c>
      <c r="E102" s="225" t="s">
        <v>692</v>
      </c>
      <c r="F102" s="293">
        <f>IF(E102="","", SUMIF('1.入力表'!$K$8:$K$1368,D102,'1.入力表'!$O$8:$O$1368))</f>
        <v>0</v>
      </c>
      <c r="G102" s="293">
        <f>IF(E102="","", SUMIF('2.入力表'!$K$47:$K$1974,D102,'2.入力表'!$N$47:$N$1974))</f>
        <v>0</v>
      </c>
      <c r="H102" s="226">
        <f>IF(E102="","", SUMIF('1.入力表'!$K$8:$K$1368,D102,'1.入力表'!$P$8:$P$1368))</f>
        <v>0</v>
      </c>
      <c r="I102" s="227">
        <f t="shared" si="6"/>
        <v>0</v>
      </c>
      <c r="J102" s="228">
        <f t="shared" si="15"/>
        <v>0</v>
      </c>
      <c r="K102" s="229">
        <f t="shared" si="8"/>
        <v>0</v>
      </c>
      <c r="L102" s="345">
        <v>0.0</v>
      </c>
      <c r="M102" s="231">
        <f t="shared" si="9"/>
        <v>0</v>
      </c>
      <c r="N102" s="225" t="s">
        <v>693</v>
      </c>
      <c r="O102" s="304" t="s">
        <v>694</v>
      </c>
      <c r="P102" s="305" t="s">
        <v>695</v>
      </c>
      <c r="Q102" s="437"/>
      <c r="R102" s="463"/>
      <c r="S102" s="464"/>
      <c r="T102" s="307"/>
      <c r="U102" s="308"/>
      <c r="V102" s="77"/>
      <c r="W102" s="78"/>
    </row>
    <row r="103" ht="15.0" hidden="1" customHeight="1">
      <c r="A103" s="462"/>
      <c r="B103" s="222" t="s">
        <v>341</v>
      </c>
      <c r="C103" s="224"/>
      <c r="D103" s="225" t="s">
        <v>696</v>
      </c>
      <c r="E103" s="225" t="s">
        <v>697</v>
      </c>
      <c r="F103" s="293">
        <f>IF(E103="","", SUMIF('1.入力表'!$K$8:$K$1368,D103,'1.入力表'!$O$8:$O$1368))</f>
        <v>0</v>
      </c>
      <c r="G103" s="293">
        <f>IF(E103="","", SUMIF('2.入力表'!$K$47:$K$1650,D103,'2.入力表'!$N$47:$N$1650))</f>
        <v>0</v>
      </c>
      <c r="H103" s="226">
        <f>IF(E103="","", SUMIF('1.入力表'!$K$8:$K$1368,D103,'1.入力表'!$P$8:$P$1368))</f>
        <v>0</v>
      </c>
      <c r="I103" s="227">
        <f t="shared" si="6"/>
        <v>0</v>
      </c>
      <c r="J103" s="228">
        <f t="shared" si="15"/>
        <v>0</v>
      </c>
      <c r="K103" s="229">
        <f t="shared" si="8"/>
        <v>0</v>
      </c>
      <c r="L103" s="345">
        <v>0.0</v>
      </c>
      <c r="M103" s="231">
        <f t="shared" si="9"/>
        <v>0</v>
      </c>
      <c r="N103" s="225" t="s">
        <v>698</v>
      </c>
      <c r="O103" s="304" t="s">
        <v>699</v>
      </c>
      <c r="P103" s="305" t="s">
        <v>700</v>
      </c>
      <c r="Q103" s="437"/>
      <c r="R103" s="463"/>
      <c r="S103" s="464"/>
      <c r="T103" s="307"/>
      <c r="U103" s="308"/>
      <c r="V103" s="77"/>
      <c r="W103" s="78"/>
    </row>
    <row r="104" ht="13.5" hidden="1" customHeight="1">
      <c r="A104" s="316"/>
      <c r="B104" s="222" t="s">
        <v>701</v>
      </c>
      <c r="C104" s="223">
        <v>1095.0</v>
      </c>
      <c r="D104" s="224" t="s">
        <v>702</v>
      </c>
      <c r="E104" s="224" t="s">
        <v>703</v>
      </c>
      <c r="F104" s="293">
        <f>IF(E104="","", SUMIF('1.入力表'!$K$8:$K$1368,D104,'1.入力表'!$O$8:$O$1368))</f>
        <v>0</v>
      </c>
      <c r="G104" s="293">
        <f>IF(E104="","", SUMIF('2.入力表'!$K$47:$K$1650,D104,'2.入力表'!$N$47:$N$1650))</f>
        <v>0</v>
      </c>
      <c r="H104" s="226">
        <f>IF(E104="","", SUMIF('1.入力表'!$K$8:$K$1368,D104,'1.入力表'!$P$8:$P$1368))</f>
        <v>0</v>
      </c>
      <c r="I104" s="294">
        <f t="shared" si="6"/>
        <v>0</v>
      </c>
      <c r="J104" s="228">
        <f t="shared" si="15"/>
        <v>0</v>
      </c>
      <c r="K104" s="295">
        <f t="shared" si="8"/>
        <v>0</v>
      </c>
      <c r="L104" s="345">
        <v>0.0</v>
      </c>
      <c r="M104" s="296">
        <f t="shared" si="9"/>
        <v>0</v>
      </c>
      <c r="N104" s="437" t="s">
        <v>554</v>
      </c>
      <c r="O104" s="232" t="s">
        <v>704</v>
      </c>
      <c r="P104" s="233" t="s">
        <v>705</v>
      </c>
      <c r="Q104" s="320" t="s">
        <v>48</v>
      </c>
      <c r="R104" s="412" t="s">
        <v>112</v>
      </c>
      <c r="S104" s="413" t="s">
        <v>706</v>
      </c>
      <c r="T104" s="237" t="s">
        <v>707</v>
      </c>
      <c r="U104" s="238"/>
      <c r="V104" s="194"/>
    </row>
    <row r="105" ht="15.0" hidden="1" customHeight="1">
      <c r="A105" s="459"/>
      <c r="B105" s="222" t="s">
        <v>341</v>
      </c>
      <c r="C105" s="224"/>
      <c r="D105" s="461" t="s">
        <v>708</v>
      </c>
      <c r="E105" s="225" t="s">
        <v>709</v>
      </c>
      <c r="F105" s="293">
        <f>IF(E105="","", SUMIF('1.入力表'!$K$8:$K$1368,D105,'1.入力表'!$O$8:$O$1368))</f>
        <v>0</v>
      </c>
      <c r="G105" s="293">
        <f>IF(E105="","", SUMIF('2.入力表'!$K$47:$K$1650,D105,'2.入力表'!$N$47:$N$1650))</f>
        <v>0</v>
      </c>
      <c r="H105" s="226">
        <f>IF(E105="","", SUMIF('1.入力表'!$K$8:$K$1368,D105,'1.入力表'!$P$8:$P$1368))</f>
        <v>0</v>
      </c>
      <c r="I105" s="227">
        <f t="shared" si="6"/>
        <v>0</v>
      </c>
      <c r="J105" s="228">
        <f t="shared" si="15"/>
        <v>0</v>
      </c>
      <c r="K105" s="229">
        <f t="shared" si="8"/>
        <v>0</v>
      </c>
      <c r="L105" s="345">
        <v>0.0</v>
      </c>
      <c r="M105" s="231">
        <f t="shared" si="9"/>
        <v>0</v>
      </c>
      <c r="N105" s="346" t="s">
        <v>710</v>
      </c>
      <c r="O105" s="347" t="s">
        <v>711</v>
      </c>
      <c r="P105" s="329" t="s">
        <v>712</v>
      </c>
      <c r="Q105" s="330"/>
      <c r="R105" s="335"/>
      <c r="S105" s="343"/>
      <c r="T105" s="458"/>
      <c r="U105" s="77"/>
      <c r="V105" s="77"/>
      <c r="W105" s="78"/>
    </row>
    <row r="106" ht="15.0" hidden="1" customHeight="1">
      <c r="A106" s="459"/>
      <c r="B106" s="222" t="s">
        <v>341</v>
      </c>
      <c r="C106" s="224"/>
      <c r="D106" s="344" t="s">
        <v>713</v>
      </c>
      <c r="E106" s="225" t="s">
        <v>714</v>
      </c>
      <c r="F106" s="293">
        <f>IF(E106="","", SUMIF('1.入力表'!$K$8:$K$1368,D106,'1.入力表'!$O$8:$O$1368))</f>
        <v>0</v>
      </c>
      <c r="G106" s="293">
        <f>IF(E106="","", SUMIF('2.入力表'!$K$47:$K$1650,D106,'2.入力表'!$N$47:$N$1650))</f>
        <v>0</v>
      </c>
      <c r="H106" s="226">
        <f>IF(E106="","", SUMIF('1.入力表'!$K$8:$K$1368,D106,'1.入力表'!$P$8:$P$1368))</f>
        <v>0</v>
      </c>
      <c r="I106" s="227">
        <f t="shared" si="6"/>
        <v>0</v>
      </c>
      <c r="J106" s="228">
        <f t="shared" si="15"/>
        <v>0</v>
      </c>
      <c r="K106" s="229">
        <f t="shared" si="8"/>
        <v>0</v>
      </c>
      <c r="L106" s="345">
        <v>0.0</v>
      </c>
      <c r="M106" s="231">
        <f t="shared" si="9"/>
        <v>0</v>
      </c>
      <c r="N106" s="346" t="s">
        <v>715</v>
      </c>
      <c r="O106" s="347" t="s">
        <v>716</v>
      </c>
      <c r="P106" s="329" t="s">
        <v>717</v>
      </c>
      <c r="Q106" s="330"/>
      <c r="R106" s="335"/>
      <c r="S106" s="343"/>
      <c r="T106" s="458"/>
      <c r="U106" s="77"/>
      <c r="V106" s="77"/>
      <c r="W106" s="78"/>
    </row>
    <row r="107" ht="15.0" hidden="1" customHeight="1">
      <c r="A107" s="459"/>
      <c r="B107" s="222" t="s">
        <v>341</v>
      </c>
      <c r="C107" s="224"/>
      <c r="D107" s="461" t="s">
        <v>718</v>
      </c>
      <c r="E107" s="225" t="s">
        <v>719</v>
      </c>
      <c r="F107" s="293">
        <f>IF(E107="","", SUMIF('1.入力表'!$K$8:$K$1368,D107,'1.入力表'!$O$8:$O$1368))</f>
        <v>0</v>
      </c>
      <c r="G107" s="293">
        <f>IF(E107="","", SUMIF('2.入力表'!$K$47:$K$1650,D107,'2.入力表'!$N$47:$N$1650))</f>
        <v>0</v>
      </c>
      <c r="H107" s="226">
        <f>IF(E107="","", SUMIF('1.入力表'!$K$8:$K$1368,D107,'1.入力表'!$P$8:$P$1368))</f>
        <v>0</v>
      </c>
      <c r="I107" s="227">
        <f t="shared" si="6"/>
        <v>0</v>
      </c>
      <c r="J107" s="228">
        <f t="shared" si="15"/>
        <v>0</v>
      </c>
      <c r="K107" s="229">
        <f t="shared" si="8"/>
        <v>0</v>
      </c>
      <c r="L107" s="345">
        <v>0.0</v>
      </c>
      <c r="M107" s="231">
        <f t="shared" si="9"/>
        <v>0</v>
      </c>
      <c r="N107" s="346" t="s">
        <v>720</v>
      </c>
      <c r="O107" s="347" t="s">
        <v>721</v>
      </c>
      <c r="P107" s="329" t="s">
        <v>722</v>
      </c>
      <c r="Q107" s="330"/>
      <c r="R107" s="335"/>
      <c r="S107" s="343"/>
      <c r="T107" s="458"/>
      <c r="U107" s="77"/>
      <c r="V107" s="77"/>
      <c r="W107" s="78"/>
    </row>
    <row r="108" ht="15.0" hidden="1" customHeight="1">
      <c r="A108" s="459"/>
      <c r="B108" s="222"/>
      <c r="C108" s="224"/>
      <c r="D108" s="344" t="s">
        <v>723</v>
      </c>
      <c r="E108" s="225" t="s">
        <v>724</v>
      </c>
      <c r="F108" s="293">
        <f>IF(E108="","", SUMIF('1.入力表'!$K$8:$K$1368,D108,'1.入力表'!$O$8:$O$1368))</f>
        <v>0</v>
      </c>
      <c r="G108" s="293">
        <f>IF(E108="","", SUMIF('2.入力表'!$K$47:$K$1650,D108,'2.入力表'!$N$47:$N$1650))</f>
        <v>0</v>
      </c>
      <c r="H108" s="226">
        <f>IF(E108="","", SUMIF('1.入力表'!$K$8:$K$1368,D108,'1.入力表'!$P$8:$P$1368))</f>
        <v>0</v>
      </c>
      <c r="I108" s="227">
        <f t="shared" si="6"/>
        <v>0</v>
      </c>
      <c r="J108" s="228">
        <f t="shared" si="15"/>
        <v>0</v>
      </c>
      <c r="K108" s="229">
        <f t="shared" si="8"/>
        <v>0</v>
      </c>
      <c r="L108" s="345">
        <v>0.0</v>
      </c>
      <c r="M108" s="231">
        <f t="shared" si="9"/>
        <v>0</v>
      </c>
      <c r="N108" s="346" t="s">
        <v>725</v>
      </c>
      <c r="O108" s="347" t="s">
        <v>726</v>
      </c>
      <c r="P108" s="329" t="s">
        <v>727</v>
      </c>
      <c r="Q108" s="330"/>
      <c r="R108" s="335"/>
      <c r="S108" s="343"/>
      <c r="T108" s="458"/>
      <c r="U108" s="77"/>
      <c r="V108" s="77"/>
      <c r="W108" s="78"/>
    </row>
    <row r="109" ht="15.0" hidden="1" customHeight="1">
      <c r="A109" s="459"/>
      <c r="B109" s="222"/>
      <c r="C109" s="224"/>
      <c r="D109" s="344" t="s">
        <v>728</v>
      </c>
      <c r="E109" s="225" t="s">
        <v>729</v>
      </c>
      <c r="F109" s="293">
        <f>IF(E109="","", SUMIF('1.入力表'!$K$8:$K$1368,D109,'1.入力表'!$O$8:$O$1368))</f>
        <v>0</v>
      </c>
      <c r="G109" s="293">
        <f>IF(E109="","", SUMIF('2.入力表'!$K$47:$K$1650,D109,'2.入力表'!$N$47:$N$1650))</f>
        <v>0</v>
      </c>
      <c r="H109" s="226">
        <f>IF(E109="","", SUMIF('1.入力表'!$K$8:$K$1368,D109,'1.入力表'!$P$8:$P$1368))</f>
        <v>0</v>
      </c>
      <c r="I109" s="227">
        <f t="shared" si="6"/>
        <v>0</v>
      </c>
      <c r="J109" s="228">
        <f t="shared" si="15"/>
        <v>0</v>
      </c>
      <c r="K109" s="229">
        <f t="shared" si="8"/>
        <v>0</v>
      </c>
      <c r="L109" s="345">
        <v>0.0</v>
      </c>
      <c r="M109" s="231">
        <f t="shared" si="9"/>
        <v>0</v>
      </c>
      <c r="N109" s="346" t="s">
        <v>730</v>
      </c>
      <c r="O109" s="347" t="s">
        <v>731</v>
      </c>
      <c r="P109" s="329" t="s">
        <v>732</v>
      </c>
      <c r="Q109" s="330"/>
      <c r="R109" s="335"/>
      <c r="S109" s="343"/>
      <c r="T109" s="458"/>
      <c r="U109" s="77"/>
      <c r="V109" s="77"/>
      <c r="W109" s="78"/>
    </row>
    <row r="110" ht="15.0" hidden="1" customHeight="1">
      <c r="A110" s="459"/>
      <c r="B110" s="222" t="s">
        <v>341</v>
      </c>
      <c r="C110" s="224"/>
      <c r="D110" s="461" t="s">
        <v>733</v>
      </c>
      <c r="E110" s="225" t="s">
        <v>734</v>
      </c>
      <c r="F110" s="293">
        <f>IF(E110="","", SUMIF('1.入力表'!$K$8:$K$1368,D110,'1.入力表'!$O$8:$O$1368))</f>
        <v>0</v>
      </c>
      <c r="G110" s="293">
        <f>IF(E110="","", SUMIF('2.入力表'!$K$34:$K$1650,D110,'2.入力表'!$N$34:$N$1650))</f>
        <v>0</v>
      </c>
      <c r="H110" s="226">
        <f>IF(E110="","", SUMIF('1.入力表'!$K$8:$K$1368,D110,'1.入力表'!$P$8:$P$1368))</f>
        <v>0</v>
      </c>
      <c r="I110" s="227">
        <f t="shared" si="6"/>
        <v>0</v>
      </c>
      <c r="J110" s="228">
        <f t="shared" si="15"/>
        <v>0</v>
      </c>
      <c r="K110" s="229">
        <f t="shared" si="8"/>
        <v>0</v>
      </c>
      <c r="L110" s="345">
        <v>0.0</v>
      </c>
      <c r="M110" s="231">
        <f t="shared" si="9"/>
        <v>0</v>
      </c>
      <c r="N110" s="346" t="s">
        <v>735</v>
      </c>
      <c r="O110" s="347" t="s">
        <v>736</v>
      </c>
      <c r="P110" s="329" t="s">
        <v>737</v>
      </c>
      <c r="Q110" s="330"/>
      <c r="R110" s="335"/>
      <c r="S110" s="343"/>
      <c r="T110" s="458"/>
      <c r="U110" s="77"/>
      <c r="V110" s="77"/>
      <c r="W110" s="78"/>
    </row>
    <row r="111" ht="15.0" hidden="1" customHeight="1">
      <c r="A111" s="459"/>
      <c r="B111" s="222" t="s">
        <v>341</v>
      </c>
      <c r="C111" s="224"/>
      <c r="D111" s="461" t="s">
        <v>738</v>
      </c>
      <c r="E111" s="225" t="s">
        <v>739</v>
      </c>
      <c r="F111" s="293">
        <f>IF(E111="","", SUMIF('1.入力表'!$K$8:$K$1368,D111,'1.入力表'!$O$8:$O$1368))</f>
        <v>0</v>
      </c>
      <c r="G111" s="293">
        <f>IF(E111="","", SUMIF('2.入力表'!$K$34:$K$1650,D111,'2.入力表'!$N$34:$N$1650))</f>
        <v>0</v>
      </c>
      <c r="H111" s="226">
        <f>IF(E111="","", SUMIF('1.入力表'!$K$8:$K$1368,D111,'1.入力表'!$P$8:$P$1368))</f>
        <v>0</v>
      </c>
      <c r="I111" s="227">
        <f t="shared" si="6"/>
        <v>0</v>
      </c>
      <c r="J111" s="228">
        <f t="shared" si="15"/>
        <v>0</v>
      </c>
      <c r="K111" s="229">
        <f t="shared" si="8"/>
        <v>0</v>
      </c>
      <c r="L111" s="345">
        <v>0.0</v>
      </c>
      <c r="M111" s="231">
        <f t="shared" si="9"/>
        <v>0</v>
      </c>
      <c r="N111" s="346" t="s">
        <v>740</v>
      </c>
      <c r="O111" s="347" t="s">
        <v>741</v>
      </c>
      <c r="P111" s="329" t="s">
        <v>742</v>
      </c>
      <c r="Q111" s="330"/>
      <c r="R111" s="335"/>
      <c r="S111" s="343"/>
      <c r="T111" s="458"/>
      <c r="U111" s="77"/>
      <c r="V111" s="77"/>
      <c r="W111" s="78"/>
    </row>
    <row r="112" ht="15.0" hidden="1" customHeight="1">
      <c r="A112" s="459"/>
      <c r="B112" s="222"/>
      <c r="C112" s="224"/>
      <c r="D112" s="344" t="s">
        <v>728</v>
      </c>
      <c r="E112" s="225" t="s">
        <v>729</v>
      </c>
      <c r="F112" s="293">
        <f>IF(E112="","", SUMIF('1.入力表'!$K$8:$K$1368,D112,'1.入力表'!$O$8:$O$1368))</f>
        <v>0</v>
      </c>
      <c r="G112" s="293">
        <f>IF(E112="","", SUMIF('2.入力表'!$K$34:$K$1650,D112,'2.入力表'!$N$34:$N$1650))</f>
        <v>0</v>
      </c>
      <c r="H112" s="226">
        <f>IF(E112="","", SUMIF('1.入力表'!$K$8:$K$1368,D112,'1.入力表'!$P$8:$P$1368))</f>
        <v>0</v>
      </c>
      <c r="I112" s="227">
        <f t="shared" si="6"/>
        <v>0</v>
      </c>
      <c r="J112" s="228">
        <f t="shared" si="15"/>
        <v>0</v>
      </c>
      <c r="K112" s="229">
        <f t="shared" si="8"/>
        <v>0</v>
      </c>
      <c r="L112" s="345">
        <v>0.0</v>
      </c>
      <c r="M112" s="231">
        <f t="shared" si="9"/>
        <v>0</v>
      </c>
      <c r="N112" s="346" t="s">
        <v>730</v>
      </c>
      <c r="O112" s="347" t="s">
        <v>731</v>
      </c>
      <c r="P112" s="329" t="s">
        <v>732</v>
      </c>
      <c r="Q112" s="330"/>
      <c r="R112" s="335"/>
      <c r="S112" s="343"/>
      <c r="T112" s="458"/>
      <c r="U112" s="77"/>
      <c r="V112" s="77"/>
      <c r="W112" s="78"/>
    </row>
    <row r="113" ht="15.0" hidden="1" customHeight="1">
      <c r="A113" s="466" t="s">
        <v>743</v>
      </c>
      <c r="B113" s="427" t="s">
        <v>364</v>
      </c>
      <c r="C113" s="223">
        <v>1110.0</v>
      </c>
      <c r="D113" s="254" t="s">
        <v>744</v>
      </c>
      <c r="E113" s="254" t="s">
        <v>745</v>
      </c>
      <c r="F113" s="293">
        <f>IF(E113="","", SUMIF('1.入力表'!$K$8:$K$1368,D113,'1.入力表'!$O$8:$O$1368))</f>
        <v>0</v>
      </c>
      <c r="G113" s="293">
        <f>IF(E113="","", SUMIF('2.入力表'!$K$34:$K$1650,D113,'2.入力表'!$N$34:$N$1650))</f>
        <v>0</v>
      </c>
      <c r="H113" s="226">
        <f>IF(E113="","", SUMIF('1.入力表'!$K$8:$K$1368,D113,'1.入力表'!$P$8:$P$1368))</f>
        <v>0</v>
      </c>
      <c r="I113" s="227">
        <f t="shared" si="6"/>
        <v>0</v>
      </c>
      <c r="J113" s="228">
        <f t="shared" si="15"/>
        <v>0</v>
      </c>
      <c r="K113" s="229">
        <f t="shared" si="8"/>
        <v>0</v>
      </c>
      <c r="L113" s="345">
        <v>0.0</v>
      </c>
      <c r="M113" s="231">
        <f t="shared" si="9"/>
        <v>0</v>
      </c>
      <c r="N113" s="467" t="s">
        <v>229</v>
      </c>
      <c r="O113" s="232" t="s">
        <v>746</v>
      </c>
      <c r="P113" s="468" t="s">
        <v>747</v>
      </c>
      <c r="Q113" s="469" t="s">
        <v>48</v>
      </c>
      <c r="R113" s="337" t="s">
        <v>748</v>
      </c>
      <c r="S113" s="342" t="s">
        <v>749</v>
      </c>
      <c r="T113" s="258" t="s">
        <v>750</v>
      </c>
      <c r="U113" s="77"/>
      <c r="V113" s="77"/>
      <c r="W113" s="239"/>
    </row>
    <row r="114" ht="15.0" hidden="1" customHeight="1">
      <c r="A114" s="466" t="s">
        <v>751</v>
      </c>
      <c r="B114" s="222" t="s">
        <v>42</v>
      </c>
      <c r="C114" s="223">
        <v>465.0</v>
      </c>
      <c r="D114" s="406" t="s">
        <v>752</v>
      </c>
      <c r="E114" s="243" t="s">
        <v>753</v>
      </c>
      <c r="F114" s="293">
        <f>IF(E114="","", SUMIF('1.入力表'!$K$8:$K$1368,D114,'1.入力表'!$O$8:$O$1368))</f>
        <v>0</v>
      </c>
      <c r="G114" s="293">
        <f>IF(E114="","", SUMIF('2.入力表'!$K$17:$K$1650,D114,'2.入力表'!$N$17:$N$1650))</f>
        <v>0</v>
      </c>
      <c r="H114" s="226">
        <f>IF(E114="","", SUMIF('1.入力表'!$K$8:$K$1368,D114,'1.入力表'!$P$8:$P$1368))</f>
        <v>0</v>
      </c>
      <c r="I114" s="227">
        <f t="shared" si="6"/>
        <v>0</v>
      </c>
      <c r="J114" s="228">
        <f t="shared" si="15"/>
        <v>0</v>
      </c>
      <c r="K114" s="229">
        <f t="shared" si="8"/>
        <v>0</v>
      </c>
      <c r="L114" s="345">
        <v>0.0</v>
      </c>
      <c r="M114" s="231">
        <f t="shared" si="9"/>
        <v>0</v>
      </c>
      <c r="N114" s="224" t="s">
        <v>45</v>
      </c>
      <c r="O114" s="410" t="s">
        <v>754</v>
      </c>
      <c r="P114" s="470" t="s">
        <v>755</v>
      </c>
      <c r="Q114" s="320" t="s">
        <v>48</v>
      </c>
      <c r="R114" s="256" t="s">
        <v>408</v>
      </c>
      <c r="S114" s="257" t="s">
        <v>756</v>
      </c>
      <c r="T114" s="264" t="s">
        <v>757</v>
      </c>
      <c r="U114" s="77"/>
      <c r="V114" s="202"/>
    </row>
    <row r="115" ht="15.0" hidden="1" customHeight="1">
      <c r="A115" s="253"/>
      <c r="B115" s="222" t="s">
        <v>341</v>
      </c>
      <c r="C115" s="224"/>
      <c r="D115" s="225" t="s">
        <v>758</v>
      </c>
      <c r="E115" s="225" t="s">
        <v>759</v>
      </c>
      <c r="F115" s="293">
        <f>IF(E115="","", SUMIF('1.入力表'!$K$8:$K$1368,D115,'1.入力表'!$O$8:$O$1368))</f>
        <v>0</v>
      </c>
      <c r="G115" s="293">
        <f>IF(E115="","", SUMIF('2.入力表'!$K$34:$K$1650,D115,'2.入力表'!$N$34:$N$1650))</f>
        <v>0</v>
      </c>
      <c r="H115" s="226">
        <f>IF(E115="","", SUMIF('1.入力表'!$K$8:$K$1368,D115,'1.入力表'!$P$8:$P$1368))</f>
        <v>0</v>
      </c>
      <c r="I115" s="227">
        <f t="shared" si="6"/>
        <v>0</v>
      </c>
      <c r="J115" s="228">
        <f t="shared" si="15"/>
        <v>0</v>
      </c>
      <c r="K115" s="229">
        <f t="shared" si="8"/>
        <v>0</v>
      </c>
      <c r="L115" s="345">
        <v>0.0</v>
      </c>
      <c r="M115" s="231">
        <f t="shared" si="9"/>
        <v>0</v>
      </c>
      <c r="N115" s="225" t="s">
        <v>760</v>
      </c>
      <c r="O115" s="304" t="s">
        <v>761</v>
      </c>
      <c r="P115" s="305" t="s">
        <v>762</v>
      </c>
      <c r="Q115" s="437"/>
      <c r="R115" s="463"/>
      <c r="S115" s="464"/>
      <c r="T115" s="307"/>
      <c r="U115" s="308"/>
      <c r="V115" s="77"/>
      <c r="W115" s="78"/>
    </row>
    <row r="116" ht="15.0" hidden="1" customHeight="1">
      <c r="A116" s="253"/>
      <c r="B116" s="222" t="s">
        <v>284</v>
      </c>
      <c r="C116" s="224"/>
      <c r="D116" s="225" t="s">
        <v>763</v>
      </c>
      <c r="E116" s="224" t="s">
        <v>764</v>
      </c>
      <c r="F116" s="293">
        <f>IF(E116="","", SUMIF('1.入力表'!$K$8:$K$1368,D116,'1.入力表'!$O$8:$O$1368))</f>
        <v>0</v>
      </c>
      <c r="G116" s="293">
        <f>IF(E116="","", SUMIF('2.入力表'!$K$34:$K$1650,D116,'2.入力表'!$N$34:$N$1650))</f>
        <v>0</v>
      </c>
      <c r="H116" s="226">
        <f>IF(E116="","", SUMIF('1.入力表'!$K$8:$K$1368,D116,'1.入力表'!$P$8:$P$1368))</f>
        <v>0</v>
      </c>
      <c r="I116" s="227">
        <f t="shared" si="6"/>
        <v>0</v>
      </c>
      <c r="J116" s="228">
        <f t="shared" si="15"/>
        <v>0</v>
      </c>
      <c r="K116" s="229">
        <f t="shared" si="8"/>
        <v>0</v>
      </c>
      <c r="L116" s="345">
        <v>0.0</v>
      </c>
      <c r="M116" s="231">
        <f t="shared" si="9"/>
        <v>0</v>
      </c>
      <c r="N116" s="450" t="s">
        <v>765</v>
      </c>
      <c r="O116" s="452" t="s">
        <v>766</v>
      </c>
      <c r="P116" s="453" t="s">
        <v>767</v>
      </c>
      <c r="Q116" s="471" t="s">
        <v>48</v>
      </c>
      <c r="R116" s="472" t="s">
        <v>768</v>
      </c>
      <c r="S116" s="473" t="s">
        <v>769</v>
      </c>
      <c r="T116" s="302" t="s">
        <v>770</v>
      </c>
      <c r="U116" s="303"/>
      <c r="V116" s="238"/>
      <c r="W116" s="239"/>
    </row>
    <row r="117" ht="15.0" hidden="1" customHeight="1">
      <c r="A117" s="309"/>
      <c r="B117" s="222" t="s">
        <v>341</v>
      </c>
      <c r="C117" s="224"/>
      <c r="D117" s="344" t="s">
        <v>771</v>
      </c>
      <c r="E117" s="225" t="s">
        <v>772</v>
      </c>
      <c r="F117" s="293">
        <f>IF(E117="","", SUMIF('1.入力表'!$K$8:$K$1368,D117,'1.入力表'!$O$8:$O$1368))</f>
        <v>0</v>
      </c>
      <c r="G117" s="293">
        <f>IF(E117="","", SUMIF('2.入力表'!$K$17:$K$1650,D117,'2.入力表'!$N$17:$N$1650))</f>
        <v>0</v>
      </c>
      <c r="H117" s="226">
        <f>IF(E117="","", SUMIF('1.入力表'!$K$8:$K$1368,D117,'1.入力表'!$P$8:$P$1368))</f>
        <v>0</v>
      </c>
      <c r="I117" s="227">
        <f t="shared" si="6"/>
        <v>0</v>
      </c>
      <c r="J117" s="228">
        <f t="shared" si="15"/>
        <v>0</v>
      </c>
      <c r="K117" s="229">
        <f t="shared" si="8"/>
        <v>0</v>
      </c>
      <c r="L117" s="345">
        <v>0.0</v>
      </c>
      <c r="M117" s="231">
        <f t="shared" si="9"/>
        <v>0</v>
      </c>
      <c r="N117" s="346" t="s">
        <v>773</v>
      </c>
      <c r="O117" s="347" t="s">
        <v>774</v>
      </c>
      <c r="P117" s="329" t="s">
        <v>775</v>
      </c>
      <c r="Q117" s="330"/>
      <c r="R117" s="335"/>
      <c r="S117" s="343"/>
      <c r="T117" s="458"/>
      <c r="U117" s="77"/>
      <c r="V117" s="77"/>
      <c r="W117" s="78"/>
    </row>
    <row r="118" ht="15.0" hidden="1" customHeight="1">
      <c r="A118" s="309"/>
      <c r="B118" s="222" t="s">
        <v>341</v>
      </c>
      <c r="C118" s="224"/>
      <c r="D118" s="344" t="s">
        <v>776</v>
      </c>
      <c r="E118" s="225" t="s">
        <v>777</v>
      </c>
      <c r="F118" s="293">
        <f>IF(E118="","", SUMIF('1.入力表'!$K$8:$K$1368,D118,'1.入力表'!$O$8:$O$1368))</f>
        <v>0</v>
      </c>
      <c r="G118" s="293">
        <f>IF(E118="","", SUMIF('2.入力表'!$K$17:$K$1650,D118,'2.入力表'!$N$17:$N$1650))</f>
        <v>0</v>
      </c>
      <c r="H118" s="226">
        <f>IF(E118="","", SUMIF('1.入力表'!$K$8:$K$1368,D118,'1.入力表'!$P$8:$P$1368))</f>
        <v>0</v>
      </c>
      <c r="I118" s="227">
        <f t="shared" si="6"/>
        <v>0</v>
      </c>
      <c r="J118" s="228">
        <f t="shared" si="15"/>
        <v>0</v>
      </c>
      <c r="K118" s="229">
        <f t="shared" si="8"/>
        <v>0</v>
      </c>
      <c r="L118" s="345">
        <v>0.0</v>
      </c>
      <c r="M118" s="231">
        <f t="shared" si="9"/>
        <v>0</v>
      </c>
      <c r="N118" s="346" t="s">
        <v>778</v>
      </c>
      <c r="O118" s="347" t="s">
        <v>779</v>
      </c>
      <c r="P118" s="329" t="s">
        <v>780</v>
      </c>
      <c r="Q118" s="330"/>
      <c r="R118" s="335"/>
      <c r="S118" s="343"/>
      <c r="T118" s="458"/>
      <c r="U118" s="77"/>
      <c r="V118" s="77"/>
      <c r="W118" s="78"/>
    </row>
    <row r="119" ht="15.0" hidden="1" customHeight="1">
      <c r="A119" s="253"/>
      <c r="B119" s="222" t="s">
        <v>341</v>
      </c>
      <c r="C119" s="224"/>
      <c r="D119" s="225" t="s">
        <v>781</v>
      </c>
      <c r="E119" s="225" t="s">
        <v>782</v>
      </c>
      <c r="F119" s="293">
        <f>IF(E119="","", SUMIF('1.入力表'!$K$8:$K$1368,D119,'1.入力表'!$O$8:$O$1368))</f>
        <v>0</v>
      </c>
      <c r="G119" s="293">
        <f>IF(E119="","", SUMIF('2.入力表'!$K$17:$K$1650,D119,'2.入力表'!$N$17:$N$1650))</f>
        <v>0</v>
      </c>
      <c r="H119" s="226">
        <f>IF(E119="","", SUMIF('1.入力表'!$K$8:$K$1368,D119,'1.入力表'!$P$8:$P$1368))</f>
        <v>0</v>
      </c>
      <c r="I119" s="227">
        <f t="shared" si="6"/>
        <v>0</v>
      </c>
      <c r="J119" s="228">
        <f t="shared" si="15"/>
        <v>0</v>
      </c>
      <c r="K119" s="229">
        <f t="shared" si="8"/>
        <v>0</v>
      </c>
      <c r="L119" s="345">
        <v>0.0</v>
      </c>
      <c r="M119" s="231">
        <f t="shared" si="9"/>
        <v>0</v>
      </c>
      <c r="N119" s="225" t="s">
        <v>783</v>
      </c>
      <c r="O119" s="304" t="s">
        <v>784</v>
      </c>
      <c r="P119" s="305" t="s">
        <v>785</v>
      </c>
      <c r="Q119" s="437"/>
      <c r="R119" s="463"/>
      <c r="S119" s="464"/>
      <c r="T119" s="307"/>
      <c r="U119" s="308"/>
      <c r="V119" s="77"/>
      <c r="W119" s="78"/>
    </row>
    <row r="120" ht="15.0" hidden="1" customHeight="1">
      <c r="A120" s="462"/>
      <c r="B120" s="222" t="s">
        <v>341</v>
      </c>
      <c r="C120" s="224"/>
      <c r="D120" s="349" t="s">
        <v>786</v>
      </c>
      <c r="E120" s="225" t="s">
        <v>787</v>
      </c>
      <c r="F120" s="226">
        <f>IF(E120="","", SUMIF('1.入力表'!$K$8:$K$1368,D120,'1.入力表'!$O$8:$O$1368))</f>
        <v>0</v>
      </c>
      <c r="G120" s="226">
        <f>IF(E120="","", SUMIF('2.入力表'!$K$47:$K$1650,D120,'2.入力表'!$N$47:$N$1650))</f>
        <v>0</v>
      </c>
      <c r="H120" s="226">
        <f>IF(E120="","", SUMIF('1.入力表'!$K$8:$K$1368,D120,'1.入力表'!$P$8:$P$1368))</f>
        <v>0</v>
      </c>
      <c r="I120" s="227">
        <f t="shared" si="6"/>
        <v>0</v>
      </c>
      <c r="J120" s="228">
        <f t="shared" si="15"/>
        <v>0</v>
      </c>
      <c r="K120" s="229">
        <f t="shared" si="8"/>
        <v>0</v>
      </c>
      <c r="L120" s="345">
        <v>0.0</v>
      </c>
      <c r="M120" s="231">
        <f t="shared" si="9"/>
        <v>0</v>
      </c>
      <c r="N120" s="465" t="s">
        <v>788</v>
      </c>
      <c r="O120" s="304" t="s">
        <v>789</v>
      </c>
      <c r="P120" s="305" t="s">
        <v>790</v>
      </c>
      <c r="Q120" s="330" t="s">
        <v>48</v>
      </c>
      <c r="R120" s="463"/>
      <c r="S120" s="464"/>
      <c r="T120" s="307"/>
      <c r="U120" s="308"/>
      <c r="V120" s="77"/>
      <c r="W120" s="78"/>
    </row>
    <row r="121" ht="15.0" hidden="1" customHeight="1">
      <c r="A121" s="462"/>
      <c r="B121" s="222" t="s">
        <v>341</v>
      </c>
      <c r="C121" s="224"/>
      <c r="D121" s="225" t="s">
        <v>791</v>
      </c>
      <c r="E121" s="225" t="s">
        <v>792</v>
      </c>
      <c r="F121" s="226">
        <f>IF(E121="","", SUMIF('1.入力表'!$K$8:$K$1368,D121,'1.入力表'!$O$8:$O$1368))</f>
        <v>0</v>
      </c>
      <c r="G121" s="226">
        <f>IF(E121="","", SUMIF('2.入力表'!$K$47:$K$1650,D121,'2.入力表'!$N$47:$N$1650))</f>
        <v>0</v>
      </c>
      <c r="H121" s="226">
        <f>IF(E121="","", SUMIF('1.入力表'!$K$8:$K$1368,D121,'1.入力表'!$P$8:$P$1368))</f>
        <v>0</v>
      </c>
      <c r="I121" s="227">
        <f t="shared" si="6"/>
        <v>0</v>
      </c>
      <c r="J121" s="228">
        <f t="shared" si="15"/>
        <v>0</v>
      </c>
      <c r="K121" s="229">
        <f t="shared" si="8"/>
        <v>0</v>
      </c>
      <c r="L121" s="345">
        <v>0.0</v>
      </c>
      <c r="M121" s="231">
        <f t="shared" si="9"/>
        <v>0</v>
      </c>
      <c r="N121" s="225" t="s">
        <v>793</v>
      </c>
      <c r="O121" s="304" t="s">
        <v>794</v>
      </c>
      <c r="P121" s="305" t="s">
        <v>795</v>
      </c>
      <c r="Q121" s="330" t="s">
        <v>48</v>
      </c>
      <c r="R121" s="463"/>
      <c r="S121" s="464"/>
      <c r="T121" s="307"/>
      <c r="U121" s="308"/>
      <c r="V121" s="77"/>
      <c r="W121" s="78"/>
    </row>
    <row r="122" ht="15.0" hidden="1" customHeight="1">
      <c r="A122" s="462"/>
      <c r="B122" s="222" t="s">
        <v>341</v>
      </c>
      <c r="C122" s="224"/>
      <c r="D122" s="474" t="s">
        <v>796</v>
      </c>
      <c r="E122" s="225" t="s">
        <v>797</v>
      </c>
      <c r="F122" s="226">
        <f>IF(E122="","", SUMIF('1.入力表'!$K$8:$K$1368,D122,'1.入力表'!$O$8:$O$1368))</f>
        <v>0</v>
      </c>
      <c r="G122" s="226">
        <f>IF(E122="","", SUMIF('2.入力表'!$K$47:$K$1974,D122,'2.入力表'!$N$47:$N$1974))</f>
        <v>0</v>
      </c>
      <c r="H122" s="226">
        <f>IF(E122="","", SUMIF('1.入力表'!$K$8:$K$1368,D122,'1.入力表'!$P$8:$P$1368))</f>
        <v>0</v>
      </c>
      <c r="I122" s="227">
        <f t="shared" si="6"/>
        <v>0</v>
      </c>
      <c r="J122" s="228">
        <f t="shared" si="15"/>
        <v>0</v>
      </c>
      <c r="K122" s="229">
        <f t="shared" si="8"/>
        <v>0</v>
      </c>
      <c r="L122" s="345">
        <v>0.0</v>
      </c>
      <c r="M122" s="231">
        <f t="shared" si="9"/>
        <v>0</v>
      </c>
      <c r="N122" s="225" t="s">
        <v>798</v>
      </c>
      <c r="O122" s="304" t="s">
        <v>799</v>
      </c>
      <c r="P122" s="305" t="s">
        <v>800</v>
      </c>
      <c r="Q122" s="330" t="s">
        <v>48</v>
      </c>
      <c r="R122" s="463"/>
      <c r="S122" s="464"/>
      <c r="T122" s="307"/>
      <c r="U122" s="308"/>
      <c r="V122" s="77"/>
      <c r="W122" s="78"/>
    </row>
    <row r="123" ht="13.5" customHeight="1">
      <c r="A123" s="334"/>
      <c r="B123" s="222" t="s">
        <v>42</v>
      </c>
      <c r="C123" s="224"/>
      <c r="D123" s="225" t="s">
        <v>801</v>
      </c>
      <c r="E123" s="225" t="s">
        <v>802</v>
      </c>
      <c r="F123" s="293">
        <f>IF(E123="","", SUMIF('1.入力表'!$K$8:$K$1368,D123,'1.入力表'!$O$8:$O$1368))</f>
        <v>0</v>
      </c>
      <c r="G123" s="226">
        <f>IF(E123="","", SUMIF('2.入力表'!$K$8:$K$1650,D123,'2.入力表'!$N$8:$N$1650))</f>
        <v>0</v>
      </c>
      <c r="H123" s="293">
        <f>IF(E123="","", SUMIF('1.入力表'!$K$8:$K$1368,D123,'1.入力表'!$P$8:$P$1368))</f>
        <v>0</v>
      </c>
      <c r="I123" s="227">
        <f t="shared" si="6"/>
        <v>0</v>
      </c>
      <c r="J123" s="356">
        <f t="shared" si="15"/>
        <v>0</v>
      </c>
      <c r="K123" s="357">
        <f t="shared" si="8"/>
        <v>0</v>
      </c>
      <c r="L123" s="358">
        <v>0.0</v>
      </c>
      <c r="M123" s="359">
        <f t="shared" si="9"/>
        <v>0</v>
      </c>
      <c r="N123" s="475"/>
      <c r="O123" s="269"/>
      <c r="P123" s="360"/>
      <c r="Q123" s="330" t="s">
        <v>48</v>
      </c>
      <c r="R123" s="361"/>
      <c r="S123" s="362"/>
      <c r="T123" s="363"/>
      <c r="U123" s="77"/>
      <c r="V123" s="194"/>
    </row>
    <row r="124" ht="13.5" customHeight="1">
      <c r="A124" s="334"/>
      <c r="B124" s="222" t="s">
        <v>42</v>
      </c>
      <c r="C124" s="224"/>
      <c r="D124" s="225" t="s">
        <v>803</v>
      </c>
      <c r="E124" s="225" t="s">
        <v>804</v>
      </c>
      <c r="F124" s="293">
        <f>IF(E124="","", SUMIF('1.入力表'!$K$8:$K$1368,D124,'1.入力表'!$O$8:$O$1368))</f>
        <v>0</v>
      </c>
      <c r="G124" s="226">
        <f>IF(E124="","", SUMIF('2.入力表'!$K$8:$K$1650,D124,'2.入力表'!$N$8:$N$1650))</f>
        <v>0</v>
      </c>
      <c r="H124" s="293">
        <f>IF(E124="","", SUMIF('1.入力表'!$K$8:$K$1368,D124,'1.入力表'!$P$8:$P$1368))</f>
        <v>0</v>
      </c>
      <c r="I124" s="227">
        <f t="shared" si="6"/>
        <v>0</v>
      </c>
      <c r="J124" s="356">
        <f t="shared" si="15"/>
        <v>0</v>
      </c>
      <c r="K124" s="357">
        <f t="shared" si="8"/>
        <v>0</v>
      </c>
      <c r="L124" s="358">
        <v>0.0</v>
      </c>
      <c r="M124" s="359">
        <f t="shared" si="9"/>
        <v>0</v>
      </c>
      <c r="N124" s="225" t="s">
        <v>805</v>
      </c>
      <c r="O124" s="476" t="s">
        <v>806</v>
      </c>
      <c r="P124" s="329" t="s">
        <v>807</v>
      </c>
      <c r="Q124" s="330" t="s">
        <v>48</v>
      </c>
      <c r="R124" s="331" t="s">
        <v>808</v>
      </c>
      <c r="S124" s="332" t="s">
        <v>809</v>
      </c>
      <c r="T124" s="333" t="s">
        <v>810</v>
      </c>
      <c r="U124" s="77"/>
      <c r="V124" s="194"/>
    </row>
    <row r="125" ht="15.0" customHeight="1">
      <c r="A125" s="309"/>
      <c r="B125" s="222" t="s">
        <v>42</v>
      </c>
      <c r="C125" s="224"/>
      <c r="D125" s="349" t="s">
        <v>811</v>
      </c>
      <c r="E125" s="268" t="s">
        <v>812</v>
      </c>
      <c r="F125" s="226">
        <f>IF(E125="","", SUMIF('1.入力表'!$K$8:$K$1368,D125,'1.入力表'!$O$8:$O$1368))</f>
        <v>0</v>
      </c>
      <c r="G125" s="226">
        <f>IF(E125="","", SUMIF('2.入力表'!$K$34:$K$1650,D125,'2.入力表'!$N$34:$N$1650))</f>
        <v>0</v>
      </c>
      <c r="H125" s="226">
        <f>IF(E125="","", SUMIF('1.入力表'!$K$8:$K$1368,D125,'1.入力表'!$P$8:$P$1368))</f>
        <v>0</v>
      </c>
      <c r="I125" s="227">
        <f t="shared" si="6"/>
        <v>0</v>
      </c>
      <c r="J125" s="228">
        <f t="shared" si="15"/>
        <v>0</v>
      </c>
      <c r="K125" s="229">
        <f t="shared" si="8"/>
        <v>0</v>
      </c>
      <c r="L125" s="345">
        <v>0.0</v>
      </c>
      <c r="M125" s="231">
        <f t="shared" si="9"/>
        <v>0</v>
      </c>
      <c r="N125" s="346" t="s">
        <v>813</v>
      </c>
      <c r="O125" s="347" t="s">
        <v>814</v>
      </c>
      <c r="P125" s="329" t="s">
        <v>815</v>
      </c>
      <c r="Q125" s="330" t="s">
        <v>48</v>
      </c>
      <c r="R125" s="331" t="s">
        <v>816</v>
      </c>
      <c r="S125" s="332" t="s">
        <v>817</v>
      </c>
      <c r="T125" s="458"/>
      <c r="U125" s="77"/>
      <c r="V125" s="77"/>
      <c r="W125" s="78"/>
    </row>
    <row r="126" ht="13.5" customHeight="1">
      <c r="A126" s="253"/>
      <c r="B126" s="222" t="s">
        <v>42</v>
      </c>
      <c r="C126" s="241">
        <v>1066.0</v>
      </c>
      <c r="D126" s="254" t="s">
        <v>818</v>
      </c>
      <c r="E126" s="225" t="s">
        <v>819</v>
      </c>
      <c r="F126" s="226">
        <f>IF(E126="","", SUMIF('1.入力表'!$K$8:$K$1368,D126,'1.入力表'!$O$8:$O$1368))</f>
        <v>0</v>
      </c>
      <c r="G126" s="226">
        <f>IF(E126="","", SUMIF('2.入力表'!$K$8:$K$1650,D126,'2.入力表'!$N$8:$N$1650))</f>
        <v>0</v>
      </c>
      <c r="H126" s="226">
        <f>IF(E126="","", SUMIF('1.入力表'!$K$8:$K$1368,D126,'1.入力表'!$P$8:$P$1368))</f>
        <v>0</v>
      </c>
      <c r="I126" s="294">
        <f t="shared" si="6"/>
        <v>0</v>
      </c>
      <c r="J126" s="228">
        <f t="shared" si="15"/>
        <v>0</v>
      </c>
      <c r="K126" s="295">
        <f t="shared" si="8"/>
        <v>0</v>
      </c>
      <c r="L126" s="230">
        <v>0.0</v>
      </c>
      <c r="M126" s="231">
        <f t="shared" si="9"/>
        <v>0</v>
      </c>
      <c r="N126" s="254" t="s">
        <v>820</v>
      </c>
      <c r="O126" s="232" t="s">
        <v>821</v>
      </c>
      <c r="P126" s="255" t="s">
        <v>822</v>
      </c>
      <c r="Q126" s="259" t="s">
        <v>48</v>
      </c>
      <c r="R126" s="260" t="s">
        <v>823</v>
      </c>
      <c r="S126" s="261" t="s">
        <v>824</v>
      </c>
      <c r="T126" s="258" t="s">
        <v>825</v>
      </c>
      <c r="U126" s="238"/>
      <c r="V126" s="238"/>
      <c r="W126" s="239"/>
    </row>
    <row r="127" ht="15.0" customHeight="1">
      <c r="A127" s="309"/>
      <c r="B127" s="222" t="s">
        <v>284</v>
      </c>
      <c r="C127" s="224"/>
      <c r="D127" s="344" t="s">
        <v>826</v>
      </c>
      <c r="E127" s="225" t="s">
        <v>827</v>
      </c>
      <c r="F127" s="293">
        <f>IF(E127="","", SUMIF('1.入力表'!$K$8:$K$1368,D127,'1.入力表'!$O$8:$O$1368))</f>
        <v>0</v>
      </c>
      <c r="G127" s="293">
        <f>IF(E127="","", SUMIF('2.入力表'!$K$34:$K$1650,D127,'2.入力表'!$N$34:$N$1650))</f>
        <v>0</v>
      </c>
      <c r="H127" s="293">
        <f>IF(E127="","", SUMIF('1.入力表'!$K$8:$K$1368,D127,'1.入力表'!$P$8:$P$1368))</f>
        <v>0</v>
      </c>
      <c r="I127" s="227">
        <f t="shared" si="6"/>
        <v>0</v>
      </c>
      <c r="J127" s="228">
        <f t="shared" si="15"/>
        <v>0</v>
      </c>
      <c r="K127" s="229">
        <f t="shared" si="8"/>
        <v>0</v>
      </c>
      <c r="L127" s="345">
        <v>0.0</v>
      </c>
      <c r="M127" s="231">
        <f t="shared" si="9"/>
        <v>0</v>
      </c>
      <c r="N127" s="346" t="s">
        <v>828</v>
      </c>
      <c r="O127" s="347" t="s">
        <v>829</v>
      </c>
      <c r="P127" s="329" t="s">
        <v>830</v>
      </c>
      <c r="Q127" s="330" t="s">
        <v>48</v>
      </c>
      <c r="R127" s="331" t="s">
        <v>831</v>
      </c>
      <c r="S127" s="332" t="s">
        <v>832</v>
      </c>
      <c r="T127" s="315" t="s">
        <v>833</v>
      </c>
      <c r="U127" s="77"/>
      <c r="V127" s="77"/>
      <c r="W127" s="78"/>
    </row>
    <row r="128" ht="15.0" customHeight="1">
      <c r="A128" s="477" t="s">
        <v>834</v>
      </c>
      <c r="B128" s="222" t="s">
        <v>701</v>
      </c>
      <c r="C128" s="223">
        <v>1102.0</v>
      </c>
      <c r="D128" s="406" t="s">
        <v>835</v>
      </c>
      <c r="E128" s="243" t="s">
        <v>836</v>
      </c>
      <c r="F128" s="226">
        <f>IF(E128="","", SUMIF('1.入力表'!$K$8:$K$1368,D128,'1.入力表'!$O$8:$O$1368))</f>
        <v>0</v>
      </c>
      <c r="G128" s="226">
        <f>IF(E128="","", SUMIF('2.入力表'!$K$17:$K$1650,D128,'2.入力表'!$N$17:$N$1650))</f>
        <v>0</v>
      </c>
      <c r="H128" s="226">
        <f>IF(E128="","", SUMIF('1.入力表'!$K$8:$K$1368,D128,'1.入力表'!$P$8:$P$1368))</f>
        <v>0</v>
      </c>
      <c r="I128" s="227">
        <f t="shared" si="6"/>
        <v>0</v>
      </c>
      <c r="J128" s="228">
        <f t="shared" si="15"/>
        <v>0</v>
      </c>
      <c r="K128" s="229">
        <f t="shared" si="8"/>
        <v>0</v>
      </c>
      <c r="L128" s="345">
        <v>0.0</v>
      </c>
      <c r="M128" s="231">
        <f t="shared" si="9"/>
        <v>0</v>
      </c>
      <c r="N128" s="224" t="s">
        <v>837</v>
      </c>
      <c r="O128" s="410" t="s">
        <v>838</v>
      </c>
      <c r="P128" s="470" t="s">
        <v>839</v>
      </c>
      <c r="Q128" s="320" t="s">
        <v>48</v>
      </c>
      <c r="R128" s="478" t="s">
        <v>831</v>
      </c>
      <c r="S128" s="479" t="s">
        <v>840</v>
      </c>
      <c r="T128" s="264" t="s">
        <v>841</v>
      </c>
      <c r="U128" s="238"/>
      <c r="V128" s="251"/>
      <c r="W128" s="252"/>
    </row>
    <row r="129" ht="13.5" customHeight="1">
      <c r="A129" s="477" t="s">
        <v>834</v>
      </c>
      <c r="B129" s="222" t="s">
        <v>701</v>
      </c>
      <c r="C129" s="223" t="s">
        <v>52</v>
      </c>
      <c r="D129" s="242" t="s">
        <v>842</v>
      </c>
      <c r="E129" s="263" t="s">
        <v>843</v>
      </c>
      <c r="F129" s="226">
        <f>IF(E129="","", SUMIF('1.入力表'!$K$8:$K$1372,D129,'1.入力表'!$O$8:$O$1372))</f>
        <v>0</v>
      </c>
      <c r="G129" s="226">
        <f>IF(E129="","", SUMIF('2.入力表'!$K$17:$K$1582,D129,'2.入力表'!$N$17:$N$1582))</f>
        <v>0</v>
      </c>
      <c r="H129" s="226">
        <f>IF(E129="","", SUMIF('1.入力表'!$K$8:$K$1372,D129,'1.入力表'!$P$8:$P$1372))</f>
        <v>0</v>
      </c>
      <c r="I129" s="227">
        <f t="shared" si="6"/>
        <v>0</v>
      </c>
      <c r="J129" s="228">
        <f t="shared" si="15"/>
        <v>0</v>
      </c>
      <c r="K129" s="229">
        <f t="shared" si="8"/>
        <v>0</v>
      </c>
      <c r="L129" s="345">
        <v>0.0</v>
      </c>
      <c r="M129" s="231">
        <f t="shared" si="9"/>
        <v>0</v>
      </c>
      <c r="N129" s="480" t="s">
        <v>844</v>
      </c>
      <c r="O129" s="289" t="s">
        <v>845</v>
      </c>
      <c r="P129" s="270" t="s">
        <v>846</v>
      </c>
      <c r="Q129" s="330" t="s">
        <v>48</v>
      </c>
      <c r="R129" s="481" t="s">
        <v>847</v>
      </c>
      <c r="S129" s="431" t="s">
        <v>848</v>
      </c>
      <c r="T129" s="327" t="s">
        <v>849</v>
      </c>
      <c r="U129" s="238"/>
      <c r="V129" s="238"/>
      <c r="W129" s="239"/>
    </row>
    <row r="130" ht="15.0" customHeight="1">
      <c r="A130" s="477" t="s">
        <v>834</v>
      </c>
      <c r="B130" s="222" t="s">
        <v>701</v>
      </c>
      <c r="C130" s="241" t="s">
        <v>52</v>
      </c>
      <c r="D130" s="263" t="s">
        <v>850</v>
      </c>
      <c r="E130" s="265" t="s">
        <v>851</v>
      </c>
      <c r="F130" s="226">
        <f>IF(E130="","", SUMIF('1.入力表'!$K$8:$K$1368,D130,'1.入力表'!$O$8:$O$1368))</f>
        <v>0</v>
      </c>
      <c r="G130" s="226">
        <f>IF(E130="","", SUMIF('2.入力表'!$K$17:$K$1650,D130,'2.入力表'!$N$17:$N$1650))</f>
        <v>0</v>
      </c>
      <c r="H130" s="226">
        <f>IF(E130="","", SUMIF('1.入力表'!$K$8:$K$1368,D130,'1.入力表'!$P$8:$P$1368))</f>
        <v>0</v>
      </c>
      <c r="I130" s="227">
        <f t="shared" si="6"/>
        <v>0</v>
      </c>
      <c r="J130" s="228">
        <f t="shared" si="15"/>
        <v>0</v>
      </c>
      <c r="K130" s="229">
        <f t="shared" si="8"/>
        <v>0</v>
      </c>
      <c r="L130" s="345">
        <v>0.0</v>
      </c>
      <c r="M130" s="231">
        <f t="shared" si="9"/>
        <v>0</v>
      </c>
      <c r="N130" s="254" t="s">
        <v>852</v>
      </c>
      <c r="O130" s="245" t="s">
        <v>853</v>
      </c>
      <c r="P130" s="482" t="s">
        <v>854</v>
      </c>
      <c r="Q130" s="320" t="s">
        <v>48</v>
      </c>
      <c r="R130" s="428" t="s">
        <v>855</v>
      </c>
      <c r="S130" s="338" t="s">
        <v>856</v>
      </c>
      <c r="T130" s="281" t="s">
        <v>857</v>
      </c>
      <c r="U130" s="238"/>
      <c r="V130" s="251"/>
      <c r="W130" s="252"/>
    </row>
    <row r="131" ht="15.0" customHeight="1">
      <c r="A131" s="477" t="s">
        <v>834</v>
      </c>
      <c r="B131" s="222" t="s">
        <v>701</v>
      </c>
      <c r="C131" s="224"/>
      <c r="D131" s="225" t="s">
        <v>858</v>
      </c>
      <c r="E131" s="225" t="s">
        <v>859</v>
      </c>
      <c r="F131" s="226">
        <f>IF(E131="","", SUMIF('1.入力表'!$K$8:$K$1368,D131,'1.入力表'!$O$8:$O$1368))</f>
        <v>0</v>
      </c>
      <c r="G131" s="226">
        <f>IF(E131="","", SUMIF('2.入力表'!$K$17:$K$1650,D131,'2.入力表'!$N$17:$N$1650))</f>
        <v>0</v>
      </c>
      <c r="H131" s="226">
        <f>IF(E131="","", SUMIF('1.入力表'!$K$8:$K$1368,D131,'1.入力表'!$P$8:$P$1368))</f>
        <v>0</v>
      </c>
      <c r="I131" s="227">
        <f t="shared" si="6"/>
        <v>0</v>
      </c>
      <c r="J131" s="228">
        <f t="shared" si="15"/>
        <v>0</v>
      </c>
      <c r="K131" s="229">
        <f t="shared" si="8"/>
        <v>0</v>
      </c>
      <c r="L131" s="345">
        <v>0.0</v>
      </c>
      <c r="M131" s="231">
        <f t="shared" si="9"/>
        <v>0</v>
      </c>
      <c r="N131" s="225" t="s">
        <v>860</v>
      </c>
      <c r="O131" s="304" t="s">
        <v>861</v>
      </c>
      <c r="P131" s="305" t="s">
        <v>862</v>
      </c>
      <c r="Q131" s="320" t="s">
        <v>48</v>
      </c>
      <c r="R131" s="321" t="s">
        <v>863</v>
      </c>
      <c r="S131" s="322" t="s">
        <v>864</v>
      </c>
      <c r="T131" s="307"/>
      <c r="U131" s="308"/>
      <c r="V131" s="77"/>
      <c r="W131" s="78"/>
    </row>
    <row r="132" ht="15.0" customHeight="1">
      <c r="A132" s="477" t="s">
        <v>834</v>
      </c>
      <c r="B132" s="222" t="s">
        <v>235</v>
      </c>
      <c r="C132" s="224"/>
      <c r="D132" s="461" t="s">
        <v>865</v>
      </c>
      <c r="E132" s="225" t="s">
        <v>866</v>
      </c>
      <c r="F132" s="293">
        <f>IF(E132="","", SUMIF('1.入力表'!$K$8:$K$1368,D132,'1.入力表'!$O$8:$O$1368))</f>
        <v>0</v>
      </c>
      <c r="G132" s="293">
        <f>IF(E132="","", SUMIF('2.入力表'!$K$17:$K$1650,D132,'2.入力表'!$N$17:$N$1650))</f>
        <v>0</v>
      </c>
      <c r="H132" s="293">
        <f>IF(E132="","", SUMIF('1.入力表'!$K$8:$K$1368,D132,'1.入力表'!$P$8:$P$1368))</f>
        <v>0</v>
      </c>
      <c r="I132" s="227">
        <f t="shared" si="6"/>
        <v>0</v>
      </c>
      <c r="J132" s="228">
        <f t="shared" si="15"/>
        <v>0</v>
      </c>
      <c r="K132" s="229">
        <f t="shared" si="8"/>
        <v>0</v>
      </c>
      <c r="L132" s="230">
        <v>0.0</v>
      </c>
      <c r="M132" s="231">
        <f t="shared" si="9"/>
        <v>0</v>
      </c>
      <c r="N132" s="346" t="s">
        <v>867</v>
      </c>
      <c r="O132" s="347" t="s">
        <v>868</v>
      </c>
      <c r="P132" s="329" t="s">
        <v>869</v>
      </c>
      <c r="Q132" s="320" t="s">
        <v>48</v>
      </c>
      <c r="R132" s="335"/>
      <c r="S132" s="483" t="s">
        <v>870</v>
      </c>
      <c r="T132" s="458"/>
      <c r="U132" s="77"/>
      <c r="V132" s="77"/>
      <c r="W132" s="78"/>
    </row>
    <row r="133" ht="13.5" customHeight="1">
      <c r="A133" s="253"/>
      <c r="B133" s="222" t="s">
        <v>42</v>
      </c>
      <c r="C133" s="241" t="s">
        <v>52</v>
      </c>
      <c r="D133" s="263" t="s">
        <v>871</v>
      </c>
      <c r="E133" s="265" t="s">
        <v>872</v>
      </c>
      <c r="F133" s="226">
        <f>IF(E133="","", SUMIF('1.入力表'!$K$8:$K$1368,D133,'1.入力表'!$O$8:$O$1368))</f>
        <v>0</v>
      </c>
      <c r="G133" s="226">
        <f>IF(E133="","", SUMIF('2.入力表'!$K$8:$K$1650,D133,'2.入力表'!$N$8:$N$1650))</f>
        <v>0</v>
      </c>
      <c r="H133" s="226">
        <f>IF(E133="","", SUMIF('1.入力表'!$K$8:$K$1368,D133,'1.入力表'!$P$8:$P$1368))</f>
        <v>0</v>
      </c>
      <c r="I133" s="227">
        <f t="shared" si="6"/>
        <v>0</v>
      </c>
      <c r="J133" s="228">
        <f t="shared" si="15"/>
        <v>0</v>
      </c>
      <c r="K133" s="229">
        <f t="shared" si="8"/>
        <v>0</v>
      </c>
      <c r="L133" s="230">
        <v>0.0</v>
      </c>
      <c r="M133" s="231">
        <f t="shared" si="9"/>
        <v>0</v>
      </c>
      <c r="N133" s="254" t="s">
        <v>873</v>
      </c>
      <c r="O133" s="245" t="s">
        <v>874</v>
      </c>
      <c r="P133" s="278" t="s">
        <v>875</v>
      </c>
      <c r="Q133" s="259" t="s">
        <v>48</v>
      </c>
      <c r="R133" s="256" t="s">
        <v>876</v>
      </c>
      <c r="S133" s="257" t="s">
        <v>877</v>
      </c>
      <c r="T133" s="281" t="s">
        <v>878</v>
      </c>
      <c r="U133" s="238"/>
      <c r="V133" s="238"/>
      <c r="W133" s="239"/>
    </row>
    <row r="134" ht="15.0" customHeight="1">
      <c r="A134" s="309"/>
      <c r="B134" s="222" t="s">
        <v>284</v>
      </c>
      <c r="C134" s="224"/>
      <c r="D134" s="344" t="s">
        <v>879</v>
      </c>
      <c r="E134" s="225" t="s">
        <v>880</v>
      </c>
      <c r="F134" s="293">
        <f>IF(E134="","", SUMIF('1.入力表'!$K$8:$K$1368,D134,'1.入力表'!$O$8:$O$1368))</f>
        <v>0</v>
      </c>
      <c r="G134" s="226">
        <f>IF(E134="","", SUMIF('2.入力表'!$K$8:$K$1650,D134,'2.入力表'!$N$8:$N$1650))</f>
        <v>0</v>
      </c>
      <c r="H134" s="293">
        <f>IF(E134="","", SUMIF('1.入力表'!$K$8:$K$1368,D134,'1.入力表'!$P$8:$P$1368))</f>
        <v>0</v>
      </c>
      <c r="I134" s="227">
        <f t="shared" si="6"/>
        <v>0</v>
      </c>
      <c r="J134" s="228">
        <f t="shared" si="15"/>
        <v>0</v>
      </c>
      <c r="K134" s="229">
        <f t="shared" si="8"/>
        <v>0</v>
      </c>
      <c r="L134" s="345">
        <v>0.0</v>
      </c>
      <c r="M134" s="231">
        <f t="shared" si="9"/>
        <v>0</v>
      </c>
      <c r="N134" s="346" t="s">
        <v>881</v>
      </c>
      <c r="O134" s="347" t="s">
        <v>882</v>
      </c>
      <c r="P134" s="329" t="s">
        <v>883</v>
      </c>
      <c r="Q134" s="330" t="s">
        <v>48</v>
      </c>
      <c r="R134" s="331" t="s">
        <v>884</v>
      </c>
      <c r="S134" s="332" t="s">
        <v>885</v>
      </c>
      <c r="T134" s="315" t="s">
        <v>886</v>
      </c>
      <c r="U134" s="77"/>
      <c r="V134" s="77"/>
      <c r="W134" s="78"/>
    </row>
    <row r="135" ht="15.0" customHeight="1">
      <c r="A135" s="309"/>
      <c r="B135" s="222" t="s">
        <v>284</v>
      </c>
      <c r="C135" s="224"/>
      <c r="D135" s="344" t="s">
        <v>887</v>
      </c>
      <c r="E135" s="225" t="s">
        <v>888</v>
      </c>
      <c r="F135" s="293">
        <f>IF(E135="","", SUMIF('1.入力表'!$K$8:$K$1368,D135,'1.入力表'!$O$8:$O$1368))</f>
        <v>0</v>
      </c>
      <c r="G135" s="226">
        <f>IF(E135="","", SUMIF('2.入力表'!$K$8:$K$1650,D135,'2.入力表'!$N$8:$N$1650))</f>
        <v>0</v>
      </c>
      <c r="H135" s="293">
        <f>IF(E135="","", SUMIF('1.入力表'!$K$8:$K$1368,D135,'1.入力表'!$P$8:$P$1368))</f>
        <v>0</v>
      </c>
      <c r="I135" s="227">
        <f t="shared" si="6"/>
        <v>0</v>
      </c>
      <c r="J135" s="228">
        <f t="shared" si="15"/>
        <v>0</v>
      </c>
      <c r="K135" s="229">
        <f t="shared" si="8"/>
        <v>0</v>
      </c>
      <c r="L135" s="345">
        <v>0.0</v>
      </c>
      <c r="M135" s="231">
        <f t="shared" si="9"/>
        <v>0</v>
      </c>
      <c r="N135" s="346" t="s">
        <v>889</v>
      </c>
      <c r="O135" s="347" t="s">
        <v>890</v>
      </c>
      <c r="P135" s="329" t="s">
        <v>891</v>
      </c>
      <c r="Q135" s="330" t="s">
        <v>48</v>
      </c>
      <c r="R135" s="331" t="s">
        <v>892</v>
      </c>
      <c r="S135" s="332" t="s">
        <v>893</v>
      </c>
      <c r="T135" s="315" t="s">
        <v>894</v>
      </c>
      <c r="U135" s="77"/>
      <c r="V135" s="77"/>
      <c r="W135" s="78"/>
    </row>
    <row r="136" ht="15.0" customHeight="1">
      <c r="A136" s="309"/>
      <c r="B136" s="222" t="s">
        <v>284</v>
      </c>
      <c r="C136" s="224"/>
      <c r="D136" s="344" t="s">
        <v>895</v>
      </c>
      <c r="E136" s="225" t="s">
        <v>896</v>
      </c>
      <c r="F136" s="293">
        <f>IF(E136="","", SUMIF('1.入力表'!$K$8:$K$1368,D136,'1.入力表'!$O$8:$O$1368))</f>
        <v>0</v>
      </c>
      <c r="G136" s="293">
        <f>IF(E136="","", SUMIF('2.入力表'!$K$34:$K$1650,D136,'2.入力表'!$N$34:$N$1650))</f>
        <v>0</v>
      </c>
      <c r="H136" s="293">
        <f>IF(E136="","", SUMIF('1.入力表'!$K$8:$K$1368,D136,'1.入力表'!$P$8:$P$1368))</f>
        <v>0</v>
      </c>
      <c r="I136" s="227">
        <f t="shared" si="6"/>
        <v>0</v>
      </c>
      <c r="J136" s="228">
        <f t="shared" si="15"/>
        <v>0</v>
      </c>
      <c r="K136" s="229">
        <f t="shared" si="8"/>
        <v>0</v>
      </c>
      <c r="L136" s="345">
        <v>0.0</v>
      </c>
      <c r="M136" s="231">
        <f t="shared" si="9"/>
        <v>0</v>
      </c>
      <c r="N136" s="346" t="s">
        <v>897</v>
      </c>
      <c r="O136" s="347" t="s">
        <v>898</v>
      </c>
      <c r="P136" s="329" t="s">
        <v>899</v>
      </c>
      <c r="Q136" s="330" t="s">
        <v>48</v>
      </c>
      <c r="R136" s="331" t="s">
        <v>900</v>
      </c>
      <c r="S136" s="332" t="s">
        <v>901</v>
      </c>
      <c r="T136" s="458"/>
      <c r="U136" s="77"/>
      <c r="V136" s="77"/>
      <c r="W136" s="78"/>
    </row>
    <row r="137" ht="15.0" customHeight="1">
      <c r="A137" s="309"/>
      <c r="B137" s="222" t="s">
        <v>284</v>
      </c>
      <c r="C137" s="224"/>
      <c r="D137" s="484" t="s">
        <v>902</v>
      </c>
      <c r="E137" s="225" t="s">
        <v>903</v>
      </c>
      <c r="F137" s="293">
        <f>IF(E137="","", SUMIF('1.入力表'!$K$8:$K$1368,D137,'1.入力表'!$O$8:$O$1368))</f>
        <v>0</v>
      </c>
      <c r="G137" s="293">
        <f>IF(E137="","", SUMIF('2.入力表'!$K$17:$K$1650,D137,'2.入力表'!$N$17:$N$1650))</f>
        <v>0</v>
      </c>
      <c r="H137" s="293">
        <f>IF(E137="","", SUMIF('1.入力表'!$K$8:$K$1368,D137,'1.入力表'!$P$8:$P$1368))</f>
        <v>0</v>
      </c>
      <c r="I137" s="227">
        <f t="shared" si="6"/>
        <v>0</v>
      </c>
      <c r="J137" s="228">
        <f t="shared" si="15"/>
        <v>0</v>
      </c>
      <c r="K137" s="229">
        <f t="shared" si="8"/>
        <v>0</v>
      </c>
      <c r="L137" s="345">
        <v>0.0</v>
      </c>
      <c r="M137" s="231">
        <f t="shared" si="9"/>
        <v>0</v>
      </c>
      <c r="N137" s="346" t="s">
        <v>904</v>
      </c>
      <c r="O137" s="347" t="s">
        <v>905</v>
      </c>
      <c r="P137" s="329" t="s">
        <v>906</v>
      </c>
      <c r="Q137" s="330" t="s">
        <v>48</v>
      </c>
      <c r="R137" s="331" t="s">
        <v>408</v>
      </c>
      <c r="S137" s="332" t="s">
        <v>907</v>
      </c>
      <c r="T137" s="315" t="s">
        <v>908</v>
      </c>
      <c r="U137" s="77"/>
      <c r="V137" s="77"/>
      <c r="W137" s="78"/>
    </row>
    <row r="138" ht="15.0" customHeight="1">
      <c r="A138" s="309"/>
      <c r="B138" s="222" t="s">
        <v>284</v>
      </c>
      <c r="C138" s="224"/>
      <c r="D138" s="344" t="s">
        <v>909</v>
      </c>
      <c r="E138" s="225" t="s">
        <v>910</v>
      </c>
      <c r="F138" s="293">
        <f>IF(E138="","", SUMIF('1.入力表'!$K$8:$K$1368,D138,'1.入力表'!$O$8:$O$1368))</f>
        <v>0</v>
      </c>
      <c r="G138" s="293">
        <f>IF(E138="","", SUMIF('2.入力表'!$K$17:$K$1650,D138,'2.入力表'!$N$17:$N$1650))</f>
        <v>0</v>
      </c>
      <c r="H138" s="293">
        <f>IF(E138="","", SUMIF('1.入力表'!$K$8:$K$1368,D138,'1.入力表'!$P$8:$P$1368))</f>
        <v>0</v>
      </c>
      <c r="I138" s="227">
        <f t="shared" si="6"/>
        <v>0</v>
      </c>
      <c r="J138" s="228">
        <f t="shared" si="15"/>
        <v>0</v>
      </c>
      <c r="K138" s="229">
        <f t="shared" si="8"/>
        <v>0</v>
      </c>
      <c r="L138" s="345">
        <v>0.0</v>
      </c>
      <c r="M138" s="231">
        <f t="shared" si="9"/>
        <v>0</v>
      </c>
      <c r="N138" s="346" t="s">
        <v>911</v>
      </c>
      <c r="O138" s="347" t="s">
        <v>912</v>
      </c>
      <c r="P138" s="329" t="s">
        <v>913</v>
      </c>
      <c r="Q138" s="330" t="s">
        <v>48</v>
      </c>
      <c r="R138" s="331" t="s">
        <v>914</v>
      </c>
      <c r="S138" s="332" t="s">
        <v>915</v>
      </c>
      <c r="T138" s="458"/>
      <c r="U138" s="77"/>
      <c r="V138" s="77"/>
      <c r="W138" s="78"/>
    </row>
    <row r="139" ht="15.0" customHeight="1">
      <c r="A139" s="309"/>
      <c r="B139" s="222" t="s">
        <v>284</v>
      </c>
      <c r="C139" s="224"/>
      <c r="D139" s="344" t="s">
        <v>916</v>
      </c>
      <c r="E139" s="225" t="s">
        <v>917</v>
      </c>
      <c r="F139" s="293">
        <f>IF(E139="","", SUMIF('1.入力表'!$K$8:$K$1368,D139,'1.入力表'!$O$8:$O$1368))</f>
        <v>0</v>
      </c>
      <c r="G139" s="226">
        <f>IF(E139="","", SUMIF('2.入力表'!$K$8:$K$1650,D139,'2.入力表'!$N$8:$N$1650))</f>
        <v>0</v>
      </c>
      <c r="H139" s="293">
        <f>IF(E139="","", SUMIF('1.入力表'!$K$8:$K$1368,D139,'1.入力表'!$P$8:$P$1368))</f>
        <v>0</v>
      </c>
      <c r="I139" s="227">
        <f t="shared" si="6"/>
        <v>0</v>
      </c>
      <c r="J139" s="228">
        <f t="shared" si="15"/>
        <v>0</v>
      </c>
      <c r="K139" s="229">
        <f t="shared" si="8"/>
        <v>0</v>
      </c>
      <c r="L139" s="345">
        <v>0.0</v>
      </c>
      <c r="M139" s="231">
        <f t="shared" si="9"/>
        <v>0</v>
      </c>
      <c r="N139" s="346" t="s">
        <v>918</v>
      </c>
      <c r="O139" s="347" t="s">
        <v>919</v>
      </c>
      <c r="P139" s="329" t="s">
        <v>920</v>
      </c>
      <c r="Q139" s="330" t="s">
        <v>48</v>
      </c>
      <c r="R139" s="331" t="s">
        <v>921</v>
      </c>
      <c r="S139" s="332" t="s">
        <v>922</v>
      </c>
      <c r="T139" s="315" t="s">
        <v>923</v>
      </c>
      <c r="U139" s="77"/>
      <c r="V139" s="77"/>
      <c r="W139" s="78"/>
    </row>
    <row r="140" ht="15.0" customHeight="1">
      <c r="A140" s="485"/>
      <c r="B140" s="222" t="s">
        <v>341</v>
      </c>
      <c r="C140" s="224"/>
      <c r="D140" s="254" t="s">
        <v>924</v>
      </c>
      <c r="E140" s="225" t="s">
        <v>925</v>
      </c>
      <c r="F140" s="293">
        <f>IF(E140="","", SUMIF('1.入力表'!$K$8:$K$1368,D140,'1.入力表'!$O$8:$O$1368))</f>
        <v>0</v>
      </c>
      <c r="G140" s="293">
        <f>IF(E140="","", SUMIF('2.入力表'!$K$17:$K$1650,D140,'2.入力表'!$N$17:$N$1650))</f>
        <v>0</v>
      </c>
      <c r="H140" s="226">
        <f>IF(E140="","", SUMIF('1.入力表'!$K$8:$K$1368,D140,'1.入力表'!$P$8:$P$1368))</f>
        <v>0</v>
      </c>
      <c r="I140" s="227">
        <f t="shared" si="6"/>
        <v>0</v>
      </c>
      <c r="J140" s="228">
        <f t="shared" si="15"/>
        <v>0</v>
      </c>
      <c r="K140" s="229">
        <f t="shared" si="8"/>
        <v>0</v>
      </c>
      <c r="L140" s="345">
        <v>0.0</v>
      </c>
      <c r="M140" s="231">
        <f t="shared" si="9"/>
        <v>0</v>
      </c>
      <c r="N140" s="354" t="s">
        <v>926</v>
      </c>
      <c r="O140" s="245" t="s">
        <v>927</v>
      </c>
      <c r="P140" s="255" t="s">
        <v>928</v>
      </c>
      <c r="Q140" s="234" t="s">
        <v>48</v>
      </c>
      <c r="R140" s="337" t="s">
        <v>929</v>
      </c>
      <c r="S140" s="342" t="s">
        <v>930</v>
      </c>
      <c r="T140" s="281" t="s">
        <v>931</v>
      </c>
      <c r="U140" s="77"/>
      <c r="V140" s="77"/>
      <c r="W140" s="78"/>
    </row>
    <row r="141" ht="15.0" customHeight="1">
      <c r="A141" s="253"/>
      <c r="B141" s="222" t="s">
        <v>42</v>
      </c>
      <c r="C141" s="241" t="s">
        <v>52</v>
      </c>
      <c r="D141" s="254" t="s">
        <v>932</v>
      </c>
      <c r="E141" s="225" t="s">
        <v>933</v>
      </c>
      <c r="F141" s="226">
        <f>IF(E141="","", SUMIF('1.入力表'!$K$8:$K$1368,D141,'1.入力表'!$O$8:$O$1368))</f>
        <v>0</v>
      </c>
      <c r="G141" s="226">
        <f>IF(E141="","", SUMIF('2.入力表'!$K$8:$K$1650,D141,'2.入力表'!$N$8:$N$1650))</f>
        <v>0</v>
      </c>
      <c r="H141" s="226">
        <f>IF(E141="","", SUMIF('1.入力表'!$K$8:$K$1368,D141,'1.入力表'!$P$8:$P$1368))</f>
        <v>0</v>
      </c>
      <c r="I141" s="227">
        <f t="shared" si="6"/>
        <v>0</v>
      </c>
      <c r="J141" s="228">
        <f t="shared" si="15"/>
        <v>0</v>
      </c>
      <c r="K141" s="229">
        <f t="shared" si="8"/>
        <v>0</v>
      </c>
      <c r="L141" s="230">
        <v>0.0</v>
      </c>
      <c r="M141" s="231">
        <f t="shared" si="9"/>
        <v>0</v>
      </c>
      <c r="N141" s="225" t="s">
        <v>934</v>
      </c>
      <c r="O141" s="304" t="s">
        <v>935</v>
      </c>
      <c r="P141" s="255" t="s">
        <v>936</v>
      </c>
      <c r="Q141" s="259" t="s">
        <v>48</v>
      </c>
      <c r="R141" s="260" t="s">
        <v>937</v>
      </c>
      <c r="S141" s="261" t="s">
        <v>938</v>
      </c>
      <c r="T141" s="258" t="s">
        <v>939</v>
      </c>
      <c r="U141" s="238"/>
      <c r="V141" s="238"/>
      <c r="W141" s="239"/>
    </row>
    <row r="142" ht="13.5" customHeight="1">
      <c r="A142" s="486"/>
      <c r="B142" s="487"/>
      <c r="C142" s="488"/>
      <c r="D142" s="366"/>
      <c r="E142" s="366"/>
      <c r="F142" s="367">
        <f t="shared" ref="F142:M142" si="16">SUM(F56:F116)</f>
        <v>0</v>
      </c>
      <c r="G142" s="367">
        <f t="shared" si="16"/>
        <v>0</v>
      </c>
      <c r="H142" s="367">
        <f t="shared" si="16"/>
        <v>0</v>
      </c>
      <c r="I142" s="368">
        <f t="shared" si="16"/>
        <v>0</v>
      </c>
      <c r="J142" s="368">
        <f t="shared" si="16"/>
        <v>0</v>
      </c>
      <c r="K142" s="368">
        <f t="shared" si="16"/>
        <v>0</v>
      </c>
      <c r="L142" s="367">
        <f t="shared" si="16"/>
        <v>0</v>
      </c>
      <c r="M142" s="368">
        <f t="shared" si="16"/>
        <v>0</v>
      </c>
      <c r="N142" s="488"/>
      <c r="O142" s="369"/>
      <c r="P142" s="489"/>
      <c r="Q142" s="371"/>
      <c r="R142" s="372"/>
      <c r="S142" s="373"/>
      <c r="T142" s="374"/>
      <c r="U142" s="77"/>
      <c r="V142" s="194"/>
    </row>
    <row r="143" ht="13.5" customHeight="1">
      <c r="A143" s="375"/>
      <c r="B143" s="77"/>
      <c r="C143" s="77"/>
      <c r="D143" s="77"/>
      <c r="E143" s="77"/>
      <c r="F143" s="77"/>
      <c r="G143" s="77"/>
      <c r="H143" s="77"/>
      <c r="I143" s="490"/>
      <c r="J143" s="490"/>
      <c r="K143" s="490"/>
      <c r="L143" s="77"/>
      <c r="M143" s="77"/>
      <c r="N143" s="77"/>
      <c r="O143" s="193"/>
      <c r="P143" s="77"/>
      <c r="Q143" s="77"/>
      <c r="R143" s="194"/>
      <c r="S143" s="195"/>
      <c r="T143" s="77"/>
      <c r="U143" s="77"/>
      <c r="V143" s="194"/>
    </row>
    <row r="144" ht="13.5" customHeight="1">
      <c r="A144" s="491"/>
      <c r="B144" s="43"/>
      <c r="C144" s="43"/>
      <c r="D144" s="492"/>
      <c r="E144" s="492"/>
      <c r="F144" s="43"/>
      <c r="G144" s="43"/>
      <c r="H144" s="43"/>
      <c r="I144" s="43"/>
      <c r="J144" s="43"/>
      <c r="K144" s="493"/>
      <c r="L144" s="43"/>
      <c r="M144" s="494"/>
      <c r="N144" s="495"/>
      <c r="O144" s="496"/>
      <c r="P144" s="495"/>
      <c r="Q144" s="77"/>
      <c r="R144" s="497"/>
      <c r="S144" s="195"/>
      <c r="T144" s="77"/>
      <c r="U144" s="194"/>
      <c r="V144" s="194"/>
    </row>
    <row r="145" ht="13.5" customHeight="1">
      <c r="A145" s="491"/>
      <c r="B145" s="43"/>
      <c r="C145" s="43"/>
      <c r="D145" s="492"/>
      <c r="E145" s="492"/>
      <c r="F145" s="43"/>
      <c r="G145" s="43"/>
      <c r="H145" s="43"/>
      <c r="I145" s="43"/>
      <c r="J145" s="43"/>
      <c r="K145" s="493"/>
      <c r="L145" s="43"/>
      <c r="M145" s="494"/>
      <c r="N145" s="495"/>
      <c r="O145" s="496"/>
      <c r="P145" s="495"/>
      <c r="Q145" s="77"/>
      <c r="R145" s="497"/>
      <c r="S145" s="195"/>
      <c r="T145" s="77"/>
      <c r="U145" s="194"/>
      <c r="V145" s="194"/>
    </row>
    <row r="146" ht="13.5" customHeight="1">
      <c r="A146" s="491"/>
      <c r="B146" s="43"/>
      <c r="C146" s="43"/>
      <c r="D146" s="492"/>
      <c r="E146" s="492"/>
      <c r="F146" s="43"/>
      <c r="G146" s="43"/>
      <c r="H146" s="43"/>
      <c r="I146" s="43"/>
      <c r="J146" s="43"/>
      <c r="K146" s="493"/>
      <c r="L146" s="43"/>
      <c r="M146" s="494"/>
      <c r="N146" s="495"/>
      <c r="O146" s="496"/>
      <c r="P146" s="495"/>
      <c r="Q146" s="77"/>
      <c r="R146" s="497"/>
      <c r="S146" s="195"/>
      <c r="T146" s="77"/>
      <c r="U146" s="194"/>
      <c r="V146" s="194"/>
    </row>
    <row r="147" ht="13.5" customHeight="1">
      <c r="A147" s="491"/>
      <c r="B147" s="43"/>
      <c r="C147" s="43"/>
      <c r="D147" s="492"/>
      <c r="E147" s="492"/>
      <c r="F147" s="43"/>
      <c r="G147" s="43"/>
      <c r="H147" s="43"/>
      <c r="I147" s="43"/>
      <c r="J147" s="43"/>
      <c r="K147" s="493"/>
      <c r="L147" s="43"/>
      <c r="M147" s="494"/>
      <c r="N147" s="495"/>
      <c r="O147" s="496"/>
      <c r="P147" s="495"/>
      <c r="Q147" s="77"/>
      <c r="R147" s="497"/>
      <c r="S147" s="195"/>
      <c r="T147" s="77"/>
      <c r="U147" s="194"/>
      <c r="V147" s="194"/>
    </row>
    <row r="148" ht="13.5" customHeight="1">
      <c r="A148" s="491"/>
      <c r="B148" s="43"/>
      <c r="C148" s="43"/>
      <c r="D148" s="492"/>
      <c r="E148" s="492"/>
      <c r="F148" s="43"/>
      <c r="G148" s="43"/>
      <c r="H148" s="43"/>
      <c r="I148" s="43"/>
      <c r="J148" s="43"/>
      <c r="K148" s="493"/>
      <c r="L148" s="43"/>
      <c r="M148" s="494"/>
      <c r="N148" s="495"/>
      <c r="O148" s="496"/>
      <c r="P148" s="495"/>
      <c r="Q148" s="77"/>
      <c r="R148" s="497"/>
      <c r="S148" s="195"/>
      <c r="T148" s="77"/>
      <c r="U148" s="194"/>
      <c r="V148" s="194"/>
    </row>
    <row r="149" ht="13.5" customHeight="1">
      <c r="A149" s="491"/>
      <c r="B149" s="43"/>
      <c r="C149" s="43"/>
      <c r="D149" s="492"/>
      <c r="E149" s="492"/>
      <c r="F149" s="43"/>
      <c r="G149" s="43"/>
      <c r="H149" s="43"/>
      <c r="I149" s="43"/>
      <c r="J149" s="43"/>
      <c r="K149" s="493"/>
      <c r="L149" s="43"/>
      <c r="M149" s="494"/>
      <c r="N149" s="495"/>
      <c r="O149" s="496"/>
      <c r="P149" s="495"/>
      <c r="Q149" s="77"/>
      <c r="R149" s="497"/>
      <c r="S149" s="195"/>
      <c r="T149" s="77"/>
      <c r="U149" s="194"/>
      <c r="V149" s="194"/>
    </row>
    <row r="150" ht="13.5" customHeight="1">
      <c r="A150" s="491"/>
      <c r="B150" s="43"/>
      <c r="C150" s="43"/>
      <c r="D150" s="492"/>
      <c r="E150" s="492"/>
      <c r="F150" s="43"/>
      <c r="G150" s="43"/>
      <c r="H150" s="43"/>
      <c r="I150" s="43"/>
      <c r="J150" s="43"/>
      <c r="K150" s="493"/>
      <c r="L150" s="43"/>
      <c r="M150" s="494"/>
      <c r="N150" s="495"/>
      <c r="O150" s="496"/>
      <c r="P150" s="495"/>
      <c r="Q150" s="77"/>
      <c r="R150" s="497"/>
      <c r="S150" s="195"/>
      <c r="T150" s="77"/>
      <c r="U150" s="194"/>
      <c r="V150" s="194"/>
    </row>
    <row r="151" ht="13.5" customHeight="1">
      <c r="A151" s="491"/>
      <c r="B151" s="43"/>
      <c r="C151" s="43"/>
      <c r="D151" s="492"/>
      <c r="E151" s="492"/>
      <c r="F151" s="43"/>
      <c r="G151" s="43"/>
      <c r="H151" s="43"/>
      <c r="I151" s="43"/>
      <c r="J151" s="43"/>
      <c r="K151" s="493"/>
      <c r="L151" s="43"/>
      <c r="M151" s="494"/>
      <c r="N151" s="495"/>
      <c r="O151" s="496"/>
      <c r="P151" s="495"/>
      <c r="Q151" s="77"/>
      <c r="R151" s="497"/>
      <c r="S151" s="195"/>
      <c r="T151" s="77"/>
      <c r="U151" s="194"/>
      <c r="V151" s="194"/>
    </row>
    <row r="152" ht="13.5" customHeight="1">
      <c r="A152" s="491"/>
      <c r="B152" s="43"/>
      <c r="C152" s="43"/>
      <c r="D152" s="492"/>
      <c r="E152" s="492"/>
      <c r="F152" s="43"/>
      <c r="G152" s="43"/>
      <c r="H152" s="43"/>
      <c r="I152" s="43"/>
      <c r="J152" s="43"/>
      <c r="K152" s="493"/>
      <c r="L152" s="43"/>
      <c r="M152" s="494"/>
      <c r="N152" s="495"/>
      <c r="O152" s="496"/>
      <c r="P152" s="495"/>
      <c r="Q152" s="77"/>
      <c r="R152" s="497"/>
      <c r="S152" s="195"/>
      <c r="T152" s="77"/>
      <c r="U152" s="194"/>
      <c r="V152" s="194"/>
    </row>
    <row r="153" ht="13.5" customHeight="1">
      <c r="A153" s="491"/>
      <c r="B153" s="43"/>
      <c r="C153" s="43"/>
      <c r="D153" s="492"/>
      <c r="E153" s="492"/>
      <c r="F153" s="43"/>
      <c r="G153" s="43"/>
      <c r="H153" s="43"/>
      <c r="I153" s="43"/>
      <c r="J153" s="43"/>
      <c r="K153" s="493"/>
      <c r="L153" s="43"/>
      <c r="M153" s="494"/>
      <c r="N153" s="495"/>
      <c r="O153" s="496"/>
      <c r="P153" s="495"/>
      <c r="Q153" s="77"/>
      <c r="R153" s="497"/>
      <c r="S153" s="195"/>
      <c r="T153" s="77"/>
      <c r="U153" s="194"/>
      <c r="V153" s="194"/>
    </row>
    <row r="154" ht="13.5" customHeight="1">
      <c r="A154" s="491"/>
      <c r="B154" s="43"/>
      <c r="C154" s="43"/>
      <c r="D154" s="492"/>
      <c r="E154" s="492"/>
      <c r="F154" s="43"/>
      <c r="G154" s="43"/>
      <c r="H154" s="43"/>
      <c r="I154" s="43"/>
      <c r="J154" s="43"/>
      <c r="K154" s="493"/>
      <c r="L154" s="43"/>
      <c r="M154" s="494"/>
      <c r="N154" s="495"/>
      <c r="O154" s="496"/>
      <c r="P154" s="495"/>
      <c r="Q154" s="77"/>
      <c r="R154" s="497"/>
      <c r="S154" s="195"/>
      <c r="T154" s="77"/>
      <c r="U154" s="194"/>
      <c r="V154" s="194"/>
    </row>
    <row r="155" ht="13.5" customHeight="1">
      <c r="A155" s="491"/>
      <c r="B155" s="43"/>
      <c r="C155" s="43"/>
      <c r="D155" s="492"/>
      <c r="E155" s="492"/>
      <c r="F155" s="43"/>
      <c r="G155" s="43"/>
      <c r="H155" s="43"/>
      <c r="I155" s="43"/>
      <c r="J155" s="43"/>
      <c r="K155" s="493"/>
      <c r="L155" s="43"/>
      <c r="M155" s="494"/>
      <c r="N155" s="495"/>
      <c r="O155" s="496"/>
      <c r="P155" s="495"/>
      <c r="Q155" s="77"/>
      <c r="R155" s="497"/>
      <c r="S155" s="195"/>
      <c r="T155" s="77"/>
      <c r="U155" s="194"/>
      <c r="V155" s="194"/>
    </row>
    <row r="156" ht="13.5" customHeight="1">
      <c r="A156" s="491"/>
      <c r="B156" s="43"/>
      <c r="C156" s="43"/>
      <c r="D156" s="492"/>
      <c r="E156" s="492"/>
      <c r="F156" s="43"/>
      <c r="G156" s="43"/>
      <c r="H156" s="43"/>
      <c r="I156" s="43"/>
      <c r="J156" s="43"/>
      <c r="K156" s="493"/>
      <c r="L156" s="43"/>
      <c r="M156" s="494"/>
      <c r="N156" s="495"/>
      <c r="O156" s="496"/>
      <c r="P156" s="495"/>
      <c r="Q156" s="77"/>
      <c r="R156" s="497"/>
      <c r="S156" s="195"/>
      <c r="T156" s="77"/>
      <c r="U156" s="194"/>
      <c r="V156" s="194"/>
    </row>
    <row r="157" ht="13.5" customHeight="1">
      <c r="A157" s="491"/>
      <c r="B157" s="43"/>
      <c r="C157" s="43"/>
      <c r="D157" s="492"/>
      <c r="E157" s="492"/>
      <c r="F157" s="43"/>
      <c r="G157" s="43"/>
      <c r="H157" s="43"/>
      <c r="I157" s="43"/>
      <c r="J157" s="43"/>
      <c r="K157" s="493"/>
      <c r="L157" s="43"/>
      <c r="M157" s="494"/>
      <c r="N157" s="495"/>
      <c r="O157" s="496"/>
      <c r="P157" s="495"/>
      <c r="Q157" s="77"/>
      <c r="R157" s="497"/>
      <c r="S157" s="195"/>
      <c r="T157" s="77"/>
      <c r="U157" s="194"/>
      <c r="V157" s="194"/>
    </row>
    <row r="158" ht="13.5" customHeight="1">
      <c r="A158" s="491"/>
      <c r="B158" s="43"/>
      <c r="C158" s="43"/>
      <c r="D158" s="492"/>
      <c r="E158" s="492"/>
      <c r="F158" s="43"/>
      <c r="G158" s="43"/>
      <c r="H158" s="43"/>
      <c r="I158" s="43"/>
      <c r="J158" s="43"/>
      <c r="K158" s="493"/>
      <c r="L158" s="43"/>
      <c r="M158" s="494"/>
      <c r="N158" s="495"/>
      <c r="O158" s="496"/>
      <c r="P158" s="495"/>
      <c r="Q158" s="77"/>
      <c r="R158" s="497"/>
      <c r="S158" s="195"/>
      <c r="T158" s="77"/>
      <c r="U158" s="194"/>
      <c r="V158" s="194"/>
    </row>
    <row r="159" ht="13.5" customHeight="1">
      <c r="A159" s="491"/>
      <c r="B159" s="43"/>
      <c r="C159" s="43"/>
      <c r="D159" s="492"/>
      <c r="E159" s="492"/>
      <c r="F159" s="43"/>
      <c r="G159" s="43"/>
      <c r="H159" s="43"/>
      <c r="I159" s="43"/>
      <c r="J159" s="43"/>
      <c r="K159" s="493"/>
      <c r="L159" s="43"/>
      <c r="M159" s="494"/>
      <c r="N159" s="495"/>
      <c r="O159" s="496"/>
      <c r="P159" s="495"/>
      <c r="Q159" s="77"/>
      <c r="R159" s="497"/>
      <c r="S159" s="195"/>
      <c r="T159" s="77"/>
      <c r="U159" s="194"/>
      <c r="V159" s="194"/>
    </row>
    <row r="160" ht="13.5" customHeight="1">
      <c r="A160" s="491"/>
      <c r="B160" s="43"/>
      <c r="C160" s="43"/>
      <c r="D160" s="492"/>
      <c r="E160" s="492"/>
      <c r="F160" s="43"/>
      <c r="G160" s="43"/>
      <c r="H160" s="43"/>
      <c r="I160" s="43"/>
      <c r="J160" s="43"/>
      <c r="K160" s="493"/>
      <c r="L160" s="43"/>
      <c r="M160" s="494"/>
      <c r="N160" s="495"/>
      <c r="O160" s="496"/>
      <c r="P160" s="495"/>
      <c r="Q160" s="77"/>
      <c r="R160" s="497"/>
      <c r="S160" s="195"/>
      <c r="T160" s="77"/>
      <c r="U160" s="194"/>
      <c r="V160" s="194"/>
    </row>
    <row r="161" ht="13.5" customHeight="1">
      <c r="A161" s="491"/>
      <c r="B161" s="43"/>
      <c r="C161" s="43"/>
      <c r="D161" s="492"/>
      <c r="E161" s="492"/>
      <c r="F161" s="43"/>
      <c r="G161" s="43"/>
      <c r="H161" s="43"/>
      <c r="I161" s="43"/>
      <c r="J161" s="43"/>
      <c r="K161" s="493"/>
      <c r="L161" s="43"/>
      <c r="M161" s="494"/>
      <c r="N161" s="495"/>
      <c r="O161" s="496"/>
      <c r="P161" s="495"/>
      <c r="Q161" s="77"/>
      <c r="R161" s="497"/>
      <c r="S161" s="195"/>
      <c r="T161" s="77"/>
      <c r="U161" s="194"/>
      <c r="V161" s="194"/>
    </row>
    <row r="162" ht="13.5" customHeight="1">
      <c r="A162" s="491"/>
      <c r="B162" s="43"/>
      <c r="C162" s="43"/>
      <c r="D162" s="492"/>
      <c r="E162" s="492"/>
      <c r="F162" s="43"/>
      <c r="G162" s="43"/>
      <c r="H162" s="43"/>
      <c r="I162" s="43"/>
      <c r="J162" s="43"/>
      <c r="K162" s="493"/>
      <c r="L162" s="43"/>
      <c r="M162" s="494"/>
      <c r="N162" s="495"/>
      <c r="O162" s="496"/>
      <c r="P162" s="495"/>
      <c r="Q162" s="77"/>
      <c r="R162" s="497"/>
      <c r="S162" s="195"/>
      <c r="T162" s="77"/>
      <c r="U162" s="194"/>
      <c r="V162" s="194"/>
    </row>
    <row r="163" ht="13.5" customHeight="1">
      <c r="A163" s="491"/>
      <c r="B163" s="43"/>
      <c r="C163" s="43"/>
      <c r="D163" s="492"/>
      <c r="E163" s="492"/>
      <c r="F163" s="43"/>
      <c r="G163" s="43"/>
      <c r="H163" s="43"/>
      <c r="I163" s="43"/>
      <c r="J163" s="43"/>
      <c r="K163" s="493"/>
      <c r="L163" s="43"/>
      <c r="M163" s="494"/>
      <c r="N163" s="495"/>
      <c r="O163" s="496"/>
      <c r="P163" s="495"/>
      <c r="Q163" s="77"/>
      <c r="R163" s="497"/>
      <c r="S163" s="195"/>
      <c r="T163" s="77"/>
      <c r="U163" s="194"/>
      <c r="V163" s="194"/>
    </row>
    <row r="164" ht="13.5" customHeight="1">
      <c r="A164" s="491"/>
      <c r="B164" s="43"/>
      <c r="C164" s="43"/>
      <c r="D164" s="492"/>
      <c r="E164" s="492"/>
      <c r="F164" s="43"/>
      <c r="G164" s="43"/>
      <c r="H164" s="43"/>
      <c r="I164" s="43"/>
      <c r="J164" s="43"/>
      <c r="K164" s="493"/>
      <c r="L164" s="43"/>
      <c r="M164" s="494"/>
      <c r="N164" s="495"/>
      <c r="O164" s="496"/>
      <c r="P164" s="495"/>
      <c r="Q164" s="77"/>
      <c r="R164" s="497"/>
      <c r="S164" s="195"/>
      <c r="T164" s="77"/>
      <c r="U164" s="194"/>
      <c r="V164" s="194"/>
    </row>
    <row r="165" ht="13.5" customHeight="1">
      <c r="A165" s="491"/>
      <c r="B165" s="43"/>
      <c r="C165" s="43"/>
      <c r="D165" s="492"/>
      <c r="E165" s="492"/>
      <c r="F165" s="43"/>
      <c r="G165" s="43"/>
      <c r="H165" s="43"/>
      <c r="I165" s="43"/>
      <c r="J165" s="43"/>
      <c r="K165" s="493"/>
      <c r="L165" s="43"/>
      <c r="M165" s="494"/>
      <c r="N165" s="495"/>
      <c r="O165" s="496"/>
      <c r="P165" s="495"/>
      <c r="Q165" s="77"/>
      <c r="R165" s="497"/>
      <c r="S165" s="195"/>
      <c r="T165" s="77"/>
      <c r="U165" s="194"/>
      <c r="V165" s="194"/>
    </row>
    <row r="166" ht="13.5" customHeight="1">
      <c r="A166" s="491"/>
      <c r="B166" s="43"/>
      <c r="C166" s="43"/>
      <c r="D166" s="492"/>
      <c r="E166" s="492"/>
      <c r="F166" s="43"/>
      <c r="G166" s="43"/>
      <c r="H166" s="43"/>
      <c r="I166" s="43"/>
      <c r="J166" s="43"/>
      <c r="K166" s="493"/>
      <c r="L166" s="43"/>
      <c r="M166" s="494"/>
      <c r="N166" s="495"/>
      <c r="O166" s="496"/>
      <c r="P166" s="495"/>
      <c r="Q166" s="77"/>
      <c r="R166" s="497"/>
      <c r="S166" s="195"/>
      <c r="T166" s="77"/>
      <c r="U166" s="194"/>
      <c r="V166" s="194"/>
    </row>
    <row r="167" ht="13.5" customHeight="1">
      <c r="A167" s="491"/>
      <c r="B167" s="43"/>
      <c r="C167" s="43"/>
      <c r="D167" s="492"/>
      <c r="E167" s="492"/>
      <c r="F167" s="43"/>
      <c r="G167" s="43"/>
      <c r="H167" s="43"/>
      <c r="I167" s="43"/>
      <c r="J167" s="43"/>
      <c r="K167" s="493"/>
      <c r="L167" s="43"/>
      <c r="M167" s="494"/>
      <c r="N167" s="495"/>
      <c r="O167" s="496"/>
      <c r="P167" s="495"/>
      <c r="Q167" s="77"/>
      <c r="R167" s="497"/>
      <c r="S167" s="195"/>
      <c r="T167" s="77"/>
      <c r="U167" s="194"/>
      <c r="V167" s="194"/>
    </row>
    <row r="168" ht="13.5" customHeight="1">
      <c r="A168" s="491"/>
      <c r="B168" s="43"/>
      <c r="C168" s="43"/>
      <c r="D168" s="492"/>
      <c r="E168" s="492"/>
      <c r="F168" s="43"/>
      <c r="G168" s="43"/>
      <c r="H168" s="43"/>
      <c r="I168" s="43"/>
      <c r="J168" s="43"/>
      <c r="K168" s="493"/>
      <c r="L168" s="43"/>
      <c r="M168" s="494"/>
      <c r="N168" s="495"/>
      <c r="O168" s="496"/>
      <c r="P168" s="495"/>
      <c r="Q168" s="77"/>
      <c r="R168" s="497"/>
      <c r="S168" s="195"/>
      <c r="T168" s="77"/>
      <c r="U168" s="194"/>
      <c r="V168" s="194"/>
    </row>
    <row r="169" ht="13.5" customHeight="1">
      <c r="A169" s="491"/>
      <c r="B169" s="43"/>
      <c r="C169" s="43"/>
      <c r="D169" s="492"/>
      <c r="E169" s="492"/>
      <c r="F169" s="43"/>
      <c r="G169" s="43"/>
      <c r="H169" s="43"/>
      <c r="I169" s="43"/>
      <c r="J169" s="43"/>
      <c r="K169" s="493"/>
      <c r="L169" s="43"/>
      <c r="M169" s="494"/>
      <c r="N169" s="495"/>
      <c r="O169" s="496"/>
      <c r="P169" s="495"/>
      <c r="Q169" s="77"/>
      <c r="R169" s="497"/>
      <c r="S169" s="195"/>
      <c r="T169" s="77"/>
      <c r="U169" s="194"/>
      <c r="V169" s="194"/>
    </row>
    <row r="170" ht="13.5" customHeight="1">
      <c r="A170" s="491"/>
      <c r="B170" s="43"/>
      <c r="C170" s="43"/>
      <c r="D170" s="492"/>
      <c r="E170" s="492"/>
      <c r="F170" s="43"/>
      <c r="G170" s="43"/>
      <c r="H170" s="43"/>
      <c r="I170" s="43"/>
      <c r="J170" s="43"/>
      <c r="K170" s="493"/>
      <c r="L170" s="43"/>
      <c r="M170" s="494"/>
      <c r="N170" s="495"/>
      <c r="O170" s="496"/>
      <c r="P170" s="495"/>
      <c r="Q170" s="77"/>
      <c r="R170" s="497"/>
      <c r="S170" s="195"/>
      <c r="T170" s="77"/>
      <c r="U170" s="194"/>
      <c r="V170" s="194"/>
    </row>
    <row r="171" ht="13.5" customHeight="1">
      <c r="A171" s="491"/>
      <c r="B171" s="43"/>
      <c r="C171" s="43"/>
      <c r="D171" s="492"/>
      <c r="E171" s="492"/>
      <c r="F171" s="43"/>
      <c r="G171" s="43"/>
      <c r="H171" s="43"/>
      <c r="I171" s="43"/>
      <c r="J171" s="43"/>
      <c r="K171" s="493"/>
      <c r="L171" s="43"/>
      <c r="M171" s="494"/>
      <c r="N171" s="495"/>
      <c r="O171" s="496"/>
      <c r="P171" s="495"/>
      <c r="Q171" s="77"/>
      <c r="R171" s="497"/>
      <c r="S171" s="195"/>
      <c r="T171" s="77"/>
      <c r="U171" s="194"/>
      <c r="V171" s="194"/>
    </row>
    <row r="172" ht="13.5" customHeight="1">
      <c r="A172" s="491"/>
      <c r="B172" s="43"/>
      <c r="C172" s="43"/>
      <c r="D172" s="492"/>
      <c r="E172" s="492"/>
      <c r="F172" s="43"/>
      <c r="G172" s="43"/>
      <c r="H172" s="43"/>
      <c r="I172" s="43"/>
      <c r="J172" s="43"/>
      <c r="K172" s="493"/>
      <c r="L172" s="43"/>
      <c r="M172" s="494"/>
      <c r="N172" s="495"/>
      <c r="O172" s="496"/>
      <c r="P172" s="495"/>
      <c r="Q172" s="77"/>
      <c r="R172" s="497"/>
      <c r="S172" s="195"/>
      <c r="T172" s="77"/>
      <c r="U172" s="194"/>
      <c r="V172" s="194"/>
    </row>
    <row r="173" ht="13.5" customHeight="1">
      <c r="A173" s="491"/>
      <c r="B173" s="43"/>
      <c r="C173" s="43"/>
      <c r="D173" s="492"/>
      <c r="E173" s="492"/>
      <c r="F173" s="43"/>
      <c r="G173" s="43"/>
      <c r="H173" s="43"/>
      <c r="I173" s="43"/>
      <c r="J173" s="43"/>
      <c r="K173" s="493"/>
      <c r="L173" s="43"/>
      <c r="M173" s="494"/>
      <c r="N173" s="495"/>
      <c r="O173" s="496"/>
      <c r="P173" s="495"/>
      <c r="Q173" s="77"/>
      <c r="R173" s="497"/>
      <c r="S173" s="195"/>
      <c r="T173" s="77"/>
      <c r="U173" s="194"/>
      <c r="V173" s="194"/>
    </row>
    <row r="174" ht="13.5" customHeight="1">
      <c r="A174" s="491"/>
      <c r="B174" s="43"/>
      <c r="C174" s="43"/>
      <c r="D174" s="492"/>
      <c r="E174" s="492"/>
      <c r="F174" s="43"/>
      <c r="G174" s="43"/>
      <c r="H174" s="43"/>
      <c r="I174" s="43"/>
      <c r="J174" s="43"/>
      <c r="K174" s="493"/>
      <c r="L174" s="43"/>
      <c r="M174" s="494"/>
      <c r="N174" s="495"/>
      <c r="O174" s="496"/>
      <c r="P174" s="495"/>
      <c r="Q174" s="77"/>
      <c r="R174" s="497"/>
      <c r="S174" s="195"/>
      <c r="T174" s="77"/>
      <c r="U174" s="194"/>
      <c r="V174" s="194"/>
    </row>
    <row r="175" ht="13.5" customHeight="1">
      <c r="A175" s="491"/>
      <c r="B175" s="43"/>
      <c r="C175" s="43"/>
      <c r="D175" s="492"/>
      <c r="E175" s="492"/>
      <c r="F175" s="43"/>
      <c r="G175" s="43"/>
      <c r="H175" s="43"/>
      <c r="I175" s="43"/>
      <c r="J175" s="43"/>
      <c r="K175" s="493"/>
      <c r="L175" s="43"/>
      <c r="M175" s="494"/>
      <c r="N175" s="495"/>
      <c r="O175" s="496"/>
      <c r="P175" s="495"/>
      <c r="Q175" s="77"/>
      <c r="R175" s="497"/>
      <c r="S175" s="195"/>
      <c r="T175" s="77"/>
      <c r="U175" s="194"/>
      <c r="V175" s="194"/>
    </row>
    <row r="176" ht="13.5" customHeight="1">
      <c r="A176" s="491"/>
      <c r="B176" s="43"/>
      <c r="C176" s="43"/>
      <c r="D176" s="492"/>
      <c r="E176" s="492"/>
      <c r="F176" s="43"/>
      <c r="G176" s="43"/>
      <c r="H176" s="43"/>
      <c r="I176" s="43"/>
      <c r="J176" s="43"/>
      <c r="K176" s="493"/>
      <c r="L176" s="43"/>
      <c r="M176" s="494"/>
      <c r="N176" s="495"/>
      <c r="O176" s="496"/>
      <c r="P176" s="495"/>
      <c r="Q176" s="77"/>
      <c r="R176" s="497"/>
      <c r="S176" s="195"/>
      <c r="T176" s="77"/>
      <c r="U176" s="194"/>
      <c r="V176" s="194"/>
    </row>
    <row r="177" ht="13.5" customHeight="1">
      <c r="A177" s="491"/>
      <c r="B177" s="43"/>
      <c r="C177" s="43"/>
      <c r="D177" s="492"/>
      <c r="E177" s="492"/>
      <c r="F177" s="43"/>
      <c r="G177" s="43"/>
      <c r="H177" s="43"/>
      <c r="I177" s="43"/>
      <c r="J177" s="43"/>
      <c r="K177" s="493"/>
      <c r="L177" s="43"/>
      <c r="M177" s="494"/>
      <c r="N177" s="495"/>
      <c r="O177" s="496"/>
      <c r="P177" s="495"/>
      <c r="Q177" s="77"/>
      <c r="R177" s="497"/>
      <c r="S177" s="195"/>
      <c r="T177" s="77"/>
      <c r="U177" s="194"/>
      <c r="V177" s="194"/>
    </row>
    <row r="178" ht="13.5" customHeight="1">
      <c r="A178" s="491"/>
      <c r="B178" s="43"/>
      <c r="C178" s="43"/>
      <c r="D178" s="492"/>
      <c r="E178" s="492"/>
      <c r="F178" s="43"/>
      <c r="G178" s="43"/>
      <c r="H178" s="43"/>
      <c r="I178" s="43"/>
      <c r="J178" s="43"/>
      <c r="K178" s="493"/>
      <c r="L178" s="43"/>
      <c r="M178" s="494"/>
      <c r="N178" s="495"/>
      <c r="O178" s="496"/>
      <c r="P178" s="495"/>
      <c r="Q178" s="77"/>
      <c r="R178" s="497"/>
      <c r="S178" s="195"/>
      <c r="T178" s="77"/>
      <c r="U178" s="194"/>
      <c r="V178" s="194"/>
    </row>
    <row r="179" ht="13.5" customHeight="1">
      <c r="A179" s="491"/>
      <c r="B179" s="43"/>
      <c r="C179" s="43"/>
      <c r="D179" s="492"/>
      <c r="E179" s="492"/>
      <c r="F179" s="43"/>
      <c r="G179" s="43"/>
      <c r="H179" s="43"/>
      <c r="I179" s="43"/>
      <c r="J179" s="43"/>
      <c r="K179" s="493"/>
      <c r="L179" s="43"/>
      <c r="M179" s="494"/>
      <c r="N179" s="495"/>
      <c r="O179" s="496"/>
      <c r="P179" s="495"/>
      <c r="Q179" s="77"/>
      <c r="R179" s="497"/>
      <c r="S179" s="195"/>
      <c r="T179" s="77"/>
      <c r="U179" s="194"/>
      <c r="V179" s="194"/>
    </row>
    <row r="180" ht="13.5" customHeight="1">
      <c r="A180" s="491"/>
      <c r="B180" s="43"/>
      <c r="C180" s="43"/>
      <c r="D180" s="492"/>
      <c r="E180" s="492"/>
      <c r="F180" s="43"/>
      <c r="G180" s="43"/>
      <c r="H180" s="43"/>
      <c r="I180" s="43"/>
      <c r="J180" s="43"/>
      <c r="K180" s="493"/>
      <c r="L180" s="43"/>
      <c r="M180" s="494"/>
      <c r="N180" s="495"/>
      <c r="O180" s="496"/>
      <c r="P180" s="495"/>
      <c r="Q180" s="77"/>
      <c r="R180" s="497"/>
      <c r="S180" s="195"/>
      <c r="T180" s="77"/>
      <c r="U180" s="194"/>
      <c r="V180" s="194"/>
    </row>
    <row r="181" ht="13.5" customHeight="1">
      <c r="A181" s="491"/>
      <c r="B181" s="43"/>
      <c r="C181" s="43"/>
      <c r="D181" s="492"/>
      <c r="E181" s="492"/>
      <c r="F181" s="43"/>
      <c r="G181" s="43"/>
      <c r="H181" s="43"/>
      <c r="I181" s="43"/>
      <c r="J181" s="43"/>
      <c r="K181" s="493"/>
      <c r="L181" s="43"/>
      <c r="M181" s="494"/>
      <c r="N181" s="495"/>
      <c r="O181" s="496"/>
      <c r="P181" s="495"/>
      <c r="Q181" s="77"/>
      <c r="R181" s="497"/>
      <c r="S181" s="195"/>
      <c r="T181" s="77"/>
      <c r="U181" s="194"/>
      <c r="V181" s="194"/>
    </row>
    <row r="182" ht="13.5" customHeight="1">
      <c r="A182" s="491"/>
      <c r="B182" s="43"/>
      <c r="C182" s="43"/>
      <c r="D182" s="492"/>
      <c r="E182" s="492"/>
      <c r="F182" s="43"/>
      <c r="G182" s="43"/>
      <c r="H182" s="43"/>
      <c r="I182" s="43"/>
      <c r="J182" s="43"/>
      <c r="K182" s="493"/>
      <c r="L182" s="43"/>
      <c r="M182" s="494"/>
      <c r="N182" s="495"/>
      <c r="O182" s="496"/>
      <c r="P182" s="495"/>
      <c r="Q182" s="77"/>
      <c r="R182" s="497"/>
      <c r="S182" s="195"/>
      <c r="T182" s="77"/>
      <c r="U182" s="194"/>
      <c r="V182" s="194"/>
    </row>
    <row r="183" ht="13.5" customHeight="1">
      <c r="A183" s="491"/>
      <c r="B183" s="43"/>
      <c r="C183" s="43"/>
      <c r="D183" s="492"/>
      <c r="E183" s="492"/>
      <c r="F183" s="43"/>
      <c r="G183" s="43"/>
      <c r="H183" s="43"/>
      <c r="I183" s="43"/>
      <c r="J183" s="43"/>
      <c r="K183" s="493"/>
      <c r="L183" s="43"/>
      <c r="M183" s="494"/>
      <c r="N183" s="495"/>
      <c r="O183" s="496"/>
      <c r="P183" s="495"/>
      <c r="Q183" s="77"/>
      <c r="R183" s="497"/>
      <c r="S183" s="195"/>
      <c r="T183" s="77"/>
      <c r="U183" s="194"/>
      <c r="V183" s="194"/>
    </row>
    <row r="184" ht="13.5" customHeight="1">
      <c r="A184" s="491"/>
      <c r="B184" s="43"/>
      <c r="C184" s="43"/>
      <c r="D184" s="492"/>
      <c r="E184" s="492"/>
      <c r="F184" s="43"/>
      <c r="G184" s="43"/>
      <c r="H184" s="43"/>
      <c r="I184" s="43"/>
      <c r="J184" s="43"/>
      <c r="K184" s="493"/>
      <c r="L184" s="43"/>
      <c r="M184" s="494"/>
      <c r="N184" s="495"/>
      <c r="O184" s="496"/>
      <c r="P184" s="495"/>
      <c r="Q184" s="77"/>
      <c r="R184" s="497"/>
      <c r="S184" s="195"/>
      <c r="T184" s="77"/>
      <c r="U184" s="194"/>
      <c r="V184" s="194"/>
    </row>
    <row r="185" ht="13.5" customHeight="1">
      <c r="A185" s="491"/>
      <c r="B185" s="43"/>
      <c r="C185" s="43"/>
      <c r="D185" s="492"/>
      <c r="E185" s="492"/>
      <c r="F185" s="43"/>
      <c r="G185" s="43"/>
      <c r="H185" s="43"/>
      <c r="I185" s="43"/>
      <c r="J185" s="43"/>
      <c r="K185" s="493"/>
      <c r="L185" s="43"/>
      <c r="M185" s="494"/>
      <c r="N185" s="495"/>
      <c r="O185" s="496"/>
      <c r="P185" s="495"/>
      <c r="Q185" s="77"/>
      <c r="R185" s="497"/>
      <c r="S185" s="195"/>
      <c r="T185" s="77"/>
      <c r="U185" s="194"/>
      <c r="V185" s="194"/>
    </row>
    <row r="186" ht="13.5" customHeight="1">
      <c r="A186" s="491"/>
      <c r="B186" s="43"/>
      <c r="C186" s="43"/>
      <c r="D186" s="492"/>
      <c r="E186" s="492"/>
      <c r="F186" s="43"/>
      <c r="G186" s="43"/>
      <c r="H186" s="43"/>
      <c r="I186" s="43"/>
      <c r="J186" s="43"/>
      <c r="K186" s="493"/>
      <c r="L186" s="43"/>
      <c r="M186" s="494"/>
      <c r="N186" s="495"/>
      <c r="O186" s="496"/>
      <c r="P186" s="495"/>
      <c r="Q186" s="77"/>
      <c r="R186" s="497"/>
      <c r="S186" s="195"/>
      <c r="T186" s="77"/>
      <c r="U186" s="194"/>
      <c r="V186" s="194"/>
    </row>
    <row r="187" ht="13.5" customHeight="1">
      <c r="A187" s="491"/>
      <c r="B187" s="43"/>
      <c r="C187" s="43"/>
      <c r="D187" s="492"/>
      <c r="E187" s="492"/>
      <c r="F187" s="43"/>
      <c r="G187" s="43"/>
      <c r="H187" s="43"/>
      <c r="I187" s="43"/>
      <c r="J187" s="43"/>
      <c r="K187" s="493"/>
      <c r="L187" s="43"/>
      <c r="M187" s="494"/>
      <c r="N187" s="495"/>
      <c r="O187" s="496"/>
      <c r="P187" s="495"/>
      <c r="Q187" s="77"/>
      <c r="R187" s="497"/>
      <c r="S187" s="195"/>
      <c r="T187" s="77"/>
      <c r="U187" s="194"/>
      <c r="V187" s="194"/>
    </row>
    <row r="188" ht="13.5" customHeight="1">
      <c r="A188" s="491"/>
      <c r="B188" s="43"/>
      <c r="C188" s="43"/>
      <c r="D188" s="492"/>
      <c r="E188" s="492"/>
      <c r="F188" s="43"/>
      <c r="G188" s="43"/>
      <c r="H188" s="43"/>
      <c r="I188" s="43"/>
      <c r="J188" s="43"/>
      <c r="K188" s="493"/>
      <c r="L188" s="43"/>
      <c r="M188" s="494"/>
      <c r="N188" s="495"/>
      <c r="O188" s="496"/>
      <c r="P188" s="495"/>
      <c r="Q188" s="77"/>
      <c r="R188" s="497"/>
      <c r="S188" s="195"/>
      <c r="T188" s="77"/>
      <c r="U188" s="194"/>
      <c r="V188" s="194"/>
    </row>
    <row r="189" ht="13.5" customHeight="1">
      <c r="A189" s="491"/>
      <c r="B189" s="43"/>
      <c r="C189" s="43"/>
      <c r="D189" s="492"/>
      <c r="E189" s="492"/>
      <c r="F189" s="43"/>
      <c r="G189" s="43"/>
      <c r="H189" s="43"/>
      <c r="I189" s="43"/>
      <c r="J189" s="43"/>
      <c r="K189" s="493"/>
      <c r="L189" s="43"/>
      <c r="M189" s="494"/>
      <c r="N189" s="495"/>
      <c r="O189" s="496"/>
      <c r="P189" s="495"/>
      <c r="Q189" s="77"/>
      <c r="R189" s="497"/>
      <c r="S189" s="195"/>
      <c r="T189" s="77"/>
      <c r="U189" s="194"/>
      <c r="V189" s="194"/>
    </row>
    <row r="190" ht="13.5" customHeight="1">
      <c r="A190" s="491"/>
      <c r="B190" s="43"/>
      <c r="C190" s="43"/>
      <c r="D190" s="492"/>
      <c r="E190" s="492"/>
      <c r="F190" s="43"/>
      <c r="G190" s="43"/>
      <c r="H190" s="43"/>
      <c r="I190" s="43"/>
      <c r="J190" s="43"/>
      <c r="K190" s="493"/>
      <c r="L190" s="43"/>
      <c r="M190" s="494"/>
      <c r="N190" s="495"/>
      <c r="O190" s="496"/>
      <c r="P190" s="495"/>
      <c r="Q190" s="77"/>
      <c r="R190" s="497"/>
      <c r="S190" s="195"/>
      <c r="T190" s="77"/>
      <c r="U190" s="194"/>
      <c r="V190" s="194"/>
    </row>
    <row r="191" ht="13.5" customHeight="1">
      <c r="A191" s="491"/>
      <c r="B191" s="43"/>
      <c r="C191" s="43"/>
      <c r="D191" s="492"/>
      <c r="E191" s="492"/>
      <c r="F191" s="43"/>
      <c r="G191" s="43"/>
      <c r="H191" s="43"/>
      <c r="I191" s="43"/>
      <c r="J191" s="43"/>
      <c r="K191" s="493"/>
      <c r="L191" s="43"/>
      <c r="M191" s="494"/>
      <c r="N191" s="495"/>
      <c r="O191" s="496"/>
      <c r="P191" s="495"/>
      <c r="Q191" s="77"/>
      <c r="R191" s="497"/>
      <c r="S191" s="195"/>
      <c r="T191" s="77"/>
      <c r="U191" s="194"/>
      <c r="V191" s="194"/>
    </row>
    <row r="192" ht="13.5" customHeight="1">
      <c r="A192" s="491"/>
      <c r="B192" s="43"/>
      <c r="C192" s="43"/>
      <c r="D192" s="492"/>
      <c r="E192" s="492"/>
      <c r="F192" s="43"/>
      <c r="G192" s="43"/>
      <c r="H192" s="43"/>
      <c r="I192" s="43"/>
      <c r="J192" s="43"/>
      <c r="K192" s="493"/>
      <c r="L192" s="43"/>
      <c r="M192" s="494"/>
      <c r="N192" s="495"/>
      <c r="O192" s="496"/>
      <c r="P192" s="495"/>
      <c r="Q192" s="77"/>
      <c r="R192" s="497"/>
      <c r="S192" s="195"/>
      <c r="T192" s="77"/>
      <c r="U192" s="194"/>
      <c r="V192" s="194"/>
    </row>
    <row r="193" ht="13.5" customHeight="1">
      <c r="A193" s="491"/>
      <c r="B193" s="43"/>
      <c r="C193" s="43"/>
      <c r="D193" s="492"/>
      <c r="E193" s="492"/>
      <c r="F193" s="43"/>
      <c r="G193" s="43"/>
      <c r="H193" s="43"/>
      <c r="I193" s="43"/>
      <c r="J193" s="43"/>
      <c r="K193" s="493"/>
      <c r="L193" s="43"/>
      <c r="M193" s="494"/>
      <c r="N193" s="495"/>
      <c r="O193" s="496"/>
      <c r="P193" s="495"/>
      <c r="Q193" s="77"/>
      <c r="R193" s="497"/>
      <c r="S193" s="195"/>
      <c r="T193" s="77"/>
      <c r="U193" s="194"/>
      <c r="V193" s="194"/>
    </row>
    <row r="194" ht="13.5" customHeight="1">
      <c r="A194" s="491"/>
      <c r="B194" s="43"/>
      <c r="C194" s="43"/>
      <c r="D194" s="492"/>
      <c r="E194" s="492"/>
      <c r="F194" s="43"/>
      <c r="G194" s="43"/>
      <c r="H194" s="43"/>
      <c r="I194" s="43"/>
      <c r="J194" s="43"/>
      <c r="K194" s="493"/>
      <c r="L194" s="43"/>
      <c r="M194" s="494"/>
      <c r="N194" s="495"/>
      <c r="O194" s="496"/>
      <c r="P194" s="495"/>
      <c r="Q194" s="77"/>
      <c r="R194" s="497"/>
      <c r="S194" s="195"/>
      <c r="T194" s="77"/>
      <c r="U194" s="194"/>
      <c r="V194" s="194"/>
    </row>
    <row r="195" ht="13.5" customHeight="1">
      <c r="A195" s="491"/>
      <c r="B195" s="43"/>
      <c r="C195" s="43"/>
      <c r="D195" s="492"/>
      <c r="E195" s="492"/>
      <c r="F195" s="43"/>
      <c r="G195" s="43"/>
      <c r="H195" s="43"/>
      <c r="I195" s="43"/>
      <c r="J195" s="43"/>
      <c r="K195" s="493"/>
      <c r="L195" s="43"/>
      <c r="M195" s="494"/>
      <c r="N195" s="495"/>
      <c r="O195" s="496"/>
      <c r="P195" s="495"/>
      <c r="Q195" s="77"/>
      <c r="R195" s="497"/>
      <c r="S195" s="195"/>
      <c r="T195" s="77"/>
      <c r="U195" s="194"/>
      <c r="V195" s="194"/>
    </row>
    <row r="196" ht="13.5" customHeight="1">
      <c r="A196" s="491"/>
      <c r="B196" s="43"/>
      <c r="C196" s="43"/>
      <c r="D196" s="492"/>
      <c r="E196" s="492"/>
      <c r="F196" s="43"/>
      <c r="G196" s="43"/>
      <c r="H196" s="43"/>
      <c r="I196" s="43"/>
      <c r="J196" s="43"/>
      <c r="K196" s="493"/>
      <c r="L196" s="43"/>
      <c r="M196" s="494"/>
      <c r="N196" s="495"/>
      <c r="O196" s="496"/>
      <c r="P196" s="495"/>
      <c r="Q196" s="77"/>
      <c r="R196" s="497"/>
      <c r="S196" s="195"/>
      <c r="T196" s="77"/>
      <c r="U196" s="194"/>
      <c r="V196" s="194"/>
    </row>
    <row r="197" ht="13.5" customHeight="1">
      <c r="A197" s="491"/>
      <c r="B197" s="43"/>
      <c r="C197" s="43"/>
      <c r="D197" s="492"/>
      <c r="E197" s="492"/>
      <c r="F197" s="43"/>
      <c r="G197" s="43"/>
      <c r="H197" s="43"/>
      <c r="I197" s="43"/>
      <c r="J197" s="43"/>
      <c r="K197" s="493"/>
      <c r="L197" s="43"/>
      <c r="M197" s="494"/>
      <c r="N197" s="495"/>
      <c r="O197" s="496"/>
      <c r="P197" s="495"/>
      <c r="Q197" s="77"/>
      <c r="R197" s="497"/>
      <c r="S197" s="195"/>
      <c r="T197" s="77"/>
      <c r="U197" s="194"/>
      <c r="V197" s="194"/>
    </row>
    <row r="198" ht="13.5" customHeight="1">
      <c r="A198" s="491"/>
      <c r="B198" s="43"/>
      <c r="C198" s="43"/>
      <c r="D198" s="492"/>
      <c r="E198" s="492"/>
      <c r="F198" s="43"/>
      <c r="G198" s="43"/>
      <c r="H198" s="43"/>
      <c r="I198" s="43"/>
      <c r="J198" s="43"/>
      <c r="K198" s="493"/>
      <c r="L198" s="43"/>
      <c r="M198" s="494"/>
      <c r="N198" s="495"/>
      <c r="O198" s="496"/>
      <c r="P198" s="495"/>
      <c r="Q198" s="77"/>
      <c r="R198" s="497"/>
      <c r="S198" s="195"/>
      <c r="T198" s="77"/>
      <c r="U198" s="194"/>
      <c r="V198" s="194"/>
    </row>
    <row r="199" ht="13.5" customHeight="1">
      <c r="A199" s="491"/>
      <c r="B199" s="43"/>
      <c r="C199" s="43"/>
      <c r="D199" s="492"/>
      <c r="E199" s="492"/>
      <c r="F199" s="43"/>
      <c r="G199" s="43"/>
      <c r="H199" s="43"/>
      <c r="I199" s="43"/>
      <c r="J199" s="43"/>
      <c r="K199" s="493"/>
      <c r="L199" s="43"/>
      <c r="M199" s="494"/>
      <c r="N199" s="495"/>
      <c r="O199" s="496"/>
      <c r="P199" s="495"/>
      <c r="Q199" s="77"/>
      <c r="R199" s="497"/>
      <c r="S199" s="195"/>
      <c r="T199" s="77"/>
      <c r="U199" s="194"/>
      <c r="V199" s="194"/>
    </row>
    <row r="200" ht="13.5" customHeight="1">
      <c r="A200" s="491"/>
      <c r="B200" s="43"/>
      <c r="C200" s="43"/>
      <c r="D200" s="492"/>
      <c r="E200" s="492"/>
      <c r="F200" s="43"/>
      <c r="G200" s="43"/>
      <c r="H200" s="43"/>
      <c r="I200" s="43"/>
      <c r="J200" s="43"/>
      <c r="K200" s="493"/>
      <c r="L200" s="43"/>
      <c r="M200" s="494"/>
      <c r="N200" s="495"/>
      <c r="O200" s="496"/>
      <c r="P200" s="495"/>
      <c r="Q200" s="77"/>
      <c r="R200" s="497"/>
      <c r="S200" s="195"/>
      <c r="T200" s="77"/>
      <c r="U200" s="194"/>
      <c r="V200" s="194"/>
    </row>
    <row r="201" ht="13.5" customHeight="1">
      <c r="A201" s="491"/>
      <c r="B201" s="43"/>
      <c r="C201" s="43"/>
      <c r="D201" s="492"/>
      <c r="E201" s="492"/>
      <c r="F201" s="43"/>
      <c r="G201" s="43"/>
      <c r="H201" s="43"/>
      <c r="I201" s="43"/>
      <c r="J201" s="43"/>
      <c r="K201" s="493"/>
      <c r="L201" s="43"/>
      <c r="M201" s="494"/>
      <c r="N201" s="495"/>
      <c r="O201" s="496"/>
      <c r="P201" s="495"/>
      <c r="Q201" s="77"/>
      <c r="R201" s="497"/>
      <c r="S201" s="195"/>
      <c r="T201" s="77"/>
      <c r="U201" s="194"/>
      <c r="V201" s="194"/>
    </row>
    <row r="202" ht="13.5" customHeight="1">
      <c r="A202" s="491"/>
      <c r="B202" s="43"/>
      <c r="C202" s="43"/>
      <c r="D202" s="492"/>
      <c r="E202" s="492"/>
      <c r="F202" s="43"/>
      <c r="G202" s="43"/>
      <c r="H202" s="43"/>
      <c r="I202" s="43"/>
      <c r="J202" s="43"/>
      <c r="K202" s="493"/>
      <c r="L202" s="43"/>
      <c r="M202" s="494"/>
      <c r="N202" s="495"/>
      <c r="O202" s="496"/>
      <c r="P202" s="495"/>
      <c r="Q202" s="77"/>
      <c r="R202" s="497"/>
      <c r="S202" s="195"/>
      <c r="T202" s="77"/>
      <c r="U202" s="194"/>
      <c r="V202" s="194"/>
    </row>
    <row r="203" ht="13.5" customHeight="1">
      <c r="A203" s="491"/>
      <c r="B203" s="43"/>
      <c r="C203" s="43"/>
      <c r="D203" s="492"/>
      <c r="E203" s="492"/>
      <c r="F203" s="43"/>
      <c r="G203" s="43"/>
      <c r="H203" s="43"/>
      <c r="I203" s="43"/>
      <c r="J203" s="43"/>
      <c r="K203" s="493"/>
      <c r="L203" s="43"/>
      <c r="M203" s="494"/>
      <c r="N203" s="495"/>
      <c r="O203" s="496"/>
      <c r="P203" s="495"/>
      <c r="Q203" s="77"/>
      <c r="R203" s="497"/>
      <c r="S203" s="195"/>
      <c r="T203" s="77"/>
      <c r="U203" s="194"/>
      <c r="V203" s="194"/>
    </row>
    <row r="204" ht="13.5" customHeight="1">
      <c r="A204" s="491"/>
      <c r="B204" s="43"/>
      <c r="C204" s="43"/>
      <c r="D204" s="492"/>
      <c r="E204" s="492"/>
      <c r="F204" s="43"/>
      <c r="G204" s="43"/>
      <c r="H204" s="43"/>
      <c r="I204" s="43"/>
      <c r="J204" s="43"/>
      <c r="K204" s="493"/>
      <c r="L204" s="43"/>
      <c r="M204" s="494"/>
      <c r="N204" s="495"/>
      <c r="O204" s="496"/>
      <c r="P204" s="495"/>
      <c r="Q204" s="77"/>
      <c r="R204" s="497"/>
      <c r="S204" s="195"/>
      <c r="T204" s="77"/>
      <c r="U204" s="194"/>
      <c r="V204" s="194"/>
    </row>
    <row r="205" ht="13.5" customHeight="1">
      <c r="A205" s="491"/>
      <c r="B205" s="43"/>
      <c r="C205" s="43"/>
      <c r="D205" s="492"/>
      <c r="E205" s="492"/>
      <c r="F205" s="43"/>
      <c r="G205" s="43"/>
      <c r="H205" s="43"/>
      <c r="I205" s="43"/>
      <c r="J205" s="43"/>
      <c r="K205" s="493"/>
      <c r="L205" s="43"/>
      <c r="M205" s="494"/>
      <c r="N205" s="495"/>
      <c r="O205" s="496"/>
      <c r="P205" s="495"/>
      <c r="Q205" s="77"/>
      <c r="R205" s="497"/>
      <c r="S205" s="195"/>
      <c r="T205" s="77"/>
      <c r="U205" s="194"/>
      <c r="V205" s="194"/>
    </row>
    <row r="206" ht="13.5" customHeight="1">
      <c r="A206" s="491"/>
      <c r="B206" s="43"/>
      <c r="C206" s="43"/>
      <c r="D206" s="492"/>
      <c r="E206" s="492"/>
      <c r="F206" s="43"/>
      <c r="G206" s="43"/>
      <c r="H206" s="43"/>
      <c r="I206" s="43"/>
      <c r="J206" s="43"/>
      <c r="K206" s="493"/>
      <c r="L206" s="43"/>
      <c r="M206" s="494"/>
      <c r="N206" s="495"/>
      <c r="O206" s="496"/>
      <c r="P206" s="495"/>
      <c r="Q206" s="77"/>
      <c r="R206" s="497"/>
      <c r="S206" s="195"/>
      <c r="T206" s="77"/>
      <c r="U206" s="194"/>
      <c r="V206" s="194"/>
    </row>
    <row r="207" ht="13.5" customHeight="1">
      <c r="A207" s="491"/>
      <c r="B207" s="43"/>
      <c r="C207" s="43"/>
      <c r="D207" s="492"/>
      <c r="E207" s="492"/>
      <c r="F207" s="43"/>
      <c r="G207" s="43"/>
      <c r="H207" s="43"/>
      <c r="I207" s="43"/>
      <c r="J207" s="43"/>
      <c r="K207" s="493"/>
      <c r="L207" s="43"/>
      <c r="M207" s="494"/>
      <c r="N207" s="495"/>
      <c r="O207" s="496"/>
      <c r="P207" s="495"/>
      <c r="Q207" s="77"/>
      <c r="R207" s="497"/>
      <c r="S207" s="195"/>
      <c r="T207" s="77"/>
      <c r="U207" s="194"/>
      <c r="V207" s="194"/>
    </row>
    <row r="208" ht="13.5" customHeight="1">
      <c r="A208" s="491"/>
      <c r="B208" s="43"/>
      <c r="C208" s="43"/>
      <c r="D208" s="492"/>
      <c r="E208" s="492"/>
      <c r="F208" s="43"/>
      <c r="G208" s="43"/>
      <c r="H208" s="43"/>
      <c r="I208" s="43"/>
      <c r="J208" s="43"/>
      <c r="K208" s="493"/>
      <c r="L208" s="43"/>
      <c r="M208" s="494"/>
      <c r="N208" s="495"/>
      <c r="O208" s="496"/>
      <c r="P208" s="495"/>
      <c r="Q208" s="77"/>
      <c r="R208" s="497"/>
      <c r="S208" s="195"/>
      <c r="T208" s="77"/>
      <c r="U208" s="194"/>
      <c r="V208" s="194"/>
    </row>
    <row r="209" ht="13.5" customHeight="1">
      <c r="A209" s="491"/>
      <c r="B209" s="43"/>
      <c r="C209" s="43"/>
      <c r="D209" s="492"/>
      <c r="E209" s="492"/>
      <c r="F209" s="43"/>
      <c r="G209" s="43"/>
      <c r="H209" s="43"/>
      <c r="I209" s="43"/>
      <c r="J209" s="43"/>
      <c r="K209" s="493"/>
      <c r="L209" s="43"/>
      <c r="M209" s="494"/>
      <c r="N209" s="495"/>
      <c r="O209" s="496"/>
      <c r="P209" s="495"/>
      <c r="Q209" s="77"/>
      <c r="R209" s="497"/>
      <c r="S209" s="195"/>
      <c r="T209" s="77"/>
      <c r="U209" s="194"/>
      <c r="V209" s="194"/>
    </row>
    <row r="210" ht="13.5" customHeight="1">
      <c r="A210" s="491"/>
      <c r="B210" s="43"/>
      <c r="C210" s="43"/>
      <c r="D210" s="492"/>
      <c r="E210" s="492"/>
      <c r="F210" s="43"/>
      <c r="G210" s="43"/>
      <c r="H210" s="43"/>
      <c r="I210" s="43"/>
      <c r="J210" s="43"/>
      <c r="K210" s="493"/>
      <c r="L210" s="43"/>
      <c r="M210" s="494"/>
      <c r="N210" s="495"/>
      <c r="O210" s="496"/>
      <c r="P210" s="495"/>
      <c r="Q210" s="77"/>
      <c r="R210" s="497"/>
      <c r="S210" s="195"/>
      <c r="T210" s="77"/>
      <c r="U210" s="194"/>
      <c r="V210" s="194"/>
    </row>
    <row r="211" ht="13.5" customHeight="1">
      <c r="A211" s="491"/>
      <c r="B211" s="43"/>
      <c r="C211" s="43"/>
      <c r="D211" s="492"/>
      <c r="E211" s="492"/>
      <c r="F211" s="43"/>
      <c r="G211" s="43"/>
      <c r="H211" s="43"/>
      <c r="I211" s="43"/>
      <c r="J211" s="43"/>
      <c r="K211" s="493"/>
      <c r="L211" s="43"/>
      <c r="M211" s="494"/>
      <c r="N211" s="495"/>
      <c r="O211" s="496"/>
      <c r="P211" s="495"/>
      <c r="Q211" s="77"/>
      <c r="R211" s="497"/>
      <c r="S211" s="195"/>
      <c r="T211" s="77"/>
      <c r="U211" s="194"/>
      <c r="V211" s="194"/>
    </row>
    <row r="212" ht="13.5" customHeight="1">
      <c r="A212" s="491"/>
      <c r="B212" s="43"/>
      <c r="C212" s="43"/>
      <c r="D212" s="492"/>
      <c r="E212" s="492"/>
      <c r="F212" s="43"/>
      <c r="G212" s="43"/>
      <c r="H212" s="43"/>
      <c r="I212" s="43"/>
      <c r="J212" s="43"/>
      <c r="K212" s="493"/>
      <c r="L212" s="43"/>
      <c r="M212" s="494"/>
      <c r="N212" s="495"/>
      <c r="O212" s="496"/>
      <c r="P212" s="495"/>
      <c r="Q212" s="77"/>
      <c r="R212" s="497"/>
      <c r="S212" s="195"/>
      <c r="T212" s="77"/>
      <c r="U212" s="194"/>
      <c r="V212" s="194"/>
    </row>
    <row r="213" ht="13.5" customHeight="1">
      <c r="A213" s="491"/>
      <c r="B213" s="43"/>
      <c r="C213" s="43"/>
      <c r="D213" s="492"/>
      <c r="E213" s="492"/>
      <c r="F213" s="43"/>
      <c r="G213" s="43"/>
      <c r="H213" s="43"/>
      <c r="I213" s="43"/>
      <c r="J213" s="43"/>
      <c r="K213" s="493"/>
      <c r="L213" s="43"/>
      <c r="M213" s="494"/>
      <c r="N213" s="495"/>
      <c r="O213" s="496"/>
      <c r="P213" s="495"/>
      <c r="Q213" s="77"/>
      <c r="R213" s="497"/>
      <c r="S213" s="195"/>
      <c r="T213" s="77"/>
      <c r="U213" s="194"/>
      <c r="V213" s="194"/>
    </row>
    <row r="214" ht="13.5" customHeight="1">
      <c r="A214" s="491"/>
      <c r="B214" s="43"/>
      <c r="C214" s="43"/>
      <c r="D214" s="492"/>
      <c r="E214" s="492"/>
      <c r="F214" s="43"/>
      <c r="G214" s="43"/>
      <c r="H214" s="43"/>
      <c r="I214" s="43"/>
      <c r="J214" s="43"/>
      <c r="K214" s="493"/>
      <c r="L214" s="43"/>
      <c r="M214" s="494"/>
      <c r="N214" s="495"/>
      <c r="O214" s="496"/>
      <c r="P214" s="495"/>
      <c r="Q214" s="77"/>
      <c r="R214" s="497"/>
      <c r="S214" s="195"/>
      <c r="T214" s="77"/>
      <c r="U214" s="194"/>
      <c r="V214" s="194"/>
    </row>
    <row r="215" ht="13.5" customHeight="1">
      <c r="A215" s="491"/>
      <c r="B215" s="43"/>
      <c r="C215" s="43"/>
      <c r="D215" s="492"/>
      <c r="E215" s="492"/>
      <c r="F215" s="43"/>
      <c r="G215" s="43"/>
      <c r="H215" s="43"/>
      <c r="I215" s="43"/>
      <c r="J215" s="43"/>
      <c r="K215" s="493"/>
      <c r="L215" s="43"/>
      <c r="M215" s="494"/>
      <c r="N215" s="495"/>
      <c r="O215" s="496"/>
      <c r="P215" s="495"/>
      <c r="Q215" s="77"/>
      <c r="R215" s="497"/>
      <c r="S215" s="195"/>
      <c r="T215" s="77"/>
      <c r="U215" s="194"/>
      <c r="V215" s="194"/>
    </row>
    <row r="216" ht="13.5" customHeight="1">
      <c r="A216" s="491"/>
      <c r="B216" s="43"/>
      <c r="C216" s="43"/>
      <c r="D216" s="492"/>
      <c r="E216" s="492"/>
      <c r="F216" s="43"/>
      <c r="G216" s="43"/>
      <c r="H216" s="43"/>
      <c r="I216" s="43"/>
      <c r="J216" s="43"/>
      <c r="K216" s="493"/>
      <c r="L216" s="43"/>
      <c r="M216" s="494"/>
      <c r="N216" s="495"/>
      <c r="O216" s="496"/>
      <c r="P216" s="495"/>
      <c r="Q216" s="77"/>
      <c r="R216" s="497"/>
      <c r="S216" s="195"/>
      <c r="T216" s="77"/>
      <c r="U216" s="194"/>
      <c r="V216" s="194"/>
    </row>
    <row r="217" ht="13.5" customHeight="1">
      <c r="A217" s="491"/>
      <c r="B217" s="43"/>
      <c r="C217" s="43"/>
      <c r="D217" s="492"/>
      <c r="E217" s="492"/>
      <c r="F217" s="43"/>
      <c r="G217" s="43"/>
      <c r="H217" s="43"/>
      <c r="I217" s="43"/>
      <c r="J217" s="43"/>
      <c r="K217" s="493"/>
      <c r="L217" s="43"/>
      <c r="M217" s="494"/>
      <c r="N217" s="495"/>
      <c r="O217" s="496"/>
      <c r="P217" s="495"/>
      <c r="Q217" s="77"/>
      <c r="R217" s="497"/>
      <c r="S217" s="195"/>
      <c r="T217" s="77"/>
      <c r="U217" s="194"/>
      <c r="V217" s="194"/>
    </row>
    <row r="218" ht="13.5" customHeight="1">
      <c r="A218" s="491"/>
      <c r="B218" s="43"/>
      <c r="C218" s="43"/>
      <c r="D218" s="492"/>
      <c r="E218" s="492"/>
      <c r="F218" s="43"/>
      <c r="G218" s="43"/>
      <c r="H218" s="43"/>
      <c r="I218" s="43"/>
      <c r="J218" s="43"/>
      <c r="K218" s="493"/>
      <c r="L218" s="43"/>
      <c r="M218" s="494"/>
      <c r="N218" s="495"/>
      <c r="O218" s="496"/>
      <c r="P218" s="495"/>
      <c r="Q218" s="77"/>
      <c r="R218" s="497"/>
      <c r="S218" s="195"/>
      <c r="T218" s="77"/>
      <c r="U218" s="194"/>
      <c r="V218" s="194"/>
    </row>
    <row r="219" ht="13.5" customHeight="1">
      <c r="A219" s="491"/>
      <c r="B219" s="43"/>
      <c r="C219" s="43"/>
      <c r="D219" s="492"/>
      <c r="E219" s="492"/>
      <c r="F219" s="43"/>
      <c r="G219" s="43"/>
      <c r="H219" s="43"/>
      <c r="I219" s="43"/>
      <c r="J219" s="43"/>
      <c r="K219" s="493"/>
      <c r="L219" s="43"/>
      <c r="M219" s="494"/>
      <c r="N219" s="495"/>
      <c r="O219" s="496"/>
      <c r="P219" s="495"/>
      <c r="Q219" s="77"/>
      <c r="R219" s="497"/>
      <c r="S219" s="195"/>
      <c r="T219" s="77"/>
      <c r="U219" s="194"/>
      <c r="V219" s="194"/>
    </row>
    <row r="220" ht="13.5" customHeight="1">
      <c r="A220" s="491"/>
      <c r="B220" s="43"/>
      <c r="C220" s="43"/>
      <c r="D220" s="492"/>
      <c r="E220" s="492"/>
      <c r="F220" s="43"/>
      <c r="G220" s="43"/>
      <c r="H220" s="43"/>
      <c r="I220" s="43"/>
      <c r="J220" s="43"/>
      <c r="K220" s="493"/>
      <c r="L220" s="43"/>
      <c r="M220" s="494"/>
      <c r="N220" s="495"/>
      <c r="O220" s="496"/>
      <c r="P220" s="495"/>
      <c r="Q220" s="77"/>
      <c r="R220" s="497"/>
      <c r="S220" s="195"/>
      <c r="T220" s="77"/>
      <c r="U220" s="194"/>
      <c r="V220" s="194"/>
    </row>
    <row r="221" ht="13.5" customHeight="1">
      <c r="A221" s="491"/>
      <c r="B221" s="43"/>
      <c r="C221" s="43"/>
      <c r="D221" s="492"/>
      <c r="E221" s="492"/>
      <c r="F221" s="43"/>
      <c r="G221" s="43"/>
      <c r="H221" s="43"/>
      <c r="I221" s="43"/>
      <c r="J221" s="43"/>
      <c r="K221" s="493"/>
      <c r="L221" s="43"/>
      <c r="M221" s="494"/>
      <c r="N221" s="495"/>
      <c r="O221" s="496"/>
      <c r="P221" s="495"/>
      <c r="Q221" s="77"/>
      <c r="R221" s="497"/>
      <c r="S221" s="195"/>
      <c r="T221" s="77"/>
      <c r="U221" s="194"/>
      <c r="V221" s="194"/>
    </row>
    <row r="222" ht="13.5" customHeight="1">
      <c r="A222" s="491"/>
      <c r="B222" s="43"/>
      <c r="C222" s="43"/>
      <c r="D222" s="492"/>
      <c r="E222" s="492"/>
      <c r="F222" s="43"/>
      <c r="G222" s="43"/>
      <c r="H222" s="43"/>
      <c r="I222" s="43"/>
      <c r="J222" s="43"/>
      <c r="K222" s="493"/>
      <c r="L222" s="43"/>
      <c r="M222" s="494"/>
      <c r="N222" s="495"/>
      <c r="O222" s="496"/>
      <c r="P222" s="495"/>
      <c r="Q222" s="77"/>
      <c r="R222" s="497"/>
      <c r="S222" s="195"/>
      <c r="T222" s="77"/>
      <c r="U222" s="194"/>
      <c r="V222" s="194"/>
    </row>
    <row r="223" ht="13.5" customHeight="1">
      <c r="A223" s="491"/>
      <c r="B223" s="43"/>
      <c r="C223" s="43"/>
      <c r="D223" s="492"/>
      <c r="E223" s="492"/>
      <c r="F223" s="43"/>
      <c r="G223" s="43"/>
      <c r="H223" s="43"/>
      <c r="I223" s="43"/>
      <c r="J223" s="43"/>
      <c r="K223" s="493"/>
      <c r="L223" s="43"/>
      <c r="M223" s="494"/>
      <c r="N223" s="495"/>
      <c r="O223" s="496"/>
      <c r="P223" s="495"/>
      <c r="Q223" s="77"/>
      <c r="R223" s="497"/>
      <c r="S223" s="195"/>
      <c r="T223" s="77"/>
      <c r="U223" s="194"/>
      <c r="V223" s="194"/>
    </row>
    <row r="224" ht="13.5" customHeight="1">
      <c r="A224" s="491"/>
      <c r="B224" s="43"/>
      <c r="C224" s="43"/>
      <c r="D224" s="492"/>
      <c r="E224" s="492"/>
      <c r="F224" s="43"/>
      <c r="G224" s="43"/>
      <c r="H224" s="43"/>
      <c r="I224" s="43"/>
      <c r="J224" s="43"/>
      <c r="K224" s="493"/>
      <c r="L224" s="43"/>
      <c r="M224" s="494"/>
      <c r="N224" s="495"/>
      <c r="O224" s="496"/>
      <c r="P224" s="495"/>
      <c r="Q224" s="77"/>
      <c r="R224" s="497"/>
      <c r="S224" s="195"/>
      <c r="T224" s="77"/>
      <c r="U224" s="194"/>
      <c r="V224" s="194"/>
    </row>
    <row r="225" ht="13.5" customHeight="1">
      <c r="A225" s="491"/>
      <c r="B225" s="43"/>
      <c r="C225" s="43"/>
      <c r="D225" s="492"/>
      <c r="E225" s="492"/>
      <c r="F225" s="43"/>
      <c r="G225" s="43"/>
      <c r="H225" s="43"/>
      <c r="I225" s="43"/>
      <c r="J225" s="43"/>
      <c r="K225" s="493"/>
      <c r="L225" s="43"/>
      <c r="M225" s="494"/>
      <c r="N225" s="495"/>
      <c r="O225" s="496"/>
      <c r="P225" s="495"/>
      <c r="Q225" s="77"/>
      <c r="R225" s="497"/>
      <c r="S225" s="195"/>
      <c r="T225" s="77"/>
      <c r="U225" s="194"/>
      <c r="V225" s="194"/>
    </row>
    <row r="226" ht="13.5" customHeight="1">
      <c r="A226" s="491"/>
      <c r="B226" s="43"/>
      <c r="C226" s="43"/>
      <c r="D226" s="492"/>
      <c r="E226" s="492"/>
      <c r="F226" s="43"/>
      <c r="G226" s="43"/>
      <c r="H226" s="43"/>
      <c r="I226" s="43"/>
      <c r="J226" s="43"/>
      <c r="K226" s="493"/>
      <c r="L226" s="43"/>
      <c r="M226" s="494"/>
      <c r="N226" s="495"/>
      <c r="O226" s="496"/>
      <c r="P226" s="495"/>
      <c r="Q226" s="77"/>
      <c r="R226" s="497"/>
      <c r="S226" s="195"/>
      <c r="T226" s="77"/>
      <c r="U226" s="194"/>
      <c r="V226" s="194"/>
    </row>
    <row r="227" ht="13.5" customHeight="1">
      <c r="A227" s="491"/>
      <c r="B227" s="43"/>
      <c r="C227" s="43"/>
      <c r="D227" s="492"/>
      <c r="E227" s="492"/>
      <c r="F227" s="43"/>
      <c r="G227" s="43"/>
      <c r="H227" s="43"/>
      <c r="I227" s="43"/>
      <c r="J227" s="43"/>
      <c r="K227" s="493"/>
      <c r="L227" s="43"/>
      <c r="M227" s="494"/>
      <c r="N227" s="495"/>
      <c r="O227" s="496"/>
      <c r="P227" s="495"/>
      <c r="Q227" s="77"/>
      <c r="R227" s="497"/>
      <c r="S227" s="195"/>
      <c r="T227" s="77"/>
      <c r="U227" s="194"/>
      <c r="V227" s="194"/>
    </row>
    <row r="228" ht="13.5" customHeight="1">
      <c r="A228" s="491"/>
      <c r="B228" s="43"/>
      <c r="C228" s="43"/>
      <c r="D228" s="492"/>
      <c r="E228" s="492"/>
      <c r="F228" s="43"/>
      <c r="G228" s="43"/>
      <c r="H228" s="43"/>
      <c r="I228" s="43"/>
      <c r="J228" s="43"/>
      <c r="K228" s="493"/>
      <c r="L228" s="43"/>
      <c r="M228" s="494"/>
      <c r="N228" s="495"/>
      <c r="O228" s="496"/>
      <c r="P228" s="495"/>
      <c r="Q228" s="77"/>
      <c r="R228" s="497"/>
      <c r="S228" s="195"/>
      <c r="T228" s="77"/>
      <c r="U228" s="194"/>
      <c r="V228" s="194"/>
    </row>
    <row r="229" ht="13.5" customHeight="1">
      <c r="A229" s="491"/>
      <c r="B229" s="43"/>
      <c r="C229" s="43"/>
      <c r="D229" s="492"/>
      <c r="E229" s="492"/>
      <c r="F229" s="43"/>
      <c r="G229" s="43"/>
      <c r="H229" s="43"/>
      <c r="I229" s="43"/>
      <c r="J229" s="43"/>
      <c r="K229" s="493"/>
      <c r="L229" s="43"/>
      <c r="M229" s="494"/>
      <c r="N229" s="495"/>
      <c r="O229" s="496"/>
      <c r="P229" s="495"/>
      <c r="Q229" s="77"/>
      <c r="R229" s="497"/>
      <c r="S229" s="195"/>
      <c r="T229" s="77"/>
      <c r="U229" s="194"/>
      <c r="V229" s="194"/>
    </row>
    <row r="230" ht="13.5" customHeight="1">
      <c r="A230" s="491"/>
      <c r="B230" s="43"/>
      <c r="C230" s="43"/>
      <c r="D230" s="492"/>
      <c r="E230" s="492"/>
      <c r="F230" s="43"/>
      <c r="G230" s="43"/>
      <c r="H230" s="43"/>
      <c r="I230" s="43"/>
      <c r="J230" s="43"/>
      <c r="K230" s="493"/>
      <c r="L230" s="43"/>
      <c r="M230" s="494"/>
      <c r="N230" s="495"/>
      <c r="O230" s="496"/>
      <c r="P230" s="495"/>
      <c r="Q230" s="77"/>
      <c r="R230" s="497"/>
      <c r="S230" s="195"/>
      <c r="T230" s="77"/>
      <c r="U230" s="194"/>
      <c r="V230" s="194"/>
    </row>
    <row r="231" ht="13.5" customHeight="1">
      <c r="A231" s="491"/>
      <c r="B231" s="43"/>
      <c r="C231" s="43"/>
      <c r="D231" s="492"/>
      <c r="E231" s="492"/>
      <c r="F231" s="43"/>
      <c r="G231" s="43"/>
      <c r="H231" s="43"/>
      <c r="I231" s="43"/>
      <c r="J231" s="43"/>
      <c r="K231" s="493"/>
      <c r="L231" s="43"/>
      <c r="M231" s="494"/>
      <c r="N231" s="495"/>
      <c r="O231" s="496"/>
      <c r="P231" s="495"/>
      <c r="Q231" s="77"/>
      <c r="R231" s="497"/>
      <c r="S231" s="195"/>
      <c r="T231" s="77"/>
      <c r="U231" s="194"/>
      <c r="V231" s="194"/>
    </row>
    <row r="232" ht="13.5" customHeight="1">
      <c r="A232" s="491"/>
      <c r="B232" s="43"/>
      <c r="C232" s="43"/>
      <c r="D232" s="492"/>
      <c r="E232" s="492"/>
      <c r="F232" s="43"/>
      <c r="G232" s="43"/>
      <c r="H232" s="43"/>
      <c r="I232" s="43"/>
      <c r="J232" s="43"/>
      <c r="K232" s="493"/>
      <c r="L232" s="43"/>
      <c r="M232" s="494"/>
      <c r="N232" s="495"/>
      <c r="O232" s="496"/>
      <c r="P232" s="495"/>
      <c r="Q232" s="77"/>
      <c r="R232" s="497"/>
      <c r="S232" s="195"/>
      <c r="T232" s="77"/>
      <c r="U232" s="194"/>
      <c r="V232" s="194"/>
    </row>
    <row r="233" ht="13.5" customHeight="1">
      <c r="A233" s="491"/>
      <c r="B233" s="43"/>
      <c r="C233" s="43"/>
      <c r="D233" s="492"/>
      <c r="E233" s="492"/>
      <c r="F233" s="43"/>
      <c r="G233" s="43"/>
      <c r="H233" s="43"/>
      <c r="I233" s="43"/>
      <c r="J233" s="43"/>
      <c r="K233" s="493"/>
      <c r="L233" s="43"/>
      <c r="M233" s="494"/>
      <c r="N233" s="495"/>
      <c r="O233" s="496"/>
      <c r="P233" s="495"/>
      <c r="Q233" s="77"/>
      <c r="R233" s="497"/>
      <c r="S233" s="195"/>
      <c r="T233" s="77"/>
      <c r="U233" s="194"/>
      <c r="V233" s="194"/>
    </row>
    <row r="234" ht="13.5" customHeight="1">
      <c r="A234" s="491"/>
      <c r="B234" s="43"/>
      <c r="C234" s="43"/>
      <c r="D234" s="492"/>
      <c r="E234" s="492"/>
      <c r="F234" s="43"/>
      <c r="G234" s="43"/>
      <c r="H234" s="43"/>
      <c r="I234" s="43"/>
      <c r="J234" s="43"/>
      <c r="K234" s="493"/>
      <c r="L234" s="43"/>
      <c r="M234" s="494"/>
      <c r="N234" s="495"/>
      <c r="O234" s="496"/>
      <c r="P234" s="495"/>
      <c r="Q234" s="77"/>
      <c r="R234" s="497"/>
      <c r="S234" s="195"/>
      <c r="T234" s="77"/>
      <c r="U234" s="194"/>
      <c r="V234" s="194"/>
    </row>
    <row r="235" ht="13.5" customHeight="1">
      <c r="A235" s="491"/>
      <c r="B235" s="43"/>
      <c r="C235" s="43"/>
      <c r="D235" s="492"/>
      <c r="E235" s="492"/>
      <c r="F235" s="43"/>
      <c r="G235" s="43"/>
      <c r="H235" s="43"/>
      <c r="I235" s="43"/>
      <c r="J235" s="43"/>
      <c r="K235" s="493"/>
      <c r="L235" s="43"/>
      <c r="M235" s="494"/>
      <c r="N235" s="495"/>
      <c r="O235" s="496"/>
      <c r="P235" s="495"/>
      <c r="Q235" s="77"/>
      <c r="R235" s="497"/>
      <c r="S235" s="195"/>
      <c r="T235" s="77"/>
      <c r="U235" s="194"/>
      <c r="V235" s="194"/>
    </row>
    <row r="236" ht="13.5" customHeight="1">
      <c r="A236" s="491"/>
      <c r="B236" s="43"/>
      <c r="C236" s="43"/>
      <c r="D236" s="492"/>
      <c r="E236" s="492"/>
      <c r="F236" s="43"/>
      <c r="G236" s="43"/>
      <c r="H236" s="43"/>
      <c r="I236" s="43"/>
      <c r="J236" s="43"/>
      <c r="K236" s="493"/>
      <c r="L236" s="43"/>
      <c r="M236" s="494"/>
      <c r="N236" s="495"/>
      <c r="O236" s="496"/>
      <c r="P236" s="495"/>
      <c r="Q236" s="77"/>
      <c r="R236" s="497"/>
      <c r="S236" s="195"/>
      <c r="T236" s="77"/>
      <c r="U236" s="194"/>
      <c r="V236" s="194"/>
    </row>
    <row r="237" ht="13.5" customHeight="1">
      <c r="A237" s="491"/>
      <c r="B237" s="43"/>
      <c r="C237" s="43"/>
      <c r="D237" s="492"/>
      <c r="E237" s="492"/>
      <c r="F237" s="43"/>
      <c r="G237" s="43"/>
      <c r="H237" s="43"/>
      <c r="I237" s="43"/>
      <c r="J237" s="43"/>
      <c r="K237" s="493"/>
      <c r="L237" s="43"/>
      <c r="M237" s="494"/>
      <c r="N237" s="495"/>
      <c r="O237" s="496"/>
      <c r="P237" s="495"/>
      <c r="Q237" s="77"/>
      <c r="R237" s="497"/>
      <c r="S237" s="195"/>
      <c r="T237" s="77"/>
      <c r="U237" s="194"/>
      <c r="V237" s="194"/>
    </row>
    <row r="238" ht="13.5" customHeight="1">
      <c r="A238" s="491"/>
      <c r="B238" s="43"/>
      <c r="C238" s="43"/>
      <c r="D238" s="492"/>
      <c r="E238" s="492"/>
      <c r="F238" s="43"/>
      <c r="G238" s="43"/>
      <c r="H238" s="43"/>
      <c r="I238" s="43"/>
      <c r="J238" s="43"/>
      <c r="K238" s="493"/>
      <c r="L238" s="43"/>
      <c r="M238" s="494"/>
      <c r="N238" s="495"/>
      <c r="O238" s="496"/>
      <c r="P238" s="495"/>
      <c r="Q238" s="77"/>
      <c r="R238" s="497"/>
      <c r="S238" s="195"/>
      <c r="T238" s="77"/>
      <c r="U238" s="194"/>
      <c r="V238" s="194"/>
    </row>
    <row r="239" ht="13.5" customHeight="1">
      <c r="A239" s="491"/>
      <c r="B239" s="43"/>
      <c r="C239" s="43"/>
      <c r="D239" s="492"/>
      <c r="E239" s="492"/>
      <c r="F239" s="43"/>
      <c r="G239" s="43"/>
      <c r="H239" s="43"/>
      <c r="I239" s="43"/>
      <c r="J239" s="43"/>
      <c r="K239" s="493"/>
      <c r="L239" s="43"/>
      <c r="M239" s="494"/>
      <c r="N239" s="495"/>
      <c r="O239" s="496"/>
      <c r="P239" s="495"/>
      <c r="Q239" s="77"/>
      <c r="R239" s="497"/>
      <c r="S239" s="195"/>
      <c r="T239" s="77"/>
      <c r="U239" s="194"/>
      <c r="V239" s="194"/>
    </row>
    <row r="240" ht="13.5" customHeight="1">
      <c r="A240" s="491"/>
      <c r="B240" s="43"/>
      <c r="C240" s="43"/>
      <c r="D240" s="492"/>
      <c r="E240" s="492"/>
      <c r="F240" s="43"/>
      <c r="G240" s="43"/>
      <c r="H240" s="43"/>
      <c r="I240" s="43"/>
      <c r="J240" s="43"/>
      <c r="K240" s="493"/>
      <c r="L240" s="43"/>
      <c r="M240" s="494"/>
      <c r="N240" s="495"/>
      <c r="O240" s="496"/>
      <c r="P240" s="495"/>
      <c r="Q240" s="77"/>
      <c r="R240" s="497"/>
      <c r="S240" s="195"/>
      <c r="T240" s="77"/>
      <c r="U240" s="194"/>
      <c r="V240" s="194"/>
    </row>
    <row r="241" ht="13.5" customHeight="1">
      <c r="A241" s="491"/>
      <c r="B241" s="43"/>
      <c r="C241" s="43"/>
      <c r="D241" s="492"/>
      <c r="E241" s="492"/>
      <c r="F241" s="43"/>
      <c r="G241" s="43"/>
      <c r="H241" s="43"/>
      <c r="I241" s="43"/>
      <c r="J241" s="43"/>
      <c r="K241" s="493"/>
      <c r="L241" s="43"/>
      <c r="M241" s="494"/>
      <c r="N241" s="495"/>
      <c r="O241" s="496"/>
      <c r="P241" s="495"/>
      <c r="Q241" s="77"/>
      <c r="R241" s="497"/>
      <c r="S241" s="195"/>
      <c r="T241" s="77"/>
      <c r="U241" s="194"/>
      <c r="V241" s="194"/>
    </row>
    <row r="242" ht="13.5" customHeight="1">
      <c r="A242" s="491"/>
      <c r="B242" s="43"/>
      <c r="C242" s="43"/>
      <c r="D242" s="492"/>
      <c r="E242" s="492"/>
      <c r="F242" s="43"/>
      <c r="G242" s="43"/>
      <c r="H242" s="43"/>
      <c r="I242" s="43"/>
      <c r="J242" s="43"/>
      <c r="K242" s="493"/>
      <c r="L242" s="43"/>
      <c r="M242" s="494"/>
      <c r="N242" s="495"/>
      <c r="O242" s="496"/>
      <c r="P242" s="495"/>
      <c r="Q242" s="77"/>
      <c r="R242" s="497"/>
      <c r="S242" s="195"/>
      <c r="T242" s="77"/>
      <c r="U242" s="194"/>
      <c r="V242" s="194"/>
    </row>
    <row r="243" ht="13.5" customHeight="1">
      <c r="A243" s="491"/>
      <c r="B243" s="43"/>
      <c r="C243" s="43"/>
      <c r="D243" s="492"/>
      <c r="E243" s="492"/>
      <c r="F243" s="43"/>
      <c r="G243" s="43"/>
      <c r="H243" s="43"/>
      <c r="I243" s="43"/>
      <c r="J243" s="43"/>
      <c r="K243" s="493"/>
      <c r="L243" s="43"/>
      <c r="M243" s="494"/>
      <c r="N243" s="495"/>
      <c r="O243" s="496"/>
      <c r="P243" s="495"/>
      <c r="Q243" s="77"/>
      <c r="R243" s="497"/>
      <c r="S243" s="195"/>
      <c r="T243" s="77"/>
      <c r="U243" s="194"/>
      <c r="V243" s="194"/>
    </row>
    <row r="244" ht="13.5" customHeight="1">
      <c r="A244" s="491"/>
      <c r="B244" s="43"/>
      <c r="C244" s="43"/>
      <c r="D244" s="492"/>
      <c r="E244" s="492"/>
      <c r="F244" s="43"/>
      <c r="G244" s="43"/>
      <c r="H244" s="43"/>
      <c r="I244" s="43"/>
      <c r="J244" s="43"/>
      <c r="K244" s="493"/>
      <c r="L244" s="43"/>
      <c r="M244" s="494"/>
      <c r="N244" s="495"/>
      <c r="O244" s="496"/>
      <c r="P244" s="495"/>
      <c r="Q244" s="77"/>
      <c r="R244" s="497"/>
      <c r="S244" s="195"/>
      <c r="T244" s="77"/>
      <c r="U244" s="194"/>
      <c r="V244" s="194"/>
    </row>
    <row r="245" ht="13.5" customHeight="1">
      <c r="A245" s="491"/>
      <c r="B245" s="43"/>
      <c r="C245" s="43"/>
      <c r="D245" s="492"/>
      <c r="E245" s="492"/>
      <c r="F245" s="43"/>
      <c r="G245" s="43"/>
      <c r="H245" s="43"/>
      <c r="I245" s="43"/>
      <c r="J245" s="43"/>
      <c r="K245" s="493"/>
      <c r="L245" s="43"/>
      <c r="M245" s="494"/>
      <c r="N245" s="495"/>
      <c r="O245" s="496"/>
      <c r="P245" s="495"/>
      <c r="Q245" s="77"/>
      <c r="R245" s="497"/>
      <c r="S245" s="195"/>
      <c r="T245" s="77"/>
      <c r="U245" s="194"/>
      <c r="V245" s="194"/>
    </row>
    <row r="246" ht="13.5" customHeight="1">
      <c r="A246" s="491"/>
      <c r="B246" s="43"/>
      <c r="C246" s="43"/>
      <c r="D246" s="492"/>
      <c r="E246" s="492"/>
      <c r="F246" s="43"/>
      <c r="G246" s="43"/>
      <c r="H246" s="43"/>
      <c r="I246" s="43"/>
      <c r="J246" s="43"/>
      <c r="K246" s="493"/>
      <c r="L246" s="43"/>
      <c r="M246" s="494"/>
      <c r="N246" s="495"/>
      <c r="O246" s="496"/>
      <c r="P246" s="495"/>
      <c r="Q246" s="77"/>
      <c r="R246" s="497"/>
      <c r="S246" s="195"/>
      <c r="T246" s="77"/>
      <c r="U246" s="194"/>
      <c r="V246" s="194"/>
    </row>
    <row r="247" ht="13.5" customHeight="1">
      <c r="A247" s="491"/>
      <c r="B247" s="43"/>
      <c r="C247" s="43"/>
      <c r="D247" s="492"/>
      <c r="E247" s="492"/>
      <c r="F247" s="43"/>
      <c r="G247" s="43"/>
      <c r="H247" s="43"/>
      <c r="I247" s="43"/>
      <c r="J247" s="43"/>
      <c r="K247" s="493"/>
      <c r="L247" s="43"/>
      <c r="M247" s="494"/>
      <c r="N247" s="495"/>
      <c r="O247" s="496"/>
      <c r="P247" s="495"/>
      <c r="Q247" s="77"/>
      <c r="R247" s="497"/>
      <c r="S247" s="195"/>
      <c r="T247" s="77"/>
      <c r="U247" s="194"/>
      <c r="V247" s="194"/>
    </row>
    <row r="248" ht="13.5" customHeight="1">
      <c r="A248" s="491"/>
      <c r="B248" s="43"/>
      <c r="C248" s="43"/>
      <c r="D248" s="492"/>
      <c r="E248" s="492"/>
      <c r="F248" s="43"/>
      <c r="G248" s="43"/>
      <c r="H248" s="43"/>
      <c r="I248" s="43"/>
      <c r="J248" s="43"/>
      <c r="K248" s="493"/>
      <c r="L248" s="43"/>
      <c r="M248" s="494"/>
      <c r="N248" s="495"/>
      <c r="O248" s="496"/>
      <c r="P248" s="495"/>
      <c r="Q248" s="77"/>
      <c r="R248" s="497"/>
      <c r="S248" s="195"/>
      <c r="T248" s="77"/>
      <c r="U248" s="194"/>
      <c r="V248" s="194"/>
    </row>
    <row r="249" ht="13.5" customHeight="1">
      <c r="A249" s="491"/>
      <c r="B249" s="43"/>
      <c r="C249" s="43"/>
      <c r="D249" s="492"/>
      <c r="E249" s="492"/>
      <c r="F249" s="43"/>
      <c r="G249" s="43"/>
      <c r="H249" s="43"/>
      <c r="I249" s="43"/>
      <c r="J249" s="43"/>
      <c r="K249" s="493"/>
      <c r="L249" s="43"/>
      <c r="M249" s="494"/>
      <c r="N249" s="495"/>
      <c r="O249" s="496"/>
      <c r="P249" s="495"/>
      <c r="Q249" s="77"/>
      <c r="R249" s="497"/>
      <c r="S249" s="195"/>
      <c r="T249" s="77"/>
      <c r="U249" s="194"/>
      <c r="V249" s="194"/>
    </row>
    <row r="250" ht="13.5" customHeight="1">
      <c r="A250" s="491"/>
      <c r="B250" s="43"/>
      <c r="C250" s="43"/>
      <c r="D250" s="492"/>
      <c r="E250" s="492"/>
      <c r="F250" s="43"/>
      <c r="G250" s="43"/>
      <c r="H250" s="43"/>
      <c r="I250" s="43"/>
      <c r="J250" s="43"/>
      <c r="K250" s="493"/>
      <c r="L250" s="43"/>
      <c r="M250" s="494"/>
      <c r="N250" s="495"/>
      <c r="O250" s="496"/>
      <c r="P250" s="495"/>
      <c r="Q250" s="77"/>
      <c r="R250" s="497"/>
      <c r="S250" s="195"/>
      <c r="T250" s="77"/>
      <c r="U250" s="194"/>
      <c r="V250" s="194"/>
    </row>
    <row r="251" ht="13.5" customHeight="1">
      <c r="A251" s="491"/>
      <c r="B251" s="43"/>
      <c r="C251" s="43"/>
      <c r="D251" s="492"/>
      <c r="E251" s="492"/>
      <c r="F251" s="43"/>
      <c r="G251" s="43"/>
      <c r="H251" s="43"/>
      <c r="I251" s="43"/>
      <c r="J251" s="43"/>
      <c r="K251" s="493"/>
      <c r="L251" s="43"/>
      <c r="M251" s="494"/>
      <c r="N251" s="495"/>
      <c r="O251" s="496"/>
      <c r="P251" s="495"/>
      <c r="Q251" s="77"/>
      <c r="R251" s="497"/>
      <c r="S251" s="195"/>
      <c r="T251" s="77"/>
      <c r="U251" s="194"/>
      <c r="V251" s="194"/>
    </row>
    <row r="252" ht="13.5" customHeight="1">
      <c r="A252" s="491"/>
      <c r="B252" s="43"/>
      <c r="C252" s="43"/>
      <c r="D252" s="492"/>
      <c r="E252" s="492"/>
      <c r="F252" s="43"/>
      <c r="G252" s="43"/>
      <c r="H252" s="43"/>
      <c r="I252" s="43"/>
      <c r="J252" s="43"/>
      <c r="K252" s="493"/>
      <c r="L252" s="43"/>
      <c r="M252" s="494"/>
      <c r="N252" s="495"/>
      <c r="O252" s="496"/>
      <c r="P252" s="495"/>
      <c r="Q252" s="77"/>
      <c r="R252" s="497"/>
      <c r="S252" s="195"/>
      <c r="T252" s="77"/>
      <c r="U252" s="194"/>
      <c r="V252" s="194"/>
    </row>
    <row r="253" ht="13.5" customHeight="1">
      <c r="A253" s="491"/>
      <c r="B253" s="43"/>
      <c r="C253" s="43"/>
      <c r="D253" s="492"/>
      <c r="E253" s="492"/>
      <c r="F253" s="43"/>
      <c r="G253" s="43"/>
      <c r="H253" s="43"/>
      <c r="I253" s="43"/>
      <c r="J253" s="43"/>
      <c r="K253" s="493"/>
      <c r="L253" s="43"/>
      <c r="M253" s="494"/>
      <c r="N253" s="495"/>
      <c r="O253" s="496"/>
      <c r="P253" s="495"/>
      <c r="Q253" s="77"/>
      <c r="R253" s="497"/>
      <c r="S253" s="195"/>
      <c r="T253" s="77"/>
      <c r="U253" s="194"/>
      <c r="V253" s="194"/>
    </row>
    <row r="254" ht="13.5" customHeight="1">
      <c r="A254" s="491"/>
      <c r="B254" s="43"/>
      <c r="C254" s="43"/>
      <c r="D254" s="492"/>
      <c r="E254" s="492"/>
      <c r="F254" s="43"/>
      <c r="G254" s="43"/>
      <c r="H254" s="43"/>
      <c r="I254" s="43"/>
      <c r="J254" s="43"/>
      <c r="K254" s="493"/>
      <c r="L254" s="43"/>
      <c r="M254" s="494"/>
      <c r="N254" s="495"/>
      <c r="O254" s="496"/>
      <c r="P254" s="495"/>
      <c r="Q254" s="77"/>
      <c r="R254" s="497"/>
      <c r="S254" s="195"/>
      <c r="T254" s="77"/>
      <c r="U254" s="194"/>
      <c r="V254" s="194"/>
    </row>
    <row r="255" ht="13.5" customHeight="1">
      <c r="A255" s="491"/>
      <c r="B255" s="43"/>
      <c r="C255" s="43"/>
      <c r="D255" s="492"/>
      <c r="E255" s="492"/>
      <c r="F255" s="43"/>
      <c r="G255" s="43"/>
      <c r="H255" s="43"/>
      <c r="I255" s="43"/>
      <c r="J255" s="43"/>
      <c r="K255" s="493"/>
      <c r="L255" s="43"/>
      <c r="M255" s="494"/>
      <c r="N255" s="495"/>
      <c r="O255" s="496"/>
      <c r="P255" s="495"/>
      <c r="Q255" s="77"/>
      <c r="R255" s="497"/>
      <c r="S255" s="195"/>
      <c r="T255" s="77"/>
      <c r="U255" s="194"/>
      <c r="V255" s="194"/>
    </row>
    <row r="256" ht="13.5" customHeight="1">
      <c r="A256" s="491"/>
      <c r="B256" s="43"/>
      <c r="C256" s="43"/>
      <c r="D256" s="492"/>
      <c r="E256" s="492"/>
      <c r="F256" s="43"/>
      <c r="G256" s="43"/>
      <c r="H256" s="43"/>
      <c r="I256" s="43"/>
      <c r="J256" s="43"/>
      <c r="K256" s="493"/>
      <c r="L256" s="43"/>
      <c r="M256" s="494"/>
      <c r="N256" s="495"/>
      <c r="O256" s="496"/>
      <c r="P256" s="495"/>
      <c r="Q256" s="77"/>
      <c r="R256" s="497"/>
      <c r="S256" s="195"/>
      <c r="T256" s="77"/>
      <c r="U256" s="194"/>
      <c r="V256" s="194"/>
    </row>
    <row r="257" ht="13.5" customHeight="1">
      <c r="A257" s="491"/>
      <c r="B257" s="43"/>
      <c r="C257" s="43"/>
      <c r="D257" s="492"/>
      <c r="E257" s="492"/>
      <c r="F257" s="43"/>
      <c r="G257" s="43"/>
      <c r="H257" s="43"/>
      <c r="I257" s="43"/>
      <c r="J257" s="43"/>
      <c r="K257" s="493"/>
      <c r="L257" s="43"/>
      <c r="M257" s="494"/>
      <c r="N257" s="495"/>
      <c r="O257" s="496"/>
      <c r="P257" s="495"/>
      <c r="Q257" s="77"/>
      <c r="R257" s="497"/>
      <c r="S257" s="195"/>
      <c r="T257" s="77"/>
      <c r="U257" s="194"/>
      <c r="V257" s="194"/>
    </row>
    <row r="258" ht="13.5" customHeight="1">
      <c r="A258" s="491"/>
      <c r="B258" s="43"/>
      <c r="C258" s="43"/>
      <c r="D258" s="492"/>
      <c r="E258" s="492"/>
      <c r="F258" s="43"/>
      <c r="G258" s="43"/>
      <c r="H258" s="43"/>
      <c r="I258" s="43"/>
      <c r="J258" s="43"/>
      <c r="K258" s="493"/>
      <c r="L258" s="43"/>
      <c r="M258" s="494"/>
      <c r="N258" s="495"/>
      <c r="O258" s="496"/>
      <c r="P258" s="495"/>
      <c r="Q258" s="77"/>
      <c r="R258" s="497"/>
      <c r="S258" s="195"/>
      <c r="T258" s="77"/>
      <c r="U258" s="194"/>
      <c r="V258" s="194"/>
    </row>
    <row r="259" ht="13.5" customHeight="1">
      <c r="A259" s="491"/>
      <c r="B259" s="43"/>
      <c r="C259" s="43"/>
      <c r="D259" s="492"/>
      <c r="E259" s="492"/>
      <c r="F259" s="43"/>
      <c r="G259" s="43"/>
      <c r="H259" s="43"/>
      <c r="I259" s="43"/>
      <c r="J259" s="43"/>
      <c r="K259" s="493"/>
      <c r="L259" s="43"/>
      <c r="M259" s="494"/>
      <c r="N259" s="495"/>
      <c r="O259" s="496"/>
      <c r="P259" s="495"/>
      <c r="Q259" s="77"/>
      <c r="R259" s="497"/>
      <c r="S259" s="195"/>
      <c r="T259" s="77"/>
      <c r="U259" s="194"/>
      <c r="V259" s="194"/>
    </row>
    <row r="260" ht="13.5" customHeight="1">
      <c r="A260" s="491"/>
      <c r="B260" s="43"/>
      <c r="C260" s="43"/>
      <c r="D260" s="492"/>
      <c r="E260" s="492"/>
      <c r="F260" s="43"/>
      <c r="G260" s="43"/>
      <c r="H260" s="43"/>
      <c r="I260" s="43"/>
      <c r="J260" s="43"/>
      <c r="K260" s="493"/>
      <c r="L260" s="43"/>
      <c r="M260" s="494"/>
      <c r="N260" s="495"/>
      <c r="O260" s="496"/>
      <c r="P260" s="495"/>
      <c r="Q260" s="77"/>
      <c r="R260" s="497"/>
      <c r="S260" s="195"/>
      <c r="T260" s="77"/>
      <c r="U260" s="194"/>
      <c r="V260" s="194"/>
    </row>
    <row r="261" ht="13.5" customHeight="1">
      <c r="A261" s="491"/>
      <c r="B261" s="43"/>
      <c r="C261" s="43"/>
      <c r="D261" s="492"/>
      <c r="E261" s="492"/>
      <c r="F261" s="43"/>
      <c r="G261" s="43"/>
      <c r="H261" s="43"/>
      <c r="I261" s="43"/>
      <c r="J261" s="43"/>
      <c r="K261" s="493"/>
      <c r="L261" s="43"/>
      <c r="M261" s="494"/>
      <c r="N261" s="495"/>
      <c r="O261" s="496"/>
      <c r="P261" s="495"/>
      <c r="Q261" s="77"/>
      <c r="R261" s="497"/>
      <c r="S261" s="195"/>
      <c r="T261" s="77"/>
      <c r="U261" s="194"/>
      <c r="V261" s="194"/>
    </row>
    <row r="262" ht="13.5" customHeight="1">
      <c r="A262" s="491"/>
      <c r="B262" s="43"/>
      <c r="C262" s="43"/>
      <c r="D262" s="492"/>
      <c r="E262" s="492"/>
      <c r="F262" s="43"/>
      <c r="G262" s="43"/>
      <c r="H262" s="43"/>
      <c r="I262" s="43"/>
      <c r="J262" s="43"/>
      <c r="K262" s="493"/>
      <c r="L262" s="43"/>
      <c r="M262" s="494"/>
      <c r="N262" s="495"/>
      <c r="O262" s="496"/>
      <c r="P262" s="495"/>
      <c r="Q262" s="77"/>
      <c r="R262" s="497"/>
      <c r="S262" s="195"/>
      <c r="T262" s="77"/>
      <c r="U262" s="194"/>
      <c r="V262" s="194"/>
    </row>
    <row r="263" ht="13.5" customHeight="1">
      <c r="A263" s="491"/>
      <c r="B263" s="43"/>
      <c r="C263" s="43"/>
      <c r="D263" s="492"/>
      <c r="E263" s="492"/>
      <c r="F263" s="43"/>
      <c r="G263" s="43"/>
      <c r="H263" s="43"/>
      <c r="I263" s="43"/>
      <c r="J263" s="43"/>
      <c r="K263" s="493"/>
      <c r="L263" s="43"/>
      <c r="M263" s="494"/>
      <c r="N263" s="495"/>
      <c r="O263" s="496"/>
      <c r="P263" s="495"/>
      <c r="Q263" s="77"/>
      <c r="R263" s="497"/>
      <c r="S263" s="195"/>
      <c r="T263" s="77"/>
      <c r="U263" s="194"/>
      <c r="V263" s="194"/>
    </row>
    <row r="264" ht="13.5" customHeight="1">
      <c r="A264" s="491"/>
      <c r="B264" s="43"/>
      <c r="C264" s="43"/>
      <c r="D264" s="492"/>
      <c r="E264" s="492"/>
      <c r="F264" s="43"/>
      <c r="G264" s="43"/>
      <c r="H264" s="43"/>
      <c r="I264" s="43"/>
      <c r="J264" s="43"/>
      <c r="K264" s="493"/>
      <c r="L264" s="43"/>
      <c r="M264" s="494"/>
      <c r="N264" s="495"/>
      <c r="O264" s="496"/>
      <c r="P264" s="495"/>
      <c r="Q264" s="77"/>
      <c r="R264" s="497"/>
      <c r="S264" s="195"/>
      <c r="T264" s="77"/>
      <c r="U264" s="194"/>
      <c r="V264" s="194"/>
    </row>
    <row r="265" ht="13.5" customHeight="1">
      <c r="A265" s="491"/>
      <c r="B265" s="43"/>
      <c r="C265" s="43"/>
      <c r="D265" s="492"/>
      <c r="E265" s="492"/>
      <c r="F265" s="43"/>
      <c r="G265" s="43"/>
      <c r="H265" s="43"/>
      <c r="I265" s="43"/>
      <c r="J265" s="43"/>
      <c r="K265" s="493"/>
      <c r="L265" s="43"/>
      <c r="M265" s="494"/>
      <c r="N265" s="495"/>
      <c r="O265" s="496"/>
      <c r="P265" s="495"/>
      <c r="Q265" s="77"/>
      <c r="R265" s="497"/>
      <c r="S265" s="195"/>
      <c r="T265" s="77"/>
      <c r="U265" s="194"/>
      <c r="V265" s="194"/>
    </row>
    <row r="266" ht="13.5" customHeight="1">
      <c r="A266" s="491"/>
      <c r="B266" s="43"/>
      <c r="C266" s="43"/>
      <c r="D266" s="492"/>
      <c r="E266" s="492"/>
      <c r="F266" s="43"/>
      <c r="G266" s="43"/>
      <c r="H266" s="43"/>
      <c r="I266" s="43"/>
      <c r="J266" s="43"/>
      <c r="K266" s="493"/>
      <c r="L266" s="43"/>
      <c r="M266" s="494"/>
      <c r="N266" s="495"/>
      <c r="O266" s="496"/>
      <c r="P266" s="495"/>
      <c r="Q266" s="77"/>
      <c r="R266" s="497"/>
      <c r="S266" s="195"/>
      <c r="T266" s="77"/>
      <c r="U266" s="194"/>
      <c r="V266" s="194"/>
    </row>
    <row r="267" ht="13.5" customHeight="1">
      <c r="A267" s="491"/>
      <c r="B267" s="43"/>
      <c r="C267" s="43"/>
      <c r="D267" s="492"/>
      <c r="E267" s="492"/>
      <c r="F267" s="43"/>
      <c r="G267" s="43"/>
      <c r="H267" s="43"/>
      <c r="I267" s="43"/>
      <c r="J267" s="43"/>
      <c r="K267" s="493"/>
      <c r="L267" s="43"/>
      <c r="M267" s="494"/>
      <c r="N267" s="495"/>
      <c r="O267" s="496"/>
      <c r="P267" s="495"/>
      <c r="Q267" s="77"/>
      <c r="R267" s="497"/>
      <c r="S267" s="195"/>
      <c r="T267" s="77"/>
      <c r="U267" s="194"/>
      <c r="V267" s="194"/>
    </row>
    <row r="268" ht="13.5" customHeight="1">
      <c r="A268" s="491"/>
      <c r="B268" s="43"/>
      <c r="C268" s="43"/>
      <c r="D268" s="492"/>
      <c r="E268" s="492"/>
      <c r="F268" s="43"/>
      <c r="G268" s="43"/>
      <c r="H268" s="43"/>
      <c r="I268" s="43"/>
      <c r="J268" s="43"/>
      <c r="K268" s="493"/>
      <c r="L268" s="43"/>
      <c r="M268" s="494"/>
      <c r="N268" s="495"/>
      <c r="O268" s="496"/>
      <c r="P268" s="495"/>
      <c r="Q268" s="77"/>
      <c r="R268" s="497"/>
      <c r="S268" s="195"/>
      <c r="T268" s="77"/>
      <c r="U268" s="194"/>
      <c r="V268" s="194"/>
    </row>
    <row r="269" ht="13.5" customHeight="1">
      <c r="A269" s="491"/>
      <c r="B269" s="43"/>
      <c r="C269" s="43"/>
      <c r="D269" s="492"/>
      <c r="E269" s="492"/>
      <c r="F269" s="43"/>
      <c r="G269" s="43"/>
      <c r="H269" s="43"/>
      <c r="I269" s="43"/>
      <c r="J269" s="43"/>
      <c r="K269" s="493"/>
      <c r="L269" s="43"/>
      <c r="M269" s="494"/>
      <c r="N269" s="495"/>
      <c r="O269" s="496"/>
      <c r="P269" s="495"/>
      <c r="Q269" s="77"/>
      <c r="R269" s="497"/>
      <c r="S269" s="195"/>
      <c r="T269" s="77"/>
      <c r="U269" s="194"/>
      <c r="V269" s="194"/>
    </row>
    <row r="270" ht="13.5" customHeight="1">
      <c r="A270" s="491"/>
      <c r="B270" s="43"/>
      <c r="C270" s="43"/>
      <c r="D270" s="492"/>
      <c r="E270" s="492"/>
      <c r="F270" s="43"/>
      <c r="G270" s="43"/>
      <c r="H270" s="43"/>
      <c r="I270" s="43"/>
      <c r="J270" s="43"/>
      <c r="K270" s="493"/>
      <c r="L270" s="43"/>
      <c r="M270" s="494"/>
      <c r="N270" s="495"/>
      <c r="O270" s="496"/>
      <c r="P270" s="495"/>
      <c r="Q270" s="77"/>
      <c r="R270" s="497"/>
      <c r="S270" s="195"/>
      <c r="T270" s="77"/>
      <c r="U270" s="194"/>
      <c r="V270" s="194"/>
    </row>
    <row r="271" ht="13.5" customHeight="1">
      <c r="A271" s="491"/>
      <c r="B271" s="43"/>
      <c r="C271" s="43"/>
      <c r="D271" s="492"/>
      <c r="E271" s="492"/>
      <c r="F271" s="43"/>
      <c r="G271" s="43"/>
      <c r="H271" s="43"/>
      <c r="I271" s="43"/>
      <c r="J271" s="43"/>
      <c r="K271" s="493"/>
      <c r="L271" s="43"/>
      <c r="M271" s="494"/>
      <c r="N271" s="495"/>
      <c r="O271" s="496"/>
      <c r="P271" s="495"/>
      <c r="Q271" s="77"/>
      <c r="R271" s="497"/>
      <c r="S271" s="195"/>
      <c r="T271" s="77"/>
      <c r="U271" s="194"/>
      <c r="V271" s="194"/>
    </row>
    <row r="272" ht="13.5" customHeight="1">
      <c r="A272" s="491"/>
      <c r="B272" s="43"/>
      <c r="C272" s="43"/>
      <c r="D272" s="492"/>
      <c r="E272" s="492"/>
      <c r="F272" s="43"/>
      <c r="G272" s="43"/>
      <c r="H272" s="43"/>
      <c r="I272" s="43"/>
      <c r="J272" s="43"/>
      <c r="K272" s="493"/>
      <c r="L272" s="43"/>
      <c r="M272" s="494"/>
      <c r="N272" s="495"/>
      <c r="O272" s="496"/>
      <c r="P272" s="495"/>
      <c r="Q272" s="77"/>
      <c r="R272" s="497"/>
      <c r="S272" s="195"/>
      <c r="T272" s="77"/>
      <c r="U272" s="194"/>
      <c r="V272" s="194"/>
    </row>
    <row r="273" ht="13.5" customHeight="1">
      <c r="A273" s="491"/>
      <c r="B273" s="43"/>
      <c r="C273" s="43"/>
      <c r="D273" s="492"/>
      <c r="E273" s="492"/>
      <c r="F273" s="43"/>
      <c r="G273" s="43"/>
      <c r="H273" s="43"/>
      <c r="I273" s="43"/>
      <c r="J273" s="43"/>
      <c r="K273" s="493"/>
      <c r="L273" s="43"/>
      <c r="M273" s="494"/>
      <c r="N273" s="495"/>
      <c r="O273" s="496"/>
      <c r="P273" s="495"/>
      <c r="Q273" s="77"/>
      <c r="R273" s="497"/>
      <c r="S273" s="195"/>
      <c r="T273" s="77"/>
      <c r="U273" s="194"/>
      <c r="V273" s="194"/>
    </row>
    <row r="274" ht="13.5" customHeight="1">
      <c r="A274" s="491"/>
      <c r="B274" s="43"/>
      <c r="C274" s="43"/>
      <c r="D274" s="492"/>
      <c r="E274" s="492"/>
      <c r="F274" s="43"/>
      <c r="G274" s="43"/>
      <c r="H274" s="43"/>
      <c r="I274" s="43"/>
      <c r="J274" s="43"/>
      <c r="K274" s="493"/>
      <c r="L274" s="43"/>
      <c r="M274" s="494"/>
      <c r="N274" s="495"/>
      <c r="O274" s="496"/>
      <c r="P274" s="495"/>
      <c r="Q274" s="77"/>
      <c r="R274" s="497"/>
      <c r="S274" s="195"/>
      <c r="T274" s="77"/>
      <c r="U274" s="194"/>
      <c r="V274" s="194"/>
    </row>
    <row r="275" ht="13.5" customHeight="1">
      <c r="A275" s="491"/>
      <c r="B275" s="43"/>
      <c r="C275" s="43"/>
      <c r="D275" s="492"/>
      <c r="E275" s="492"/>
      <c r="F275" s="43"/>
      <c r="G275" s="43"/>
      <c r="H275" s="43"/>
      <c r="I275" s="43"/>
      <c r="J275" s="43"/>
      <c r="K275" s="493"/>
      <c r="L275" s="43"/>
      <c r="M275" s="494"/>
      <c r="N275" s="495"/>
      <c r="O275" s="496"/>
      <c r="P275" s="495"/>
      <c r="Q275" s="77"/>
      <c r="R275" s="497"/>
      <c r="S275" s="195"/>
      <c r="T275" s="77"/>
      <c r="U275" s="194"/>
      <c r="V275" s="194"/>
    </row>
    <row r="276" ht="13.5" customHeight="1">
      <c r="A276" s="491"/>
      <c r="B276" s="43"/>
      <c r="C276" s="43"/>
      <c r="D276" s="492"/>
      <c r="E276" s="492"/>
      <c r="F276" s="43"/>
      <c r="G276" s="43"/>
      <c r="H276" s="43"/>
      <c r="I276" s="43"/>
      <c r="J276" s="43"/>
      <c r="K276" s="493"/>
      <c r="L276" s="43"/>
      <c r="M276" s="494"/>
      <c r="N276" s="495"/>
      <c r="O276" s="496"/>
      <c r="P276" s="495"/>
      <c r="Q276" s="77"/>
      <c r="R276" s="497"/>
      <c r="S276" s="195"/>
      <c r="T276" s="77"/>
      <c r="U276" s="194"/>
      <c r="V276" s="194"/>
    </row>
    <row r="277" ht="13.5" customHeight="1">
      <c r="A277" s="491"/>
      <c r="B277" s="43"/>
      <c r="C277" s="43"/>
      <c r="D277" s="492"/>
      <c r="E277" s="492"/>
      <c r="F277" s="43"/>
      <c r="G277" s="43"/>
      <c r="H277" s="43"/>
      <c r="I277" s="43"/>
      <c r="J277" s="43"/>
      <c r="K277" s="493"/>
      <c r="L277" s="43"/>
      <c r="M277" s="494"/>
      <c r="N277" s="495"/>
      <c r="O277" s="496"/>
      <c r="P277" s="495"/>
      <c r="Q277" s="77"/>
      <c r="R277" s="497"/>
      <c r="S277" s="195"/>
      <c r="T277" s="77"/>
      <c r="U277" s="194"/>
      <c r="V277" s="194"/>
    </row>
    <row r="278" ht="13.5" customHeight="1">
      <c r="A278" s="491"/>
      <c r="B278" s="43"/>
      <c r="C278" s="43"/>
      <c r="D278" s="492"/>
      <c r="E278" s="492"/>
      <c r="F278" s="43"/>
      <c r="G278" s="43"/>
      <c r="H278" s="43"/>
      <c r="I278" s="43"/>
      <c r="J278" s="43"/>
      <c r="K278" s="493"/>
      <c r="L278" s="43"/>
      <c r="M278" s="494"/>
      <c r="N278" s="495"/>
      <c r="O278" s="496"/>
      <c r="P278" s="495"/>
      <c r="Q278" s="77"/>
      <c r="R278" s="497"/>
      <c r="S278" s="195"/>
      <c r="T278" s="77"/>
      <c r="U278" s="194"/>
      <c r="V278" s="194"/>
    </row>
    <row r="279" ht="13.5" customHeight="1">
      <c r="A279" s="491"/>
      <c r="B279" s="43"/>
      <c r="C279" s="43"/>
      <c r="D279" s="492"/>
      <c r="E279" s="492"/>
      <c r="F279" s="43"/>
      <c r="G279" s="43"/>
      <c r="H279" s="43"/>
      <c r="I279" s="43"/>
      <c r="J279" s="43"/>
      <c r="K279" s="493"/>
      <c r="L279" s="43"/>
      <c r="M279" s="494"/>
      <c r="N279" s="495"/>
      <c r="O279" s="496"/>
      <c r="P279" s="495"/>
      <c r="Q279" s="77"/>
      <c r="R279" s="497"/>
      <c r="S279" s="195"/>
      <c r="T279" s="77"/>
      <c r="U279" s="194"/>
      <c r="V279" s="194"/>
    </row>
    <row r="280" ht="13.5" customHeight="1">
      <c r="A280" s="491"/>
      <c r="B280" s="43"/>
      <c r="C280" s="43"/>
      <c r="D280" s="492"/>
      <c r="E280" s="492"/>
      <c r="F280" s="43"/>
      <c r="G280" s="43"/>
      <c r="H280" s="43"/>
      <c r="I280" s="43"/>
      <c r="J280" s="43"/>
      <c r="K280" s="493"/>
      <c r="L280" s="43"/>
      <c r="M280" s="494"/>
      <c r="N280" s="495"/>
      <c r="O280" s="496"/>
      <c r="P280" s="495"/>
      <c r="Q280" s="77"/>
      <c r="R280" s="497"/>
      <c r="S280" s="195"/>
      <c r="T280" s="77"/>
      <c r="U280" s="194"/>
      <c r="V280" s="194"/>
    </row>
    <row r="281" ht="13.5" customHeight="1">
      <c r="A281" s="491"/>
      <c r="B281" s="43"/>
      <c r="C281" s="43"/>
      <c r="D281" s="492"/>
      <c r="E281" s="492"/>
      <c r="F281" s="43"/>
      <c r="G281" s="43"/>
      <c r="H281" s="43"/>
      <c r="I281" s="43"/>
      <c r="J281" s="43"/>
      <c r="K281" s="493"/>
      <c r="L281" s="43"/>
      <c r="M281" s="494"/>
      <c r="N281" s="495"/>
      <c r="O281" s="496"/>
      <c r="P281" s="495"/>
      <c r="Q281" s="77"/>
      <c r="R281" s="497"/>
      <c r="S281" s="195"/>
      <c r="T281" s="77"/>
      <c r="U281" s="194"/>
      <c r="V281" s="194"/>
    </row>
    <row r="282" ht="13.5" customHeight="1">
      <c r="A282" s="491"/>
      <c r="B282" s="43"/>
      <c r="C282" s="43"/>
      <c r="D282" s="492"/>
      <c r="E282" s="492"/>
      <c r="F282" s="43"/>
      <c r="G282" s="43"/>
      <c r="H282" s="43"/>
      <c r="I282" s="43"/>
      <c r="J282" s="43"/>
      <c r="K282" s="493"/>
      <c r="L282" s="43"/>
      <c r="M282" s="494"/>
      <c r="N282" s="495"/>
      <c r="O282" s="496"/>
      <c r="P282" s="495"/>
      <c r="Q282" s="77"/>
      <c r="R282" s="497"/>
      <c r="S282" s="195"/>
      <c r="T282" s="77"/>
      <c r="U282" s="194"/>
      <c r="V282" s="194"/>
    </row>
    <row r="283" ht="13.5" customHeight="1">
      <c r="A283" s="491"/>
      <c r="B283" s="43"/>
      <c r="C283" s="43"/>
      <c r="D283" s="492"/>
      <c r="E283" s="492"/>
      <c r="F283" s="43"/>
      <c r="G283" s="43"/>
      <c r="H283" s="43"/>
      <c r="I283" s="43"/>
      <c r="J283" s="43"/>
      <c r="K283" s="493"/>
      <c r="L283" s="43"/>
      <c r="M283" s="494"/>
      <c r="N283" s="495"/>
      <c r="O283" s="496"/>
      <c r="P283" s="495"/>
      <c r="Q283" s="77"/>
      <c r="R283" s="497"/>
      <c r="S283" s="195"/>
      <c r="T283" s="77"/>
      <c r="U283" s="194"/>
      <c r="V283" s="194"/>
    </row>
    <row r="284" ht="13.5" customHeight="1">
      <c r="A284" s="491"/>
      <c r="B284" s="43"/>
      <c r="C284" s="43"/>
      <c r="D284" s="492"/>
      <c r="E284" s="492"/>
      <c r="F284" s="43"/>
      <c r="G284" s="43"/>
      <c r="H284" s="43"/>
      <c r="I284" s="43"/>
      <c r="J284" s="43"/>
      <c r="K284" s="493"/>
      <c r="L284" s="43"/>
      <c r="M284" s="494"/>
      <c r="N284" s="495"/>
      <c r="O284" s="496"/>
      <c r="P284" s="495"/>
      <c r="Q284" s="77"/>
      <c r="R284" s="497"/>
      <c r="S284" s="195"/>
      <c r="T284" s="77"/>
      <c r="U284" s="194"/>
      <c r="V284" s="194"/>
    </row>
    <row r="285" ht="13.5" customHeight="1">
      <c r="A285" s="491"/>
      <c r="B285" s="43"/>
      <c r="C285" s="43"/>
      <c r="D285" s="492"/>
      <c r="E285" s="492"/>
      <c r="F285" s="43"/>
      <c r="G285" s="43"/>
      <c r="H285" s="43"/>
      <c r="I285" s="43"/>
      <c r="J285" s="43"/>
      <c r="K285" s="493"/>
      <c r="L285" s="43"/>
      <c r="M285" s="494"/>
      <c r="N285" s="495"/>
      <c r="O285" s="496"/>
      <c r="P285" s="495"/>
      <c r="Q285" s="77"/>
      <c r="R285" s="497"/>
      <c r="S285" s="195"/>
      <c r="T285" s="77"/>
      <c r="U285" s="194"/>
      <c r="V285" s="194"/>
    </row>
    <row r="286" ht="13.5" customHeight="1">
      <c r="A286" s="491"/>
      <c r="B286" s="43"/>
      <c r="C286" s="43"/>
      <c r="D286" s="492"/>
      <c r="E286" s="492"/>
      <c r="F286" s="43"/>
      <c r="G286" s="43"/>
      <c r="H286" s="43"/>
      <c r="I286" s="43"/>
      <c r="J286" s="43"/>
      <c r="K286" s="493"/>
      <c r="L286" s="43"/>
      <c r="M286" s="494"/>
      <c r="N286" s="495"/>
      <c r="O286" s="496"/>
      <c r="P286" s="495"/>
      <c r="Q286" s="77"/>
      <c r="R286" s="497"/>
      <c r="S286" s="195"/>
      <c r="T286" s="77"/>
      <c r="U286" s="194"/>
      <c r="V286" s="194"/>
    </row>
    <row r="287" ht="13.5" customHeight="1">
      <c r="A287" s="491"/>
      <c r="B287" s="43"/>
      <c r="C287" s="43"/>
      <c r="D287" s="492"/>
      <c r="E287" s="492"/>
      <c r="F287" s="43"/>
      <c r="G287" s="43"/>
      <c r="H287" s="43"/>
      <c r="I287" s="43"/>
      <c r="J287" s="43"/>
      <c r="K287" s="493"/>
      <c r="L287" s="43"/>
      <c r="M287" s="494"/>
      <c r="N287" s="495"/>
      <c r="O287" s="496"/>
      <c r="P287" s="495"/>
      <c r="Q287" s="77"/>
      <c r="R287" s="497"/>
      <c r="S287" s="195"/>
      <c r="T287" s="77"/>
      <c r="U287" s="194"/>
      <c r="V287" s="194"/>
    </row>
    <row r="288" ht="13.5" customHeight="1">
      <c r="A288" s="491"/>
      <c r="B288" s="43"/>
      <c r="C288" s="43"/>
      <c r="D288" s="492"/>
      <c r="E288" s="492"/>
      <c r="F288" s="43"/>
      <c r="G288" s="43"/>
      <c r="H288" s="43"/>
      <c r="I288" s="43"/>
      <c r="J288" s="43"/>
      <c r="K288" s="493"/>
      <c r="L288" s="43"/>
      <c r="M288" s="494"/>
      <c r="N288" s="495"/>
      <c r="O288" s="496"/>
      <c r="P288" s="495"/>
      <c r="Q288" s="77"/>
      <c r="R288" s="497"/>
      <c r="S288" s="195"/>
      <c r="T288" s="77"/>
      <c r="U288" s="194"/>
      <c r="V288" s="194"/>
    </row>
    <row r="289" ht="13.5" customHeight="1">
      <c r="A289" s="491"/>
      <c r="B289" s="43"/>
      <c r="C289" s="43"/>
      <c r="D289" s="492"/>
      <c r="E289" s="492"/>
      <c r="F289" s="43"/>
      <c r="G289" s="43"/>
      <c r="H289" s="43"/>
      <c r="I289" s="43"/>
      <c r="J289" s="43"/>
      <c r="K289" s="493"/>
      <c r="L289" s="43"/>
      <c r="M289" s="494"/>
      <c r="N289" s="495"/>
      <c r="O289" s="496"/>
      <c r="P289" s="495"/>
      <c r="Q289" s="77"/>
      <c r="R289" s="497"/>
      <c r="S289" s="195"/>
      <c r="T289" s="77"/>
      <c r="U289" s="194"/>
      <c r="V289" s="194"/>
    </row>
    <row r="290" ht="13.5" customHeight="1">
      <c r="A290" s="491"/>
      <c r="B290" s="43"/>
      <c r="C290" s="43"/>
      <c r="D290" s="492"/>
      <c r="E290" s="492"/>
      <c r="F290" s="43"/>
      <c r="G290" s="43"/>
      <c r="H290" s="43"/>
      <c r="I290" s="43"/>
      <c r="J290" s="43"/>
      <c r="K290" s="493"/>
      <c r="L290" s="43"/>
      <c r="M290" s="494"/>
      <c r="N290" s="495"/>
      <c r="O290" s="496"/>
      <c r="P290" s="495"/>
      <c r="Q290" s="77"/>
      <c r="R290" s="497"/>
      <c r="S290" s="195"/>
      <c r="T290" s="77"/>
      <c r="U290" s="194"/>
      <c r="V290" s="194"/>
    </row>
    <row r="291" ht="13.5" customHeight="1">
      <c r="A291" s="491"/>
      <c r="B291" s="43"/>
      <c r="C291" s="43"/>
      <c r="D291" s="492"/>
      <c r="E291" s="492"/>
      <c r="F291" s="43"/>
      <c r="G291" s="43"/>
      <c r="H291" s="43"/>
      <c r="I291" s="43"/>
      <c r="J291" s="43"/>
      <c r="K291" s="493"/>
      <c r="L291" s="43"/>
      <c r="M291" s="494"/>
      <c r="N291" s="495"/>
      <c r="O291" s="496"/>
      <c r="P291" s="495"/>
      <c r="Q291" s="77"/>
      <c r="R291" s="497"/>
      <c r="S291" s="195"/>
      <c r="T291" s="77"/>
      <c r="U291" s="194"/>
      <c r="V291" s="194"/>
    </row>
    <row r="292" ht="13.5" customHeight="1">
      <c r="A292" s="491"/>
      <c r="B292" s="43"/>
      <c r="C292" s="43"/>
      <c r="D292" s="492"/>
      <c r="E292" s="492"/>
      <c r="F292" s="43"/>
      <c r="G292" s="43"/>
      <c r="H292" s="43"/>
      <c r="I292" s="43"/>
      <c r="J292" s="43"/>
      <c r="K292" s="493"/>
      <c r="L292" s="43"/>
      <c r="M292" s="494"/>
      <c r="N292" s="495"/>
      <c r="O292" s="496"/>
      <c r="P292" s="495"/>
      <c r="Q292" s="77"/>
      <c r="R292" s="497"/>
      <c r="S292" s="195"/>
      <c r="T292" s="77"/>
      <c r="U292" s="194"/>
      <c r="V292" s="194"/>
    </row>
    <row r="293" ht="13.5" customHeight="1">
      <c r="A293" s="491"/>
      <c r="B293" s="43"/>
      <c r="C293" s="43"/>
      <c r="D293" s="492"/>
      <c r="E293" s="492"/>
      <c r="F293" s="43"/>
      <c r="G293" s="43"/>
      <c r="H293" s="43"/>
      <c r="I293" s="43"/>
      <c r="J293" s="43"/>
      <c r="K293" s="493"/>
      <c r="L293" s="43"/>
      <c r="M293" s="494"/>
      <c r="N293" s="495"/>
      <c r="O293" s="496"/>
      <c r="P293" s="495"/>
      <c r="Q293" s="77"/>
      <c r="R293" s="497"/>
      <c r="S293" s="195"/>
      <c r="T293" s="77"/>
      <c r="U293" s="194"/>
      <c r="V293" s="194"/>
    </row>
    <row r="294" ht="13.5" customHeight="1">
      <c r="A294" s="491"/>
      <c r="B294" s="43"/>
      <c r="C294" s="43"/>
      <c r="D294" s="492"/>
      <c r="E294" s="492"/>
      <c r="F294" s="43"/>
      <c r="G294" s="43"/>
      <c r="H294" s="43"/>
      <c r="I294" s="43"/>
      <c r="J294" s="43"/>
      <c r="K294" s="493"/>
      <c r="L294" s="43"/>
      <c r="M294" s="494"/>
      <c r="N294" s="495"/>
      <c r="O294" s="496"/>
      <c r="P294" s="495"/>
      <c r="Q294" s="77"/>
      <c r="R294" s="497"/>
      <c r="S294" s="195"/>
      <c r="T294" s="77"/>
      <c r="U294" s="194"/>
      <c r="V294" s="194"/>
    </row>
    <row r="295" ht="13.5" customHeight="1">
      <c r="A295" s="491"/>
      <c r="B295" s="43"/>
      <c r="C295" s="43"/>
      <c r="D295" s="492"/>
      <c r="E295" s="492"/>
      <c r="F295" s="43"/>
      <c r="G295" s="43"/>
      <c r="H295" s="43"/>
      <c r="I295" s="43"/>
      <c r="J295" s="43"/>
      <c r="K295" s="493"/>
      <c r="L295" s="43"/>
      <c r="M295" s="494"/>
      <c r="N295" s="495"/>
      <c r="O295" s="496"/>
      <c r="P295" s="495"/>
      <c r="Q295" s="77"/>
      <c r="R295" s="497"/>
      <c r="S295" s="195"/>
      <c r="T295" s="77"/>
      <c r="U295" s="194"/>
      <c r="V295" s="194"/>
    </row>
    <row r="296" ht="13.5" customHeight="1">
      <c r="A296" s="491"/>
      <c r="B296" s="43"/>
      <c r="C296" s="43"/>
      <c r="D296" s="492"/>
      <c r="E296" s="492"/>
      <c r="F296" s="43"/>
      <c r="G296" s="43"/>
      <c r="H296" s="43"/>
      <c r="I296" s="43"/>
      <c r="J296" s="43"/>
      <c r="K296" s="493"/>
      <c r="L296" s="43"/>
      <c r="M296" s="494"/>
      <c r="N296" s="495"/>
      <c r="O296" s="496"/>
      <c r="P296" s="495"/>
      <c r="Q296" s="77"/>
      <c r="R296" s="497"/>
      <c r="S296" s="195"/>
      <c r="T296" s="77"/>
      <c r="U296" s="194"/>
      <c r="V296" s="194"/>
    </row>
    <row r="297" ht="13.5" customHeight="1">
      <c r="A297" s="491"/>
      <c r="B297" s="43"/>
      <c r="C297" s="43"/>
      <c r="D297" s="492"/>
      <c r="E297" s="492"/>
      <c r="F297" s="43"/>
      <c r="G297" s="43"/>
      <c r="H297" s="43"/>
      <c r="I297" s="43"/>
      <c r="J297" s="43"/>
      <c r="K297" s="493"/>
      <c r="L297" s="43"/>
      <c r="M297" s="494"/>
      <c r="N297" s="495"/>
      <c r="O297" s="496"/>
      <c r="P297" s="495"/>
      <c r="Q297" s="77"/>
      <c r="R297" s="497"/>
      <c r="S297" s="195"/>
      <c r="T297" s="77"/>
      <c r="U297" s="194"/>
      <c r="V297" s="194"/>
    </row>
    <row r="298" ht="13.5" customHeight="1">
      <c r="A298" s="491"/>
      <c r="B298" s="43"/>
      <c r="C298" s="43"/>
      <c r="D298" s="492"/>
      <c r="E298" s="492"/>
      <c r="F298" s="43"/>
      <c r="G298" s="43"/>
      <c r="H298" s="43"/>
      <c r="I298" s="43"/>
      <c r="J298" s="43"/>
      <c r="K298" s="493"/>
      <c r="L298" s="43"/>
      <c r="M298" s="494"/>
      <c r="N298" s="495"/>
      <c r="O298" s="496"/>
      <c r="P298" s="495"/>
      <c r="Q298" s="77"/>
      <c r="R298" s="497"/>
      <c r="S298" s="195"/>
      <c r="T298" s="77"/>
      <c r="U298" s="194"/>
      <c r="V298" s="194"/>
    </row>
    <row r="299" ht="13.5" customHeight="1">
      <c r="A299" s="491"/>
      <c r="B299" s="43"/>
      <c r="C299" s="43"/>
      <c r="D299" s="492"/>
      <c r="E299" s="492"/>
      <c r="F299" s="43"/>
      <c r="G299" s="43"/>
      <c r="H299" s="43"/>
      <c r="I299" s="43"/>
      <c r="J299" s="43"/>
      <c r="K299" s="493"/>
      <c r="L299" s="43"/>
      <c r="M299" s="494"/>
      <c r="N299" s="495"/>
      <c r="O299" s="496"/>
      <c r="P299" s="495"/>
      <c r="Q299" s="77"/>
      <c r="R299" s="497"/>
      <c r="S299" s="195"/>
      <c r="T299" s="77"/>
      <c r="U299" s="194"/>
      <c r="V299" s="194"/>
    </row>
    <row r="300" ht="13.5" customHeight="1">
      <c r="A300" s="491"/>
      <c r="B300" s="43"/>
      <c r="C300" s="43"/>
      <c r="D300" s="492"/>
      <c r="E300" s="492"/>
      <c r="F300" s="43"/>
      <c r="G300" s="43"/>
      <c r="H300" s="43"/>
      <c r="I300" s="43"/>
      <c r="J300" s="43"/>
      <c r="K300" s="493"/>
      <c r="L300" s="43"/>
      <c r="M300" s="494"/>
      <c r="N300" s="495"/>
      <c r="O300" s="496"/>
      <c r="P300" s="495"/>
      <c r="Q300" s="77"/>
      <c r="R300" s="497"/>
      <c r="S300" s="195"/>
      <c r="T300" s="77"/>
      <c r="U300" s="194"/>
      <c r="V300" s="194"/>
    </row>
    <row r="301" ht="13.5" customHeight="1">
      <c r="A301" s="491"/>
      <c r="B301" s="43"/>
      <c r="C301" s="43"/>
      <c r="D301" s="492"/>
      <c r="E301" s="492"/>
      <c r="F301" s="43"/>
      <c r="G301" s="43"/>
      <c r="H301" s="43"/>
      <c r="I301" s="43"/>
      <c r="J301" s="43"/>
      <c r="K301" s="493"/>
      <c r="L301" s="43"/>
      <c r="M301" s="494"/>
      <c r="N301" s="495"/>
      <c r="O301" s="496"/>
      <c r="P301" s="495"/>
      <c r="Q301" s="77"/>
      <c r="R301" s="497"/>
      <c r="S301" s="195"/>
      <c r="T301" s="77"/>
      <c r="U301" s="194"/>
      <c r="V301" s="194"/>
    </row>
    <row r="302" ht="13.5" customHeight="1">
      <c r="A302" s="491"/>
      <c r="B302" s="43"/>
      <c r="C302" s="43"/>
      <c r="D302" s="492"/>
      <c r="E302" s="492"/>
      <c r="F302" s="43"/>
      <c r="G302" s="43"/>
      <c r="H302" s="43"/>
      <c r="I302" s="43"/>
      <c r="J302" s="43"/>
      <c r="K302" s="493"/>
      <c r="L302" s="43"/>
      <c r="M302" s="494"/>
      <c r="N302" s="495"/>
      <c r="O302" s="496"/>
      <c r="P302" s="495"/>
      <c r="Q302" s="77"/>
      <c r="R302" s="497"/>
      <c r="S302" s="195"/>
      <c r="T302" s="77"/>
      <c r="U302" s="194"/>
      <c r="V302" s="194"/>
    </row>
    <row r="303" ht="13.5" customHeight="1">
      <c r="A303" s="491"/>
      <c r="B303" s="43"/>
      <c r="C303" s="43"/>
      <c r="D303" s="492"/>
      <c r="E303" s="492"/>
      <c r="F303" s="43"/>
      <c r="G303" s="43"/>
      <c r="H303" s="43"/>
      <c r="I303" s="43"/>
      <c r="J303" s="43"/>
      <c r="K303" s="493"/>
      <c r="L303" s="43"/>
      <c r="M303" s="494"/>
      <c r="N303" s="495"/>
      <c r="O303" s="496"/>
      <c r="P303" s="495"/>
      <c r="Q303" s="77"/>
      <c r="R303" s="497"/>
      <c r="S303" s="195"/>
      <c r="T303" s="77"/>
      <c r="U303" s="194"/>
      <c r="V303" s="194"/>
    </row>
    <row r="304" ht="13.5" customHeight="1">
      <c r="A304" s="491"/>
      <c r="B304" s="43"/>
      <c r="C304" s="43"/>
      <c r="D304" s="492"/>
      <c r="E304" s="492"/>
      <c r="F304" s="43"/>
      <c r="G304" s="43"/>
      <c r="H304" s="43"/>
      <c r="I304" s="43"/>
      <c r="J304" s="43"/>
      <c r="K304" s="493"/>
      <c r="L304" s="43"/>
      <c r="M304" s="494"/>
      <c r="N304" s="495"/>
      <c r="O304" s="496"/>
      <c r="P304" s="495"/>
      <c r="Q304" s="77"/>
      <c r="R304" s="497"/>
      <c r="S304" s="195"/>
      <c r="T304" s="77"/>
      <c r="U304" s="194"/>
      <c r="V304" s="194"/>
    </row>
    <row r="305" ht="13.5" customHeight="1">
      <c r="A305" s="491"/>
      <c r="B305" s="43"/>
      <c r="C305" s="43"/>
      <c r="D305" s="492"/>
      <c r="E305" s="492"/>
      <c r="F305" s="43"/>
      <c r="G305" s="43"/>
      <c r="H305" s="43"/>
      <c r="I305" s="43"/>
      <c r="J305" s="43"/>
      <c r="K305" s="493"/>
      <c r="L305" s="43"/>
      <c r="M305" s="494"/>
      <c r="N305" s="495"/>
      <c r="O305" s="496"/>
      <c r="P305" s="495"/>
      <c r="Q305" s="77"/>
      <c r="R305" s="497"/>
      <c r="S305" s="195"/>
      <c r="T305" s="77"/>
      <c r="U305" s="194"/>
      <c r="V305" s="194"/>
    </row>
    <row r="306" ht="13.5" customHeight="1">
      <c r="A306" s="491"/>
      <c r="B306" s="43"/>
      <c r="C306" s="43"/>
      <c r="D306" s="492"/>
      <c r="E306" s="492"/>
      <c r="F306" s="43"/>
      <c r="G306" s="43"/>
      <c r="H306" s="43"/>
      <c r="I306" s="43"/>
      <c r="J306" s="43"/>
      <c r="K306" s="493"/>
      <c r="L306" s="43"/>
      <c r="M306" s="494"/>
      <c r="N306" s="495"/>
      <c r="O306" s="496"/>
      <c r="P306" s="495"/>
      <c r="Q306" s="77"/>
      <c r="R306" s="497"/>
      <c r="S306" s="195"/>
      <c r="T306" s="77"/>
      <c r="U306" s="194"/>
      <c r="V306" s="194"/>
    </row>
    <row r="307" ht="13.5" customHeight="1">
      <c r="A307" s="491"/>
      <c r="B307" s="43"/>
      <c r="C307" s="43"/>
      <c r="D307" s="492"/>
      <c r="E307" s="492"/>
      <c r="F307" s="43"/>
      <c r="G307" s="43"/>
      <c r="H307" s="43"/>
      <c r="I307" s="43"/>
      <c r="J307" s="43"/>
      <c r="K307" s="493"/>
      <c r="L307" s="43"/>
      <c r="M307" s="494"/>
      <c r="N307" s="495"/>
      <c r="O307" s="496"/>
      <c r="P307" s="495"/>
      <c r="Q307" s="77"/>
      <c r="R307" s="497"/>
      <c r="S307" s="195"/>
      <c r="T307" s="77"/>
      <c r="U307" s="194"/>
      <c r="V307" s="194"/>
    </row>
    <row r="308" ht="13.5" customHeight="1">
      <c r="A308" s="491"/>
      <c r="B308" s="43"/>
      <c r="C308" s="43"/>
      <c r="D308" s="492"/>
      <c r="E308" s="492"/>
      <c r="F308" s="43"/>
      <c r="G308" s="43"/>
      <c r="H308" s="43"/>
      <c r="I308" s="43"/>
      <c r="J308" s="43"/>
      <c r="K308" s="493"/>
      <c r="L308" s="43"/>
      <c r="M308" s="494"/>
      <c r="N308" s="495"/>
      <c r="O308" s="496"/>
      <c r="P308" s="495"/>
      <c r="Q308" s="77"/>
      <c r="R308" s="497"/>
      <c r="S308" s="195"/>
      <c r="T308" s="77"/>
      <c r="U308" s="194"/>
      <c r="V308" s="194"/>
    </row>
    <row r="309" ht="13.5" customHeight="1">
      <c r="A309" s="491"/>
      <c r="B309" s="43"/>
      <c r="C309" s="43"/>
      <c r="D309" s="492"/>
      <c r="E309" s="492"/>
      <c r="F309" s="43"/>
      <c r="G309" s="43"/>
      <c r="H309" s="43"/>
      <c r="I309" s="43"/>
      <c r="J309" s="43"/>
      <c r="K309" s="493"/>
      <c r="L309" s="43"/>
      <c r="M309" s="494"/>
      <c r="N309" s="495"/>
      <c r="O309" s="496"/>
      <c r="P309" s="495"/>
      <c r="Q309" s="77"/>
      <c r="R309" s="497"/>
      <c r="S309" s="195"/>
      <c r="T309" s="77"/>
      <c r="U309" s="194"/>
      <c r="V309" s="194"/>
    </row>
    <row r="310" ht="13.5" customHeight="1">
      <c r="A310" s="491"/>
      <c r="B310" s="43"/>
      <c r="C310" s="43"/>
      <c r="D310" s="492"/>
      <c r="E310" s="492"/>
      <c r="F310" s="43"/>
      <c r="G310" s="43"/>
      <c r="H310" s="43"/>
      <c r="I310" s="43"/>
      <c r="J310" s="43"/>
      <c r="K310" s="493"/>
      <c r="L310" s="43"/>
      <c r="M310" s="494"/>
      <c r="N310" s="495"/>
      <c r="O310" s="496"/>
      <c r="P310" s="495"/>
      <c r="Q310" s="77"/>
      <c r="R310" s="497"/>
      <c r="S310" s="195"/>
      <c r="T310" s="77"/>
      <c r="U310" s="194"/>
      <c r="V310" s="194"/>
    </row>
    <row r="311" ht="13.5" customHeight="1">
      <c r="A311" s="491"/>
      <c r="B311" s="43"/>
      <c r="C311" s="43"/>
      <c r="D311" s="492"/>
      <c r="E311" s="492"/>
      <c r="F311" s="43"/>
      <c r="G311" s="43"/>
      <c r="H311" s="43"/>
      <c r="I311" s="43"/>
      <c r="J311" s="43"/>
      <c r="K311" s="493"/>
      <c r="L311" s="43"/>
      <c r="M311" s="494"/>
      <c r="N311" s="495"/>
      <c r="O311" s="496"/>
      <c r="P311" s="495"/>
      <c r="Q311" s="77"/>
      <c r="R311" s="497"/>
      <c r="S311" s="195"/>
      <c r="T311" s="77"/>
      <c r="U311" s="194"/>
      <c r="V311" s="194"/>
    </row>
    <row r="312" ht="13.5" customHeight="1">
      <c r="A312" s="491"/>
      <c r="B312" s="43"/>
      <c r="C312" s="43"/>
      <c r="D312" s="492"/>
      <c r="E312" s="492"/>
      <c r="F312" s="43"/>
      <c r="G312" s="43"/>
      <c r="H312" s="43"/>
      <c r="I312" s="43"/>
      <c r="J312" s="43"/>
      <c r="K312" s="493"/>
      <c r="L312" s="43"/>
      <c r="M312" s="494"/>
      <c r="N312" s="495"/>
      <c r="O312" s="496"/>
      <c r="P312" s="495"/>
      <c r="Q312" s="77"/>
      <c r="R312" s="497"/>
      <c r="S312" s="195"/>
      <c r="T312" s="77"/>
      <c r="U312" s="194"/>
      <c r="V312" s="194"/>
    </row>
    <row r="313" ht="13.5" customHeight="1">
      <c r="A313" s="491"/>
      <c r="B313" s="43"/>
      <c r="C313" s="43"/>
      <c r="D313" s="492"/>
      <c r="E313" s="492"/>
      <c r="F313" s="43"/>
      <c r="G313" s="43"/>
      <c r="H313" s="43"/>
      <c r="I313" s="43"/>
      <c r="J313" s="43"/>
      <c r="K313" s="493"/>
      <c r="L313" s="43"/>
      <c r="M313" s="494"/>
      <c r="N313" s="495"/>
      <c r="O313" s="496"/>
      <c r="P313" s="495"/>
      <c r="Q313" s="77"/>
      <c r="R313" s="497"/>
      <c r="S313" s="195"/>
      <c r="T313" s="77"/>
      <c r="U313" s="194"/>
      <c r="V313" s="194"/>
    </row>
    <row r="314" ht="13.5" customHeight="1">
      <c r="A314" s="491"/>
      <c r="B314" s="43"/>
      <c r="C314" s="43"/>
      <c r="D314" s="492"/>
      <c r="E314" s="492"/>
      <c r="F314" s="43"/>
      <c r="G314" s="43"/>
      <c r="H314" s="43"/>
      <c r="I314" s="43"/>
      <c r="J314" s="43"/>
      <c r="K314" s="493"/>
      <c r="L314" s="43"/>
      <c r="M314" s="494"/>
      <c r="N314" s="495"/>
      <c r="O314" s="496"/>
      <c r="P314" s="495"/>
      <c r="Q314" s="77"/>
      <c r="R314" s="497"/>
      <c r="S314" s="195"/>
      <c r="T314" s="77"/>
      <c r="U314" s="194"/>
      <c r="V314" s="194"/>
    </row>
    <row r="315" ht="13.5" customHeight="1">
      <c r="A315" s="491"/>
      <c r="B315" s="43"/>
      <c r="C315" s="43"/>
      <c r="D315" s="492"/>
      <c r="E315" s="492"/>
      <c r="F315" s="43"/>
      <c r="G315" s="43"/>
      <c r="H315" s="43"/>
      <c r="I315" s="43"/>
      <c r="J315" s="43"/>
      <c r="K315" s="493"/>
      <c r="L315" s="43"/>
      <c r="M315" s="494"/>
      <c r="N315" s="495"/>
      <c r="O315" s="496"/>
      <c r="P315" s="495"/>
      <c r="Q315" s="77"/>
      <c r="R315" s="497"/>
      <c r="S315" s="195"/>
      <c r="T315" s="77"/>
      <c r="U315" s="194"/>
      <c r="V315" s="194"/>
    </row>
    <row r="316" ht="13.5" customHeight="1">
      <c r="A316" s="491"/>
      <c r="B316" s="43"/>
      <c r="C316" s="43"/>
      <c r="D316" s="492"/>
      <c r="E316" s="492"/>
      <c r="F316" s="43"/>
      <c r="G316" s="43"/>
      <c r="H316" s="43"/>
      <c r="I316" s="43"/>
      <c r="J316" s="43"/>
      <c r="K316" s="493"/>
      <c r="L316" s="43"/>
      <c r="M316" s="494"/>
      <c r="N316" s="495"/>
      <c r="O316" s="496"/>
      <c r="P316" s="495"/>
      <c r="Q316" s="77"/>
      <c r="R316" s="497"/>
      <c r="S316" s="195"/>
      <c r="T316" s="77"/>
      <c r="U316" s="194"/>
      <c r="V316" s="194"/>
    </row>
    <row r="317" ht="13.5" customHeight="1">
      <c r="A317" s="491"/>
      <c r="B317" s="43"/>
      <c r="C317" s="43"/>
      <c r="D317" s="492"/>
      <c r="E317" s="492"/>
      <c r="F317" s="43"/>
      <c r="G317" s="43"/>
      <c r="H317" s="43"/>
      <c r="I317" s="43"/>
      <c r="J317" s="43"/>
      <c r="K317" s="493"/>
      <c r="L317" s="43"/>
      <c r="M317" s="494"/>
      <c r="N317" s="495"/>
      <c r="O317" s="496"/>
      <c r="P317" s="495"/>
      <c r="Q317" s="77"/>
      <c r="R317" s="497"/>
      <c r="S317" s="195"/>
      <c r="T317" s="77"/>
      <c r="U317" s="194"/>
      <c r="V317" s="194"/>
    </row>
    <row r="318" ht="13.5" customHeight="1">
      <c r="A318" s="491"/>
      <c r="B318" s="43"/>
      <c r="C318" s="43"/>
      <c r="D318" s="492"/>
      <c r="E318" s="492"/>
      <c r="F318" s="43"/>
      <c r="G318" s="43"/>
      <c r="H318" s="43"/>
      <c r="I318" s="43"/>
      <c r="J318" s="43"/>
      <c r="K318" s="493"/>
      <c r="L318" s="43"/>
      <c r="M318" s="494"/>
      <c r="N318" s="495"/>
      <c r="O318" s="496"/>
      <c r="P318" s="495"/>
      <c r="Q318" s="77"/>
      <c r="R318" s="497"/>
      <c r="S318" s="195"/>
      <c r="T318" s="77"/>
      <c r="U318" s="194"/>
      <c r="V318" s="194"/>
    </row>
    <row r="319" ht="13.5" customHeight="1">
      <c r="A319" s="491"/>
      <c r="B319" s="43"/>
      <c r="C319" s="43"/>
      <c r="D319" s="492"/>
      <c r="E319" s="492"/>
      <c r="F319" s="43"/>
      <c r="G319" s="43"/>
      <c r="H319" s="43"/>
      <c r="I319" s="43"/>
      <c r="J319" s="43"/>
      <c r="K319" s="493"/>
      <c r="L319" s="43"/>
      <c r="M319" s="494"/>
      <c r="N319" s="495"/>
      <c r="O319" s="496"/>
      <c r="P319" s="495"/>
      <c r="Q319" s="77"/>
      <c r="R319" s="497"/>
      <c r="S319" s="195"/>
      <c r="T319" s="77"/>
      <c r="U319" s="194"/>
      <c r="V319" s="194"/>
    </row>
    <row r="320" ht="13.5" customHeight="1">
      <c r="A320" s="491"/>
      <c r="B320" s="43"/>
      <c r="C320" s="43"/>
      <c r="D320" s="492"/>
      <c r="E320" s="492"/>
      <c r="F320" s="43"/>
      <c r="G320" s="43"/>
      <c r="H320" s="43"/>
      <c r="I320" s="43"/>
      <c r="J320" s="43"/>
      <c r="K320" s="493"/>
      <c r="L320" s="43"/>
      <c r="M320" s="494"/>
      <c r="N320" s="495"/>
      <c r="O320" s="496"/>
      <c r="P320" s="495"/>
      <c r="Q320" s="77"/>
      <c r="R320" s="497"/>
      <c r="S320" s="195"/>
      <c r="T320" s="77"/>
      <c r="U320" s="194"/>
      <c r="V320" s="194"/>
    </row>
    <row r="321" ht="13.5" customHeight="1">
      <c r="A321" s="491"/>
      <c r="B321" s="43"/>
      <c r="C321" s="43"/>
      <c r="D321" s="492"/>
      <c r="E321" s="492"/>
      <c r="F321" s="43"/>
      <c r="G321" s="43"/>
      <c r="H321" s="43"/>
      <c r="I321" s="43"/>
      <c r="J321" s="43"/>
      <c r="K321" s="493"/>
      <c r="L321" s="43"/>
      <c r="M321" s="494"/>
      <c r="N321" s="495"/>
      <c r="O321" s="496"/>
      <c r="P321" s="495"/>
      <c r="Q321" s="77"/>
      <c r="R321" s="497"/>
      <c r="S321" s="195"/>
      <c r="T321" s="77"/>
      <c r="U321" s="194"/>
      <c r="V321" s="194"/>
    </row>
    <row r="322" ht="13.5" customHeight="1">
      <c r="A322" s="491"/>
      <c r="B322" s="43"/>
      <c r="C322" s="43"/>
      <c r="D322" s="492"/>
      <c r="E322" s="492"/>
      <c r="F322" s="43"/>
      <c r="G322" s="43"/>
      <c r="H322" s="43"/>
      <c r="I322" s="43"/>
      <c r="J322" s="43"/>
      <c r="K322" s="493"/>
      <c r="L322" s="43"/>
      <c r="M322" s="494"/>
      <c r="N322" s="495"/>
      <c r="O322" s="496"/>
      <c r="P322" s="495"/>
      <c r="Q322" s="77"/>
      <c r="R322" s="497"/>
      <c r="S322" s="195"/>
      <c r="T322" s="77"/>
      <c r="U322" s="194"/>
      <c r="V322" s="194"/>
    </row>
    <row r="323" ht="13.5" customHeight="1">
      <c r="A323" s="491"/>
      <c r="B323" s="43"/>
      <c r="C323" s="43"/>
      <c r="D323" s="492"/>
      <c r="E323" s="492"/>
      <c r="F323" s="43"/>
      <c r="G323" s="43"/>
      <c r="H323" s="43"/>
      <c r="I323" s="43"/>
      <c r="J323" s="43"/>
      <c r="K323" s="493"/>
      <c r="L323" s="43"/>
      <c r="M323" s="494"/>
      <c r="N323" s="495"/>
      <c r="O323" s="496"/>
      <c r="P323" s="495"/>
      <c r="Q323" s="77"/>
      <c r="R323" s="497"/>
      <c r="S323" s="195"/>
      <c r="T323" s="77"/>
      <c r="U323" s="194"/>
      <c r="V323" s="194"/>
    </row>
    <row r="324" ht="13.5" customHeight="1">
      <c r="A324" s="491"/>
      <c r="B324" s="43"/>
      <c r="C324" s="43"/>
      <c r="D324" s="492"/>
      <c r="E324" s="492"/>
      <c r="F324" s="43"/>
      <c r="G324" s="43"/>
      <c r="H324" s="43"/>
      <c r="I324" s="43"/>
      <c r="J324" s="43"/>
      <c r="K324" s="493"/>
      <c r="L324" s="43"/>
      <c r="M324" s="494"/>
      <c r="N324" s="495"/>
      <c r="O324" s="496"/>
      <c r="P324" s="495"/>
      <c r="Q324" s="77"/>
      <c r="R324" s="497"/>
      <c r="S324" s="195"/>
      <c r="T324" s="77"/>
      <c r="U324" s="194"/>
      <c r="V324" s="194"/>
    </row>
    <row r="325" ht="13.5" customHeight="1">
      <c r="A325" s="491"/>
      <c r="B325" s="43"/>
      <c r="C325" s="43"/>
      <c r="D325" s="492"/>
      <c r="E325" s="492"/>
      <c r="F325" s="43"/>
      <c r="G325" s="43"/>
      <c r="H325" s="43"/>
      <c r="I325" s="43"/>
      <c r="J325" s="43"/>
      <c r="K325" s="493"/>
      <c r="L325" s="43"/>
      <c r="M325" s="494"/>
      <c r="N325" s="495"/>
      <c r="O325" s="496"/>
      <c r="P325" s="495"/>
      <c r="Q325" s="77"/>
      <c r="R325" s="497"/>
      <c r="S325" s="195"/>
      <c r="T325" s="77"/>
      <c r="U325" s="194"/>
      <c r="V325" s="194"/>
    </row>
    <row r="326" ht="15.75" customHeight="1">
      <c r="A326" s="498"/>
      <c r="B326" s="106"/>
      <c r="C326" s="106"/>
      <c r="D326" s="499"/>
      <c r="E326" s="499"/>
      <c r="K326" s="500"/>
      <c r="N326" s="495"/>
      <c r="O326" s="501"/>
      <c r="P326" s="495"/>
      <c r="Q326" s="78"/>
      <c r="R326" s="502"/>
      <c r="S326" s="503"/>
      <c r="T326" s="78"/>
    </row>
    <row r="327" ht="15.75" customHeight="1">
      <c r="A327" s="498"/>
      <c r="B327" s="106"/>
      <c r="C327" s="106"/>
      <c r="D327" s="499"/>
      <c r="E327" s="499"/>
      <c r="K327" s="500"/>
      <c r="N327" s="495"/>
      <c r="O327" s="501"/>
      <c r="P327" s="495"/>
      <c r="Q327" s="78"/>
      <c r="R327" s="502"/>
      <c r="S327" s="503"/>
      <c r="T327" s="78"/>
    </row>
    <row r="328" ht="15.75" customHeight="1">
      <c r="A328" s="498"/>
      <c r="B328" s="106"/>
      <c r="C328" s="106"/>
      <c r="D328" s="499"/>
      <c r="E328" s="499"/>
      <c r="K328" s="500"/>
      <c r="N328" s="495"/>
      <c r="O328" s="501"/>
      <c r="P328" s="495"/>
      <c r="Q328" s="78"/>
      <c r="R328" s="502"/>
      <c r="S328" s="503"/>
      <c r="T328" s="78"/>
    </row>
    <row r="329" ht="15.75" customHeight="1">
      <c r="A329" s="498"/>
      <c r="B329" s="106"/>
      <c r="C329" s="106"/>
      <c r="D329" s="499"/>
      <c r="E329" s="499"/>
      <c r="K329" s="500"/>
      <c r="N329" s="495"/>
      <c r="O329" s="501"/>
      <c r="P329" s="495"/>
      <c r="Q329" s="78"/>
      <c r="R329" s="502"/>
      <c r="S329" s="503"/>
      <c r="T329" s="78"/>
    </row>
    <row r="330" ht="15.75" customHeight="1">
      <c r="A330" s="498"/>
      <c r="B330" s="106"/>
      <c r="C330" s="106"/>
      <c r="D330" s="499"/>
      <c r="E330" s="499"/>
      <c r="K330" s="500"/>
      <c r="N330" s="495"/>
      <c r="O330" s="501"/>
      <c r="P330" s="495"/>
      <c r="Q330" s="78"/>
      <c r="R330" s="502"/>
      <c r="S330" s="503"/>
      <c r="T330" s="78"/>
    </row>
    <row r="331" ht="15.75" customHeight="1">
      <c r="A331" s="498"/>
      <c r="B331" s="106"/>
      <c r="C331" s="106"/>
      <c r="D331" s="499"/>
      <c r="E331" s="499"/>
      <c r="K331" s="500"/>
      <c r="N331" s="495"/>
      <c r="O331" s="501"/>
      <c r="P331" s="495"/>
      <c r="Q331" s="78"/>
      <c r="R331" s="502"/>
      <c r="S331" s="503"/>
      <c r="T331" s="78"/>
    </row>
    <row r="332" ht="15.75" customHeight="1">
      <c r="A332" s="498"/>
      <c r="B332" s="106"/>
      <c r="C332" s="106"/>
      <c r="D332" s="499"/>
      <c r="E332" s="499"/>
      <c r="K332" s="500"/>
      <c r="N332" s="495"/>
      <c r="O332" s="501"/>
      <c r="P332" s="495"/>
      <c r="Q332" s="78"/>
      <c r="R332" s="502"/>
      <c r="S332" s="503"/>
      <c r="T332" s="78"/>
    </row>
    <row r="333" ht="15.75" customHeight="1">
      <c r="A333" s="498"/>
      <c r="B333" s="106"/>
      <c r="C333" s="106"/>
      <c r="D333" s="499"/>
      <c r="E333" s="499"/>
      <c r="K333" s="500"/>
      <c r="N333" s="495"/>
      <c r="O333" s="501"/>
      <c r="P333" s="495"/>
      <c r="Q333" s="78"/>
      <c r="R333" s="502"/>
      <c r="S333" s="503"/>
      <c r="T333" s="78"/>
    </row>
    <row r="334" ht="15.75" customHeight="1">
      <c r="A334" s="498"/>
      <c r="B334" s="106"/>
      <c r="C334" s="106"/>
      <c r="D334" s="499"/>
      <c r="E334" s="499"/>
      <c r="K334" s="500"/>
      <c r="N334" s="495"/>
      <c r="O334" s="501"/>
      <c r="P334" s="495"/>
      <c r="Q334" s="78"/>
      <c r="R334" s="502"/>
      <c r="S334" s="503"/>
      <c r="T334" s="78"/>
    </row>
    <row r="335" ht="15.75" customHeight="1">
      <c r="A335" s="498"/>
      <c r="B335" s="106"/>
      <c r="C335" s="106"/>
      <c r="D335" s="499"/>
      <c r="E335" s="499"/>
      <c r="K335" s="500"/>
      <c r="N335" s="495"/>
      <c r="O335" s="501"/>
      <c r="P335" s="495"/>
      <c r="Q335" s="78"/>
      <c r="R335" s="502"/>
      <c r="S335" s="503"/>
      <c r="T335" s="78"/>
    </row>
    <row r="336" ht="15.75" customHeight="1">
      <c r="A336" s="498"/>
      <c r="B336" s="106"/>
      <c r="C336" s="106"/>
      <c r="D336" s="499"/>
      <c r="E336" s="499"/>
      <c r="K336" s="500"/>
      <c r="N336" s="495"/>
      <c r="O336" s="501"/>
      <c r="P336" s="495"/>
      <c r="Q336" s="78"/>
      <c r="R336" s="502"/>
      <c r="S336" s="503"/>
      <c r="T336" s="78"/>
    </row>
    <row r="337" ht="15.75" customHeight="1">
      <c r="A337" s="498"/>
      <c r="B337" s="106"/>
      <c r="C337" s="106"/>
      <c r="D337" s="499"/>
      <c r="E337" s="499"/>
      <c r="K337" s="500"/>
      <c r="N337" s="495"/>
      <c r="O337" s="501"/>
      <c r="P337" s="495"/>
      <c r="Q337" s="78"/>
      <c r="R337" s="502"/>
      <c r="S337" s="503"/>
      <c r="T337" s="78"/>
    </row>
    <row r="338" ht="15.75" customHeight="1">
      <c r="A338" s="498"/>
      <c r="B338" s="106"/>
      <c r="C338" s="106"/>
      <c r="D338" s="499"/>
      <c r="E338" s="499"/>
      <c r="K338" s="500"/>
      <c r="N338" s="495"/>
      <c r="O338" s="501"/>
      <c r="P338" s="495"/>
      <c r="Q338" s="78"/>
      <c r="R338" s="502"/>
      <c r="S338" s="503"/>
      <c r="T338" s="78"/>
    </row>
    <row r="339" ht="15.75" customHeight="1">
      <c r="A339" s="498"/>
      <c r="B339" s="106"/>
      <c r="C339" s="106"/>
      <c r="D339" s="499"/>
      <c r="E339" s="499"/>
      <c r="K339" s="500"/>
      <c r="N339" s="495"/>
      <c r="O339" s="501"/>
      <c r="P339" s="495"/>
      <c r="Q339" s="78"/>
      <c r="R339" s="502"/>
      <c r="S339" s="503"/>
      <c r="T339" s="78"/>
    </row>
    <row r="340" ht="15.75" customHeight="1">
      <c r="A340" s="498"/>
      <c r="B340" s="106"/>
      <c r="C340" s="106"/>
      <c r="D340" s="499"/>
      <c r="E340" s="499"/>
      <c r="K340" s="500"/>
      <c r="N340" s="495"/>
      <c r="O340" s="501"/>
      <c r="P340" s="495"/>
      <c r="Q340" s="78"/>
      <c r="R340" s="502"/>
      <c r="S340" s="503"/>
      <c r="T340" s="78"/>
    </row>
    <row r="341" ht="15.75" customHeight="1">
      <c r="A341" s="498"/>
      <c r="B341" s="106"/>
      <c r="C341" s="106"/>
      <c r="D341" s="499"/>
      <c r="E341" s="499"/>
      <c r="K341" s="500"/>
      <c r="N341" s="495"/>
      <c r="O341" s="501"/>
      <c r="P341" s="495"/>
      <c r="Q341" s="78"/>
      <c r="R341" s="502"/>
      <c r="S341" s="503"/>
      <c r="T341" s="78"/>
    </row>
    <row r="342" ht="15.75" customHeight="1">
      <c r="A342" s="498"/>
      <c r="B342" s="106"/>
      <c r="C342" s="106"/>
      <c r="D342" s="499"/>
      <c r="E342" s="499"/>
      <c r="K342" s="500"/>
      <c r="N342" s="495"/>
      <c r="O342" s="501"/>
      <c r="P342" s="495"/>
      <c r="Q342" s="78"/>
      <c r="R342" s="502"/>
      <c r="S342" s="503"/>
      <c r="T342" s="78"/>
    </row>
    <row r="343" ht="15.75" customHeight="1">
      <c r="A343" s="498"/>
      <c r="B343" s="106"/>
      <c r="C343" s="106"/>
      <c r="D343" s="499"/>
      <c r="E343" s="499"/>
      <c r="K343" s="500"/>
      <c r="N343" s="495"/>
      <c r="O343" s="501"/>
      <c r="P343" s="495"/>
      <c r="Q343" s="78"/>
      <c r="R343" s="502"/>
      <c r="S343" s="503"/>
      <c r="T343" s="78"/>
    </row>
    <row r="344" ht="15.75" customHeight="1">
      <c r="A344" s="498"/>
      <c r="B344" s="106"/>
      <c r="C344" s="106"/>
      <c r="D344" s="499"/>
      <c r="E344" s="499"/>
      <c r="K344" s="500"/>
      <c r="N344" s="495"/>
      <c r="O344" s="501"/>
      <c r="P344" s="495"/>
      <c r="Q344" s="78"/>
      <c r="R344" s="502"/>
      <c r="S344" s="503"/>
      <c r="T344" s="78"/>
    </row>
    <row r="345" ht="15.75" customHeight="1">
      <c r="A345" s="498"/>
      <c r="B345" s="106"/>
      <c r="C345" s="106"/>
      <c r="D345" s="499"/>
      <c r="E345" s="499"/>
      <c r="K345" s="500"/>
      <c r="N345" s="495"/>
      <c r="O345" s="501"/>
      <c r="P345" s="495"/>
      <c r="Q345" s="78"/>
      <c r="R345" s="502"/>
      <c r="S345" s="503"/>
      <c r="T345" s="78"/>
    </row>
    <row r="346" ht="15.75" customHeight="1">
      <c r="A346" s="498"/>
      <c r="B346" s="106"/>
      <c r="C346" s="106"/>
      <c r="D346" s="499"/>
      <c r="E346" s="499"/>
      <c r="K346" s="500"/>
      <c r="N346" s="495"/>
      <c r="O346" s="501"/>
      <c r="P346" s="495"/>
      <c r="Q346" s="78"/>
      <c r="R346" s="502"/>
      <c r="S346" s="503"/>
      <c r="T346" s="78"/>
    </row>
    <row r="347" ht="15.75" customHeight="1">
      <c r="A347" s="498"/>
      <c r="B347" s="106"/>
      <c r="C347" s="106"/>
      <c r="D347" s="499"/>
      <c r="E347" s="499"/>
      <c r="K347" s="500"/>
      <c r="N347" s="495"/>
      <c r="O347" s="501"/>
      <c r="P347" s="495"/>
      <c r="Q347" s="78"/>
      <c r="R347" s="502"/>
      <c r="S347" s="503"/>
      <c r="T347" s="78"/>
    </row>
    <row r="348" ht="15.75" customHeight="1">
      <c r="A348" s="498"/>
      <c r="B348" s="106"/>
      <c r="C348" s="106"/>
      <c r="D348" s="499"/>
      <c r="E348" s="499"/>
      <c r="K348" s="500"/>
      <c r="N348" s="495"/>
      <c r="O348" s="501"/>
      <c r="P348" s="495"/>
      <c r="Q348" s="78"/>
      <c r="R348" s="502"/>
      <c r="S348" s="503"/>
      <c r="T348" s="78"/>
    </row>
    <row r="349" ht="15.75" customHeight="1">
      <c r="A349" s="498"/>
      <c r="B349" s="106"/>
      <c r="C349" s="106"/>
      <c r="D349" s="499"/>
      <c r="E349" s="499"/>
      <c r="K349" s="500"/>
      <c r="N349" s="495"/>
      <c r="O349" s="501"/>
      <c r="P349" s="495"/>
      <c r="Q349" s="78"/>
      <c r="R349" s="502"/>
      <c r="S349" s="503"/>
      <c r="T349" s="78"/>
    </row>
    <row r="350" ht="15.75" customHeight="1">
      <c r="A350" s="498"/>
      <c r="B350" s="106"/>
      <c r="C350" s="106"/>
      <c r="D350" s="499"/>
      <c r="E350" s="499"/>
      <c r="K350" s="500"/>
      <c r="N350" s="495"/>
      <c r="O350" s="501"/>
      <c r="P350" s="495"/>
      <c r="Q350" s="78"/>
      <c r="R350" s="502"/>
      <c r="S350" s="503"/>
      <c r="T350" s="78"/>
    </row>
    <row r="351" ht="15.75" customHeight="1">
      <c r="A351" s="498"/>
      <c r="B351" s="106"/>
      <c r="C351" s="106"/>
      <c r="D351" s="499"/>
      <c r="E351" s="499"/>
      <c r="K351" s="500"/>
      <c r="N351" s="495"/>
      <c r="O351" s="501"/>
      <c r="P351" s="495"/>
      <c r="Q351" s="78"/>
      <c r="R351" s="502"/>
      <c r="S351" s="503"/>
      <c r="T351" s="78"/>
    </row>
    <row r="352" ht="15.75" customHeight="1">
      <c r="A352" s="498"/>
      <c r="B352" s="106"/>
      <c r="C352" s="106"/>
      <c r="D352" s="499"/>
      <c r="E352" s="499"/>
      <c r="K352" s="500"/>
      <c r="N352" s="495"/>
      <c r="O352" s="501"/>
      <c r="P352" s="495"/>
      <c r="Q352" s="78"/>
      <c r="R352" s="502"/>
      <c r="S352" s="503"/>
      <c r="T352" s="78"/>
    </row>
    <row r="353" ht="15.75" customHeight="1">
      <c r="A353" s="498"/>
      <c r="B353" s="106"/>
      <c r="C353" s="106"/>
      <c r="D353" s="499"/>
      <c r="E353" s="499"/>
      <c r="K353" s="500"/>
      <c r="N353" s="495"/>
      <c r="O353" s="501"/>
      <c r="P353" s="495"/>
      <c r="Q353" s="78"/>
      <c r="R353" s="502"/>
      <c r="S353" s="503"/>
      <c r="T353" s="78"/>
    </row>
    <row r="354" ht="15.75" customHeight="1">
      <c r="A354" s="498"/>
      <c r="B354" s="106"/>
      <c r="C354" s="106"/>
      <c r="D354" s="499"/>
      <c r="E354" s="499"/>
      <c r="K354" s="500"/>
      <c r="N354" s="495"/>
      <c r="O354" s="501"/>
      <c r="P354" s="495"/>
      <c r="Q354" s="78"/>
      <c r="R354" s="502"/>
      <c r="S354" s="503"/>
      <c r="T354" s="78"/>
    </row>
    <row r="355" ht="15.75" customHeight="1">
      <c r="A355" s="498"/>
      <c r="B355" s="106"/>
      <c r="C355" s="106"/>
      <c r="D355" s="499"/>
      <c r="E355" s="499"/>
      <c r="K355" s="500"/>
      <c r="N355" s="495"/>
      <c r="O355" s="501"/>
      <c r="P355" s="495"/>
      <c r="Q355" s="78"/>
      <c r="R355" s="502"/>
      <c r="S355" s="503"/>
      <c r="T355" s="78"/>
    </row>
    <row r="356" ht="15.75" customHeight="1">
      <c r="A356" s="498"/>
      <c r="B356" s="106"/>
      <c r="C356" s="106"/>
      <c r="D356" s="499"/>
      <c r="E356" s="499"/>
      <c r="K356" s="500"/>
      <c r="N356" s="495"/>
      <c r="O356" s="501"/>
      <c r="P356" s="495"/>
      <c r="Q356" s="78"/>
      <c r="R356" s="502"/>
      <c r="S356" s="503"/>
      <c r="T356" s="78"/>
    </row>
    <row r="357" ht="15.75" customHeight="1">
      <c r="A357" s="498"/>
      <c r="B357" s="106"/>
      <c r="C357" s="106"/>
      <c r="D357" s="499"/>
      <c r="E357" s="499"/>
      <c r="K357" s="500"/>
      <c r="N357" s="495"/>
      <c r="O357" s="501"/>
      <c r="P357" s="495"/>
      <c r="Q357" s="78"/>
      <c r="R357" s="502"/>
      <c r="S357" s="503"/>
      <c r="T357" s="78"/>
    </row>
    <row r="358" ht="15.75" customHeight="1">
      <c r="A358" s="498"/>
      <c r="B358" s="106"/>
      <c r="C358" s="106"/>
      <c r="D358" s="499"/>
      <c r="E358" s="499"/>
      <c r="K358" s="500"/>
      <c r="N358" s="495"/>
      <c r="O358" s="501"/>
      <c r="P358" s="495"/>
      <c r="Q358" s="78"/>
      <c r="R358" s="502"/>
      <c r="S358" s="503"/>
      <c r="T358" s="78"/>
    </row>
    <row r="359" ht="15.75" customHeight="1">
      <c r="A359" s="498"/>
      <c r="B359" s="106"/>
      <c r="C359" s="106"/>
      <c r="D359" s="499"/>
      <c r="E359" s="499"/>
      <c r="K359" s="500"/>
      <c r="N359" s="495"/>
      <c r="O359" s="501"/>
      <c r="P359" s="495"/>
      <c r="Q359" s="78"/>
      <c r="R359" s="502"/>
      <c r="S359" s="503"/>
      <c r="T359" s="78"/>
    </row>
    <row r="360" ht="15.75" customHeight="1">
      <c r="A360" s="498"/>
      <c r="B360" s="106"/>
      <c r="C360" s="106"/>
      <c r="D360" s="499"/>
      <c r="E360" s="499"/>
      <c r="K360" s="500"/>
      <c r="N360" s="495"/>
      <c r="O360" s="501"/>
      <c r="P360" s="495"/>
      <c r="Q360" s="78"/>
      <c r="R360" s="502"/>
      <c r="S360" s="503"/>
      <c r="T360" s="78"/>
    </row>
    <row r="361" ht="15.75" customHeight="1">
      <c r="A361" s="498"/>
      <c r="B361" s="106"/>
      <c r="C361" s="106"/>
      <c r="D361" s="499"/>
      <c r="E361" s="499"/>
      <c r="K361" s="500"/>
      <c r="N361" s="495"/>
      <c r="O361" s="501"/>
      <c r="P361" s="495"/>
      <c r="Q361" s="78"/>
      <c r="R361" s="502"/>
      <c r="S361" s="503"/>
      <c r="T361" s="78"/>
    </row>
    <row r="362" ht="15.75" customHeight="1">
      <c r="A362" s="498"/>
      <c r="B362" s="106"/>
      <c r="C362" s="106"/>
      <c r="D362" s="499"/>
      <c r="E362" s="499"/>
      <c r="K362" s="500"/>
      <c r="N362" s="495"/>
      <c r="O362" s="501"/>
      <c r="P362" s="495"/>
      <c r="Q362" s="78"/>
      <c r="R362" s="502"/>
      <c r="S362" s="503"/>
      <c r="T362" s="78"/>
    </row>
    <row r="363" ht="15.75" customHeight="1">
      <c r="A363" s="498"/>
      <c r="B363" s="106"/>
      <c r="C363" s="106"/>
      <c r="D363" s="499"/>
      <c r="E363" s="499"/>
      <c r="K363" s="500"/>
      <c r="N363" s="495"/>
      <c r="O363" s="501"/>
      <c r="P363" s="495"/>
      <c r="Q363" s="78"/>
      <c r="R363" s="502"/>
      <c r="S363" s="503"/>
      <c r="T363" s="78"/>
    </row>
    <row r="364" ht="15.75" customHeight="1">
      <c r="A364" s="498"/>
      <c r="B364" s="106"/>
      <c r="C364" s="106"/>
      <c r="D364" s="499"/>
      <c r="E364" s="499"/>
      <c r="K364" s="500"/>
      <c r="N364" s="495"/>
      <c r="O364" s="501"/>
      <c r="P364" s="495"/>
      <c r="Q364" s="78"/>
      <c r="R364" s="502"/>
      <c r="S364" s="503"/>
      <c r="T364" s="78"/>
    </row>
    <row r="365" ht="15.75" customHeight="1">
      <c r="A365" s="498"/>
      <c r="B365" s="106"/>
      <c r="C365" s="106"/>
      <c r="D365" s="499"/>
      <c r="E365" s="499"/>
      <c r="K365" s="500"/>
      <c r="N365" s="495"/>
      <c r="O365" s="501"/>
      <c r="P365" s="495"/>
      <c r="Q365" s="78"/>
      <c r="R365" s="502"/>
      <c r="S365" s="503"/>
      <c r="T365" s="78"/>
    </row>
    <row r="366" ht="15.75" customHeight="1">
      <c r="A366" s="498"/>
      <c r="B366" s="106"/>
      <c r="C366" s="106"/>
      <c r="D366" s="499"/>
      <c r="E366" s="499"/>
      <c r="K366" s="500"/>
      <c r="N366" s="495"/>
      <c r="O366" s="501"/>
      <c r="P366" s="495"/>
      <c r="Q366" s="78"/>
      <c r="R366" s="502"/>
      <c r="S366" s="503"/>
      <c r="T366" s="78"/>
    </row>
    <row r="367" ht="15.75" customHeight="1">
      <c r="A367" s="498"/>
      <c r="B367" s="106"/>
      <c r="C367" s="106"/>
      <c r="D367" s="499"/>
      <c r="E367" s="499"/>
      <c r="K367" s="500"/>
      <c r="N367" s="495"/>
      <c r="O367" s="501"/>
      <c r="P367" s="495"/>
      <c r="Q367" s="78"/>
      <c r="R367" s="502"/>
      <c r="S367" s="503"/>
      <c r="T367" s="78"/>
    </row>
    <row r="368" ht="15.75" customHeight="1">
      <c r="A368" s="498"/>
      <c r="B368" s="106"/>
      <c r="C368" s="106"/>
      <c r="D368" s="499"/>
      <c r="E368" s="499"/>
      <c r="K368" s="500"/>
      <c r="N368" s="495"/>
      <c r="O368" s="501"/>
      <c r="P368" s="495"/>
      <c r="Q368" s="78"/>
      <c r="R368" s="502"/>
      <c r="S368" s="503"/>
      <c r="T368" s="78"/>
    </row>
    <row r="369" ht="15.75" customHeight="1">
      <c r="A369" s="498"/>
      <c r="B369" s="106"/>
      <c r="C369" s="106"/>
      <c r="D369" s="499"/>
      <c r="E369" s="499"/>
      <c r="K369" s="500"/>
      <c r="N369" s="495"/>
      <c r="O369" s="501"/>
      <c r="P369" s="495"/>
      <c r="Q369" s="78"/>
      <c r="R369" s="502"/>
      <c r="S369" s="503"/>
      <c r="T369" s="78"/>
    </row>
    <row r="370" ht="15.75" customHeight="1">
      <c r="A370" s="498"/>
      <c r="B370" s="106"/>
      <c r="C370" s="106"/>
      <c r="D370" s="499"/>
      <c r="E370" s="499"/>
      <c r="K370" s="500"/>
      <c r="N370" s="495"/>
      <c r="O370" s="501"/>
      <c r="P370" s="495"/>
      <c r="Q370" s="78"/>
      <c r="R370" s="502"/>
      <c r="S370" s="503"/>
      <c r="T370" s="78"/>
    </row>
    <row r="371" ht="15.75" customHeight="1">
      <c r="A371" s="498"/>
      <c r="B371" s="106"/>
      <c r="C371" s="106"/>
      <c r="D371" s="499"/>
      <c r="E371" s="499"/>
      <c r="K371" s="500"/>
      <c r="N371" s="495"/>
      <c r="O371" s="501"/>
      <c r="P371" s="495"/>
      <c r="Q371" s="78"/>
      <c r="R371" s="502"/>
      <c r="S371" s="503"/>
      <c r="T371" s="78"/>
    </row>
    <row r="372" ht="15.75" customHeight="1">
      <c r="A372" s="498"/>
      <c r="B372" s="106"/>
      <c r="C372" s="106"/>
      <c r="D372" s="499"/>
      <c r="E372" s="499"/>
      <c r="K372" s="500"/>
      <c r="N372" s="495"/>
      <c r="O372" s="501"/>
      <c r="P372" s="495"/>
      <c r="Q372" s="78"/>
      <c r="R372" s="502"/>
      <c r="S372" s="503"/>
      <c r="T372" s="78"/>
    </row>
    <row r="373" ht="15.75" customHeight="1">
      <c r="A373" s="498"/>
      <c r="B373" s="106"/>
      <c r="C373" s="106"/>
      <c r="D373" s="499"/>
      <c r="E373" s="499"/>
      <c r="K373" s="500"/>
      <c r="N373" s="495"/>
      <c r="O373" s="501"/>
      <c r="P373" s="495"/>
      <c r="Q373" s="78"/>
      <c r="R373" s="502"/>
      <c r="S373" s="503"/>
      <c r="T373" s="78"/>
    </row>
    <row r="374" ht="15.75" customHeight="1">
      <c r="A374" s="498"/>
      <c r="B374" s="106"/>
      <c r="C374" s="106"/>
      <c r="D374" s="499"/>
      <c r="E374" s="499"/>
      <c r="K374" s="500"/>
      <c r="N374" s="495"/>
      <c r="O374" s="501"/>
      <c r="P374" s="495"/>
      <c r="Q374" s="78"/>
      <c r="R374" s="502"/>
      <c r="S374" s="503"/>
      <c r="T374" s="78"/>
    </row>
    <row r="375" ht="15.75" customHeight="1">
      <c r="A375" s="498"/>
      <c r="B375" s="106"/>
      <c r="C375" s="106"/>
      <c r="D375" s="499"/>
      <c r="E375" s="499"/>
      <c r="K375" s="500"/>
      <c r="N375" s="495"/>
      <c r="O375" s="501"/>
      <c r="P375" s="495"/>
      <c r="Q375" s="78"/>
      <c r="R375" s="502"/>
      <c r="S375" s="503"/>
      <c r="T375" s="78"/>
    </row>
    <row r="376" ht="15.75" customHeight="1">
      <c r="A376" s="498"/>
      <c r="B376" s="106"/>
      <c r="C376" s="106"/>
      <c r="D376" s="499"/>
      <c r="E376" s="499"/>
      <c r="K376" s="500"/>
      <c r="N376" s="495"/>
      <c r="O376" s="501"/>
      <c r="P376" s="495"/>
      <c r="Q376" s="78"/>
      <c r="R376" s="502"/>
      <c r="S376" s="503"/>
      <c r="T376" s="78"/>
    </row>
    <row r="377" ht="15.75" customHeight="1">
      <c r="A377" s="498"/>
      <c r="B377" s="106"/>
      <c r="C377" s="106"/>
      <c r="D377" s="499"/>
      <c r="E377" s="499"/>
      <c r="K377" s="500"/>
      <c r="N377" s="495"/>
      <c r="O377" s="501"/>
      <c r="P377" s="495"/>
      <c r="Q377" s="78"/>
      <c r="R377" s="502"/>
      <c r="S377" s="503"/>
      <c r="T377" s="78"/>
    </row>
    <row r="378" ht="15.75" customHeight="1">
      <c r="A378" s="498"/>
      <c r="B378" s="106"/>
      <c r="C378" s="106"/>
      <c r="D378" s="499"/>
      <c r="E378" s="499"/>
      <c r="K378" s="500"/>
      <c r="N378" s="495"/>
      <c r="O378" s="501"/>
      <c r="P378" s="495"/>
      <c r="Q378" s="78"/>
      <c r="R378" s="502"/>
      <c r="S378" s="503"/>
      <c r="T378" s="78"/>
    </row>
    <row r="379" ht="15.75" customHeight="1">
      <c r="A379" s="498"/>
      <c r="B379" s="106"/>
      <c r="C379" s="106"/>
      <c r="D379" s="499"/>
      <c r="E379" s="499"/>
      <c r="K379" s="500"/>
      <c r="N379" s="495"/>
      <c r="O379" s="501"/>
      <c r="P379" s="495"/>
      <c r="Q379" s="78"/>
      <c r="R379" s="502"/>
      <c r="S379" s="503"/>
      <c r="T379" s="78"/>
    </row>
    <row r="380" ht="15.75" customHeight="1">
      <c r="A380" s="498"/>
      <c r="B380" s="106"/>
      <c r="C380" s="106"/>
      <c r="D380" s="499"/>
      <c r="E380" s="499"/>
      <c r="K380" s="500"/>
      <c r="N380" s="495"/>
      <c r="O380" s="501"/>
      <c r="P380" s="495"/>
      <c r="Q380" s="78"/>
      <c r="R380" s="502"/>
      <c r="S380" s="503"/>
      <c r="T380" s="78"/>
    </row>
    <row r="381" ht="15.75" customHeight="1">
      <c r="A381" s="498"/>
      <c r="B381" s="106"/>
      <c r="C381" s="106"/>
      <c r="D381" s="499"/>
      <c r="E381" s="499"/>
      <c r="K381" s="500"/>
      <c r="N381" s="495"/>
      <c r="O381" s="501"/>
      <c r="P381" s="495"/>
      <c r="Q381" s="78"/>
      <c r="R381" s="502"/>
      <c r="S381" s="503"/>
      <c r="T381" s="78"/>
    </row>
    <row r="382" ht="15.75" customHeight="1">
      <c r="A382" s="498"/>
      <c r="B382" s="106"/>
      <c r="C382" s="106"/>
      <c r="D382" s="499"/>
      <c r="E382" s="499"/>
      <c r="K382" s="500"/>
      <c r="N382" s="495"/>
      <c r="O382" s="501"/>
      <c r="P382" s="495"/>
      <c r="Q382" s="78"/>
      <c r="R382" s="502"/>
      <c r="S382" s="503"/>
      <c r="T382" s="78"/>
    </row>
    <row r="383" ht="15.75" customHeight="1">
      <c r="A383" s="498"/>
      <c r="B383" s="106"/>
      <c r="C383" s="106"/>
      <c r="D383" s="499"/>
      <c r="E383" s="499"/>
      <c r="K383" s="500"/>
      <c r="N383" s="495"/>
      <c r="O383" s="501"/>
      <c r="P383" s="495"/>
      <c r="Q383" s="78"/>
      <c r="R383" s="502"/>
      <c r="S383" s="503"/>
      <c r="T383" s="78"/>
    </row>
    <row r="384" ht="15.75" customHeight="1">
      <c r="A384" s="498"/>
      <c r="B384" s="106"/>
      <c r="C384" s="106"/>
      <c r="D384" s="499"/>
      <c r="E384" s="499"/>
      <c r="K384" s="500"/>
      <c r="N384" s="495"/>
      <c r="O384" s="501"/>
      <c r="P384" s="495"/>
      <c r="Q384" s="78"/>
      <c r="R384" s="502"/>
      <c r="S384" s="503"/>
      <c r="T384" s="78"/>
    </row>
    <row r="385" ht="15.75" customHeight="1">
      <c r="A385" s="498"/>
      <c r="B385" s="106"/>
      <c r="C385" s="106"/>
      <c r="D385" s="499"/>
      <c r="E385" s="499"/>
      <c r="K385" s="500"/>
      <c r="N385" s="495"/>
      <c r="O385" s="501"/>
      <c r="P385" s="495"/>
      <c r="Q385" s="78"/>
      <c r="R385" s="502"/>
      <c r="S385" s="503"/>
      <c r="T385" s="78"/>
    </row>
    <row r="386" ht="15.75" customHeight="1">
      <c r="A386" s="498"/>
      <c r="B386" s="106"/>
      <c r="C386" s="106"/>
      <c r="D386" s="499"/>
      <c r="E386" s="499"/>
      <c r="K386" s="500"/>
      <c r="N386" s="495"/>
      <c r="O386" s="501"/>
      <c r="P386" s="495"/>
      <c r="Q386" s="78"/>
      <c r="R386" s="502"/>
      <c r="S386" s="503"/>
      <c r="T386" s="78"/>
    </row>
    <row r="387" ht="15.75" customHeight="1">
      <c r="A387" s="498"/>
      <c r="B387" s="106"/>
      <c r="C387" s="106"/>
      <c r="D387" s="499"/>
      <c r="E387" s="499"/>
      <c r="K387" s="500"/>
      <c r="N387" s="495"/>
      <c r="O387" s="501"/>
      <c r="P387" s="495"/>
      <c r="Q387" s="78"/>
      <c r="R387" s="502"/>
      <c r="S387" s="503"/>
      <c r="T387" s="78"/>
    </row>
    <row r="388" ht="15.75" customHeight="1">
      <c r="A388" s="498"/>
      <c r="B388" s="106"/>
      <c r="C388" s="106"/>
      <c r="D388" s="499"/>
      <c r="E388" s="499"/>
      <c r="K388" s="500"/>
      <c r="N388" s="495"/>
      <c r="O388" s="501"/>
      <c r="P388" s="495"/>
      <c r="Q388" s="78"/>
      <c r="R388" s="502"/>
      <c r="S388" s="503"/>
      <c r="T388" s="78"/>
    </row>
    <row r="389" ht="15.75" customHeight="1">
      <c r="A389" s="498"/>
      <c r="B389" s="106"/>
      <c r="C389" s="106"/>
      <c r="D389" s="499"/>
      <c r="E389" s="499"/>
      <c r="K389" s="500"/>
      <c r="N389" s="495"/>
      <c r="O389" s="501"/>
      <c r="P389" s="495"/>
      <c r="Q389" s="78"/>
      <c r="R389" s="502"/>
      <c r="S389" s="503"/>
      <c r="T389" s="78"/>
    </row>
    <row r="390" ht="15.75" customHeight="1">
      <c r="A390" s="498"/>
      <c r="B390" s="106"/>
      <c r="C390" s="106"/>
      <c r="D390" s="499"/>
      <c r="E390" s="499"/>
      <c r="K390" s="500"/>
      <c r="N390" s="495"/>
      <c r="O390" s="501"/>
      <c r="P390" s="495"/>
      <c r="Q390" s="78"/>
      <c r="R390" s="502"/>
      <c r="S390" s="503"/>
      <c r="T390" s="78"/>
    </row>
    <row r="391" ht="15.75" customHeight="1">
      <c r="A391" s="498"/>
      <c r="B391" s="106"/>
      <c r="C391" s="106"/>
      <c r="D391" s="499"/>
      <c r="E391" s="499"/>
      <c r="K391" s="500"/>
      <c r="N391" s="495"/>
      <c r="O391" s="501"/>
      <c r="P391" s="495"/>
      <c r="Q391" s="78"/>
      <c r="R391" s="502"/>
      <c r="S391" s="503"/>
      <c r="T391" s="78"/>
    </row>
    <row r="392" ht="15.75" customHeight="1">
      <c r="A392" s="498"/>
      <c r="B392" s="106"/>
      <c r="C392" s="106"/>
      <c r="D392" s="499"/>
      <c r="E392" s="499"/>
      <c r="K392" s="500"/>
      <c r="N392" s="495"/>
      <c r="O392" s="501"/>
      <c r="P392" s="495"/>
      <c r="Q392" s="78"/>
      <c r="R392" s="502"/>
      <c r="S392" s="503"/>
      <c r="T392" s="78"/>
    </row>
    <row r="393" ht="15.75" customHeight="1">
      <c r="A393" s="498"/>
      <c r="B393" s="106"/>
      <c r="C393" s="106"/>
      <c r="D393" s="499"/>
      <c r="E393" s="499"/>
      <c r="K393" s="500"/>
      <c r="N393" s="495"/>
      <c r="O393" s="501"/>
      <c r="P393" s="495"/>
      <c r="Q393" s="78"/>
      <c r="R393" s="502"/>
      <c r="S393" s="503"/>
      <c r="T393" s="78"/>
    </row>
    <row r="394" ht="15.75" customHeight="1">
      <c r="A394" s="498"/>
      <c r="B394" s="106"/>
      <c r="C394" s="106"/>
      <c r="D394" s="499"/>
      <c r="E394" s="499"/>
      <c r="K394" s="500"/>
      <c r="N394" s="495"/>
      <c r="O394" s="501"/>
      <c r="P394" s="495"/>
      <c r="Q394" s="78"/>
      <c r="R394" s="502"/>
      <c r="S394" s="503"/>
      <c r="T394" s="78"/>
    </row>
    <row r="395" ht="15.75" customHeight="1">
      <c r="A395" s="498"/>
      <c r="B395" s="106"/>
      <c r="C395" s="106"/>
      <c r="D395" s="499"/>
      <c r="E395" s="499"/>
      <c r="K395" s="500"/>
      <c r="N395" s="495"/>
      <c r="O395" s="501"/>
      <c r="P395" s="495"/>
      <c r="Q395" s="78"/>
      <c r="R395" s="502"/>
      <c r="S395" s="503"/>
      <c r="T395" s="78"/>
    </row>
    <row r="396" ht="15.75" customHeight="1">
      <c r="A396" s="498"/>
      <c r="B396" s="106"/>
      <c r="C396" s="106"/>
      <c r="D396" s="499"/>
      <c r="E396" s="499"/>
      <c r="K396" s="500"/>
      <c r="N396" s="495"/>
      <c r="O396" s="501"/>
      <c r="P396" s="495"/>
      <c r="Q396" s="78"/>
      <c r="R396" s="502"/>
      <c r="S396" s="503"/>
      <c r="T396" s="78"/>
    </row>
    <row r="397" ht="15.75" customHeight="1">
      <c r="A397" s="498"/>
      <c r="B397" s="106"/>
      <c r="C397" s="106"/>
      <c r="D397" s="499"/>
      <c r="E397" s="499"/>
      <c r="K397" s="500"/>
      <c r="N397" s="495"/>
      <c r="O397" s="501"/>
      <c r="P397" s="495"/>
      <c r="Q397" s="78"/>
      <c r="R397" s="502"/>
      <c r="S397" s="503"/>
      <c r="T397" s="78"/>
    </row>
    <row r="398" ht="15.75" customHeight="1">
      <c r="A398" s="498"/>
      <c r="B398" s="106"/>
      <c r="C398" s="106"/>
      <c r="D398" s="499"/>
      <c r="E398" s="499"/>
      <c r="K398" s="500"/>
      <c r="N398" s="495"/>
      <c r="O398" s="501"/>
      <c r="P398" s="495"/>
      <c r="Q398" s="78"/>
      <c r="R398" s="502"/>
      <c r="S398" s="503"/>
      <c r="T398" s="78"/>
    </row>
    <row r="399" ht="15.75" customHeight="1">
      <c r="A399" s="498"/>
      <c r="B399" s="106"/>
      <c r="C399" s="106"/>
      <c r="D399" s="499"/>
      <c r="E399" s="499"/>
      <c r="K399" s="500"/>
      <c r="N399" s="495"/>
      <c r="O399" s="501"/>
      <c r="P399" s="495"/>
      <c r="Q399" s="78"/>
      <c r="R399" s="502"/>
      <c r="S399" s="503"/>
      <c r="T399" s="78"/>
    </row>
    <row r="400" ht="15.75" customHeight="1">
      <c r="A400" s="498"/>
      <c r="B400" s="106"/>
      <c r="C400" s="106"/>
      <c r="D400" s="499"/>
      <c r="E400" s="499"/>
      <c r="K400" s="500"/>
      <c r="N400" s="495"/>
      <c r="O400" s="501"/>
      <c r="P400" s="495"/>
      <c r="Q400" s="78"/>
      <c r="R400" s="502"/>
      <c r="S400" s="503"/>
      <c r="T400" s="78"/>
    </row>
    <row r="401" ht="15.75" customHeight="1">
      <c r="A401" s="498"/>
      <c r="B401" s="106"/>
      <c r="C401" s="106"/>
      <c r="D401" s="499"/>
      <c r="E401" s="499"/>
      <c r="K401" s="500"/>
      <c r="N401" s="495"/>
      <c r="O401" s="501"/>
      <c r="P401" s="495"/>
      <c r="Q401" s="78"/>
      <c r="R401" s="502"/>
      <c r="S401" s="503"/>
      <c r="T401" s="78"/>
    </row>
    <row r="402" ht="15.75" customHeight="1">
      <c r="A402" s="498"/>
      <c r="B402" s="106"/>
      <c r="C402" s="106"/>
      <c r="D402" s="499"/>
      <c r="E402" s="499"/>
      <c r="K402" s="500"/>
      <c r="N402" s="495"/>
      <c r="O402" s="501"/>
      <c r="P402" s="495"/>
      <c r="Q402" s="78"/>
      <c r="R402" s="502"/>
      <c r="S402" s="503"/>
      <c r="T402" s="78"/>
    </row>
    <row r="403" ht="15.75" customHeight="1">
      <c r="A403" s="498"/>
      <c r="B403" s="106"/>
      <c r="C403" s="106"/>
      <c r="D403" s="499"/>
      <c r="E403" s="499"/>
      <c r="K403" s="500"/>
      <c r="N403" s="495"/>
      <c r="O403" s="501"/>
      <c r="P403" s="495"/>
      <c r="Q403" s="78"/>
      <c r="R403" s="502"/>
      <c r="S403" s="503"/>
      <c r="T403" s="78"/>
    </row>
    <row r="404" ht="15.75" customHeight="1">
      <c r="A404" s="498"/>
      <c r="B404" s="106"/>
      <c r="C404" s="106"/>
      <c r="D404" s="499"/>
      <c r="E404" s="499"/>
      <c r="K404" s="500"/>
      <c r="N404" s="495"/>
      <c r="O404" s="501"/>
      <c r="P404" s="495"/>
      <c r="Q404" s="78"/>
      <c r="R404" s="502"/>
      <c r="S404" s="503"/>
      <c r="T404" s="78"/>
    </row>
    <row r="405" ht="15.75" customHeight="1">
      <c r="A405" s="498"/>
      <c r="B405" s="106"/>
      <c r="C405" s="106"/>
      <c r="D405" s="499"/>
      <c r="E405" s="499"/>
      <c r="K405" s="500"/>
      <c r="N405" s="495"/>
      <c r="O405" s="501"/>
      <c r="P405" s="495"/>
      <c r="Q405" s="78"/>
      <c r="R405" s="502"/>
      <c r="S405" s="503"/>
      <c r="T405" s="78"/>
    </row>
    <row r="406" ht="15.75" customHeight="1">
      <c r="A406" s="498"/>
      <c r="B406" s="106"/>
      <c r="C406" s="106"/>
      <c r="D406" s="499"/>
      <c r="E406" s="499"/>
      <c r="K406" s="500"/>
      <c r="N406" s="495"/>
      <c r="O406" s="501"/>
      <c r="P406" s="495"/>
      <c r="Q406" s="78"/>
      <c r="R406" s="502"/>
      <c r="S406" s="503"/>
      <c r="T406" s="78"/>
    </row>
    <row r="407" ht="15.75" customHeight="1">
      <c r="A407" s="498"/>
      <c r="B407" s="106"/>
      <c r="C407" s="106"/>
      <c r="D407" s="499"/>
      <c r="E407" s="499"/>
      <c r="K407" s="500"/>
      <c r="N407" s="495"/>
      <c r="O407" s="501"/>
      <c r="P407" s="495"/>
      <c r="Q407" s="78"/>
      <c r="R407" s="502"/>
      <c r="S407" s="503"/>
      <c r="T407" s="78"/>
    </row>
    <row r="408" ht="15.75" customHeight="1">
      <c r="A408" s="498"/>
      <c r="B408" s="106"/>
      <c r="C408" s="106"/>
      <c r="D408" s="499"/>
      <c r="E408" s="499"/>
      <c r="K408" s="500"/>
      <c r="N408" s="495"/>
      <c r="O408" s="501"/>
      <c r="P408" s="495"/>
      <c r="Q408" s="78"/>
      <c r="R408" s="502"/>
      <c r="S408" s="503"/>
      <c r="T408" s="78"/>
    </row>
    <row r="409" ht="15.75" customHeight="1">
      <c r="A409" s="498"/>
      <c r="B409" s="106"/>
      <c r="C409" s="106"/>
      <c r="D409" s="499"/>
      <c r="E409" s="499"/>
      <c r="K409" s="500"/>
      <c r="N409" s="495"/>
      <c r="O409" s="501"/>
      <c r="P409" s="495"/>
      <c r="Q409" s="78"/>
      <c r="R409" s="502"/>
      <c r="S409" s="503"/>
      <c r="T409" s="78"/>
    </row>
    <row r="410" ht="15.75" customHeight="1">
      <c r="A410" s="498"/>
      <c r="B410" s="106"/>
      <c r="C410" s="106"/>
      <c r="D410" s="499"/>
      <c r="E410" s="499"/>
      <c r="K410" s="500"/>
      <c r="N410" s="495"/>
      <c r="O410" s="501"/>
      <c r="P410" s="495"/>
      <c r="Q410" s="78"/>
      <c r="R410" s="502"/>
      <c r="S410" s="503"/>
      <c r="T410" s="78"/>
    </row>
    <row r="411" ht="15.75" customHeight="1">
      <c r="A411" s="498"/>
      <c r="B411" s="106"/>
      <c r="C411" s="106"/>
      <c r="D411" s="499"/>
      <c r="E411" s="499"/>
      <c r="K411" s="500"/>
      <c r="N411" s="495"/>
      <c r="O411" s="501"/>
      <c r="P411" s="495"/>
      <c r="Q411" s="78"/>
      <c r="R411" s="502"/>
      <c r="S411" s="503"/>
      <c r="T411" s="78"/>
    </row>
    <row r="412" ht="15.75" customHeight="1">
      <c r="A412" s="498"/>
      <c r="B412" s="106"/>
      <c r="C412" s="106"/>
      <c r="D412" s="499"/>
      <c r="E412" s="499"/>
      <c r="K412" s="500"/>
      <c r="N412" s="495"/>
      <c r="O412" s="501"/>
      <c r="P412" s="495"/>
      <c r="Q412" s="78"/>
      <c r="R412" s="502"/>
      <c r="S412" s="503"/>
      <c r="T412" s="78"/>
    </row>
    <row r="413" ht="15.75" customHeight="1">
      <c r="A413" s="498"/>
      <c r="B413" s="106"/>
      <c r="C413" s="106"/>
      <c r="D413" s="499"/>
      <c r="E413" s="499"/>
      <c r="K413" s="500"/>
      <c r="N413" s="495"/>
      <c r="O413" s="501"/>
      <c r="P413" s="495"/>
      <c r="Q413" s="78"/>
      <c r="R413" s="502"/>
      <c r="S413" s="503"/>
      <c r="T413" s="78"/>
    </row>
    <row r="414" ht="15.75" customHeight="1">
      <c r="A414" s="498"/>
      <c r="B414" s="106"/>
      <c r="C414" s="106"/>
      <c r="D414" s="499"/>
      <c r="E414" s="499"/>
      <c r="K414" s="500"/>
      <c r="N414" s="495"/>
      <c r="O414" s="501"/>
      <c r="P414" s="495"/>
      <c r="Q414" s="78"/>
      <c r="R414" s="502"/>
      <c r="S414" s="503"/>
      <c r="T414" s="78"/>
    </row>
    <row r="415" ht="15.75" customHeight="1">
      <c r="A415" s="498"/>
      <c r="B415" s="106"/>
      <c r="C415" s="106"/>
      <c r="D415" s="499"/>
      <c r="E415" s="499"/>
      <c r="K415" s="500"/>
      <c r="N415" s="495"/>
      <c r="O415" s="501"/>
      <c r="P415" s="495"/>
      <c r="Q415" s="78"/>
      <c r="R415" s="502"/>
      <c r="S415" s="503"/>
      <c r="T415" s="78"/>
    </row>
    <row r="416" ht="15.75" customHeight="1">
      <c r="A416" s="498"/>
      <c r="B416" s="106"/>
      <c r="C416" s="106"/>
      <c r="D416" s="499"/>
      <c r="E416" s="499"/>
      <c r="K416" s="500"/>
      <c r="N416" s="495"/>
      <c r="O416" s="501"/>
      <c r="P416" s="495"/>
      <c r="Q416" s="78"/>
      <c r="R416" s="502"/>
      <c r="S416" s="503"/>
      <c r="T416" s="78"/>
    </row>
    <row r="417" ht="15.75" customHeight="1">
      <c r="A417" s="498"/>
      <c r="B417" s="106"/>
      <c r="C417" s="106"/>
      <c r="D417" s="499"/>
      <c r="E417" s="499"/>
      <c r="K417" s="500"/>
      <c r="N417" s="495"/>
      <c r="O417" s="501"/>
      <c r="P417" s="495"/>
      <c r="Q417" s="78"/>
      <c r="R417" s="502"/>
      <c r="S417" s="503"/>
      <c r="T417" s="78"/>
    </row>
    <row r="418" ht="15.75" customHeight="1">
      <c r="A418" s="498"/>
      <c r="B418" s="106"/>
      <c r="C418" s="106"/>
      <c r="D418" s="499"/>
      <c r="E418" s="499"/>
      <c r="K418" s="500"/>
      <c r="N418" s="495"/>
      <c r="O418" s="501"/>
      <c r="P418" s="495"/>
      <c r="Q418" s="78"/>
      <c r="R418" s="502"/>
      <c r="S418" s="503"/>
      <c r="T418" s="78"/>
    </row>
    <row r="419" ht="15.75" customHeight="1">
      <c r="A419" s="498"/>
      <c r="B419" s="106"/>
      <c r="C419" s="106"/>
      <c r="D419" s="499"/>
      <c r="E419" s="499"/>
      <c r="K419" s="500"/>
      <c r="N419" s="495"/>
      <c r="O419" s="501"/>
      <c r="P419" s="495"/>
      <c r="Q419" s="78"/>
      <c r="R419" s="502"/>
      <c r="S419" s="503"/>
      <c r="T419" s="78"/>
    </row>
    <row r="420" ht="15.75" customHeight="1">
      <c r="A420" s="498"/>
      <c r="B420" s="106"/>
      <c r="C420" s="106"/>
      <c r="D420" s="499"/>
      <c r="E420" s="499"/>
      <c r="K420" s="500"/>
      <c r="N420" s="495"/>
      <c r="O420" s="501"/>
      <c r="P420" s="495"/>
      <c r="Q420" s="78"/>
      <c r="R420" s="502"/>
      <c r="S420" s="503"/>
      <c r="T420" s="78"/>
    </row>
    <row r="421" ht="15.75" customHeight="1">
      <c r="A421" s="498"/>
      <c r="B421" s="106"/>
      <c r="C421" s="106"/>
      <c r="D421" s="499"/>
      <c r="E421" s="499"/>
      <c r="K421" s="500"/>
      <c r="N421" s="495"/>
      <c r="O421" s="501"/>
      <c r="P421" s="495"/>
      <c r="Q421" s="78"/>
      <c r="R421" s="502"/>
      <c r="S421" s="503"/>
      <c r="T421" s="78"/>
    </row>
    <row r="422" ht="15.75" customHeight="1">
      <c r="A422" s="498"/>
      <c r="B422" s="106"/>
      <c r="C422" s="106"/>
      <c r="D422" s="499"/>
      <c r="E422" s="499"/>
      <c r="K422" s="500"/>
      <c r="N422" s="495"/>
      <c r="O422" s="501"/>
      <c r="P422" s="495"/>
      <c r="Q422" s="78"/>
      <c r="R422" s="502"/>
      <c r="S422" s="503"/>
      <c r="T422" s="78"/>
    </row>
    <row r="423" ht="15.75" customHeight="1">
      <c r="A423" s="498"/>
      <c r="B423" s="106"/>
      <c r="C423" s="106"/>
      <c r="D423" s="499"/>
      <c r="E423" s="499"/>
      <c r="K423" s="500"/>
      <c r="N423" s="495"/>
      <c r="O423" s="501"/>
      <c r="P423" s="495"/>
      <c r="Q423" s="78"/>
      <c r="R423" s="502"/>
      <c r="S423" s="503"/>
      <c r="T423" s="78"/>
    </row>
    <row r="424" ht="15.75" customHeight="1">
      <c r="A424" s="498"/>
      <c r="B424" s="106"/>
      <c r="C424" s="106"/>
      <c r="D424" s="499"/>
      <c r="E424" s="499"/>
      <c r="K424" s="500"/>
      <c r="N424" s="495"/>
      <c r="O424" s="501"/>
      <c r="P424" s="495"/>
      <c r="Q424" s="78"/>
      <c r="R424" s="502"/>
      <c r="S424" s="503"/>
      <c r="T424" s="78"/>
    </row>
    <row r="425" ht="15.75" customHeight="1">
      <c r="A425" s="498"/>
      <c r="B425" s="106"/>
      <c r="C425" s="106"/>
      <c r="D425" s="499"/>
      <c r="E425" s="499"/>
      <c r="K425" s="500"/>
      <c r="N425" s="495"/>
      <c r="O425" s="501"/>
      <c r="P425" s="495"/>
      <c r="Q425" s="78"/>
      <c r="R425" s="502"/>
      <c r="S425" s="503"/>
      <c r="T425" s="78"/>
    </row>
    <row r="426" ht="15.75" customHeight="1">
      <c r="A426" s="498"/>
      <c r="B426" s="106"/>
      <c r="C426" s="106"/>
      <c r="D426" s="499"/>
      <c r="E426" s="499"/>
      <c r="K426" s="500"/>
      <c r="N426" s="495"/>
      <c r="O426" s="501"/>
      <c r="P426" s="495"/>
      <c r="Q426" s="78"/>
      <c r="R426" s="502"/>
      <c r="S426" s="503"/>
      <c r="T426" s="78"/>
    </row>
    <row r="427" ht="15.75" customHeight="1">
      <c r="A427" s="498"/>
      <c r="B427" s="106"/>
      <c r="C427" s="106"/>
      <c r="D427" s="499"/>
      <c r="E427" s="499"/>
      <c r="K427" s="500"/>
      <c r="N427" s="495"/>
      <c r="O427" s="501"/>
      <c r="P427" s="495"/>
      <c r="Q427" s="78"/>
      <c r="R427" s="502"/>
      <c r="S427" s="503"/>
      <c r="T427" s="78"/>
    </row>
    <row r="428" ht="15.75" customHeight="1">
      <c r="A428" s="498"/>
      <c r="B428" s="106"/>
      <c r="C428" s="106"/>
      <c r="D428" s="499"/>
      <c r="E428" s="499"/>
      <c r="K428" s="500"/>
      <c r="N428" s="495"/>
      <c r="O428" s="501"/>
      <c r="P428" s="495"/>
      <c r="Q428" s="78"/>
      <c r="R428" s="502"/>
      <c r="S428" s="503"/>
      <c r="T428" s="78"/>
    </row>
    <row r="429" ht="15.75" customHeight="1">
      <c r="A429" s="498"/>
      <c r="B429" s="106"/>
      <c r="C429" s="106"/>
      <c r="D429" s="499"/>
      <c r="E429" s="499"/>
      <c r="K429" s="500"/>
      <c r="N429" s="495"/>
      <c r="O429" s="501"/>
      <c r="P429" s="495"/>
      <c r="Q429" s="78"/>
      <c r="R429" s="502"/>
      <c r="S429" s="503"/>
      <c r="T429" s="78"/>
    </row>
    <row r="430" ht="15.75" customHeight="1">
      <c r="A430" s="498"/>
      <c r="B430" s="106"/>
      <c r="C430" s="106"/>
      <c r="D430" s="499"/>
      <c r="E430" s="499"/>
      <c r="K430" s="500"/>
      <c r="N430" s="495"/>
      <c r="O430" s="501"/>
      <c r="P430" s="495"/>
      <c r="Q430" s="78"/>
      <c r="R430" s="502"/>
      <c r="S430" s="503"/>
      <c r="T430" s="78"/>
    </row>
    <row r="431" ht="15.75" customHeight="1">
      <c r="A431" s="498"/>
      <c r="B431" s="106"/>
      <c r="C431" s="106"/>
      <c r="D431" s="499"/>
      <c r="E431" s="499"/>
      <c r="K431" s="500"/>
      <c r="N431" s="495"/>
      <c r="O431" s="501"/>
      <c r="P431" s="495"/>
      <c r="Q431" s="78"/>
      <c r="R431" s="502"/>
      <c r="S431" s="503"/>
      <c r="T431" s="78"/>
    </row>
    <row r="432" ht="15.75" customHeight="1">
      <c r="A432" s="498"/>
      <c r="B432" s="106"/>
      <c r="C432" s="106"/>
      <c r="D432" s="499"/>
      <c r="E432" s="499"/>
      <c r="K432" s="500"/>
      <c r="N432" s="495"/>
      <c r="O432" s="501"/>
      <c r="P432" s="495"/>
      <c r="Q432" s="78"/>
      <c r="R432" s="502"/>
      <c r="S432" s="503"/>
      <c r="T432" s="78"/>
    </row>
    <row r="433" ht="15.75" customHeight="1">
      <c r="A433" s="498"/>
      <c r="B433" s="106"/>
      <c r="C433" s="106"/>
      <c r="D433" s="499"/>
      <c r="E433" s="499"/>
      <c r="K433" s="500"/>
      <c r="N433" s="495"/>
      <c r="O433" s="501"/>
      <c r="P433" s="495"/>
      <c r="Q433" s="78"/>
      <c r="R433" s="502"/>
      <c r="S433" s="503"/>
      <c r="T433" s="78"/>
    </row>
    <row r="434" ht="15.75" customHeight="1">
      <c r="A434" s="498"/>
      <c r="B434" s="106"/>
      <c r="C434" s="106"/>
      <c r="D434" s="499"/>
      <c r="E434" s="499"/>
      <c r="K434" s="500"/>
      <c r="N434" s="495"/>
      <c r="O434" s="501"/>
      <c r="P434" s="495"/>
      <c r="Q434" s="78"/>
      <c r="R434" s="502"/>
      <c r="S434" s="503"/>
      <c r="T434" s="78"/>
    </row>
    <row r="435" ht="15.75" customHeight="1">
      <c r="A435" s="498"/>
      <c r="B435" s="106"/>
      <c r="C435" s="106"/>
      <c r="D435" s="499"/>
      <c r="E435" s="499"/>
      <c r="K435" s="500"/>
      <c r="N435" s="495"/>
      <c r="O435" s="501"/>
      <c r="P435" s="495"/>
      <c r="Q435" s="78"/>
      <c r="R435" s="502"/>
      <c r="S435" s="503"/>
      <c r="T435" s="78"/>
    </row>
    <row r="436" ht="15.75" customHeight="1">
      <c r="A436" s="498"/>
      <c r="B436" s="106"/>
      <c r="C436" s="106"/>
      <c r="D436" s="499"/>
      <c r="E436" s="499"/>
      <c r="K436" s="500"/>
      <c r="N436" s="495"/>
      <c r="O436" s="501"/>
      <c r="P436" s="495"/>
      <c r="Q436" s="78"/>
      <c r="R436" s="502"/>
      <c r="S436" s="503"/>
      <c r="T436" s="78"/>
    </row>
    <row r="437" ht="15.75" customHeight="1">
      <c r="A437" s="498"/>
      <c r="B437" s="106"/>
      <c r="C437" s="106"/>
      <c r="D437" s="499"/>
      <c r="E437" s="499"/>
      <c r="K437" s="500"/>
      <c r="N437" s="495"/>
      <c r="O437" s="501"/>
      <c r="P437" s="495"/>
      <c r="Q437" s="78"/>
      <c r="R437" s="502"/>
      <c r="S437" s="503"/>
      <c r="T437" s="78"/>
    </row>
    <row r="438" ht="15.75" customHeight="1">
      <c r="A438" s="498"/>
      <c r="B438" s="106"/>
      <c r="C438" s="106"/>
      <c r="D438" s="499"/>
      <c r="E438" s="499"/>
      <c r="K438" s="500"/>
      <c r="N438" s="495"/>
      <c r="O438" s="501"/>
      <c r="P438" s="495"/>
      <c r="Q438" s="78"/>
      <c r="R438" s="502"/>
      <c r="S438" s="503"/>
      <c r="T438" s="78"/>
    </row>
    <row r="439" ht="15.75" customHeight="1">
      <c r="A439" s="498"/>
      <c r="B439" s="106"/>
      <c r="C439" s="106"/>
      <c r="D439" s="499"/>
      <c r="E439" s="499"/>
      <c r="K439" s="500"/>
      <c r="N439" s="495"/>
      <c r="O439" s="501"/>
      <c r="P439" s="495"/>
      <c r="Q439" s="78"/>
      <c r="R439" s="502"/>
      <c r="S439" s="503"/>
      <c r="T439" s="78"/>
    </row>
    <row r="440" ht="15.75" customHeight="1">
      <c r="A440" s="498"/>
      <c r="B440" s="106"/>
      <c r="C440" s="106"/>
      <c r="D440" s="499"/>
      <c r="E440" s="499"/>
      <c r="K440" s="500"/>
      <c r="N440" s="495"/>
      <c r="O440" s="501"/>
      <c r="P440" s="495"/>
      <c r="Q440" s="78"/>
      <c r="R440" s="502"/>
      <c r="S440" s="503"/>
      <c r="T440" s="78"/>
    </row>
    <row r="441" ht="15.75" customHeight="1">
      <c r="A441" s="498"/>
      <c r="B441" s="106"/>
      <c r="C441" s="106"/>
      <c r="D441" s="499"/>
      <c r="E441" s="499"/>
      <c r="K441" s="500"/>
      <c r="N441" s="495"/>
      <c r="O441" s="501"/>
      <c r="P441" s="495"/>
      <c r="Q441" s="78"/>
      <c r="R441" s="502"/>
      <c r="S441" s="503"/>
      <c r="T441" s="78"/>
    </row>
    <row r="442" ht="15.75" customHeight="1">
      <c r="A442" s="498"/>
      <c r="B442" s="106"/>
      <c r="C442" s="106"/>
      <c r="D442" s="499"/>
      <c r="E442" s="499"/>
      <c r="K442" s="500"/>
      <c r="N442" s="495"/>
      <c r="O442" s="501"/>
      <c r="P442" s="495"/>
      <c r="Q442" s="78"/>
      <c r="R442" s="502"/>
      <c r="S442" s="503"/>
      <c r="T442" s="78"/>
    </row>
    <row r="443" ht="15.75" customHeight="1">
      <c r="A443" s="498"/>
      <c r="B443" s="106"/>
      <c r="C443" s="106"/>
      <c r="D443" s="499"/>
      <c r="E443" s="499"/>
      <c r="K443" s="500"/>
      <c r="N443" s="495"/>
      <c r="O443" s="501"/>
      <c r="P443" s="495"/>
      <c r="Q443" s="78"/>
      <c r="R443" s="502"/>
      <c r="S443" s="503"/>
      <c r="T443" s="78"/>
    </row>
    <row r="444" ht="15.75" customHeight="1">
      <c r="A444" s="498"/>
      <c r="B444" s="106"/>
      <c r="C444" s="106"/>
      <c r="D444" s="499"/>
      <c r="E444" s="499"/>
      <c r="K444" s="500"/>
      <c r="N444" s="495"/>
      <c r="O444" s="501"/>
      <c r="P444" s="495"/>
      <c r="Q444" s="78"/>
      <c r="R444" s="502"/>
      <c r="S444" s="503"/>
      <c r="T444" s="78"/>
    </row>
    <row r="445" ht="15.75" customHeight="1">
      <c r="A445" s="498"/>
      <c r="B445" s="106"/>
      <c r="C445" s="106"/>
      <c r="D445" s="499"/>
      <c r="E445" s="499"/>
      <c r="K445" s="500"/>
      <c r="N445" s="495"/>
      <c r="O445" s="501"/>
      <c r="P445" s="495"/>
      <c r="Q445" s="78"/>
      <c r="R445" s="502"/>
      <c r="S445" s="503"/>
      <c r="T445" s="78"/>
    </row>
    <row r="446" ht="15.75" customHeight="1">
      <c r="A446" s="498"/>
      <c r="B446" s="106"/>
      <c r="C446" s="106"/>
      <c r="D446" s="499"/>
      <c r="E446" s="499"/>
      <c r="K446" s="500"/>
      <c r="N446" s="495"/>
      <c r="O446" s="501"/>
      <c r="P446" s="495"/>
      <c r="Q446" s="78"/>
      <c r="R446" s="502"/>
      <c r="S446" s="503"/>
      <c r="T446" s="78"/>
    </row>
    <row r="447" ht="15.75" customHeight="1">
      <c r="A447" s="498"/>
      <c r="B447" s="106"/>
      <c r="C447" s="106"/>
      <c r="D447" s="499"/>
      <c r="E447" s="499"/>
      <c r="K447" s="500"/>
      <c r="N447" s="495"/>
      <c r="O447" s="501"/>
      <c r="P447" s="495"/>
      <c r="Q447" s="78"/>
      <c r="R447" s="502"/>
      <c r="S447" s="503"/>
      <c r="T447" s="78"/>
    </row>
    <row r="448" ht="15.75" customHeight="1">
      <c r="A448" s="498"/>
      <c r="B448" s="106"/>
      <c r="C448" s="106"/>
      <c r="D448" s="499"/>
      <c r="E448" s="499"/>
      <c r="K448" s="500"/>
      <c r="N448" s="495"/>
      <c r="O448" s="501"/>
      <c r="P448" s="495"/>
      <c r="Q448" s="78"/>
      <c r="R448" s="502"/>
      <c r="S448" s="503"/>
      <c r="T448" s="78"/>
    </row>
    <row r="449" ht="15.75" customHeight="1">
      <c r="A449" s="498"/>
      <c r="B449" s="106"/>
      <c r="C449" s="106"/>
      <c r="D449" s="499"/>
      <c r="E449" s="499"/>
      <c r="K449" s="500"/>
      <c r="N449" s="495"/>
      <c r="O449" s="501"/>
      <c r="P449" s="495"/>
      <c r="Q449" s="78"/>
      <c r="R449" s="502"/>
      <c r="S449" s="503"/>
      <c r="T449" s="78"/>
    </row>
    <row r="450" ht="15.75" customHeight="1">
      <c r="A450" s="498"/>
      <c r="B450" s="106"/>
      <c r="C450" s="106"/>
      <c r="D450" s="499"/>
      <c r="E450" s="499"/>
      <c r="K450" s="500"/>
      <c r="N450" s="495"/>
      <c r="O450" s="501"/>
      <c r="P450" s="495"/>
      <c r="Q450" s="78"/>
      <c r="R450" s="502"/>
      <c r="S450" s="503"/>
      <c r="T450" s="78"/>
    </row>
    <row r="451" ht="15.75" customHeight="1">
      <c r="A451" s="498"/>
      <c r="B451" s="106"/>
      <c r="C451" s="106"/>
      <c r="D451" s="499"/>
      <c r="E451" s="499"/>
      <c r="K451" s="500"/>
      <c r="N451" s="495"/>
      <c r="O451" s="501"/>
      <c r="P451" s="495"/>
      <c r="Q451" s="78"/>
      <c r="R451" s="502"/>
      <c r="S451" s="503"/>
      <c r="T451" s="78"/>
    </row>
    <row r="452" ht="15.75" customHeight="1">
      <c r="A452" s="498"/>
      <c r="B452" s="106"/>
      <c r="C452" s="106"/>
      <c r="D452" s="499"/>
      <c r="E452" s="499"/>
      <c r="K452" s="500"/>
      <c r="N452" s="495"/>
      <c r="O452" s="501"/>
      <c r="P452" s="495"/>
      <c r="Q452" s="78"/>
      <c r="R452" s="502"/>
      <c r="S452" s="503"/>
      <c r="T452" s="78"/>
    </row>
    <row r="453" ht="15.75" customHeight="1">
      <c r="A453" s="498"/>
      <c r="B453" s="106"/>
      <c r="C453" s="106"/>
      <c r="D453" s="499"/>
      <c r="E453" s="499"/>
      <c r="K453" s="500"/>
      <c r="N453" s="495"/>
      <c r="O453" s="501"/>
      <c r="P453" s="495"/>
      <c r="Q453" s="78"/>
      <c r="R453" s="502"/>
      <c r="S453" s="503"/>
      <c r="T453" s="78"/>
    </row>
    <row r="454" ht="15.75" customHeight="1">
      <c r="A454" s="498"/>
      <c r="B454" s="106"/>
      <c r="C454" s="106"/>
      <c r="D454" s="499"/>
      <c r="E454" s="499"/>
      <c r="K454" s="500"/>
      <c r="N454" s="495"/>
      <c r="O454" s="501"/>
      <c r="P454" s="495"/>
      <c r="Q454" s="78"/>
      <c r="R454" s="502"/>
      <c r="S454" s="503"/>
      <c r="T454" s="78"/>
    </row>
    <row r="455" ht="15.75" customHeight="1">
      <c r="A455" s="498"/>
      <c r="B455" s="106"/>
      <c r="C455" s="106"/>
      <c r="D455" s="499"/>
      <c r="E455" s="499"/>
      <c r="K455" s="500"/>
      <c r="N455" s="495"/>
      <c r="O455" s="501"/>
      <c r="P455" s="495"/>
      <c r="Q455" s="78"/>
      <c r="R455" s="502"/>
      <c r="S455" s="503"/>
      <c r="T455" s="78"/>
    </row>
    <row r="456" ht="15.75" customHeight="1">
      <c r="A456" s="498"/>
      <c r="B456" s="106"/>
      <c r="C456" s="106"/>
      <c r="D456" s="499"/>
      <c r="E456" s="499"/>
      <c r="K456" s="500"/>
      <c r="N456" s="495"/>
      <c r="O456" s="501"/>
      <c r="P456" s="495"/>
      <c r="Q456" s="78"/>
      <c r="R456" s="502"/>
      <c r="S456" s="503"/>
      <c r="T456" s="78"/>
    </row>
    <row r="457" ht="15.75" customHeight="1">
      <c r="A457" s="498"/>
      <c r="B457" s="106"/>
      <c r="C457" s="106"/>
      <c r="D457" s="499"/>
      <c r="E457" s="499"/>
      <c r="K457" s="500"/>
      <c r="N457" s="495"/>
      <c r="O457" s="501"/>
      <c r="P457" s="495"/>
      <c r="Q457" s="78"/>
      <c r="R457" s="502"/>
      <c r="S457" s="503"/>
      <c r="T457" s="78"/>
    </row>
    <row r="458" ht="15.75" customHeight="1">
      <c r="A458" s="498"/>
      <c r="B458" s="106"/>
      <c r="C458" s="106"/>
      <c r="D458" s="499"/>
      <c r="E458" s="499"/>
      <c r="K458" s="500"/>
      <c r="N458" s="495"/>
      <c r="O458" s="501"/>
      <c r="P458" s="495"/>
      <c r="Q458" s="78"/>
      <c r="R458" s="502"/>
      <c r="S458" s="503"/>
      <c r="T458" s="78"/>
    </row>
    <row r="459" ht="15.75" customHeight="1">
      <c r="A459" s="498"/>
      <c r="B459" s="106"/>
      <c r="C459" s="106"/>
      <c r="D459" s="499"/>
      <c r="E459" s="499"/>
      <c r="K459" s="500"/>
      <c r="N459" s="495"/>
      <c r="O459" s="501"/>
      <c r="P459" s="495"/>
      <c r="Q459" s="78"/>
      <c r="R459" s="502"/>
      <c r="S459" s="503"/>
      <c r="T459" s="78"/>
    </row>
    <row r="460" ht="15.75" customHeight="1">
      <c r="A460" s="498"/>
      <c r="B460" s="106"/>
      <c r="C460" s="106"/>
      <c r="D460" s="499"/>
      <c r="E460" s="499"/>
      <c r="K460" s="500"/>
      <c r="N460" s="495"/>
      <c r="O460" s="501"/>
      <c r="P460" s="495"/>
      <c r="Q460" s="78"/>
      <c r="R460" s="502"/>
      <c r="S460" s="503"/>
      <c r="T460" s="78"/>
    </row>
    <row r="461" ht="15.75" customHeight="1">
      <c r="A461" s="498"/>
      <c r="B461" s="106"/>
      <c r="C461" s="106"/>
      <c r="D461" s="499"/>
      <c r="E461" s="499"/>
      <c r="K461" s="500"/>
      <c r="N461" s="495"/>
      <c r="O461" s="501"/>
      <c r="P461" s="495"/>
      <c r="Q461" s="78"/>
      <c r="R461" s="502"/>
      <c r="S461" s="503"/>
      <c r="T461" s="78"/>
    </row>
    <row r="462" ht="15.75" customHeight="1">
      <c r="A462" s="498"/>
      <c r="B462" s="106"/>
      <c r="C462" s="106"/>
      <c r="D462" s="499"/>
      <c r="E462" s="499"/>
      <c r="K462" s="500"/>
      <c r="N462" s="495"/>
      <c r="O462" s="501"/>
      <c r="P462" s="495"/>
      <c r="Q462" s="78"/>
      <c r="R462" s="502"/>
      <c r="S462" s="503"/>
      <c r="T462" s="78"/>
    </row>
    <row r="463" ht="15.75" customHeight="1">
      <c r="A463" s="498"/>
      <c r="B463" s="106"/>
      <c r="C463" s="106"/>
      <c r="D463" s="499"/>
      <c r="E463" s="499"/>
      <c r="K463" s="500"/>
      <c r="N463" s="495"/>
      <c r="O463" s="501"/>
      <c r="P463" s="495"/>
      <c r="Q463" s="78"/>
      <c r="R463" s="502"/>
      <c r="S463" s="503"/>
      <c r="T463" s="78"/>
    </row>
    <row r="464" ht="15.75" customHeight="1">
      <c r="A464" s="498"/>
      <c r="B464" s="106"/>
      <c r="C464" s="106"/>
      <c r="D464" s="499"/>
      <c r="E464" s="499"/>
      <c r="K464" s="500"/>
      <c r="N464" s="495"/>
      <c r="O464" s="501"/>
      <c r="P464" s="495"/>
      <c r="Q464" s="78"/>
      <c r="R464" s="502"/>
      <c r="S464" s="503"/>
      <c r="T464" s="78"/>
    </row>
    <row r="465" ht="15.75" customHeight="1">
      <c r="A465" s="498"/>
      <c r="B465" s="106"/>
      <c r="C465" s="106"/>
      <c r="D465" s="499"/>
      <c r="E465" s="499"/>
      <c r="K465" s="500"/>
      <c r="N465" s="495"/>
      <c r="O465" s="501"/>
      <c r="P465" s="495"/>
      <c r="Q465" s="78"/>
      <c r="R465" s="502"/>
      <c r="S465" s="503"/>
      <c r="T465" s="78"/>
    </row>
    <row r="466" ht="15.75" customHeight="1">
      <c r="A466" s="498"/>
      <c r="B466" s="106"/>
      <c r="C466" s="106"/>
      <c r="D466" s="499"/>
      <c r="E466" s="499"/>
      <c r="K466" s="500"/>
      <c r="N466" s="495"/>
      <c r="O466" s="501"/>
      <c r="P466" s="495"/>
      <c r="Q466" s="78"/>
      <c r="R466" s="502"/>
      <c r="S466" s="503"/>
      <c r="T466" s="78"/>
    </row>
    <row r="467" ht="15.75" customHeight="1">
      <c r="A467" s="498"/>
      <c r="B467" s="106"/>
      <c r="C467" s="106"/>
      <c r="D467" s="499"/>
      <c r="E467" s="499"/>
      <c r="K467" s="500"/>
      <c r="N467" s="495"/>
      <c r="O467" s="501"/>
      <c r="P467" s="495"/>
      <c r="Q467" s="78"/>
      <c r="R467" s="502"/>
      <c r="S467" s="503"/>
      <c r="T467" s="78"/>
    </row>
    <row r="468" ht="15.75" customHeight="1">
      <c r="A468" s="498"/>
      <c r="B468" s="106"/>
      <c r="C468" s="106"/>
      <c r="D468" s="499"/>
      <c r="E468" s="499"/>
      <c r="K468" s="500"/>
      <c r="N468" s="495"/>
      <c r="O468" s="501"/>
      <c r="P468" s="495"/>
      <c r="Q468" s="78"/>
      <c r="R468" s="502"/>
      <c r="S468" s="503"/>
      <c r="T468" s="78"/>
    </row>
    <row r="469" ht="15.75" customHeight="1">
      <c r="A469" s="498"/>
      <c r="B469" s="106"/>
      <c r="C469" s="106"/>
      <c r="D469" s="499"/>
      <c r="E469" s="499"/>
      <c r="K469" s="500"/>
      <c r="N469" s="495"/>
      <c r="O469" s="501"/>
      <c r="P469" s="495"/>
      <c r="Q469" s="78"/>
      <c r="R469" s="502"/>
      <c r="S469" s="503"/>
      <c r="T469" s="78"/>
    </row>
    <row r="470" ht="15.75" customHeight="1">
      <c r="A470" s="498"/>
      <c r="B470" s="106"/>
      <c r="C470" s="106"/>
      <c r="D470" s="499"/>
      <c r="E470" s="499"/>
      <c r="K470" s="500"/>
      <c r="N470" s="495"/>
      <c r="O470" s="501"/>
      <c r="P470" s="495"/>
      <c r="Q470" s="78"/>
      <c r="R470" s="502"/>
      <c r="S470" s="503"/>
      <c r="T470" s="78"/>
    </row>
    <row r="471" ht="15.75" customHeight="1">
      <c r="A471" s="498"/>
      <c r="B471" s="106"/>
      <c r="C471" s="106"/>
      <c r="D471" s="499"/>
      <c r="E471" s="499"/>
      <c r="K471" s="500"/>
      <c r="N471" s="495"/>
      <c r="O471" s="501"/>
      <c r="P471" s="495"/>
      <c r="Q471" s="78"/>
      <c r="R471" s="502"/>
      <c r="S471" s="503"/>
      <c r="T471" s="78"/>
    </row>
    <row r="472" ht="15.75" customHeight="1">
      <c r="A472" s="498"/>
      <c r="B472" s="106"/>
      <c r="C472" s="106"/>
      <c r="D472" s="499"/>
      <c r="E472" s="499"/>
      <c r="K472" s="500"/>
      <c r="N472" s="495"/>
      <c r="O472" s="501"/>
      <c r="P472" s="495"/>
      <c r="Q472" s="78"/>
      <c r="R472" s="502"/>
      <c r="S472" s="503"/>
      <c r="T472" s="78"/>
    </row>
    <row r="473" ht="15.75" customHeight="1">
      <c r="A473" s="498"/>
      <c r="B473" s="106"/>
      <c r="C473" s="106"/>
      <c r="D473" s="499"/>
      <c r="E473" s="499"/>
      <c r="K473" s="500"/>
      <c r="N473" s="495"/>
      <c r="O473" s="501"/>
      <c r="P473" s="495"/>
      <c r="Q473" s="78"/>
      <c r="R473" s="502"/>
      <c r="S473" s="503"/>
      <c r="T473" s="78"/>
    </row>
    <row r="474" ht="15.75" customHeight="1">
      <c r="A474" s="498"/>
      <c r="B474" s="106"/>
      <c r="C474" s="106"/>
      <c r="D474" s="499"/>
      <c r="E474" s="499"/>
      <c r="K474" s="500"/>
      <c r="N474" s="495"/>
      <c r="O474" s="501"/>
      <c r="P474" s="495"/>
      <c r="Q474" s="78"/>
      <c r="R474" s="502"/>
      <c r="S474" s="503"/>
      <c r="T474" s="78"/>
    </row>
    <row r="475" ht="15.75" customHeight="1">
      <c r="A475" s="498"/>
      <c r="B475" s="106"/>
      <c r="C475" s="106"/>
      <c r="D475" s="499"/>
      <c r="E475" s="499"/>
      <c r="K475" s="500"/>
      <c r="N475" s="495"/>
      <c r="O475" s="501"/>
      <c r="P475" s="495"/>
      <c r="Q475" s="78"/>
      <c r="R475" s="502"/>
      <c r="S475" s="503"/>
      <c r="T475" s="78"/>
    </row>
    <row r="476" ht="15.75" customHeight="1">
      <c r="A476" s="498"/>
      <c r="B476" s="106"/>
      <c r="C476" s="106"/>
      <c r="D476" s="499"/>
      <c r="E476" s="499"/>
      <c r="K476" s="500"/>
      <c r="N476" s="495"/>
      <c r="O476" s="501"/>
      <c r="P476" s="495"/>
      <c r="Q476" s="78"/>
      <c r="R476" s="502"/>
      <c r="S476" s="503"/>
      <c r="T476" s="78"/>
    </row>
    <row r="477" ht="15.75" customHeight="1">
      <c r="A477" s="498"/>
      <c r="B477" s="106"/>
      <c r="C477" s="106"/>
      <c r="D477" s="499"/>
      <c r="E477" s="499"/>
      <c r="K477" s="500"/>
      <c r="N477" s="495"/>
      <c r="O477" s="501"/>
      <c r="P477" s="495"/>
      <c r="Q477" s="78"/>
      <c r="R477" s="502"/>
      <c r="S477" s="503"/>
      <c r="T477" s="78"/>
    </row>
    <row r="478" ht="15.75" customHeight="1">
      <c r="A478" s="498"/>
      <c r="B478" s="106"/>
      <c r="C478" s="106"/>
      <c r="D478" s="499"/>
      <c r="E478" s="499"/>
      <c r="K478" s="500"/>
      <c r="N478" s="495"/>
      <c r="O478" s="501"/>
      <c r="P478" s="495"/>
      <c r="Q478" s="78"/>
      <c r="R478" s="502"/>
      <c r="S478" s="503"/>
      <c r="T478" s="78"/>
    </row>
    <row r="479" ht="15.75" customHeight="1">
      <c r="A479" s="498"/>
      <c r="B479" s="106"/>
      <c r="C479" s="106"/>
      <c r="D479" s="499"/>
      <c r="E479" s="499"/>
      <c r="K479" s="500"/>
      <c r="N479" s="495"/>
      <c r="O479" s="501"/>
      <c r="P479" s="495"/>
      <c r="Q479" s="78"/>
      <c r="R479" s="502"/>
      <c r="S479" s="503"/>
      <c r="T479" s="78"/>
    </row>
    <row r="480" ht="15.75" customHeight="1">
      <c r="A480" s="498"/>
      <c r="B480" s="106"/>
      <c r="C480" s="106"/>
      <c r="D480" s="499"/>
      <c r="E480" s="499"/>
      <c r="K480" s="500"/>
      <c r="N480" s="495"/>
      <c r="O480" s="501"/>
      <c r="P480" s="495"/>
      <c r="Q480" s="78"/>
      <c r="R480" s="502"/>
      <c r="S480" s="503"/>
      <c r="T480" s="78"/>
    </row>
    <row r="481" ht="15.75" customHeight="1">
      <c r="A481" s="498"/>
      <c r="B481" s="106"/>
      <c r="C481" s="106"/>
      <c r="D481" s="499"/>
      <c r="E481" s="499"/>
      <c r="K481" s="500"/>
      <c r="N481" s="495"/>
      <c r="O481" s="501"/>
      <c r="P481" s="495"/>
      <c r="Q481" s="78"/>
      <c r="R481" s="502"/>
      <c r="S481" s="503"/>
      <c r="T481" s="78"/>
    </row>
    <row r="482" ht="15.75" customHeight="1">
      <c r="A482" s="498"/>
      <c r="B482" s="106"/>
      <c r="C482" s="106"/>
      <c r="D482" s="499"/>
      <c r="E482" s="499"/>
      <c r="K482" s="500"/>
      <c r="N482" s="495"/>
      <c r="O482" s="501"/>
      <c r="P482" s="495"/>
      <c r="Q482" s="78"/>
      <c r="R482" s="502"/>
      <c r="S482" s="503"/>
      <c r="T482" s="78"/>
    </row>
    <row r="483" ht="15.75" customHeight="1">
      <c r="A483" s="498"/>
      <c r="B483" s="106"/>
      <c r="C483" s="106"/>
      <c r="D483" s="499"/>
      <c r="E483" s="499"/>
      <c r="K483" s="500"/>
      <c r="N483" s="495"/>
      <c r="O483" s="501"/>
      <c r="P483" s="495"/>
      <c r="Q483" s="78"/>
      <c r="R483" s="502"/>
      <c r="S483" s="503"/>
      <c r="T483" s="78"/>
    </row>
    <row r="484" ht="15.75" customHeight="1">
      <c r="A484" s="498"/>
      <c r="B484" s="106"/>
      <c r="C484" s="106"/>
      <c r="D484" s="499"/>
      <c r="E484" s="499"/>
      <c r="K484" s="500"/>
      <c r="N484" s="495"/>
      <c r="O484" s="501"/>
      <c r="P484" s="495"/>
      <c r="Q484" s="78"/>
      <c r="R484" s="502"/>
      <c r="S484" s="503"/>
      <c r="T484" s="78"/>
    </row>
    <row r="485" ht="15.75" customHeight="1">
      <c r="A485" s="498"/>
      <c r="B485" s="106"/>
      <c r="C485" s="106"/>
      <c r="D485" s="499"/>
      <c r="E485" s="499"/>
      <c r="K485" s="500"/>
      <c r="N485" s="495"/>
      <c r="O485" s="501"/>
      <c r="P485" s="495"/>
      <c r="Q485" s="78"/>
      <c r="R485" s="502"/>
      <c r="S485" s="503"/>
      <c r="T485" s="78"/>
    </row>
    <row r="486" ht="15.75" customHeight="1">
      <c r="A486" s="498"/>
      <c r="B486" s="106"/>
      <c r="C486" s="106"/>
      <c r="D486" s="499"/>
      <c r="E486" s="499"/>
      <c r="K486" s="500"/>
      <c r="N486" s="495"/>
      <c r="O486" s="501"/>
      <c r="P486" s="495"/>
      <c r="Q486" s="78"/>
      <c r="R486" s="502"/>
      <c r="S486" s="503"/>
      <c r="T486" s="78"/>
    </row>
    <row r="487" ht="15.75" customHeight="1">
      <c r="A487" s="498"/>
      <c r="B487" s="106"/>
      <c r="C487" s="106"/>
      <c r="D487" s="499"/>
      <c r="E487" s="499"/>
      <c r="K487" s="500"/>
      <c r="N487" s="495"/>
      <c r="O487" s="501"/>
      <c r="P487" s="495"/>
      <c r="Q487" s="78"/>
      <c r="R487" s="502"/>
      <c r="S487" s="503"/>
      <c r="T487" s="78"/>
    </row>
    <row r="488" ht="15.75" customHeight="1">
      <c r="A488" s="498"/>
      <c r="B488" s="106"/>
      <c r="C488" s="106"/>
      <c r="D488" s="499"/>
      <c r="E488" s="499"/>
      <c r="K488" s="500"/>
      <c r="N488" s="495"/>
      <c r="O488" s="501"/>
      <c r="P488" s="495"/>
      <c r="Q488" s="78"/>
      <c r="R488" s="502"/>
      <c r="S488" s="503"/>
      <c r="T488" s="78"/>
    </row>
    <row r="489" ht="15.75" customHeight="1">
      <c r="A489" s="498"/>
      <c r="B489" s="106"/>
      <c r="C489" s="106"/>
      <c r="D489" s="499"/>
      <c r="E489" s="499"/>
      <c r="K489" s="500"/>
      <c r="N489" s="495"/>
      <c r="O489" s="501"/>
      <c r="P489" s="495"/>
      <c r="Q489" s="78"/>
      <c r="R489" s="502"/>
      <c r="S489" s="503"/>
      <c r="T489" s="78"/>
    </row>
    <row r="490" ht="15.75" customHeight="1">
      <c r="A490" s="498"/>
      <c r="B490" s="106"/>
      <c r="C490" s="106"/>
      <c r="D490" s="499"/>
      <c r="E490" s="499"/>
      <c r="K490" s="500"/>
      <c r="N490" s="495"/>
      <c r="O490" s="501"/>
      <c r="P490" s="495"/>
      <c r="Q490" s="78"/>
      <c r="R490" s="502"/>
      <c r="S490" s="503"/>
      <c r="T490" s="78"/>
    </row>
    <row r="491" ht="15.75" customHeight="1">
      <c r="A491" s="498"/>
      <c r="B491" s="106"/>
      <c r="C491" s="106"/>
      <c r="D491" s="499"/>
      <c r="E491" s="499"/>
      <c r="K491" s="500"/>
      <c r="N491" s="495"/>
      <c r="O491" s="501"/>
      <c r="P491" s="495"/>
      <c r="Q491" s="78"/>
      <c r="R491" s="502"/>
      <c r="S491" s="503"/>
      <c r="T491" s="78"/>
    </row>
    <row r="492" ht="15.75" customHeight="1">
      <c r="A492" s="498"/>
      <c r="B492" s="106"/>
      <c r="C492" s="106"/>
      <c r="D492" s="499"/>
      <c r="E492" s="499"/>
      <c r="K492" s="500"/>
      <c r="N492" s="495"/>
      <c r="O492" s="501"/>
      <c r="P492" s="495"/>
      <c r="Q492" s="78"/>
      <c r="R492" s="502"/>
      <c r="S492" s="503"/>
      <c r="T492" s="78"/>
    </row>
    <row r="493" ht="15.75" customHeight="1">
      <c r="A493" s="498"/>
      <c r="B493" s="106"/>
      <c r="C493" s="106"/>
      <c r="D493" s="499"/>
      <c r="E493" s="499"/>
      <c r="K493" s="500"/>
      <c r="N493" s="495"/>
      <c r="O493" s="501"/>
      <c r="P493" s="495"/>
      <c r="Q493" s="78"/>
      <c r="R493" s="502"/>
      <c r="S493" s="503"/>
      <c r="T493" s="78"/>
    </row>
    <row r="494" ht="15.75" customHeight="1">
      <c r="A494" s="498"/>
      <c r="B494" s="106"/>
      <c r="C494" s="106"/>
      <c r="D494" s="499"/>
      <c r="E494" s="499"/>
      <c r="K494" s="500"/>
      <c r="N494" s="495"/>
      <c r="O494" s="501"/>
      <c r="P494" s="495"/>
      <c r="Q494" s="78"/>
      <c r="R494" s="502"/>
      <c r="S494" s="503"/>
      <c r="T494" s="78"/>
    </row>
    <row r="495" ht="15.75" customHeight="1">
      <c r="A495" s="498"/>
      <c r="B495" s="106"/>
      <c r="C495" s="106"/>
      <c r="D495" s="499"/>
      <c r="E495" s="499"/>
      <c r="K495" s="500"/>
      <c r="N495" s="495"/>
      <c r="O495" s="501"/>
      <c r="P495" s="495"/>
      <c r="Q495" s="78"/>
      <c r="R495" s="502"/>
      <c r="S495" s="503"/>
      <c r="T495" s="78"/>
    </row>
    <row r="496" ht="15.75" customHeight="1">
      <c r="A496" s="498"/>
      <c r="B496" s="106"/>
      <c r="C496" s="106"/>
      <c r="D496" s="499"/>
      <c r="E496" s="499"/>
      <c r="K496" s="500"/>
      <c r="N496" s="495"/>
      <c r="O496" s="501"/>
      <c r="P496" s="495"/>
      <c r="Q496" s="78"/>
      <c r="R496" s="502"/>
      <c r="S496" s="503"/>
      <c r="T496" s="78"/>
    </row>
    <row r="497" ht="15.75" customHeight="1">
      <c r="A497" s="498"/>
      <c r="B497" s="106"/>
      <c r="C497" s="106"/>
      <c r="D497" s="499"/>
      <c r="E497" s="499"/>
      <c r="K497" s="500"/>
      <c r="N497" s="495"/>
      <c r="O497" s="501"/>
      <c r="P497" s="495"/>
      <c r="Q497" s="78"/>
      <c r="R497" s="502"/>
      <c r="S497" s="503"/>
      <c r="T497" s="78"/>
    </row>
    <row r="498" ht="15.75" customHeight="1">
      <c r="A498" s="498"/>
      <c r="B498" s="106"/>
      <c r="C498" s="106"/>
      <c r="D498" s="499"/>
      <c r="E498" s="499"/>
      <c r="K498" s="500"/>
      <c r="N498" s="495"/>
      <c r="O498" s="501"/>
      <c r="P498" s="495"/>
      <c r="Q498" s="78"/>
      <c r="R498" s="502"/>
      <c r="S498" s="503"/>
      <c r="T498" s="78"/>
    </row>
    <row r="499" ht="15.75" customHeight="1">
      <c r="A499" s="498"/>
      <c r="B499" s="106"/>
      <c r="C499" s="106"/>
      <c r="D499" s="499"/>
      <c r="E499" s="499"/>
      <c r="K499" s="500"/>
      <c r="N499" s="495"/>
      <c r="O499" s="501"/>
      <c r="P499" s="495"/>
      <c r="Q499" s="78"/>
      <c r="R499" s="502"/>
      <c r="S499" s="503"/>
      <c r="T499" s="78"/>
    </row>
    <row r="500" ht="15.75" customHeight="1">
      <c r="A500" s="498"/>
      <c r="B500" s="106"/>
      <c r="C500" s="106"/>
      <c r="D500" s="499"/>
      <c r="E500" s="499"/>
      <c r="K500" s="500"/>
      <c r="N500" s="495"/>
      <c r="O500" s="501"/>
      <c r="P500" s="495"/>
      <c r="Q500" s="78"/>
      <c r="R500" s="502"/>
      <c r="S500" s="503"/>
      <c r="T500" s="78"/>
    </row>
    <row r="501" ht="15.75" customHeight="1">
      <c r="A501" s="498"/>
      <c r="B501" s="106"/>
      <c r="C501" s="106"/>
      <c r="D501" s="499"/>
      <c r="E501" s="499"/>
      <c r="K501" s="500"/>
      <c r="N501" s="495"/>
      <c r="O501" s="501"/>
      <c r="P501" s="495"/>
      <c r="Q501" s="78"/>
      <c r="R501" s="502"/>
      <c r="S501" s="503"/>
      <c r="T501" s="78"/>
    </row>
    <row r="502" ht="15.75" customHeight="1">
      <c r="A502" s="498"/>
      <c r="B502" s="106"/>
      <c r="C502" s="106"/>
      <c r="D502" s="499"/>
      <c r="E502" s="499"/>
      <c r="K502" s="500"/>
      <c r="N502" s="495"/>
      <c r="O502" s="501"/>
      <c r="P502" s="495"/>
      <c r="Q502" s="78"/>
      <c r="R502" s="502"/>
      <c r="S502" s="503"/>
      <c r="T502" s="78"/>
    </row>
    <row r="503" ht="15.75" customHeight="1">
      <c r="A503" s="498"/>
      <c r="B503" s="106"/>
      <c r="C503" s="106"/>
      <c r="D503" s="499"/>
      <c r="E503" s="499"/>
      <c r="K503" s="500"/>
      <c r="N503" s="495"/>
      <c r="O503" s="501"/>
      <c r="P503" s="495"/>
      <c r="Q503" s="78"/>
      <c r="R503" s="502"/>
      <c r="S503" s="503"/>
      <c r="T503" s="78"/>
    </row>
    <row r="504" ht="15.75" customHeight="1">
      <c r="A504" s="498"/>
      <c r="B504" s="106"/>
      <c r="C504" s="106"/>
      <c r="D504" s="499"/>
      <c r="E504" s="499"/>
      <c r="K504" s="500"/>
      <c r="N504" s="495"/>
      <c r="O504" s="501"/>
      <c r="P504" s="495"/>
      <c r="Q504" s="78"/>
      <c r="R504" s="502"/>
      <c r="S504" s="503"/>
      <c r="T504" s="78"/>
    </row>
    <row r="505" ht="15.75" customHeight="1">
      <c r="A505" s="498"/>
      <c r="B505" s="106"/>
      <c r="C505" s="106"/>
      <c r="D505" s="499"/>
      <c r="E505" s="499"/>
      <c r="K505" s="500"/>
      <c r="N505" s="495"/>
      <c r="O505" s="501"/>
      <c r="P505" s="495"/>
      <c r="Q505" s="78"/>
      <c r="R505" s="502"/>
      <c r="S505" s="503"/>
      <c r="T505" s="78"/>
    </row>
    <row r="506" ht="15.75" customHeight="1">
      <c r="A506" s="498"/>
      <c r="B506" s="106"/>
      <c r="C506" s="106"/>
      <c r="D506" s="499"/>
      <c r="E506" s="499"/>
      <c r="K506" s="500"/>
      <c r="N506" s="495"/>
      <c r="O506" s="501"/>
      <c r="P506" s="495"/>
      <c r="Q506" s="78"/>
      <c r="R506" s="502"/>
      <c r="S506" s="503"/>
      <c r="T506" s="78"/>
    </row>
    <row r="507" ht="15.75" customHeight="1">
      <c r="A507" s="498"/>
      <c r="B507" s="106"/>
      <c r="C507" s="106"/>
      <c r="D507" s="499"/>
      <c r="E507" s="499"/>
      <c r="K507" s="500"/>
      <c r="N507" s="495"/>
      <c r="O507" s="501"/>
      <c r="P507" s="495"/>
      <c r="Q507" s="78"/>
      <c r="R507" s="502"/>
      <c r="S507" s="503"/>
      <c r="T507" s="78"/>
    </row>
    <row r="508" ht="15.75" customHeight="1">
      <c r="A508" s="498"/>
      <c r="B508" s="106"/>
      <c r="C508" s="106"/>
      <c r="D508" s="499"/>
      <c r="E508" s="499"/>
      <c r="K508" s="500"/>
      <c r="N508" s="495"/>
      <c r="O508" s="501"/>
      <c r="P508" s="495"/>
      <c r="Q508" s="78"/>
      <c r="R508" s="502"/>
      <c r="S508" s="503"/>
      <c r="T508" s="78"/>
    </row>
    <row r="509" ht="15.75" customHeight="1">
      <c r="A509" s="498"/>
      <c r="B509" s="106"/>
      <c r="C509" s="106"/>
      <c r="D509" s="499"/>
      <c r="E509" s="499"/>
      <c r="K509" s="500"/>
      <c r="N509" s="495"/>
      <c r="O509" s="501"/>
      <c r="P509" s="495"/>
      <c r="Q509" s="78"/>
      <c r="R509" s="502"/>
      <c r="S509" s="503"/>
      <c r="T509" s="78"/>
    </row>
    <row r="510" ht="15.75" customHeight="1">
      <c r="A510" s="498"/>
      <c r="B510" s="106"/>
      <c r="C510" s="106"/>
      <c r="D510" s="499"/>
      <c r="E510" s="499"/>
      <c r="K510" s="500"/>
      <c r="N510" s="495"/>
      <c r="O510" s="501"/>
      <c r="P510" s="495"/>
      <c r="Q510" s="78"/>
      <c r="R510" s="502"/>
      <c r="S510" s="503"/>
      <c r="T510" s="78"/>
    </row>
    <row r="511" ht="15.75" customHeight="1">
      <c r="A511" s="498"/>
      <c r="B511" s="106"/>
      <c r="C511" s="106"/>
      <c r="D511" s="499"/>
      <c r="E511" s="499"/>
      <c r="K511" s="500"/>
      <c r="N511" s="495"/>
      <c r="O511" s="501"/>
      <c r="P511" s="495"/>
      <c r="Q511" s="78"/>
      <c r="R511" s="502"/>
      <c r="S511" s="503"/>
      <c r="T511" s="78"/>
    </row>
    <row r="512" ht="15.75" customHeight="1">
      <c r="A512" s="498"/>
      <c r="B512" s="106"/>
      <c r="C512" s="106"/>
      <c r="D512" s="499"/>
      <c r="E512" s="499"/>
      <c r="K512" s="500"/>
      <c r="N512" s="495"/>
      <c r="O512" s="501"/>
      <c r="P512" s="495"/>
      <c r="Q512" s="78"/>
      <c r="R512" s="502"/>
      <c r="S512" s="503"/>
      <c r="T512" s="78"/>
    </row>
    <row r="513" ht="15.75" customHeight="1">
      <c r="A513" s="498"/>
      <c r="B513" s="106"/>
      <c r="C513" s="106"/>
      <c r="D513" s="499"/>
      <c r="E513" s="499"/>
      <c r="K513" s="500"/>
      <c r="N513" s="495"/>
      <c r="O513" s="501"/>
      <c r="P513" s="495"/>
      <c r="Q513" s="78"/>
      <c r="R513" s="502"/>
      <c r="S513" s="503"/>
      <c r="T513" s="78"/>
    </row>
    <row r="514" ht="15.75" customHeight="1">
      <c r="A514" s="498"/>
      <c r="B514" s="106"/>
      <c r="C514" s="106"/>
      <c r="D514" s="499"/>
      <c r="E514" s="499"/>
      <c r="K514" s="500"/>
      <c r="N514" s="495"/>
      <c r="O514" s="501"/>
      <c r="P514" s="495"/>
      <c r="Q514" s="78"/>
      <c r="R514" s="502"/>
      <c r="S514" s="503"/>
      <c r="T514" s="78"/>
    </row>
    <row r="515" ht="15.75" customHeight="1">
      <c r="A515" s="498"/>
      <c r="B515" s="106"/>
      <c r="C515" s="106"/>
      <c r="D515" s="499"/>
      <c r="E515" s="499"/>
      <c r="K515" s="500"/>
      <c r="N515" s="495"/>
      <c r="O515" s="501"/>
      <c r="P515" s="495"/>
      <c r="Q515" s="78"/>
      <c r="R515" s="502"/>
      <c r="S515" s="503"/>
      <c r="T515" s="78"/>
    </row>
    <row r="516" ht="15.75" customHeight="1">
      <c r="A516" s="498"/>
      <c r="B516" s="106"/>
      <c r="C516" s="106"/>
      <c r="D516" s="499"/>
      <c r="E516" s="499"/>
      <c r="K516" s="500"/>
      <c r="N516" s="495"/>
      <c r="O516" s="501"/>
      <c r="P516" s="495"/>
      <c r="Q516" s="78"/>
      <c r="R516" s="502"/>
      <c r="S516" s="503"/>
      <c r="T516" s="78"/>
    </row>
    <row r="517" ht="15.75" customHeight="1">
      <c r="A517" s="498"/>
      <c r="B517" s="106"/>
      <c r="C517" s="106"/>
      <c r="D517" s="499"/>
      <c r="E517" s="499"/>
      <c r="K517" s="500"/>
      <c r="N517" s="495"/>
      <c r="O517" s="501"/>
      <c r="P517" s="495"/>
      <c r="Q517" s="78"/>
      <c r="R517" s="502"/>
      <c r="S517" s="503"/>
      <c r="T517" s="78"/>
    </row>
    <row r="518" ht="15.75" customHeight="1">
      <c r="A518" s="498"/>
      <c r="B518" s="106"/>
      <c r="C518" s="106"/>
      <c r="D518" s="499"/>
      <c r="E518" s="499"/>
      <c r="K518" s="500"/>
      <c r="N518" s="495"/>
      <c r="O518" s="501"/>
      <c r="P518" s="495"/>
      <c r="Q518" s="78"/>
      <c r="R518" s="502"/>
      <c r="S518" s="503"/>
      <c r="T518" s="78"/>
    </row>
    <row r="519" ht="15.75" customHeight="1">
      <c r="A519" s="498"/>
      <c r="B519" s="106"/>
      <c r="C519" s="106"/>
      <c r="D519" s="499"/>
      <c r="E519" s="499"/>
      <c r="K519" s="500"/>
      <c r="N519" s="495"/>
      <c r="O519" s="501"/>
      <c r="P519" s="495"/>
      <c r="Q519" s="78"/>
      <c r="R519" s="502"/>
      <c r="S519" s="503"/>
      <c r="T519" s="78"/>
    </row>
    <row r="520" ht="15.75" customHeight="1">
      <c r="A520" s="498"/>
      <c r="B520" s="106"/>
      <c r="C520" s="106"/>
      <c r="D520" s="499"/>
      <c r="E520" s="499"/>
      <c r="K520" s="500"/>
      <c r="N520" s="495"/>
      <c r="O520" s="501"/>
      <c r="P520" s="495"/>
      <c r="Q520" s="78"/>
      <c r="R520" s="502"/>
      <c r="S520" s="503"/>
      <c r="T520" s="78"/>
    </row>
    <row r="521" ht="15.75" customHeight="1">
      <c r="A521" s="498"/>
      <c r="B521" s="106"/>
      <c r="C521" s="106"/>
      <c r="D521" s="499"/>
      <c r="E521" s="499"/>
      <c r="K521" s="500"/>
      <c r="N521" s="495"/>
      <c r="O521" s="501"/>
      <c r="P521" s="495"/>
      <c r="Q521" s="78"/>
      <c r="R521" s="502"/>
      <c r="S521" s="503"/>
      <c r="T521" s="78"/>
    </row>
    <row r="522" ht="15.75" customHeight="1">
      <c r="A522" s="498"/>
      <c r="B522" s="106"/>
      <c r="C522" s="106"/>
      <c r="D522" s="499"/>
      <c r="E522" s="499"/>
      <c r="K522" s="500"/>
      <c r="N522" s="495"/>
      <c r="O522" s="501"/>
      <c r="P522" s="495"/>
      <c r="Q522" s="78"/>
      <c r="R522" s="502"/>
      <c r="S522" s="503"/>
      <c r="T522" s="78"/>
    </row>
    <row r="523" ht="15.75" customHeight="1">
      <c r="A523" s="498"/>
      <c r="B523" s="106"/>
      <c r="C523" s="106"/>
      <c r="D523" s="499"/>
      <c r="E523" s="499"/>
      <c r="K523" s="500"/>
      <c r="N523" s="495"/>
      <c r="O523" s="501"/>
      <c r="P523" s="495"/>
      <c r="Q523" s="78"/>
      <c r="R523" s="502"/>
      <c r="S523" s="503"/>
      <c r="T523" s="78"/>
    </row>
    <row r="524" ht="15.75" customHeight="1">
      <c r="A524" s="498"/>
      <c r="B524" s="106"/>
      <c r="C524" s="106"/>
      <c r="D524" s="499"/>
      <c r="E524" s="499"/>
      <c r="K524" s="500"/>
      <c r="N524" s="495"/>
      <c r="O524" s="501"/>
      <c r="P524" s="495"/>
      <c r="Q524" s="78"/>
      <c r="R524" s="502"/>
      <c r="S524" s="503"/>
      <c r="T524" s="78"/>
    </row>
    <row r="525" ht="15.75" customHeight="1">
      <c r="A525" s="498"/>
      <c r="B525" s="106"/>
      <c r="C525" s="106"/>
      <c r="D525" s="499"/>
      <c r="E525" s="499"/>
      <c r="K525" s="500"/>
      <c r="N525" s="495"/>
      <c r="O525" s="501"/>
      <c r="P525" s="495"/>
      <c r="Q525" s="78"/>
      <c r="R525" s="502"/>
      <c r="S525" s="503"/>
      <c r="T525" s="78"/>
    </row>
    <row r="526" ht="15.75" customHeight="1">
      <c r="A526" s="498"/>
      <c r="B526" s="106"/>
      <c r="C526" s="106"/>
      <c r="D526" s="499"/>
      <c r="E526" s="499"/>
      <c r="K526" s="500"/>
      <c r="N526" s="495"/>
      <c r="O526" s="501"/>
      <c r="P526" s="495"/>
      <c r="Q526" s="78"/>
      <c r="R526" s="502"/>
      <c r="S526" s="503"/>
      <c r="T526" s="78"/>
    </row>
    <row r="527" ht="15.75" customHeight="1">
      <c r="A527" s="498"/>
      <c r="B527" s="106"/>
      <c r="C527" s="106"/>
      <c r="D527" s="499"/>
      <c r="E527" s="499"/>
      <c r="K527" s="500"/>
      <c r="N527" s="495"/>
      <c r="O527" s="501"/>
      <c r="P527" s="495"/>
      <c r="Q527" s="78"/>
      <c r="R527" s="502"/>
      <c r="S527" s="503"/>
      <c r="T527" s="78"/>
    </row>
    <row r="528" ht="15.75" customHeight="1">
      <c r="A528" s="498"/>
      <c r="B528" s="106"/>
      <c r="C528" s="106"/>
      <c r="D528" s="499"/>
      <c r="E528" s="499"/>
      <c r="K528" s="500"/>
      <c r="N528" s="495"/>
      <c r="O528" s="501"/>
      <c r="P528" s="495"/>
      <c r="Q528" s="78"/>
      <c r="R528" s="502"/>
      <c r="S528" s="503"/>
      <c r="T528" s="78"/>
    </row>
    <row r="529" ht="15.75" customHeight="1">
      <c r="A529" s="498"/>
      <c r="B529" s="106"/>
      <c r="C529" s="106"/>
      <c r="D529" s="499"/>
      <c r="E529" s="499"/>
      <c r="K529" s="500"/>
      <c r="N529" s="495"/>
      <c r="O529" s="501"/>
      <c r="P529" s="495"/>
      <c r="Q529" s="78"/>
      <c r="R529" s="502"/>
      <c r="S529" s="503"/>
      <c r="T529" s="78"/>
    </row>
    <row r="530" ht="15.75" customHeight="1">
      <c r="A530" s="498"/>
      <c r="B530" s="106"/>
      <c r="C530" s="106"/>
      <c r="D530" s="499"/>
      <c r="E530" s="499"/>
      <c r="K530" s="500"/>
      <c r="N530" s="495"/>
      <c r="O530" s="501"/>
      <c r="P530" s="495"/>
      <c r="Q530" s="78"/>
      <c r="R530" s="502"/>
      <c r="S530" s="503"/>
      <c r="T530" s="78"/>
    </row>
    <row r="531" ht="15.75" customHeight="1">
      <c r="A531" s="498"/>
      <c r="B531" s="106"/>
      <c r="C531" s="106"/>
      <c r="D531" s="499"/>
      <c r="E531" s="499"/>
      <c r="K531" s="500"/>
      <c r="N531" s="495"/>
      <c r="O531" s="501"/>
      <c r="P531" s="495"/>
      <c r="Q531" s="78"/>
      <c r="R531" s="502"/>
      <c r="S531" s="503"/>
      <c r="T531" s="78"/>
    </row>
    <row r="532" ht="15.75" customHeight="1">
      <c r="A532" s="498"/>
      <c r="B532" s="106"/>
      <c r="C532" s="106"/>
      <c r="D532" s="499"/>
      <c r="E532" s="499"/>
      <c r="K532" s="500"/>
      <c r="N532" s="495"/>
      <c r="O532" s="501"/>
      <c r="P532" s="495"/>
      <c r="Q532" s="78"/>
      <c r="R532" s="502"/>
      <c r="S532" s="503"/>
      <c r="T532" s="78"/>
    </row>
    <row r="533" ht="15.75" customHeight="1">
      <c r="A533" s="498"/>
      <c r="B533" s="106"/>
      <c r="C533" s="106"/>
      <c r="D533" s="499"/>
      <c r="E533" s="499"/>
      <c r="K533" s="500"/>
      <c r="N533" s="495"/>
      <c r="O533" s="501"/>
      <c r="P533" s="495"/>
      <c r="Q533" s="78"/>
      <c r="R533" s="502"/>
      <c r="S533" s="503"/>
      <c r="T533" s="78"/>
    </row>
    <row r="534" ht="15.75" customHeight="1">
      <c r="A534" s="498"/>
      <c r="B534" s="106"/>
      <c r="C534" s="106"/>
      <c r="D534" s="499"/>
      <c r="E534" s="499"/>
      <c r="K534" s="500"/>
      <c r="N534" s="495"/>
      <c r="O534" s="501"/>
      <c r="P534" s="495"/>
      <c r="Q534" s="78"/>
      <c r="R534" s="502"/>
      <c r="S534" s="503"/>
      <c r="T534" s="78"/>
    </row>
    <row r="535" ht="15.75" customHeight="1">
      <c r="A535" s="498"/>
      <c r="B535" s="106"/>
      <c r="C535" s="106"/>
      <c r="D535" s="499"/>
      <c r="E535" s="499"/>
      <c r="K535" s="500"/>
      <c r="N535" s="495"/>
      <c r="O535" s="501"/>
      <c r="P535" s="495"/>
      <c r="Q535" s="78"/>
      <c r="R535" s="502"/>
      <c r="S535" s="503"/>
      <c r="T535" s="78"/>
    </row>
    <row r="536" ht="15.75" customHeight="1">
      <c r="A536" s="498"/>
      <c r="B536" s="106"/>
      <c r="C536" s="106"/>
      <c r="D536" s="499"/>
      <c r="E536" s="499"/>
      <c r="K536" s="500"/>
      <c r="N536" s="495"/>
      <c r="O536" s="501"/>
      <c r="P536" s="495"/>
      <c r="Q536" s="78"/>
      <c r="R536" s="502"/>
      <c r="S536" s="503"/>
      <c r="T536" s="78"/>
    </row>
    <row r="537" ht="15.75" customHeight="1">
      <c r="A537" s="498"/>
      <c r="B537" s="106"/>
      <c r="C537" s="106"/>
      <c r="D537" s="499"/>
      <c r="E537" s="499"/>
      <c r="K537" s="500"/>
      <c r="N537" s="495"/>
      <c r="O537" s="501"/>
      <c r="P537" s="495"/>
      <c r="Q537" s="78"/>
      <c r="R537" s="502"/>
      <c r="S537" s="503"/>
      <c r="T537" s="78"/>
    </row>
    <row r="538" ht="15.75" customHeight="1">
      <c r="A538" s="498"/>
      <c r="B538" s="106"/>
      <c r="C538" s="106"/>
      <c r="D538" s="499"/>
      <c r="E538" s="499"/>
      <c r="K538" s="500"/>
      <c r="N538" s="495"/>
      <c r="O538" s="501"/>
      <c r="P538" s="495"/>
      <c r="Q538" s="78"/>
      <c r="R538" s="502"/>
      <c r="S538" s="503"/>
      <c r="T538" s="78"/>
    </row>
    <row r="539" ht="15.75" customHeight="1">
      <c r="A539" s="498"/>
      <c r="B539" s="106"/>
      <c r="C539" s="106"/>
      <c r="D539" s="499"/>
      <c r="E539" s="499"/>
      <c r="K539" s="500"/>
      <c r="N539" s="495"/>
      <c r="O539" s="501"/>
      <c r="P539" s="495"/>
      <c r="Q539" s="78"/>
      <c r="R539" s="502"/>
      <c r="S539" s="503"/>
      <c r="T539" s="78"/>
    </row>
    <row r="540" ht="15.75" customHeight="1">
      <c r="A540" s="498"/>
      <c r="B540" s="106"/>
      <c r="C540" s="106"/>
      <c r="D540" s="499"/>
      <c r="E540" s="499"/>
      <c r="K540" s="500"/>
      <c r="N540" s="495"/>
      <c r="O540" s="501"/>
      <c r="P540" s="495"/>
      <c r="Q540" s="78"/>
      <c r="R540" s="502"/>
      <c r="S540" s="503"/>
      <c r="T540" s="78"/>
    </row>
    <row r="541" ht="15.75" customHeight="1">
      <c r="A541" s="498"/>
      <c r="B541" s="106"/>
      <c r="C541" s="106"/>
      <c r="D541" s="499"/>
      <c r="E541" s="499"/>
      <c r="K541" s="500"/>
      <c r="N541" s="495"/>
      <c r="O541" s="501"/>
      <c r="P541" s="495"/>
      <c r="Q541" s="78"/>
      <c r="R541" s="502"/>
      <c r="S541" s="503"/>
      <c r="T541" s="78"/>
    </row>
    <row r="542" ht="15.75" customHeight="1">
      <c r="A542" s="498"/>
      <c r="B542" s="106"/>
      <c r="C542" s="106"/>
      <c r="D542" s="499"/>
      <c r="E542" s="499"/>
      <c r="K542" s="500"/>
      <c r="N542" s="495"/>
      <c r="O542" s="501"/>
      <c r="P542" s="495"/>
      <c r="Q542" s="78"/>
      <c r="R542" s="502"/>
      <c r="S542" s="503"/>
      <c r="T542" s="78"/>
    </row>
    <row r="543" ht="15.75" customHeight="1">
      <c r="A543" s="498"/>
      <c r="B543" s="106"/>
      <c r="C543" s="106"/>
      <c r="D543" s="499"/>
      <c r="E543" s="499"/>
      <c r="K543" s="500"/>
      <c r="N543" s="495"/>
      <c r="O543" s="501"/>
      <c r="P543" s="495"/>
      <c r="Q543" s="78"/>
      <c r="R543" s="502"/>
      <c r="S543" s="503"/>
      <c r="T543" s="78"/>
    </row>
    <row r="544" ht="15.75" customHeight="1">
      <c r="A544" s="498"/>
      <c r="B544" s="106"/>
      <c r="C544" s="106"/>
      <c r="D544" s="499"/>
      <c r="E544" s="499"/>
      <c r="K544" s="500"/>
      <c r="N544" s="495"/>
      <c r="O544" s="501"/>
      <c r="P544" s="495"/>
      <c r="Q544" s="78"/>
      <c r="R544" s="502"/>
      <c r="S544" s="503"/>
      <c r="T544" s="78"/>
    </row>
    <row r="545" ht="15.75" customHeight="1">
      <c r="A545" s="498"/>
      <c r="B545" s="106"/>
      <c r="C545" s="106"/>
      <c r="D545" s="499"/>
      <c r="E545" s="499"/>
      <c r="K545" s="500"/>
      <c r="N545" s="495"/>
      <c r="O545" s="501"/>
      <c r="P545" s="495"/>
      <c r="Q545" s="78"/>
      <c r="R545" s="502"/>
      <c r="S545" s="503"/>
      <c r="T545" s="78"/>
    </row>
    <row r="546" ht="15.75" customHeight="1">
      <c r="A546" s="498"/>
      <c r="B546" s="106"/>
      <c r="C546" s="106"/>
      <c r="D546" s="499"/>
      <c r="E546" s="499"/>
      <c r="K546" s="500"/>
      <c r="N546" s="495"/>
      <c r="O546" s="501"/>
      <c r="P546" s="495"/>
      <c r="Q546" s="78"/>
      <c r="R546" s="502"/>
      <c r="S546" s="503"/>
      <c r="T546" s="78"/>
    </row>
    <row r="547" ht="15.75" customHeight="1">
      <c r="A547" s="498"/>
      <c r="B547" s="106"/>
      <c r="C547" s="106"/>
      <c r="D547" s="499"/>
      <c r="E547" s="499"/>
      <c r="K547" s="500"/>
      <c r="N547" s="495"/>
      <c r="O547" s="501"/>
      <c r="P547" s="495"/>
      <c r="Q547" s="78"/>
      <c r="R547" s="502"/>
      <c r="S547" s="503"/>
      <c r="T547" s="78"/>
    </row>
    <row r="548" ht="15.75" customHeight="1">
      <c r="A548" s="498"/>
      <c r="B548" s="106"/>
      <c r="C548" s="106"/>
      <c r="D548" s="499"/>
      <c r="E548" s="499"/>
      <c r="K548" s="500"/>
      <c r="N548" s="495"/>
      <c r="O548" s="501"/>
      <c r="P548" s="495"/>
      <c r="Q548" s="78"/>
      <c r="R548" s="502"/>
      <c r="S548" s="503"/>
      <c r="T548" s="78"/>
    </row>
    <row r="549" ht="15.75" customHeight="1">
      <c r="A549" s="498"/>
      <c r="B549" s="106"/>
      <c r="C549" s="106"/>
      <c r="D549" s="499"/>
      <c r="E549" s="499"/>
      <c r="K549" s="500"/>
      <c r="N549" s="495"/>
      <c r="O549" s="501"/>
      <c r="P549" s="495"/>
      <c r="Q549" s="78"/>
      <c r="R549" s="502"/>
      <c r="S549" s="503"/>
      <c r="T549" s="78"/>
    </row>
    <row r="550" ht="15.75" customHeight="1">
      <c r="A550" s="498"/>
      <c r="B550" s="106"/>
      <c r="C550" s="106"/>
      <c r="D550" s="499"/>
      <c r="E550" s="499"/>
      <c r="K550" s="500"/>
      <c r="N550" s="495"/>
      <c r="O550" s="501"/>
      <c r="P550" s="495"/>
      <c r="Q550" s="78"/>
      <c r="R550" s="502"/>
      <c r="S550" s="503"/>
      <c r="T550" s="78"/>
    </row>
    <row r="551" ht="15.75" customHeight="1">
      <c r="A551" s="498"/>
      <c r="B551" s="106"/>
      <c r="C551" s="106"/>
      <c r="D551" s="499"/>
      <c r="E551" s="499"/>
      <c r="K551" s="500"/>
      <c r="N551" s="495"/>
      <c r="O551" s="501"/>
      <c r="P551" s="495"/>
      <c r="Q551" s="78"/>
      <c r="R551" s="502"/>
      <c r="S551" s="503"/>
      <c r="T551" s="78"/>
    </row>
    <row r="552" ht="15.75" customHeight="1">
      <c r="A552" s="498"/>
      <c r="B552" s="106"/>
      <c r="C552" s="106"/>
      <c r="D552" s="499"/>
      <c r="E552" s="499"/>
      <c r="K552" s="500"/>
      <c r="N552" s="495"/>
      <c r="O552" s="501"/>
      <c r="P552" s="495"/>
      <c r="Q552" s="78"/>
      <c r="R552" s="502"/>
      <c r="S552" s="503"/>
      <c r="T552" s="78"/>
    </row>
    <row r="553" ht="15.75" customHeight="1">
      <c r="A553" s="498"/>
      <c r="B553" s="106"/>
      <c r="C553" s="106"/>
      <c r="D553" s="499"/>
      <c r="E553" s="499"/>
      <c r="K553" s="500"/>
      <c r="N553" s="495"/>
      <c r="O553" s="501"/>
      <c r="P553" s="495"/>
      <c r="Q553" s="78"/>
      <c r="R553" s="502"/>
      <c r="S553" s="503"/>
      <c r="T553" s="78"/>
    </row>
    <row r="554" ht="15.75" customHeight="1">
      <c r="A554" s="498"/>
      <c r="B554" s="106"/>
      <c r="C554" s="106"/>
      <c r="D554" s="499"/>
      <c r="E554" s="499"/>
      <c r="K554" s="500"/>
      <c r="N554" s="495"/>
      <c r="O554" s="501"/>
      <c r="P554" s="495"/>
      <c r="Q554" s="78"/>
      <c r="R554" s="502"/>
      <c r="S554" s="503"/>
      <c r="T554" s="78"/>
    </row>
    <row r="555" ht="15.75" customHeight="1">
      <c r="A555" s="498"/>
      <c r="B555" s="106"/>
      <c r="C555" s="106"/>
      <c r="D555" s="499"/>
      <c r="E555" s="499"/>
      <c r="K555" s="500"/>
      <c r="N555" s="495"/>
      <c r="O555" s="501"/>
      <c r="P555" s="495"/>
      <c r="Q555" s="78"/>
      <c r="R555" s="502"/>
      <c r="S555" s="503"/>
      <c r="T555" s="78"/>
    </row>
    <row r="556" ht="15.75" customHeight="1">
      <c r="A556" s="498"/>
      <c r="B556" s="106"/>
      <c r="C556" s="106"/>
      <c r="D556" s="499"/>
      <c r="E556" s="499"/>
      <c r="K556" s="500"/>
      <c r="N556" s="495"/>
      <c r="O556" s="501"/>
      <c r="P556" s="495"/>
      <c r="Q556" s="78"/>
      <c r="R556" s="502"/>
      <c r="S556" s="503"/>
      <c r="T556" s="78"/>
    </row>
    <row r="557" ht="15.75" customHeight="1">
      <c r="A557" s="498"/>
      <c r="B557" s="106"/>
      <c r="C557" s="106"/>
      <c r="D557" s="499"/>
      <c r="E557" s="499"/>
      <c r="K557" s="500"/>
      <c r="N557" s="495"/>
      <c r="O557" s="501"/>
      <c r="P557" s="495"/>
      <c r="Q557" s="78"/>
      <c r="R557" s="502"/>
      <c r="S557" s="503"/>
      <c r="T557" s="78"/>
    </row>
    <row r="558" ht="15.75" customHeight="1">
      <c r="A558" s="498"/>
      <c r="B558" s="106"/>
      <c r="C558" s="106"/>
      <c r="D558" s="499"/>
      <c r="E558" s="499"/>
      <c r="K558" s="500"/>
      <c r="N558" s="495"/>
      <c r="O558" s="501"/>
      <c r="P558" s="495"/>
      <c r="Q558" s="78"/>
      <c r="R558" s="502"/>
      <c r="S558" s="503"/>
      <c r="T558" s="78"/>
    </row>
    <row r="559" ht="15.75" customHeight="1">
      <c r="A559" s="498"/>
      <c r="B559" s="106"/>
      <c r="C559" s="106"/>
      <c r="D559" s="499"/>
      <c r="E559" s="499"/>
      <c r="K559" s="500"/>
      <c r="N559" s="495"/>
      <c r="O559" s="501"/>
      <c r="P559" s="495"/>
      <c r="Q559" s="78"/>
      <c r="R559" s="502"/>
      <c r="S559" s="503"/>
      <c r="T559" s="78"/>
    </row>
    <row r="560" ht="15.75" customHeight="1">
      <c r="A560" s="498"/>
      <c r="B560" s="106"/>
      <c r="C560" s="106"/>
      <c r="D560" s="499"/>
      <c r="E560" s="499"/>
      <c r="K560" s="500"/>
      <c r="N560" s="495"/>
      <c r="O560" s="501"/>
      <c r="P560" s="495"/>
      <c r="Q560" s="78"/>
      <c r="R560" s="502"/>
      <c r="S560" s="503"/>
      <c r="T560" s="78"/>
    </row>
    <row r="561" ht="15.75" customHeight="1">
      <c r="A561" s="498"/>
      <c r="B561" s="106"/>
      <c r="C561" s="106"/>
      <c r="D561" s="499"/>
      <c r="E561" s="499"/>
      <c r="K561" s="500"/>
      <c r="N561" s="495"/>
      <c r="O561" s="501"/>
      <c r="P561" s="495"/>
      <c r="Q561" s="78"/>
      <c r="R561" s="502"/>
      <c r="S561" s="503"/>
      <c r="T561" s="78"/>
    </row>
    <row r="562" ht="15.75" customHeight="1">
      <c r="A562" s="498"/>
      <c r="B562" s="106"/>
      <c r="C562" s="106"/>
      <c r="D562" s="499"/>
      <c r="E562" s="499"/>
      <c r="K562" s="500"/>
      <c r="N562" s="495"/>
      <c r="O562" s="501"/>
      <c r="P562" s="495"/>
      <c r="Q562" s="78"/>
      <c r="R562" s="502"/>
      <c r="S562" s="503"/>
      <c r="T562" s="78"/>
    </row>
    <row r="563" ht="15.75" customHeight="1">
      <c r="A563" s="498"/>
      <c r="B563" s="106"/>
      <c r="C563" s="106"/>
      <c r="D563" s="499"/>
      <c r="E563" s="499"/>
      <c r="K563" s="500"/>
      <c r="N563" s="495"/>
      <c r="O563" s="501"/>
      <c r="P563" s="495"/>
      <c r="Q563" s="78"/>
      <c r="R563" s="502"/>
      <c r="S563" s="503"/>
      <c r="T563" s="78"/>
    </row>
    <row r="564" ht="15.75" customHeight="1">
      <c r="A564" s="498"/>
      <c r="B564" s="106"/>
      <c r="C564" s="106"/>
      <c r="D564" s="499"/>
      <c r="E564" s="499"/>
      <c r="K564" s="500"/>
      <c r="N564" s="495"/>
      <c r="O564" s="501"/>
      <c r="P564" s="495"/>
      <c r="Q564" s="78"/>
      <c r="R564" s="502"/>
      <c r="S564" s="503"/>
      <c r="T564" s="78"/>
    </row>
    <row r="565" ht="15.75" customHeight="1">
      <c r="A565" s="498"/>
      <c r="B565" s="106"/>
      <c r="C565" s="106"/>
      <c r="D565" s="499"/>
      <c r="E565" s="499"/>
      <c r="K565" s="500"/>
      <c r="N565" s="495"/>
      <c r="O565" s="501"/>
      <c r="P565" s="495"/>
      <c r="Q565" s="78"/>
      <c r="R565" s="502"/>
      <c r="S565" s="503"/>
      <c r="T565" s="78"/>
    </row>
    <row r="566" ht="15.75" customHeight="1">
      <c r="A566" s="498"/>
      <c r="B566" s="106"/>
      <c r="C566" s="106"/>
      <c r="D566" s="499"/>
      <c r="E566" s="499"/>
      <c r="K566" s="500"/>
      <c r="N566" s="495"/>
      <c r="O566" s="501"/>
      <c r="P566" s="495"/>
      <c r="Q566" s="78"/>
      <c r="R566" s="502"/>
      <c r="S566" s="503"/>
      <c r="T566" s="78"/>
    </row>
    <row r="567" ht="15.75" customHeight="1">
      <c r="A567" s="498"/>
      <c r="B567" s="106"/>
      <c r="C567" s="106"/>
      <c r="D567" s="499"/>
      <c r="E567" s="499"/>
      <c r="K567" s="500"/>
      <c r="N567" s="495"/>
      <c r="O567" s="501"/>
      <c r="P567" s="495"/>
      <c r="Q567" s="78"/>
      <c r="R567" s="502"/>
      <c r="S567" s="503"/>
      <c r="T567" s="78"/>
    </row>
    <row r="568" ht="15.75" customHeight="1">
      <c r="A568" s="498"/>
      <c r="B568" s="106"/>
      <c r="C568" s="106"/>
      <c r="D568" s="499"/>
      <c r="E568" s="499"/>
      <c r="K568" s="500"/>
      <c r="N568" s="495"/>
      <c r="O568" s="501"/>
      <c r="P568" s="495"/>
      <c r="Q568" s="78"/>
      <c r="R568" s="502"/>
      <c r="S568" s="503"/>
      <c r="T568" s="78"/>
    </row>
    <row r="569" ht="15.75" customHeight="1">
      <c r="A569" s="498"/>
      <c r="B569" s="106"/>
      <c r="C569" s="106"/>
      <c r="D569" s="499"/>
      <c r="E569" s="499"/>
      <c r="K569" s="500"/>
      <c r="N569" s="495"/>
      <c r="O569" s="501"/>
      <c r="P569" s="495"/>
      <c r="Q569" s="78"/>
      <c r="R569" s="502"/>
      <c r="S569" s="503"/>
      <c r="T569" s="78"/>
    </row>
    <row r="570" ht="15.75" customHeight="1">
      <c r="A570" s="498"/>
      <c r="B570" s="106"/>
      <c r="C570" s="106"/>
      <c r="D570" s="499"/>
      <c r="E570" s="499"/>
      <c r="K570" s="500"/>
      <c r="N570" s="495"/>
      <c r="O570" s="501"/>
      <c r="P570" s="495"/>
      <c r="Q570" s="78"/>
      <c r="R570" s="502"/>
      <c r="S570" s="503"/>
      <c r="T570" s="78"/>
    </row>
    <row r="571" ht="15.75" customHeight="1">
      <c r="A571" s="498"/>
      <c r="B571" s="106"/>
      <c r="C571" s="106"/>
      <c r="D571" s="499"/>
      <c r="E571" s="499"/>
      <c r="K571" s="500"/>
      <c r="N571" s="495"/>
      <c r="O571" s="501"/>
      <c r="P571" s="495"/>
      <c r="Q571" s="78"/>
      <c r="R571" s="502"/>
      <c r="S571" s="503"/>
      <c r="T571" s="78"/>
    </row>
    <row r="572" ht="15.75" customHeight="1">
      <c r="A572" s="498"/>
      <c r="B572" s="106"/>
      <c r="C572" s="106"/>
      <c r="D572" s="499"/>
      <c r="E572" s="499"/>
      <c r="K572" s="500"/>
      <c r="N572" s="495"/>
      <c r="O572" s="501"/>
      <c r="P572" s="495"/>
      <c r="Q572" s="78"/>
      <c r="R572" s="502"/>
      <c r="S572" s="503"/>
      <c r="T572" s="78"/>
    </row>
    <row r="573" ht="15.75" customHeight="1">
      <c r="A573" s="498"/>
      <c r="B573" s="106"/>
      <c r="C573" s="106"/>
      <c r="D573" s="499"/>
      <c r="E573" s="499"/>
      <c r="K573" s="500"/>
      <c r="N573" s="495"/>
      <c r="O573" s="501"/>
      <c r="P573" s="495"/>
      <c r="Q573" s="78"/>
      <c r="R573" s="502"/>
      <c r="S573" s="503"/>
      <c r="T573" s="78"/>
    </row>
    <row r="574" ht="15.75" customHeight="1">
      <c r="A574" s="498"/>
      <c r="B574" s="106"/>
      <c r="C574" s="106"/>
      <c r="D574" s="499"/>
      <c r="E574" s="499"/>
      <c r="K574" s="500"/>
      <c r="N574" s="495"/>
      <c r="O574" s="501"/>
      <c r="P574" s="495"/>
      <c r="Q574" s="78"/>
      <c r="R574" s="502"/>
      <c r="S574" s="503"/>
      <c r="T574" s="78"/>
    </row>
    <row r="575" ht="15.75" customHeight="1">
      <c r="A575" s="498"/>
      <c r="B575" s="106"/>
      <c r="C575" s="106"/>
      <c r="D575" s="499"/>
      <c r="E575" s="499"/>
      <c r="K575" s="500"/>
      <c r="N575" s="495"/>
      <c r="O575" s="501"/>
      <c r="P575" s="495"/>
      <c r="Q575" s="78"/>
      <c r="R575" s="502"/>
      <c r="S575" s="503"/>
      <c r="T575" s="78"/>
    </row>
    <row r="576" ht="15.75" customHeight="1">
      <c r="A576" s="498"/>
      <c r="B576" s="106"/>
      <c r="C576" s="106"/>
      <c r="D576" s="499"/>
      <c r="E576" s="499"/>
      <c r="K576" s="500"/>
      <c r="N576" s="495"/>
      <c r="O576" s="501"/>
      <c r="P576" s="495"/>
      <c r="Q576" s="78"/>
      <c r="R576" s="502"/>
      <c r="S576" s="503"/>
      <c r="T576" s="78"/>
    </row>
    <row r="577" ht="15.75" customHeight="1">
      <c r="A577" s="498"/>
      <c r="B577" s="106"/>
      <c r="C577" s="106"/>
      <c r="D577" s="499"/>
      <c r="E577" s="499"/>
      <c r="K577" s="500"/>
      <c r="N577" s="495"/>
      <c r="O577" s="501"/>
      <c r="P577" s="495"/>
      <c r="Q577" s="78"/>
      <c r="R577" s="502"/>
      <c r="S577" s="503"/>
      <c r="T577" s="78"/>
    </row>
    <row r="578" ht="15.75" customHeight="1">
      <c r="A578" s="498"/>
      <c r="B578" s="106"/>
      <c r="C578" s="106"/>
      <c r="D578" s="499"/>
      <c r="E578" s="499"/>
      <c r="K578" s="500"/>
      <c r="N578" s="495"/>
      <c r="O578" s="501"/>
      <c r="P578" s="495"/>
      <c r="Q578" s="78"/>
      <c r="R578" s="502"/>
      <c r="S578" s="503"/>
      <c r="T578" s="78"/>
    </row>
    <row r="579" ht="15.75" customHeight="1">
      <c r="A579" s="498"/>
      <c r="B579" s="106"/>
      <c r="C579" s="106"/>
      <c r="D579" s="499"/>
      <c r="E579" s="499"/>
      <c r="K579" s="500"/>
      <c r="N579" s="495"/>
      <c r="O579" s="501"/>
      <c r="P579" s="495"/>
      <c r="Q579" s="78"/>
      <c r="R579" s="502"/>
      <c r="S579" s="503"/>
      <c r="T579" s="78"/>
    </row>
    <row r="580" ht="15.75" customHeight="1">
      <c r="A580" s="498"/>
      <c r="B580" s="106"/>
      <c r="C580" s="106"/>
      <c r="D580" s="499"/>
      <c r="E580" s="499"/>
      <c r="K580" s="500"/>
      <c r="N580" s="495"/>
      <c r="O580" s="501"/>
      <c r="P580" s="495"/>
      <c r="Q580" s="78"/>
      <c r="R580" s="502"/>
      <c r="S580" s="503"/>
      <c r="T580" s="78"/>
    </row>
    <row r="581" ht="15.75" customHeight="1">
      <c r="A581" s="498"/>
      <c r="B581" s="106"/>
      <c r="C581" s="106"/>
      <c r="D581" s="499"/>
      <c r="E581" s="499"/>
      <c r="K581" s="500"/>
      <c r="N581" s="495"/>
      <c r="O581" s="501"/>
      <c r="P581" s="495"/>
      <c r="Q581" s="78"/>
      <c r="R581" s="502"/>
      <c r="S581" s="503"/>
      <c r="T581" s="78"/>
    </row>
    <row r="582" ht="15.75" customHeight="1">
      <c r="A582" s="498"/>
      <c r="B582" s="106"/>
      <c r="C582" s="106"/>
      <c r="D582" s="499"/>
      <c r="E582" s="499"/>
      <c r="K582" s="500"/>
      <c r="N582" s="495"/>
      <c r="O582" s="501"/>
      <c r="P582" s="495"/>
      <c r="Q582" s="78"/>
      <c r="R582" s="502"/>
      <c r="S582" s="503"/>
      <c r="T582" s="78"/>
    </row>
    <row r="583" ht="15.75" customHeight="1">
      <c r="A583" s="498"/>
      <c r="B583" s="106"/>
      <c r="C583" s="106"/>
      <c r="D583" s="499"/>
      <c r="E583" s="499"/>
      <c r="K583" s="500"/>
      <c r="N583" s="495"/>
      <c r="O583" s="501"/>
      <c r="P583" s="495"/>
      <c r="Q583" s="78"/>
      <c r="R583" s="502"/>
      <c r="S583" s="503"/>
      <c r="T583" s="78"/>
    </row>
    <row r="584" ht="15.75" customHeight="1">
      <c r="A584" s="498"/>
      <c r="B584" s="106"/>
      <c r="C584" s="106"/>
      <c r="D584" s="499"/>
      <c r="E584" s="499"/>
      <c r="K584" s="500"/>
      <c r="N584" s="495"/>
      <c r="O584" s="501"/>
      <c r="P584" s="495"/>
      <c r="Q584" s="78"/>
      <c r="R584" s="502"/>
      <c r="S584" s="503"/>
      <c r="T584" s="78"/>
    </row>
    <row r="585" ht="15.75" customHeight="1">
      <c r="A585" s="498"/>
      <c r="B585" s="106"/>
      <c r="C585" s="106"/>
      <c r="D585" s="499"/>
      <c r="E585" s="499"/>
      <c r="K585" s="500"/>
      <c r="N585" s="495"/>
      <c r="O585" s="501"/>
      <c r="P585" s="495"/>
      <c r="Q585" s="78"/>
      <c r="R585" s="502"/>
      <c r="S585" s="503"/>
      <c r="T585" s="78"/>
    </row>
    <row r="586" ht="15.75" customHeight="1">
      <c r="A586" s="498"/>
      <c r="B586" s="106"/>
      <c r="C586" s="106"/>
      <c r="D586" s="499"/>
      <c r="E586" s="499"/>
      <c r="K586" s="500"/>
      <c r="N586" s="495"/>
      <c r="O586" s="501"/>
      <c r="P586" s="495"/>
      <c r="Q586" s="78"/>
      <c r="R586" s="502"/>
      <c r="S586" s="503"/>
      <c r="T586" s="78"/>
    </row>
    <row r="587" ht="15.75" customHeight="1">
      <c r="A587" s="498"/>
      <c r="B587" s="106"/>
      <c r="C587" s="106"/>
      <c r="D587" s="499"/>
      <c r="E587" s="499"/>
      <c r="K587" s="500"/>
      <c r="N587" s="495"/>
      <c r="O587" s="501"/>
      <c r="P587" s="495"/>
      <c r="Q587" s="78"/>
      <c r="R587" s="502"/>
      <c r="S587" s="503"/>
      <c r="T587" s="78"/>
    </row>
    <row r="588" ht="15.75" customHeight="1">
      <c r="A588" s="498"/>
      <c r="B588" s="106"/>
      <c r="C588" s="106"/>
      <c r="D588" s="499"/>
      <c r="E588" s="499"/>
      <c r="K588" s="500"/>
      <c r="N588" s="495"/>
      <c r="O588" s="501"/>
      <c r="P588" s="495"/>
      <c r="Q588" s="78"/>
      <c r="R588" s="502"/>
      <c r="S588" s="503"/>
      <c r="T588" s="78"/>
    </row>
    <row r="589" ht="15.75" customHeight="1">
      <c r="A589" s="498"/>
      <c r="B589" s="106"/>
      <c r="C589" s="106"/>
      <c r="D589" s="499"/>
      <c r="E589" s="499"/>
      <c r="K589" s="500"/>
      <c r="N589" s="495"/>
      <c r="O589" s="501"/>
      <c r="P589" s="495"/>
      <c r="Q589" s="78"/>
      <c r="R589" s="502"/>
      <c r="S589" s="503"/>
      <c r="T589" s="78"/>
    </row>
    <row r="590" ht="15.75" customHeight="1">
      <c r="A590" s="498"/>
      <c r="B590" s="106"/>
      <c r="C590" s="106"/>
      <c r="D590" s="499"/>
      <c r="E590" s="499"/>
      <c r="K590" s="500"/>
      <c r="N590" s="495"/>
      <c r="O590" s="501"/>
      <c r="P590" s="495"/>
      <c r="Q590" s="78"/>
      <c r="R590" s="502"/>
      <c r="S590" s="503"/>
      <c r="T590" s="78"/>
    </row>
    <row r="591" ht="15.75" customHeight="1">
      <c r="A591" s="498"/>
      <c r="B591" s="106"/>
      <c r="C591" s="106"/>
      <c r="D591" s="499"/>
      <c r="E591" s="499"/>
      <c r="K591" s="500"/>
      <c r="N591" s="495"/>
      <c r="O591" s="501"/>
      <c r="P591" s="495"/>
      <c r="Q591" s="78"/>
      <c r="R591" s="502"/>
      <c r="S591" s="503"/>
      <c r="T591" s="78"/>
    </row>
    <row r="592" ht="15.75" customHeight="1">
      <c r="A592" s="498"/>
      <c r="B592" s="106"/>
      <c r="C592" s="106"/>
      <c r="D592" s="499"/>
      <c r="E592" s="499"/>
      <c r="K592" s="500"/>
      <c r="N592" s="495"/>
      <c r="O592" s="501"/>
      <c r="P592" s="495"/>
      <c r="Q592" s="78"/>
      <c r="R592" s="502"/>
      <c r="S592" s="503"/>
      <c r="T592" s="78"/>
    </row>
    <row r="593" ht="15.75" customHeight="1">
      <c r="A593" s="498"/>
      <c r="B593" s="106"/>
      <c r="C593" s="106"/>
      <c r="D593" s="499"/>
      <c r="E593" s="499"/>
      <c r="K593" s="500"/>
      <c r="N593" s="495"/>
      <c r="O593" s="501"/>
      <c r="P593" s="495"/>
      <c r="Q593" s="78"/>
      <c r="R593" s="502"/>
      <c r="S593" s="503"/>
      <c r="T593" s="78"/>
    </row>
    <row r="594" ht="15.75" customHeight="1">
      <c r="A594" s="498"/>
      <c r="B594" s="106"/>
      <c r="C594" s="106"/>
      <c r="D594" s="499"/>
      <c r="E594" s="499"/>
      <c r="K594" s="500"/>
      <c r="N594" s="495"/>
      <c r="O594" s="501"/>
      <c r="P594" s="495"/>
      <c r="Q594" s="78"/>
      <c r="R594" s="502"/>
      <c r="S594" s="503"/>
      <c r="T594" s="78"/>
    </row>
    <row r="595" ht="15.75" customHeight="1">
      <c r="A595" s="498"/>
      <c r="B595" s="106"/>
      <c r="C595" s="106"/>
      <c r="D595" s="499"/>
      <c r="E595" s="499"/>
      <c r="K595" s="500"/>
      <c r="N595" s="495"/>
      <c r="O595" s="501"/>
      <c r="P595" s="495"/>
      <c r="Q595" s="78"/>
      <c r="R595" s="502"/>
      <c r="S595" s="503"/>
      <c r="T595" s="78"/>
    </row>
    <row r="596" ht="15.75" customHeight="1">
      <c r="A596" s="498"/>
      <c r="B596" s="106"/>
      <c r="C596" s="106"/>
      <c r="D596" s="499"/>
      <c r="E596" s="499"/>
      <c r="K596" s="500"/>
      <c r="N596" s="495"/>
      <c r="O596" s="501"/>
      <c r="P596" s="495"/>
      <c r="Q596" s="78"/>
      <c r="R596" s="502"/>
      <c r="S596" s="503"/>
      <c r="T596" s="78"/>
    </row>
    <row r="597" ht="15.75" customHeight="1">
      <c r="A597" s="498"/>
      <c r="B597" s="106"/>
      <c r="C597" s="106"/>
      <c r="D597" s="499"/>
      <c r="E597" s="499"/>
      <c r="K597" s="500"/>
      <c r="N597" s="495"/>
      <c r="O597" s="501"/>
      <c r="P597" s="495"/>
      <c r="Q597" s="78"/>
      <c r="R597" s="502"/>
      <c r="S597" s="503"/>
      <c r="T597" s="78"/>
    </row>
    <row r="598" ht="15.75" customHeight="1">
      <c r="A598" s="498"/>
      <c r="B598" s="106"/>
      <c r="C598" s="106"/>
      <c r="D598" s="499"/>
      <c r="E598" s="499"/>
      <c r="K598" s="500"/>
      <c r="N598" s="495"/>
      <c r="O598" s="501"/>
      <c r="P598" s="495"/>
      <c r="Q598" s="78"/>
      <c r="R598" s="502"/>
      <c r="S598" s="503"/>
      <c r="T598" s="78"/>
    </row>
    <row r="599" ht="15.75" customHeight="1">
      <c r="A599" s="498"/>
      <c r="B599" s="106"/>
      <c r="C599" s="106"/>
      <c r="D599" s="499"/>
      <c r="E599" s="499"/>
      <c r="K599" s="500"/>
      <c r="N599" s="495"/>
      <c r="O599" s="501"/>
      <c r="P599" s="495"/>
      <c r="Q599" s="78"/>
      <c r="R599" s="502"/>
      <c r="S599" s="503"/>
      <c r="T599" s="78"/>
    </row>
    <row r="600" ht="15.75" customHeight="1">
      <c r="A600" s="498"/>
      <c r="B600" s="106"/>
      <c r="C600" s="106"/>
      <c r="D600" s="499"/>
      <c r="E600" s="499"/>
      <c r="K600" s="500"/>
      <c r="N600" s="495"/>
      <c r="O600" s="501"/>
      <c r="P600" s="495"/>
      <c r="Q600" s="78"/>
      <c r="R600" s="502"/>
      <c r="S600" s="503"/>
      <c r="T600" s="78"/>
    </row>
    <row r="601" ht="15.75" customHeight="1">
      <c r="A601" s="498"/>
      <c r="B601" s="106"/>
      <c r="C601" s="106"/>
      <c r="D601" s="499"/>
      <c r="E601" s="499"/>
      <c r="K601" s="500"/>
      <c r="N601" s="495"/>
      <c r="O601" s="501"/>
      <c r="P601" s="495"/>
      <c r="Q601" s="78"/>
      <c r="R601" s="502"/>
      <c r="S601" s="503"/>
      <c r="T601" s="78"/>
    </row>
    <row r="602" ht="15.75" customHeight="1">
      <c r="A602" s="498"/>
      <c r="B602" s="106"/>
      <c r="C602" s="106"/>
      <c r="D602" s="499"/>
      <c r="E602" s="499"/>
      <c r="K602" s="500"/>
      <c r="N602" s="495"/>
      <c r="O602" s="501"/>
      <c r="P602" s="495"/>
      <c r="Q602" s="78"/>
      <c r="R602" s="502"/>
      <c r="S602" s="503"/>
      <c r="T602" s="78"/>
    </row>
    <row r="603" ht="15.75" customHeight="1">
      <c r="A603" s="498"/>
      <c r="B603" s="106"/>
      <c r="C603" s="106"/>
      <c r="D603" s="499"/>
      <c r="E603" s="499"/>
      <c r="K603" s="500"/>
      <c r="N603" s="495"/>
      <c r="O603" s="501"/>
      <c r="P603" s="495"/>
      <c r="Q603" s="78"/>
      <c r="R603" s="502"/>
      <c r="S603" s="503"/>
      <c r="T603" s="78"/>
    </row>
    <row r="604" ht="15.75" customHeight="1">
      <c r="A604" s="498"/>
      <c r="B604" s="106"/>
      <c r="C604" s="106"/>
      <c r="D604" s="499"/>
      <c r="E604" s="499"/>
      <c r="K604" s="500"/>
      <c r="N604" s="495"/>
      <c r="O604" s="501"/>
      <c r="P604" s="495"/>
      <c r="Q604" s="78"/>
      <c r="R604" s="502"/>
      <c r="S604" s="503"/>
      <c r="T604" s="78"/>
    </row>
    <row r="605" ht="15.75" customHeight="1">
      <c r="A605" s="498"/>
      <c r="B605" s="106"/>
      <c r="C605" s="106"/>
      <c r="D605" s="499"/>
      <c r="E605" s="499"/>
      <c r="K605" s="500"/>
      <c r="N605" s="495"/>
      <c r="O605" s="501"/>
      <c r="P605" s="495"/>
      <c r="Q605" s="78"/>
      <c r="R605" s="502"/>
      <c r="S605" s="503"/>
      <c r="T605" s="78"/>
    </row>
    <row r="606" ht="15.75" customHeight="1">
      <c r="A606" s="498"/>
      <c r="B606" s="106"/>
      <c r="C606" s="106"/>
      <c r="D606" s="499"/>
      <c r="E606" s="499"/>
      <c r="K606" s="500"/>
      <c r="N606" s="495"/>
      <c r="O606" s="501"/>
      <c r="P606" s="495"/>
      <c r="Q606" s="78"/>
      <c r="R606" s="502"/>
      <c r="S606" s="503"/>
      <c r="T606" s="78"/>
    </row>
    <row r="607" ht="15.75" customHeight="1">
      <c r="A607" s="498"/>
      <c r="B607" s="106"/>
      <c r="C607" s="106"/>
      <c r="D607" s="499"/>
      <c r="E607" s="499"/>
      <c r="K607" s="500"/>
      <c r="N607" s="495"/>
      <c r="O607" s="501"/>
      <c r="P607" s="495"/>
      <c r="Q607" s="78"/>
      <c r="R607" s="502"/>
      <c r="S607" s="503"/>
      <c r="T607" s="78"/>
    </row>
    <row r="608" ht="15.75" customHeight="1">
      <c r="A608" s="498"/>
      <c r="B608" s="106"/>
      <c r="C608" s="106"/>
      <c r="D608" s="499"/>
      <c r="E608" s="499"/>
      <c r="K608" s="500"/>
      <c r="N608" s="495"/>
      <c r="O608" s="501"/>
      <c r="P608" s="495"/>
      <c r="Q608" s="78"/>
      <c r="R608" s="502"/>
      <c r="S608" s="503"/>
      <c r="T608" s="78"/>
    </row>
    <row r="609" ht="15.75" customHeight="1">
      <c r="A609" s="498"/>
      <c r="B609" s="106"/>
      <c r="C609" s="106"/>
      <c r="D609" s="499"/>
      <c r="E609" s="499"/>
      <c r="K609" s="500"/>
      <c r="N609" s="495"/>
      <c r="O609" s="501"/>
      <c r="P609" s="495"/>
      <c r="Q609" s="78"/>
      <c r="R609" s="502"/>
      <c r="S609" s="503"/>
      <c r="T609" s="78"/>
    </row>
    <row r="610" ht="15.75" customHeight="1">
      <c r="A610" s="498"/>
      <c r="B610" s="106"/>
      <c r="C610" s="106"/>
      <c r="D610" s="499"/>
      <c r="E610" s="499"/>
      <c r="K610" s="500"/>
      <c r="N610" s="495"/>
      <c r="O610" s="501"/>
      <c r="P610" s="495"/>
      <c r="Q610" s="78"/>
      <c r="R610" s="502"/>
      <c r="S610" s="503"/>
      <c r="T610" s="78"/>
    </row>
    <row r="611" ht="15.75" customHeight="1">
      <c r="A611" s="498"/>
      <c r="B611" s="106"/>
      <c r="C611" s="106"/>
      <c r="D611" s="499"/>
      <c r="E611" s="499"/>
      <c r="K611" s="500"/>
      <c r="N611" s="495"/>
      <c r="O611" s="501"/>
      <c r="P611" s="495"/>
      <c r="Q611" s="78"/>
      <c r="R611" s="502"/>
      <c r="S611" s="503"/>
      <c r="T611" s="78"/>
    </row>
    <row r="612" ht="15.75" customHeight="1">
      <c r="A612" s="498"/>
      <c r="B612" s="106"/>
      <c r="C612" s="106"/>
      <c r="D612" s="499"/>
      <c r="E612" s="499"/>
      <c r="K612" s="500"/>
      <c r="N612" s="495"/>
      <c r="O612" s="501"/>
      <c r="P612" s="495"/>
      <c r="Q612" s="78"/>
      <c r="R612" s="502"/>
      <c r="S612" s="503"/>
      <c r="T612" s="78"/>
    </row>
    <row r="613" ht="15.75" customHeight="1">
      <c r="A613" s="498"/>
      <c r="B613" s="106"/>
      <c r="C613" s="106"/>
      <c r="D613" s="499"/>
      <c r="E613" s="499"/>
      <c r="K613" s="500"/>
      <c r="N613" s="495"/>
      <c r="O613" s="501"/>
      <c r="P613" s="495"/>
      <c r="Q613" s="78"/>
      <c r="R613" s="502"/>
      <c r="S613" s="503"/>
      <c r="T613" s="78"/>
    </row>
    <row r="614" ht="15.75" customHeight="1">
      <c r="A614" s="498"/>
      <c r="B614" s="106"/>
      <c r="C614" s="106"/>
      <c r="D614" s="499"/>
      <c r="E614" s="499"/>
      <c r="K614" s="500"/>
      <c r="N614" s="495"/>
      <c r="O614" s="501"/>
      <c r="P614" s="495"/>
      <c r="Q614" s="78"/>
      <c r="R614" s="502"/>
      <c r="S614" s="503"/>
      <c r="T614" s="78"/>
    </row>
    <row r="615" ht="15.75" customHeight="1">
      <c r="A615" s="498"/>
      <c r="B615" s="106"/>
      <c r="C615" s="106"/>
      <c r="D615" s="499"/>
      <c r="E615" s="499"/>
      <c r="K615" s="500"/>
      <c r="N615" s="495"/>
      <c r="O615" s="501"/>
      <c r="P615" s="495"/>
      <c r="Q615" s="78"/>
      <c r="R615" s="502"/>
      <c r="S615" s="503"/>
      <c r="T615" s="78"/>
    </row>
    <row r="616" ht="15.75" customHeight="1">
      <c r="A616" s="498"/>
      <c r="B616" s="106"/>
      <c r="C616" s="106"/>
      <c r="D616" s="499"/>
      <c r="E616" s="499"/>
      <c r="K616" s="500"/>
      <c r="N616" s="495"/>
      <c r="O616" s="501"/>
      <c r="P616" s="495"/>
      <c r="Q616" s="78"/>
      <c r="R616" s="502"/>
      <c r="S616" s="503"/>
      <c r="T616" s="78"/>
    </row>
    <row r="617" ht="15.75" customHeight="1">
      <c r="A617" s="498"/>
      <c r="B617" s="106"/>
      <c r="C617" s="106"/>
      <c r="D617" s="499"/>
      <c r="E617" s="499"/>
      <c r="K617" s="500"/>
      <c r="N617" s="495"/>
      <c r="O617" s="501"/>
      <c r="P617" s="495"/>
      <c r="Q617" s="78"/>
      <c r="R617" s="502"/>
      <c r="S617" s="503"/>
      <c r="T617" s="78"/>
    </row>
    <row r="618" ht="15.75" customHeight="1">
      <c r="A618" s="498"/>
      <c r="B618" s="106"/>
      <c r="C618" s="106"/>
      <c r="D618" s="499"/>
      <c r="E618" s="499"/>
      <c r="K618" s="500"/>
      <c r="N618" s="495"/>
      <c r="O618" s="501"/>
      <c r="P618" s="495"/>
      <c r="Q618" s="78"/>
      <c r="R618" s="502"/>
      <c r="S618" s="503"/>
      <c r="T618" s="78"/>
    </row>
    <row r="619" ht="15.75" customHeight="1">
      <c r="A619" s="498"/>
      <c r="B619" s="106"/>
      <c r="C619" s="106"/>
      <c r="D619" s="499"/>
      <c r="E619" s="499"/>
      <c r="K619" s="500"/>
      <c r="N619" s="495"/>
      <c r="O619" s="501"/>
      <c r="P619" s="495"/>
      <c r="Q619" s="78"/>
      <c r="R619" s="502"/>
      <c r="S619" s="503"/>
      <c r="T619" s="78"/>
    </row>
    <row r="620" ht="15.75" customHeight="1">
      <c r="A620" s="498"/>
      <c r="B620" s="106"/>
      <c r="C620" s="106"/>
      <c r="D620" s="499"/>
      <c r="E620" s="499"/>
      <c r="K620" s="500"/>
      <c r="N620" s="495"/>
      <c r="O620" s="501"/>
      <c r="P620" s="495"/>
      <c r="Q620" s="78"/>
      <c r="R620" s="502"/>
      <c r="S620" s="503"/>
      <c r="T620" s="78"/>
    </row>
    <row r="621" ht="15.75" customHeight="1">
      <c r="A621" s="498"/>
      <c r="B621" s="106"/>
      <c r="C621" s="106"/>
      <c r="D621" s="499"/>
      <c r="E621" s="499"/>
      <c r="K621" s="500"/>
      <c r="N621" s="495"/>
      <c r="O621" s="501"/>
      <c r="P621" s="495"/>
      <c r="Q621" s="78"/>
      <c r="R621" s="502"/>
      <c r="S621" s="503"/>
      <c r="T621" s="78"/>
    </row>
    <row r="622" ht="15.75" customHeight="1">
      <c r="A622" s="498"/>
      <c r="B622" s="106"/>
      <c r="C622" s="106"/>
      <c r="D622" s="499"/>
      <c r="E622" s="499"/>
      <c r="K622" s="500"/>
      <c r="N622" s="495"/>
      <c r="O622" s="501"/>
      <c r="P622" s="495"/>
      <c r="Q622" s="78"/>
      <c r="R622" s="502"/>
      <c r="S622" s="503"/>
      <c r="T622" s="78"/>
    </row>
    <row r="623" ht="15.75" customHeight="1">
      <c r="A623" s="498"/>
      <c r="B623" s="106"/>
      <c r="C623" s="106"/>
      <c r="D623" s="499"/>
      <c r="E623" s="499"/>
      <c r="K623" s="500"/>
      <c r="N623" s="495"/>
      <c r="O623" s="501"/>
      <c r="P623" s="495"/>
      <c r="Q623" s="78"/>
      <c r="R623" s="502"/>
      <c r="S623" s="503"/>
      <c r="T623" s="78"/>
    </row>
    <row r="624" ht="15.75" customHeight="1">
      <c r="A624" s="498"/>
      <c r="B624" s="106"/>
      <c r="C624" s="106"/>
      <c r="D624" s="499"/>
      <c r="E624" s="499"/>
      <c r="K624" s="500"/>
      <c r="N624" s="495"/>
      <c r="O624" s="501"/>
      <c r="P624" s="495"/>
      <c r="Q624" s="78"/>
      <c r="R624" s="502"/>
      <c r="S624" s="503"/>
      <c r="T624" s="78"/>
    </row>
    <row r="625" ht="15.75" customHeight="1">
      <c r="A625" s="498"/>
      <c r="B625" s="106"/>
      <c r="C625" s="106"/>
      <c r="D625" s="499"/>
      <c r="E625" s="499"/>
      <c r="K625" s="500"/>
      <c r="N625" s="495"/>
      <c r="O625" s="501"/>
      <c r="P625" s="495"/>
      <c r="Q625" s="78"/>
      <c r="R625" s="502"/>
      <c r="S625" s="503"/>
      <c r="T625" s="78"/>
    </row>
    <row r="626" ht="15.75" customHeight="1">
      <c r="A626" s="498"/>
      <c r="B626" s="106"/>
      <c r="C626" s="106"/>
      <c r="D626" s="499"/>
      <c r="E626" s="499"/>
      <c r="K626" s="500"/>
      <c r="N626" s="495"/>
      <c r="O626" s="501"/>
      <c r="P626" s="495"/>
      <c r="Q626" s="78"/>
      <c r="R626" s="502"/>
      <c r="S626" s="503"/>
      <c r="T626" s="78"/>
    </row>
    <row r="627" ht="15.75" customHeight="1">
      <c r="A627" s="498"/>
      <c r="B627" s="106"/>
      <c r="C627" s="106"/>
      <c r="D627" s="499"/>
      <c r="E627" s="499"/>
      <c r="K627" s="500"/>
      <c r="N627" s="495"/>
      <c r="O627" s="501"/>
      <c r="P627" s="495"/>
      <c r="Q627" s="78"/>
      <c r="R627" s="502"/>
      <c r="S627" s="503"/>
      <c r="T627" s="78"/>
    </row>
    <row r="628" ht="15.75" customHeight="1">
      <c r="A628" s="498"/>
      <c r="B628" s="106"/>
      <c r="C628" s="106"/>
      <c r="D628" s="499"/>
      <c r="E628" s="499"/>
      <c r="K628" s="500"/>
      <c r="N628" s="495"/>
      <c r="O628" s="501"/>
      <c r="P628" s="495"/>
      <c r="Q628" s="78"/>
      <c r="R628" s="502"/>
      <c r="S628" s="503"/>
      <c r="T628" s="78"/>
    </row>
    <row r="629" ht="15.75" customHeight="1">
      <c r="A629" s="498"/>
      <c r="B629" s="106"/>
      <c r="C629" s="106"/>
      <c r="D629" s="499"/>
      <c r="E629" s="499"/>
      <c r="K629" s="500"/>
      <c r="N629" s="495"/>
      <c r="O629" s="501"/>
      <c r="P629" s="495"/>
      <c r="Q629" s="78"/>
      <c r="R629" s="502"/>
      <c r="S629" s="503"/>
      <c r="T629" s="78"/>
    </row>
    <row r="630" ht="15.75" customHeight="1">
      <c r="A630" s="498"/>
      <c r="B630" s="106"/>
      <c r="C630" s="106"/>
      <c r="D630" s="499"/>
      <c r="E630" s="499"/>
      <c r="K630" s="500"/>
      <c r="N630" s="495"/>
      <c r="O630" s="501"/>
      <c r="P630" s="495"/>
      <c r="Q630" s="78"/>
      <c r="R630" s="502"/>
      <c r="S630" s="503"/>
      <c r="T630" s="78"/>
    </row>
    <row r="631" ht="15.75" customHeight="1">
      <c r="A631" s="498"/>
      <c r="B631" s="106"/>
      <c r="C631" s="106"/>
      <c r="D631" s="499"/>
      <c r="E631" s="499"/>
      <c r="K631" s="500"/>
      <c r="N631" s="495"/>
      <c r="O631" s="501"/>
      <c r="P631" s="495"/>
      <c r="Q631" s="78"/>
      <c r="R631" s="502"/>
      <c r="S631" s="503"/>
      <c r="T631" s="78"/>
    </row>
    <row r="632" ht="15.75" customHeight="1">
      <c r="A632" s="498"/>
      <c r="B632" s="106"/>
      <c r="C632" s="106"/>
      <c r="D632" s="499"/>
      <c r="E632" s="499"/>
      <c r="K632" s="500"/>
      <c r="N632" s="495"/>
      <c r="O632" s="501"/>
      <c r="P632" s="495"/>
      <c r="Q632" s="78"/>
      <c r="R632" s="502"/>
      <c r="S632" s="503"/>
      <c r="T632" s="78"/>
    </row>
    <row r="633" ht="15.75" customHeight="1">
      <c r="A633" s="498"/>
      <c r="B633" s="106"/>
      <c r="C633" s="106"/>
      <c r="D633" s="499"/>
      <c r="E633" s="499"/>
      <c r="K633" s="500"/>
      <c r="N633" s="495"/>
      <c r="O633" s="501"/>
      <c r="P633" s="495"/>
      <c r="Q633" s="78"/>
      <c r="R633" s="502"/>
      <c r="S633" s="503"/>
      <c r="T633" s="78"/>
    </row>
    <row r="634" ht="15.75" customHeight="1">
      <c r="A634" s="498"/>
      <c r="B634" s="106"/>
      <c r="C634" s="106"/>
      <c r="D634" s="499"/>
      <c r="E634" s="499"/>
      <c r="K634" s="500"/>
      <c r="N634" s="495"/>
      <c r="O634" s="501"/>
      <c r="P634" s="495"/>
      <c r="Q634" s="78"/>
      <c r="R634" s="502"/>
      <c r="S634" s="503"/>
      <c r="T634" s="78"/>
    </row>
    <row r="635" ht="15.75" customHeight="1">
      <c r="A635" s="498"/>
      <c r="B635" s="106"/>
      <c r="C635" s="106"/>
      <c r="D635" s="499"/>
      <c r="E635" s="499"/>
      <c r="K635" s="500"/>
      <c r="N635" s="495"/>
      <c r="O635" s="501"/>
      <c r="P635" s="495"/>
      <c r="Q635" s="78"/>
      <c r="R635" s="502"/>
      <c r="S635" s="503"/>
      <c r="T635" s="78"/>
    </row>
    <row r="636" ht="15.75" customHeight="1">
      <c r="A636" s="498"/>
      <c r="B636" s="106"/>
      <c r="C636" s="106"/>
      <c r="D636" s="499"/>
      <c r="E636" s="499"/>
      <c r="K636" s="500"/>
      <c r="N636" s="495"/>
      <c r="O636" s="501"/>
      <c r="P636" s="495"/>
      <c r="Q636" s="78"/>
      <c r="R636" s="502"/>
      <c r="S636" s="503"/>
      <c r="T636" s="78"/>
    </row>
    <row r="637" ht="15.75" customHeight="1">
      <c r="A637" s="498"/>
      <c r="B637" s="106"/>
      <c r="C637" s="106"/>
      <c r="D637" s="499"/>
      <c r="E637" s="499"/>
      <c r="K637" s="500"/>
      <c r="N637" s="495"/>
      <c r="O637" s="501"/>
      <c r="P637" s="495"/>
      <c r="Q637" s="78"/>
      <c r="R637" s="502"/>
      <c r="S637" s="503"/>
      <c r="T637" s="78"/>
    </row>
    <row r="638" ht="15.75" customHeight="1">
      <c r="A638" s="498"/>
      <c r="B638" s="106"/>
      <c r="C638" s="106"/>
      <c r="D638" s="499"/>
      <c r="E638" s="499"/>
      <c r="K638" s="500"/>
      <c r="N638" s="495"/>
      <c r="O638" s="501"/>
      <c r="P638" s="495"/>
      <c r="Q638" s="78"/>
      <c r="R638" s="502"/>
      <c r="S638" s="503"/>
      <c r="T638" s="78"/>
    </row>
    <row r="639" ht="15.75" customHeight="1">
      <c r="A639" s="498"/>
      <c r="B639" s="106"/>
      <c r="C639" s="106"/>
      <c r="D639" s="499"/>
      <c r="E639" s="499"/>
      <c r="K639" s="500"/>
      <c r="N639" s="495"/>
      <c r="O639" s="501"/>
      <c r="P639" s="495"/>
      <c r="Q639" s="78"/>
      <c r="R639" s="502"/>
      <c r="S639" s="503"/>
      <c r="T639" s="78"/>
    </row>
    <row r="640" ht="15.75" customHeight="1">
      <c r="A640" s="498"/>
      <c r="B640" s="106"/>
      <c r="C640" s="106"/>
      <c r="D640" s="499"/>
      <c r="E640" s="499"/>
      <c r="K640" s="500"/>
      <c r="N640" s="495"/>
      <c r="O640" s="501"/>
      <c r="P640" s="495"/>
      <c r="Q640" s="78"/>
      <c r="R640" s="502"/>
      <c r="S640" s="503"/>
      <c r="T640" s="78"/>
    </row>
    <row r="641" ht="15.75" customHeight="1">
      <c r="A641" s="498"/>
      <c r="B641" s="106"/>
      <c r="C641" s="106"/>
      <c r="D641" s="499"/>
      <c r="E641" s="499"/>
      <c r="K641" s="500"/>
      <c r="N641" s="495"/>
      <c r="O641" s="501"/>
      <c r="P641" s="495"/>
      <c r="Q641" s="78"/>
      <c r="R641" s="502"/>
      <c r="S641" s="503"/>
      <c r="T641" s="78"/>
    </row>
    <row r="642" ht="15.75" customHeight="1">
      <c r="A642" s="498"/>
      <c r="B642" s="106"/>
      <c r="C642" s="106"/>
      <c r="D642" s="499"/>
      <c r="E642" s="499"/>
      <c r="K642" s="500"/>
      <c r="N642" s="495"/>
      <c r="O642" s="501"/>
      <c r="P642" s="495"/>
      <c r="Q642" s="78"/>
      <c r="R642" s="502"/>
      <c r="S642" s="503"/>
      <c r="T642" s="78"/>
    </row>
    <row r="643" ht="15.75" customHeight="1">
      <c r="A643" s="498"/>
      <c r="B643" s="106"/>
      <c r="C643" s="106"/>
      <c r="D643" s="499"/>
      <c r="E643" s="499"/>
      <c r="K643" s="500"/>
      <c r="N643" s="495"/>
      <c r="O643" s="501"/>
      <c r="P643" s="495"/>
      <c r="Q643" s="78"/>
      <c r="R643" s="502"/>
      <c r="S643" s="503"/>
      <c r="T643" s="78"/>
    </row>
    <row r="644" ht="15.75" customHeight="1">
      <c r="A644" s="498"/>
      <c r="B644" s="106"/>
      <c r="C644" s="106"/>
      <c r="D644" s="499"/>
      <c r="E644" s="499"/>
      <c r="K644" s="500"/>
      <c r="N644" s="495"/>
      <c r="O644" s="501"/>
      <c r="P644" s="495"/>
      <c r="Q644" s="78"/>
      <c r="R644" s="502"/>
      <c r="S644" s="503"/>
      <c r="T644" s="78"/>
    </row>
    <row r="645" ht="15.75" customHeight="1">
      <c r="A645" s="498"/>
      <c r="B645" s="106"/>
      <c r="C645" s="106"/>
      <c r="D645" s="499"/>
      <c r="E645" s="499"/>
      <c r="K645" s="500"/>
      <c r="N645" s="495"/>
      <c r="O645" s="501"/>
      <c r="P645" s="495"/>
      <c r="Q645" s="78"/>
      <c r="R645" s="502"/>
      <c r="S645" s="503"/>
      <c r="T645" s="78"/>
    </row>
    <row r="646" ht="15.75" customHeight="1">
      <c r="A646" s="498"/>
      <c r="B646" s="106"/>
      <c r="C646" s="106"/>
      <c r="D646" s="499"/>
      <c r="E646" s="499"/>
      <c r="K646" s="500"/>
      <c r="N646" s="495"/>
      <c r="O646" s="501"/>
      <c r="P646" s="495"/>
      <c r="Q646" s="78"/>
      <c r="R646" s="502"/>
      <c r="S646" s="503"/>
      <c r="T646" s="78"/>
    </row>
    <row r="647" ht="15.75" customHeight="1">
      <c r="A647" s="498"/>
      <c r="B647" s="106"/>
      <c r="C647" s="106"/>
      <c r="D647" s="499"/>
      <c r="E647" s="499"/>
      <c r="K647" s="500"/>
      <c r="N647" s="495"/>
      <c r="O647" s="501"/>
      <c r="P647" s="495"/>
      <c r="Q647" s="78"/>
      <c r="R647" s="502"/>
      <c r="S647" s="503"/>
      <c r="T647" s="78"/>
    </row>
    <row r="648" ht="15.75" customHeight="1">
      <c r="A648" s="498"/>
      <c r="B648" s="106"/>
      <c r="C648" s="106"/>
      <c r="D648" s="499"/>
      <c r="E648" s="499"/>
      <c r="K648" s="500"/>
      <c r="N648" s="495"/>
      <c r="O648" s="501"/>
      <c r="P648" s="495"/>
      <c r="Q648" s="78"/>
      <c r="R648" s="502"/>
      <c r="S648" s="503"/>
      <c r="T648" s="78"/>
    </row>
    <row r="649" ht="15.75" customHeight="1">
      <c r="A649" s="498"/>
      <c r="B649" s="106"/>
      <c r="C649" s="106"/>
      <c r="D649" s="499"/>
      <c r="E649" s="499"/>
      <c r="K649" s="500"/>
      <c r="N649" s="495"/>
      <c r="O649" s="501"/>
      <c r="P649" s="495"/>
      <c r="Q649" s="78"/>
      <c r="R649" s="502"/>
      <c r="S649" s="503"/>
      <c r="T649" s="78"/>
    </row>
    <row r="650" ht="15.75" customHeight="1">
      <c r="A650" s="498"/>
      <c r="B650" s="106"/>
      <c r="C650" s="106"/>
      <c r="D650" s="499"/>
      <c r="E650" s="499"/>
      <c r="K650" s="500"/>
      <c r="N650" s="495"/>
      <c r="O650" s="501"/>
      <c r="P650" s="495"/>
      <c r="Q650" s="78"/>
      <c r="R650" s="502"/>
      <c r="S650" s="503"/>
      <c r="T650" s="78"/>
    </row>
    <row r="651" ht="15.75" customHeight="1">
      <c r="A651" s="498"/>
      <c r="B651" s="106"/>
      <c r="C651" s="106"/>
      <c r="D651" s="499"/>
      <c r="E651" s="499"/>
      <c r="K651" s="500"/>
      <c r="N651" s="495"/>
      <c r="O651" s="501"/>
      <c r="P651" s="495"/>
      <c r="Q651" s="78"/>
      <c r="R651" s="502"/>
      <c r="S651" s="503"/>
      <c r="T651" s="78"/>
    </row>
    <row r="652" ht="15.75" customHeight="1">
      <c r="A652" s="498"/>
      <c r="B652" s="106"/>
      <c r="C652" s="106"/>
      <c r="D652" s="499"/>
      <c r="E652" s="499"/>
      <c r="K652" s="500"/>
      <c r="N652" s="495"/>
      <c r="O652" s="501"/>
      <c r="P652" s="495"/>
      <c r="Q652" s="78"/>
      <c r="R652" s="502"/>
      <c r="S652" s="503"/>
      <c r="T652" s="78"/>
    </row>
    <row r="653" ht="15.75" customHeight="1">
      <c r="A653" s="498"/>
      <c r="B653" s="106"/>
      <c r="C653" s="106"/>
      <c r="D653" s="499"/>
      <c r="E653" s="499"/>
      <c r="K653" s="500"/>
      <c r="N653" s="495"/>
      <c r="O653" s="501"/>
      <c r="P653" s="495"/>
      <c r="Q653" s="78"/>
      <c r="R653" s="502"/>
      <c r="S653" s="503"/>
      <c r="T653" s="78"/>
    </row>
    <row r="654" ht="15.75" customHeight="1">
      <c r="A654" s="498"/>
      <c r="B654" s="106"/>
      <c r="C654" s="106"/>
      <c r="D654" s="499"/>
      <c r="E654" s="499"/>
      <c r="K654" s="500"/>
      <c r="N654" s="495"/>
      <c r="O654" s="501"/>
      <c r="P654" s="495"/>
      <c r="Q654" s="78"/>
      <c r="R654" s="502"/>
      <c r="S654" s="503"/>
      <c r="T654" s="78"/>
    </row>
    <row r="655" ht="15.75" customHeight="1">
      <c r="A655" s="498"/>
      <c r="B655" s="106"/>
      <c r="C655" s="106"/>
      <c r="D655" s="499"/>
      <c r="E655" s="499"/>
      <c r="K655" s="500"/>
      <c r="N655" s="495"/>
      <c r="O655" s="501"/>
      <c r="P655" s="495"/>
      <c r="Q655" s="78"/>
      <c r="R655" s="502"/>
      <c r="S655" s="503"/>
      <c r="T655" s="78"/>
    </row>
    <row r="656" ht="15.75" customHeight="1">
      <c r="A656" s="498"/>
      <c r="B656" s="106"/>
      <c r="C656" s="106"/>
      <c r="D656" s="499"/>
      <c r="E656" s="499"/>
      <c r="K656" s="500"/>
      <c r="N656" s="495"/>
      <c r="O656" s="501"/>
      <c r="P656" s="495"/>
      <c r="Q656" s="78"/>
      <c r="R656" s="502"/>
      <c r="S656" s="503"/>
      <c r="T656" s="78"/>
    </row>
    <row r="657" ht="15.75" customHeight="1">
      <c r="A657" s="498"/>
      <c r="B657" s="106"/>
      <c r="C657" s="106"/>
      <c r="D657" s="499"/>
      <c r="E657" s="499"/>
      <c r="K657" s="500"/>
      <c r="N657" s="495"/>
      <c r="O657" s="501"/>
      <c r="P657" s="495"/>
      <c r="Q657" s="78"/>
      <c r="R657" s="502"/>
      <c r="S657" s="503"/>
      <c r="T657" s="78"/>
    </row>
    <row r="658" ht="15.75" customHeight="1">
      <c r="A658" s="498"/>
      <c r="B658" s="106"/>
      <c r="C658" s="106"/>
      <c r="D658" s="499"/>
      <c r="E658" s="499"/>
      <c r="K658" s="500"/>
      <c r="N658" s="495"/>
      <c r="O658" s="501"/>
      <c r="P658" s="495"/>
      <c r="Q658" s="78"/>
      <c r="R658" s="502"/>
      <c r="S658" s="503"/>
      <c r="T658" s="78"/>
    </row>
    <row r="659" ht="15.75" customHeight="1">
      <c r="A659" s="498"/>
      <c r="B659" s="106"/>
      <c r="C659" s="106"/>
      <c r="D659" s="499"/>
      <c r="E659" s="499"/>
      <c r="K659" s="500"/>
      <c r="N659" s="495"/>
      <c r="O659" s="501"/>
      <c r="P659" s="495"/>
      <c r="Q659" s="78"/>
      <c r="R659" s="502"/>
      <c r="S659" s="503"/>
      <c r="T659" s="78"/>
    </row>
    <row r="660" ht="15.75" customHeight="1">
      <c r="A660" s="498"/>
      <c r="B660" s="106"/>
      <c r="C660" s="106"/>
      <c r="D660" s="499"/>
      <c r="E660" s="499"/>
      <c r="K660" s="500"/>
      <c r="N660" s="495"/>
      <c r="O660" s="501"/>
      <c r="P660" s="495"/>
      <c r="Q660" s="78"/>
      <c r="R660" s="502"/>
      <c r="S660" s="503"/>
      <c r="T660" s="78"/>
    </row>
    <row r="661" ht="15.75" customHeight="1">
      <c r="A661" s="498"/>
      <c r="B661" s="106"/>
      <c r="C661" s="106"/>
      <c r="D661" s="499"/>
      <c r="E661" s="499"/>
      <c r="K661" s="500"/>
      <c r="N661" s="495"/>
      <c r="O661" s="501"/>
      <c r="P661" s="495"/>
      <c r="Q661" s="78"/>
      <c r="R661" s="502"/>
      <c r="S661" s="503"/>
      <c r="T661" s="78"/>
    </row>
    <row r="662" ht="15.75" customHeight="1">
      <c r="A662" s="498"/>
      <c r="B662" s="106"/>
      <c r="C662" s="106"/>
      <c r="D662" s="499"/>
      <c r="E662" s="499"/>
      <c r="K662" s="500"/>
      <c r="N662" s="495"/>
      <c r="O662" s="501"/>
      <c r="P662" s="495"/>
      <c r="Q662" s="78"/>
      <c r="R662" s="502"/>
      <c r="S662" s="503"/>
      <c r="T662" s="78"/>
    </row>
    <row r="663" ht="15.75" customHeight="1">
      <c r="A663" s="498"/>
      <c r="B663" s="106"/>
      <c r="C663" s="106"/>
      <c r="D663" s="499"/>
      <c r="E663" s="499"/>
      <c r="K663" s="500"/>
      <c r="N663" s="495"/>
      <c r="O663" s="501"/>
      <c r="P663" s="495"/>
      <c r="Q663" s="78"/>
      <c r="R663" s="502"/>
      <c r="S663" s="503"/>
      <c r="T663" s="78"/>
    </row>
    <row r="664" ht="15.75" customHeight="1">
      <c r="A664" s="498"/>
      <c r="B664" s="106"/>
      <c r="C664" s="106"/>
      <c r="D664" s="499"/>
      <c r="E664" s="499"/>
      <c r="K664" s="500"/>
      <c r="N664" s="495"/>
      <c r="O664" s="501"/>
      <c r="P664" s="495"/>
      <c r="Q664" s="78"/>
      <c r="R664" s="502"/>
      <c r="S664" s="503"/>
      <c r="T664" s="78"/>
    </row>
    <row r="665" ht="15.75" customHeight="1">
      <c r="A665" s="498"/>
      <c r="B665" s="106"/>
      <c r="C665" s="106"/>
      <c r="D665" s="499"/>
      <c r="E665" s="499"/>
      <c r="K665" s="500"/>
      <c r="N665" s="495"/>
      <c r="O665" s="501"/>
      <c r="P665" s="495"/>
      <c r="Q665" s="78"/>
      <c r="R665" s="502"/>
      <c r="S665" s="503"/>
      <c r="T665" s="78"/>
    </row>
    <row r="666" ht="15.75" customHeight="1">
      <c r="A666" s="498"/>
      <c r="B666" s="106"/>
      <c r="C666" s="106"/>
      <c r="D666" s="499"/>
      <c r="E666" s="499"/>
      <c r="K666" s="500"/>
      <c r="N666" s="495"/>
      <c r="O666" s="501"/>
      <c r="P666" s="495"/>
      <c r="Q666" s="78"/>
      <c r="R666" s="502"/>
      <c r="S666" s="503"/>
      <c r="T666" s="78"/>
    </row>
    <row r="667" ht="15.75" customHeight="1">
      <c r="A667" s="498"/>
      <c r="B667" s="106"/>
      <c r="C667" s="106"/>
      <c r="D667" s="499"/>
      <c r="E667" s="499"/>
      <c r="K667" s="500"/>
      <c r="N667" s="495"/>
      <c r="O667" s="501"/>
      <c r="P667" s="495"/>
      <c r="Q667" s="78"/>
      <c r="R667" s="502"/>
      <c r="S667" s="503"/>
      <c r="T667" s="78"/>
    </row>
    <row r="668" ht="15.75" customHeight="1">
      <c r="A668" s="498"/>
      <c r="B668" s="106"/>
      <c r="C668" s="106"/>
      <c r="D668" s="499"/>
      <c r="E668" s="499"/>
      <c r="K668" s="500"/>
      <c r="N668" s="495"/>
      <c r="O668" s="501"/>
      <c r="P668" s="495"/>
      <c r="Q668" s="78"/>
      <c r="R668" s="502"/>
      <c r="S668" s="503"/>
      <c r="T668" s="78"/>
    </row>
    <row r="669" ht="15.75" customHeight="1">
      <c r="A669" s="498"/>
      <c r="B669" s="106"/>
      <c r="C669" s="106"/>
      <c r="D669" s="499"/>
      <c r="E669" s="499"/>
      <c r="K669" s="500"/>
      <c r="N669" s="495"/>
      <c r="O669" s="501"/>
      <c r="P669" s="495"/>
      <c r="Q669" s="78"/>
      <c r="R669" s="502"/>
      <c r="S669" s="503"/>
      <c r="T669" s="78"/>
    </row>
    <row r="670" ht="15.75" customHeight="1">
      <c r="A670" s="498"/>
      <c r="B670" s="106"/>
      <c r="C670" s="106"/>
      <c r="D670" s="499"/>
      <c r="E670" s="499"/>
      <c r="K670" s="500"/>
      <c r="N670" s="495"/>
      <c r="O670" s="501"/>
      <c r="P670" s="495"/>
      <c r="Q670" s="78"/>
      <c r="R670" s="502"/>
      <c r="S670" s="503"/>
      <c r="T670" s="78"/>
    </row>
    <row r="671" ht="15.75" customHeight="1">
      <c r="A671" s="498"/>
      <c r="B671" s="106"/>
      <c r="C671" s="106"/>
      <c r="D671" s="499"/>
      <c r="E671" s="499"/>
      <c r="K671" s="500"/>
      <c r="N671" s="495"/>
      <c r="O671" s="501"/>
      <c r="P671" s="495"/>
      <c r="Q671" s="78"/>
      <c r="R671" s="502"/>
      <c r="S671" s="503"/>
      <c r="T671" s="78"/>
    </row>
    <row r="672" ht="15.75" customHeight="1">
      <c r="A672" s="498"/>
      <c r="B672" s="106"/>
      <c r="C672" s="106"/>
      <c r="D672" s="499"/>
      <c r="E672" s="499"/>
      <c r="K672" s="500"/>
      <c r="N672" s="495"/>
      <c r="O672" s="501"/>
      <c r="P672" s="495"/>
      <c r="Q672" s="78"/>
      <c r="R672" s="502"/>
      <c r="S672" s="503"/>
      <c r="T672" s="78"/>
    </row>
    <row r="673" ht="15.75" customHeight="1">
      <c r="A673" s="498"/>
      <c r="B673" s="106"/>
      <c r="C673" s="106"/>
      <c r="D673" s="499"/>
      <c r="E673" s="499"/>
      <c r="K673" s="500"/>
      <c r="N673" s="495"/>
      <c r="O673" s="501"/>
      <c r="P673" s="495"/>
      <c r="Q673" s="78"/>
      <c r="R673" s="502"/>
      <c r="S673" s="503"/>
      <c r="T673" s="78"/>
    </row>
    <row r="674" ht="15.75" customHeight="1">
      <c r="A674" s="498"/>
      <c r="B674" s="106"/>
      <c r="C674" s="106"/>
      <c r="D674" s="499"/>
      <c r="E674" s="499"/>
      <c r="K674" s="500"/>
      <c r="N674" s="495"/>
      <c r="O674" s="501"/>
      <c r="P674" s="495"/>
      <c r="Q674" s="78"/>
      <c r="R674" s="502"/>
      <c r="S674" s="503"/>
      <c r="T674" s="78"/>
    </row>
    <row r="675" ht="15.75" customHeight="1">
      <c r="A675" s="498"/>
      <c r="B675" s="106"/>
      <c r="C675" s="106"/>
      <c r="D675" s="499"/>
      <c r="E675" s="499"/>
      <c r="K675" s="500"/>
      <c r="N675" s="495"/>
      <c r="O675" s="501"/>
      <c r="P675" s="495"/>
      <c r="Q675" s="78"/>
      <c r="R675" s="502"/>
      <c r="S675" s="503"/>
      <c r="T675" s="78"/>
    </row>
    <row r="676" ht="15.75" customHeight="1">
      <c r="A676" s="498"/>
      <c r="B676" s="106"/>
      <c r="C676" s="106"/>
      <c r="D676" s="499"/>
      <c r="E676" s="499"/>
      <c r="K676" s="500"/>
      <c r="N676" s="495"/>
      <c r="O676" s="501"/>
      <c r="P676" s="495"/>
      <c r="Q676" s="78"/>
      <c r="R676" s="502"/>
      <c r="S676" s="503"/>
      <c r="T676" s="78"/>
    </row>
    <row r="677" ht="15.75" customHeight="1">
      <c r="A677" s="498"/>
      <c r="B677" s="106"/>
      <c r="C677" s="106"/>
      <c r="D677" s="499"/>
      <c r="E677" s="499"/>
      <c r="K677" s="500"/>
      <c r="N677" s="495"/>
      <c r="O677" s="501"/>
      <c r="P677" s="495"/>
      <c r="Q677" s="78"/>
      <c r="R677" s="502"/>
      <c r="S677" s="503"/>
      <c r="T677" s="78"/>
    </row>
    <row r="678" ht="15.75" customHeight="1">
      <c r="A678" s="498"/>
      <c r="B678" s="106"/>
      <c r="C678" s="106"/>
      <c r="D678" s="499"/>
      <c r="E678" s="499"/>
      <c r="K678" s="500"/>
      <c r="N678" s="495"/>
      <c r="O678" s="501"/>
      <c r="P678" s="495"/>
      <c r="Q678" s="78"/>
      <c r="R678" s="502"/>
      <c r="S678" s="503"/>
      <c r="T678" s="78"/>
    </row>
    <row r="679" ht="15.75" customHeight="1">
      <c r="A679" s="498"/>
      <c r="B679" s="106"/>
      <c r="C679" s="106"/>
      <c r="D679" s="499"/>
      <c r="E679" s="499"/>
      <c r="K679" s="500"/>
      <c r="N679" s="495"/>
      <c r="O679" s="501"/>
      <c r="P679" s="495"/>
      <c r="Q679" s="78"/>
      <c r="R679" s="502"/>
      <c r="S679" s="503"/>
      <c r="T679" s="78"/>
    </row>
    <row r="680" ht="15.75" customHeight="1">
      <c r="A680" s="498"/>
      <c r="B680" s="106"/>
      <c r="C680" s="106"/>
      <c r="D680" s="499"/>
      <c r="E680" s="499"/>
      <c r="K680" s="500"/>
      <c r="N680" s="495"/>
      <c r="O680" s="501"/>
      <c r="P680" s="495"/>
      <c r="Q680" s="78"/>
      <c r="R680" s="502"/>
      <c r="S680" s="503"/>
      <c r="T680" s="78"/>
    </row>
    <row r="681" ht="15.75" customHeight="1">
      <c r="A681" s="498"/>
      <c r="B681" s="106"/>
      <c r="C681" s="106"/>
      <c r="D681" s="499"/>
      <c r="E681" s="499"/>
      <c r="K681" s="500"/>
      <c r="N681" s="495"/>
      <c r="O681" s="501"/>
      <c r="P681" s="495"/>
      <c r="Q681" s="78"/>
      <c r="R681" s="502"/>
      <c r="S681" s="503"/>
      <c r="T681" s="78"/>
    </row>
    <row r="682" ht="15.75" customHeight="1">
      <c r="A682" s="498"/>
      <c r="B682" s="106"/>
      <c r="C682" s="106"/>
      <c r="D682" s="499"/>
      <c r="E682" s="499"/>
      <c r="K682" s="500"/>
      <c r="N682" s="495"/>
      <c r="O682" s="501"/>
      <c r="P682" s="495"/>
      <c r="Q682" s="78"/>
      <c r="R682" s="502"/>
      <c r="S682" s="503"/>
      <c r="T682" s="78"/>
    </row>
    <row r="683" ht="15.75" customHeight="1">
      <c r="A683" s="498"/>
      <c r="B683" s="106"/>
      <c r="C683" s="106"/>
      <c r="D683" s="499"/>
      <c r="E683" s="499"/>
      <c r="K683" s="500"/>
      <c r="N683" s="495"/>
      <c r="O683" s="501"/>
      <c r="P683" s="495"/>
      <c r="Q683" s="78"/>
      <c r="R683" s="502"/>
      <c r="S683" s="503"/>
      <c r="T683" s="78"/>
    </row>
    <row r="684" ht="15.75" customHeight="1">
      <c r="A684" s="498"/>
      <c r="B684" s="106"/>
      <c r="C684" s="106"/>
      <c r="D684" s="499"/>
      <c r="E684" s="499"/>
      <c r="K684" s="500"/>
      <c r="N684" s="495"/>
      <c r="O684" s="501"/>
      <c r="P684" s="495"/>
      <c r="Q684" s="78"/>
      <c r="R684" s="502"/>
      <c r="S684" s="503"/>
      <c r="T684" s="78"/>
    </row>
    <row r="685" ht="15.75" customHeight="1">
      <c r="A685" s="498"/>
      <c r="B685" s="106"/>
      <c r="C685" s="106"/>
      <c r="D685" s="499"/>
      <c r="E685" s="499"/>
      <c r="K685" s="500"/>
      <c r="N685" s="495"/>
      <c r="O685" s="501"/>
      <c r="P685" s="495"/>
      <c r="Q685" s="78"/>
      <c r="R685" s="502"/>
      <c r="S685" s="503"/>
      <c r="T685" s="78"/>
    </row>
    <row r="686" ht="15.75" customHeight="1">
      <c r="A686" s="498"/>
      <c r="B686" s="106"/>
      <c r="C686" s="106"/>
      <c r="D686" s="499"/>
      <c r="E686" s="499"/>
      <c r="K686" s="500"/>
      <c r="N686" s="495"/>
      <c r="O686" s="501"/>
      <c r="P686" s="495"/>
      <c r="Q686" s="78"/>
      <c r="R686" s="502"/>
      <c r="S686" s="503"/>
      <c r="T686" s="78"/>
    </row>
    <row r="687" ht="15.75" customHeight="1">
      <c r="A687" s="498"/>
      <c r="B687" s="106"/>
      <c r="C687" s="106"/>
      <c r="D687" s="499"/>
      <c r="E687" s="499"/>
      <c r="K687" s="500"/>
      <c r="N687" s="495"/>
      <c r="O687" s="501"/>
      <c r="P687" s="495"/>
      <c r="Q687" s="78"/>
      <c r="R687" s="502"/>
      <c r="S687" s="503"/>
      <c r="T687" s="78"/>
    </row>
    <row r="688" ht="15.75" customHeight="1">
      <c r="A688" s="498"/>
      <c r="B688" s="106"/>
      <c r="C688" s="106"/>
      <c r="D688" s="499"/>
      <c r="E688" s="499"/>
      <c r="K688" s="500"/>
      <c r="N688" s="495"/>
      <c r="O688" s="501"/>
      <c r="P688" s="495"/>
      <c r="Q688" s="78"/>
      <c r="R688" s="502"/>
      <c r="S688" s="503"/>
      <c r="T688" s="78"/>
    </row>
    <row r="689" ht="15.75" customHeight="1">
      <c r="A689" s="498"/>
      <c r="B689" s="106"/>
      <c r="C689" s="106"/>
      <c r="D689" s="499"/>
      <c r="E689" s="499"/>
      <c r="K689" s="500"/>
      <c r="N689" s="495"/>
      <c r="O689" s="501"/>
      <c r="P689" s="495"/>
      <c r="Q689" s="78"/>
      <c r="R689" s="502"/>
      <c r="S689" s="503"/>
      <c r="T689" s="78"/>
    </row>
    <row r="690" ht="15.75" customHeight="1">
      <c r="A690" s="498"/>
      <c r="B690" s="106"/>
      <c r="C690" s="106"/>
      <c r="D690" s="499"/>
      <c r="E690" s="499"/>
      <c r="K690" s="500"/>
      <c r="N690" s="495"/>
      <c r="O690" s="501"/>
      <c r="P690" s="495"/>
      <c r="Q690" s="78"/>
      <c r="R690" s="502"/>
      <c r="S690" s="503"/>
      <c r="T690" s="78"/>
    </row>
    <row r="691" ht="15.75" customHeight="1">
      <c r="A691" s="498"/>
      <c r="B691" s="106"/>
      <c r="C691" s="106"/>
      <c r="D691" s="499"/>
      <c r="E691" s="499"/>
      <c r="K691" s="500"/>
      <c r="N691" s="495"/>
      <c r="O691" s="501"/>
      <c r="P691" s="495"/>
      <c r="Q691" s="78"/>
      <c r="R691" s="502"/>
      <c r="S691" s="503"/>
      <c r="T691" s="78"/>
    </row>
    <row r="692" ht="15.75" customHeight="1">
      <c r="A692" s="498"/>
      <c r="B692" s="106"/>
      <c r="C692" s="106"/>
      <c r="D692" s="499"/>
      <c r="E692" s="499"/>
      <c r="K692" s="500"/>
      <c r="N692" s="495"/>
      <c r="O692" s="501"/>
      <c r="P692" s="495"/>
      <c r="Q692" s="78"/>
      <c r="R692" s="502"/>
      <c r="S692" s="503"/>
      <c r="T692" s="78"/>
    </row>
    <row r="693" ht="15.75" customHeight="1">
      <c r="A693" s="498"/>
      <c r="B693" s="106"/>
      <c r="C693" s="106"/>
      <c r="D693" s="499"/>
      <c r="E693" s="499"/>
      <c r="K693" s="500"/>
      <c r="N693" s="495"/>
      <c r="O693" s="501"/>
      <c r="P693" s="495"/>
      <c r="Q693" s="78"/>
      <c r="R693" s="502"/>
      <c r="S693" s="503"/>
      <c r="T693" s="78"/>
    </row>
    <row r="694" ht="15.75" customHeight="1">
      <c r="A694" s="498"/>
      <c r="B694" s="106"/>
      <c r="C694" s="106"/>
      <c r="D694" s="499"/>
      <c r="E694" s="499"/>
      <c r="K694" s="500"/>
      <c r="N694" s="495"/>
      <c r="O694" s="501"/>
      <c r="P694" s="495"/>
      <c r="Q694" s="78"/>
      <c r="R694" s="502"/>
      <c r="S694" s="503"/>
      <c r="T694" s="78"/>
    </row>
    <row r="695" ht="15.75" customHeight="1">
      <c r="A695" s="498"/>
      <c r="B695" s="106"/>
      <c r="C695" s="106"/>
      <c r="D695" s="499"/>
      <c r="E695" s="499"/>
      <c r="K695" s="500"/>
      <c r="N695" s="495"/>
      <c r="O695" s="501"/>
      <c r="P695" s="495"/>
      <c r="Q695" s="78"/>
      <c r="R695" s="502"/>
      <c r="S695" s="503"/>
      <c r="T695" s="78"/>
    </row>
    <row r="696" ht="15.75" customHeight="1">
      <c r="A696" s="498"/>
      <c r="B696" s="106"/>
      <c r="C696" s="106"/>
      <c r="D696" s="499"/>
      <c r="E696" s="499"/>
      <c r="K696" s="500"/>
      <c r="N696" s="495"/>
      <c r="O696" s="501"/>
      <c r="P696" s="495"/>
      <c r="Q696" s="78"/>
      <c r="R696" s="502"/>
      <c r="S696" s="503"/>
      <c r="T696" s="78"/>
    </row>
    <row r="697" ht="15.75" customHeight="1">
      <c r="A697" s="498"/>
      <c r="B697" s="106"/>
      <c r="C697" s="106"/>
      <c r="D697" s="499"/>
      <c r="E697" s="499"/>
      <c r="K697" s="500"/>
      <c r="N697" s="495"/>
      <c r="O697" s="501"/>
      <c r="P697" s="495"/>
      <c r="Q697" s="78"/>
      <c r="R697" s="502"/>
      <c r="S697" s="503"/>
      <c r="T697" s="78"/>
    </row>
    <row r="698" ht="15.75" customHeight="1">
      <c r="A698" s="498"/>
      <c r="B698" s="106"/>
      <c r="C698" s="106"/>
      <c r="D698" s="499"/>
      <c r="E698" s="499"/>
      <c r="K698" s="500"/>
      <c r="N698" s="495"/>
      <c r="O698" s="501"/>
      <c r="P698" s="495"/>
      <c r="Q698" s="78"/>
      <c r="R698" s="502"/>
      <c r="S698" s="503"/>
      <c r="T698" s="78"/>
    </row>
    <row r="699" ht="15.75" customHeight="1">
      <c r="A699" s="498"/>
      <c r="B699" s="106"/>
      <c r="C699" s="106"/>
      <c r="D699" s="499"/>
      <c r="E699" s="499"/>
      <c r="K699" s="500"/>
      <c r="N699" s="495"/>
      <c r="O699" s="501"/>
      <c r="P699" s="495"/>
      <c r="Q699" s="78"/>
      <c r="R699" s="502"/>
      <c r="S699" s="503"/>
      <c r="T699" s="78"/>
    </row>
    <row r="700" ht="15.75" customHeight="1">
      <c r="A700" s="498"/>
      <c r="B700" s="106"/>
      <c r="C700" s="106"/>
      <c r="D700" s="499"/>
      <c r="E700" s="499"/>
      <c r="K700" s="500"/>
      <c r="N700" s="495"/>
      <c r="O700" s="501"/>
      <c r="P700" s="495"/>
      <c r="Q700" s="78"/>
      <c r="R700" s="502"/>
      <c r="S700" s="503"/>
      <c r="T700" s="78"/>
    </row>
    <row r="701" ht="15.75" customHeight="1">
      <c r="A701" s="498"/>
      <c r="B701" s="106"/>
      <c r="C701" s="106"/>
      <c r="D701" s="499"/>
      <c r="E701" s="499"/>
      <c r="K701" s="500"/>
      <c r="N701" s="495"/>
      <c r="O701" s="501"/>
      <c r="P701" s="495"/>
      <c r="Q701" s="78"/>
      <c r="R701" s="502"/>
      <c r="S701" s="503"/>
      <c r="T701" s="78"/>
    </row>
    <row r="702" ht="15.75" customHeight="1">
      <c r="A702" s="498"/>
      <c r="B702" s="106"/>
      <c r="C702" s="106"/>
      <c r="D702" s="499"/>
      <c r="E702" s="499"/>
      <c r="K702" s="500"/>
      <c r="N702" s="495"/>
      <c r="O702" s="501"/>
      <c r="P702" s="495"/>
      <c r="Q702" s="78"/>
      <c r="R702" s="502"/>
      <c r="S702" s="503"/>
      <c r="T702" s="78"/>
    </row>
    <row r="703" ht="15.75" customHeight="1">
      <c r="A703" s="498"/>
      <c r="B703" s="106"/>
      <c r="C703" s="106"/>
      <c r="D703" s="499"/>
      <c r="E703" s="499"/>
      <c r="K703" s="500"/>
      <c r="N703" s="495"/>
      <c r="O703" s="501"/>
      <c r="P703" s="495"/>
      <c r="Q703" s="78"/>
      <c r="R703" s="502"/>
      <c r="S703" s="503"/>
      <c r="T703" s="78"/>
    </row>
    <row r="704" ht="15.75" customHeight="1">
      <c r="A704" s="498"/>
      <c r="B704" s="106"/>
      <c r="C704" s="106"/>
      <c r="D704" s="499"/>
      <c r="E704" s="499"/>
      <c r="K704" s="500"/>
      <c r="N704" s="495"/>
      <c r="O704" s="501"/>
      <c r="P704" s="495"/>
      <c r="Q704" s="78"/>
      <c r="R704" s="502"/>
      <c r="S704" s="503"/>
      <c r="T704" s="78"/>
    </row>
    <row r="705" ht="15.75" customHeight="1">
      <c r="A705" s="498"/>
      <c r="B705" s="106"/>
      <c r="C705" s="106"/>
      <c r="D705" s="499"/>
      <c r="E705" s="499"/>
      <c r="K705" s="500"/>
      <c r="N705" s="495"/>
      <c r="O705" s="501"/>
      <c r="P705" s="495"/>
      <c r="Q705" s="78"/>
      <c r="R705" s="502"/>
      <c r="S705" s="503"/>
      <c r="T705" s="78"/>
    </row>
    <row r="706" ht="15.75" customHeight="1">
      <c r="A706" s="498"/>
      <c r="B706" s="106"/>
      <c r="C706" s="106"/>
      <c r="D706" s="499"/>
      <c r="E706" s="499"/>
      <c r="K706" s="500"/>
      <c r="N706" s="495"/>
      <c r="O706" s="501"/>
      <c r="P706" s="495"/>
      <c r="Q706" s="78"/>
      <c r="R706" s="502"/>
      <c r="S706" s="503"/>
      <c r="T706" s="78"/>
    </row>
    <row r="707" ht="15.75" customHeight="1">
      <c r="A707" s="498"/>
      <c r="B707" s="106"/>
      <c r="C707" s="106"/>
      <c r="D707" s="499"/>
      <c r="E707" s="499"/>
      <c r="K707" s="500"/>
      <c r="N707" s="495"/>
      <c r="O707" s="501"/>
      <c r="P707" s="495"/>
      <c r="Q707" s="78"/>
      <c r="R707" s="502"/>
      <c r="S707" s="503"/>
      <c r="T707" s="78"/>
    </row>
    <row r="708" ht="15.75" customHeight="1">
      <c r="A708" s="498"/>
      <c r="B708" s="106"/>
      <c r="C708" s="106"/>
      <c r="D708" s="499"/>
      <c r="E708" s="499"/>
      <c r="K708" s="500"/>
      <c r="N708" s="495"/>
      <c r="O708" s="501"/>
      <c r="P708" s="495"/>
      <c r="Q708" s="78"/>
      <c r="R708" s="502"/>
      <c r="S708" s="503"/>
      <c r="T708" s="78"/>
    </row>
    <row r="709" ht="15.75" customHeight="1">
      <c r="A709" s="498"/>
      <c r="B709" s="106"/>
      <c r="C709" s="106"/>
      <c r="D709" s="499"/>
      <c r="E709" s="499"/>
      <c r="K709" s="500"/>
      <c r="N709" s="495"/>
      <c r="O709" s="501"/>
      <c r="P709" s="495"/>
      <c r="Q709" s="78"/>
      <c r="R709" s="502"/>
      <c r="S709" s="503"/>
      <c r="T709" s="78"/>
    </row>
    <row r="710" ht="15.75" customHeight="1">
      <c r="A710" s="498"/>
      <c r="B710" s="106"/>
      <c r="C710" s="106"/>
      <c r="D710" s="499"/>
      <c r="E710" s="499"/>
      <c r="K710" s="500"/>
      <c r="N710" s="495"/>
      <c r="O710" s="501"/>
      <c r="P710" s="495"/>
      <c r="Q710" s="78"/>
      <c r="R710" s="502"/>
      <c r="S710" s="503"/>
      <c r="T710" s="78"/>
    </row>
    <row r="711" ht="15.75" customHeight="1">
      <c r="A711" s="498"/>
      <c r="B711" s="106"/>
      <c r="C711" s="106"/>
      <c r="D711" s="499"/>
      <c r="E711" s="499"/>
      <c r="K711" s="500"/>
      <c r="N711" s="495"/>
      <c r="O711" s="501"/>
      <c r="P711" s="495"/>
      <c r="Q711" s="78"/>
      <c r="R711" s="502"/>
      <c r="S711" s="503"/>
      <c r="T711" s="78"/>
    </row>
    <row r="712" ht="15.75" customHeight="1">
      <c r="A712" s="498"/>
      <c r="B712" s="106"/>
      <c r="C712" s="106"/>
      <c r="D712" s="499"/>
      <c r="E712" s="499"/>
      <c r="K712" s="500"/>
      <c r="N712" s="495"/>
      <c r="O712" s="501"/>
      <c r="P712" s="495"/>
      <c r="Q712" s="78"/>
      <c r="R712" s="502"/>
      <c r="S712" s="503"/>
      <c r="T712" s="78"/>
    </row>
    <row r="713" ht="15.75" customHeight="1">
      <c r="A713" s="498"/>
      <c r="B713" s="106"/>
      <c r="C713" s="106"/>
      <c r="D713" s="499"/>
      <c r="E713" s="499"/>
      <c r="K713" s="500"/>
      <c r="N713" s="495"/>
      <c r="O713" s="501"/>
      <c r="P713" s="495"/>
      <c r="Q713" s="78"/>
      <c r="R713" s="502"/>
      <c r="S713" s="503"/>
      <c r="T713" s="78"/>
    </row>
    <row r="714" ht="15.75" customHeight="1">
      <c r="A714" s="498"/>
      <c r="B714" s="106"/>
      <c r="C714" s="106"/>
      <c r="D714" s="499"/>
      <c r="E714" s="499"/>
      <c r="K714" s="500"/>
      <c r="N714" s="495"/>
      <c r="O714" s="501"/>
      <c r="P714" s="495"/>
      <c r="Q714" s="78"/>
      <c r="R714" s="502"/>
      <c r="S714" s="503"/>
      <c r="T714" s="78"/>
    </row>
    <row r="715" ht="15.75" customHeight="1">
      <c r="A715" s="498"/>
      <c r="B715" s="106"/>
      <c r="C715" s="106"/>
      <c r="D715" s="499"/>
      <c r="E715" s="499"/>
      <c r="K715" s="500"/>
      <c r="N715" s="495"/>
      <c r="O715" s="501"/>
      <c r="P715" s="495"/>
      <c r="Q715" s="78"/>
      <c r="R715" s="502"/>
      <c r="S715" s="503"/>
      <c r="T715" s="78"/>
    </row>
    <row r="716" ht="15.75" customHeight="1">
      <c r="A716" s="498"/>
      <c r="B716" s="106"/>
      <c r="C716" s="106"/>
      <c r="D716" s="499"/>
      <c r="E716" s="499"/>
      <c r="K716" s="500"/>
      <c r="N716" s="495"/>
      <c r="O716" s="501"/>
      <c r="P716" s="495"/>
      <c r="Q716" s="78"/>
      <c r="R716" s="502"/>
      <c r="S716" s="503"/>
      <c r="T716" s="78"/>
    </row>
    <row r="717" ht="15.75" customHeight="1">
      <c r="A717" s="498"/>
      <c r="B717" s="106"/>
      <c r="C717" s="106"/>
      <c r="D717" s="499"/>
      <c r="E717" s="499"/>
      <c r="K717" s="500"/>
      <c r="N717" s="495"/>
      <c r="O717" s="501"/>
      <c r="P717" s="495"/>
      <c r="Q717" s="78"/>
      <c r="R717" s="502"/>
      <c r="S717" s="503"/>
      <c r="T717" s="78"/>
    </row>
    <row r="718" ht="15.75" customHeight="1">
      <c r="A718" s="498"/>
      <c r="B718" s="106"/>
      <c r="C718" s="106"/>
      <c r="D718" s="499"/>
      <c r="E718" s="499"/>
      <c r="K718" s="500"/>
      <c r="N718" s="495"/>
      <c r="O718" s="501"/>
      <c r="P718" s="495"/>
      <c r="Q718" s="78"/>
      <c r="R718" s="502"/>
      <c r="S718" s="503"/>
      <c r="T718" s="78"/>
    </row>
    <row r="719" ht="15.75" customHeight="1">
      <c r="A719" s="498"/>
      <c r="B719" s="106"/>
      <c r="C719" s="106"/>
      <c r="D719" s="499"/>
      <c r="E719" s="499"/>
      <c r="K719" s="500"/>
      <c r="N719" s="495"/>
      <c r="O719" s="501"/>
      <c r="P719" s="495"/>
      <c r="Q719" s="78"/>
      <c r="R719" s="502"/>
      <c r="S719" s="503"/>
      <c r="T719" s="78"/>
    </row>
    <row r="720" ht="15.75" customHeight="1">
      <c r="A720" s="498"/>
      <c r="B720" s="106"/>
      <c r="C720" s="106"/>
      <c r="D720" s="499"/>
      <c r="E720" s="499"/>
      <c r="K720" s="500"/>
      <c r="N720" s="495"/>
      <c r="O720" s="501"/>
      <c r="P720" s="495"/>
      <c r="Q720" s="78"/>
      <c r="R720" s="502"/>
      <c r="S720" s="503"/>
      <c r="T720" s="78"/>
    </row>
    <row r="721" ht="15.75" customHeight="1">
      <c r="A721" s="498"/>
      <c r="B721" s="106"/>
      <c r="C721" s="106"/>
      <c r="D721" s="499"/>
      <c r="E721" s="499"/>
      <c r="K721" s="500"/>
      <c r="N721" s="495"/>
      <c r="O721" s="501"/>
      <c r="P721" s="495"/>
      <c r="Q721" s="78"/>
      <c r="R721" s="502"/>
      <c r="S721" s="503"/>
      <c r="T721" s="78"/>
    </row>
    <row r="722" ht="15.75" customHeight="1">
      <c r="A722" s="498"/>
      <c r="B722" s="106"/>
      <c r="C722" s="106"/>
      <c r="D722" s="499"/>
      <c r="E722" s="499"/>
      <c r="K722" s="500"/>
      <c r="N722" s="495"/>
      <c r="O722" s="501"/>
      <c r="P722" s="495"/>
      <c r="Q722" s="78"/>
      <c r="R722" s="502"/>
      <c r="S722" s="503"/>
      <c r="T722" s="78"/>
    </row>
    <row r="723" ht="15.75" customHeight="1">
      <c r="A723" s="498"/>
      <c r="B723" s="106"/>
      <c r="C723" s="106"/>
      <c r="D723" s="499"/>
      <c r="E723" s="499"/>
      <c r="K723" s="500"/>
      <c r="N723" s="495"/>
      <c r="O723" s="501"/>
      <c r="P723" s="495"/>
      <c r="Q723" s="78"/>
      <c r="R723" s="502"/>
      <c r="S723" s="503"/>
      <c r="T723" s="78"/>
    </row>
    <row r="724" ht="15.75" customHeight="1">
      <c r="A724" s="498"/>
      <c r="B724" s="106"/>
      <c r="C724" s="106"/>
      <c r="D724" s="499"/>
      <c r="E724" s="499"/>
      <c r="K724" s="500"/>
      <c r="N724" s="495"/>
      <c r="O724" s="501"/>
      <c r="P724" s="495"/>
      <c r="Q724" s="78"/>
      <c r="R724" s="502"/>
      <c r="S724" s="503"/>
      <c r="T724" s="78"/>
    </row>
    <row r="725" ht="15.75" customHeight="1">
      <c r="A725" s="498"/>
      <c r="B725" s="106"/>
      <c r="C725" s="106"/>
      <c r="D725" s="499"/>
      <c r="E725" s="499"/>
      <c r="K725" s="500"/>
      <c r="N725" s="495"/>
      <c r="O725" s="501"/>
      <c r="P725" s="495"/>
      <c r="Q725" s="78"/>
      <c r="R725" s="502"/>
      <c r="S725" s="503"/>
      <c r="T725" s="78"/>
    </row>
    <row r="726" ht="15.75" customHeight="1">
      <c r="A726" s="498"/>
      <c r="B726" s="106"/>
      <c r="C726" s="106"/>
      <c r="D726" s="499"/>
      <c r="E726" s="499"/>
      <c r="K726" s="500"/>
      <c r="N726" s="495"/>
      <c r="O726" s="501"/>
      <c r="P726" s="495"/>
      <c r="Q726" s="78"/>
      <c r="R726" s="502"/>
      <c r="S726" s="503"/>
      <c r="T726" s="78"/>
    </row>
    <row r="727" ht="15.75" customHeight="1">
      <c r="A727" s="498"/>
      <c r="B727" s="106"/>
      <c r="C727" s="106"/>
      <c r="D727" s="499"/>
      <c r="E727" s="499"/>
      <c r="K727" s="500"/>
      <c r="N727" s="495"/>
      <c r="O727" s="501"/>
      <c r="P727" s="495"/>
      <c r="Q727" s="78"/>
      <c r="R727" s="502"/>
      <c r="S727" s="503"/>
      <c r="T727" s="78"/>
    </row>
    <row r="728" ht="15.75" customHeight="1">
      <c r="A728" s="498"/>
      <c r="B728" s="106"/>
      <c r="C728" s="106"/>
      <c r="D728" s="499"/>
      <c r="E728" s="499"/>
      <c r="K728" s="500"/>
      <c r="N728" s="495"/>
      <c r="O728" s="501"/>
      <c r="P728" s="495"/>
      <c r="Q728" s="78"/>
      <c r="R728" s="502"/>
      <c r="S728" s="503"/>
      <c r="T728" s="78"/>
    </row>
    <row r="729" ht="15.75" customHeight="1">
      <c r="A729" s="498"/>
      <c r="B729" s="106"/>
      <c r="C729" s="106"/>
      <c r="D729" s="499"/>
      <c r="E729" s="499"/>
      <c r="K729" s="500"/>
      <c r="N729" s="495"/>
      <c r="O729" s="501"/>
      <c r="P729" s="495"/>
      <c r="Q729" s="78"/>
      <c r="R729" s="502"/>
      <c r="S729" s="503"/>
      <c r="T729" s="78"/>
    </row>
    <row r="730" ht="15.75" customHeight="1">
      <c r="A730" s="498"/>
      <c r="B730" s="106"/>
      <c r="C730" s="106"/>
      <c r="D730" s="499"/>
      <c r="E730" s="499"/>
      <c r="K730" s="500"/>
      <c r="N730" s="495"/>
      <c r="O730" s="501"/>
      <c r="P730" s="495"/>
      <c r="Q730" s="78"/>
      <c r="R730" s="502"/>
      <c r="S730" s="503"/>
      <c r="T730" s="78"/>
    </row>
    <row r="731" ht="15.75" customHeight="1">
      <c r="A731" s="498"/>
      <c r="B731" s="106"/>
      <c r="C731" s="106"/>
      <c r="D731" s="499"/>
      <c r="E731" s="499"/>
      <c r="K731" s="500"/>
      <c r="N731" s="495"/>
      <c r="O731" s="501"/>
      <c r="P731" s="495"/>
      <c r="Q731" s="78"/>
      <c r="R731" s="502"/>
      <c r="S731" s="503"/>
      <c r="T731" s="78"/>
    </row>
    <row r="732" ht="15.75" customHeight="1">
      <c r="A732" s="498"/>
      <c r="B732" s="106"/>
      <c r="C732" s="106"/>
      <c r="D732" s="499"/>
      <c r="E732" s="499"/>
      <c r="K732" s="500"/>
      <c r="N732" s="495"/>
      <c r="O732" s="501"/>
      <c r="P732" s="495"/>
      <c r="Q732" s="78"/>
      <c r="R732" s="502"/>
      <c r="S732" s="503"/>
      <c r="T732" s="78"/>
    </row>
    <row r="733" ht="15.75" customHeight="1">
      <c r="A733" s="498"/>
      <c r="B733" s="106"/>
      <c r="C733" s="106"/>
      <c r="D733" s="499"/>
      <c r="E733" s="499"/>
      <c r="K733" s="500"/>
      <c r="N733" s="495"/>
      <c r="O733" s="501"/>
      <c r="P733" s="495"/>
      <c r="Q733" s="78"/>
      <c r="R733" s="502"/>
      <c r="S733" s="503"/>
      <c r="T733" s="78"/>
    </row>
    <row r="734" ht="15.75" customHeight="1">
      <c r="A734" s="498"/>
      <c r="B734" s="106"/>
      <c r="C734" s="106"/>
      <c r="D734" s="499"/>
      <c r="E734" s="499"/>
      <c r="K734" s="500"/>
      <c r="N734" s="495"/>
      <c r="O734" s="501"/>
      <c r="P734" s="495"/>
      <c r="Q734" s="78"/>
      <c r="R734" s="502"/>
      <c r="S734" s="503"/>
      <c r="T734" s="78"/>
    </row>
    <row r="735" ht="15.75" customHeight="1">
      <c r="A735" s="498"/>
      <c r="B735" s="106"/>
      <c r="C735" s="106"/>
      <c r="D735" s="499"/>
      <c r="E735" s="499"/>
      <c r="K735" s="500"/>
      <c r="N735" s="495"/>
      <c r="O735" s="501"/>
      <c r="P735" s="495"/>
      <c r="Q735" s="78"/>
      <c r="R735" s="502"/>
      <c r="S735" s="503"/>
      <c r="T735" s="78"/>
    </row>
    <row r="736" ht="15.75" customHeight="1">
      <c r="A736" s="498"/>
      <c r="B736" s="106"/>
      <c r="C736" s="106"/>
      <c r="D736" s="499"/>
      <c r="E736" s="499"/>
      <c r="K736" s="500"/>
      <c r="N736" s="495"/>
      <c r="O736" s="501"/>
      <c r="P736" s="495"/>
      <c r="Q736" s="78"/>
      <c r="R736" s="502"/>
      <c r="S736" s="503"/>
      <c r="T736" s="78"/>
    </row>
    <row r="737" ht="15.75" customHeight="1">
      <c r="A737" s="498"/>
      <c r="B737" s="106"/>
      <c r="C737" s="106"/>
      <c r="D737" s="499"/>
      <c r="E737" s="499"/>
      <c r="K737" s="500"/>
      <c r="N737" s="495"/>
      <c r="O737" s="501"/>
      <c r="P737" s="495"/>
      <c r="Q737" s="78"/>
      <c r="R737" s="502"/>
      <c r="S737" s="503"/>
      <c r="T737" s="78"/>
    </row>
    <row r="738" ht="15.75" customHeight="1">
      <c r="A738" s="498"/>
      <c r="B738" s="106"/>
      <c r="C738" s="106"/>
      <c r="D738" s="499"/>
      <c r="E738" s="499"/>
      <c r="K738" s="500"/>
      <c r="N738" s="495"/>
      <c r="O738" s="501"/>
      <c r="P738" s="495"/>
      <c r="Q738" s="78"/>
      <c r="R738" s="502"/>
      <c r="S738" s="503"/>
      <c r="T738" s="78"/>
    </row>
    <row r="739" ht="15.75" customHeight="1">
      <c r="A739" s="498"/>
      <c r="B739" s="106"/>
      <c r="C739" s="106"/>
      <c r="D739" s="499"/>
      <c r="E739" s="499"/>
      <c r="K739" s="500"/>
      <c r="N739" s="495"/>
      <c r="O739" s="501"/>
      <c r="P739" s="495"/>
      <c r="Q739" s="78"/>
      <c r="R739" s="502"/>
      <c r="S739" s="503"/>
      <c r="T739" s="78"/>
    </row>
    <row r="740" ht="15.75" customHeight="1">
      <c r="A740" s="498"/>
      <c r="B740" s="106"/>
      <c r="C740" s="106"/>
      <c r="D740" s="499"/>
      <c r="E740" s="499"/>
      <c r="K740" s="500"/>
      <c r="N740" s="495"/>
      <c r="O740" s="501"/>
      <c r="P740" s="495"/>
      <c r="Q740" s="78"/>
      <c r="R740" s="502"/>
      <c r="S740" s="503"/>
      <c r="T740" s="78"/>
    </row>
    <row r="741" ht="15.75" customHeight="1">
      <c r="A741" s="498"/>
      <c r="B741" s="106"/>
      <c r="C741" s="106"/>
      <c r="D741" s="499"/>
      <c r="E741" s="499"/>
      <c r="K741" s="500"/>
      <c r="N741" s="495"/>
      <c r="O741" s="501"/>
      <c r="P741" s="495"/>
      <c r="Q741" s="78"/>
      <c r="R741" s="502"/>
      <c r="S741" s="503"/>
      <c r="T741" s="78"/>
    </row>
    <row r="742" ht="15.75" customHeight="1">
      <c r="A742" s="498"/>
      <c r="B742" s="106"/>
      <c r="C742" s="106"/>
      <c r="D742" s="499"/>
      <c r="E742" s="499"/>
      <c r="K742" s="500"/>
      <c r="N742" s="495"/>
      <c r="O742" s="501"/>
      <c r="P742" s="495"/>
      <c r="Q742" s="78"/>
      <c r="R742" s="502"/>
      <c r="S742" s="503"/>
      <c r="T742" s="78"/>
    </row>
    <row r="743" ht="15.75" customHeight="1">
      <c r="A743" s="498"/>
      <c r="B743" s="106"/>
      <c r="C743" s="106"/>
      <c r="D743" s="499"/>
      <c r="E743" s="499"/>
      <c r="K743" s="500"/>
      <c r="N743" s="495"/>
      <c r="O743" s="501"/>
      <c r="P743" s="495"/>
      <c r="Q743" s="78"/>
      <c r="R743" s="502"/>
      <c r="S743" s="503"/>
      <c r="T743" s="78"/>
    </row>
    <row r="744" ht="15.75" customHeight="1">
      <c r="A744" s="498"/>
      <c r="B744" s="106"/>
      <c r="C744" s="106"/>
      <c r="D744" s="499"/>
      <c r="E744" s="499"/>
      <c r="K744" s="500"/>
      <c r="N744" s="495"/>
      <c r="O744" s="501"/>
      <c r="P744" s="495"/>
      <c r="Q744" s="78"/>
      <c r="R744" s="502"/>
      <c r="S744" s="503"/>
      <c r="T744" s="78"/>
    </row>
    <row r="745" ht="15.75" customHeight="1">
      <c r="A745" s="498"/>
      <c r="B745" s="106"/>
      <c r="C745" s="106"/>
      <c r="D745" s="499"/>
      <c r="E745" s="499"/>
      <c r="K745" s="500"/>
      <c r="N745" s="495"/>
      <c r="O745" s="501"/>
      <c r="P745" s="495"/>
      <c r="Q745" s="78"/>
      <c r="R745" s="502"/>
      <c r="S745" s="503"/>
      <c r="T745" s="78"/>
    </row>
    <row r="746" ht="15.75" customHeight="1">
      <c r="A746" s="498"/>
      <c r="B746" s="106"/>
      <c r="C746" s="106"/>
      <c r="D746" s="499"/>
      <c r="E746" s="499"/>
      <c r="K746" s="500"/>
      <c r="N746" s="495"/>
      <c r="O746" s="501"/>
      <c r="P746" s="495"/>
      <c r="Q746" s="78"/>
      <c r="R746" s="502"/>
      <c r="S746" s="503"/>
      <c r="T746" s="78"/>
    </row>
    <row r="747" ht="15.75" customHeight="1">
      <c r="A747" s="498"/>
      <c r="B747" s="106"/>
      <c r="C747" s="106"/>
      <c r="D747" s="499"/>
      <c r="E747" s="499"/>
      <c r="K747" s="500"/>
      <c r="N747" s="495"/>
      <c r="O747" s="501"/>
      <c r="P747" s="495"/>
      <c r="Q747" s="78"/>
      <c r="R747" s="502"/>
      <c r="S747" s="503"/>
      <c r="T747" s="78"/>
    </row>
    <row r="748" ht="15.75" customHeight="1">
      <c r="A748" s="498"/>
      <c r="B748" s="106"/>
      <c r="C748" s="106"/>
      <c r="D748" s="499"/>
      <c r="E748" s="499"/>
      <c r="K748" s="500"/>
      <c r="N748" s="495"/>
      <c r="O748" s="501"/>
      <c r="P748" s="495"/>
      <c r="Q748" s="78"/>
      <c r="R748" s="502"/>
      <c r="S748" s="503"/>
      <c r="T748" s="78"/>
    </row>
    <row r="749" ht="15.75" customHeight="1">
      <c r="A749" s="498"/>
      <c r="B749" s="106"/>
      <c r="C749" s="106"/>
      <c r="D749" s="499"/>
      <c r="E749" s="499"/>
      <c r="K749" s="500"/>
      <c r="N749" s="495"/>
      <c r="O749" s="501"/>
      <c r="P749" s="495"/>
      <c r="Q749" s="78"/>
      <c r="R749" s="502"/>
      <c r="S749" s="503"/>
      <c r="T749" s="78"/>
    </row>
    <row r="750" ht="15.75" customHeight="1">
      <c r="A750" s="498"/>
      <c r="B750" s="106"/>
      <c r="C750" s="106"/>
      <c r="D750" s="499"/>
      <c r="E750" s="499"/>
      <c r="K750" s="500"/>
      <c r="N750" s="495"/>
      <c r="O750" s="501"/>
      <c r="P750" s="495"/>
      <c r="Q750" s="78"/>
      <c r="R750" s="502"/>
      <c r="S750" s="503"/>
      <c r="T750" s="78"/>
    </row>
    <row r="751" ht="15.75" customHeight="1">
      <c r="A751" s="498"/>
      <c r="B751" s="106"/>
      <c r="C751" s="106"/>
      <c r="D751" s="499"/>
      <c r="E751" s="499"/>
      <c r="K751" s="500"/>
      <c r="N751" s="495"/>
      <c r="O751" s="501"/>
      <c r="P751" s="495"/>
      <c r="Q751" s="78"/>
      <c r="R751" s="502"/>
      <c r="S751" s="503"/>
      <c r="T751" s="78"/>
    </row>
    <row r="752" ht="15.75" customHeight="1">
      <c r="A752" s="498"/>
      <c r="B752" s="106"/>
      <c r="C752" s="106"/>
      <c r="D752" s="499"/>
      <c r="E752" s="499"/>
      <c r="K752" s="500"/>
      <c r="N752" s="495"/>
      <c r="O752" s="501"/>
      <c r="P752" s="495"/>
      <c r="Q752" s="78"/>
      <c r="R752" s="502"/>
      <c r="S752" s="503"/>
      <c r="T752" s="78"/>
    </row>
    <row r="753" ht="15.75" customHeight="1">
      <c r="A753" s="498"/>
      <c r="B753" s="106"/>
      <c r="C753" s="106"/>
      <c r="D753" s="499"/>
      <c r="E753" s="499"/>
      <c r="K753" s="500"/>
      <c r="N753" s="495"/>
      <c r="O753" s="501"/>
      <c r="P753" s="495"/>
      <c r="Q753" s="78"/>
      <c r="R753" s="502"/>
      <c r="S753" s="503"/>
      <c r="T753" s="78"/>
    </row>
    <row r="754" ht="15.75" customHeight="1">
      <c r="A754" s="498"/>
      <c r="B754" s="106"/>
      <c r="C754" s="106"/>
      <c r="D754" s="499"/>
      <c r="E754" s="499"/>
      <c r="K754" s="500"/>
      <c r="N754" s="495"/>
      <c r="O754" s="501"/>
      <c r="P754" s="495"/>
      <c r="Q754" s="78"/>
      <c r="R754" s="502"/>
      <c r="S754" s="503"/>
      <c r="T754" s="78"/>
    </row>
    <row r="755" ht="15.75" customHeight="1">
      <c r="A755" s="498"/>
      <c r="B755" s="106"/>
      <c r="C755" s="106"/>
      <c r="D755" s="499"/>
      <c r="E755" s="499"/>
      <c r="K755" s="500"/>
      <c r="N755" s="495"/>
      <c r="O755" s="501"/>
      <c r="P755" s="495"/>
      <c r="Q755" s="78"/>
      <c r="R755" s="502"/>
      <c r="S755" s="503"/>
      <c r="T755" s="78"/>
    </row>
    <row r="756" ht="15.75" customHeight="1">
      <c r="A756" s="498"/>
      <c r="B756" s="106"/>
      <c r="C756" s="106"/>
      <c r="D756" s="499"/>
      <c r="E756" s="499"/>
      <c r="K756" s="500"/>
      <c r="N756" s="495"/>
      <c r="O756" s="501"/>
      <c r="P756" s="495"/>
      <c r="Q756" s="78"/>
      <c r="R756" s="502"/>
      <c r="S756" s="503"/>
      <c r="T756" s="78"/>
    </row>
    <row r="757" ht="15.75" customHeight="1">
      <c r="A757" s="498"/>
      <c r="B757" s="106"/>
      <c r="C757" s="106"/>
      <c r="D757" s="499"/>
      <c r="E757" s="499"/>
      <c r="K757" s="500"/>
      <c r="N757" s="495"/>
      <c r="O757" s="501"/>
      <c r="P757" s="495"/>
      <c r="Q757" s="78"/>
      <c r="R757" s="502"/>
      <c r="S757" s="503"/>
      <c r="T757" s="78"/>
    </row>
    <row r="758" ht="15.75" customHeight="1">
      <c r="A758" s="498"/>
      <c r="B758" s="106"/>
      <c r="C758" s="106"/>
      <c r="D758" s="499"/>
      <c r="E758" s="499"/>
      <c r="K758" s="500"/>
      <c r="N758" s="495"/>
      <c r="O758" s="501"/>
      <c r="P758" s="495"/>
      <c r="Q758" s="78"/>
      <c r="R758" s="502"/>
      <c r="S758" s="503"/>
      <c r="T758" s="78"/>
    </row>
    <row r="759" ht="15.75" customHeight="1">
      <c r="A759" s="498"/>
      <c r="B759" s="106"/>
      <c r="C759" s="106"/>
      <c r="D759" s="499"/>
      <c r="E759" s="499"/>
      <c r="K759" s="500"/>
      <c r="N759" s="495"/>
      <c r="O759" s="501"/>
      <c r="P759" s="495"/>
      <c r="Q759" s="78"/>
      <c r="R759" s="502"/>
      <c r="S759" s="503"/>
      <c r="T759" s="78"/>
    </row>
    <row r="760" ht="15.75" customHeight="1">
      <c r="A760" s="498"/>
      <c r="B760" s="106"/>
      <c r="C760" s="106"/>
      <c r="D760" s="499"/>
      <c r="E760" s="499"/>
      <c r="K760" s="500"/>
      <c r="N760" s="495"/>
      <c r="O760" s="501"/>
      <c r="P760" s="495"/>
      <c r="Q760" s="78"/>
      <c r="R760" s="502"/>
      <c r="S760" s="503"/>
      <c r="T760" s="78"/>
    </row>
    <row r="761" ht="15.75" customHeight="1">
      <c r="A761" s="498"/>
      <c r="B761" s="106"/>
      <c r="C761" s="106"/>
      <c r="D761" s="499"/>
      <c r="E761" s="499"/>
      <c r="K761" s="500"/>
      <c r="N761" s="495"/>
      <c r="O761" s="501"/>
      <c r="P761" s="495"/>
      <c r="Q761" s="78"/>
      <c r="R761" s="502"/>
      <c r="S761" s="503"/>
      <c r="T761" s="78"/>
    </row>
    <row r="762" ht="15.75" customHeight="1">
      <c r="A762" s="498"/>
      <c r="B762" s="106"/>
      <c r="C762" s="106"/>
      <c r="D762" s="499"/>
      <c r="E762" s="499"/>
      <c r="K762" s="500"/>
      <c r="N762" s="495"/>
      <c r="O762" s="501"/>
      <c r="P762" s="495"/>
      <c r="Q762" s="78"/>
      <c r="R762" s="502"/>
      <c r="S762" s="503"/>
      <c r="T762" s="78"/>
    </row>
    <row r="763" ht="15.75" customHeight="1">
      <c r="A763" s="498"/>
      <c r="B763" s="106"/>
      <c r="C763" s="106"/>
      <c r="D763" s="499"/>
      <c r="E763" s="499"/>
      <c r="K763" s="500"/>
      <c r="N763" s="495"/>
      <c r="O763" s="501"/>
      <c r="P763" s="495"/>
      <c r="Q763" s="78"/>
      <c r="R763" s="502"/>
      <c r="S763" s="503"/>
      <c r="T763" s="78"/>
    </row>
    <row r="764" ht="15.75" customHeight="1">
      <c r="A764" s="498"/>
      <c r="B764" s="106"/>
      <c r="C764" s="106"/>
      <c r="D764" s="499"/>
      <c r="E764" s="499"/>
      <c r="K764" s="500"/>
      <c r="N764" s="495"/>
      <c r="O764" s="501"/>
      <c r="P764" s="495"/>
      <c r="Q764" s="78"/>
      <c r="R764" s="502"/>
      <c r="S764" s="503"/>
      <c r="T764" s="78"/>
    </row>
    <row r="765" ht="15.75" customHeight="1">
      <c r="A765" s="498"/>
      <c r="B765" s="106"/>
      <c r="C765" s="106"/>
      <c r="D765" s="499"/>
      <c r="E765" s="499"/>
      <c r="K765" s="500"/>
      <c r="N765" s="495"/>
      <c r="O765" s="501"/>
      <c r="P765" s="495"/>
      <c r="Q765" s="78"/>
      <c r="R765" s="502"/>
      <c r="S765" s="503"/>
      <c r="T765" s="78"/>
    </row>
    <row r="766" ht="15.75" customHeight="1">
      <c r="A766" s="498"/>
      <c r="B766" s="106"/>
      <c r="C766" s="106"/>
      <c r="D766" s="499"/>
      <c r="E766" s="499"/>
      <c r="K766" s="500"/>
      <c r="N766" s="495"/>
      <c r="O766" s="501"/>
      <c r="P766" s="495"/>
      <c r="Q766" s="78"/>
      <c r="R766" s="502"/>
      <c r="S766" s="503"/>
      <c r="T766" s="78"/>
    </row>
    <row r="767" ht="15.75" customHeight="1">
      <c r="A767" s="498"/>
      <c r="B767" s="106"/>
      <c r="C767" s="106"/>
      <c r="D767" s="499"/>
      <c r="E767" s="499"/>
      <c r="K767" s="500"/>
      <c r="N767" s="495"/>
      <c r="O767" s="501"/>
      <c r="P767" s="495"/>
      <c r="Q767" s="78"/>
      <c r="R767" s="502"/>
      <c r="S767" s="503"/>
      <c r="T767" s="78"/>
    </row>
    <row r="768" ht="15.75" customHeight="1">
      <c r="A768" s="498"/>
      <c r="B768" s="106"/>
      <c r="C768" s="106"/>
      <c r="D768" s="499"/>
      <c r="E768" s="499"/>
      <c r="K768" s="500"/>
      <c r="N768" s="495"/>
      <c r="O768" s="501"/>
      <c r="P768" s="495"/>
      <c r="Q768" s="78"/>
      <c r="R768" s="502"/>
      <c r="S768" s="503"/>
      <c r="T768" s="78"/>
    </row>
    <row r="769" ht="15.75" customHeight="1">
      <c r="A769" s="498"/>
      <c r="B769" s="106"/>
      <c r="C769" s="106"/>
      <c r="D769" s="499"/>
      <c r="E769" s="499"/>
      <c r="K769" s="500"/>
      <c r="N769" s="495"/>
      <c r="O769" s="501"/>
      <c r="P769" s="495"/>
      <c r="Q769" s="78"/>
      <c r="R769" s="502"/>
      <c r="S769" s="503"/>
      <c r="T769" s="78"/>
    </row>
    <row r="770" ht="15.75" customHeight="1">
      <c r="A770" s="498"/>
      <c r="B770" s="106"/>
      <c r="C770" s="106"/>
      <c r="D770" s="499"/>
      <c r="E770" s="499"/>
      <c r="K770" s="500"/>
      <c r="N770" s="495"/>
      <c r="O770" s="501"/>
      <c r="P770" s="495"/>
      <c r="Q770" s="78"/>
      <c r="R770" s="502"/>
      <c r="S770" s="503"/>
      <c r="T770" s="78"/>
    </row>
    <row r="771" ht="15.75" customHeight="1">
      <c r="A771" s="498"/>
      <c r="B771" s="106"/>
      <c r="C771" s="106"/>
      <c r="D771" s="499"/>
      <c r="E771" s="499"/>
      <c r="K771" s="500"/>
      <c r="N771" s="495"/>
      <c r="O771" s="501"/>
      <c r="P771" s="495"/>
      <c r="Q771" s="78"/>
      <c r="R771" s="502"/>
      <c r="S771" s="503"/>
      <c r="T771" s="78"/>
    </row>
    <row r="772" ht="15.75" customHeight="1">
      <c r="A772" s="498"/>
      <c r="B772" s="106"/>
      <c r="C772" s="106"/>
      <c r="D772" s="499"/>
      <c r="E772" s="499"/>
      <c r="K772" s="500"/>
      <c r="N772" s="495"/>
      <c r="O772" s="501"/>
      <c r="P772" s="495"/>
      <c r="Q772" s="78"/>
      <c r="R772" s="502"/>
      <c r="S772" s="503"/>
      <c r="T772" s="78"/>
    </row>
    <row r="773" ht="15.75" customHeight="1">
      <c r="A773" s="498"/>
      <c r="B773" s="106"/>
      <c r="C773" s="106"/>
      <c r="D773" s="499"/>
      <c r="E773" s="499"/>
      <c r="K773" s="500"/>
      <c r="N773" s="495"/>
      <c r="O773" s="501"/>
      <c r="P773" s="495"/>
      <c r="Q773" s="78"/>
      <c r="R773" s="502"/>
      <c r="S773" s="503"/>
      <c r="T773" s="78"/>
    </row>
    <row r="774" ht="15.75" customHeight="1">
      <c r="A774" s="498"/>
      <c r="B774" s="106"/>
      <c r="C774" s="106"/>
      <c r="D774" s="499"/>
      <c r="E774" s="499"/>
      <c r="K774" s="500"/>
      <c r="N774" s="495"/>
      <c r="O774" s="501"/>
      <c r="P774" s="495"/>
      <c r="Q774" s="78"/>
      <c r="R774" s="502"/>
      <c r="S774" s="503"/>
      <c r="T774" s="78"/>
    </row>
    <row r="775" ht="15.75" customHeight="1">
      <c r="A775" s="498"/>
      <c r="B775" s="106"/>
      <c r="C775" s="106"/>
      <c r="D775" s="499"/>
      <c r="E775" s="499"/>
      <c r="K775" s="500"/>
      <c r="N775" s="495"/>
      <c r="O775" s="501"/>
      <c r="P775" s="495"/>
      <c r="Q775" s="78"/>
      <c r="R775" s="502"/>
      <c r="S775" s="503"/>
      <c r="T775" s="78"/>
    </row>
    <row r="776" ht="15.75" customHeight="1">
      <c r="A776" s="498"/>
      <c r="B776" s="106"/>
      <c r="C776" s="106"/>
      <c r="D776" s="499"/>
      <c r="E776" s="499"/>
      <c r="K776" s="500"/>
      <c r="N776" s="495"/>
      <c r="O776" s="501"/>
      <c r="P776" s="495"/>
      <c r="Q776" s="78"/>
      <c r="R776" s="502"/>
      <c r="S776" s="503"/>
      <c r="T776" s="78"/>
    </row>
    <row r="777" ht="15.75" customHeight="1">
      <c r="A777" s="498"/>
      <c r="B777" s="106"/>
      <c r="C777" s="106"/>
      <c r="D777" s="499"/>
      <c r="E777" s="499"/>
      <c r="K777" s="500"/>
      <c r="N777" s="495"/>
      <c r="O777" s="501"/>
      <c r="P777" s="495"/>
      <c r="Q777" s="78"/>
      <c r="R777" s="502"/>
      <c r="S777" s="503"/>
      <c r="T777" s="78"/>
    </row>
    <row r="778" ht="15.75" customHeight="1">
      <c r="A778" s="498"/>
      <c r="B778" s="106"/>
      <c r="C778" s="106"/>
      <c r="D778" s="499"/>
      <c r="E778" s="499"/>
      <c r="K778" s="500"/>
      <c r="N778" s="495"/>
      <c r="O778" s="501"/>
      <c r="P778" s="495"/>
      <c r="Q778" s="78"/>
      <c r="R778" s="502"/>
      <c r="S778" s="503"/>
      <c r="T778" s="78"/>
    </row>
    <row r="779" ht="15.75" customHeight="1">
      <c r="A779" s="498"/>
      <c r="B779" s="106"/>
      <c r="C779" s="106"/>
      <c r="D779" s="499"/>
      <c r="E779" s="499"/>
      <c r="K779" s="500"/>
      <c r="N779" s="495"/>
      <c r="O779" s="501"/>
      <c r="P779" s="495"/>
      <c r="Q779" s="78"/>
      <c r="R779" s="502"/>
      <c r="S779" s="503"/>
      <c r="T779" s="78"/>
    </row>
    <row r="780" ht="15.75" customHeight="1">
      <c r="A780" s="498"/>
      <c r="B780" s="106"/>
      <c r="C780" s="106"/>
      <c r="D780" s="499"/>
      <c r="E780" s="499"/>
      <c r="K780" s="500"/>
      <c r="N780" s="495"/>
      <c r="O780" s="501"/>
      <c r="P780" s="495"/>
      <c r="Q780" s="78"/>
      <c r="R780" s="502"/>
      <c r="S780" s="503"/>
      <c r="T780" s="78"/>
    </row>
    <row r="781" ht="15.75" customHeight="1">
      <c r="A781" s="498"/>
      <c r="B781" s="106"/>
      <c r="C781" s="106"/>
      <c r="D781" s="499"/>
      <c r="E781" s="499"/>
      <c r="K781" s="500"/>
      <c r="N781" s="495"/>
      <c r="O781" s="501"/>
      <c r="P781" s="495"/>
      <c r="Q781" s="78"/>
      <c r="R781" s="502"/>
      <c r="S781" s="503"/>
      <c r="T781" s="78"/>
    </row>
    <row r="782" ht="15.75" customHeight="1">
      <c r="A782" s="498"/>
      <c r="B782" s="106"/>
      <c r="C782" s="106"/>
      <c r="D782" s="499"/>
      <c r="E782" s="499"/>
      <c r="K782" s="500"/>
      <c r="N782" s="495"/>
      <c r="O782" s="501"/>
      <c r="P782" s="495"/>
      <c r="Q782" s="78"/>
      <c r="R782" s="502"/>
      <c r="S782" s="503"/>
      <c r="T782" s="78"/>
    </row>
    <row r="783" ht="15.75" customHeight="1">
      <c r="A783" s="498"/>
      <c r="B783" s="106"/>
      <c r="C783" s="106"/>
      <c r="D783" s="499"/>
      <c r="E783" s="499"/>
      <c r="K783" s="500"/>
      <c r="N783" s="495"/>
      <c r="O783" s="501"/>
      <c r="P783" s="495"/>
      <c r="Q783" s="78"/>
      <c r="R783" s="502"/>
      <c r="S783" s="503"/>
      <c r="T783" s="78"/>
    </row>
    <row r="784" ht="15.75" customHeight="1">
      <c r="A784" s="498"/>
      <c r="B784" s="106"/>
      <c r="C784" s="106"/>
      <c r="D784" s="499"/>
      <c r="E784" s="499"/>
      <c r="K784" s="500"/>
      <c r="N784" s="495"/>
      <c r="O784" s="501"/>
      <c r="P784" s="495"/>
      <c r="Q784" s="78"/>
      <c r="R784" s="502"/>
      <c r="S784" s="503"/>
      <c r="T784" s="78"/>
    </row>
    <row r="785" ht="15.75" customHeight="1">
      <c r="A785" s="498"/>
      <c r="B785" s="106"/>
      <c r="C785" s="106"/>
      <c r="D785" s="499"/>
      <c r="E785" s="499"/>
      <c r="K785" s="500"/>
      <c r="N785" s="495"/>
      <c r="O785" s="501"/>
      <c r="P785" s="495"/>
      <c r="Q785" s="78"/>
      <c r="R785" s="502"/>
      <c r="S785" s="503"/>
      <c r="T785" s="78"/>
    </row>
    <row r="786" ht="15.75" customHeight="1">
      <c r="A786" s="498"/>
      <c r="B786" s="106"/>
      <c r="C786" s="106"/>
      <c r="D786" s="499"/>
      <c r="E786" s="499"/>
      <c r="K786" s="500"/>
      <c r="N786" s="495"/>
      <c r="O786" s="501"/>
      <c r="P786" s="495"/>
      <c r="Q786" s="78"/>
      <c r="R786" s="502"/>
      <c r="S786" s="503"/>
      <c r="T786" s="78"/>
    </row>
    <row r="787" ht="15.75" customHeight="1">
      <c r="A787" s="498"/>
      <c r="B787" s="106"/>
      <c r="C787" s="106"/>
      <c r="D787" s="499"/>
      <c r="E787" s="499"/>
      <c r="K787" s="500"/>
      <c r="N787" s="495"/>
      <c r="O787" s="501"/>
      <c r="P787" s="495"/>
      <c r="Q787" s="78"/>
      <c r="R787" s="502"/>
      <c r="S787" s="503"/>
      <c r="T787" s="78"/>
    </row>
    <row r="788" ht="15.75" customHeight="1">
      <c r="A788" s="498"/>
      <c r="B788" s="106"/>
      <c r="C788" s="106"/>
      <c r="D788" s="499"/>
      <c r="E788" s="499"/>
      <c r="K788" s="500"/>
      <c r="N788" s="495"/>
      <c r="O788" s="501"/>
      <c r="P788" s="495"/>
      <c r="Q788" s="78"/>
      <c r="R788" s="502"/>
      <c r="S788" s="503"/>
      <c r="T788" s="78"/>
    </row>
    <row r="789" ht="15.75" customHeight="1">
      <c r="A789" s="498"/>
      <c r="B789" s="106"/>
      <c r="C789" s="106"/>
      <c r="D789" s="499"/>
      <c r="E789" s="499"/>
      <c r="K789" s="500"/>
      <c r="N789" s="495"/>
      <c r="O789" s="501"/>
      <c r="P789" s="495"/>
      <c r="Q789" s="78"/>
      <c r="R789" s="502"/>
      <c r="S789" s="503"/>
      <c r="T789" s="78"/>
    </row>
    <row r="790" ht="15.75" customHeight="1">
      <c r="A790" s="498"/>
      <c r="B790" s="106"/>
      <c r="C790" s="106"/>
      <c r="D790" s="499"/>
      <c r="E790" s="499"/>
      <c r="K790" s="500"/>
      <c r="N790" s="495"/>
      <c r="O790" s="501"/>
      <c r="P790" s="495"/>
      <c r="Q790" s="78"/>
      <c r="R790" s="502"/>
      <c r="S790" s="503"/>
      <c r="T790" s="78"/>
    </row>
    <row r="791" ht="15.75" customHeight="1">
      <c r="A791" s="498"/>
      <c r="B791" s="106"/>
      <c r="C791" s="106"/>
      <c r="D791" s="499"/>
      <c r="E791" s="499"/>
      <c r="K791" s="500"/>
      <c r="N791" s="495"/>
      <c r="O791" s="501"/>
      <c r="P791" s="495"/>
      <c r="Q791" s="78"/>
      <c r="R791" s="502"/>
      <c r="S791" s="503"/>
      <c r="T791" s="78"/>
    </row>
    <row r="792" ht="15.75" customHeight="1">
      <c r="A792" s="498"/>
      <c r="B792" s="106"/>
      <c r="C792" s="106"/>
      <c r="D792" s="499"/>
      <c r="E792" s="499"/>
      <c r="K792" s="500"/>
      <c r="N792" s="495"/>
      <c r="O792" s="501"/>
      <c r="P792" s="495"/>
      <c r="Q792" s="78"/>
      <c r="R792" s="502"/>
      <c r="S792" s="503"/>
      <c r="T792" s="78"/>
    </row>
    <row r="793" ht="15.75" customHeight="1">
      <c r="A793" s="498"/>
      <c r="B793" s="106"/>
      <c r="C793" s="106"/>
      <c r="D793" s="499"/>
      <c r="E793" s="499"/>
      <c r="K793" s="500"/>
      <c r="N793" s="495"/>
      <c r="O793" s="501"/>
      <c r="P793" s="495"/>
      <c r="Q793" s="78"/>
      <c r="R793" s="502"/>
      <c r="S793" s="503"/>
      <c r="T793" s="78"/>
    </row>
    <row r="794" ht="15.75" customHeight="1">
      <c r="A794" s="498"/>
      <c r="B794" s="106"/>
      <c r="C794" s="106"/>
      <c r="D794" s="499"/>
      <c r="E794" s="499"/>
      <c r="K794" s="500"/>
      <c r="N794" s="495"/>
      <c r="O794" s="501"/>
      <c r="P794" s="495"/>
      <c r="Q794" s="78"/>
      <c r="R794" s="502"/>
      <c r="S794" s="503"/>
      <c r="T794" s="78"/>
    </row>
    <row r="795" ht="15.75" customHeight="1">
      <c r="A795" s="498"/>
      <c r="B795" s="106"/>
      <c r="C795" s="106"/>
      <c r="D795" s="499"/>
      <c r="E795" s="499"/>
      <c r="K795" s="500"/>
      <c r="N795" s="495"/>
      <c r="O795" s="501"/>
      <c r="P795" s="495"/>
      <c r="Q795" s="78"/>
      <c r="R795" s="502"/>
      <c r="S795" s="503"/>
      <c r="T795" s="78"/>
    </row>
    <row r="796" ht="15.75" customHeight="1">
      <c r="A796" s="498"/>
      <c r="B796" s="106"/>
      <c r="C796" s="106"/>
      <c r="D796" s="499"/>
      <c r="E796" s="499"/>
      <c r="K796" s="500"/>
      <c r="N796" s="495"/>
      <c r="O796" s="501"/>
      <c r="P796" s="495"/>
      <c r="Q796" s="78"/>
      <c r="R796" s="502"/>
      <c r="S796" s="503"/>
      <c r="T796" s="78"/>
    </row>
    <row r="797" ht="15.75" customHeight="1">
      <c r="A797" s="498"/>
      <c r="B797" s="106"/>
      <c r="C797" s="106"/>
      <c r="D797" s="499"/>
      <c r="E797" s="499"/>
      <c r="K797" s="500"/>
      <c r="N797" s="495"/>
      <c r="O797" s="501"/>
      <c r="P797" s="495"/>
      <c r="Q797" s="78"/>
      <c r="R797" s="502"/>
      <c r="S797" s="503"/>
      <c r="T797" s="78"/>
    </row>
    <row r="798" ht="15.75" customHeight="1">
      <c r="A798" s="498"/>
      <c r="B798" s="106"/>
      <c r="C798" s="106"/>
      <c r="D798" s="499"/>
      <c r="E798" s="499"/>
      <c r="K798" s="500"/>
      <c r="N798" s="495"/>
      <c r="O798" s="501"/>
      <c r="P798" s="495"/>
      <c r="Q798" s="78"/>
      <c r="R798" s="502"/>
      <c r="S798" s="503"/>
      <c r="T798" s="78"/>
    </row>
    <row r="799" ht="15.75" customHeight="1">
      <c r="A799" s="498"/>
      <c r="B799" s="106"/>
      <c r="C799" s="106"/>
      <c r="D799" s="499"/>
      <c r="E799" s="499"/>
      <c r="K799" s="500"/>
      <c r="N799" s="495"/>
      <c r="O799" s="501"/>
      <c r="P799" s="495"/>
      <c r="Q799" s="78"/>
      <c r="R799" s="502"/>
      <c r="S799" s="503"/>
      <c r="T799" s="78"/>
    </row>
    <row r="800" ht="15.75" customHeight="1">
      <c r="A800" s="498"/>
      <c r="B800" s="106"/>
      <c r="C800" s="106"/>
      <c r="D800" s="499"/>
      <c r="E800" s="499"/>
      <c r="K800" s="500"/>
      <c r="N800" s="495"/>
      <c r="O800" s="501"/>
      <c r="P800" s="495"/>
      <c r="Q800" s="78"/>
      <c r="R800" s="502"/>
      <c r="S800" s="503"/>
      <c r="T800" s="78"/>
    </row>
    <row r="801" ht="15.75" customHeight="1">
      <c r="A801" s="498"/>
      <c r="B801" s="106"/>
      <c r="C801" s="106"/>
      <c r="D801" s="499"/>
      <c r="E801" s="499"/>
      <c r="K801" s="500"/>
      <c r="N801" s="495"/>
      <c r="O801" s="501"/>
      <c r="P801" s="495"/>
      <c r="Q801" s="78"/>
      <c r="R801" s="502"/>
      <c r="S801" s="503"/>
      <c r="T801" s="78"/>
    </row>
    <row r="802" ht="15.75" customHeight="1">
      <c r="A802" s="498"/>
      <c r="B802" s="106"/>
      <c r="C802" s="106"/>
      <c r="D802" s="499"/>
      <c r="E802" s="499"/>
      <c r="K802" s="500"/>
      <c r="N802" s="495"/>
      <c r="O802" s="501"/>
      <c r="P802" s="495"/>
      <c r="Q802" s="78"/>
      <c r="R802" s="502"/>
      <c r="S802" s="503"/>
      <c r="T802" s="78"/>
    </row>
    <row r="803" ht="15.75" customHeight="1">
      <c r="A803" s="498"/>
      <c r="B803" s="106"/>
      <c r="C803" s="106"/>
      <c r="D803" s="499"/>
      <c r="E803" s="499"/>
      <c r="K803" s="500"/>
      <c r="N803" s="495"/>
      <c r="O803" s="501"/>
      <c r="P803" s="495"/>
      <c r="Q803" s="78"/>
      <c r="R803" s="502"/>
      <c r="S803" s="503"/>
      <c r="T803" s="78"/>
    </row>
    <row r="804" ht="15.75" customHeight="1">
      <c r="A804" s="498"/>
      <c r="B804" s="106"/>
      <c r="C804" s="106"/>
      <c r="D804" s="499"/>
      <c r="E804" s="499"/>
      <c r="K804" s="500"/>
      <c r="N804" s="495"/>
      <c r="O804" s="501"/>
      <c r="P804" s="495"/>
      <c r="Q804" s="78"/>
      <c r="R804" s="502"/>
      <c r="S804" s="503"/>
      <c r="T804" s="78"/>
    </row>
    <row r="805" ht="15.75" customHeight="1">
      <c r="A805" s="498"/>
      <c r="B805" s="106"/>
      <c r="C805" s="106"/>
      <c r="D805" s="499"/>
      <c r="E805" s="499"/>
      <c r="K805" s="500"/>
      <c r="N805" s="495"/>
      <c r="O805" s="501"/>
      <c r="P805" s="495"/>
      <c r="Q805" s="78"/>
      <c r="R805" s="502"/>
      <c r="S805" s="503"/>
      <c r="T805" s="78"/>
    </row>
    <row r="806" ht="15.75" customHeight="1">
      <c r="A806" s="498"/>
      <c r="B806" s="106"/>
      <c r="C806" s="106"/>
      <c r="D806" s="499"/>
      <c r="E806" s="499"/>
      <c r="K806" s="500"/>
      <c r="N806" s="495"/>
      <c r="O806" s="501"/>
      <c r="P806" s="495"/>
      <c r="Q806" s="78"/>
      <c r="R806" s="502"/>
      <c r="S806" s="503"/>
      <c r="T806" s="78"/>
    </row>
    <row r="807" ht="15.75" customHeight="1">
      <c r="A807" s="498"/>
      <c r="B807" s="106"/>
      <c r="C807" s="106"/>
      <c r="D807" s="499"/>
      <c r="E807" s="499"/>
      <c r="K807" s="500"/>
      <c r="N807" s="495"/>
      <c r="O807" s="501"/>
      <c r="P807" s="495"/>
      <c r="Q807" s="78"/>
      <c r="R807" s="502"/>
      <c r="S807" s="503"/>
      <c r="T807" s="78"/>
    </row>
    <row r="808" ht="15.75" customHeight="1">
      <c r="A808" s="498"/>
      <c r="B808" s="106"/>
      <c r="C808" s="106"/>
      <c r="D808" s="499"/>
      <c r="E808" s="499"/>
      <c r="K808" s="500"/>
      <c r="N808" s="495"/>
      <c r="O808" s="501"/>
      <c r="P808" s="495"/>
      <c r="Q808" s="78"/>
      <c r="R808" s="502"/>
      <c r="S808" s="503"/>
      <c r="T808" s="78"/>
    </row>
    <row r="809" ht="15.75" customHeight="1">
      <c r="A809" s="498"/>
      <c r="B809" s="106"/>
      <c r="C809" s="106"/>
      <c r="D809" s="499"/>
      <c r="E809" s="499"/>
      <c r="K809" s="500"/>
      <c r="N809" s="495"/>
      <c r="O809" s="501"/>
      <c r="P809" s="495"/>
      <c r="Q809" s="78"/>
      <c r="R809" s="502"/>
      <c r="S809" s="503"/>
      <c r="T809" s="78"/>
    </row>
    <row r="810" ht="15.75" customHeight="1">
      <c r="A810" s="498"/>
      <c r="B810" s="106"/>
      <c r="C810" s="106"/>
      <c r="D810" s="499"/>
      <c r="E810" s="499"/>
      <c r="K810" s="500"/>
      <c r="N810" s="495"/>
      <c r="O810" s="501"/>
      <c r="P810" s="495"/>
      <c r="Q810" s="78"/>
      <c r="R810" s="502"/>
      <c r="S810" s="503"/>
      <c r="T810" s="78"/>
    </row>
    <row r="811" ht="15.75" customHeight="1">
      <c r="A811" s="498"/>
      <c r="B811" s="106"/>
      <c r="C811" s="106"/>
      <c r="D811" s="499"/>
      <c r="E811" s="499"/>
      <c r="K811" s="500"/>
      <c r="N811" s="495"/>
      <c r="O811" s="501"/>
      <c r="P811" s="495"/>
      <c r="Q811" s="78"/>
      <c r="R811" s="502"/>
      <c r="S811" s="503"/>
      <c r="T811" s="78"/>
    </row>
    <row r="812" ht="15.75" customHeight="1">
      <c r="A812" s="498"/>
      <c r="B812" s="106"/>
      <c r="C812" s="106"/>
      <c r="D812" s="499"/>
      <c r="E812" s="499"/>
      <c r="K812" s="500"/>
      <c r="N812" s="495"/>
      <c r="O812" s="501"/>
      <c r="P812" s="495"/>
      <c r="Q812" s="78"/>
      <c r="R812" s="502"/>
      <c r="S812" s="503"/>
      <c r="T812" s="78"/>
    </row>
    <row r="813" ht="15.75" customHeight="1">
      <c r="A813" s="498"/>
      <c r="B813" s="106"/>
      <c r="C813" s="106"/>
      <c r="D813" s="499"/>
      <c r="E813" s="499"/>
      <c r="K813" s="500"/>
      <c r="N813" s="495"/>
      <c r="O813" s="501"/>
      <c r="P813" s="495"/>
      <c r="Q813" s="78"/>
      <c r="R813" s="502"/>
      <c r="S813" s="503"/>
      <c r="T813" s="78"/>
    </row>
    <row r="814" ht="15.75" customHeight="1">
      <c r="A814" s="498"/>
      <c r="B814" s="106"/>
      <c r="C814" s="106"/>
      <c r="D814" s="499"/>
      <c r="E814" s="499"/>
      <c r="K814" s="500"/>
      <c r="N814" s="495"/>
      <c r="O814" s="501"/>
      <c r="P814" s="495"/>
      <c r="Q814" s="78"/>
      <c r="R814" s="502"/>
      <c r="S814" s="503"/>
      <c r="T814" s="78"/>
    </row>
    <row r="815" ht="15.75" customHeight="1">
      <c r="A815" s="498"/>
      <c r="B815" s="106"/>
      <c r="C815" s="106"/>
      <c r="D815" s="499"/>
      <c r="E815" s="499"/>
      <c r="K815" s="500"/>
      <c r="N815" s="495"/>
      <c r="O815" s="501"/>
      <c r="P815" s="495"/>
      <c r="Q815" s="78"/>
      <c r="R815" s="502"/>
      <c r="S815" s="503"/>
      <c r="T815" s="78"/>
    </row>
    <row r="816" ht="15.75" customHeight="1">
      <c r="A816" s="498"/>
      <c r="B816" s="106"/>
      <c r="C816" s="106"/>
      <c r="D816" s="499"/>
      <c r="E816" s="499"/>
      <c r="K816" s="500"/>
      <c r="N816" s="495"/>
      <c r="O816" s="501"/>
      <c r="P816" s="495"/>
      <c r="Q816" s="78"/>
      <c r="R816" s="502"/>
      <c r="S816" s="503"/>
      <c r="T816" s="78"/>
    </row>
    <row r="817" ht="15.75" customHeight="1">
      <c r="A817" s="498"/>
      <c r="B817" s="106"/>
      <c r="C817" s="106"/>
      <c r="D817" s="499"/>
      <c r="E817" s="499"/>
      <c r="K817" s="500"/>
      <c r="N817" s="495"/>
      <c r="O817" s="501"/>
      <c r="P817" s="495"/>
      <c r="Q817" s="78"/>
      <c r="R817" s="502"/>
      <c r="S817" s="503"/>
      <c r="T817" s="78"/>
    </row>
    <row r="818" ht="15.75" customHeight="1">
      <c r="A818" s="498"/>
      <c r="B818" s="106"/>
      <c r="C818" s="106"/>
      <c r="D818" s="499"/>
      <c r="E818" s="499"/>
      <c r="K818" s="500"/>
      <c r="N818" s="495"/>
      <c r="O818" s="501"/>
      <c r="P818" s="495"/>
      <c r="Q818" s="78"/>
      <c r="R818" s="502"/>
      <c r="S818" s="503"/>
      <c r="T818" s="78"/>
    </row>
    <row r="819" ht="15.75" customHeight="1">
      <c r="A819" s="498"/>
      <c r="B819" s="106"/>
      <c r="C819" s="106"/>
      <c r="D819" s="499"/>
      <c r="E819" s="499"/>
      <c r="K819" s="500"/>
      <c r="N819" s="495"/>
      <c r="O819" s="501"/>
      <c r="P819" s="495"/>
      <c r="Q819" s="78"/>
      <c r="R819" s="502"/>
      <c r="S819" s="503"/>
      <c r="T819" s="78"/>
    </row>
    <row r="820" ht="15.75" customHeight="1">
      <c r="A820" s="498"/>
      <c r="B820" s="106"/>
      <c r="C820" s="106"/>
      <c r="D820" s="499"/>
      <c r="E820" s="499"/>
      <c r="K820" s="500"/>
      <c r="N820" s="495"/>
      <c r="O820" s="501"/>
      <c r="P820" s="495"/>
      <c r="Q820" s="78"/>
      <c r="R820" s="502"/>
      <c r="S820" s="503"/>
      <c r="T820" s="78"/>
    </row>
    <row r="821" ht="15.75" customHeight="1">
      <c r="A821" s="498"/>
      <c r="B821" s="106"/>
      <c r="C821" s="106"/>
      <c r="D821" s="499"/>
      <c r="E821" s="499"/>
      <c r="K821" s="500"/>
      <c r="N821" s="495"/>
      <c r="O821" s="501"/>
      <c r="P821" s="495"/>
      <c r="Q821" s="78"/>
      <c r="R821" s="502"/>
      <c r="S821" s="503"/>
      <c r="T821" s="78"/>
    </row>
    <row r="822" ht="15.75" customHeight="1">
      <c r="A822" s="498"/>
      <c r="B822" s="106"/>
      <c r="C822" s="106"/>
      <c r="D822" s="499"/>
      <c r="E822" s="499"/>
      <c r="K822" s="500"/>
      <c r="N822" s="495"/>
      <c r="O822" s="501"/>
      <c r="P822" s="495"/>
      <c r="Q822" s="78"/>
      <c r="R822" s="502"/>
      <c r="S822" s="503"/>
      <c r="T822" s="78"/>
    </row>
    <row r="823" ht="15.75" customHeight="1">
      <c r="A823" s="498"/>
      <c r="B823" s="106"/>
      <c r="C823" s="106"/>
      <c r="D823" s="499"/>
      <c r="E823" s="499"/>
      <c r="K823" s="500"/>
      <c r="N823" s="495"/>
      <c r="O823" s="501"/>
      <c r="P823" s="495"/>
      <c r="Q823" s="78"/>
      <c r="R823" s="502"/>
      <c r="S823" s="503"/>
      <c r="T823" s="78"/>
    </row>
    <row r="824" ht="15.75" customHeight="1">
      <c r="A824" s="498"/>
      <c r="B824" s="106"/>
      <c r="C824" s="106"/>
      <c r="D824" s="499"/>
      <c r="E824" s="499"/>
      <c r="K824" s="500"/>
      <c r="N824" s="495"/>
      <c r="O824" s="501"/>
      <c r="P824" s="495"/>
      <c r="Q824" s="78"/>
      <c r="R824" s="502"/>
      <c r="S824" s="503"/>
      <c r="T824" s="78"/>
    </row>
    <row r="825" ht="15.75" customHeight="1">
      <c r="A825" s="498"/>
      <c r="B825" s="106"/>
      <c r="C825" s="106"/>
      <c r="D825" s="499"/>
      <c r="E825" s="499"/>
      <c r="K825" s="500"/>
      <c r="N825" s="495"/>
      <c r="O825" s="501"/>
      <c r="P825" s="495"/>
      <c r="Q825" s="78"/>
      <c r="R825" s="502"/>
      <c r="S825" s="503"/>
      <c r="T825" s="78"/>
    </row>
    <row r="826" ht="15.75" customHeight="1">
      <c r="A826" s="498"/>
      <c r="B826" s="106"/>
      <c r="C826" s="106"/>
      <c r="D826" s="499"/>
      <c r="E826" s="499"/>
      <c r="K826" s="500"/>
      <c r="N826" s="495"/>
      <c r="O826" s="501"/>
      <c r="P826" s="495"/>
      <c r="Q826" s="78"/>
      <c r="R826" s="502"/>
      <c r="S826" s="503"/>
      <c r="T826" s="78"/>
    </row>
    <row r="827" ht="15.75" customHeight="1">
      <c r="A827" s="498"/>
      <c r="B827" s="106"/>
      <c r="C827" s="106"/>
      <c r="D827" s="499"/>
      <c r="E827" s="499"/>
      <c r="K827" s="500"/>
      <c r="N827" s="495"/>
      <c r="O827" s="501"/>
      <c r="P827" s="495"/>
      <c r="Q827" s="78"/>
      <c r="R827" s="502"/>
      <c r="S827" s="503"/>
      <c r="T827" s="78"/>
    </row>
    <row r="828" ht="15.75" customHeight="1">
      <c r="A828" s="498"/>
      <c r="B828" s="106"/>
      <c r="C828" s="106"/>
      <c r="D828" s="499"/>
      <c r="E828" s="499"/>
      <c r="K828" s="500"/>
      <c r="N828" s="495"/>
      <c r="O828" s="501"/>
      <c r="P828" s="495"/>
      <c r="Q828" s="78"/>
      <c r="R828" s="502"/>
      <c r="S828" s="503"/>
      <c r="T828" s="78"/>
    </row>
    <row r="829" ht="15.75" customHeight="1">
      <c r="A829" s="498"/>
      <c r="B829" s="106"/>
      <c r="C829" s="106"/>
      <c r="D829" s="499"/>
      <c r="E829" s="499"/>
      <c r="K829" s="500"/>
      <c r="N829" s="495"/>
      <c r="O829" s="501"/>
      <c r="P829" s="495"/>
      <c r="Q829" s="78"/>
      <c r="R829" s="502"/>
      <c r="S829" s="503"/>
      <c r="T829" s="78"/>
    </row>
    <row r="830" ht="15.75" customHeight="1">
      <c r="A830" s="498"/>
      <c r="B830" s="106"/>
      <c r="C830" s="106"/>
      <c r="D830" s="499"/>
      <c r="E830" s="499"/>
      <c r="K830" s="500"/>
      <c r="N830" s="495"/>
      <c r="O830" s="501"/>
      <c r="P830" s="495"/>
      <c r="Q830" s="78"/>
      <c r="R830" s="502"/>
      <c r="S830" s="503"/>
      <c r="T830" s="78"/>
    </row>
    <row r="831" ht="15.75" customHeight="1">
      <c r="A831" s="498"/>
      <c r="B831" s="106"/>
      <c r="C831" s="106"/>
      <c r="D831" s="499"/>
      <c r="E831" s="499"/>
      <c r="K831" s="500"/>
      <c r="N831" s="495"/>
      <c r="O831" s="501"/>
      <c r="P831" s="495"/>
      <c r="Q831" s="78"/>
      <c r="R831" s="502"/>
      <c r="S831" s="503"/>
      <c r="T831" s="78"/>
    </row>
    <row r="832" ht="15.75" customHeight="1">
      <c r="A832" s="498"/>
      <c r="B832" s="106"/>
      <c r="C832" s="106"/>
      <c r="D832" s="499"/>
      <c r="E832" s="499"/>
      <c r="K832" s="500"/>
      <c r="N832" s="495"/>
      <c r="O832" s="501"/>
      <c r="P832" s="495"/>
      <c r="Q832" s="78"/>
      <c r="R832" s="502"/>
      <c r="S832" s="503"/>
      <c r="T832" s="78"/>
    </row>
    <row r="833" ht="15.75" customHeight="1">
      <c r="A833" s="498"/>
      <c r="B833" s="106"/>
      <c r="C833" s="106"/>
      <c r="D833" s="499"/>
      <c r="E833" s="499"/>
      <c r="K833" s="500"/>
      <c r="N833" s="495"/>
      <c r="O833" s="501"/>
      <c r="P833" s="495"/>
      <c r="Q833" s="78"/>
      <c r="R833" s="502"/>
      <c r="S833" s="503"/>
      <c r="T833" s="78"/>
    </row>
    <row r="834" ht="15.75" customHeight="1">
      <c r="A834" s="498"/>
      <c r="B834" s="106"/>
      <c r="C834" s="106"/>
      <c r="D834" s="499"/>
      <c r="E834" s="499"/>
      <c r="K834" s="500"/>
      <c r="N834" s="495"/>
      <c r="O834" s="501"/>
      <c r="P834" s="495"/>
      <c r="Q834" s="78"/>
      <c r="R834" s="502"/>
      <c r="S834" s="503"/>
      <c r="T834" s="78"/>
    </row>
    <row r="835" ht="15.75" customHeight="1">
      <c r="A835" s="498"/>
      <c r="B835" s="106"/>
      <c r="C835" s="106"/>
      <c r="D835" s="499"/>
      <c r="E835" s="499"/>
      <c r="K835" s="500"/>
      <c r="N835" s="495"/>
      <c r="O835" s="501"/>
      <c r="P835" s="495"/>
      <c r="Q835" s="78"/>
      <c r="R835" s="502"/>
      <c r="S835" s="503"/>
      <c r="T835" s="78"/>
    </row>
    <row r="836" ht="15.75" customHeight="1">
      <c r="A836" s="498"/>
      <c r="B836" s="106"/>
      <c r="C836" s="106"/>
      <c r="D836" s="499"/>
      <c r="E836" s="499"/>
      <c r="K836" s="500"/>
      <c r="N836" s="495"/>
      <c r="O836" s="501"/>
      <c r="P836" s="495"/>
      <c r="Q836" s="78"/>
      <c r="R836" s="502"/>
      <c r="S836" s="503"/>
      <c r="T836" s="78"/>
    </row>
    <row r="837" ht="15.75" customHeight="1">
      <c r="A837" s="498"/>
      <c r="B837" s="106"/>
      <c r="C837" s="106"/>
      <c r="D837" s="499"/>
      <c r="E837" s="499"/>
      <c r="K837" s="500"/>
      <c r="N837" s="495"/>
      <c r="O837" s="501"/>
      <c r="P837" s="495"/>
      <c r="Q837" s="78"/>
      <c r="R837" s="502"/>
      <c r="S837" s="503"/>
      <c r="T837" s="78"/>
    </row>
    <row r="838" ht="15.75" customHeight="1">
      <c r="A838" s="498"/>
      <c r="B838" s="106"/>
      <c r="C838" s="106"/>
      <c r="D838" s="499"/>
      <c r="E838" s="499"/>
      <c r="K838" s="500"/>
      <c r="N838" s="495"/>
      <c r="O838" s="501"/>
      <c r="P838" s="495"/>
      <c r="Q838" s="78"/>
      <c r="R838" s="502"/>
      <c r="S838" s="503"/>
      <c r="T838" s="78"/>
    </row>
    <row r="839" ht="15.75" customHeight="1">
      <c r="A839" s="498"/>
      <c r="B839" s="106"/>
      <c r="C839" s="106"/>
      <c r="D839" s="499"/>
      <c r="E839" s="499"/>
      <c r="K839" s="500"/>
      <c r="N839" s="495"/>
      <c r="O839" s="501"/>
      <c r="P839" s="495"/>
      <c r="Q839" s="78"/>
      <c r="R839" s="502"/>
      <c r="S839" s="503"/>
      <c r="T839" s="78"/>
    </row>
    <row r="840" ht="15.75" customHeight="1">
      <c r="A840" s="498"/>
      <c r="B840" s="106"/>
      <c r="C840" s="106"/>
      <c r="D840" s="499"/>
      <c r="E840" s="499"/>
      <c r="K840" s="500"/>
      <c r="N840" s="495"/>
      <c r="O840" s="501"/>
      <c r="P840" s="495"/>
      <c r="Q840" s="78"/>
      <c r="R840" s="502"/>
      <c r="S840" s="503"/>
      <c r="T840" s="78"/>
    </row>
    <row r="841" ht="15.75" customHeight="1">
      <c r="A841" s="498"/>
      <c r="B841" s="106"/>
      <c r="C841" s="106"/>
      <c r="D841" s="499"/>
      <c r="E841" s="499"/>
      <c r="K841" s="500"/>
      <c r="N841" s="495"/>
      <c r="O841" s="501"/>
      <c r="P841" s="495"/>
      <c r="Q841" s="78"/>
      <c r="R841" s="502"/>
      <c r="S841" s="503"/>
      <c r="T841" s="78"/>
    </row>
    <row r="842" ht="15.75" customHeight="1">
      <c r="A842" s="498"/>
      <c r="B842" s="106"/>
      <c r="C842" s="106"/>
      <c r="D842" s="499"/>
      <c r="E842" s="499"/>
      <c r="K842" s="500"/>
      <c r="N842" s="495"/>
      <c r="O842" s="501"/>
      <c r="P842" s="495"/>
      <c r="Q842" s="78"/>
      <c r="R842" s="502"/>
      <c r="S842" s="503"/>
      <c r="T842" s="78"/>
    </row>
    <row r="843" ht="15.75" customHeight="1">
      <c r="A843" s="498"/>
      <c r="B843" s="106"/>
      <c r="C843" s="106"/>
      <c r="D843" s="499"/>
      <c r="E843" s="499"/>
      <c r="K843" s="500"/>
      <c r="N843" s="495"/>
      <c r="O843" s="501"/>
      <c r="P843" s="495"/>
      <c r="Q843" s="78"/>
      <c r="R843" s="502"/>
      <c r="S843" s="503"/>
      <c r="T843" s="78"/>
    </row>
    <row r="844" ht="15.75" customHeight="1">
      <c r="A844" s="498"/>
      <c r="B844" s="106"/>
      <c r="C844" s="106"/>
      <c r="D844" s="499"/>
      <c r="E844" s="499"/>
      <c r="K844" s="500"/>
      <c r="N844" s="495"/>
      <c r="O844" s="501"/>
      <c r="P844" s="495"/>
      <c r="Q844" s="78"/>
      <c r="R844" s="502"/>
      <c r="S844" s="503"/>
      <c r="T844" s="78"/>
    </row>
    <row r="845" ht="15.75" customHeight="1">
      <c r="A845" s="498"/>
      <c r="B845" s="106"/>
      <c r="C845" s="106"/>
      <c r="D845" s="499"/>
      <c r="E845" s="499"/>
      <c r="K845" s="500"/>
      <c r="N845" s="495"/>
      <c r="O845" s="501"/>
      <c r="P845" s="495"/>
      <c r="Q845" s="78"/>
      <c r="R845" s="502"/>
      <c r="S845" s="503"/>
      <c r="T845" s="78"/>
    </row>
    <row r="846" ht="15.75" customHeight="1">
      <c r="A846" s="498"/>
      <c r="B846" s="106"/>
      <c r="C846" s="106"/>
      <c r="D846" s="499"/>
      <c r="E846" s="499"/>
      <c r="K846" s="500"/>
      <c r="N846" s="495"/>
      <c r="O846" s="501"/>
      <c r="P846" s="495"/>
      <c r="Q846" s="78"/>
      <c r="R846" s="502"/>
      <c r="S846" s="503"/>
      <c r="T846" s="78"/>
    </row>
    <row r="847" ht="15.75" customHeight="1">
      <c r="A847" s="498"/>
      <c r="B847" s="106"/>
      <c r="C847" s="106"/>
      <c r="D847" s="499"/>
      <c r="E847" s="499"/>
      <c r="K847" s="500"/>
      <c r="N847" s="495"/>
      <c r="O847" s="501"/>
      <c r="P847" s="495"/>
      <c r="Q847" s="78"/>
      <c r="R847" s="502"/>
      <c r="S847" s="503"/>
      <c r="T847" s="78"/>
    </row>
    <row r="848" ht="15.75" customHeight="1">
      <c r="A848" s="498"/>
      <c r="B848" s="106"/>
      <c r="C848" s="106"/>
      <c r="D848" s="499"/>
      <c r="E848" s="499"/>
      <c r="K848" s="500"/>
      <c r="N848" s="495"/>
      <c r="O848" s="501"/>
      <c r="P848" s="495"/>
      <c r="Q848" s="78"/>
      <c r="R848" s="502"/>
      <c r="S848" s="503"/>
      <c r="T848" s="78"/>
    </row>
    <row r="849" ht="15.75" customHeight="1">
      <c r="A849" s="498"/>
      <c r="B849" s="106"/>
      <c r="C849" s="106"/>
      <c r="D849" s="499"/>
      <c r="E849" s="499"/>
      <c r="K849" s="500"/>
      <c r="N849" s="495"/>
      <c r="O849" s="501"/>
      <c r="P849" s="495"/>
      <c r="Q849" s="78"/>
      <c r="R849" s="502"/>
      <c r="S849" s="503"/>
      <c r="T849" s="78"/>
    </row>
    <row r="850" ht="15.75" customHeight="1">
      <c r="A850" s="498"/>
      <c r="B850" s="106"/>
      <c r="C850" s="106"/>
      <c r="D850" s="499"/>
      <c r="E850" s="499"/>
      <c r="K850" s="500"/>
      <c r="N850" s="495"/>
      <c r="O850" s="501"/>
      <c r="P850" s="495"/>
      <c r="Q850" s="78"/>
      <c r="R850" s="502"/>
      <c r="S850" s="503"/>
      <c r="T850" s="78"/>
    </row>
    <row r="851" ht="15.75" customHeight="1">
      <c r="A851" s="498"/>
      <c r="B851" s="106"/>
      <c r="C851" s="106"/>
      <c r="D851" s="499"/>
      <c r="E851" s="499"/>
      <c r="K851" s="500"/>
      <c r="N851" s="495"/>
      <c r="O851" s="501"/>
      <c r="P851" s="495"/>
      <c r="Q851" s="78"/>
      <c r="R851" s="502"/>
      <c r="S851" s="503"/>
      <c r="T851" s="78"/>
    </row>
    <row r="852" ht="15.75" customHeight="1">
      <c r="A852" s="498"/>
      <c r="B852" s="106"/>
      <c r="C852" s="106"/>
      <c r="D852" s="499"/>
      <c r="E852" s="499"/>
      <c r="K852" s="500"/>
      <c r="N852" s="495"/>
      <c r="O852" s="501"/>
      <c r="P852" s="495"/>
      <c r="Q852" s="78"/>
      <c r="R852" s="502"/>
      <c r="S852" s="503"/>
      <c r="T852" s="78"/>
    </row>
    <row r="853" ht="15.75" customHeight="1">
      <c r="A853" s="498"/>
      <c r="B853" s="106"/>
      <c r="C853" s="106"/>
      <c r="D853" s="499"/>
      <c r="E853" s="499"/>
      <c r="K853" s="500"/>
      <c r="N853" s="495"/>
      <c r="O853" s="501"/>
      <c r="P853" s="495"/>
      <c r="Q853" s="78"/>
      <c r="R853" s="502"/>
      <c r="S853" s="503"/>
      <c r="T853" s="78"/>
    </row>
    <row r="854" ht="15.75" customHeight="1">
      <c r="A854" s="498"/>
      <c r="B854" s="106"/>
      <c r="C854" s="106"/>
      <c r="D854" s="499"/>
      <c r="E854" s="499"/>
      <c r="K854" s="500"/>
      <c r="N854" s="495"/>
      <c r="O854" s="501"/>
      <c r="P854" s="495"/>
      <c r="Q854" s="78"/>
      <c r="R854" s="502"/>
      <c r="S854" s="503"/>
      <c r="T854" s="78"/>
    </row>
    <row r="855" ht="15.75" customHeight="1">
      <c r="A855" s="498"/>
      <c r="B855" s="106"/>
      <c r="C855" s="106"/>
      <c r="D855" s="499"/>
      <c r="E855" s="499"/>
      <c r="K855" s="500"/>
      <c r="N855" s="495"/>
      <c r="O855" s="501"/>
      <c r="P855" s="495"/>
      <c r="Q855" s="78"/>
      <c r="R855" s="502"/>
      <c r="S855" s="503"/>
      <c r="T855" s="78"/>
    </row>
    <row r="856" ht="15.75" customHeight="1">
      <c r="A856" s="498"/>
      <c r="B856" s="106"/>
      <c r="C856" s="106"/>
      <c r="D856" s="499"/>
      <c r="E856" s="499"/>
      <c r="K856" s="500"/>
      <c r="N856" s="495"/>
      <c r="O856" s="501"/>
      <c r="P856" s="495"/>
      <c r="Q856" s="78"/>
      <c r="R856" s="502"/>
      <c r="S856" s="503"/>
      <c r="T856" s="78"/>
    </row>
    <row r="857" ht="15.75" customHeight="1">
      <c r="A857" s="498"/>
      <c r="B857" s="106"/>
      <c r="C857" s="106"/>
      <c r="D857" s="499"/>
      <c r="E857" s="499"/>
      <c r="K857" s="500"/>
      <c r="N857" s="495"/>
      <c r="O857" s="501"/>
      <c r="P857" s="495"/>
      <c r="Q857" s="78"/>
      <c r="R857" s="502"/>
      <c r="S857" s="503"/>
      <c r="T857" s="78"/>
    </row>
    <row r="858" ht="15.75" customHeight="1">
      <c r="A858" s="498"/>
      <c r="B858" s="106"/>
      <c r="C858" s="106"/>
      <c r="D858" s="499"/>
      <c r="E858" s="499"/>
      <c r="K858" s="500"/>
      <c r="N858" s="495"/>
      <c r="O858" s="501"/>
      <c r="P858" s="495"/>
      <c r="Q858" s="78"/>
      <c r="R858" s="502"/>
      <c r="S858" s="503"/>
      <c r="T858" s="78"/>
    </row>
    <row r="859" ht="15.75" customHeight="1">
      <c r="A859" s="498"/>
      <c r="B859" s="106"/>
      <c r="C859" s="106"/>
      <c r="D859" s="499"/>
      <c r="E859" s="499"/>
      <c r="K859" s="500"/>
      <c r="N859" s="495"/>
      <c r="O859" s="501"/>
      <c r="P859" s="495"/>
      <c r="Q859" s="78"/>
      <c r="R859" s="502"/>
      <c r="S859" s="503"/>
      <c r="T859" s="78"/>
    </row>
    <row r="860" ht="15.75" customHeight="1">
      <c r="A860" s="498"/>
      <c r="B860" s="106"/>
      <c r="C860" s="106"/>
      <c r="D860" s="499"/>
      <c r="E860" s="499"/>
      <c r="K860" s="500"/>
      <c r="N860" s="495"/>
      <c r="O860" s="501"/>
      <c r="P860" s="495"/>
      <c r="Q860" s="78"/>
      <c r="R860" s="502"/>
      <c r="S860" s="503"/>
      <c r="T860" s="78"/>
    </row>
    <row r="861" ht="15.75" customHeight="1">
      <c r="A861" s="498"/>
      <c r="B861" s="106"/>
      <c r="C861" s="106"/>
      <c r="D861" s="499"/>
      <c r="E861" s="499"/>
      <c r="K861" s="500"/>
      <c r="N861" s="495"/>
      <c r="O861" s="501"/>
      <c r="P861" s="495"/>
      <c r="Q861" s="78"/>
      <c r="R861" s="502"/>
      <c r="S861" s="503"/>
      <c r="T861" s="78"/>
    </row>
    <row r="862" ht="15.75" customHeight="1">
      <c r="A862" s="498"/>
      <c r="B862" s="106"/>
      <c r="C862" s="106"/>
      <c r="D862" s="499"/>
      <c r="E862" s="499"/>
      <c r="K862" s="500"/>
      <c r="N862" s="495"/>
      <c r="O862" s="501"/>
      <c r="P862" s="495"/>
      <c r="Q862" s="78"/>
      <c r="R862" s="502"/>
      <c r="S862" s="503"/>
      <c r="T862" s="78"/>
    </row>
    <row r="863" ht="15.75" customHeight="1">
      <c r="A863" s="498"/>
      <c r="B863" s="106"/>
      <c r="C863" s="106"/>
      <c r="D863" s="499"/>
      <c r="E863" s="499"/>
      <c r="K863" s="500"/>
      <c r="N863" s="495"/>
      <c r="O863" s="501"/>
      <c r="P863" s="495"/>
      <c r="Q863" s="78"/>
      <c r="R863" s="502"/>
      <c r="S863" s="503"/>
      <c r="T863" s="78"/>
    </row>
    <row r="864" ht="15.75" customHeight="1">
      <c r="A864" s="498"/>
      <c r="B864" s="106"/>
      <c r="C864" s="106"/>
      <c r="D864" s="499"/>
      <c r="E864" s="499"/>
      <c r="K864" s="500"/>
      <c r="N864" s="495"/>
      <c r="O864" s="501"/>
      <c r="P864" s="495"/>
      <c r="Q864" s="78"/>
      <c r="R864" s="502"/>
      <c r="S864" s="503"/>
      <c r="T864" s="78"/>
    </row>
    <row r="865" ht="15.75" customHeight="1">
      <c r="A865" s="498"/>
      <c r="B865" s="106"/>
      <c r="C865" s="106"/>
      <c r="D865" s="499"/>
      <c r="E865" s="499"/>
      <c r="K865" s="500"/>
      <c r="N865" s="495"/>
      <c r="O865" s="501"/>
      <c r="P865" s="495"/>
      <c r="Q865" s="78"/>
      <c r="R865" s="502"/>
      <c r="S865" s="503"/>
      <c r="T865" s="78"/>
    </row>
    <row r="866" ht="15.75" customHeight="1">
      <c r="A866" s="498"/>
      <c r="B866" s="106"/>
      <c r="C866" s="106"/>
      <c r="D866" s="499"/>
      <c r="E866" s="499"/>
      <c r="K866" s="500"/>
      <c r="N866" s="495"/>
      <c r="O866" s="501"/>
      <c r="P866" s="495"/>
      <c r="Q866" s="78"/>
      <c r="R866" s="502"/>
      <c r="S866" s="503"/>
      <c r="T866" s="78"/>
    </row>
    <row r="867" ht="15.75" customHeight="1">
      <c r="A867" s="498"/>
      <c r="B867" s="106"/>
      <c r="C867" s="106"/>
      <c r="D867" s="499"/>
      <c r="E867" s="499"/>
      <c r="K867" s="500"/>
      <c r="N867" s="495"/>
      <c r="O867" s="501"/>
      <c r="P867" s="495"/>
      <c r="Q867" s="78"/>
      <c r="R867" s="502"/>
      <c r="S867" s="503"/>
      <c r="T867" s="78"/>
    </row>
    <row r="868" ht="15.75" customHeight="1">
      <c r="A868" s="498"/>
      <c r="B868" s="106"/>
      <c r="C868" s="106"/>
      <c r="D868" s="499"/>
      <c r="E868" s="499"/>
      <c r="K868" s="500"/>
      <c r="N868" s="495"/>
      <c r="O868" s="501"/>
      <c r="P868" s="495"/>
      <c r="Q868" s="78"/>
      <c r="R868" s="502"/>
      <c r="S868" s="503"/>
      <c r="T868" s="78"/>
    </row>
    <row r="869" ht="15.75" customHeight="1">
      <c r="A869" s="498"/>
      <c r="B869" s="106"/>
      <c r="C869" s="106"/>
      <c r="D869" s="499"/>
      <c r="E869" s="499"/>
      <c r="K869" s="500"/>
      <c r="N869" s="495"/>
      <c r="O869" s="501"/>
      <c r="P869" s="495"/>
      <c r="Q869" s="78"/>
      <c r="R869" s="502"/>
      <c r="S869" s="503"/>
      <c r="T869" s="78"/>
    </row>
    <row r="870" ht="15.75" customHeight="1">
      <c r="A870" s="498"/>
      <c r="B870" s="106"/>
      <c r="C870" s="106"/>
      <c r="D870" s="499"/>
      <c r="E870" s="499"/>
      <c r="K870" s="500"/>
      <c r="N870" s="495"/>
      <c r="O870" s="501"/>
      <c r="P870" s="495"/>
      <c r="Q870" s="78"/>
      <c r="R870" s="502"/>
      <c r="S870" s="503"/>
      <c r="T870" s="78"/>
    </row>
    <row r="871" ht="15.75" customHeight="1">
      <c r="A871" s="498"/>
      <c r="B871" s="106"/>
      <c r="C871" s="106"/>
      <c r="D871" s="499"/>
      <c r="E871" s="499"/>
      <c r="K871" s="500"/>
      <c r="N871" s="495"/>
      <c r="O871" s="501"/>
      <c r="P871" s="495"/>
      <c r="Q871" s="78"/>
      <c r="R871" s="502"/>
      <c r="S871" s="503"/>
      <c r="T871" s="78"/>
    </row>
    <row r="872" ht="15.75" customHeight="1">
      <c r="A872" s="498"/>
      <c r="B872" s="106"/>
      <c r="C872" s="106"/>
      <c r="D872" s="499"/>
      <c r="E872" s="499"/>
      <c r="K872" s="500"/>
      <c r="N872" s="495"/>
      <c r="O872" s="501"/>
      <c r="P872" s="495"/>
      <c r="Q872" s="78"/>
      <c r="R872" s="502"/>
      <c r="S872" s="503"/>
      <c r="T872" s="78"/>
    </row>
    <row r="873" ht="15.75" customHeight="1">
      <c r="A873" s="498"/>
      <c r="B873" s="106"/>
      <c r="C873" s="106"/>
      <c r="D873" s="499"/>
      <c r="E873" s="499"/>
      <c r="K873" s="500"/>
      <c r="N873" s="495"/>
      <c r="O873" s="501"/>
      <c r="P873" s="495"/>
      <c r="Q873" s="78"/>
      <c r="R873" s="502"/>
      <c r="S873" s="503"/>
      <c r="T873" s="78"/>
    </row>
    <row r="874" ht="15.75" customHeight="1">
      <c r="A874" s="498"/>
      <c r="B874" s="106"/>
      <c r="C874" s="106"/>
      <c r="D874" s="499"/>
      <c r="E874" s="499"/>
      <c r="K874" s="500"/>
      <c r="N874" s="495"/>
      <c r="O874" s="501"/>
      <c r="P874" s="495"/>
      <c r="Q874" s="78"/>
      <c r="R874" s="502"/>
      <c r="S874" s="503"/>
      <c r="T874" s="78"/>
    </row>
    <row r="875" ht="15.75" customHeight="1">
      <c r="A875" s="498"/>
      <c r="B875" s="106"/>
      <c r="C875" s="106"/>
      <c r="D875" s="499"/>
      <c r="E875" s="499"/>
      <c r="K875" s="500"/>
      <c r="N875" s="495"/>
      <c r="O875" s="501"/>
      <c r="P875" s="495"/>
      <c r="Q875" s="78"/>
      <c r="R875" s="502"/>
      <c r="S875" s="503"/>
      <c r="T875" s="78"/>
    </row>
    <row r="876" ht="15.75" customHeight="1">
      <c r="A876" s="498"/>
      <c r="B876" s="106"/>
      <c r="C876" s="106"/>
      <c r="D876" s="499"/>
      <c r="E876" s="499"/>
      <c r="K876" s="500"/>
      <c r="N876" s="495"/>
      <c r="O876" s="501"/>
      <c r="P876" s="495"/>
      <c r="Q876" s="78"/>
      <c r="R876" s="502"/>
      <c r="S876" s="503"/>
      <c r="T876" s="78"/>
    </row>
    <row r="877" ht="15.75" customHeight="1">
      <c r="A877" s="498"/>
      <c r="B877" s="106"/>
      <c r="C877" s="106"/>
      <c r="D877" s="499"/>
      <c r="E877" s="499"/>
      <c r="K877" s="500"/>
      <c r="N877" s="495"/>
      <c r="O877" s="501"/>
      <c r="P877" s="495"/>
      <c r="Q877" s="78"/>
      <c r="R877" s="502"/>
      <c r="S877" s="503"/>
      <c r="T877" s="78"/>
    </row>
    <row r="878" ht="15.75" customHeight="1">
      <c r="A878" s="498"/>
      <c r="B878" s="106"/>
      <c r="C878" s="106"/>
      <c r="D878" s="499"/>
      <c r="E878" s="499"/>
      <c r="K878" s="500"/>
      <c r="N878" s="495"/>
      <c r="O878" s="501"/>
      <c r="P878" s="495"/>
      <c r="Q878" s="78"/>
      <c r="R878" s="502"/>
      <c r="S878" s="503"/>
      <c r="T878" s="78"/>
    </row>
    <row r="879" ht="15.75" customHeight="1">
      <c r="A879" s="498"/>
      <c r="B879" s="106"/>
      <c r="C879" s="106"/>
      <c r="D879" s="499"/>
      <c r="E879" s="499"/>
      <c r="K879" s="500"/>
      <c r="N879" s="495"/>
      <c r="O879" s="501"/>
      <c r="P879" s="495"/>
      <c r="Q879" s="78"/>
      <c r="R879" s="502"/>
      <c r="S879" s="503"/>
      <c r="T879" s="78"/>
    </row>
    <row r="880" ht="15.75" customHeight="1">
      <c r="A880" s="498"/>
      <c r="B880" s="106"/>
      <c r="C880" s="106"/>
      <c r="D880" s="499"/>
      <c r="E880" s="499"/>
      <c r="K880" s="500"/>
      <c r="N880" s="495"/>
      <c r="O880" s="501"/>
      <c r="P880" s="495"/>
      <c r="Q880" s="78"/>
      <c r="R880" s="502"/>
      <c r="S880" s="503"/>
      <c r="T880" s="78"/>
    </row>
    <row r="881" ht="15.75" customHeight="1">
      <c r="A881" s="498"/>
      <c r="B881" s="106"/>
      <c r="C881" s="106"/>
      <c r="D881" s="499"/>
      <c r="E881" s="499"/>
      <c r="K881" s="500"/>
      <c r="N881" s="495"/>
      <c r="O881" s="501"/>
      <c r="P881" s="495"/>
      <c r="Q881" s="78"/>
      <c r="R881" s="502"/>
      <c r="S881" s="503"/>
      <c r="T881" s="78"/>
    </row>
    <row r="882" ht="15.75" customHeight="1">
      <c r="A882" s="498"/>
      <c r="B882" s="106"/>
      <c r="C882" s="106"/>
      <c r="D882" s="499"/>
      <c r="E882" s="499"/>
      <c r="K882" s="500"/>
      <c r="N882" s="495"/>
      <c r="O882" s="501"/>
      <c r="P882" s="495"/>
      <c r="Q882" s="78"/>
      <c r="R882" s="502"/>
      <c r="S882" s="503"/>
      <c r="T882" s="78"/>
    </row>
    <row r="883" ht="15.75" customHeight="1">
      <c r="A883" s="498"/>
      <c r="B883" s="106"/>
      <c r="C883" s="106"/>
      <c r="D883" s="499"/>
      <c r="E883" s="499"/>
      <c r="K883" s="500"/>
      <c r="N883" s="495"/>
      <c r="O883" s="501"/>
      <c r="P883" s="495"/>
      <c r="Q883" s="78"/>
      <c r="R883" s="502"/>
      <c r="S883" s="503"/>
      <c r="T883" s="78"/>
    </row>
    <row r="884" ht="15.75" customHeight="1">
      <c r="A884" s="498"/>
      <c r="B884" s="106"/>
      <c r="C884" s="106"/>
      <c r="D884" s="499"/>
      <c r="E884" s="499"/>
      <c r="K884" s="500"/>
      <c r="N884" s="495"/>
      <c r="O884" s="501"/>
      <c r="P884" s="495"/>
      <c r="Q884" s="78"/>
      <c r="R884" s="502"/>
      <c r="S884" s="503"/>
      <c r="T884" s="78"/>
    </row>
    <row r="885" ht="15.75" customHeight="1">
      <c r="A885" s="498"/>
      <c r="B885" s="106"/>
      <c r="C885" s="106"/>
      <c r="D885" s="499"/>
      <c r="E885" s="499"/>
      <c r="K885" s="500"/>
      <c r="N885" s="495"/>
      <c r="O885" s="501"/>
      <c r="P885" s="495"/>
      <c r="Q885" s="78"/>
      <c r="R885" s="502"/>
      <c r="S885" s="503"/>
      <c r="T885" s="78"/>
    </row>
    <row r="886" ht="15.75" customHeight="1">
      <c r="A886" s="498"/>
      <c r="B886" s="106"/>
      <c r="C886" s="106"/>
      <c r="D886" s="499"/>
      <c r="E886" s="499"/>
      <c r="K886" s="500"/>
      <c r="N886" s="495"/>
      <c r="O886" s="501"/>
      <c r="P886" s="495"/>
      <c r="Q886" s="78"/>
      <c r="R886" s="502"/>
      <c r="S886" s="503"/>
      <c r="T886" s="78"/>
    </row>
    <row r="887" ht="15.75" customHeight="1">
      <c r="A887" s="498"/>
      <c r="B887" s="106"/>
      <c r="C887" s="106"/>
      <c r="D887" s="499"/>
      <c r="E887" s="499"/>
      <c r="K887" s="500"/>
      <c r="N887" s="495"/>
      <c r="O887" s="501"/>
      <c r="P887" s="495"/>
      <c r="Q887" s="78"/>
      <c r="R887" s="502"/>
      <c r="S887" s="503"/>
      <c r="T887" s="78"/>
    </row>
    <row r="888" ht="15.75" customHeight="1">
      <c r="A888" s="498"/>
      <c r="B888" s="106"/>
      <c r="C888" s="106"/>
      <c r="D888" s="499"/>
      <c r="E888" s="499"/>
      <c r="K888" s="500"/>
      <c r="N888" s="495"/>
      <c r="O888" s="501"/>
      <c r="P888" s="495"/>
      <c r="Q888" s="78"/>
      <c r="R888" s="502"/>
      <c r="S888" s="503"/>
      <c r="T888" s="78"/>
    </row>
    <row r="889" ht="15.75" customHeight="1">
      <c r="A889" s="498"/>
      <c r="B889" s="106"/>
      <c r="C889" s="106"/>
      <c r="D889" s="499"/>
      <c r="E889" s="499"/>
      <c r="K889" s="500"/>
      <c r="N889" s="495"/>
      <c r="O889" s="501"/>
      <c r="P889" s="495"/>
      <c r="Q889" s="78"/>
      <c r="R889" s="502"/>
      <c r="S889" s="503"/>
      <c r="T889" s="78"/>
    </row>
    <row r="890" ht="15.75" customHeight="1">
      <c r="A890" s="498"/>
      <c r="B890" s="106"/>
      <c r="C890" s="106"/>
      <c r="D890" s="499"/>
      <c r="E890" s="499"/>
      <c r="K890" s="500"/>
      <c r="N890" s="495"/>
      <c r="O890" s="501"/>
      <c r="P890" s="495"/>
      <c r="Q890" s="78"/>
      <c r="R890" s="502"/>
      <c r="S890" s="503"/>
      <c r="T890" s="78"/>
    </row>
    <row r="891" ht="15.75" customHeight="1">
      <c r="A891" s="498"/>
      <c r="B891" s="106"/>
      <c r="C891" s="106"/>
      <c r="D891" s="499"/>
      <c r="E891" s="499"/>
      <c r="K891" s="500"/>
      <c r="N891" s="495"/>
      <c r="O891" s="501"/>
      <c r="P891" s="495"/>
      <c r="Q891" s="78"/>
      <c r="R891" s="502"/>
      <c r="S891" s="503"/>
      <c r="T891" s="78"/>
    </row>
    <row r="892" ht="15.75" customHeight="1">
      <c r="A892" s="498"/>
      <c r="B892" s="106"/>
      <c r="C892" s="106"/>
      <c r="D892" s="499"/>
      <c r="E892" s="499"/>
      <c r="K892" s="500"/>
      <c r="N892" s="495"/>
      <c r="O892" s="501"/>
      <c r="P892" s="495"/>
      <c r="Q892" s="78"/>
      <c r="R892" s="502"/>
      <c r="S892" s="503"/>
      <c r="T892" s="78"/>
    </row>
    <row r="893" ht="15.75" customHeight="1">
      <c r="A893" s="498"/>
      <c r="B893" s="106"/>
      <c r="C893" s="106"/>
      <c r="D893" s="499"/>
      <c r="E893" s="499"/>
      <c r="K893" s="500"/>
      <c r="N893" s="495"/>
      <c r="O893" s="501"/>
      <c r="P893" s="495"/>
      <c r="Q893" s="78"/>
      <c r="R893" s="502"/>
      <c r="S893" s="503"/>
      <c r="T893" s="78"/>
    </row>
    <row r="894" ht="15.75" customHeight="1">
      <c r="A894" s="498"/>
      <c r="B894" s="106"/>
      <c r="C894" s="106"/>
      <c r="D894" s="499"/>
      <c r="E894" s="499"/>
      <c r="K894" s="500"/>
      <c r="N894" s="495"/>
      <c r="O894" s="501"/>
      <c r="P894" s="495"/>
      <c r="Q894" s="78"/>
      <c r="R894" s="502"/>
      <c r="S894" s="503"/>
      <c r="T894" s="78"/>
    </row>
    <row r="895" ht="15.75" customHeight="1">
      <c r="A895" s="498"/>
      <c r="B895" s="106"/>
      <c r="C895" s="106"/>
      <c r="D895" s="499"/>
      <c r="E895" s="499"/>
      <c r="K895" s="500"/>
      <c r="N895" s="495"/>
      <c r="O895" s="501"/>
      <c r="P895" s="495"/>
      <c r="Q895" s="78"/>
      <c r="R895" s="502"/>
      <c r="S895" s="503"/>
      <c r="T895" s="78"/>
    </row>
    <row r="896" ht="15.75" customHeight="1">
      <c r="A896" s="498"/>
      <c r="B896" s="106"/>
      <c r="C896" s="106"/>
      <c r="D896" s="499"/>
      <c r="E896" s="499"/>
      <c r="K896" s="500"/>
      <c r="N896" s="495"/>
      <c r="O896" s="501"/>
      <c r="P896" s="495"/>
      <c r="Q896" s="78"/>
      <c r="R896" s="502"/>
      <c r="S896" s="503"/>
      <c r="T896" s="78"/>
    </row>
    <row r="897" ht="15.75" customHeight="1">
      <c r="A897" s="498"/>
      <c r="B897" s="106"/>
      <c r="C897" s="106"/>
      <c r="D897" s="499"/>
      <c r="E897" s="499"/>
      <c r="K897" s="500"/>
      <c r="N897" s="495"/>
      <c r="O897" s="501"/>
      <c r="P897" s="495"/>
      <c r="Q897" s="78"/>
      <c r="R897" s="502"/>
      <c r="S897" s="503"/>
      <c r="T897" s="78"/>
    </row>
    <row r="898" ht="15.75" customHeight="1">
      <c r="A898" s="498"/>
      <c r="B898" s="106"/>
      <c r="C898" s="106"/>
      <c r="D898" s="499"/>
      <c r="E898" s="499"/>
      <c r="K898" s="500"/>
      <c r="N898" s="495"/>
      <c r="O898" s="501"/>
      <c r="P898" s="495"/>
      <c r="Q898" s="78"/>
      <c r="R898" s="502"/>
      <c r="S898" s="503"/>
      <c r="T898" s="78"/>
    </row>
    <row r="899" ht="15.75" customHeight="1">
      <c r="A899" s="498"/>
      <c r="B899" s="106"/>
      <c r="C899" s="106"/>
      <c r="D899" s="499"/>
      <c r="E899" s="499"/>
      <c r="K899" s="500"/>
      <c r="N899" s="495"/>
      <c r="O899" s="501"/>
      <c r="P899" s="495"/>
      <c r="Q899" s="78"/>
      <c r="R899" s="502"/>
      <c r="S899" s="503"/>
      <c r="T899" s="78"/>
    </row>
    <row r="900" ht="15.75" customHeight="1">
      <c r="A900" s="498"/>
      <c r="B900" s="106"/>
      <c r="C900" s="106"/>
      <c r="D900" s="499"/>
      <c r="E900" s="499"/>
      <c r="K900" s="500"/>
      <c r="N900" s="495"/>
      <c r="O900" s="501"/>
      <c r="P900" s="495"/>
      <c r="Q900" s="78"/>
      <c r="R900" s="502"/>
      <c r="S900" s="503"/>
      <c r="T900" s="78"/>
    </row>
    <row r="901" ht="15.75" customHeight="1">
      <c r="A901" s="498"/>
      <c r="B901" s="106"/>
      <c r="C901" s="106"/>
      <c r="D901" s="499"/>
      <c r="E901" s="499"/>
      <c r="K901" s="500"/>
      <c r="N901" s="495"/>
      <c r="O901" s="501"/>
      <c r="P901" s="495"/>
      <c r="Q901" s="78"/>
      <c r="R901" s="502"/>
      <c r="S901" s="503"/>
      <c r="T901" s="78"/>
    </row>
    <row r="902" ht="15.75" customHeight="1">
      <c r="A902" s="498"/>
      <c r="B902" s="106"/>
      <c r="C902" s="106"/>
      <c r="D902" s="499"/>
      <c r="E902" s="499"/>
      <c r="K902" s="500"/>
      <c r="N902" s="495"/>
      <c r="O902" s="501"/>
      <c r="P902" s="495"/>
      <c r="Q902" s="78"/>
      <c r="R902" s="502"/>
      <c r="S902" s="503"/>
      <c r="T902" s="78"/>
    </row>
    <row r="903" ht="15.75" customHeight="1">
      <c r="A903" s="498"/>
      <c r="B903" s="106"/>
      <c r="C903" s="106"/>
      <c r="D903" s="499"/>
      <c r="E903" s="499"/>
      <c r="K903" s="500"/>
      <c r="N903" s="495"/>
      <c r="O903" s="501"/>
      <c r="P903" s="495"/>
      <c r="Q903" s="78"/>
      <c r="R903" s="502"/>
      <c r="S903" s="503"/>
      <c r="T903" s="78"/>
    </row>
    <row r="904" ht="15.75" customHeight="1">
      <c r="A904" s="498"/>
      <c r="B904" s="106"/>
      <c r="C904" s="106"/>
      <c r="D904" s="499"/>
      <c r="E904" s="499"/>
      <c r="K904" s="500"/>
      <c r="N904" s="495"/>
      <c r="O904" s="501"/>
      <c r="P904" s="495"/>
      <c r="Q904" s="78"/>
      <c r="R904" s="502"/>
      <c r="S904" s="503"/>
      <c r="T904" s="78"/>
    </row>
    <row r="905" ht="15.75" customHeight="1">
      <c r="A905" s="498"/>
      <c r="B905" s="106"/>
      <c r="C905" s="106"/>
      <c r="D905" s="499"/>
      <c r="E905" s="499"/>
      <c r="K905" s="500"/>
      <c r="N905" s="495"/>
      <c r="O905" s="501"/>
      <c r="P905" s="495"/>
      <c r="Q905" s="78"/>
      <c r="R905" s="502"/>
      <c r="S905" s="503"/>
      <c r="T905" s="78"/>
    </row>
    <row r="906" ht="15.75" customHeight="1">
      <c r="A906" s="498"/>
      <c r="B906" s="106"/>
      <c r="C906" s="106"/>
      <c r="D906" s="499"/>
      <c r="E906" s="499"/>
      <c r="K906" s="500"/>
      <c r="N906" s="495"/>
      <c r="O906" s="501"/>
      <c r="P906" s="495"/>
      <c r="Q906" s="78"/>
      <c r="R906" s="502"/>
      <c r="S906" s="503"/>
      <c r="T906" s="78"/>
    </row>
    <row r="907" ht="15.75" customHeight="1">
      <c r="A907" s="498"/>
      <c r="B907" s="106"/>
      <c r="C907" s="106"/>
      <c r="D907" s="499"/>
      <c r="E907" s="499"/>
      <c r="K907" s="500"/>
      <c r="N907" s="495"/>
      <c r="O907" s="501"/>
      <c r="P907" s="495"/>
      <c r="Q907" s="78"/>
      <c r="R907" s="502"/>
      <c r="S907" s="503"/>
      <c r="T907" s="78"/>
    </row>
    <row r="908" ht="15.75" customHeight="1">
      <c r="A908" s="498"/>
      <c r="B908" s="106"/>
      <c r="C908" s="106"/>
      <c r="D908" s="499"/>
      <c r="E908" s="499"/>
      <c r="K908" s="500"/>
      <c r="N908" s="495"/>
      <c r="O908" s="501"/>
      <c r="P908" s="495"/>
      <c r="Q908" s="78"/>
      <c r="R908" s="502"/>
      <c r="S908" s="503"/>
      <c r="T908" s="78"/>
    </row>
    <row r="909" ht="15.75" customHeight="1">
      <c r="A909" s="498"/>
      <c r="B909" s="106"/>
      <c r="C909" s="106"/>
      <c r="D909" s="499"/>
      <c r="E909" s="499"/>
      <c r="K909" s="500"/>
      <c r="N909" s="495"/>
      <c r="O909" s="501"/>
      <c r="P909" s="495"/>
      <c r="Q909" s="78"/>
      <c r="R909" s="502"/>
      <c r="S909" s="503"/>
      <c r="T909" s="78"/>
    </row>
    <row r="910" ht="15.75" customHeight="1">
      <c r="A910" s="498"/>
      <c r="B910" s="106"/>
      <c r="C910" s="106"/>
      <c r="D910" s="499"/>
      <c r="E910" s="499"/>
      <c r="K910" s="500"/>
      <c r="N910" s="495"/>
      <c r="O910" s="501"/>
      <c r="P910" s="495"/>
      <c r="Q910" s="78"/>
      <c r="R910" s="502"/>
      <c r="S910" s="503"/>
      <c r="T910" s="78"/>
    </row>
    <row r="911" ht="15.75" customHeight="1">
      <c r="A911" s="498"/>
      <c r="B911" s="106"/>
      <c r="C911" s="106"/>
      <c r="D911" s="499"/>
      <c r="E911" s="499"/>
      <c r="K911" s="500"/>
      <c r="N911" s="495"/>
      <c r="O911" s="501"/>
      <c r="P911" s="495"/>
      <c r="Q911" s="78"/>
      <c r="R911" s="502"/>
      <c r="S911" s="503"/>
      <c r="T911" s="78"/>
    </row>
    <row r="912" ht="15.75" customHeight="1">
      <c r="A912" s="498"/>
      <c r="B912" s="106"/>
      <c r="C912" s="106"/>
      <c r="D912" s="499"/>
      <c r="E912" s="499"/>
      <c r="K912" s="500"/>
      <c r="N912" s="495"/>
      <c r="O912" s="501"/>
      <c r="P912" s="495"/>
      <c r="Q912" s="78"/>
      <c r="R912" s="502"/>
      <c r="S912" s="503"/>
      <c r="T912" s="78"/>
    </row>
    <row r="913" ht="15.75" customHeight="1">
      <c r="A913" s="498"/>
      <c r="B913" s="106"/>
      <c r="C913" s="106"/>
      <c r="D913" s="499"/>
      <c r="E913" s="499"/>
      <c r="K913" s="500"/>
      <c r="N913" s="495"/>
      <c r="O913" s="501"/>
      <c r="P913" s="495"/>
      <c r="Q913" s="78"/>
      <c r="R913" s="502"/>
      <c r="S913" s="503"/>
      <c r="T913" s="78"/>
    </row>
    <row r="914" ht="15.75" customHeight="1">
      <c r="A914" s="498"/>
      <c r="B914" s="106"/>
      <c r="C914" s="106"/>
      <c r="D914" s="499"/>
      <c r="E914" s="499"/>
      <c r="K914" s="500"/>
      <c r="N914" s="495"/>
      <c r="O914" s="501"/>
      <c r="P914" s="495"/>
      <c r="Q914" s="78"/>
      <c r="R914" s="502"/>
      <c r="S914" s="503"/>
      <c r="T914" s="78"/>
    </row>
    <row r="915" ht="15.75" customHeight="1">
      <c r="A915" s="498"/>
      <c r="B915" s="106"/>
      <c r="C915" s="106"/>
      <c r="D915" s="499"/>
      <c r="E915" s="499"/>
      <c r="K915" s="500"/>
      <c r="N915" s="495"/>
      <c r="O915" s="501"/>
      <c r="P915" s="495"/>
      <c r="Q915" s="78"/>
      <c r="R915" s="502"/>
      <c r="S915" s="503"/>
      <c r="T915" s="78"/>
    </row>
    <row r="916" ht="15.75" customHeight="1">
      <c r="A916" s="498"/>
      <c r="B916" s="106"/>
      <c r="C916" s="106"/>
      <c r="D916" s="499"/>
      <c r="E916" s="499"/>
      <c r="K916" s="500"/>
      <c r="N916" s="495"/>
      <c r="O916" s="501"/>
      <c r="P916" s="495"/>
      <c r="Q916" s="78"/>
      <c r="R916" s="502"/>
      <c r="S916" s="503"/>
      <c r="T916" s="78"/>
    </row>
    <row r="917" ht="15.75" customHeight="1">
      <c r="A917" s="498"/>
      <c r="B917" s="106"/>
      <c r="C917" s="106"/>
      <c r="D917" s="499"/>
      <c r="E917" s="499"/>
      <c r="K917" s="500"/>
      <c r="N917" s="495"/>
      <c r="O917" s="501"/>
      <c r="P917" s="495"/>
      <c r="Q917" s="78"/>
      <c r="R917" s="502"/>
      <c r="S917" s="503"/>
      <c r="T917" s="78"/>
    </row>
    <row r="918" ht="15.75" customHeight="1">
      <c r="A918" s="498"/>
      <c r="B918" s="106"/>
      <c r="C918" s="106"/>
      <c r="D918" s="499"/>
      <c r="E918" s="499"/>
      <c r="K918" s="500"/>
      <c r="N918" s="495"/>
      <c r="O918" s="501"/>
      <c r="P918" s="495"/>
      <c r="Q918" s="78"/>
      <c r="R918" s="502"/>
      <c r="S918" s="503"/>
      <c r="T918" s="78"/>
    </row>
    <row r="919" ht="15.75" customHeight="1">
      <c r="A919" s="498"/>
      <c r="B919" s="106"/>
      <c r="C919" s="106"/>
      <c r="D919" s="499"/>
      <c r="E919" s="499"/>
      <c r="K919" s="500"/>
      <c r="N919" s="495"/>
      <c r="O919" s="501"/>
      <c r="P919" s="495"/>
      <c r="Q919" s="78"/>
      <c r="R919" s="502"/>
      <c r="S919" s="503"/>
      <c r="T919" s="78"/>
    </row>
    <row r="920" ht="15.75" customHeight="1">
      <c r="A920" s="498"/>
      <c r="B920" s="106"/>
      <c r="C920" s="106"/>
      <c r="D920" s="499"/>
      <c r="E920" s="499"/>
      <c r="K920" s="500"/>
      <c r="N920" s="495"/>
      <c r="O920" s="501"/>
      <c r="P920" s="495"/>
      <c r="Q920" s="78"/>
      <c r="R920" s="502"/>
      <c r="S920" s="503"/>
      <c r="T920" s="78"/>
    </row>
    <row r="921" ht="15.75" customHeight="1">
      <c r="A921" s="498"/>
      <c r="B921" s="106"/>
      <c r="C921" s="106"/>
      <c r="D921" s="499"/>
      <c r="E921" s="499"/>
      <c r="K921" s="500"/>
      <c r="N921" s="495"/>
      <c r="O921" s="501"/>
      <c r="P921" s="495"/>
      <c r="Q921" s="78"/>
      <c r="R921" s="502"/>
      <c r="S921" s="503"/>
      <c r="T921" s="78"/>
    </row>
    <row r="922" ht="15.75" customHeight="1">
      <c r="A922" s="498"/>
      <c r="B922" s="106"/>
      <c r="C922" s="106"/>
      <c r="D922" s="499"/>
      <c r="E922" s="499"/>
      <c r="K922" s="500"/>
      <c r="N922" s="495"/>
      <c r="O922" s="501"/>
      <c r="P922" s="495"/>
      <c r="Q922" s="78"/>
      <c r="R922" s="502"/>
      <c r="S922" s="503"/>
      <c r="T922" s="78"/>
    </row>
    <row r="923" ht="15.75" customHeight="1">
      <c r="A923" s="498"/>
      <c r="B923" s="106"/>
      <c r="C923" s="106"/>
      <c r="D923" s="499"/>
      <c r="E923" s="499"/>
      <c r="K923" s="500"/>
      <c r="N923" s="495"/>
      <c r="O923" s="501"/>
      <c r="P923" s="495"/>
      <c r="Q923" s="78"/>
      <c r="R923" s="502"/>
      <c r="S923" s="503"/>
      <c r="T923" s="78"/>
    </row>
    <row r="924" ht="15.75" customHeight="1">
      <c r="A924" s="498"/>
      <c r="B924" s="106"/>
      <c r="C924" s="106"/>
      <c r="D924" s="499"/>
      <c r="E924" s="499"/>
      <c r="K924" s="500"/>
      <c r="N924" s="495"/>
      <c r="O924" s="501"/>
      <c r="P924" s="495"/>
      <c r="Q924" s="78"/>
      <c r="R924" s="502"/>
      <c r="S924" s="503"/>
      <c r="T924" s="78"/>
    </row>
    <row r="925" ht="15.75" customHeight="1">
      <c r="A925" s="498"/>
      <c r="B925" s="106"/>
      <c r="C925" s="106"/>
      <c r="D925" s="499"/>
      <c r="E925" s="499"/>
      <c r="K925" s="500"/>
      <c r="N925" s="495"/>
      <c r="O925" s="501"/>
      <c r="P925" s="495"/>
      <c r="Q925" s="78"/>
      <c r="R925" s="502"/>
      <c r="S925" s="503"/>
      <c r="T925" s="78"/>
    </row>
    <row r="926" ht="15.75" customHeight="1">
      <c r="A926" s="498"/>
      <c r="B926" s="106"/>
      <c r="C926" s="106"/>
      <c r="D926" s="499"/>
      <c r="E926" s="499"/>
      <c r="K926" s="500"/>
      <c r="N926" s="495"/>
      <c r="O926" s="501"/>
      <c r="P926" s="495"/>
      <c r="Q926" s="78"/>
      <c r="R926" s="502"/>
      <c r="S926" s="503"/>
      <c r="T926" s="78"/>
    </row>
    <row r="927" ht="15.75" customHeight="1">
      <c r="A927" s="498"/>
      <c r="B927" s="106"/>
      <c r="C927" s="106"/>
      <c r="D927" s="499"/>
      <c r="E927" s="499"/>
      <c r="K927" s="500"/>
      <c r="N927" s="495"/>
      <c r="O927" s="501"/>
      <c r="P927" s="495"/>
      <c r="Q927" s="78"/>
      <c r="R927" s="502"/>
      <c r="S927" s="503"/>
      <c r="T927" s="78"/>
    </row>
    <row r="928" ht="15.75" customHeight="1">
      <c r="A928" s="498"/>
      <c r="B928" s="106"/>
      <c r="C928" s="106"/>
      <c r="D928" s="499"/>
      <c r="E928" s="499"/>
      <c r="K928" s="500"/>
      <c r="N928" s="495"/>
      <c r="O928" s="501"/>
      <c r="P928" s="495"/>
      <c r="Q928" s="78"/>
      <c r="R928" s="502"/>
      <c r="S928" s="503"/>
      <c r="T928" s="78"/>
    </row>
    <row r="929" ht="15.75" customHeight="1">
      <c r="A929" s="498"/>
      <c r="B929" s="106"/>
      <c r="C929" s="106"/>
      <c r="D929" s="499"/>
      <c r="E929" s="499"/>
      <c r="K929" s="500"/>
      <c r="N929" s="495"/>
      <c r="O929" s="501"/>
      <c r="P929" s="495"/>
      <c r="Q929" s="78"/>
      <c r="R929" s="502"/>
      <c r="S929" s="503"/>
      <c r="T929" s="78"/>
    </row>
    <row r="930" ht="15.75" customHeight="1">
      <c r="A930" s="498"/>
      <c r="B930" s="106"/>
      <c r="C930" s="106"/>
      <c r="D930" s="499"/>
      <c r="E930" s="499"/>
      <c r="K930" s="500"/>
      <c r="N930" s="495"/>
      <c r="O930" s="501"/>
      <c r="P930" s="495"/>
      <c r="Q930" s="78"/>
      <c r="R930" s="502"/>
      <c r="S930" s="503"/>
      <c r="T930" s="78"/>
    </row>
    <row r="931" ht="15.75" customHeight="1">
      <c r="A931" s="498"/>
      <c r="B931" s="106"/>
      <c r="C931" s="106"/>
      <c r="D931" s="499"/>
      <c r="E931" s="499"/>
      <c r="K931" s="500"/>
      <c r="N931" s="495"/>
      <c r="O931" s="501"/>
      <c r="P931" s="495"/>
      <c r="Q931" s="78"/>
      <c r="R931" s="502"/>
      <c r="S931" s="503"/>
      <c r="T931" s="78"/>
    </row>
    <row r="932" ht="15.75" customHeight="1">
      <c r="A932" s="498"/>
      <c r="B932" s="106"/>
      <c r="C932" s="106"/>
      <c r="D932" s="499"/>
      <c r="E932" s="499"/>
      <c r="K932" s="500"/>
      <c r="N932" s="495"/>
      <c r="O932" s="501"/>
      <c r="P932" s="495"/>
      <c r="Q932" s="78"/>
      <c r="R932" s="502"/>
      <c r="S932" s="503"/>
      <c r="T932" s="78"/>
    </row>
    <row r="933" ht="15.75" customHeight="1">
      <c r="A933" s="498"/>
      <c r="B933" s="106"/>
      <c r="C933" s="106"/>
      <c r="D933" s="499"/>
      <c r="E933" s="499"/>
      <c r="K933" s="500"/>
      <c r="N933" s="495"/>
      <c r="O933" s="501"/>
      <c r="P933" s="495"/>
      <c r="Q933" s="78"/>
      <c r="R933" s="502"/>
      <c r="S933" s="503"/>
      <c r="T933" s="78"/>
    </row>
    <row r="934" ht="15.75" customHeight="1">
      <c r="A934" s="498"/>
      <c r="B934" s="106"/>
      <c r="C934" s="106"/>
      <c r="D934" s="499"/>
      <c r="E934" s="499"/>
      <c r="K934" s="500"/>
      <c r="N934" s="495"/>
      <c r="O934" s="501"/>
      <c r="P934" s="495"/>
      <c r="Q934" s="78"/>
      <c r="R934" s="502"/>
      <c r="S934" s="503"/>
      <c r="T934" s="78"/>
    </row>
    <row r="935" ht="15.75" customHeight="1">
      <c r="A935" s="498"/>
      <c r="B935" s="106"/>
      <c r="C935" s="106"/>
      <c r="D935" s="499"/>
      <c r="E935" s="499"/>
      <c r="K935" s="500"/>
      <c r="N935" s="495"/>
      <c r="O935" s="501"/>
      <c r="P935" s="495"/>
      <c r="Q935" s="78"/>
      <c r="R935" s="502"/>
      <c r="S935" s="503"/>
      <c r="T935" s="78"/>
    </row>
    <row r="936" ht="15.75" customHeight="1">
      <c r="A936" s="498"/>
      <c r="B936" s="106"/>
      <c r="C936" s="106"/>
      <c r="D936" s="499"/>
      <c r="E936" s="499"/>
      <c r="K936" s="500"/>
      <c r="N936" s="495"/>
      <c r="O936" s="501"/>
      <c r="P936" s="495"/>
      <c r="Q936" s="78"/>
      <c r="R936" s="502"/>
      <c r="S936" s="503"/>
      <c r="T936" s="78"/>
    </row>
    <row r="937" ht="15.75" customHeight="1">
      <c r="A937" s="498"/>
      <c r="B937" s="106"/>
      <c r="C937" s="106"/>
      <c r="D937" s="499"/>
      <c r="E937" s="499"/>
      <c r="K937" s="500"/>
      <c r="N937" s="495"/>
      <c r="O937" s="501"/>
      <c r="P937" s="495"/>
      <c r="Q937" s="78"/>
      <c r="R937" s="502"/>
      <c r="S937" s="503"/>
      <c r="T937" s="78"/>
    </row>
    <row r="938" ht="15.75" customHeight="1">
      <c r="A938" s="498"/>
      <c r="B938" s="106"/>
      <c r="C938" s="106"/>
      <c r="D938" s="499"/>
      <c r="E938" s="499"/>
      <c r="K938" s="500"/>
      <c r="N938" s="495"/>
      <c r="O938" s="501"/>
      <c r="P938" s="495"/>
      <c r="Q938" s="78"/>
      <c r="R938" s="502"/>
      <c r="S938" s="503"/>
      <c r="T938" s="78"/>
    </row>
    <row r="939" ht="15.75" customHeight="1">
      <c r="A939" s="498"/>
      <c r="B939" s="106"/>
      <c r="C939" s="106"/>
      <c r="D939" s="499"/>
      <c r="E939" s="499"/>
      <c r="K939" s="500"/>
      <c r="N939" s="495"/>
      <c r="O939" s="501"/>
      <c r="P939" s="495"/>
      <c r="Q939" s="78"/>
      <c r="R939" s="502"/>
      <c r="S939" s="503"/>
      <c r="T939" s="78"/>
    </row>
    <row r="940" ht="15.75" customHeight="1">
      <c r="A940" s="498"/>
      <c r="B940" s="106"/>
      <c r="C940" s="106"/>
      <c r="D940" s="499"/>
      <c r="E940" s="499"/>
      <c r="K940" s="500"/>
      <c r="N940" s="495"/>
      <c r="O940" s="501"/>
      <c r="P940" s="495"/>
      <c r="Q940" s="78"/>
      <c r="R940" s="502"/>
      <c r="S940" s="503"/>
      <c r="T940" s="78"/>
    </row>
    <row r="941" ht="15.75" customHeight="1">
      <c r="A941" s="498"/>
      <c r="B941" s="106"/>
      <c r="C941" s="106"/>
      <c r="D941" s="499"/>
      <c r="E941" s="499"/>
      <c r="K941" s="500"/>
      <c r="N941" s="495"/>
      <c r="O941" s="501"/>
      <c r="P941" s="495"/>
      <c r="Q941" s="78"/>
      <c r="R941" s="502"/>
      <c r="S941" s="503"/>
      <c r="T941" s="78"/>
    </row>
    <row r="942" ht="15.75" customHeight="1">
      <c r="A942" s="498"/>
      <c r="B942" s="106"/>
      <c r="C942" s="106"/>
      <c r="D942" s="499"/>
      <c r="E942" s="499"/>
      <c r="K942" s="500"/>
      <c r="N942" s="495"/>
      <c r="O942" s="501"/>
      <c r="P942" s="495"/>
      <c r="Q942" s="78"/>
      <c r="R942" s="502"/>
      <c r="S942" s="503"/>
      <c r="T942" s="78"/>
    </row>
    <row r="943" ht="15.75" customHeight="1">
      <c r="A943" s="498"/>
      <c r="B943" s="106"/>
      <c r="C943" s="106"/>
      <c r="D943" s="499"/>
      <c r="E943" s="499"/>
      <c r="K943" s="500"/>
      <c r="N943" s="495"/>
      <c r="O943" s="501"/>
      <c r="P943" s="495"/>
      <c r="Q943" s="78"/>
      <c r="R943" s="502"/>
      <c r="S943" s="503"/>
      <c r="T943" s="78"/>
    </row>
    <row r="944" ht="15.75" customHeight="1">
      <c r="A944" s="498"/>
      <c r="B944" s="106"/>
      <c r="C944" s="106"/>
      <c r="D944" s="499"/>
      <c r="E944" s="499"/>
      <c r="K944" s="500"/>
      <c r="N944" s="495"/>
      <c r="O944" s="501"/>
      <c r="P944" s="495"/>
      <c r="Q944" s="78"/>
      <c r="R944" s="502"/>
      <c r="S944" s="503"/>
      <c r="T944" s="78"/>
    </row>
    <row r="945" ht="15.75" customHeight="1">
      <c r="A945" s="498"/>
      <c r="B945" s="106"/>
      <c r="C945" s="106"/>
      <c r="D945" s="499"/>
      <c r="E945" s="499"/>
      <c r="K945" s="500"/>
      <c r="N945" s="495"/>
      <c r="O945" s="501"/>
      <c r="P945" s="495"/>
      <c r="Q945" s="78"/>
      <c r="R945" s="502"/>
      <c r="S945" s="503"/>
      <c r="T945" s="78"/>
    </row>
    <row r="946" ht="15.75" customHeight="1">
      <c r="A946" s="498"/>
      <c r="B946" s="106"/>
      <c r="C946" s="106"/>
      <c r="D946" s="499"/>
      <c r="E946" s="499"/>
      <c r="K946" s="500"/>
      <c r="N946" s="495"/>
      <c r="O946" s="501"/>
      <c r="P946" s="495"/>
      <c r="Q946" s="78"/>
      <c r="R946" s="502"/>
      <c r="S946" s="503"/>
      <c r="T946" s="78"/>
    </row>
    <row r="947" ht="15.75" customHeight="1">
      <c r="A947" s="498"/>
      <c r="B947" s="106"/>
      <c r="C947" s="106"/>
      <c r="D947" s="499"/>
      <c r="E947" s="499"/>
      <c r="K947" s="500"/>
      <c r="N947" s="495"/>
      <c r="O947" s="501"/>
      <c r="P947" s="495"/>
      <c r="Q947" s="78"/>
      <c r="R947" s="502"/>
      <c r="S947" s="503"/>
      <c r="T947" s="78"/>
    </row>
    <row r="948" ht="15.75" customHeight="1">
      <c r="A948" s="498"/>
      <c r="B948" s="106"/>
      <c r="C948" s="106"/>
      <c r="D948" s="499"/>
      <c r="E948" s="499"/>
      <c r="K948" s="500"/>
      <c r="N948" s="495"/>
      <c r="O948" s="501"/>
      <c r="P948" s="495"/>
      <c r="Q948" s="78"/>
      <c r="R948" s="502"/>
      <c r="S948" s="503"/>
      <c r="T948" s="78"/>
    </row>
    <row r="949" ht="15.75" customHeight="1">
      <c r="A949" s="498"/>
      <c r="B949" s="106"/>
      <c r="C949" s="106"/>
      <c r="D949" s="499"/>
      <c r="E949" s="499"/>
      <c r="K949" s="500"/>
      <c r="N949" s="495"/>
      <c r="O949" s="501"/>
      <c r="P949" s="495"/>
      <c r="Q949" s="78"/>
      <c r="R949" s="502"/>
      <c r="S949" s="503"/>
      <c r="T949" s="78"/>
    </row>
    <row r="950" ht="15.75" customHeight="1">
      <c r="A950" s="498"/>
      <c r="B950" s="106"/>
      <c r="C950" s="106"/>
      <c r="D950" s="499"/>
      <c r="E950" s="499"/>
      <c r="K950" s="500"/>
      <c r="N950" s="495"/>
      <c r="O950" s="501"/>
      <c r="P950" s="495"/>
      <c r="Q950" s="78"/>
      <c r="R950" s="502"/>
      <c r="S950" s="503"/>
      <c r="T950" s="78"/>
    </row>
    <row r="951" ht="15.75" customHeight="1">
      <c r="A951" s="498"/>
      <c r="B951" s="106"/>
      <c r="C951" s="106"/>
      <c r="D951" s="499"/>
      <c r="E951" s="499"/>
      <c r="K951" s="500"/>
      <c r="N951" s="495"/>
      <c r="O951" s="501"/>
      <c r="P951" s="495"/>
      <c r="Q951" s="78"/>
      <c r="R951" s="502"/>
      <c r="S951" s="503"/>
      <c r="T951" s="78"/>
    </row>
    <row r="952" ht="15.75" customHeight="1">
      <c r="A952" s="498"/>
      <c r="B952" s="106"/>
      <c r="C952" s="106"/>
      <c r="D952" s="499"/>
      <c r="E952" s="499"/>
      <c r="K952" s="500"/>
      <c r="N952" s="495"/>
      <c r="O952" s="501"/>
      <c r="P952" s="495"/>
      <c r="Q952" s="78"/>
      <c r="R952" s="502"/>
      <c r="S952" s="503"/>
      <c r="T952" s="78"/>
    </row>
    <row r="953" ht="15.75" customHeight="1">
      <c r="A953" s="498"/>
      <c r="B953" s="106"/>
      <c r="C953" s="106"/>
      <c r="D953" s="499"/>
      <c r="E953" s="499"/>
      <c r="K953" s="500"/>
      <c r="N953" s="495"/>
      <c r="O953" s="501"/>
      <c r="P953" s="495"/>
      <c r="Q953" s="78"/>
      <c r="R953" s="502"/>
      <c r="S953" s="503"/>
      <c r="T953" s="78"/>
    </row>
    <row r="954" ht="15.75" customHeight="1">
      <c r="A954" s="498"/>
      <c r="B954" s="106"/>
      <c r="C954" s="106"/>
      <c r="D954" s="499"/>
      <c r="E954" s="499"/>
      <c r="K954" s="500"/>
      <c r="N954" s="495"/>
      <c r="O954" s="501"/>
      <c r="P954" s="495"/>
      <c r="Q954" s="78"/>
      <c r="R954" s="502"/>
      <c r="S954" s="503"/>
      <c r="T954" s="78"/>
    </row>
    <row r="955" ht="15.75" customHeight="1">
      <c r="A955" s="498"/>
      <c r="B955" s="106"/>
      <c r="C955" s="106"/>
      <c r="D955" s="499"/>
      <c r="E955" s="499"/>
      <c r="K955" s="500"/>
      <c r="N955" s="495"/>
      <c r="O955" s="501"/>
      <c r="P955" s="495"/>
      <c r="Q955" s="78"/>
      <c r="R955" s="502"/>
      <c r="S955" s="503"/>
      <c r="T955" s="78"/>
    </row>
    <row r="956" ht="15.75" customHeight="1">
      <c r="A956" s="498"/>
      <c r="B956" s="106"/>
      <c r="C956" s="106"/>
      <c r="D956" s="499"/>
      <c r="E956" s="499"/>
      <c r="K956" s="500"/>
      <c r="N956" s="495"/>
      <c r="O956" s="501"/>
      <c r="P956" s="495"/>
      <c r="Q956" s="78"/>
      <c r="R956" s="502"/>
      <c r="S956" s="503"/>
      <c r="T956" s="78"/>
    </row>
    <row r="957" ht="15.75" customHeight="1">
      <c r="A957" s="498"/>
      <c r="B957" s="106"/>
      <c r="C957" s="106"/>
      <c r="D957" s="499"/>
      <c r="E957" s="499"/>
      <c r="K957" s="500"/>
      <c r="N957" s="495"/>
      <c r="O957" s="501"/>
      <c r="P957" s="495"/>
      <c r="Q957" s="78"/>
      <c r="R957" s="502"/>
      <c r="S957" s="503"/>
      <c r="T957" s="78"/>
    </row>
    <row r="958" ht="15.75" customHeight="1">
      <c r="A958" s="498"/>
      <c r="B958" s="106"/>
      <c r="C958" s="106"/>
      <c r="D958" s="499"/>
      <c r="E958" s="499"/>
      <c r="K958" s="500"/>
      <c r="N958" s="495"/>
      <c r="O958" s="501"/>
      <c r="P958" s="495"/>
      <c r="Q958" s="78"/>
      <c r="R958" s="502"/>
      <c r="S958" s="503"/>
      <c r="T958" s="78"/>
    </row>
    <row r="959" ht="15.75" customHeight="1">
      <c r="A959" s="498"/>
      <c r="B959" s="106"/>
      <c r="C959" s="106"/>
      <c r="D959" s="499"/>
      <c r="E959" s="499"/>
      <c r="K959" s="500"/>
      <c r="N959" s="495"/>
      <c r="O959" s="501"/>
      <c r="P959" s="495"/>
      <c r="Q959" s="78"/>
      <c r="R959" s="502"/>
      <c r="S959" s="503"/>
      <c r="T959" s="78"/>
    </row>
    <row r="960" ht="15.75" customHeight="1">
      <c r="A960" s="498"/>
      <c r="B960" s="106"/>
      <c r="C960" s="106"/>
      <c r="D960" s="499"/>
      <c r="E960" s="499"/>
      <c r="K960" s="500"/>
      <c r="N960" s="495"/>
      <c r="O960" s="501"/>
      <c r="P960" s="495"/>
      <c r="Q960" s="78"/>
      <c r="R960" s="502"/>
      <c r="S960" s="503"/>
      <c r="T960" s="78"/>
    </row>
    <row r="961" ht="15.75" customHeight="1">
      <c r="A961" s="498"/>
      <c r="B961" s="106"/>
      <c r="C961" s="106"/>
      <c r="D961" s="499"/>
      <c r="E961" s="499"/>
      <c r="K961" s="500"/>
      <c r="N961" s="495"/>
      <c r="O961" s="501"/>
      <c r="P961" s="495"/>
      <c r="Q961" s="78"/>
      <c r="R961" s="502"/>
      <c r="S961" s="503"/>
      <c r="T961" s="78"/>
    </row>
    <row r="962" ht="15.75" customHeight="1">
      <c r="A962" s="498"/>
      <c r="B962" s="106"/>
      <c r="C962" s="106"/>
      <c r="D962" s="499"/>
      <c r="E962" s="499"/>
      <c r="K962" s="500"/>
      <c r="N962" s="495"/>
      <c r="O962" s="501"/>
      <c r="P962" s="495"/>
      <c r="Q962" s="78"/>
      <c r="R962" s="502"/>
      <c r="S962" s="503"/>
      <c r="T962" s="78"/>
    </row>
    <row r="963" ht="15.75" customHeight="1">
      <c r="A963" s="498"/>
      <c r="B963" s="106"/>
      <c r="C963" s="106"/>
      <c r="D963" s="499"/>
      <c r="E963" s="499"/>
      <c r="K963" s="500"/>
      <c r="N963" s="495"/>
      <c r="O963" s="501"/>
      <c r="P963" s="495"/>
      <c r="Q963" s="78"/>
      <c r="R963" s="502"/>
      <c r="S963" s="503"/>
      <c r="T963" s="78"/>
    </row>
    <row r="964" ht="15.75" customHeight="1">
      <c r="A964" s="498"/>
      <c r="B964" s="106"/>
      <c r="C964" s="106"/>
      <c r="D964" s="499"/>
      <c r="E964" s="499"/>
      <c r="K964" s="500"/>
      <c r="N964" s="495"/>
      <c r="O964" s="501"/>
      <c r="P964" s="495"/>
      <c r="Q964" s="78"/>
      <c r="R964" s="502"/>
      <c r="S964" s="503"/>
      <c r="T964" s="78"/>
    </row>
    <row r="965" ht="15.75" customHeight="1">
      <c r="A965" s="498"/>
      <c r="B965" s="106"/>
      <c r="C965" s="106"/>
      <c r="D965" s="499"/>
      <c r="E965" s="499"/>
      <c r="K965" s="500"/>
      <c r="N965" s="495"/>
      <c r="O965" s="501"/>
      <c r="P965" s="495"/>
      <c r="Q965" s="78"/>
      <c r="R965" s="502"/>
      <c r="S965" s="503"/>
      <c r="T965" s="78"/>
    </row>
    <row r="966" ht="15.75" customHeight="1">
      <c r="A966" s="498"/>
      <c r="B966" s="106"/>
      <c r="C966" s="106"/>
      <c r="D966" s="499"/>
      <c r="E966" s="499"/>
      <c r="K966" s="500"/>
      <c r="N966" s="495"/>
      <c r="O966" s="501"/>
      <c r="P966" s="495"/>
      <c r="Q966" s="78"/>
      <c r="R966" s="502"/>
      <c r="S966" s="503"/>
      <c r="T966" s="78"/>
    </row>
    <row r="967" ht="15.75" customHeight="1">
      <c r="A967" s="498"/>
      <c r="B967" s="106"/>
      <c r="C967" s="106"/>
      <c r="D967" s="499"/>
      <c r="E967" s="499"/>
      <c r="K967" s="500"/>
      <c r="N967" s="495"/>
      <c r="O967" s="501"/>
      <c r="P967" s="495"/>
      <c r="Q967" s="78"/>
      <c r="R967" s="502"/>
      <c r="S967" s="503"/>
      <c r="T967" s="78"/>
    </row>
    <row r="968" ht="15.75" customHeight="1">
      <c r="A968" s="498"/>
      <c r="B968" s="106"/>
      <c r="C968" s="106"/>
      <c r="D968" s="499"/>
      <c r="E968" s="499"/>
      <c r="K968" s="500"/>
      <c r="N968" s="495"/>
      <c r="O968" s="501"/>
      <c r="P968" s="495"/>
      <c r="Q968" s="78"/>
      <c r="R968" s="502"/>
      <c r="S968" s="503"/>
      <c r="T968" s="78"/>
    </row>
    <row r="969" ht="15.75" customHeight="1">
      <c r="A969" s="498"/>
      <c r="B969" s="106"/>
      <c r="C969" s="106"/>
      <c r="D969" s="499"/>
      <c r="E969" s="499"/>
      <c r="K969" s="500"/>
      <c r="N969" s="495"/>
      <c r="O969" s="501"/>
      <c r="P969" s="495"/>
      <c r="Q969" s="78"/>
      <c r="R969" s="502"/>
      <c r="S969" s="503"/>
      <c r="T969" s="78"/>
    </row>
    <row r="970" ht="15.75" customHeight="1">
      <c r="A970" s="498"/>
      <c r="B970" s="106"/>
      <c r="C970" s="106"/>
      <c r="D970" s="499"/>
      <c r="E970" s="499"/>
      <c r="K970" s="500"/>
      <c r="N970" s="495"/>
      <c r="O970" s="501"/>
      <c r="P970" s="495"/>
      <c r="Q970" s="78"/>
      <c r="R970" s="502"/>
      <c r="S970" s="503"/>
      <c r="T970" s="78"/>
    </row>
    <row r="971" ht="15.75" customHeight="1">
      <c r="A971" s="498"/>
      <c r="B971" s="106"/>
      <c r="C971" s="106"/>
      <c r="D971" s="499"/>
      <c r="E971" s="499"/>
      <c r="K971" s="500"/>
      <c r="N971" s="495"/>
      <c r="O971" s="501"/>
      <c r="P971" s="495"/>
      <c r="Q971" s="78"/>
      <c r="R971" s="502"/>
      <c r="S971" s="503"/>
      <c r="T971" s="78"/>
    </row>
    <row r="972" ht="15.75" customHeight="1">
      <c r="A972" s="498"/>
      <c r="B972" s="106"/>
      <c r="C972" s="106"/>
      <c r="D972" s="499"/>
      <c r="E972" s="499"/>
      <c r="K972" s="500"/>
      <c r="N972" s="495"/>
      <c r="O972" s="501"/>
      <c r="P972" s="495"/>
      <c r="Q972" s="78"/>
      <c r="R972" s="502"/>
      <c r="S972" s="503"/>
      <c r="T972" s="78"/>
    </row>
    <row r="973" ht="15.75" customHeight="1">
      <c r="A973" s="498"/>
      <c r="B973" s="106"/>
      <c r="C973" s="106"/>
      <c r="D973" s="499"/>
      <c r="E973" s="499"/>
      <c r="K973" s="500"/>
      <c r="N973" s="495"/>
      <c r="O973" s="501"/>
      <c r="P973" s="495"/>
      <c r="Q973" s="78"/>
      <c r="R973" s="502"/>
      <c r="S973" s="503"/>
      <c r="T973" s="78"/>
    </row>
    <row r="974" ht="15.75" customHeight="1">
      <c r="A974" s="498"/>
      <c r="B974" s="106"/>
      <c r="C974" s="106"/>
      <c r="D974" s="499"/>
      <c r="E974" s="499"/>
      <c r="K974" s="500"/>
      <c r="N974" s="495"/>
      <c r="O974" s="501"/>
      <c r="P974" s="495"/>
      <c r="Q974" s="78"/>
      <c r="R974" s="502"/>
      <c r="S974" s="503"/>
      <c r="T974" s="78"/>
    </row>
    <row r="975" ht="15.75" customHeight="1">
      <c r="A975" s="498"/>
      <c r="B975" s="106"/>
      <c r="C975" s="106"/>
      <c r="D975" s="499"/>
      <c r="E975" s="499"/>
      <c r="K975" s="500"/>
      <c r="N975" s="495"/>
      <c r="O975" s="501"/>
      <c r="P975" s="495"/>
      <c r="Q975" s="78"/>
      <c r="R975" s="502"/>
      <c r="S975" s="503"/>
      <c r="T975" s="78"/>
    </row>
    <row r="976" ht="15.75" customHeight="1">
      <c r="A976" s="498"/>
      <c r="B976" s="106"/>
      <c r="C976" s="106"/>
      <c r="D976" s="499"/>
      <c r="E976" s="499"/>
      <c r="K976" s="500"/>
      <c r="N976" s="495"/>
      <c r="O976" s="501"/>
      <c r="P976" s="495"/>
      <c r="Q976" s="78"/>
      <c r="R976" s="502"/>
      <c r="S976" s="503"/>
      <c r="T976" s="78"/>
    </row>
    <row r="977" ht="15.75" customHeight="1">
      <c r="A977" s="498"/>
      <c r="B977" s="106"/>
      <c r="C977" s="106"/>
      <c r="D977" s="499"/>
      <c r="E977" s="499"/>
      <c r="K977" s="500"/>
      <c r="N977" s="495"/>
      <c r="O977" s="501"/>
      <c r="P977" s="495"/>
      <c r="Q977" s="78"/>
      <c r="R977" s="502"/>
      <c r="S977" s="503"/>
      <c r="T977" s="78"/>
    </row>
    <row r="978" ht="15.75" customHeight="1">
      <c r="A978" s="498"/>
      <c r="B978" s="106"/>
      <c r="C978" s="106"/>
      <c r="D978" s="499"/>
      <c r="E978" s="499"/>
      <c r="K978" s="500"/>
      <c r="N978" s="495"/>
      <c r="O978" s="501"/>
      <c r="P978" s="495"/>
      <c r="Q978" s="78"/>
      <c r="R978" s="502"/>
      <c r="S978" s="503"/>
      <c r="T978" s="78"/>
    </row>
    <row r="979" ht="15.75" customHeight="1">
      <c r="A979" s="498"/>
      <c r="B979" s="106"/>
      <c r="C979" s="106"/>
      <c r="D979" s="499"/>
      <c r="E979" s="499"/>
      <c r="K979" s="500"/>
      <c r="N979" s="495"/>
      <c r="O979" s="501"/>
      <c r="P979" s="495"/>
      <c r="Q979" s="78"/>
      <c r="R979" s="502"/>
      <c r="S979" s="503"/>
      <c r="T979" s="78"/>
    </row>
    <row r="980" ht="15.75" customHeight="1">
      <c r="A980" s="498"/>
      <c r="B980" s="106"/>
      <c r="C980" s="106"/>
      <c r="D980" s="499"/>
      <c r="E980" s="499"/>
      <c r="K980" s="500"/>
      <c r="N980" s="495"/>
      <c r="O980" s="501"/>
      <c r="P980" s="495"/>
      <c r="Q980" s="78"/>
      <c r="R980" s="502"/>
      <c r="S980" s="503"/>
      <c r="T980" s="78"/>
    </row>
    <row r="981" ht="15.75" customHeight="1">
      <c r="A981" s="498"/>
      <c r="B981" s="106"/>
      <c r="C981" s="106"/>
      <c r="D981" s="499"/>
      <c r="E981" s="499"/>
      <c r="K981" s="500"/>
      <c r="N981" s="495"/>
      <c r="O981" s="501"/>
      <c r="P981" s="495"/>
      <c r="Q981" s="78"/>
      <c r="R981" s="502"/>
      <c r="S981" s="503"/>
      <c r="T981" s="78"/>
    </row>
    <row r="982" ht="15.75" customHeight="1">
      <c r="A982" s="498"/>
      <c r="B982" s="106"/>
      <c r="C982" s="106"/>
      <c r="D982" s="499"/>
      <c r="E982" s="499"/>
      <c r="K982" s="500"/>
      <c r="N982" s="495"/>
      <c r="O982" s="501"/>
      <c r="P982" s="495"/>
      <c r="Q982" s="78"/>
      <c r="R982" s="502"/>
      <c r="S982" s="503"/>
      <c r="T982" s="78"/>
    </row>
    <row r="983" ht="15.75" customHeight="1">
      <c r="A983" s="498"/>
      <c r="B983" s="106"/>
      <c r="C983" s="106"/>
      <c r="D983" s="499"/>
      <c r="E983" s="499"/>
      <c r="K983" s="500"/>
      <c r="N983" s="495"/>
      <c r="O983" s="501"/>
      <c r="P983" s="495"/>
      <c r="Q983" s="78"/>
      <c r="R983" s="502"/>
      <c r="S983" s="503"/>
      <c r="T983" s="78"/>
    </row>
    <row r="984" ht="15.75" customHeight="1">
      <c r="A984" s="498"/>
      <c r="B984" s="106"/>
      <c r="C984" s="106"/>
      <c r="D984" s="499"/>
      <c r="E984" s="499"/>
      <c r="K984" s="500"/>
      <c r="N984" s="495"/>
      <c r="O984" s="501"/>
      <c r="P984" s="495"/>
      <c r="Q984" s="78"/>
      <c r="R984" s="502"/>
      <c r="S984" s="503"/>
      <c r="T984" s="78"/>
    </row>
    <row r="985" ht="15.75" customHeight="1">
      <c r="A985" s="498"/>
      <c r="B985" s="106"/>
      <c r="C985" s="106"/>
      <c r="D985" s="499"/>
      <c r="E985" s="499"/>
      <c r="K985" s="500"/>
      <c r="N985" s="495"/>
      <c r="O985" s="501"/>
      <c r="P985" s="495"/>
      <c r="Q985" s="78"/>
      <c r="R985" s="502"/>
      <c r="S985" s="503"/>
      <c r="T985" s="78"/>
    </row>
    <row r="986" ht="15.75" customHeight="1">
      <c r="A986" s="498"/>
      <c r="B986" s="106"/>
      <c r="C986" s="106"/>
      <c r="D986" s="499"/>
      <c r="E986" s="499"/>
      <c r="K986" s="500"/>
      <c r="N986" s="495"/>
      <c r="O986" s="501"/>
      <c r="P986" s="495"/>
      <c r="Q986" s="78"/>
      <c r="R986" s="502"/>
      <c r="S986" s="503"/>
      <c r="T986" s="78"/>
    </row>
    <row r="987" ht="15.75" customHeight="1">
      <c r="A987" s="498"/>
      <c r="B987" s="106"/>
      <c r="C987" s="106"/>
      <c r="D987" s="499"/>
      <c r="E987" s="499"/>
      <c r="K987" s="500"/>
      <c r="N987" s="495"/>
      <c r="O987" s="501"/>
      <c r="P987" s="495"/>
      <c r="Q987" s="78"/>
      <c r="R987" s="502"/>
      <c r="S987" s="503"/>
      <c r="T987" s="78"/>
    </row>
    <row r="988" ht="15.75" customHeight="1">
      <c r="A988" s="498"/>
      <c r="B988" s="106"/>
      <c r="C988" s="106"/>
      <c r="D988" s="499"/>
      <c r="E988" s="499"/>
      <c r="K988" s="500"/>
      <c r="N988" s="495"/>
      <c r="O988" s="501"/>
      <c r="P988" s="495"/>
      <c r="Q988" s="78"/>
      <c r="R988" s="502"/>
      <c r="S988" s="503"/>
      <c r="T988" s="78"/>
    </row>
    <row r="989" ht="15.75" customHeight="1">
      <c r="A989" s="498"/>
      <c r="B989" s="106"/>
      <c r="C989" s="106"/>
      <c r="D989" s="499"/>
      <c r="E989" s="499"/>
      <c r="K989" s="500"/>
      <c r="N989" s="495"/>
      <c r="O989" s="501"/>
      <c r="P989" s="495"/>
      <c r="Q989" s="78"/>
      <c r="R989" s="502"/>
      <c r="S989" s="503"/>
      <c r="T989" s="78"/>
    </row>
    <row r="990" ht="15.75" customHeight="1">
      <c r="A990" s="498"/>
      <c r="B990" s="106"/>
      <c r="C990" s="106"/>
      <c r="D990" s="499"/>
      <c r="E990" s="499"/>
      <c r="K990" s="500"/>
      <c r="N990" s="495"/>
      <c r="O990" s="501"/>
      <c r="P990" s="495"/>
      <c r="Q990" s="78"/>
      <c r="R990" s="502"/>
      <c r="S990" s="503"/>
      <c r="T990" s="78"/>
    </row>
    <row r="991" ht="15.75" customHeight="1">
      <c r="A991" s="498"/>
      <c r="B991" s="106"/>
      <c r="C991" s="106"/>
      <c r="D991" s="499"/>
      <c r="E991" s="499"/>
      <c r="K991" s="500"/>
      <c r="N991" s="495"/>
      <c r="O991" s="501"/>
      <c r="P991" s="495"/>
      <c r="Q991" s="78"/>
      <c r="R991" s="502"/>
      <c r="S991" s="503"/>
      <c r="T991" s="78"/>
    </row>
    <row r="992" ht="15.75" customHeight="1">
      <c r="A992" s="498"/>
      <c r="B992" s="106"/>
      <c r="C992" s="106"/>
      <c r="D992" s="499"/>
      <c r="E992" s="499"/>
      <c r="K992" s="500"/>
      <c r="N992" s="495"/>
      <c r="O992" s="501"/>
      <c r="P992" s="495"/>
      <c r="Q992" s="78"/>
      <c r="R992" s="502"/>
      <c r="S992" s="503"/>
      <c r="T992" s="78"/>
    </row>
    <row r="993" ht="15.75" customHeight="1">
      <c r="A993" s="498"/>
      <c r="B993" s="106"/>
      <c r="C993" s="106"/>
      <c r="D993" s="499"/>
      <c r="E993" s="499"/>
      <c r="K993" s="500"/>
      <c r="N993" s="495"/>
      <c r="O993" s="501"/>
      <c r="P993" s="495"/>
      <c r="Q993" s="78"/>
      <c r="R993" s="502"/>
      <c r="S993" s="503"/>
      <c r="T993" s="78"/>
    </row>
    <row r="994" ht="15.75" customHeight="1">
      <c r="A994" s="498"/>
      <c r="B994" s="106"/>
      <c r="C994" s="106"/>
      <c r="D994" s="499"/>
      <c r="E994" s="499"/>
      <c r="K994" s="500"/>
      <c r="N994" s="495"/>
      <c r="O994" s="501"/>
      <c r="P994" s="495"/>
      <c r="Q994" s="78"/>
      <c r="R994" s="502"/>
      <c r="S994" s="503"/>
      <c r="T994" s="78"/>
    </row>
    <row r="995" ht="15.75" customHeight="1">
      <c r="A995" s="498"/>
      <c r="B995" s="106"/>
      <c r="C995" s="106"/>
      <c r="D995" s="499"/>
      <c r="E995" s="499"/>
      <c r="K995" s="500"/>
      <c r="N995" s="495"/>
      <c r="O995" s="501"/>
      <c r="P995" s="495"/>
      <c r="Q995" s="78"/>
      <c r="R995" s="502"/>
      <c r="S995" s="503"/>
      <c r="T995" s="78"/>
    </row>
    <row r="996" ht="15.75" customHeight="1">
      <c r="A996" s="498"/>
      <c r="B996" s="106"/>
      <c r="C996" s="106"/>
      <c r="D996" s="499"/>
      <c r="E996" s="499"/>
      <c r="K996" s="500"/>
      <c r="N996" s="495"/>
      <c r="O996" s="501"/>
      <c r="P996" s="495"/>
      <c r="Q996" s="78"/>
      <c r="R996" s="502"/>
      <c r="S996" s="503"/>
      <c r="T996" s="78"/>
    </row>
    <row r="997" ht="15.75" customHeight="1">
      <c r="A997" s="498"/>
      <c r="B997" s="106"/>
      <c r="C997" s="106"/>
      <c r="D997" s="499"/>
      <c r="E997" s="499"/>
      <c r="K997" s="500"/>
      <c r="N997" s="495"/>
      <c r="O997" s="501"/>
      <c r="P997" s="495"/>
      <c r="Q997" s="78"/>
      <c r="R997" s="502"/>
      <c r="S997" s="503"/>
      <c r="T997" s="78"/>
    </row>
    <row r="998" ht="15.75" customHeight="1">
      <c r="A998" s="498"/>
      <c r="B998" s="106"/>
      <c r="C998" s="106"/>
      <c r="D998" s="499"/>
      <c r="E998" s="499"/>
      <c r="K998" s="500"/>
      <c r="N998" s="495"/>
      <c r="O998" s="501"/>
      <c r="P998" s="495"/>
      <c r="Q998" s="78"/>
      <c r="R998" s="502"/>
      <c r="S998" s="503"/>
      <c r="T998" s="78"/>
    </row>
    <row r="999" ht="15.75" customHeight="1">
      <c r="A999" s="498"/>
      <c r="B999" s="106"/>
      <c r="C999" s="106"/>
      <c r="D999" s="499"/>
      <c r="E999" s="499"/>
      <c r="K999" s="500"/>
      <c r="N999" s="495"/>
      <c r="O999" s="501"/>
      <c r="P999" s="495"/>
      <c r="Q999" s="78"/>
      <c r="R999" s="502"/>
      <c r="S999" s="503"/>
      <c r="T999" s="78"/>
    </row>
    <row r="1000" ht="15.75" customHeight="1">
      <c r="A1000" s="498"/>
      <c r="B1000" s="106"/>
      <c r="C1000" s="106"/>
      <c r="D1000" s="499"/>
      <c r="E1000" s="499"/>
      <c r="K1000" s="500"/>
      <c r="N1000" s="495"/>
      <c r="O1000" s="501"/>
      <c r="P1000" s="495"/>
      <c r="Q1000" s="78"/>
      <c r="R1000" s="502"/>
      <c r="S1000" s="503"/>
      <c r="T1000" s="78"/>
    </row>
    <row r="1001" ht="15.75" customHeight="1">
      <c r="A1001" s="498"/>
      <c r="B1001" s="106"/>
      <c r="C1001" s="106"/>
      <c r="D1001" s="499"/>
      <c r="E1001" s="499"/>
      <c r="K1001" s="500"/>
      <c r="N1001" s="495"/>
      <c r="O1001" s="501"/>
      <c r="P1001" s="495"/>
      <c r="Q1001" s="78"/>
      <c r="R1001" s="502"/>
      <c r="S1001" s="503"/>
      <c r="T1001" s="78"/>
    </row>
    <row r="1002" ht="15.75" customHeight="1">
      <c r="A1002" s="498"/>
      <c r="B1002" s="106"/>
      <c r="C1002" s="106"/>
      <c r="D1002" s="499"/>
      <c r="E1002" s="499"/>
      <c r="K1002" s="500"/>
      <c r="N1002" s="495"/>
      <c r="O1002" s="501"/>
      <c r="P1002" s="495"/>
      <c r="Q1002" s="78"/>
      <c r="R1002" s="502"/>
      <c r="S1002" s="503"/>
      <c r="T1002" s="78"/>
    </row>
    <row r="1003" ht="15.75" customHeight="1">
      <c r="A1003" s="498"/>
      <c r="B1003" s="106"/>
      <c r="C1003" s="106"/>
      <c r="D1003" s="499"/>
      <c r="E1003" s="499"/>
      <c r="K1003" s="500"/>
      <c r="N1003" s="495"/>
      <c r="O1003" s="501"/>
      <c r="P1003" s="495"/>
      <c r="Q1003" s="78"/>
      <c r="R1003" s="502"/>
      <c r="S1003" s="503"/>
      <c r="T1003" s="78"/>
    </row>
    <row r="1004" ht="15.75" customHeight="1">
      <c r="A1004" s="498"/>
      <c r="B1004" s="106"/>
      <c r="C1004" s="106"/>
      <c r="D1004" s="499"/>
      <c r="E1004" s="499"/>
      <c r="K1004" s="500"/>
      <c r="N1004" s="495"/>
      <c r="O1004" s="501"/>
      <c r="P1004" s="495"/>
      <c r="Q1004" s="78"/>
      <c r="R1004" s="502"/>
      <c r="S1004" s="503"/>
      <c r="T1004" s="78"/>
    </row>
    <row r="1005" ht="15.75" customHeight="1">
      <c r="A1005" s="498"/>
      <c r="B1005" s="106"/>
      <c r="C1005" s="106"/>
      <c r="D1005" s="499"/>
      <c r="E1005" s="499"/>
      <c r="K1005" s="500"/>
      <c r="N1005" s="495"/>
      <c r="O1005" s="501"/>
      <c r="P1005" s="495"/>
      <c r="Q1005" s="78"/>
      <c r="R1005" s="502"/>
      <c r="S1005" s="503"/>
      <c r="T1005" s="78"/>
    </row>
    <row r="1006" ht="15.75" customHeight="1">
      <c r="A1006" s="498"/>
      <c r="B1006" s="106"/>
      <c r="C1006" s="106"/>
      <c r="D1006" s="499"/>
      <c r="E1006" s="499"/>
      <c r="K1006" s="500"/>
      <c r="N1006" s="495"/>
      <c r="O1006" s="501"/>
      <c r="P1006" s="495"/>
      <c r="Q1006" s="78"/>
      <c r="R1006" s="502"/>
      <c r="S1006" s="503"/>
      <c r="T1006" s="78"/>
    </row>
    <row r="1007" ht="15.75" customHeight="1">
      <c r="A1007" s="498"/>
      <c r="B1007" s="106"/>
      <c r="C1007" s="106"/>
      <c r="D1007" s="499"/>
      <c r="E1007" s="499"/>
      <c r="K1007" s="500"/>
      <c r="N1007" s="495"/>
      <c r="O1007" s="501"/>
      <c r="P1007" s="495"/>
      <c r="Q1007" s="78"/>
      <c r="R1007" s="502"/>
      <c r="S1007" s="503"/>
      <c r="T1007" s="78"/>
    </row>
    <row r="1008" ht="15.75" customHeight="1">
      <c r="A1008" s="498"/>
      <c r="B1008" s="106"/>
      <c r="C1008" s="106"/>
      <c r="D1008" s="499"/>
      <c r="E1008" s="499"/>
      <c r="K1008" s="500"/>
      <c r="N1008" s="495"/>
      <c r="O1008" s="501"/>
      <c r="P1008" s="495"/>
      <c r="Q1008" s="78"/>
      <c r="R1008" s="502"/>
      <c r="S1008" s="503"/>
      <c r="T1008" s="78"/>
    </row>
    <row r="1009" ht="15.75" customHeight="1">
      <c r="A1009" s="498"/>
      <c r="B1009" s="106"/>
      <c r="C1009" s="106"/>
      <c r="D1009" s="499"/>
      <c r="E1009" s="499"/>
      <c r="K1009" s="500"/>
      <c r="N1009" s="495"/>
      <c r="O1009" s="501"/>
      <c r="P1009" s="495"/>
      <c r="Q1009" s="78"/>
      <c r="R1009" s="502"/>
      <c r="S1009" s="503"/>
      <c r="T1009" s="78"/>
    </row>
    <row r="1010" ht="15.75" customHeight="1">
      <c r="A1010" s="498"/>
      <c r="B1010" s="106"/>
      <c r="C1010" s="106"/>
      <c r="D1010" s="499"/>
      <c r="E1010" s="499"/>
      <c r="K1010" s="500"/>
      <c r="N1010" s="495"/>
      <c r="O1010" s="501"/>
      <c r="P1010" s="495"/>
      <c r="Q1010" s="78"/>
      <c r="R1010" s="502"/>
      <c r="S1010" s="503"/>
      <c r="T1010" s="78"/>
    </row>
    <row r="1011" ht="15.75" customHeight="1">
      <c r="A1011" s="498"/>
      <c r="B1011" s="106"/>
      <c r="C1011" s="106"/>
      <c r="D1011" s="499"/>
      <c r="E1011" s="499"/>
      <c r="K1011" s="500"/>
      <c r="N1011" s="495"/>
      <c r="O1011" s="501"/>
      <c r="P1011" s="495"/>
      <c r="Q1011" s="78"/>
      <c r="R1011" s="502"/>
      <c r="S1011" s="503"/>
      <c r="T1011" s="78"/>
    </row>
    <row r="1012" ht="15.75" customHeight="1">
      <c r="A1012" s="498"/>
      <c r="B1012" s="106"/>
      <c r="C1012" s="106"/>
      <c r="D1012" s="499"/>
      <c r="E1012" s="499"/>
      <c r="K1012" s="500"/>
      <c r="N1012" s="495"/>
      <c r="O1012" s="501"/>
      <c r="P1012" s="495"/>
      <c r="Q1012" s="78"/>
      <c r="R1012" s="502"/>
      <c r="S1012" s="503"/>
      <c r="T1012" s="78"/>
    </row>
    <row r="1013" ht="15.75" customHeight="1">
      <c r="A1013" s="498"/>
      <c r="B1013" s="106"/>
      <c r="C1013" s="106"/>
      <c r="D1013" s="499"/>
      <c r="E1013" s="499"/>
      <c r="K1013" s="500"/>
      <c r="N1013" s="495"/>
      <c r="O1013" s="501"/>
      <c r="P1013" s="495"/>
      <c r="Q1013" s="78"/>
      <c r="R1013" s="502"/>
      <c r="S1013" s="503"/>
      <c r="T1013" s="78"/>
    </row>
    <row r="1014" ht="15.75" customHeight="1">
      <c r="A1014" s="498"/>
      <c r="B1014" s="106"/>
      <c r="C1014" s="106"/>
      <c r="D1014" s="499"/>
      <c r="E1014" s="499"/>
      <c r="K1014" s="500"/>
      <c r="N1014" s="495"/>
      <c r="O1014" s="501"/>
      <c r="P1014" s="495"/>
      <c r="Q1014" s="78"/>
      <c r="R1014" s="502"/>
      <c r="S1014" s="503"/>
      <c r="T1014" s="78"/>
    </row>
    <row r="1015" ht="15.75" customHeight="1">
      <c r="A1015" s="498"/>
      <c r="B1015" s="106"/>
      <c r="C1015" s="106"/>
      <c r="D1015" s="499"/>
      <c r="E1015" s="499"/>
      <c r="K1015" s="500"/>
      <c r="N1015" s="495"/>
      <c r="O1015" s="501"/>
      <c r="P1015" s="495"/>
      <c r="Q1015" s="78"/>
      <c r="R1015" s="502"/>
      <c r="S1015" s="503"/>
      <c r="T1015" s="78"/>
    </row>
    <row r="1016" ht="15.75" customHeight="1">
      <c r="A1016" s="498"/>
      <c r="B1016" s="106"/>
      <c r="C1016" s="106"/>
      <c r="D1016" s="499"/>
      <c r="E1016" s="499"/>
      <c r="K1016" s="500"/>
      <c r="N1016" s="495"/>
      <c r="O1016" s="501"/>
      <c r="P1016" s="495"/>
      <c r="Q1016" s="78"/>
      <c r="R1016" s="502"/>
      <c r="S1016" s="503"/>
      <c r="T1016" s="78"/>
    </row>
    <row r="1017" ht="15.75" customHeight="1">
      <c r="A1017" s="498"/>
      <c r="B1017" s="106"/>
      <c r="C1017" s="106"/>
      <c r="D1017" s="499"/>
      <c r="E1017" s="499"/>
      <c r="K1017" s="500"/>
      <c r="N1017" s="495"/>
      <c r="O1017" s="501"/>
      <c r="P1017" s="495"/>
      <c r="Q1017" s="78"/>
      <c r="R1017" s="502"/>
      <c r="S1017" s="503"/>
      <c r="T1017" s="78"/>
    </row>
    <row r="1018" ht="15.75" customHeight="1">
      <c r="A1018" s="498"/>
      <c r="B1018" s="106"/>
      <c r="C1018" s="106"/>
      <c r="D1018" s="499"/>
      <c r="E1018" s="499"/>
      <c r="K1018" s="500"/>
      <c r="N1018" s="495"/>
      <c r="O1018" s="501"/>
      <c r="P1018" s="495"/>
      <c r="Q1018" s="78"/>
      <c r="R1018" s="502"/>
      <c r="S1018" s="503"/>
      <c r="T1018" s="78"/>
    </row>
    <row r="1019" ht="15.75" customHeight="1">
      <c r="A1019" s="498"/>
      <c r="B1019" s="106"/>
      <c r="C1019" s="106"/>
      <c r="D1019" s="499"/>
      <c r="E1019" s="499"/>
      <c r="K1019" s="500"/>
      <c r="N1019" s="495"/>
      <c r="O1019" s="501"/>
      <c r="P1019" s="495"/>
      <c r="Q1019" s="78"/>
      <c r="R1019" s="502"/>
      <c r="S1019" s="503"/>
      <c r="T1019" s="78"/>
    </row>
    <row r="1020" ht="15.75" customHeight="1">
      <c r="A1020" s="498"/>
      <c r="B1020" s="106"/>
      <c r="C1020" s="106"/>
      <c r="D1020" s="499"/>
      <c r="E1020" s="499"/>
      <c r="K1020" s="500"/>
      <c r="N1020" s="495"/>
      <c r="O1020" s="501"/>
      <c r="P1020" s="495"/>
      <c r="Q1020" s="78"/>
      <c r="R1020" s="502"/>
      <c r="S1020" s="503"/>
      <c r="T1020" s="78"/>
    </row>
    <row r="1021" ht="15.75" customHeight="1">
      <c r="A1021" s="498"/>
      <c r="B1021" s="106"/>
      <c r="C1021" s="106"/>
      <c r="D1021" s="499"/>
      <c r="E1021" s="499"/>
      <c r="K1021" s="500"/>
      <c r="N1021" s="495"/>
      <c r="O1021" s="501"/>
      <c r="P1021" s="495"/>
      <c r="Q1021" s="78"/>
      <c r="R1021" s="502"/>
      <c r="S1021" s="503"/>
      <c r="T1021" s="78"/>
    </row>
    <row r="1022" ht="15.75" customHeight="1">
      <c r="A1022" s="498"/>
      <c r="B1022" s="106"/>
      <c r="C1022" s="106"/>
      <c r="D1022" s="499"/>
      <c r="E1022" s="499"/>
      <c r="K1022" s="500"/>
      <c r="N1022" s="495"/>
      <c r="O1022" s="501"/>
      <c r="P1022" s="495"/>
      <c r="Q1022" s="78"/>
      <c r="R1022" s="502"/>
      <c r="S1022" s="503"/>
      <c r="T1022" s="78"/>
    </row>
    <row r="1023" ht="15.75" customHeight="1">
      <c r="A1023" s="498"/>
      <c r="B1023" s="106"/>
      <c r="C1023" s="106"/>
      <c r="D1023" s="499"/>
      <c r="E1023" s="499"/>
      <c r="K1023" s="500"/>
      <c r="N1023" s="495"/>
      <c r="O1023" s="501"/>
      <c r="P1023" s="495"/>
      <c r="Q1023" s="78"/>
      <c r="R1023" s="502"/>
      <c r="S1023" s="503"/>
      <c r="T1023" s="78"/>
    </row>
    <row r="1024" ht="15.75" customHeight="1">
      <c r="A1024" s="498"/>
      <c r="B1024" s="106"/>
      <c r="C1024" s="106"/>
      <c r="D1024" s="499"/>
      <c r="E1024" s="499"/>
      <c r="K1024" s="500"/>
      <c r="N1024" s="495"/>
      <c r="O1024" s="501"/>
      <c r="P1024" s="495"/>
      <c r="Q1024" s="78"/>
      <c r="R1024" s="502"/>
      <c r="S1024" s="503"/>
      <c r="T1024" s="78"/>
    </row>
    <row r="1025" ht="15.75" customHeight="1">
      <c r="A1025" s="498"/>
      <c r="B1025" s="106"/>
      <c r="C1025" s="106"/>
      <c r="D1025" s="499"/>
      <c r="E1025" s="499"/>
      <c r="K1025" s="500"/>
      <c r="N1025" s="495"/>
      <c r="O1025" s="501"/>
      <c r="P1025" s="495"/>
      <c r="Q1025" s="78"/>
      <c r="R1025" s="502"/>
      <c r="S1025" s="503"/>
      <c r="T1025" s="78"/>
    </row>
    <row r="1026" ht="15.75" customHeight="1">
      <c r="A1026" s="498"/>
      <c r="B1026" s="106"/>
      <c r="C1026" s="106"/>
      <c r="D1026" s="499"/>
      <c r="E1026" s="499"/>
      <c r="K1026" s="500"/>
      <c r="N1026" s="495"/>
      <c r="O1026" s="501"/>
      <c r="P1026" s="495"/>
      <c r="Q1026" s="78"/>
      <c r="R1026" s="502"/>
      <c r="S1026" s="503"/>
      <c r="T1026" s="78"/>
    </row>
    <row r="1027" ht="15.75" customHeight="1">
      <c r="A1027" s="498"/>
      <c r="B1027" s="106"/>
      <c r="C1027" s="106"/>
      <c r="D1027" s="499"/>
      <c r="E1027" s="499"/>
      <c r="K1027" s="500"/>
      <c r="N1027" s="495"/>
      <c r="O1027" s="501"/>
      <c r="P1027" s="495"/>
      <c r="Q1027" s="78"/>
      <c r="R1027" s="502"/>
      <c r="S1027" s="503"/>
      <c r="T1027" s="78"/>
    </row>
    <row r="1028" ht="15.75" customHeight="1">
      <c r="A1028" s="498"/>
      <c r="B1028" s="106"/>
      <c r="C1028" s="106"/>
      <c r="D1028" s="499"/>
      <c r="E1028" s="499"/>
      <c r="K1028" s="500"/>
      <c r="N1028" s="495"/>
      <c r="O1028" s="501"/>
      <c r="P1028" s="495"/>
      <c r="Q1028" s="78"/>
      <c r="R1028" s="502"/>
      <c r="S1028" s="503"/>
      <c r="T1028" s="78"/>
    </row>
    <row r="1029" ht="15.75" customHeight="1">
      <c r="A1029" s="498"/>
      <c r="B1029" s="106"/>
      <c r="C1029" s="106"/>
      <c r="D1029" s="499"/>
      <c r="E1029" s="499"/>
      <c r="K1029" s="500"/>
      <c r="N1029" s="495"/>
      <c r="O1029" s="501"/>
      <c r="P1029" s="495"/>
      <c r="Q1029" s="78"/>
      <c r="R1029" s="502"/>
      <c r="S1029" s="503"/>
      <c r="T1029" s="78"/>
    </row>
    <row r="1030" ht="15.75" customHeight="1">
      <c r="A1030" s="498"/>
      <c r="B1030" s="106"/>
      <c r="C1030" s="106"/>
      <c r="D1030" s="499"/>
      <c r="E1030" s="499"/>
      <c r="K1030" s="500"/>
      <c r="N1030" s="495"/>
      <c r="O1030" s="501"/>
      <c r="P1030" s="495"/>
      <c r="Q1030" s="78"/>
      <c r="R1030" s="502"/>
      <c r="S1030" s="503"/>
      <c r="T1030" s="78"/>
    </row>
    <row r="1031" ht="15.75" customHeight="1">
      <c r="A1031" s="498"/>
      <c r="B1031" s="106"/>
      <c r="C1031" s="106"/>
      <c r="D1031" s="499"/>
      <c r="E1031" s="499"/>
      <c r="K1031" s="500"/>
      <c r="N1031" s="495"/>
      <c r="O1031" s="501"/>
      <c r="P1031" s="495"/>
      <c r="Q1031" s="78"/>
      <c r="R1031" s="502"/>
      <c r="S1031" s="503"/>
      <c r="T1031" s="78"/>
    </row>
    <row r="1032" ht="15.75" customHeight="1">
      <c r="A1032" s="498"/>
      <c r="B1032" s="106"/>
      <c r="C1032" s="106"/>
      <c r="D1032" s="499"/>
      <c r="E1032" s="499"/>
      <c r="K1032" s="500"/>
      <c r="N1032" s="495"/>
      <c r="O1032" s="501"/>
      <c r="P1032" s="495"/>
      <c r="Q1032" s="78"/>
      <c r="R1032" s="502"/>
      <c r="S1032" s="503"/>
      <c r="T1032" s="78"/>
    </row>
    <row r="1033" ht="15.75" customHeight="1">
      <c r="A1033" s="498"/>
      <c r="B1033" s="106"/>
      <c r="C1033" s="106"/>
      <c r="D1033" s="499"/>
      <c r="E1033" s="499"/>
      <c r="K1033" s="500"/>
      <c r="N1033" s="495"/>
      <c r="O1033" s="501"/>
      <c r="P1033" s="495"/>
      <c r="Q1033" s="78"/>
      <c r="R1033" s="502"/>
      <c r="S1033" s="503"/>
      <c r="T1033" s="78"/>
    </row>
    <row r="1034" ht="15.75" customHeight="1">
      <c r="A1034" s="498"/>
      <c r="B1034" s="106"/>
      <c r="C1034" s="106"/>
      <c r="D1034" s="499"/>
      <c r="E1034" s="499"/>
      <c r="K1034" s="500"/>
      <c r="N1034" s="495"/>
      <c r="O1034" s="501"/>
      <c r="P1034" s="495"/>
      <c r="Q1034" s="78"/>
      <c r="R1034" s="502"/>
      <c r="S1034" s="503"/>
      <c r="T1034" s="78"/>
    </row>
    <row r="1035" ht="15.75" customHeight="1">
      <c r="A1035" s="498"/>
      <c r="B1035" s="106"/>
      <c r="C1035" s="106"/>
      <c r="D1035" s="499"/>
      <c r="E1035" s="499"/>
      <c r="K1035" s="500"/>
      <c r="N1035" s="495"/>
      <c r="O1035" s="501"/>
      <c r="P1035" s="495"/>
      <c r="Q1035" s="78"/>
      <c r="R1035" s="502"/>
      <c r="S1035" s="503"/>
      <c r="T1035" s="78"/>
    </row>
    <row r="1036" ht="15.75" customHeight="1">
      <c r="A1036" s="498"/>
      <c r="B1036" s="106"/>
      <c r="C1036" s="106"/>
      <c r="D1036" s="499"/>
      <c r="E1036" s="499"/>
      <c r="K1036" s="500"/>
      <c r="N1036" s="495"/>
      <c r="O1036" s="501"/>
      <c r="P1036" s="495"/>
      <c r="Q1036" s="78"/>
      <c r="R1036" s="502"/>
      <c r="S1036" s="503"/>
      <c r="T1036" s="78"/>
    </row>
    <row r="1037" ht="15.75" customHeight="1">
      <c r="A1037" s="498"/>
      <c r="B1037" s="106"/>
      <c r="C1037" s="106"/>
      <c r="D1037" s="499"/>
      <c r="E1037" s="499"/>
      <c r="K1037" s="500"/>
      <c r="N1037" s="495"/>
      <c r="O1037" s="501"/>
      <c r="P1037" s="495"/>
      <c r="Q1037" s="78"/>
      <c r="R1037" s="502"/>
      <c r="S1037" s="503"/>
      <c r="T1037" s="78"/>
    </row>
    <row r="1038" ht="15.75" customHeight="1">
      <c r="A1038" s="498"/>
      <c r="B1038" s="106"/>
      <c r="C1038" s="106"/>
      <c r="D1038" s="499"/>
      <c r="E1038" s="499"/>
      <c r="K1038" s="500"/>
      <c r="N1038" s="495"/>
      <c r="O1038" s="501"/>
      <c r="P1038" s="495"/>
      <c r="Q1038" s="78"/>
      <c r="R1038" s="502"/>
      <c r="S1038" s="503"/>
      <c r="T1038" s="78"/>
    </row>
    <row r="1039" ht="15.75" customHeight="1">
      <c r="A1039" s="498"/>
      <c r="B1039" s="106"/>
      <c r="C1039" s="106"/>
      <c r="D1039" s="499"/>
      <c r="E1039" s="499"/>
      <c r="K1039" s="500"/>
      <c r="N1039" s="495"/>
      <c r="O1039" s="501"/>
      <c r="P1039" s="495"/>
      <c r="Q1039" s="78"/>
      <c r="R1039" s="502"/>
      <c r="S1039" s="503"/>
      <c r="T1039" s="78"/>
    </row>
    <row r="1040" ht="15.75" customHeight="1">
      <c r="A1040" s="498"/>
      <c r="B1040" s="106"/>
      <c r="C1040" s="106"/>
      <c r="D1040" s="499"/>
      <c r="E1040" s="499"/>
      <c r="K1040" s="500"/>
      <c r="N1040" s="495"/>
      <c r="O1040" s="501"/>
      <c r="P1040" s="495"/>
      <c r="Q1040" s="78"/>
      <c r="R1040" s="502"/>
      <c r="S1040" s="503"/>
      <c r="T1040" s="78"/>
    </row>
    <row r="1041" ht="15.75" customHeight="1">
      <c r="A1041" s="498"/>
      <c r="B1041" s="106"/>
      <c r="C1041" s="106"/>
      <c r="D1041" s="499"/>
      <c r="E1041" s="499"/>
      <c r="K1041" s="500"/>
      <c r="N1041" s="495"/>
      <c r="O1041" s="501"/>
      <c r="P1041" s="495"/>
      <c r="Q1041" s="78"/>
      <c r="R1041" s="502"/>
      <c r="S1041" s="503"/>
      <c r="T1041" s="78"/>
    </row>
    <row r="1042" ht="15.75" customHeight="1">
      <c r="A1042" s="498"/>
      <c r="B1042" s="106"/>
      <c r="C1042" s="106"/>
      <c r="D1042" s="499"/>
      <c r="E1042" s="499"/>
      <c r="K1042" s="500"/>
      <c r="N1042" s="495"/>
      <c r="O1042" s="501"/>
      <c r="P1042" s="495"/>
      <c r="Q1042" s="78"/>
      <c r="R1042" s="502"/>
      <c r="S1042" s="503"/>
      <c r="T1042" s="78"/>
    </row>
    <row r="1043" ht="15.75" customHeight="1">
      <c r="A1043" s="498"/>
      <c r="B1043" s="106"/>
      <c r="C1043" s="106"/>
      <c r="D1043" s="499"/>
      <c r="E1043" s="499"/>
      <c r="K1043" s="500"/>
      <c r="N1043" s="495"/>
      <c r="O1043" s="501"/>
      <c r="P1043" s="495"/>
      <c r="Q1043" s="78"/>
      <c r="R1043" s="502"/>
      <c r="S1043" s="503"/>
      <c r="T1043" s="78"/>
    </row>
    <row r="1044" ht="15.75" customHeight="1">
      <c r="A1044" s="498"/>
      <c r="B1044" s="106"/>
      <c r="C1044" s="106"/>
      <c r="D1044" s="499"/>
      <c r="E1044" s="499"/>
      <c r="K1044" s="500"/>
      <c r="N1044" s="495"/>
      <c r="O1044" s="501"/>
      <c r="P1044" s="495"/>
      <c r="Q1044" s="78"/>
      <c r="R1044" s="502"/>
      <c r="S1044" s="503"/>
      <c r="T1044" s="78"/>
    </row>
    <row r="1045" ht="15.75" customHeight="1">
      <c r="A1045" s="498"/>
      <c r="B1045" s="106"/>
      <c r="C1045" s="106"/>
      <c r="D1045" s="499"/>
      <c r="E1045" s="499"/>
      <c r="K1045" s="500"/>
      <c r="N1045" s="495"/>
      <c r="O1045" s="501"/>
      <c r="P1045" s="495"/>
      <c r="Q1045" s="78"/>
      <c r="R1045" s="502"/>
      <c r="S1045" s="503"/>
      <c r="T1045" s="78"/>
    </row>
    <row r="1046" ht="15.75" customHeight="1">
      <c r="A1046" s="498"/>
      <c r="B1046" s="106"/>
      <c r="C1046" s="106"/>
      <c r="D1046" s="499"/>
      <c r="E1046" s="499"/>
      <c r="K1046" s="500"/>
      <c r="N1046" s="495"/>
      <c r="O1046" s="501"/>
      <c r="P1046" s="495"/>
      <c r="Q1046" s="78"/>
      <c r="R1046" s="502"/>
      <c r="S1046" s="503"/>
      <c r="T1046" s="78"/>
    </row>
    <row r="1047" ht="15.75" customHeight="1">
      <c r="A1047" s="498"/>
      <c r="B1047" s="106"/>
      <c r="C1047" s="106"/>
      <c r="D1047" s="499"/>
      <c r="E1047" s="499"/>
      <c r="K1047" s="500"/>
      <c r="N1047" s="495"/>
      <c r="O1047" s="501"/>
      <c r="P1047" s="495"/>
      <c r="Q1047" s="78"/>
      <c r="R1047" s="502"/>
      <c r="S1047" s="503"/>
      <c r="T1047" s="78"/>
    </row>
    <row r="1048" ht="15.75" customHeight="1">
      <c r="A1048" s="498"/>
      <c r="B1048" s="106"/>
      <c r="C1048" s="106"/>
      <c r="D1048" s="499"/>
      <c r="E1048" s="499"/>
      <c r="K1048" s="500"/>
      <c r="N1048" s="495"/>
      <c r="O1048" s="501"/>
      <c r="P1048" s="495"/>
      <c r="Q1048" s="78"/>
      <c r="R1048" s="502"/>
      <c r="S1048" s="503"/>
      <c r="T1048" s="78"/>
    </row>
    <row r="1049" ht="15.75" customHeight="1">
      <c r="A1049" s="498"/>
      <c r="B1049" s="106"/>
      <c r="C1049" s="106"/>
      <c r="D1049" s="499"/>
      <c r="E1049" s="499"/>
      <c r="K1049" s="500"/>
      <c r="N1049" s="495"/>
      <c r="O1049" s="501"/>
      <c r="P1049" s="495"/>
      <c r="Q1049" s="78"/>
      <c r="R1049" s="502"/>
      <c r="S1049" s="503"/>
      <c r="T1049" s="78"/>
    </row>
    <row r="1050" ht="15.75" customHeight="1">
      <c r="A1050" s="498"/>
      <c r="B1050" s="106"/>
      <c r="C1050" s="106"/>
      <c r="D1050" s="499"/>
      <c r="E1050" s="499"/>
      <c r="K1050" s="500"/>
      <c r="N1050" s="495"/>
      <c r="O1050" s="501"/>
      <c r="P1050" s="495"/>
      <c r="Q1050" s="78"/>
      <c r="R1050" s="502"/>
      <c r="S1050" s="503"/>
      <c r="T1050" s="78"/>
    </row>
    <row r="1051" ht="15.75" customHeight="1">
      <c r="A1051" s="498"/>
      <c r="B1051" s="106"/>
      <c r="C1051" s="106"/>
      <c r="D1051" s="499"/>
      <c r="E1051" s="499"/>
      <c r="K1051" s="500"/>
      <c r="N1051" s="495"/>
      <c r="O1051" s="501"/>
      <c r="P1051" s="495"/>
      <c r="Q1051" s="78"/>
      <c r="R1051" s="502"/>
      <c r="S1051" s="503"/>
      <c r="T1051" s="78"/>
    </row>
    <row r="1052" ht="15.75" customHeight="1">
      <c r="A1052" s="498"/>
      <c r="B1052" s="106"/>
      <c r="C1052" s="106"/>
      <c r="D1052" s="499"/>
      <c r="E1052" s="499"/>
      <c r="K1052" s="500"/>
      <c r="N1052" s="495"/>
      <c r="O1052" s="501"/>
      <c r="P1052" s="495"/>
      <c r="Q1052" s="78"/>
      <c r="R1052" s="502"/>
      <c r="S1052" s="503"/>
      <c r="T1052" s="78"/>
    </row>
    <row r="1053" ht="15.75" customHeight="1">
      <c r="A1053" s="498"/>
      <c r="B1053" s="106"/>
      <c r="C1053" s="106"/>
      <c r="D1053" s="499"/>
      <c r="E1053" s="499"/>
      <c r="K1053" s="500"/>
      <c r="N1053" s="495"/>
      <c r="O1053" s="501"/>
      <c r="P1053" s="495"/>
      <c r="Q1053" s="78"/>
      <c r="R1053" s="502"/>
      <c r="S1053" s="503"/>
      <c r="T1053" s="78"/>
    </row>
    <row r="1054" ht="15.75" customHeight="1">
      <c r="A1054" s="498"/>
      <c r="B1054" s="106"/>
      <c r="C1054" s="106"/>
      <c r="D1054" s="499"/>
      <c r="E1054" s="499"/>
      <c r="K1054" s="500"/>
      <c r="N1054" s="495"/>
      <c r="O1054" s="501"/>
      <c r="P1054" s="495"/>
      <c r="Q1054" s="78"/>
      <c r="R1054" s="502"/>
      <c r="S1054" s="503"/>
      <c r="T1054" s="78"/>
    </row>
    <row r="1055" ht="15.75" customHeight="1">
      <c r="A1055" s="498"/>
      <c r="B1055" s="106"/>
      <c r="C1055" s="106"/>
      <c r="D1055" s="499"/>
      <c r="E1055" s="499"/>
      <c r="K1055" s="500"/>
      <c r="N1055" s="495"/>
      <c r="O1055" s="501"/>
      <c r="P1055" s="495"/>
      <c r="Q1055" s="78"/>
      <c r="R1055" s="502"/>
      <c r="S1055" s="503"/>
      <c r="T1055" s="78"/>
    </row>
    <row r="1056" ht="15.75" customHeight="1">
      <c r="A1056" s="498"/>
      <c r="B1056" s="106"/>
      <c r="C1056" s="106"/>
      <c r="D1056" s="499"/>
      <c r="E1056" s="499"/>
      <c r="K1056" s="500"/>
      <c r="N1056" s="495"/>
      <c r="O1056" s="501"/>
      <c r="P1056" s="495"/>
      <c r="Q1056" s="78"/>
      <c r="R1056" s="502"/>
      <c r="S1056" s="503"/>
      <c r="T1056" s="78"/>
    </row>
    <row r="1057" ht="15.75" customHeight="1">
      <c r="A1057" s="498"/>
      <c r="B1057" s="106"/>
      <c r="C1057" s="106"/>
      <c r="D1057" s="499"/>
      <c r="E1057" s="499"/>
      <c r="K1057" s="500"/>
      <c r="N1057" s="495"/>
      <c r="O1057" s="501"/>
      <c r="P1057" s="495"/>
      <c r="Q1057" s="78"/>
      <c r="R1057" s="502"/>
      <c r="S1057" s="503"/>
      <c r="T1057" s="78"/>
    </row>
    <row r="1058" ht="15.75" customHeight="1">
      <c r="A1058" s="498"/>
      <c r="B1058" s="106"/>
      <c r="C1058" s="106"/>
      <c r="D1058" s="499"/>
      <c r="E1058" s="499"/>
      <c r="K1058" s="500"/>
      <c r="N1058" s="495"/>
      <c r="O1058" s="501"/>
      <c r="P1058" s="495"/>
      <c r="Q1058" s="78"/>
      <c r="R1058" s="502"/>
      <c r="S1058" s="503"/>
      <c r="T1058" s="78"/>
    </row>
    <row r="1059" ht="15.75" customHeight="1">
      <c r="A1059" s="498"/>
      <c r="B1059" s="106"/>
      <c r="C1059" s="106"/>
      <c r="D1059" s="499"/>
      <c r="E1059" s="499"/>
      <c r="K1059" s="500"/>
      <c r="N1059" s="495"/>
      <c r="O1059" s="501"/>
      <c r="P1059" s="495"/>
      <c r="Q1059" s="78"/>
      <c r="R1059" s="502"/>
      <c r="S1059" s="503"/>
      <c r="T1059" s="78"/>
    </row>
    <row r="1060" ht="15.75" customHeight="1">
      <c r="A1060" s="498"/>
      <c r="B1060" s="106"/>
      <c r="C1060" s="106"/>
      <c r="D1060" s="499"/>
      <c r="E1060" s="499"/>
      <c r="K1060" s="500"/>
      <c r="N1060" s="495"/>
      <c r="O1060" s="501"/>
      <c r="P1060" s="495"/>
      <c r="Q1060" s="78"/>
      <c r="R1060" s="502"/>
      <c r="S1060" s="503"/>
      <c r="T1060" s="78"/>
    </row>
    <row r="1061" ht="15.75" customHeight="1">
      <c r="A1061" s="498"/>
      <c r="B1061" s="106"/>
      <c r="C1061" s="106"/>
      <c r="D1061" s="499"/>
      <c r="E1061" s="499"/>
      <c r="K1061" s="500"/>
      <c r="N1061" s="495"/>
      <c r="O1061" s="501"/>
      <c r="P1061" s="495"/>
      <c r="Q1061" s="78"/>
      <c r="R1061" s="502"/>
      <c r="S1061" s="503"/>
      <c r="T1061" s="78"/>
    </row>
    <row r="1062" ht="15.75" customHeight="1">
      <c r="A1062" s="498"/>
      <c r="B1062" s="106"/>
      <c r="C1062" s="106"/>
      <c r="D1062" s="499"/>
      <c r="E1062" s="499"/>
      <c r="K1062" s="500"/>
      <c r="N1062" s="495"/>
      <c r="O1062" s="501"/>
      <c r="P1062" s="495"/>
      <c r="Q1062" s="78"/>
      <c r="R1062" s="502"/>
      <c r="S1062" s="503"/>
      <c r="T1062" s="78"/>
    </row>
    <row r="1063" ht="15.75" customHeight="1">
      <c r="A1063" s="498"/>
      <c r="B1063" s="106"/>
      <c r="C1063" s="106"/>
      <c r="D1063" s="499"/>
      <c r="E1063" s="499"/>
      <c r="K1063" s="500"/>
      <c r="N1063" s="495"/>
      <c r="O1063" s="501"/>
      <c r="P1063" s="495"/>
      <c r="Q1063" s="78"/>
      <c r="R1063" s="502"/>
      <c r="S1063" s="503"/>
      <c r="T1063" s="78"/>
    </row>
    <row r="1064" ht="15.75" customHeight="1">
      <c r="A1064" s="498"/>
      <c r="B1064" s="106"/>
      <c r="C1064" s="106"/>
      <c r="D1064" s="499"/>
      <c r="E1064" s="499"/>
      <c r="K1064" s="500"/>
      <c r="N1064" s="495"/>
      <c r="O1064" s="501"/>
      <c r="P1064" s="495"/>
      <c r="Q1064" s="78"/>
      <c r="R1064" s="502"/>
      <c r="S1064" s="503"/>
      <c r="T1064" s="78"/>
    </row>
    <row r="1065" ht="15.75" customHeight="1">
      <c r="A1065" s="498"/>
      <c r="B1065" s="106"/>
      <c r="C1065" s="106"/>
      <c r="D1065" s="499"/>
      <c r="E1065" s="499"/>
      <c r="K1065" s="500"/>
      <c r="N1065" s="495"/>
      <c r="O1065" s="501"/>
      <c r="P1065" s="495"/>
      <c r="Q1065" s="78"/>
      <c r="R1065" s="502"/>
      <c r="S1065" s="503"/>
      <c r="T1065" s="78"/>
    </row>
    <row r="1066" ht="15.75" customHeight="1">
      <c r="A1066" s="498"/>
      <c r="B1066" s="106"/>
      <c r="C1066" s="106"/>
      <c r="D1066" s="499"/>
      <c r="E1066" s="499"/>
      <c r="K1066" s="500"/>
      <c r="N1066" s="495"/>
      <c r="O1066" s="501"/>
      <c r="P1066" s="495"/>
      <c r="Q1066" s="78"/>
      <c r="R1066" s="502"/>
      <c r="S1066" s="503"/>
      <c r="T1066" s="78"/>
    </row>
    <row r="1067" ht="15.75" customHeight="1">
      <c r="A1067" s="498"/>
      <c r="B1067" s="106"/>
      <c r="C1067" s="106"/>
      <c r="D1067" s="499"/>
      <c r="E1067" s="499"/>
      <c r="K1067" s="500"/>
      <c r="N1067" s="495"/>
      <c r="O1067" s="501"/>
      <c r="P1067" s="495"/>
      <c r="Q1067" s="78"/>
      <c r="R1067" s="502"/>
      <c r="S1067" s="503"/>
      <c r="T1067" s="78"/>
    </row>
    <row r="1068" ht="15.75" customHeight="1">
      <c r="A1068" s="498"/>
      <c r="B1068" s="106"/>
      <c r="C1068" s="106"/>
      <c r="D1068" s="499"/>
      <c r="E1068" s="499"/>
      <c r="K1068" s="500"/>
      <c r="N1068" s="495"/>
      <c r="O1068" s="501"/>
      <c r="P1068" s="495"/>
      <c r="Q1068" s="78"/>
      <c r="R1068" s="502"/>
      <c r="S1068" s="503"/>
      <c r="T1068" s="78"/>
    </row>
    <row r="1069" ht="15.75" customHeight="1">
      <c r="A1069" s="498"/>
      <c r="B1069" s="106"/>
      <c r="C1069" s="106"/>
      <c r="D1069" s="499"/>
      <c r="E1069" s="499"/>
      <c r="K1069" s="500"/>
      <c r="N1069" s="495"/>
      <c r="O1069" s="501"/>
      <c r="P1069" s="495"/>
      <c r="Q1069" s="78"/>
      <c r="R1069" s="502"/>
      <c r="S1069" s="503"/>
      <c r="T1069" s="78"/>
    </row>
    <row r="1070" ht="15.75" customHeight="1">
      <c r="A1070" s="498"/>
      <c r="B1070" s="106"/>
      <c r="C1070" s="106"/>
      <c r="D1070" s="499"/>
      <c r="E1070" s="499"/>
      <c r="K1070" s="500"/>
      <c r="N1070" s="495"/>
      <c r="O1070" s="501"/>
      <c r="P1070" s="495"/>
      <c r="Q1070" s="78"/>
      <c r="R1070" s="502"/>
      <c r="S1070" s="503"/>
      <c r="T1070" s="78"/>
    </row>
    <row r="1071" ht="15.75" customHeight="1">
      <c r="A1071" s="498"/>
      <c r="B1071" s="106"/>
      <c r="C1071" s="106"/>
      <c r="D1071" s="499"/>
      <c r="E1071" s="499"/>
      <c r="K1071" s="500"/>
      <c r="N1071" s="495"/>
      <c r="O1071" s="501"/>
      <c r="P1071" s="495"/>
      <c r="Q1071" s="78"/>
      <c r="R1071" s="502"/>
      <c r="S1071" s="503"/>
      <c r="T1071" s="78"/>
    </row>
    <row r="1072" ht="15.75" customHeight="1">
      <c r="A1072" s="498"/>
      <c r="B1072" s="106"/>
      <c r="C1072" s="106"/>
      <c r="D1072" s="499"/>
      <c r="E1072" s="499"/>
      <c r="K1072" s="500"/>
      <c r="N1072" s="495"/>
      <c r="O1072" s="501"/>
      <c r="P1072" s="495"/>
      <c r="Q1072" s="78"/>
      <c r="R1072" s="502"/>
      <c r="S1072" s="503"/>
      <c r="T1072" s="78"/>
    </row>
    <row r="1073" ht="15.75" customHeight="1">
      <c r="A1073" s="498"/>
      <c r="B1073" s="106"/>
      <c r="C1073" s="106"/>
      <c r="D1073" s="499"/>
      <c r="E1073" s="499"/>
      <c r="K1073" s="500"/>
      <c r="N1073" s="495"/>
      <c r="O1073" s="501"/>
      <c r="P1073" s="495"/>
      <c r="Q1073" s="78"/>
      <c r="R1073" s="502"/>
      <c r="S1073" s="503"/>
      <c r="T1073" s="78"/>
    </row>
  </sheetData>
  <autoFilter ref="$B$5:$B$143"/>
  <mergeCells count="3">
    <mergeCell ref="A1:D2"/>
    <mergeCell ref="Q5:S5"/>
    <mergeCell ref="A49:A50"/>
  </mergeCells>
  <printOptions/>
  <pageMargins bottom="0.3937007874015748" footer="0.0" header="0.0" left="0.35433070866141736" right="0.3937007874015748" top="0.3937007874015748"/>
  <pageSetup paperSize="9" orientation="landscape"/>
  <headerFooter>
    <oddFooter>&amp;C&amp;P&amp;&amp;[総ページ数]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23.14"/>
    <col customWidth="1" min="3" max="3" width="2.86"/>
    <col customWidth="1" min="4" max="7" width="8.86"/>
    <col customWidth="1" min="8" max="8" width="7.14"/>
    <col customWidth="1" min="9" max="9" width="12.71"/>
    <col customWidth="1" min="10" max="11" width="7.86"/>
    <col customWidth="1" min="12" max="12" width="2.29"/>
    <col customWidth="1" min="13" max="13" width="3.0"/>
    <col customWidth="1" min="14" max="14" width="16.71"/>
    <col customWidth="1" min="15" max="15" width="8.29"/>
    <col customWidth="1" min="16" max="16" width="9.14"/>
    <col customWidth="1" min="17" max="17" width="11.43"/>
    <col customWidth="1" min="18" max="18" width="16.14"/>
    <col customWidth="1" min="19" max="19" width="10.57"/>
    <col customWidth="1" min="20" max="20" width="7.86"/>
    <col customWidth="1" min="21" max="21" width="11.0"/>
    <col customWidth="1" min="22" max="26" width="7.57"/>
    <col customWidth="1" min="27" max="27" width="12.57"/>
  </cols>
  <sheetData>
    <row r="1" ht="13.5" customHeight="1">
      <c r="A1" s="194"/>
      <c r="B1" s="504"/>
      <c r="C1" s="505"/>
      <c r="D1" s="505"/>
      <c r="E1" s="505"/>
      <c r="F1" s="506"/>
      <c r="G1" s="506"/>
      <c r="H1" s="505"/>
      <c r="I1" s="505"/>
      <c r="J1" s="505"/>
      <c r="K1" s="194"/>
      <c r="L1" s="194"/>
      <c r="M1" s="194"/>
      <c r="N1" s="194"/>
      <c r="O1" s="194"/>
      <c r="P1" s="507"/>
      <c r="Q1" s="508"/>
      <c r="R1" s="508"/>
      <c r="S1" s="508"/>
      <c r="T1" s="508"/>
      <c r="U1" s="194"/>
      <c r="V1" s="194"/>
      <c r="W1" s="194"/>
      <c r="X1" s="194"/>
      <c r="Y1" s="194"/>
      <c r="Z1" s="194"/>
    </row>
    <row r="2" ht="13.5" customHeight="1">
      <c r="A2" s="509"/>
      <c r="B2" s="510" t="s">
        <v>940</v>
      </c>
      <c r="C2" s="511"/>
      <c r="D2" s="512" t="s">
        <v>10</v>
      </c>
      <c r="E2" s="512" t="s">
        <v>8</v>
      </c>
      <c r="F2" s="511" t="s">
        <v>941</v>
      </c>
      <c r="G2" s="511" t="s">
        <v>942</v>
      </c>
      <c r="H2" s="511" t="s">
        <v>943</v>
      </c>
      <c r="I2" s="511" t="s">
        <v>5</v>
      </c>
      <c r="J2" s="513" t="s">
        <v>12</v>
      </c>
      <c r="K2" s="514" t="s">
        <v>944</v>
      </c>
      <c r="L2" s="194"/>
      <c r="M2" s="194"/>
      <c r="N2" s="515" t="s">
        <v>4</v>
      </c>
      <c r="O2" s="516" t="s">
        <v>944</v>
      </c>
      <c r="P2" s="517" t="s">
        <v>18</v>
      </c>
      <c r="Q2" s="516" t="s">
        <v>945</v>
      </c>
      <c r="R2" s="507"/>
      <c r="S2" s="507"/>
      <c r="T2" s="507"/>
      <c r="U2" s="194"/>
      <c r="V2" s="194"/>
      <c r="W2" s="194"/>
      <c r="X2" s="194"/>
      <c r="Y2" s="194"/>
      <c r="Z2" s="194"/>
    </row>
    <row r="3" ht="13.5" customHeight="1">
      <c r="A3" s="509"/>
      <c r="B3" s="518" t="s">
        <v>946</v>
      </c>
      <c r="C3" s="519">
        <v>0.0</v>
      </c>
      <c r="D3" s="520">
        <v>0.0</v>
      </c>
      <c r="E3" s="520">
        <v>1500.0</v>
      </c>
      <c r="F3" s="521">
        <v>0.9166666666666666</v>
      </c>
      <c r="G3" s="522">
        <v>0.16666666666666666</v>
      </c>
      <c r="H3" s="520">
        <v>6.0</v>
      </c>
      <c r="I3" s="523" t="s">
        <v>947</v>
      </c>
      <c r="J3" s="524"/>
      <c r="K3" s="525" t="s">
        <v>946</v>
      </c>
      <c r="L3" s="194"/>
      <c r="M3" s="194"/>
      <c r="N3" s="526" t="s">
        <v>948</v>
      </c>
      <c r="O3" s="527" t="s">
        <v>946</v>
      </c>
      <c r="P3" s="517">
        <v>50.0</v>
      </c>
      <c r="Q3" s="527" t="s">
        <v>949</v>
      </c>
      <c r="R3" s="528"/>
      <c r="S3" s="529" t="s">
        <v>950</v>
      </c>
      <c r="T3" s="527" t="s">
        <v>951</v>
      </c>
      <c r="U3" s="530">
        <v>50.0</v>
      </c>
      <c r="V3" s="527" t="s">
        <v>949</v>
      </c>
      <c r="W3" s="194"/>
      <c r="X3" s="194"/>
      <c r="Y3" s="194"/>
      <c r="Z3" s="194"/>
    </row>
    <row r="4" ht="13.5" customHeight="1">
      <c r="A4" s="509"/>
      <c r="B4" s="531" t="s">
        <v>952</v>
      </c>
      <c r="C4" s="519">
        <v>0.0</v>
      </c>
      <c r="D4" s="532">
        <v>0.0</v>
      </c>
      <c r="E4" s="532">
        <v>1500.0</v>
      </c>
      <c r="F4" s="533">
        <v>0.041666666666666664</v>
      </c>
      <c r="G4" s="533">
        <v>0.20833333333333334</v>
      </c>
      <c r="H4" s="532">
        <v>4.0</v>
      </c>
      <c r="I4" s="523" t="s">
        <v>953</v>
      </c>
      <c r="J4" s="534"/>
      <c r="K4" s="525" t="s">
        <v>946</v>
      </c>
      <c r="L4" s="194"/>
      <c r="M4" s="194"/>
      <c r="N4" s="526" t="s">
        <v>954</v>
      </c>
      <c r="O4" s="527" t="s">
        <v>946</v>
      </c>
      <c r="P4" s="517">
        <v>500.0</v>
      </c>
      <c r="Q4" s="527" t="s">
        <v>955</v>
      </c>
      <c r="R4" s="535"/>
      <c r="S4" s="529" t="s">
        <v>956</v>
      </c>
      <c r="T4" s="527" t="s">
        <v>951</v>
      </c>
      <c r="U4" s="530">
        <v>5000.0</v>
      </c>
      <c r="V4" s="527" t="s">
        <v>957</v>
      </c>
      <c r="W4" s="194"/>
      <c r="X4" s="194"/>
      <c r="Y4" s="194"/>
      <c r="Z4" s="194"/>
    </row>
    <row r="5" ht="13.5" customHeight="1">
      <c r="A5" s="509"/>
      <c r="B5" s="531" t="s">
        <v>958</v>
      </c>
      <c r="C5" s="519">
        <v>0.0</v>
      </c>
      <c r="D5" s="532">
        <v>0.0</v>
      </c>
      <c r="E5" s="532">
        <v>1500.0</v>
      </c>
      <c r="F5" s="533">
        <v>0.0</v>
      </c>
      <c r="G5" s="533">
        <v>0.20833333333333334</v>
      </c>
      <c r="H5" s="532">
        <v>5.0</v>
      </c>
      <c r="I5" s="523" t="s">
        <v>959</v>
      </c>
      <c r="J5" s="534"/>
      <c r="K5" s="523" t="s">
        <v>951</v>
      </c>
      <c r="L5" s="194"/>
      <c r="M5" s="194"/>
      <c r="N5" s="526" t="s">
        <v>960</v>
      </c>
      <c r="O5" s="527" t="s">
        <v>946</v>
      </c>
      <c r="P5" s="517">
        <v>0.0</v>
      </c>
      <c r="Q5" s="536" t="s">
        <v>961</v>
      </c>
      <c r="R5" s="535"/>
      <c r="S5" s="529" t="s">
        <v>962</v>
      </c>
      <c r="T5" s="527" t="s">
        <v>951</v>
      </c>
      <c r="U5" s="530">
        <v>1.0</v>
      </c>
      <c r="V5" s="527" t="s">
        <v>963</v>
      </c>
      <c r="W5" s="194"/>
      <c r="X5" s="194"/>
      <c r="Y5" s="194"/>
      <c r="Z5" s="194"/>
    </row>
    <row r="6" ht="13.5" customHeight="1">
      <c r="A6" s="509"/>
      <c r="B6" s="531" t="s">
        <v>964</v>
      </c>
      <c r="C6" s="532">
        <v>0.0</v>
      </c>
      <c r="D6" s="532">
        <v>0.0</v>
      </c>
      <c r="E6" s="532">
        <v>1500.0</v>
      </c>
      <c r="F6" s="533">
        <v>0.041666666666666664</v>
      </c>
      <c r="G6" s="533">
        <v>0.20833333333333334</v>
      </c>
      <c r="H6" s="532">
        <v>4.0</v>
      </c>
      <c r="I6" s="523" t="s">
        <v>953</v>
      </c>
      <c r="J6" s="534"/>
      <c r="K6" s="523" t="s">
        <v>951</v>
      </c>
      <c r="L6" s="194"/>
      <c r="M6" s="194"/>
      <c r="N6" s="526" t="s">
        <v>965</v>
      </c>
      <c r="O6" s="527" t="s">
        <v>341</v>
      </c>
      <c r="P6" s="530">
        <v>60.0</v>
      </c>
      <c r="Q6" s="527" t="s">
        <v>949</v>
      </c>
      <c r="R6" s="535"/>
      <c r="S6" s="529" t="s">
        <v>966</v>
      </c>
      <c r="T6" s="527" t="s">
        <v>951</v>
      </c>
      <c r="U6" s="530">
        <v>400.0</v>
      </c>
      <c r="V6" s="527" t="s">
        <v>955</v>
      </c>
      <c r="W6" s="194"/>
      <c r="X6" s="194"/>
      <c r="Y6" s="194"/>
      <c r="Z6" s="194"/>
    </row>
    <row r="7" ht="13.5" customHeight="1">
      <c r="A7" s="509"/>
      <c r="B7" s="531" t="s">
        <v>967</v>
      </c>
      <c r="C7" s="532">
        <v>0.0</v>
      </c>
      <c r="D7" s="532">
        <v>0.0</v>
      </c>
      <c r="E7" s="532">
        <v>1500.0</v>
      </c>
      <c r="F7" s="533">
        <v>0.0</v>
      </c>
      <c r="G7" s="533">
        <v>0.20833333333333334</v>
      </c>
      <c r="H7" s="532">
        <v>5.0</v>
      </c>
      <c r="I7" s="523" t="s">
        <v>968</v>
      </c>
      <c r="J7" s="534"/>
      <c r="K7" s="523" t="s">
        <v>951</v>
      </c>
      <c r="L7" s="194"/>
      <c r="M7" s="194"/>
      <c r="N7" s="529" t="s">
        <v>969</v>
      </c>
      <c r="O7" s="527" t="s">
        <v>341</v>
      </c>
      <c r="P7" s="530">
        <v>50.0</v>
      </c>
      <c r="Q7" s="527" t="s">
        <v>949</v>
      </c>
      <c r="R7" s="535"/>
      <c r="S7" s="529" t="s">
        <v>970</v>
      </c>
      <c r="T7" s="527" t="s">
        <v>951</v>
      </c>
      <c r="U7" s="530">
        <v>80.0</v>
      </c>
      <c r="V7" s="527" t="s">
        <v>951</v>
      </c>
      <c r="W7" s="194"/>
      <c r="X7" s="194"/>
      <c r="Y7" s="194"/>
      <c r="Z7" s="194"/>
    </row>
    <row r="8" ht="13.5" customHeight="1">
      <c r="A8" s="509"/>
      <c r="B8" s="531" t="s">
        <v>971</v>
      </c>
      <c r="C8" s="532">
        <v>0.0</v>
      </c>
      <c r="D8" s="532">
        <v>0.0</v>
      </c>
      <c r="E8" s="532">
        <v>1500.0</v>
      </c>
      <c r="F8" s="533">
        <v>0.041666666666666664</v>
      </c>
      <c r="G8" s="533">
        <v>0.20833333333333334</v>
      </c>
      <c r="H8" s="532">
        <v>4.0</v>
      </c>
      <c r="I8" s="523" t="s">
        <v>972</v>
      </c>
      <c r="J8" s="534"/>
      <c r="K8" s="523" t="s">
        <v>951</v>
      </c>
      <c r="L8" s="194"/>
      <c r="M8" s="194"/>
      <c r="N8" s="529" t="s">
        <v>973</v>
      </c>
      <c r="O8" s="527" t="s">
        <v>341</v>
      </c>
      <c r="P8" s="537">
        <v>1000.0</v>
      </c>
      <c r="Q8" s="538" t="s">
        <v>961</v>
      </c>
      <c r="R8" s="539"/>
      <c r="S8" s="529" t="s">
        <v>974</v>
      </c>
      <c r="T8" s="527" t="s">
        <v>951</v>
      </c>
      <c r="U8" s="530">
        <v>200.0</v>
      </c>
      <c r="V8" s="527" t="s">
        <v>975</v>
      </c>
      <c r="W8" s="194"/>
      <c r="X8" s="194"/>
      <c r="Y8" s="194"/>
      <c r="Z8" s="194"/>
    </row>
    <row r="9" ht="13.5" customHeight="1">
      <c r="A9" s="509"/>
      <c r="B9" s="531" t="s">
        <v>976</v>
      </c>
      <c r="C9" s="519">
        <v>0.0</v>
      </c>
      <c r="D9" s="519">
        <v>0.0</v>
      </c>
      <c r="E9" s="519">
        <v>1500.0</v>
      </c>
      <c r="F9" s="540">
        <v>0.0</v>
      </c>
      <c r="G9" s="540">
        <v>0.20833333333333334</v>
      </c>
      <c r="H9" s="519">
        <v>5.0</v>
      </c>
      <c r="I9" s="523" t="s">
        <v>959</v>
      </c>
      <c r="J9" s="534"/>
      <c r="K9" s="534" t="s">
        <v>977</v>
      </c>
      <c r="L9" s="194"/>
      <c r="M9" s="194"/>
      <c r="N9" s="529" t="s">
        <v>978</v>
      </c>
      <c r="O9" s="527" t="s">
        <v>341</v>
      </c>
      <c r="P9" s="530">
        <v>100.0</v>
      </c>
      <c r="Q9" s="527" t="s">
        <v>979</v>
      </c>
      <c r="R9" s="539"/>
      <c r="S9" s="529" t="s">
        <v>980</v>
      </c>
      <c r="T9" s="527" t="s">
        <v>951</v>
      </c>
      <c r="U9" s="530">
        <v>100.0</v>
      </c>
      <c r="V9" s="527" t="s">
        <v>961</v>
      </c>
      <c r="W9" s="194"/>
      <c r="X9" s="194"/>
      <c r="Y9" s="194"/>
      <c r="Z9" s="194"/>
    </row>
    <row r="10" ht="13.5" customHeight="1">
      <c r="A10" s="509"/>
      <c r="B10" s="531" t="s">
        <v>981</v>
      </c>
      <c r="C10" s="519">
        <v>0.0</v>
      </c>
      <c r="D10" s="519">
        <v>0.0</v>
      </c>
      <c r="E10" s="519">
        <v>1500.0</v>
      </c>
      <c r="F10" s="540">
        <v>0.9791666666666666</v>
      </c>
      <c r="G10" s="540">
        <v>0.20833333333333334</v>
      </c>
      <c r="H10" s="519">
        <v>5.5</v>
      </c>
      <c r="I10" s="523" t="s">
        <v>982</v>
      </c>
      <c r="J10" s="534"/>
      <c r="K10" s="541" t="s">
        <v>977</v>
      </c>
      <c r="L10" s="194"/>
      <c r="M10" s="194"/>
      <c r="N10" s="529" t="s">
        <v>983</v>
      </c>
      <c r="O10" s="527" t="s">
        <v>341</v>
      </c>
      <c r="P10" s="530">
        <v>200.0</v>
      </c>
      <c r="Q10" s="527" t="s">
        <v>975</v>
      </c>
      <c r="R10" s="539"/>
      <c r="S10" s="539"/>
      <c r="T10" s="530"/>
      <c r="U10" s="194"/>
      <c r="V10" s="194"/>
      <c r="W10" s="194"/>
      <c r="X10" s="194"/>
      <c r="Y10" s="194"/>
      <c r="Z10" s="194"/>
    </row>
    <row r="11" ht="13.5" customHeight="1">
      <c r="A11" s="509"/>
      <c r="B11" s="531" t="s">
        <v>984</v>
      </c>
      <c r="C11" s="519">
        <v>0.0</v>
      </c>
      <c r="D11" s="519">
        <v>0.0</v>
      </c>
      <c r="E11" s="519">
        <v>1500.0</v>
      </c>
      <c r="F11" s="533">
        <v>0.0</v>
      </c>
      <c r="G11" s="533">
        <v>0.1875</v>
      </c>
      <c r="H11" s="532">
        <v>4.5</v>
      </c>
      <c r="I11" s="523" t="s">
        <v>985</v>
      </c>
      <c r="J11" s="534">
        <v>1280.0</v>
      </c>
      <c r="K11" s="541" t="s">
        <v>986</v>
      </c>
      <c r="L11" s="194"/>
      <c r="M11" s="194"/>
      <c r="N11" s="526" t="s">
        <v>987</v>
      </c>
      <c r="O11" s="527" t="s">
        <v>341</v>
      </c>
      <c r="P11" s="517">
        <v>400.0</v>
      </c>
      <c r="Q11" s="527" t="s">
        <v>955</v>
      </c>
      <c r="R11" s="539"/>
      <c r="S11" s="539"/>
      <c r="T11" s="530"/>
      <c r="U11" s="194"/>
      <c r="V11" s="194"/>
      <c r="W11" s="194"/>
      <c r="X11" s="194"/>
      <c r="Y11" s="194"/>
      <c r="Z11" s="194"/>
    </row>
    <row r="12" ht="13.5" customHeight="1">
      <c r="A12" s="509"/>
      <c r="B12" s="531" t="s">
        <v>988</v>
      </c>
      <c r="C12" s="532">
        <v>1.0</v>
      </c>
      <c r="D12" s="532">
        <v>12000.0</v>
      </c>
      <c r="E12" s="519">
        <v>0.0</v>
      </c>
      <c r="F12" s="540"/>
      <c r="G12" s="540"/>
      <c r="H12" s="519">
        <v>8.0</v>
      </c>
      <c r="I12" s="541"/>
      <c r="J12" s="534"/>
      <c r="K12" s="523" t="s">
        <v>989</v>
      </c>
      <c r="L12" s="194"/>
      <c r="M12" s="194"/>
      <c r="N12" s="529" t="s">
        <v>990</v>
      </c>
      <c r="O12" s="527" t="s">
        <v>341</v>
      </c>
      <c r="P12" s="530">
        <v>5000.0</v>
      </c>
      <c r="Q12" s="527" t="s">
        <v>957</v>
      </c>
      <c r="R12" s="539"/>
      <c r="S12" s="539"/>
      <c r="T12" s="530"/>
      <c r="U12" s="194"/>
      <c r="V12" s="194"/>
      <c r="W12" s="194"/>
      <c r="X12" s="194"/>
      <c r="Y12" s="194"/>
      <c r="Z12" s="194"/>
    </row>
    <row r="13" ht="13.5" customHeight="1">
      <c r="A13" s="509"/>
      <c r="B13" s="531" t="s">
        <v>252</v>
      </c>
      <c r="C13" s="532">
        <v>1.0</v>
      </c>
      <c r="D13" s="532">
        <v>6000.0</v>
      </c>
      <c r="E13" s="532">
        <v>0.0</v>
      </c>
      <c r="F13" s="533"/>
      <c r="G13" s="533"/>
      <c r="H13" s="532">
        <v>3.0</v>
      </c>
      <c r="I13" s="523"/>
      <c r="J13" s="534"/>
      <c r="K13" s="523" t="s">
        <v>991</v>
      </c>
      <c r="L13" s="194"/>
      <c r="M13" s="194"/>
      <c r="N13" s="529" t="s">
        <v>992</v>
      </c>
      <c r="O13" s="527" t="s">
        <v>341</v>
      </c>
      <c r="P13" s="530">
        <v>0.2</v>
      </c>
      <c r="Q13" s="527" t="s">
        <v>963</v>
      </c>
      <c r="R13" s="539"/>
      <c r="S13" s="539"/>
      <c r="T13" s="530"/>
      <c r="U13" s="194"/>
      <c r="V13" s="194"/>
      <c r="W13" s="194"/>
      <c r="X13" s="194"/>
      <c r="Y13" s="194"/>
      <c r="Z13" s="194"/>
    </row>
    <row r="14" ht="13.5" customHeight="1">
      <c r="A14" s="509"/>
      <c r="B14" s="531" t="s">
        <v>993</v>
      </c>
      <c r="C14" s="532">
        <v>1.0</v>
      </c>
      <c r="D14" s="532">
        <v>6500.0</v>
      </c>
      <c r="E14" s="532">
        <v>0.0</v>
      </c>
      <c r="F14" s="533"/>
      <c r="G14" s="533"/>
      <c r="H14" s="532">
        <v>3.0</v>
      </c>
      <c r="I14" s="523"/>
      <c r="J14" s="534"/>
      <c r="K14" s="523" t="s">
        <v>991</v>
      </c>
      <c r="L14" s="194"/>
      <c r="M14" s="194"/>
      <c r="N14" s="529" t="s">
        <v>994</v>
      </c>
      <c r="O14" s="527" t="s">
        <v>977</v>
      </c>
      <c r="P14" s="530">
        <v>60.0</v>
      </c>
      <c r="Q14" s="527" t="s">
        <v>949</v>
      </c>
      <c r="R14" s="539"/>
      <c r="S14" s="539"/>
      <c r="T14" s="530"/>
      <c r="U14" s="194"/>
      <c r="V14" s="194"/>
      <c r="W14" s="194"/>
      <c r="X14" s="194"/>
      <c r="Y14" s="194"/>
      <c r="Z14" s="194"/>
    </row>
    <row r="15" ht="13.5" customHeight="1">
      <c r="A15" s="509"/>
      <c r="B15" s="531" t="s">
        <v>995</v>
      </c>
      <c r="C15" s="519">
        <v>0.0</v>
      </c>
      <c r="D15" s="532">
        <v>0.0</v>
      </c>
      <c r="E15" s="532">
        <v>2000.0</v>
      </c>
      <c r="F15" s="533">
        <v>0.9583333333333334</v>
      </c>
      <c r="G15" s="533">
        <v>0.16666666666666666</v>
      </c>
      <c r="H15" s="532">
        <v>5.0</v>
      </c>
      <c r="I15" s="523" t="s">
        <v>996</v>
      </c>
      <c r="J15" s="523"/>
      <c r="K15" s="523" t="s">
        <v>997</v>
      </c>
      <c r="L15" s="194"/>
      <c r="M15" s="194"/>
      <c r="N15" s="529" t="s">
        <v>998</v>
      </c>
      <c r="O15" s="527" t="s">
        <v>977</v>
      </c>
      <c r="P15" s="517">
        <v>50.0</v>
      </c>
      <c r="Q15" s="527" t="s">
        <v>949</v>
      </c>
      <c r="R15" s="539"/>
      <c r="S15" s="539"/>
      <c r="T15" s="530"/>
      <c r="U15" s="194"/>
      <c r="V15" s="194"/>
      <c r="W15" s="194"/>
      <c r="X15" s="194"/>
      <c r="Y15" s="194"/>
      <c r="Z15" s="194"/>
    </row>
    <row r="16" ht="13.5" customHeight="1">
      <c r="A16" s="509"/>
      <c r="B16" s="531" t="s">
        <v>999</v>
      </c>
      <c r="C16" s="519">
        <v>0.0</v>
      </c>
      <c r="D16" s="532">
        <v>0.0</v>
      </c>
      <c r="E16" s="532">
        <v>2000.0</v>
      </c>
      <c r="F16" s="533">
        <v>0.0</v>
      </c>
      <c r="G16" s="533">
        <v>0.16666666666666666</v>
      </c>
      <c r="H16" s="532">
        <v>4.0</v>
      </c>
      <c r="I16" s="523" t="s">
        <v>1000</v>
      </c>
      <c r="J16" s="523"/>
      <c r="K16" s="523" t="s">
        <v>997</v>
      </c>
      <c r="L16" s="194"/>
      <c r="M16" s="194"/>
      <c r="N16" s="529" t="s">
        <v>1001</v>
      </c>
      <c r="O16" s="527" t="s">
        <v>977</v>
      </c>
      <c r="P16" s="530">
        <v>5000.0</v>
      </c>
      <c r="Q16" s="527" t="s">
        <v>957</v>
      </c>
      <c r="R16" s="542"/>
      <c r="S16" s="542"/>
      <c r="T16" s="537"/>
      <c r="U16" s="194"/>
      <c r="V16" s="194"/>
      <c r="W16" s="194"/>
      <c r="X16" s="194"/>
      <c r="Y16" s="194"/>
      <c r="Z16" s="194"/>
    </row>
    <row r="17" ht="13.5" customHeight="1">
      <c r="A17" s="509"/>
      <c r="B17" s="531" t="s">
        <v>1002</v>
      </c>
      <c r="C17" s="519">
        <v>0.0</v>
      </c>
      <c r="D17" s="532">
        <v>0.0</v>
      </c>
      <c r="E17" s="532">
        <v>2000.0</v>
      </c>
      <c r="F17" s="533">
        <v>0.9583333333333334</v>
      </c>
      <c r="G17" s="533">
        <v>0.20833333333333334</v>
      </c>
      <c r="H17" s="532">
        <v>6.0</v>
      </c>
      <c r="I17" s="523" t="s">
        <v>947</v>
      </c>
      <c r="J17" s="523"/>
      <c r="K17" s="523" t="s">
        <v>997</v>
      </c>
      <c r="L17" s="194"/>
      <c r="M17" s="194"/>
      <c r="N17" s="529" t="s">
        <v>1003</v>
      </c>
      <c r="O17" s="527" t="s">
        <v>977</v>
      </c>
      <c r="P17" s="530">
        <v>400.0</v>
      </c>
      <c r="Q17" s="527" t="s">
        <v>955</v>
      </c>
      <c r="R17" s="542"/>
      <c r="S17" s="542"/>
      <c r="T17" s="537"/>
      <c r="U17" s="194"/>
      <c r="V17" s="194"/>
      <c r="W17" s="194"/>
      <c r="X17" s="194"/>
      <c r="Y17" s="194"/>
      <c r="Z17" s="194"/>
    </row>
    <row r="18" ht="13.5" customHeight="1">
      <c r="A18" s="509"/>
      <c r="B18" s="531" t="s">
        <v>1004</v>
      </c>
      <c r="C18" s="519">
        <v>0.0</v>
      </c>
      <c r="D18" s="532">
        <v>0.0</v>
      </c>
      <c r="E18" s="532">
        <v>2000.0</v>
      </c>
      <c r="F18" s="533">
        <v>0.0</v>
      </c>
      <c r="G18" s="533">
        <v>0.20833333333333334</v>
      </c>
      <c r="H18" s="532">
        <v>5.0</v>
      </c>
      <c r="I18" s="523" t="s">
        <v>959</v>
      </c>
      <c r="J18" s="523"/>
      <c r="K18" s="523" t="s">
        <v>997</v>
      </c>
      <c r="L18" s="194"/>
      <c r="M18" s="194"/>
      <c r="N18" s="529" t="s">
        <v>1005</v>
      </c>
      <c r="O18" s="527" t="s">
        <v>977</v>
      </c>
      <c r="P18" s="517">
        <v>0.0</v>
      </c>
      <c r="Q18" s="527" t="s">
        <v>961</v>
      </c>
      <c r="R18" s="542"/>
      <c r="S18" s="542"/>
      <c r="T18" s="537"/>
      <c r="U18" s="194"/>
      <c r="V18" s="194"/>
      <c r="W18" s="194"/>
      <c r="X18" s="194"/>
      <c r="Y18" s="194"/>
      <c r="Z18" s="194"/>
    </row>
    <row r="19" ht="13.5" customHeight="1">
      <c r="A19" s="509"/>
      <c r="B19" s="531" t="s">
        <v>1006</v>
      </c>
      <c r="C19" s="519">
        <v>0.0</v>
      </c>
      <c r="D19" s="540"/>
      <c r="E19" s="532">
        <v>2000.0</v>
      </c>
      <c r="F19" s="533">
        <v>0.20833333333333334</v>
      </c>
      <c r="G19" s="533">
        <v>0.3333333333333333</v>
      </c>
      <c r="H19" s="532">
        <v>3.0</v>
      </c>
      <c r="I19" s="523" t="s">
        <v>1007</v>
      </c>
      <c r="J19" s="534"/>
      <c r="K19" s="523" t="s">
        <v>1008</v>
      </c>
      <c r="L19" s="194"/>
      <c r="M19" s="194"/>
      <c r="N19" s="529" t="s">
        <v>1009</v>
      </c>
      <c r="O19" s="527" t="s">
        <v>986</v>
      </c>
      <c r="P19" s="517">
        <v>50.0</v>
      </c>
      <c r="Q19" s="527" t="s">
        <v>949</v>
      </c>
      <c r="R19" s="542"/>
      <c r="S19" s="542"/>
      <c r="T19" s="537"/>
      <c r="U19" s="194"/>
      <c r="V19" s="194"/>
      <c r="W19" s="194"/>
      <c r="X19" s="194"/>
      <c r="Y19" s="194"/>
      <c r="Z19" s="194"/>
    </row>
    <row r="20" ht="13.5" customHeight="1">
      <c r="A20" s="509"/>
      <c r="B20" s="543" t="s">
        <v>1010</v>
      </c>
      <c r="C20" s="519">
        <v>0.0</v>
      </c>
      <c r="D20" s="540"/>
      <c r="E20" s="540"/>
      <c r="F20" s="540"/>
      <c r="G20" s="540"/>
      <c r="H20" s="519"/>
      <c r="I20" s="534" t="str">
        <f>IF(H20="","",CONCATENATE(HOUR(F20),":",TEXT(MINUTE(F20),"00")," ～ ",HOUR(G20),":",TEXT(MINUTE(G20),"00")))</f>
        <v/>
      </c>
      <c r="J20" s="534"/>
      <c r="K20" s="541" t="s">
        <v>1011</v>
      </c>
      <c r="L20" s="194"/>
      <c r="M20" s="194"/>
      <c r="N20" s="529" t="s">
        <v>1012</v>
      </c>
      <c r="O20" s="527" t="s">
        <v>986</v>
      </c>
      <c r="P20" s="530">
        <v>5000.0</v>
      </c>
      <c r="Q20" s="527" t="s">
        <v>957</v>
      </c>
      <c r="R20" s="542"/>
      <c r="S20" s="542"/>
      <c r="T20" s="537"/>
      <c r="U20" s="194"/>
      <c r="V20" s="194"/>
      <c r="W20" s="194"/>
      <c r="X20" s="194"/>
      <c r="Y20" s="194"/>
      <c r="Z20" s="194"/>
    </row>
    <row r="21" ht="13.5" customHeight="1">
      <c r="A21" s="509"/>
      <c r="B21" s="544" t="s">
        <v>1013</v>
      </c>
      <c r="C21" s="519">
        <v>0.0</v>
      </c>
      <c r="D21" s="545"/>
      <c r="E21" s="545">
        <v>1500.0</v>
      </c>
      <c r="F21" s="546">
        <v>0.0</v>
      </c>
      <c r="G21" s="546">
        <v>0.16666666666666666</v>
      </c>
      <c r="H21" s="547">
        <v>4.0</v>
      </c>
      <c r="I21" s="548" t="s">
        <v>1014</v>
      </c>
      <c r="J21" s="549"/>
      <c r="K21" s="550" t="s">
        <v>1015</v>
      </c>
      <c r="L21" s="194"/>
      <c r="M21" s="194"/>
      <c r="N21" s="529" t="s">
        <v>1016</v>
      </c>
      <c r="O21" s="527" t="s">
        <v>986</v>
      </c>
      <c r="P21" s="517">
        <v>400.0</v>
      </c>
      <c r="Q21" s="527" t="s">
        <v>955</v>
      </c>
      <c r="R21" s="542"/>
      <c r="S21" s="542"/>
      <c r="T21" s="537"/>
      <c r="U21" s="194"/>
      <c r="V21" s="194"/>
      <c r="W21" s="194"/>
      <c r="X21" s="194"/>
      <c r="Y21" s="194"/>
      <c r="Z21" s="194"/>
    </row>
    <row r="22" ht="13.5" customHeight="1">
      <c r="A22" s="509"/>
      <c r="B22" s="544" t="s">
        <v>1017</v>
      </c>
      <c r="C22" s="519">
        <v>0.0</v>
      </c>
      <c r="D22" s="551"/>
      <c r="E22" s="551">
        <v>1500.0</v>
      </c>
      <c r="F22" s="552">
        <v>0.9166666666666666</v>
      </c>
      <c r="G22" s="552">
        <v>0.0</v>
      </c>
      <c r="H22" s="553">
        <v>2.0</v>
      </c>
      <c r="I22" s="548" t="s">
        <v>1018</v>
      </c>
      <c r="J22" s="554"/>
      <c r="K22" s="550" t="s">
        <v>1015</v>
      </c>
      <c r="L22" s="194"/>
      <c r="M22" s="194"/>
      <c r="N22" s="529" t="s">
        <v>1019</v>
      </c>
      <c r="O22" s="527" t="s">
        <v>986</v>
      </c>
      <c r="P22" s="530">
        <v>0.0</v>
      </c>
      <c r="Q22" s="527" t="s">
        <v>961</v>
      </c>
      <c r="R22" s="542"/>
      <c r="S22" s="542"/>
      <c r="T22" s="555"/>
      <c r="U22" s="194"/>
      <c r="V22" s="194"/>
      <c r="W22" s="194"/>
      <c r="X22" s="194"/>
      <c r="Y22" s="194"/>
      <c r="Z22" s="194"/>
    </row>
    <row r="23" ht="13.5" customHeight="1">
      <c r="A23" s="556"/>
      <c r="B23" s="544" t="s">
        <v>1020</v>
      </c>
      <c r="C23" s="519">
        <v>0.0</v>
      </c>
      <c r="D23" s="551"/>
      <c r="E23" s="551">
        <v>2000.0</v>
      </c>
      <c r="F23" s="552"/>
      <c r="G23" s="552"/>
      <c r="H23" s="553"/>
      <c r="I23" s="523"/>
      <c r="J23" s="554"/>
      <c r="K23" s="550" t="s">
        <v>1015</v>
      </c>
      <c r="L23" s="194"/>
      <c r="M23" s="194"/>
      <c r="N23" s="529" t="s">
        <v>1021</v>
      </c>
      <c r="O23" s="527" t="s">
        <v>997</v>
      </c>
      <c r="P23" s="530">
        <v>1.0</v>
      </c>
      <c r="Q23" s="527" t="s">
        <v>963</v>
      </c>
      <c r="R23" s="539"/>
      <c r="S23" s="542"/>
      <c r="T23" s="530"/>
      <c r="U23" s="194"/>
      <c r="V23" s="194"/>
      <c r="W23" s="194"/>
      <c r="X23" s="194"/>
      <c r="Y23" s="194"/>
      <c r="Z23" s="194"/>
    </row>
    <row r="24" ht="13.5" customHeight="1">
      <c r="A24" s="556"/>
      <c r="B24" s="544" t="s">
        <v>284</v>
      </c>
      <c r="C24" s="519">
        <v>0.0</v>
      </c>
      <c r="D24" s="551"/>
      <c r="E24" s="551">
        <v>2000.0</v>
      </c>
      <c r="F24" s="552"/>
      <c r="G24" s="552"/>
      <c r="H24" s="553">
        <v>6.0</v>
      </c>
      <c r="I24" s="523" t="s">
        <v>1022</v>
      </c>
      <c r="J24" s="554"/>
      <c r="K24" s="550" t="s">
        <v>1023</v>
      </c>
      <c r="L24" s="194"/>
      <c r="M24" s="194"/>
      <c r="N24" s="529" t="s">
        <v>1024</v>
      </c>
      <c r="O24" s="527" t="s">
        <v>997</v>
      </c>
      <c r="P24" s="517">
        <v>40.0</v>
      </c>
      <c r="Q24" s="527" t="s">
        <v>949</v>
      </c>
      <c r="R24" s="539"/>
      <c r="S24" s="542"/>
      <c r="T24" s="530"/>
      <c r="U24" s="194"/>
      <c r="V24" s="194"/>
      <c r="W24" s="194"/>
      <c r="X24" s="194"/>
      <c r="Y24" s="194"/>
      <c r="Z24" s="194"/>
    </row>
    <row r="25" ht="13.5" customHeight="1">
      <c r="A25" s="509"/>
      <c r="B25" s="544" t="s">
        <v>1025</v>
      </c>
      <c r="C25" s="532">
        <v>1.0</v>
      </c>
      <c r="D25" s="551">
        <v>15000.0</v>
      </c>
      <c r="E25" s="551">
        <v>0.0</v>
      </c>
      <c r="F25" s="552"/>
      <c r="G25" s="552"/>
      <c r="H25" s="553">
        <v>6.0</v>
      </c>
      <c r="I25" s="523" t="s">
        <v>1022</v>
      </c>
      <c r="J25" s="554"/>
      <c r="K25" s="550" t="s">
        <v>1023</v>
      </c>
      <c r="L25" s="194"/>
      <c r="M25" s="194"/>
      <c r="N25" s="529" t="s">
        <v>1026</v>
      </c>
      <c r="O25" s="527" t="s">
        <v>997</v>
      </c>
      <c r="P25" s="517">
        <v>5000.0</v>
      </c>
      <c r="Q25" s="527" t="s">
        <v>957</v>
      </c>
      <c r="R25" s="542"/>
      <c r="S25" s="542"/>
      <c r="T25" s="537"/>
      <c r="U25" s="194"/>
      <c r="V25" s="194"/>
      <c r="W25" s="194"/>
      <c r="X25" s="194"/>
      <c r="Y25" s="194"/>
      <c r="Z25" s="194"/>
    </row>
    <row r="26" ht="13.5" customHeight="1">
      <c r="A26" s="509"/>
      <c r="B26" s="544" t="s">
        <v>1027</v>
      </c>
      <c r="C26" s="553">
        <v>0.0</v>
      </c>
      <c r="D26" s="551">
        <v>0.0</v>
      </c>
      <c r="E26" s="551">
        <v>1500.0</v>
      </c>
      <c r="F26" s="552">
        <v>0.9166666666666666</v>
      </c>
      <c r="G26" s="552">
        <v>0.14583333333333334</v>
      </c>
      <c r="H26" s="553">
        <v>5.5</v>
      </c>
      <c r="I26" s="557" t="s">
        <v>1028</v>
      </c>
      <c r="J26" s="554"/>
      <c r="K26" s="550" t="s">
        <v>1023</v>
      </c>
      <c r="L26" s="194"/>
      <c r="M26" s="194"/>
      <c r="N26" s="529" t="s">
        <v>1029</v>
      </c>
      <c r="O26" s="527" t="s">
        <v>997</v>
      </c>
      <c r="P26" s="517">
        <v>10000.0</v>
      </c>
      <c r="Q26" s="527" t="s">
        <v>957</v>
      </c>
      <c r="R26" s="542"/>
      <c r="S26" s="542"/>
      <c r="T26" s="530"/>
      <c r="U26" s="194"/>
      <c r="V26" s="194"/>
      <c r="W26" s="194"/>
      <c r="X26" s="194"/>
      <c r="Y26" s="194"/>
      <c r="Z26" s="194"/>
    </row>
    <row r="27" ht="13.5" customHeight="1">
      <c r="A27" s="509"/>
      <c r="B27" s="544" t="s">
        <v>1030</v>
      </c>
      <c r="C27" s="519">
        <v>0.0</v>
      </c>
      <c r="D27" s="551"/>
      <c r="E27" s="551">
        <v>1500.0</v>
      </c>
      <c r="F27" s="552"/>
      <c r="G27" s="552"/>
      <c r="H27" s="553">
        <v>4.0</v>
      </c>
      <c r="I27" s="523" t="s">
        <v>1031</v>
      </c>
      <c r="J27" s="554"/>
      <c r="K27" s="550" t="s">
        <v>1032</v>
      </c>
      <c r="L27" s="194"/>
      <c r="M27" s="194"/>
      <c r="N27" s="529" t="s">
        <v>1033</v>
      </c>
      <c r="O27" s="527" t="s">
        <v>997</v>
      </c>
      <c r="P27" s="517">
        <v>15000.0</v>
      </c>
      <c r="Q27" s="527" t="s">
        <v>957</v>
      </c>
      <c r="R27" s="542"/>
      <c r="S27" s="542"/>
      <c r="T27" s="530"/>
      <c r="U27" s="194"/>
      <c r="V27" s="194"/>
      <c r="W27" s="194"/>
      <c r="X27" s="194"/>
      <c r="Y27" s="194"/>
      <c r="Z27" s="194"/>
    </row>
    <row r="28" ht="13.5" customHeight="1">
      <c r="A28" s="509"/>
      <c r="B28" s="544" t="s">
        <v>1034</v>
      </c>
      <c r="C28" s="519">
        <v>0.0</v>
      </c>
      <c r="D28" s="551"/>
      <c r="E28" s="551">
        <v>1500.0</v>
      </c>
      <c r="F28" s="552"/>
      <c r="G28" s="552"/>
      <c r="H28" s="553">
        <v>3.0</v>
      </c>
      <c r="I28" s="557" t="s">
        <v>1035</v>
      </c>
      <c r="J28" s="554"/>
      <c r="K28" s="550" t="s">
        <v>1036</v>
      </c>
      <c r="L28" s="194"/>
      <c r="M28" s="194"/>
      <c r="N28" s="529" t="s">
        <v>1037</v>
      </c>
      <c r="O28" s="527" t="s">
        <v>997</v>
      </c>
      <c r="P28" s="517">
        <v>500.0</v>
      </c>
      <c r="Q28" s="527" t="s">
        <v>955</v>
      </c>
      <c r="R28" s="542"/>
      <c r="S28" s="542"/>
      <c r="T28" s="530"/>
      <c r="U28" s="194"/>
      <c r="V28" s="194"/>
      <c r="W28" s="194"/>
      <c r="X28" s="194"/>
      <c r="Y28" s="194"/>
      <c r="Z28" s="194"/>
    </row>
    <row r="29" ht="13.5" customHeight="1">
      <c r="A29" s="509"/>
      <c r="B29" s="544"/>
      <c r="C29" s="553"/>
      <c r="D29" s="551"/>
      <c r="E29" s="551"/>
      <c r="F29" s="552"/>
      <c r="G29" s="552"/>
      <c r="H29" s="553"/>
      <c r="I29" s="558"/>
      <c r="J29" s="554"/>
      <c r="K29" s="554"/>
      <c r="L29" s="194"/>
      <c r="M29" s="194"/>
      <c r="N29" s="529" t="s">
        <v>1038</v>
      </c>
      <c r="O29" s="527" t="s">
        <v>997</v>
      </c>
      <c r="P29" s="517">
        <v>200.0</v>
      </c>
      <c r="Q29" s="527" t="s">
        <v>975</v>
      </c>
      <c r="R29" s="559"/>
      <c r="S29" s="559"/>
      <c r="T29" s="530"/>
      <c r="U29" s="194"/>
      <c r="V29" s="194"/>
      <c r="W29" s="194"/>
      <c r="X29" s="194"/>
      <c r="Y29" s="194"/>
      <c r="Z29" s="194"/>
    </row>
    <row r="30" ht="13.5" customHeight="1">
      <c r="A30" s="509"/>
      <c r="B30" s="544"/>
      <c r="C30" s="553"/>
      <c r="D30" s="551"/>
      <c r="E30" s="551"/>
      <c r="F30" s="552"/>
      <c r="G30" s="552"/>
      <c r="H30" s="553"/>
      <c r="I30" s="558"/>
      <c r="J30" s="554"/>
      <c r="K30" s="554"/>
      <c r="L30" s="194"/>
      <c r="M30" s="194"/>
      <c r="N30" s="526" t="s">
        <v>1039</v>
      </c>
      <c r="O30" s="527" t="s">
        <v>1008</v>
      </c>
      <c r="P30" s="517">
        <v>40.0</v>
      </c>
      <c r="Q30" s="527" t="s">
        <v>949</v>
      </c>
      <c r="R30" s="559"/>
      <c r="S30" s="559"/>
      <c r="T30" s="555"/>
      <c r="U30" s="194"/>
      <c r="V30" s="194"/>
      <c r="W30" s="194"/>
      <c r="X30" s="194"/>
      <c r="Y30" s="194"/>
      <c r="Z30" s="194"/>
    </row>
    <row r="31" ht="13.5" customHeight="1">
      <c r="A31" s="509"/>
      <c r="B31" s="544"/>
      <c r="C31" s="553"/>
      <c r="D31" s="551"/>
      <c r="E31" s="551"/>
      <c r="F31" s="552"/>
      <c r="G31" s="552"/>
      <c r="H31" s="553"/>
      <c r="I31" s="558"/>
      <c r="J31" s="554"/>
      <c r="K31" s="554"/>
      <c r="L31" s="194"/>
      <c r="M31" s="194"/>
      <c r="N31" s="526" t="s">
        <v>1040</v>
      </c>
      <c r="O31" s="527" t="s">
        <v>1008</v>
      </c>
      <c r="P31" s="517">
        <v>10.0</v>
      </c>
      <c r="Q31" s="527" t="s">
        <v>949</v>
      </c>
      <c r="R31" s="535"/>
      <c r="S31" s="535"/>
      <c r="T31" s="560"/>
      <c r="U31" s="194"/>
      <c r="V31" s="194"/>
      <c r="W31" s="194"/>
      <c r="X31" s="194"/>
      <c r="Y31" s="194"/>
      <c r="Z31" s="194"/>
    </row>
    <row r="32" ht="13.5" customHeight="1">
      <c r="A32" s="509"/>
      <c r="B32" s="544"/>
      <c r="C32" s="553"/>
      <c r="D32" s="551"/>
      <c r="E32" s="551"/>
      <c r="F32" s="552"/>
      <c r="G32" s="552"/>
      <c r="H32" s="553"/>
      <c r="I32" s="558"/>
      <c r="J32" s="554"/>
      <c r="K32" s="554"/>
      <c r="L32" s="194"/>
      <c r="M32" s="194"/>
      <c r="N32" s="526" t="s">
        <v>1041</v>
      </c>
      <c r="O32" s="527" t="s">
        <v>1008</v>
      </c>
      <c r="P32" s="517">
        <v>6000.0</v>
      </c>
      <c r="Q32" s="527" t="s">
        <v>957</v>
      </c>
      <c r="R32" s="508"/>
      <c r="S32" s="561"/>
      <c r="T32" s="508"/>
      <c r="U32" s="562"/>
      <c r="V32" s="194"/>
      <c r="W32" s="194"/>
      <c r="X32" s="194"/>
      <c r="Y32" s="194"/>
      <c r="Z32" s="194"/>
    </row>
    <row r="33" ht="13.5" customHeight="1">
      <c r="A33" s="509"/>
      <c r="B33" s="544"/>
      <c r="C33" s="553"/>
      <c r="D33" s="551"/>
      <c r="E33" s="551"/>
      <c r="F33" s="552"/>
      <c r="G33" s="552"/>
      <c r="H33" s="553"/>
      <c r="I33" s="558"/>
      <c r="J33" s="554"/>
      <c r="K33" s="554"/>
      <c r="L33" s="194"/>
      <c r="M33" s="194"/>
      <c r="N33" s="526" t="s">
        <v>1042</v>
      </c>
      <c r="O33" s="527" t="s">
        <v>1008</v>
      </c>
      <c r="P33" s="517">
        <v>16000.0</v>
      </c>
      <c r="Q33" s="527" t="s">
        <v>957</v>
      </c>
      <c r="R33" s="508"/>
      <c r="S33" s="561"/>
      <c r="T33" s="508"/>
      <c r="U33" s="562"/>
      <c r="V33" s="194"/>
      <c r="W33" s="194"/>
      <c r="X33" s="194"/>
      <c r="Y33" s="194"/>
      <c r="Z33" s="194"/>
    </row>
    <row r="34" ht="13.5" customHeight="1">
      <c r="A34" s="509"/>
      <c r="B34" s="544"/>
      <c r="C34" s="553"/>
      <c r="D34" s="551"/>
      <c r="E34" s="551"/>
      <c r="F34" s="552"/>
      <c r="G34" s="552"/>
      <c r="H34" s="553"/>
      <c r="I34" s="558"/>
      <c r="J34" s="554"/>
      <c r="K34" s="554"/>
      <c r="L34" s="194"/>
      <c r="M34" s="194"/>
      <c r="N34" s="526" t="s">
        <v>1043</v>
      </c>
      <c r="O34" s="527" t="s">
        <v>1023</v>
      </c>
      <c r="P34" s="517">
        <v>60.0</v>
      </c>
      <c r="Q34" s="527" t="s">
        <v>949</v>
      </c>
      <c r="R34" s="508"/>
      <c r="S34" s="508"/>
      <c r="T34" s="508"/>
      <c r="U34" s="194"/>
      <c r="V34" s="194"/>
      <c r="W34" s="194"/>
      <c r="X34" s="194"/>
      <c r="Y34" s="194"/>
      <c r="Z34" s="194"/>
    </row>
    <row r="35" ht="13.5" customHeight="1">
      <c r="A35" s="509"/>
      <c r="B35" s="544"/>
      <c r="C35" s="553"/>
      <c r="D35" s="551"/>
      <c r="E35" s="551"/>
      <c r="F35" s="552"/>
      <c r="G35" s="552"/>
      <c r="H35" s="553"/>
      <c r="I35" s="558"/>
      <c r="J35" s="554"/>
      <c r="K35" s="554"/>
      <c r="L35" s="194"/>
      <c r="M35" s="194"/>
      <c r="N35" s="526" t="s">
        <v>1044</v>
      </c>
      <c r="O35" s="527" t="s">
        <v>1023</v>
      </c>
      <c r="P35" s="517">
        <v>0.15</v>
      </c>
      <c r="Q35" s="527" t="s">
        <v>963</v>
      </c>
      <c r="R35" s="508"/>
      <c r="S35" s="508"/>
      <c r="T35" s="508"/>
      <c r="U35" s="194"/>
      <c r="V35" s="194"/>
      <c r="W35" s="194"/>
      <c r="X35" s="194"/>
      <c r="Y35" s="194"/>
      <c r="Z35" s="194"/>
    </row>
    <row r="36" ht="13.5" customHeight="1">
      <c r="A36" s="509"/>
      <c r="B36" s="544"/>
      <c r="C36" s="553"/>
      <c r="D36" s="551"/>
      <c r="E36" s="551"/>
      <c r="F36" s="552"/>
      <c r="G36" s="552"/>
      <c r="H36" s="553"/>
      <c r="I36" s="558"/>
      <c r="J36" s="554"/>
      <c r="K36" s="554"/>
      <c r="L36" s="194"/>
      <c r="M36" s="194"/>
      <c r="N36" s="526" t="s">
        <v>1045</v>
      </c>
      <c r="O36" s="527" t="s">
        <v>1023</v>
      </c>
      <c r="P36" s="517">
        <v>0.2</v>
      </c>
      <c r="Q36" s="527" t="s">
        <v>963</v>
      </c>
      <c r="R36" s="508"/>
      <c r="S36" s="508"/>
      <c r="T36" s="508"/>
      <c r="U36" s="194"/>
      <c r="V36" s="194"/>
      <c r="W36" s="194"/>
      <c r="X36" s="194"/>
      <c r="Y36" s="194"/>
      <c r="Z36" s="194"/>
    </row>
    <row r="37" ht="13.5" customHeight="1">
      <c r="A37" s="509"/>
      <c r="B37" s="544"/>
      <c r="C37" s="553"/>
      <c r="D37" s="551"/>
      <c r="E37" s="551"/>
      <c r="F37" s="552"/>
      <c r="G37" s="552"/>
      <c r="H37" s="553"/>
      <c r="I37" s="558"/>
      <c r="J37" s="554"/>
      <c r="K37" s="554"/>
      <c r="L37" s="194"/>
      <c r="M37" s="194"/>
      <c r="N37" s="526" t="s">
        <v>1046</v>
      </c>
      <c r="O37" s="527" t="s">
        <v>1023</v>
      </c>
      <c r="P37" s="517">
        <v>500.0</v>
      </c>
      <c r="Q37" s="527" t="s">
        <v>961</v>
      </c>
      <c r="R37" s="508"/>
      <c r="S37" s="508"/>
      <c r="T37" s="508"/>
      <c r="U37" s="194"/>
      <c r="V37" s="194"/>
      <c r="W37" s="194"/>
      <c r="X37" s="194"/>
      <c r="Y37" s="194"/>
      <c r="Z37" s="194"/>
    </row>
    <row r="38" ht="13.5" customHeight="1">
      <c r="A38" s="509"/>
      <c r="B38" s="544"/>
      <c r="C38" s="553"/>
      <c r="D38" s="551"/>
      <c r="E38" s="551"/>
      <c r="F38" s="552"/>
      <c r="G38" s="552"/>
      <c r="H38" s="553"/>
      <c r="I38" s="558"/>
      <c r="J38" s="554"/>
      <c r="K38" s="554"/>
      <c r="L38" s="194"/>
      <c r="M38" s="194"/>
      <c r="N38" s="526" t="s">
        <v>1047</v>
      </c>
      <c r="O38" s="527" t="s">
        <v>1023</v>
      </c>
      <c r="P38" s="517">
        <v>70.0</v>
      </c>
      <c r="Q38" s="527" t="s">
        <v>979</v>
      </c>
      <c r="R38" s="508"/>
      <c r="S38" s="508"/>
      <c r="T38" s="508"/>
      <c r="U38" s="194"/>
      <c r="V38" s="194"/>
      <c r="W38" s="194"/>
      <c r="X38" s="194"/>
      <c r="Y38" s="194"/>
      <c r="Z38" s="194"/>
    </row>
    <row r="39" ht="13.5" customHeight="1">
      <c r="A39" s="509"/>
      <c r="B39" s="544"/>
      <c r="C39" s="553"/>
      <c r="D39" s="551"/>
      <c r="E39" s="551"/>
      <c r="F39" s="552"/>
      <c r="G39" s="552"/>
      <c r="H39" s="553"/>
      <c r="I39" s="558"/>
      <c r="J39" s="554"/>
      <c r="K39" s="554"/>
      <c r="L39" s="194"/>
      <c r="M39" s="194"/>
      <c r="N39" s="526" t="s">
        <v>1048</v>
      </c>
      <c r="O39" s="527" t="s">
        <v>1032</v>
      </c>
      <c r="P39" s="517">
        <v>40.0</v>
      </c>
      <c r="Q39" s="527" t="s">
        <v>949</v>
      </c>
      <c r="R39" s="508"/>
      <c r="S39" s="508"/>
      <c r="T39" s="508"/>
      <c r="U39" s="194"/>
      <c r="V39" s="194"/>
      <c r="W39" s="194"/>
      <c r="X39" s="194"/>
      <c r="Y39" s="194"/>
      <c r="Z39" s="194"/>
    </row>
    <row r="40" ht="13.5" customHeight="1">
      <c r="A40" s="509"/>
      <c r="B40" s="544"/>
      <c r="C40" s="553"/>
      <c r="D40" s="551"/>
      <c r="E40" s="551"/>
      <c r="F40" s="552"/>
      <c r="G40" s="552"/>
      <c r="H40" s="553"/>
      <c r="I40" s="558"/>
      <c r="J40" s="554"/>
      <c r="K40" s="554"/>
      <c r="L40" s="194"/>
      <c r="M40" s="194"/>
      <c r="N40" s="529" t="s">
        <v>1049</v>
      </c>
      <c r="O40" s="527" t="s">
        <v>1032</v>
      </c>
      <c r="P40" s="517">
        <v>200.0</v>
      </c>
      <c r="Q40" s="527" t="s">
        <v>955</v>
      </c>
      <c r="R40" s="508"/>
      <c r="S40" s="508"/>
      <c r="T40" s="508"/>
      <c r="U40" s="194"/>
      <c r="V40" s="194"/>
      <c r="W40" s="194"/>
      <c r="X40" s="194"/>
      <c r="Y40" s="194"/>
      <c r="Z40" s="194"/>
    </row>
    <row r="41" ht="13.5" customHeight="1">
      <c r="A41" s="509"/>
      <c r="B41" s="544"/>
      <c r="C41" s="553"/>
      <c r="D41" s="551"/>
      <c r="E41" s="551"/>
      <c r="F41" s="552"/>
      <c r="G41" s="552"/>
      <c r="H41" s="553"/>
      <c r="I41" s="558"/>
      <c r="J41" s="554"/>
      <c r="K41" s="554"/>
      <c r="L41" s="194"/>
      <c r="M41" s="194"/>
      <c r="N41" s="526" t="s">
        <v>1050</v>
      </c>
      <c r="O41" s="527" t="s">
        <v>1032</v>
      </c>
      <c r="P41" s="517">
        <v>200.0</v>
      </c>
      <c r="Q41" s="527" t="s">
        <v>975</v>
      </c>
      <c r="R41" s="508"/>
      <c r="S41" s="508"/>
      <c r="T41" s="508"/>
      <c r="U41" s="194"/>
      <c r="V41" s="194"/>
      <c r="W41" s="194"/>
      <c r="X41" s="194"/>
      <c r="Y41" s="194"/>
      <c r="Z41" s="194"/>
    </row>
    <row r="42" ht="13.5" customHeight="1">
      <c r="A42" s="509"/>
      <c r="B42" s="544"/>
      <c r="C42" s="553"/>
      <c r="D42" s="551"/>
      <c r="E42" s="551"/>
      <c r="F42" s="552"/>
      <c r="G42" s="552"/>
      <c r="H42" s="553"/>
      <c r="I42" s="558"/>
      <c r="J42" s="554"/>
      <c r="K42" s="554"/>
      <c r="L42" s="194"/>
      <c r="M42" s="194"/>
      <c r="N42" s="526" t="s">
        <v>1051</v>
      </c>
      <c r="O42" s="527" t="s">
        <v>1032</v>
      </c>
      <c r="P42" s="517">
        <v>5000.0</v>
      </c>
      <c r="Q42" s="527" t="s">
        <v>957</v>
      </c>
      <c r="R42" s="508"/>
      <c r="S42" s="508"/>
      <c r="T42" s="508"/>
      <c r="U42" s="194"/>
      <c r="V42" s="194"/>
      <c r="W42" s="194"/>
      <c r="X42" s="194"/>
      <c r="Y42" s="194"/>
      <c r="Z42" s="194"/>
    </row>
    <row r="43" ht="13.5" customHeight="1">
      <c r="A43" s="509"/>
      <c r="B43" s="544"/>
      <c r="C43" s="553"/>
      <c r="D43" s="551"/>
      <c r="E43" s="551"/>
      <c r="F43" s="552"/>
      <c r="G43" s="552"/>
      <c r="H43" s="553"/>
      <c r="I43" s="558"/>
      <c r="J43" s="554"/>
      <c r="K43" s="554"/>
      <c r="L43" s="194"/>
      <c r="M43" s="194"/>
      <c r="N43" s="526" t="s">
        <v>1052</v>
      </c>
      <c r="O43" s="527" t="s">
        <v>1032</v>
      </c>
      <c r="P43" s="517">
        <v>200.0</v>
      </c>
      <c r="Q43" s="527" t="s">
        <v>961</v>
      </c>
      <c r="R43" s="508"/>
      <c r="S43" s="561"/>
      <c r="T43" s="508"/>
      <c r="U43" s="562"/>
      <c r="V43" s="194"/>
      <c r="W43" s="194"/>
      <c r="X43" s="194"/>
      <c r="Y43" s="194"/>
      <c r="Z43" s="194"/>
    </row>
    <row r="44" ht="13.5" customHeight="1">
      <c r="A44" s="194"/>
      <c r="B44" s="563"/>
      <c r="C44" s="564"/>
      <c r="D44" s="565"/>
      <c r="E44" s="565"/>
      <c r="F44" s="565"/>
      <c r="G44" s="565"/>
      <c r="H44" s="564"/>
      <c r="I44" s="566" t="str">
        <f>IF(H44="","",CONCATENATE(HOUR(F44),":",TEXT(MINUTE(F44),"00")," ～ ",HOUR(G44),":",TEXT(MINUTE(G44),"00")))</f>
        <v/>
      </c>
      <c r="J44" s="567"/>
      <c r="K44" s="567"/>
      <c r="L44" s="194"/>
      <c r="M44" s="194"/>
      <c r="N44" s="526" t="s">
        <v>1053</v>
      </c>
      <c r="O44" s="527" t="s">
        <v>991</v>
      </c>
      <c r="P44" s="517"/>
      <c r="Q44" s="527"/>
      <c r="R44" s="508"/>
      <c r="S44" s="508"/>
      <c r="T44" s="508"/>
      <c r="U44" s="194"/>
      <c r="V44" s="194"/>
      <c r="W44" s="194"/>
      <c r="X44" s="194"/>
      <c r="Y44" s="194"/>
      <c r="Z44" s="194"/>
    </row>
    <row r="45" ht="13.5" customHeight="1">
      <c r="A45" s="194"/>
      <c r="B45" s="568"/>
      <c r="C45" s="43"/>
      <c r="D45" s="43"/>
      <c r="E45" s="43"/>
      <c r="F45" s="194"/>
      <c r="G45" s="194"/>
      <c r="H45" s="43"/>
      <c r="I45" s="43"/>
      <c r="J45" s="43"/>
      <c r="K45" s="194"/>
      <c r="L45" s="194"/>
      <c r="M45" s="194"/>
      <c r="N45" s="526" t="s">
        <v>1054</v>
      </c>
      <c r="O45" s="527" t="s">
        <v>991</v>
      </c>
      <c r="P45" s="517">
        <v>30000.0</v>
      </c>
      <c r="Q45" s="527"/>
      <c r="R45" s="508"/>
      <c r="S45" s="508"/>
      <c r="T45" s="508"/>
      <c r="U45" s="194"/>
      <c r="V45" s="194"/>
      <c r="W45" s="194"/>
      <c r="X45" s="194"/>
      <c r="Y45" s="194"/>
      <c r="Z45" s="194"/>
    </row>
    <row r="46" ht="13.5" customHeight="1">
      <c r="A46" s="194"/>
      <c r="B46" s="568"/>
      <c r="C46" s="43"/>
      <c r="D46" s="43"/>
      <c r="E46" s="43"/>
      <c r="F46" s="194"/>
      <c r="G46" s="194"/>
      <c r="H46" s="43"/>
      <c r="I46" s="43"/>
      <c r="J46" s="43"/>
      <c r="K46" s="194"/>
      <c r="L46" s="194"/>
      <c r="M46" s="194"/>
      <c r="N46" s="526" t="s">
        <v>1055</v>
      </c>
      <c r="O46" s="527" t="s">
        <v>991</v>
      </c>
      <c r="P46" s="517">
        <v>100.0</v>
      </c>
      <c r="Q46" s="527"/>
      <c r="R46" s="508"/>
      <c r="S46" s="508"/>
      <c r="T46" s="508"/>
      <c r="U46" s="194"/>
      <c r="V46" s="194"/>
      <c r="W46" s="194"/>
      <c r="X46" s="194"/>
      <c r="Y46" s="194"/>
      <c r="Z46" s="194"/>
    </row>
    <row r="47" ht="13.5" customHeight="1">
      <c r="A47" s="194"/>
      <c r="B47" s="568"/>
      <c r="C47" s="43"/>
      <c r="D47" s="43"/>
      <c r="E47" s="43"/>
      <c r="F47" s="194"/>
      <c r="G47" s="194"/>
      <c r="H47" s="43"/>
      <c r="I47" s="43"/>
      <c r="J47" s="43"/>
      <c r="K47" s="194"/>
      <c r="L47" s="194"/>
      <c r="M47" s="194"/>
      <c r="N47" s="529" t="s">
        <v>1056</v>
      </c>
      <c r="O47" s="527" t="s">
        <v>1057</v>
      </c>
      <c r="P47" s="530">
        <v>0.1</v>
      </c>
      <c r="Q47" s="527" t="s">
        <v>961</v>
      </c>
      <c r="R47" s="508"/>
      <c r="S47" s="508"/>
      <c r="T47" s="508"/>
      <c r="U47" s="194"/>
      <c r="V47" s="194"/>
      <c r="W47" s="194"/>
      <c r="X47" s="194"/>
      <c r="Y47" s="194"/>
      <c r="Z47" s="194"/>
    </row>
    <row r="48" ht="13.5" customHeight="1">
      <c r="A48" s="194"/>
      <c r="B48" s="568"/>
      <c r="C48" s="43"/>
      <c r="D48" s="43"/>
      <c r="E48" s="43"/>
      <c r="F48" s="194"/>
      <c r="G48" s="194"/>
      <c r="H48" s="43"/>
      <c r="I48" s="43"/>
      <c r="J48" s="43"/>
      <c r="K48" s="194"/>
      <c r="L48" s="194"/>
      <c r="M48" s="194"/>
      <c r="N48" s="526" t="s">
        <v>1058</v>
      </c>
      <c r="O48" s="527" t="s">
        <v>1036</v>
      </c>
      <c r="P48" s="517">
        <v>50.0</v>
      </c>
      <c r="Q48" s="527" t="s">
        <v>979</v>
      </c>
      <c r="R48" s="508"/>
      <c r="S48" s="508"/>
      <c r="T48" s="508"/>
      <c r="U48" s="194"/>
      <c r="V48" s="194"/>
      <c r="W48" s="194"/>
      <c r="X48" s="194"/>
      <c r="Y48" s="194"/>
      <c r="Z48" s="194"/>
    </row>
    <row r="49" ht="13.5" customHeight="1">
      <c r="A49" s="194"/>
      <c r="B49" s="568"/>
      <c r="C49" s="43"/>
      <c r="D49" s="43"/>
      <c r="E49" s="43"/>
      <c r="F49" s="194"/>
      <c r="G49" s="194"/>
      <c r="H49" s="43"/>
      <c r="I49" s="43"/>
      <c r="J49" s="43"/>
      <c r="K49" s="194"/>
      <c r="L49" s="194"/>
      <c r="M49" s="194"/>
      <c r="R49" s="508"/>
      <c r="S49" s="508"/>
      <c r="T49" s="508"/>
      <c r="U49" s="194"/>
      <c r="V49" s="194"/>
      <c r="W49" s="194"/>
      <c r="X49" s="194"/>
      <c r="Y49" s="194"/>
      <c r="Z49" s="194"/>
    </row>
    <row r="50" ht="13.5" customHeight="1">
      <c r="A50" s="194"/>
      <c r="B50" s="568"/>
      <c r="C50" s="43"/>
      <c r="D50" s="43"/>
      <c r="E50" s="43"/>
      <c r="F50" s="194"/>
      <c r="G50" s="194"/>
      <c r="H50" s="43"/>
      <c r="I50" s="43"/>
      <c r="J50" s="43"/>
      <c r="K50" s="194"/>
      <c r="L50" s="194"/>
      <c r="M50" s="194"/>
      <c r="R50" s="508"/>
      <c r="S50" s="508"/>
      <c r="T50" s="508"/>
      <c r="U50" s="194"/>
      <c r="V50" s="194"/>
      <c r="W50" s="194"/>
      <c r="X50" s="194"/>
      <c r="Y50" s="194"/>
      <c r="Z50" s="194"/>
    </row>
    <row r="51" ht="13.5" customHeight="1">
      <c r="A51" s="194"/>
      <c r="B51" s="568"/>
      <c r="C51" s="43"/>
      <c r="D51" s="43"/>
      <c r="E51" s="43"/>
      <c r="F51" s="194"/>
      <c r="G51" s="194"/>
      <c r="H51" s="43"/>
      <c r="I51" s="43"/>
      <c r="J51" s="43"/>
      <c r="K51" s="194"/>
      <c r="L51" s="194"/>
      <c r="M51" s="194"/>
      <c r="R51" s="508"/>
      <c r="S51" s="508"/>
      <c r="T51" s="508"/>
      <c r="U51" s="194"/>
      <c r="V51" s="194"/>
      <c r="W51" s="194"/>
      <c r="X51" s="194"/>
      <c r="Y51" s="194"/>
      <c r="Z51" s="194"/>
    </row>
    <row r="52" ht="13.5" customHeight="1">
      <c r="A52" s="194"/>
      <c r="B52" s="568"/>
      <c r="C52" s="43"/>
      <c r="D52" s="43"/>
      <c r="E52" s="43"/>
      <c r="F52" s="194"/>
      <c r="G52" s="194"/>
      <c r="H52" s="43"/>
      <c r="I52" s="43"/>
      <c r="J52" s="43"/>
      <c r="K52" s="194"/>
      <c r="L52" s="194"/>
      <c r="M52" s="194"/>
      <c r="N52" s="569"/>
      <c r="O52" s="530"/>
      <c r="P52" s="517"/>
      <c r="Q52" s="530"/>
      <c r="R52" s="508"/>
      <c r="S52" s="508"/>
      <c r="T52" s="508"/>
      <c r="U52" s="194"/>
      <c r="V52" s="194"/>
      <c r="W52" s="194"/>
      <c r="X52" s="194"/>
      <c r="Y52" s="194"/>
      <c r="Z52" s="194"/>
    </row>
    <row r="53" ht="13.5" customHeight="1">
      <c r="A53" s="194"/>
      <c r="B53" s="568"/>
      <c r="C53" s="43"/>
      <c r="D53" s="43"/>
      <c r="E53" s="43"/>
      <c r="F53" s="194"/>
      <c r="G53" s="194"/>
      <c r="H53" s="43"/>
      <c r="I53" s="43"/>
      <c r="J53" s="43"/>
      <c r="K53" s="194"/>
      <c r="L53" s="194"/>
      <c r="M53" s="194"/>
      <c r="N53" s="569"/>
      <c r="O53" s="530"/>
      <c r="P53" s="517"/>
      <c r="Q53" s="530"/>
      <c r="R53" s="508"/>
      <c r="S53" s="508"/>
      <c r="T53" s="508"/>
      <c r="U53" s="194"/>
      <c r="V53" s="194"/>
      <c r="W53" s="194"/>
      <c r="X53" s="194"/>
      <c r="Y53" s="194"/>
      <c r="Z53" s="194"/>
    </row>
    <row r="54" ht="13.5" customHeight="1">
      <c r="A54" s="194"/>
      <c r="B54" s="568"/>
      <c r="C54" s="43"/>
      <c r="D54" s="43"/>
      <c r="E54" s="43"/>
      <c r="F54" s="194"/>
      <c r="G54" s="194"/>
      <c r="H54" s="43"/>
      <c r="I54" s="43"/>
      <c r="J54" s="43"/>
      <c r="K54" s="194"/>
      <c r="L54" s="194"/>
      <c r="M54" s="194"/>
      <c r="N54" s="569"/>
      <c r="O54" s="530"/>
      <c r="P54" s="517"/>
      <c r="Q54" s="530"/>
      <c r="R54" s="508"/>
      <c r="S54" s="508"/>
      <c r="T54" s="508"/>
      <c r="U54" s="194"/>
      <c r="V54" s="194"/>
      <c r="W54" s="194"/>
      <c r="X54" s="194"/>
      <c r="Y54" s="194"/>
      <c r="Z54" s="194"/>
    </row>
    <row r="55" ht="13.5" customHeight="1">
      <c r="A55" s="194"/>
      <c r="B55" s="568"/>
      <c r="C55" s="43"/>
      <c r="D55" s="43"/>
      <c r="E55" s="43"/>
      <c r="F55" s="194"/>
      <c r="G55" s="194"/>
      <c r="H55" s="43"/>
      <c r="I55" s="43"/>
      <c r="J55" s="43"/>
      <c r="K55" s="194"/>
      <c r="L55" s="194"/>
      <c r="M55" s="194"/>
      <c r="R55" s="508"/>
      <c r="S55" s="508"/>
      <c r="T55" s="508"/>
      <c r="U55" s="194"/>
      <c r="V55" s="194"/>
      <c r="W55" s="194"/>
      <c r="X55" s="194"/>
      <c r="Y55" s="194"/>
      <c r="Z55" s="194"/>
    </row>
    <row r="56" ht="13.5" customHeight="1">
      <c r="A56" s="194"/>
      <c r="B56" s="568"/>
      <c r="C56" s="43"/>
      <c r="D56" s="43"/>
      <c r="E56" s="43"/>
      <c r="F56" s="194"/>
      <c r="G56" s="194"/>
      <c r="H56" s="43"/>
      <c r="I56" s="43"/>
      <c r="J56" s="43"/>
      <c r="K56" s="194"/>
      <c r="L56" s="194"/>
      <c r="M56" s="194"/>
      <c r="R56" s="508"/>
      <c r="S56" s="508"/>
      <c r="T56" s="508"/>
      <c r="U56" s="194"/>
      <c r="V56" s="194"/>
      <c r="W56" s="194"/>
      <c r="X56" s="194"/>
      <c r="Y56" s="194"/>
      <c r="Z56" s="194"/>
    </row>
    <row r="57" ht="13.5" customHeight="1">
      <c r="A57" s="194"/>
      <c r="B57" s="568"/>
      <c r="C57" s="43"/>
      <c r="D57" s="43"/>
      <c r="E57" s="43"/>
      <c r="F57" s="194"/>
      <c r="G57" s="194"/>
      <c r="H57" s="43"/>
      <c r="I57" s="43"/>
      <c r="J57" s="43"/>
      <c r="K57" s="194"/>
      <c r="L57" s="194"/>
      <c r="M57" s="194"/>
      <c r="R57" s="508"/>
      <c r="S57" s="508"/>
      <c r="T57" s="508"/>
      <c r="U57" s="194"/>
      <c r="V57" s="194"/>
      <c r="W57" s="194"/>
      <c r="X57" s="194"/>
      <c r="Y57" s="194"/>
      <c r="Z57" s="194"/>
    </row>
    <row r="58" ht="13.5" customHeight="1">
      <c r="A58" s="194"/>
      <c r="B58" s="568"/>
      <c r="C58" s="43"/>
      <c r="D58" s="43"/>
      <c r="E58" s="43"/>
      <c r="F58" s="194"/>
      <c r="G58" s="194"/>
      <c r="H58" s="43"/>
      <c r="I58" s="43"/>
      <c r="J58" s="43"/>
      <c r="K58" s="194"/>
      <c r="L58" s="194"/>
      <c r="M58" s="194"/>
      <c r="R58" s="508"/>
      <c r="S58" s="508"/>
      <c r="T58" s="508"/>
      <c r="U58" s="194"/>
      <c r="V58" s="194"/>
      <c r="W58" s="194"/>
      <c r="X58" s="194"/>
      <c r="Y58" s="194"/>
      <c r="Z58" s="194"/>
    </row>
    <row r="59" ht="13.5" customHeight="1">
      <c r="A59" s="194"/>
      <c r="B59" s="568"/>
      <c r="C59" s="43"/>
      <c r="D59" s="43"/>
      <c r="E59" s="43"/>
      <c r="F59" s="194"/>
      <c r="G59" s="194"/>
      <c r="H59" s="43"/>
      <c r="I59" s="43"/>
      <c r="J59" s="43"/>
      <c r="K59" s="194"/>
      <c r="L59" s="194"/>
      <c r="M59" s="194"/>
      <c r="R59" s="508"/>
      <c r="S59" s="508"/>
      <c r="T59" s="508"/>
      <c r="U59" s="194"/>
      <c r="V59" s="194"/>
      <c r="W59" s="194"/>
      <c r="X59" s="194"/>
      <c r="Y59" s="194"/>
      <c r="Z59" s="194"/>
    </row>
    <row r="60" ht="13.5" customHeight="1">
      <c r="A60" s="194"/>
      <c r="B60" s="568"/>
      <c r="C60" s="43"/>
      <c r="D60" s="43"/>
      <c r="E60" s="43"/>
      <c r="F60" s="194"/>
      <c r="G60" s="194"/>
      <c r="H60" s="43"/>
      <c r="I60" s="43"/>
      <c r="J60" s="43"/>
      <c r="K60" s="194"/>
      <c r="L60" s="194"/>
      <c r="M60" s="194"/>
      <c r="R60" s="508"/>
      <c r="S60" s="508"/>
      <c r="T60" s="508"/>
      <c r="U60" s="194"/>
      <c r="V60" s="194"/>
      <c r="W60" s="194"/>
      <c r="X60" s="194"/>
      <c r="Y60" s="194"/>
      <c r="Z60" s="194"/>
    </row>
    <row r="61" ht="13.5" customHeight="1">
      <c r="A61" s="194"/>
      <c r="B61" s="568"/>
      <c r="C61" s="43"/>
      <c r="D61" s="43"/>
      <c r="E61" s="43"/>
      <c r="F61" s="194"/>
      <c r="G61" s="194"/>
      <c r="H61" s="43"/>
      <c r="I61" s="43"/>
      <c r="J61" s="43"/>
      <c r="K61" s="194"/>
      <c r="L61" s="194"/>
      <c r="M61" s="194"/>
      <c r="R61" s="508"/>
      <c r="S61" s="508"/>
      <c r="T61" s="508"/>
      <c r="U61" s="194"/>
      <c r="V61" s="194"/>
      <c r="W61" s="194"/>
      <c r="X61" s="194"/>
      <c r="Y61" s="194"/>
      <c r="Z61" s="194"/>
    </row>
    <row r="62" ht="13.5" customHeight="1">
      <c r="A62" s="194"/>
      <c r="B62" s="568"/>
      <c r="C62" s="43"/>
      <c r="D62" s="43"/>
      <c r="E62" s="43"/>
      <c r="F62" s="194"/>
      <c r="G62" s="194"/>
      <c r="H62" s="43"/>
      <c r="I62" s="43"/>
      <c r="J62" s="43"/>
      <c r="K62" s="194"/>
      <c r="L62" s="194"/>
      <c r="M62" s="194"/>
      <c r="N62" s="194"/>
      <c r="O62" s="194"/>
      <c r="P62" s="507"/>
      <c r="Q62" s="508"/>
      <c r="R62" s="508"/>
      <c r="S62" s="508"/>
      <c r="T62" s="508"/>
      <c r="U62" s="194"/>
      <c r="V62" s="194"/>
      <c r="W62" s="194"/>
      <c r="X62" s="194"/>
      <c r="Y62" s="194"/>
      <c r="Z62" s="194"/>
    </row>
    <row r="63" ht="13.5" customHeight="1">
      <c r="A63" s="194"/>
      <c r="B63" s="568"/>
      <c r="C63" s="43"/>
      <c r="D63" s="43"/>
      <c r="E63" s="43"/>
      <c r="F63" s="194"/>
      <c r="G63" s="194"/>
      <c r="H63" s="43"/>
      <c r="I63" s="43"/>
      <c r="J63" s="43"/>
      <c r="K63" s="194"/>
      <c r="L63" s="194"/>
      <c r="M63" s="194"/>
      <c r="N63" s="194"/>
      <c r="O63" s="194"/>
      <c r="P63" s="507"/>
      <c r="Q63" s="508"/>
      <c r="R63" s="508"/>
      <c r="S63" s="508"/>
      <c r="T63" s="508"/>
      <c r="U63" s="194"/>
      <c r="V63" s="194"/>
      <c r="W63" s="194"/>
      <c r="X63" s="194"/>
      <c r="Y63" s="194"/>
      <c r="Z63" s="194"/>
    </row>
    <row r="64" ht="13.5" customHeight="1">
      <c r="A64" s="194"/>
      <c r="B64" s="568"/>
      <c r="C64" s="43"/>
      <c r="D64" s="43"/>
      <c r="E64" s="43"/>
      <c r="F64" s="194"/>
      <c r="G64" s="194"/>
      <c r="H64" s="43"/>
      <c r="I64" s="43"/>
      <c r="J64" s="43"/>
      <c r="K64" s="194"/>
      <c r="L64" s="194"/>
      <c r="M64" s="194"/>
      <c r="N64" s="194"/>
      <c r="O64" s="194"/>
      <c r="P64" s="507"/>
      <c r="Q64" s="508"/>
      <c r="R64" s="508"/>
      <c r="S64" s="508"/>
      <c r="T64" s="508"/>
      <c r="U64" s="194"/>
      <c r="V64" s="194"/>
      <c r="W64" s="194"/>
      <c r="X64" s="194"/>
      <c r="Y64" s="194"/>
      <c r="Z64" s="194"/>
    </row>
    <row r="65" ht="13.5" customHeight="1">
      <c r="A65" s="194"/>
      <c r="B65" s="568"/>
      <c r="C65" s="43"/>
      <c r="D65" s="43"/>
      <c r="E65" s="43"/>
      <c r="F65" s="194"/>
      <c r="G65" s="194"/>
      <c r="H65" s="43"/>
      <c r="I65" s="43"/>
      <c r="J65" s="43"/>
      <c r="K65" s="194"/>
      <c r="L65" s="194"/>
      <c r="M65" s="194"/>
      <c r="N65" s="194"/>
      <c r="O65" s="194"/>
      <c r="P65" s="507"/>
      <c r="Q65" s="508"/>
      <c r="R65" s="508"/>
      <c r="S65" s="508"/>
      <c r="T65" s="508"/>
      <c r="U65" s="194"/>
      <c r="V65" s="194"/>
      <c r="W65" s="194"/>
      <c r="X65" s="194"/>
      <c r="Y65" s="194"/>
      <c r="Z65" s="194"/>
    </row>
    <row r="66" ht="13.5" customHeight="1">
      <c r="A66" s="194"/>
      <c r="B66" s="568"/>
      <c r="C66" s="43"/>
      <c r="D66" s="43"/>
      <c r="E66" s="43"/>
      <c r="F66" s="194"/>
      <c r="G66" s="194"/>
      <c r="H66" s="43"/>
      <c r="I66" s="43"/>
      <c r="J66" s="43"/>
      <c r="K66" s="194"/>
      <c r="L66" s="194"/>
      <c r="M66" s="194"/>
      <c r="N66" s="194"/>
      <c r="O66" s="194"/>
      <c r="P66" s="507"/>
      <c r="Q66" s="508"/>
      <c r="R66" s="508"/>
      <c r="S66" s="508"/>
      <c r="T66" s="508"/>
      <c r="U66" s="194"/>
      <c r="V66" s="194"/>
      <c r="W66" s="194"/>
      <c r="X66" s="194"/>
      <c r="Y66" s="194"/>
      <c r="Z66" s="194"/>
    </row>
    <row r="67" ht="13.5" customHeight="1">
      <c r="A67" s="194"/>
      <c r="B67" s="568"/>
      <c r="C67" s="43"/>
      <c r="D67" s="43"/>
      <c r="E67" s="43"/>
      <c r="F67" s="194"/>
      <c r="G67" s="194"/>
      <c r="H67" s="43"/>
      <c r="I67" s="43"/>
      <c r="J67" s="43"/>
      <c r="K67" s="194"/>
      <c r="L67" s="194"/>
      <c r="M67" s="194"/>
      <c r="N67" s="194"/>
      <c r="O67" s="194"/>
      <c r="P67" s="507"/>
      <c r="Q67" s="508"/>
      <c r="R67" s="508"/>
      <c r="S67" s="508"/>
      <c r="T67" s="508"/>
      <c r="U67" s="194"/>
      <c r="V67" s="194"/>
      <c r="W67" s="194"/>
      <c r="X67" s="194"/>
      <c r="Y67" s="194"/>
      <c r="Z67" s="194"/>
    </row>
    <row r="68" ht="13.5" customHeight="1">
      <c r="A68" s="194"/>
      <c r="B68" s="568"/>
      <c r="C68" s="43"/>
      <c r="D68" s="43"/>
      <c r="E68" s="43"/>
      <c r="F68" s="194"/>
      <c r="G68" s="194"/>
      <c r="H68" s="43"/>
      <c r="I68" s="43"/>
      <c r="J68" s="43"/>
      <c r="K68" s="194"/>
      <c r="L68" s="194"/>
      <c r="M68" s="194"/>
      <c r="N68" s="194"/>
      <c r="O68" s="194"/>
      <c r="P68" s="507"/>
      <c r="Q68" s="508"/>
      <c r="R68" s="508"/>
      <c r="S68" s="508"/>
      <c r="T68" s="508"/>
      <c r="U68" s="194"/>
      <c r="V68" s="194"/>
      <c r="W68" s="194"/>
      <c r="X68" s="194"/>
      <c r="Y68" s="194"/>
      <c r="Z68" s="194"/>
    </row>
    <row r="69" ht="13.5" customHeight="1">
      <c r="A69" s="194"/>
      <c r="B69" s="568"/>
      <c r="C69" s="43"/>
      <c r="D69" s="43"/>
      <c r="E69" s="43"/>
      <c r="F69" s="194"/>
      <c r="G69" s="194"/>
      <c r="H69" s="43"/>
      <c r="I69" s="43"/>
      <c r="J69" s="43"/>
      <c r="K69" s="194"/>
      <c r="L69" s="194"/>
      <c r="M69" s="194"/>
      <c r="N69" s="194"/>
      <c r="O69" s="194"/>
      <c r="P69" s="507"/>
      <c r="Q69" s="508"/>
      <c r="R69" s="508"/>
      <c r="S69" s="508"/>
      <c r="T69" s="508"/>
      <c r="U69" s="194"/>
      <c r="V69" s="194"/>
      <c r="W69" s="194"/>
      <c r="X69" s="194"/>
      <c r="Y69" s="194"/>
      <c r="Z69" s="194"/>
    </row>
    <row r="70" ht="13.5" customHeight="1">
      <c r="A70" s="194"/>
      <c r="B70" s="568"/>
      <c r="C70" s="43"/>
      <c r="D70" s="43"/>
      <c r="E70" s="43"/>
      <c r="F70" s="194"/>
      <c r="G70" s="194"/>
      <c r="H70" s="43"/>
      <c r="I70" s="43"/>
      <c r="J70" s="43"/>
      <c r="K70" s="194"/>
      <c r="L70" s="194"/>
      <c r="M70" s="194"/>
      <c r="N70" s="194"/>
      <c r="O70" s="194"/>
      <c r="P70" s="507"/>
      <c r="Q70" s="508"/>
      <c r="R70" s="508"/>
      <c r="S70" s="508"/>
      <c r="T70" s="508"/>
      <c r="U70" s="194"/>
      <c r="V70" s="194"/>
      <c r="W70" s="194"/>
      <c r="X70" s="194"/>
      <c r="Y70" s="194"/>
      <c r="Z70" s="194"/>
    </row>
    <row r="71" ht="13.5" customHeight="1">
      <c r="A71" s="194"/>
      <c r="B71" s="568"/>
      <c r="C71" s="43"/>
      <c r="D71" s="43"/>
      <c r="E71" s="43"/>
      <c r="F71" s="194"/>
      <c r="G71" s="194"/>
      <c r="H71" s="43"/>
      <c r="I71" s="43"/>
      <c r="J71" s="43"/>
      <c r="K71" s="194"/>
      <c r="L71" s="194"/>
      <c r="M71" s="194"/>
      <c r="N71" s="194"/>
      <c r="O71" s="194"/>
      <c r="P71" s="507"/>
      <c r="Q71" s="508"/>
      <c r="R71" s="508"/>
      <c r="S71" s="508"/>
      <c r="T71" s="508"/>
      <c r="U71" s="194"/>
      <c r="V71" s="194"/>
      <c r="W71" s="194"/>
      <c r="X71" s="194"/>
      <c r="Y71" s="194"/>
      <c r="Z71" s="194"/>
    </row>
    <row r="72" ht="13.5" customHeight="1">
      <c r="A72" s="194"/>
      <c r="B72" s="568"/>
      <c r="C72" s="43"/>
      <c r="D72" s="43"/>
      <c r="E72" s="43"/>
      <c r="F72" s="194"/>
      <c r="G72" s="194"/>
      <c r="H72" s="43"/>
      <c r="I72" s="43"/>
      <c r="J72" s="43"/>
      <c r="K72" s="194"/>
      <c r="L72" s="194"/>
      <c r="M72" s="194"/>
      <c r="N72" s="194"/>
      <c r="O72" s="194"/>
      <c r="P72" s="507"/>
      <c r="Q72" s="508"/>
      <c r="R72" s="508"/>
      <c r="S72" s="508"/>
      <c r="T72" s="508"/>
      <c r="U72" s="194"/>
      <c r="V72" s="194"/>
      <c r="W72" s="194"/>
      <c r="X72" s="194"/>
      <c r="Y72" s="194"/>
      <c r="Z72" s="194"/>
    </row>
    <row r="73" ht="13.5" customHeight="1">
      <c r="A73" s="194"/>
      <c r="B73" s="568"/>
      <c r="C73" s="43"/>
      <c r="D73" s="43"/>
      <c r="E73" s="43"/>
      <c r="F73" s="194"/>
      <c r="G73" s="194"/>
      <c r="H73" s="43"/>
      <c r="I73" s="43"/>
      <c r="J73" s="43"/>
      <c r="K73" s="194"/>
      <c r="L73" s="194"/>
      <c r="M73" s="194"/>
      <c r="N73" s="194"/>
      <c r="O73" s="194"/>
      <c r="P73" s="507"/>
      <c r="Q73" s="508"/>
      <c r="R73" s="508"/>
      <c r="S73" s="508"/>
      <c r="T73" s="508"/>
      <c r="U73" s="194"/>
      <c r="V73" s="194"/>
      <c r="W73" s="194"/>
      <c r="X73" s="194"/>
      <c r="Y73" s="194"/>
      <c r="Z73" s="194"/>
    </row>
    <row r="74" ht="13.5" customHeight="1">
      <c r="A74" s="194"/>
      <c r="B74" s="568"/>
      <c r="C74" s="43"/>
      <c r="D74" s="43"/>
      <c r="E74" s="43"/>
      <c r="F74" s="194"/>
      <c r="G74" s="194"/>
      <c r="H74" s="43"/>
      <c r="I74" s="43"/>
      <c r="J74" s="43"/>
      <c r="K74" s="194"/>
      <c r="L74" s="194"/>
      <c r="M74" s="194"/>
      <c r="N74" s="194"/>
      <c r="O74" s="194"/>
      <c r="P74" s="507"/>
      <c r="Q74" s="508"/>
      <c r="R74" s="508"/>
      <c r="S74" s="508"/>
      <c r="T74" s="508"/>
      <c r="U74" s="194"/>
      <c r="V74" s="194"/>
      <c r="W74" s="194"/>
      <c r="X74" s="194"/>
      <c r="Y74" s="194"/>
      <c r="Z74" s="194"/>
    </row>
    <row r="75" ht="13.5" customHeight="1">
      <c r="A75" s="194"/>
      <c r="B75" s="568"/>
      <c r="C75" s="43"/>
      <c r="D75" s="43"/>
      <c r="E75" s="43"/>
      <c r="F75" s="194"/>
      <c r="G75" s="194"/>
      <c r="H75" s="43"/>
      <c r="I75" s="43"/>
      <c r="J75" s="43"/>
      <c r="K75" s="194"/>
      <c r="L75" s="194"/>
      <c r="M75" s="194"/>
      <c r="N75" s="194"/>
      <c r="O75" s="194"/>
      <c r="P75" s="507"/>
      <c r="Q75" s="508"/>
      <c r="R75" s="508"/>
      <c r="S75" s="508"/>
      <c r="T75" s="508"/>
      <c r="U75" s="194"/>
      <c r="V75" s="194"/>
      <c r="W75" s="194"/>
      <c r="X75" s="194"/>
      <c r="Y75" s="194"/>
      <c r="Z75" s="194"/>
    </row>
    <row r="76" ht="13.5" customHeight="1">
      <c r="A76" s="194"/>
      <c r="B76" s="568"/>
      <c r="C76" s="43"/>
      <c r="D76" s="43"/>
      <c r="E76" s="43"/>
      <c r="F76" s="194"/>
      <c r="G76" s="194"/>
      <c r="H76" s="43"/>
      <c r="I76" s="43"/>
      <c r="J76" s="43"/>
      <c r="K76" s="194"/>
      <c r="L76" s="194"/>
      <c r="M76" s="194"/>
      <c r="N76" s="194"/>
      <c r="O76" s="194"/>
      <c r="P76" s="507"/>
      <c r="Q76" s="508"/>
      <c r="R76" s="508"/>
      <c r="S76" s="508"/>
      <c r="T76" s="508"/>
      <c r="U76" s="194"/>
      <c r="V76" s="194"/>
      <c r="W76" s="194"/>
      <c r="X76" s="194"/>
      <c r="Y76" s="194"/>
      <c r="Z76" s="194"/>
    </row>
    <row r="77" ht="13.5" customHeight="1">
      <c r="A77" s="194"/>
      <c r="B77" s="568"/>
      <c r="C77" s="43"/>
      <c r="D77" s="43"/>
      <c r="E77" s="43"/>
      <c r="F77" s="194"/>
      <c r="G77" s="194"/>
      <c r="H77" s="43"/>
      <c r="I77" s="43"/>
      <c r="J77" s="43"/>
      <c r="K77" s="194"/>
      <c r="L77" s="194"/>
      <c r="M77" s="194"/>
      <c r="N77" s="194"/>
      <c r="O77" s="194"/>
      <c r="P77" s="507"/>
      <c r="Q77" s="508"/>
      <c r="R77" s="508"/>
      <c r="S77" s="508"/>
      <c r="T77" s="508"/>
      <c r="U77" s="194"/>
      <c r="V77" s="194"/>
      <c r="W77" s="194"/>
      <c r="X77" s="194"/>
      <c r="Y77" s="194"/>
      <c r="Z77" s="194"/>
    </row>
    <row r="78" ht="13.5" customHeight="1">
      <c r="A78" s="194"/>
      <c r="B78" s="568"/>
      <c r="C78" s="43"/>
      <c r="D78" s="43"/>
      <c r="E78" s="43"/>
      <c r="F78" s="194"/>
      <c r="G78" s="194"/>
      <c r="H78" s="43"/>
      <c r="I78" s="43"/>
      <c r="J78" s="43"/>
      <c r="K78" s="194"/>
      <c r="L78" s="194"/>
      <c r="M78" s="194"/>
      <c r="N78" s="194"/>
      <c r="O78" s="194"/>
      <c r="P78" s="507"/>
      <c r="Q78" s="508"/>
      <c r="R78" s="508"/>
      <c r="S78" s="508"/>
      <c r="T78" s="508"/>
      <c r="U78" s="194"/>
      <c r="V78" s="194"/>
      <c r="W78" s="194"/>
      <c r="X78" s="194"/>
      <c r="Y78" s="194"/>
      <c r="Z78" s="194"/>
    </row>
    <row r="79" ht="13.5" customHeight="1">
      <c r="A79" s="194"/>
      <c r="B79" s="568"/>
      <c r="C79" s="43"/>
      <c r="D79" s="43"/>
      <c r="E79" s="43"/>
      <c r="F79" s="194"/>
      <c r="G79" s="194"/>
      <c r="H79" s="43"/>
      <c r="I79" s="43"/>
      <c r="J79" s="43"/>
      <c r="K79" s="194"/>
      <c r="L79" s="194"/>
      <c r="M79" s="194"/>
      <c r="N79" s="194"/>
      <c r="O79" s="194"/>
      <c r="P79" s="507"/>
      <c r="Q79" s="508"/>
      <c r="R79" s="508"/>
      <c r="S79" s="508"/>
      <c r="T79" s="508"/>
      <c r="U79" s="194"/>
      <c r="V79" s="194"/>
      <c r="W79" s="194"/>
      <c r="X79" s="194"/>
      <c r="Y79" s="194"/>
      <c r="Z79" s="194"/>
    </row>
    <row r="80" ht="13.5" customHeight="1">
      <c r="A80" s="194"/>
      <c r="B80" s="568"/>
      <c r="C80" s="43"/>
      <c r="D80" s="43"/>
      <c r="E80" s="43"/>
      <c r="F80" s="194"/>
      <c r="G80" s="194"/>
      <c r="H80" s="43"/>
      <c r="I80" s="43"/>
      <c r="J80" s="43"/>
      <c r="K80" s="194"/>
      <c r="L80" s="194"/>
      <c r="M80" s="194"/>
      <c r="N80" s="194"/>
      <c r="O80" s="194"/>
      <c r="P80" s="507"/>
      <c r="Q80" s="508"/>
      <c r="R80" s="508"/>
      <c r="S80" s="508"/>
      <c r="T80" s="508"/>
      <c r="U80" s="194"/>
      <c r="V80" s="194"/>
      <c r="W80" s="194"/>
      <c r="X80" s="194"/>
      <c r="Y80" s="194"/>
      <c r="Z80" s="194"/>
    </row>
    <row r="81" ht="13.5" customHeight="1">
      <c r="A81" s="194"/>
      <c r="B81" s="568"/>
      <c r="C81" s="43"/>
      <c r="D81" s="43"/>
      <c r="E81" s="43"/>
      <c r="F81" s="194"/>
      <c r="G81" s="194"/>
      <c r="H81" s="43"/>
      <c r="I81" s="43"/>
      <c r="J81" s="43"/>
      <c r="K81" s="194"/>
      <c r="L81" s="194"/>
      <c r="M81" s="194"/>
      <c r="N81" s="194"/>
      <c r="O81" s="194"/>
      <c r="P81" s="507"/>
      <c r="Q81" s="508"/>
      <c r="R81" s="508"/>
      <c r="S81" s="508"/>
      <c r="T81" s="508"/>
      <c r="U81" s="194"/>
      <c r="V81" s="194"/>
      <c r="W81" s="194"/>
      <c r="X81" s="194"/>
      <c r="Y81" s="194"/>
      <c r="Z81" s="194"/>
    </row>
    <row r="82" ht="13.5" customHeight="1">
      <c r="A82" s="194"/>
      <c r="B82" s="568"/>
      <c r="C82" s="43"/>
      <c r="D82" s="43"/>
      <c r="E82" s="43"/>
      <c r="F82" s="194"/>
      <c r="G82" s="194"/>
      <c r="H82" s="43"/>
      <c r="I82" s="43"/>
      <c r="J82" s="43"/>
      <c r="K82" s="194"/>
      <c r="L82" s="194"/>
      <c r="M82" s="194"/>
      <c r="N82" s="194"/>
      <c r="O82" s="194"/>
      <c r="P82" s="507"/>
      <c r="Q82" s="508"/>
      <c r="R82" s="508"/>
      <c r="S82" s="508"/>
      <c r="T82" s="508"/>
      <c r="U82" s="194"/>
      <c r="V82" s="194"/>
      <c r="W82" s="194"/>
      <c r="X82" s="194"/>
      <c r="Y82" s="194"/>
      <c r="Z82" s="194"/>
    </row>
    <row r="83" ht="13.5" customHeight="1">
      <c r="A83" s="194"/>
      <c r="B83" s="568"/>
      <c r="C83" s="43"/>
      <c r="D83" s="43"/>
      <c r="E83" s="43"/>
      <c r="F83" s="194"/>
      <c r="G83" s="194"/>
      <c r="H83" s="43"/>
      <c r="I83" s="43"/>
      <c r="J83" s="43"/>
      <c r="K83" s="194"/>
      <c r="L83" s="194"/>
      <c r="M83" s="194"/>
      <c r="N83" s="194"/>
      <c r="O83" s="194"/>
      <c r="P83" s="507"/>
      <c r="Q83" s="508"/>
      <c r="R83" s="508"/>
      <c r="S83" s="508"/>
      <c r="T83" s="508"/>
      <c r="U83" s="194"/>
      <c r="V83" s="194"/>
      <c r="W83" s="194"/>
      <c r="X83" s="194"/>
      <c r="Y83" s="194"/>
      <c r="Z83" s="194"/>
    </row>
    <row r="84" ht="13.5" customHeight="1">
      <c r="A84" s="194"/>
      <c r="B84" s="568"/>
      <c r="C84" s="43"/>
      <c r="D84" s="43"/>
      <c r="E84" s="43"/>
      <c r="F84" s="194"/>
      <c r="G84" s="194"/>
      <c r="H84" s="43"/>
      <c r="I84" s="43"/>
      <c r="J84" s="43"/>
      <c r="K84" s="194"/>
      <c r="L84" s="194"/>
      <c r="M84" s="194"/>
      <c r="N84" s="194"/>
      <c r="O84" s="194"/>
      <c r="P84" s="507"/>
      <c r="Q84" s="508"/>
      <c r="R84" s="508"/>
      <c r="S84" s="508"/>
      <c r="T84" s="508"/>
      <c r="U84" s="194"/>
      <c r="V84" s="194"/>
      <c r="W84" s="194"/>
      <c r="X84" s="194"/>
      <c r="Y84" s="194"/>
      <c r="Z84" s="194"/>
    </row>
    <row r="85" ht="13.5" customHeight="1">
      <c r="A85" s="194"/>
      <c r="B85" s="568"/>
      <c r="C85" s="43"/>
      <c r="D85" s="43"/>
      <c r="E85" s="43"/>
      <c r="F85" s="194"/>
      <c r="G85" s="194"/>
      <c r="H85" s="43"/>
      <c r="I85" s="43"/>
      <c r="J85" s="43"/>
      <c r="K85" s="194"/>
      <c r="L85" s="194"/>
      <c r="M85" s="194"/>
      <c r="N85" s="194"/>
      <c r="O85" s="194"/>
      <c r="P85" s="507"/>
      <c r="Q85" s="508"/>
      <c r="R85" s="508"/>
      <c r="S85" s="508"/>
      <c r="T85" s="508"/>
      <c r="U85" s="194"/>
      <c r="V85" s="194"/>
      <c r="W85" s="194"/>
      <c r="X85" s="194"/>
      <c r="Y85" s="194"/>
      <c r="Z85" s="194"/>
    </row>
    <row r="86" ht="13.5" customHeight="1">
      <c r="A86" s="194"/>
      <c r="B86" s="568"/>
      <c r="C86" s="43"/>
      <c r="D86" s="43"/>
      <c r="E86" s="43"/>
      <c r="F86" s="194"/>
      <c r="G86" s="194"/>
      <c r="H86" s="43"/>
      <c r="I86" s="43"/>
      <c r="J86" s="43"/>
      <c r="K86" s="194"/>
      <c r="L86" s="194"/>
      <c r="M86" s="194"/>
      <c r="N86" s="194"/>
      <c r="O86" s="194"/>
      <c r="P86" s="507"/>
      <c r="Q86" s="508"/>
      <c r="R86" s="508"/>
      <c r="S86" s="508"/>
      <c r="T86" s="508"/>
      <c r="U86" s="194"/>
      <c r="V86" s="194"/>
      <c r="W86" s="194"/>
      <c r="X86" s="194"/>
      <c r="Y86" s="194"/>
      <c r="Z86" s="194"/>
    </row>
    <row r="87" ht="13.5" customHeight="1">
      <c r="A87" s="194"/>
      <c r="B87" s="568"/>
      <c r="C87" s="43"/>
      <c r="D87" s="570"/>
      <c r="E87" s="570"/>
      <c r="F87" s="571"/>
      <c r="G87" s="571"/>
      <c r="H87" s="43"/>
      <c r="I87" s="43"/>
      <c r="J87" s="43"/>
      <c r="K87" s="194"/>
      <c r="L87" s="194"/>
      <c r="M87" s="194"/>
      <c r="N87" s="194"/>
      <c r="O87" s="194"/>
      <c r="P87" s="507"/>
      <c r="Q87" s="508"/>
      <c r="R87" s="508"/>
      <c r="S87" s="508"/>
      <c r="T87" s="508"/>
      <c r="U87" s="194"/>
      <c r="V87" s="194"/>
      <c r="W87" s="194"/>
      <c r="X87" s="194"/>
      <c r="Y87" s="194"/>
      <c r="Z87" s="194"/>
    </row>
    <row r="88" ht="13.5" customHeight="1">
      <c r="A88" s="194"/>
      <c r="B88" s="568"/>
      <c r="C88" s="43"/>
      <c r="D88" s="570"/>
      <c r="E88" s="570"/>
      <c r="F88" s="571"/>
      <c r="G88" s="571"/>
      <c r="H88" s="43"/>
      <c r="I88" s="43"/>
      <c r="J88" s="43"/>
      <c r="K88" s="194"/>
      <c r="L88" s="194"/>
      <c r="M88" s="194"/>
      <c r="N88" s="194"/>
      <c r="O88" s="194"/>
      <c r="P88" s="507"/>
      <c r="Q88" s="508"/>
      <c r="R88" s="508"/>
      <c r="S88" s="508"/>
      <c r="T88" s="508"/>
      <c r="U88" s="194"/>
      <c r="V88" s="194"/>
      <c r="W88" s="194"/>
      <c r="X88" s="194"/>
      <c r="Y88" s="194"/>
      <c r="Z88" s="194"/>
    </row>
    <row r="89" ht="13.5" customHeight="1">
      <c r="A89" s="194"/>
      <c r="B89" s="568"/>
      <c r="C89" s="43"/>
      <c r="D89" s="570"/>
      <c r="E89" s="570"/>
      <c r="F89" s="571"/>
      <c r="G89" s="571"/>
      <c r="H89" s="43"/>
      <c r="I89" s="43"/>
      <c r="J89" s="43"/>
      <c r="K89" s="194"/>
      <c r="L89" s="194"/>
      <c r="M89" s="194"/>
      <c r="N89" s="194"/>
      <c r="O89" s="194"/>
      <c r="P89" s="507"/>
      <c r="Q89" s="508"/>
      <c r="R89" s="508"/>
      <c r="S89" s="508"/>
      <c r="T89" s="508"/>
      <c r="U89" s="194"/>
      <c r="V89" s="194"/>
      <c r="W89" s="194"/>
      <c r="X89" s="194"/>
      <c r="Y89" s="194"/>
      <c r="Z89" s="194"/>
    </row>
    <row r="90" ht="13.5" customHeight="1">
      <c r="A90" s="194"/>
      <c r="B90" s="568"/>
      <c r="C90" s="43"/>
      <c r="D90" s="570"/>
      <c r="E90" s="570"/>
      <c r="F90" s="571"/>
      <c r="G90" s="571"/>
      <c r="H90" s="43"/>
      <c r="I90" s="43"/>
      <c r="J90" s="43"/>
      <c r="K90" s="194"/>
      <c r="L90" s="194"/>
      <c r="M90" s="194"/>
      <c r="N90" s="194"/>
      <c r="O90" s="194"/>
      <c r="P90" s="507"/>
      <c r="Q90" s="508"/>
      <c r="R90" s="508"/>
      <c r="S90" s="508"/>
      <c r="T90" s="508"/>
      <c r="U90" s="194"/>
      <c r="V90" s="194"/>
      <c r="W90" s="194"/>
      <c r="X90" s="194"/>
      <c r="Y90" s="194"/>
      <c r="Z90" s="194"/>
    </row>
    <row r="91" ht="13.5" customHeight="1">
      <c r="A91" s="194"/>
      <c r="B91" s="568"/>
      <c r="C91" s="43"/>
      <c r="D91" s="570"/>
      <c r="E91" s="570"/>
      <c r="F91" s="571"/>
      <c r="G91" s="571"/>
      <c r="H91" s="43"/>
      <c r="I91" s="43"/>
      <c r="J91" s="43"/>
      <c r="K91" s="194"/>
      <c r="L91" s="194"/>
      <c r="M91" s="194"/>
      <c r="N91" s="194"/>
      <c r="O91" s="194"/>
      <c r="P91" s="507"/>
      <c r="Q91" s="508"/>
      <c r="R91" s="508"/>
      <c r="S91" s="508"/>
      <c r="T91" s="508"/>
      <c r="U91" s="194"/>
      <c r="V91" s="194"/>
      <c r="W91" s="194"/>
      <c r="X91" s="194"/>
      <c r="Y91" s="194"/>
      <c r="Z91" s="194"/>
    </row>
    <row r="92" ht="13.5" customHeight="1">
      <c r="A92" s="194"/>
      <c r="B92" s="568"/>
      <c r="C92" s="43"/>
      <c r="D92" s="570"/>
      <c r="E92" s="570"/>
      <c r="F92" s="571"/>
      <c r="G92" s="571"/>
      <c r="H92" s="43"/>
      <c r="I92" s="43"/>
      <c r="J92" s="43"/>
      <c r="K92" s="194"/>
      <c r="L92" s="194"/>
      <c r="M92" s="194"/>
      <c r="N92" s="194"/>
      <c r="O92" s="194"/>
      <c r="P92" s="507"/>
      <c r="Q92" s="508"/>
      <c r="R92" s="508"/>
      <c r="S92" s="508"/>
      <c r="T92" s="508"/>
      <c r="U92" s="194"/>
      <c r="V92" s="194"/>
      <c r="W92" s="194"/>
      <c r="X92" s="194"/>
      <c r="Y92" s="194"/>
      <c r="Z92" s="194"/>
    </row>
    <row r="93" ht="13.5" customHeight="1">
      <c r="A93" s="194"/>
      <c r="B93" s="568"/>
      <c r="C93" s="43"/>
      <c r="D93" s="570"/>
      <c r="E93" s="570"/>
      <c r="F93" s="571"/>
      <c r="G93" s="571"/>
      <c r="H93" s="43"/>
      <c r="I93" s="43"/>
      <c r="J93" s="43"/>
      <c r="K93" s="194"/>
      <c r="L93" s="194"/>
      <c r="M93" s="194"/>
      <c r="N93" s="194"/>
      <c r="O93" s="194"/>
      <c r="P93" s="507"/>
      <c r="Q93" s="508"/>
      <c r="R93" s="508"/>
      <c r="S93" s="508"/>
      <c r="T93" s="508"/>
      <c r="U93" s="194"/>
      <c r="V93" s="194"/>
      <c r="W93" s="194"/>
      <c r="X93" s="194"/>
      <c r="Y93" s="194"/>
      <c r="Z93" s="194"/>
    </row>
    <row r="94" ht="13.5" customHeight="1">
      <c r="A94" s="194"/>
      <c r="B94" s="568"/>
      <c r="C94" s="43"/>
      <c r="D94" s="570"/>
      <c r="E94" s="570"/>
      <c r="F94" s="571"/>
      <c r="G94" s="571"/>
      <c r="H94" s="43"/>
      <c r="I94" s="43"/>
      <c r="J94" s="43"/>
      <c r="K94" s="194"/>
      <c r="L94" s="194"/>
      <c r="M94" s="194"/>
      <c r="N94" s="194"/>
      <c r="O94" s="194"/>
      <c r="P94" s="507"/>
      <c r="Q94" s="508"/>
      <c r="R94" s="508"/>
      <c r="S94" s="508"/>
      <c r="T94" s="508"/>
      <c r="U94" s="194"/>
      <c r="V94" s="194"/>
      <c r="W94" s="194"/>
      <c r="X94" s="194"/>
      <c r="Y94" s="194"/>
      <c r="Z94" s="194"/>
    </row>
    <row r="95" ht="13.5" customHeight="1">
      <c r="A95" s="194"/>
      <c r="B95" s="568"/>
      <c r="C95" s="43"/>
      <c r="D95" s="570"/>
      <c r="E95" s="570"/>
      <c r="F95" s="571"/>
      <c r="G95" s="571"/>
      <c r="H95" s="43"/>
      <c r="I95" s="43"/>
      <c r="J95" s="43"/>
      <c r="K95" s="194"/>
      <c r="L95" s="194"/>
      <c r="M95" s="194"/>
      <c r="N95" s="194"/>
      <c r="O95" s="194"/>
      <c r="P95" s="507"/>
      <c r="Q95" s="508"/>
      <c r="R95" s="508"/>
      <c r="S95" s="508"/>
      <c r="T95" s="508"/>
      <c r="U95" s="194"/>
      <c r="V95" s="194"/>
      <c r="W95" s="194"/>
      <c r="X95" s="194"/>
      <c r="Y95" s="194"/>
      <c r="Z95" s="194"/>
    </row>
    <row r="96" ht="13.5" customHeight="1">
      <c r="A96" s="194"/>
      <c r="B96" s="568"/>
      <c r="C96" s="43"/>
      <c r="D96" s="570"/>
      <c r="E96" s="570"/>
      <c r="F96" s="571"/>
      <c r="G96" s="571"/>
      <c r="H96" s="43"/>
      <c r="I96" s="43"/>
      <c r="J96" s="43"/>
      <c r="K96" s="194"/>
      <c r="L96" s="194"/>
      <c r="M96" s="194"/>
      <c r="N96" s="194"/>
      <c r="O96" s="194"/>
      <c r="P96" s="507"/>
      <c r="Q96" s="508"/>
      <c r="R96" s="508"/>
      <c r="S96" s="508"/>
      <c r="T96" s="508"/>
      <c r="U96" s="194"/>
      <c r="V96" s="194"/>
      <c r="W96" s="194"/>
      <c r="X96" s="194"/>
      <c r="Y96" s="194"/>
      <c r="Z96" s="194"/>
    </row>
    <row r="97" ht="13.5" customHeight="1">
      <c r="A97" s="194"/>
      <c r="B97" s="568"/>
      <c r="C97" s="43"/>
      <c r="D97" s="570"/>
      <c r="E97" s="570"/>
      <c r="F97" s="571"/>
      <c r="G97" s="571"/>
      <c r="H97" s="43"/>
      <c r="I97" s="43"/>
      <c r="J97" s="43"/>
      <c r="K97" s="194"/>
      <c r="L97" s="194"/>
      <c r="M97" s="194"/>
      <c r="N97" s="194"/>
      <c r="O97" s="194"/>
      <c r="P97" s="507"/>
      <c r="Q97" s="508"/>
      <c r="R97" s="508"/>
      <c r="S97" s="508"/>
      <c r="T97" s="508"/>
      <c r="U97" s="194"/>
      <c r="V97" s="194"/>
      <c r="W97" s="194"/>
      <c r="X97" s="194"/>
      <c r="Y97" s="194"/>
      <c r="Z97" s="194"/>
    </row>
    <row r="98" ht="13.5" customHeight="1">
      <c r="A98" s="194"/>
      <c r="B98" s="568"/>
      <c r="C98" s="43"/>
      <c r="D98" s="570"/>
      <c r="E98" s="570"/>
      <c r="F98" s="571"/>
      <c r="G98" s="571"/>
      <c r="H98" s="43"/>
      <c r="I98" s="43"/>
      <c r="J98" s="43"/>
      <c r="K98" s="194"/>
      <c r="L98" s="194"/>
      <c r="M98" s="194"/>
      <c r="N98" s="194"/>
      <c r="O98" s="194"/>
      <c r="P98" s="507"/>
      <c r="Q98" s="508"/>
      <c r="R98" s="508"/>
      <c r="S98" s="508"/>
      <c r="T98" s="508"/>
      <c r="U98" s="194"/>
      <c r="V98" s="194"/>
      <c r="W98" s="194"/>
      <c r="X98" s="194"/>
      <c r="Y98" s="194"/>
      <c r="Z98" s="194"/>
    </row>
    <row r="99" ht="13.5" customHeight="1">
      <c r="A99" s="194"/>
      <c r="B99" s="568"/>
      <c r="C99" s="43"/>
      <c r="D99" s="570"/>
      <c r="E99" s="570"/>
      <c r="F99" s="571"/>
      <c r="G99" s="571"/>
      <c r="H99" s="43"/>
      <c r="I99" s="43"/>
      <c r="J99" s="43"/>
      <c r="K99" s="194"/>
      <c r="L99" s="194"/>
      <c r="M99" s="194"/>
      <c r="N99" s="194"/>
      <c r="O99" s="194"/>
      <c r="P99" s="507"/>
      <c r="Q99" s="508"/>
      <c r="R99" s="508"/>
      <c r="S99" s="508"/>
      <c r="T99" s="508"/>
      <c r="U99" s="194"/>
      <c r="V99" s="194"/>
      <c r="W99" s="194"/>
      <c r="X99" s="194"/>
      <c r="Y99" s="194"/>
      <c r="Z99" s="194"/>
    </row>
    <row r="100" ht="13.5" customHeight="1">
      <c r="A100" s="194"/>
      <c r="B100" s="568"/>
      <c r="C100" s="43"/>
      <c r="D100" s="570"/>
      <c r="E100" s="570"/>
      <c r="F100" s="571"/>
      <c r="G100" s="571"/>
      <c r="H100" s="43"/>
      <c r="I100" s="43"/>
      <c r="J100" s="43"/>
      <c r="K100" s="194"/>
      <c r="L100" s="194"/>
      <c r="M100" s="194"/>
      <c r="N100" s="194"/>
      <c r="O100" s="194"/>
      <c r="P100" s="507"/>
      <c r="Q100" s="508"/>
      <c r="R100" s="508"/>
      <c r="S100" s="508"/>
      <c r="T100" s="508"/>
      <c r="U100" s="194"/>
      <c r="V100" s="194"/>
      <c r="W100" s="194"/>
      <c r="X100" s="194"/>
      <c r="Y100" s="194"/>
      <c r="Z100" s="194"/>
    </row>
    <row r="101" ht="13.5" customHeight="1">
      <c r="A101" s="194"/>
      <c r="B101" s="568"/>
      <c r="C101" s="43"/>
      <c r="D101" s="570"/>
      <c r="E101" s="570"/>
      <c r="F101" s="571"/>
      <c r="G101" s="571"/>
      <c r="H101" s="43"/>
      <c r="I101" s="43"/>
      <c r="J101" s="43"/>
      <c r="K101" s="194"/>
      <c r="L101" s="194"/>
      <c r="M101" s="194"/>
      <c r="N101" s="194"/>
      <c r="O101" s="194"/>
      <c r="P101" s="507"/>
      <c r="Q101" s="508"/>
      <c r="R101" s="508"/>
      <c r="S101" s="508"/>
      <c r="T101" s="508"/>
      <c r="U101" s="194"/>
      <c r="V101" s="194"/>
      <c r="W101" s="194"/>
      <c r="X101" s="194"/>
      <c r="Y101" s="194"/>
      <c r="Z101" s="194"/>
    </row>
    <row r="102" ht="13.5" customHeight="1">
      <c r="A102" s="194"/>
      <c r="B102" s="568"/>
      <c r="C102" s="43"/>
      <c r="D102" s="570"/>
      <c r="E102" s="570"/>
      <c r="F102" s="571"/>
      <c r="G102" s="571"/>
      <c r="H102" s="43"/>
      <c r="I102" s="43"/>
      <c r="J102" s="43"/>
      <c r="K102" s="194"/>
      <c r="L102" s="194"/>
      <c r="M102" s="194"/>
      <c r="N102" s="194"/>
      <c r="O102" s="194"/>
      <c r="P102" s="507"/>
      <c r="Q102" s="508"/>
      <c r="R102" s="508"/>
      <c r="S102" s="508"/>
      <c r="T102" s="508"/>
      <c r="U102" s="194"/>
      <c r="V102" s="194"/>
      <c r="W102" s="194"/>
      <c r="X102" s="194"/>
      <c r="Y102" s="194"/>
      <c r="Z102" s="194"/>
    </row>
    <row r="103" ht="13.5" customHeight="1">
      <c r="A103" s="194"/>
      <c r="B103" s="568"/>
      <c r="C103" s="43"/>
      <c r="D103" s="570"/>
      <c r="E103" s="570"/>
      <c r="F103" s="571"/>
      <c r="G103" s="571"/>
      <c r="H103" s="43"/>
      <c r="I103" s="43"/>
      <c r="J103" s="43"/>
      <c r="K103" s="194"/>
      <c r="L103" s="194"/>
      <c r="M103" s="194"/>
      <c r="N103" s="194"/>
      <c r="O103" s="194"/>
      <c r="P103" s="507"/>
      <c r="Q103" s="508"/>
      <c r="R103" s="508"/>
      <c r="S103" s="508"/>
      <c r="T103" s="508"/>
      <c r="U103" s="194"/>
      <c r="V103" s="194"/>
      <c r="W103" s="194"/>
      <c r="X103" s="194"/>
      <c r="Y103" s="194"/>
      <c r="Z103" s="194"/>
    </row>
    <row r="104" ht="13.5" customHeight="1">
      <c r="A104" s="194"/>
      <c r="B104" s="568"/>
      <c r="C104" s="43"/>
      <c r="D104" s="570"/>
      <c r="E104" s="570"/>
      <c r="F104" s="571"/>
      <c r="G104" s="571"/>
      <c r="H104" s="43"/>
      <c r="I104" s="43"/>
      <c r="J104" s="43"/>
      <c r="K104" s="194"/>
      <c r="L104" s="194"/>
      <c r="M104" s="194"/>
      <c r="N104" s="194"/>
      <c r="O104" s="194"/>
      <c r="P104" s="507"/>
      <c r="Q104" s="508"/>
      <c r="R104" s="508"/>
      <c r="S104" s="508"/>
      <c r="T104" s="508"/>
      <c r="U104" s="194"/>
      <c r="V104" s="194"/>
      <c r="W104" s="194"/>
      <c r="X104" s="194"/>
      <c r="Y104" s="194"/>
      <c r="Z104" s="194"/>
    </row>
    <row r="105" ht="13.5" customHeight="1">
      <c r="A105" s="194"/>
      <c r="B105" s="568"/>
      <c r="C105" s="43"/>
      <c r="D105" s="570"/>
      <c r="E105" s="570"/>
      <c r="F105" s="571"/>
      <c r="G105" s="571"/>
      <c r="H105" s="43"/>
      <c r="I105" s="43"/>
      <c r="J105" s="43"/>
      <c r="K105" s="194"/>
      <c r="L105" s="194"/>
      <c r="M105" s="194"/>
      <c r="N105" s="194"/>
      <c r="O105" s="194"/>
      <c r="P105" s="507"/>
      <c r="Q105" s="508"/>
      <c r="R105" s="508"/>
      <c r="S105" s="508"/>
      <c r="T105" s="508"/>
      <c r="U105" s="194"/>
      <c r="V105" s="194"/>
      <c r="W105" s="194"/>
      <c r="X105" s="194"/>
      <c r="Y105" s="194"/>
      <c r="Z105" s="194"/>
    </row>
    <row r="106" ht="13.5" customHeight="1">
      <c r="A106" s="194"/>
      <c r="B106" s="568"/>
      <c r="C106" s="43"/>
      <c r="D106" s="570"/>
      <c r="E106" s="570"/>
      <c r="F106" s="571"/>
      <c r="G106" s="571"/>
      <c r="H106" s="43"/>
      <c r="I106" s="43"/>
      <c r="J106" s="43"/>
      <c r="K106" s="194"/>
      <c r="L106" s="194"/>
      <c r="M106" s="194"/>
      <c r="N106" s="194"/>
      <c r="O106" s="194"/>
      <c r="P106" s="507"/>
      <c r="Q106" s="508"/>
      <c r="R106" s="508"/>
      <c r="S106" s="508"/>
      <c r="T106" s="508"/>
      <c r="U106" s="194"/>
      <c r="V106" s="194"/>
      <c r="W106" s="194"/>
      <c r="X106" s="194"/>
      <c r="Y106" s="194"/>
      <c r="Z106" s="194"/>
    </row>
    <row r="107" ht="13.5" customHeight="1">
      <c r="A107" s="194"/>
      <c r="B107" s="568"/>
      <c r="C107" s="43"/>
      <c r="D107" s="570"/>
      <c r="E107" s="570"/>
      <c r="F107" s="571"/>
      <c r="G107" s="571"/>
      <c r="H107" s="43"/>
      <c r="I107" s="43"/>
      <c r="J107" s="43"/>
      <c r="K107" s="194"/>
      <c r="L107" s="194"/>
      <c r="M107" s="194"/>
      <c r="N107" s="194"/>
      <c r="O107" s="194"/>
      <c r="P107" s="507"/>
      <c r="Q107" s="508"/>
      <c r="R107" s="508"/>
      <c r="S107" s="508"/>
      <c r="T107" s="508"/>
      <c r="U107" s="194"/>
      <c r="V107" s="194"/>
      <c r="W107" s="194"/>
      <c r="X107" s="194"/>
      <c r="Y107" s="194"/>
      <c r="Z107" s="194"/>
    </row>
    <row r="108" ht="13.5" customHeight="1">
      <c r="A108" s="194"/>
      <c r="B108" s="568"/>
      <c r="C108" s="43"/>
      <c r="D108" s="570"/>
      <c r="E108" s="570"/>
      <c r="F108" s="571"/>
      <c r="G108" s="571"/>
      <c r="H108" s="43"/>
      <c r="I108" s="43"/>
      <c r="J108" s="43"/>
      <c r="K108" s="194"/>
      <c r="L108" s="194"/>
      <c r="M108" s="194"/>
      <c r="N108" s="194"/>
      <c r="O108" s="194"/>
      <c r="P108" s="507"/>
      <c r="Q108" s="508"/>
      <c r="R108" s="508"/>
      <c r="S108" s="508"/>
      <c r="T108" s="508"/>
      <c r="U108" s="194"/>
      <c r="V108" s="194"/>
      <c r="W108" s="194"/>
      <c r="X108" s="194"/>
      <c r="Y108" s="194"/>
      <c r="Z108" s="194"/>
    </row>
    <row r="109" ht="13.5" customHeight="1">
      <c r="A109" s="194"/>
      <c r="B109" s="568"/>
      <c r="C109" s="43"/>
      <c r="D109" s="570"/>
      <c r="E109" s="570"/>
      <c r="F109" s="571"/>
      <c r="G109" s="571"/>
      <c r="H109" s="43"/>
      <c r="I109" s="43"/>
      <c r="J109" s="43"/>
      <c r="K109" s="194"/>
      <c r="L109" s="194"/>
      <c r="M109" s="194"/>
      <c r="N109" s="194"/>
      <c r="O109" s="194"/>
      <c r="P109" s="507"/>
      <c r="Q109" s="508"/>
      <c r="R109" s="508"/>
      <c r="S109" s="508"/>
      <c r="T109" s="508"/>
      <c r="U109" s="194"/>
      <c r="V109" s="194"/>
      <c r="W109" s="194"/>
      <c r="X109" s="194"/>
      <c r="Y109" s="194"/>
      <c r="Z109" s="194"/>
    </row>
    <row r="110" ht="13.5" customHeight="1">
      <c r="A110" s="194"/>
      <c r="B110" s="568"/>
      <c r="C110" s="43"/>
      <c r="D110" s="570"/>
      <c r="E110" s="570"/>
      <c r="F110" s="571"/>
      <c r="G110" s="571"/>
      <c r="H110" s="43"/>
      <c r="I110" s="43"/>
      <c r="J110" s="43"/>
      <c r="K110" s="194"/>
      <c r="L110" s="194"/>
      <c r="M110" s="194"/>
      <c r="N110" s="194"/>
      <c r="O110" s="194"/>
      <c r="P110" s="507"/>
      <c r="Q110" s="508"/>
      <c r="R110" s="508"/>
      <c r="S110" s="508"/>
      <c r="T110" s="508"/>
      <c r="U110" s="194"/>
      <c r="V110" s="194"/>
      <c r="W110" s="194"/>
      <c r="X110" s="194"/>
      <c r="Y110" s="194"/>
      <c r="Z110" s="194"/>
    </row>
    <row r="111" ht="13.5" customHeight="1">
      <c r="A111" s="194"/>
      <c r="B111" s="568"/>
      <c r="C111" s="43"/>
      <c r="D111" s="570"/>
      <c r="E111" s="570"/>
      <c r="F111" s="571"/>
      <c r="G111" s="571"/>
      <c r="H111" s="43"/>
      <c r="I111" s="43"/>
      <c r="J111" s="43"/>
      <c r="K111" s="194"/>
      <c r="L111" s="194"/>
      <c r="M111" s="194"/>
      <c r="N111" s="194"/>
      <c r="O111" s="194"/>
      <c r="P111" s="507"/>
      <c r="Q111" s="508"/>
      <c r="R111" s="508"/>
      <c r="S111" s="508"/>
      <c r="T111" s="508"/>
      <c r="U111" s="194"/>
      <c r="V111" s="194"/>
      <c r="W111" s="194"/>
      <c r="X111" s="194"/>
      <c r="Y111" s="194"/>
      <c r="Z111" s="194"/>
    </row>
    <row r="112" ht="13.5" customHeight="1">
      <c r="A112" s="194"/>
      <c r="B112" s="568"/>
      <c r="C112" s="43"/>
      <c r="D112" s="570"/>
      <c r="E112" s="570"/>
      <c r="F112" s="571"/>
      <c r="G112" s="571"/>
      <c r="H112" s="43"/>
      <c r="I112" s="43"/>
      <c r="J112" s="43"/>
      <c r="K112" s="194"/>
      <c r="L112" s="194"/>
      <c r="M112" s="194"/>
      <c r="N112" s="194"/>
      <c r="O112" s="194"/>
      <c r="P112" s="507"/>
      <c r="Q112" s="508"/>
      <c r="R112" s="508"/>
      <c r="S112" s="508"/>
      <c r="T112" s="508"/>
      <c r="U112" s="194"/>
      <c r="V112" s="194"/>
      <c r="W112" s="194"/>
      <c r="X112" s="194"/>
      <c r="Y112" s="194"/>
      <c r="Z112" s="194"/>
    </row>
    <row r="113" ht="13.5" customHeight="1">
      <c r="A113" s="194"/>
      <c r="B113" s="568"/>
      <c r="C113" s="43"/>
      <c r="D113" s="570"/>
      <c r="E113" s="570"/>
      <c r="F113" s="571"/>
      <c r="G113" s="571"/>
      <c r="H113" s="43"/>
      <c r="I113" s="43"/>
      <c r="J113" s="43"/>
      <c r="K113" s="194"/>
      <c r="L113" s="194"/>
      <c r="M113" s="194"/>
      <c r="N113" s="194"/>
      <c r="O113" s="194"/>
      <c r="P113" s="507"/>
      <c r="Q113" s="508"/>
      <c r="R113" s="508"/>
      <c r="S113" s="508"/>
      <c r="T113" s="508"/>
      <c r="U113" s="194"/>
      <c r="V113" s="194"/>
      <c r="W113" s="194"/>
      <c r="X113" s="194"/>
      <c r="Y113" s="194"/>
      <c r="Z113" s="194"/>
    </row>
    <row r="114" ht="13.5" customHeight="1">
      <c r="A114" s="194"/>
      <c r="B114" s="568"/>
      <c r="C114" s="43"/>
      <c r="D114" s="570"/>
      <c r="E114" s="570"/>
      <c r="F114" s="571"/>
      <c r="G114" s="571"/>
      <c r="H114" s="43"/>
      <c r="I114" s="43"/>
      <c r="J114" s="43"/>
      <c r="K114" s="194"/>
      <c r="L114" s="194"/>
      <c r="M114" s="194"/>
      <c r="N114" s="194"/>
      <c r="O114" s="194"/>
      <c r="P114" s="507"/>
      <c r="Q114" s="508"/>
      <c r="R114" s="508"/>
      <c r="S114" s="508"/>
      <c r="T114" s="508"/>
      <c r="U114" s="194"/>
      <c r="V114" s="194"/>
      <c r="W114" s="194"/>
      <c r="X114" s="194"/>
      <c r="Y114" s="194"/>
      <c r="Z114" s="194"/>
    </row>
    <row r="115" ht="13.5" customHeight="1">
      <c r="A115" s="194"/>
      <c r="B115" s="568"/>
      <c r="C115" s="43"/>
      <c r="D115" s="570"/>
      <c r="E115" s="570"/>
      <c r="F115" s="571"/>
      <c r="G115" s="571"/>
      <c r="H115" s="43"/>
      <c r="I115" s="43"/>
      <c r="J115" s="43"/>
      <c r="K115" s="194"/>
      <c r="L115" s="194"/>
      <c r="M115" s="194"/>
      <c r="N115" s="194"/>
      <c r="O115" s="194"/>
      <c r="P115" s="507"/>
      <c r="Q115" s="508"/>
      <c r="R115" s="508"/>
      <c r="S115" s="508"/>
      <c r="T115" s="508"/>
      <c r="U115" s="194"/>
      <c r="V115" s="194"/>
      <c r="W115" s="194"/>
      <c r="X115" s="194"/>
      <c r="Y115" s="194"/>
      <c r="Z115" s="194"/>
    </row>
    <row r="116" ht="13.5" customHeight="1">
      <c r="A116" s="194"/>
      <c r="B116" s="568"/>
      <c r="C116" s="43"/>
      <c r="D116" s="570"/>
      <c r="E116" s="570"/>
      <c r="F116" s="571"/>
      <c r="G116" s="571"/>
      <c r="H116" s="43"/>
      <c r="I116" s="43"/>
      <c r="J116" s="43"/>
      <c r="K116" s="194"/>
      <c r="L116" s="194"/>
      <c r="M116" s="194"/>
      <c r="N116" s="194"/>
      <c r="O116" s="194"/>
      <c r="P116" s="507"/>
      <c r="Q116" s="508"/>
      <c r="R116" s="508"/>
      <c r="S116" s="508"/>
      <c r="T116" s="508"/>
      <c r="U116" s="194"/>
      <c r="V116" s="194"/>
      <c r="W116" s="194"/>
      <c r="X116" s="194"/>
      <c r="Y116" s="194"/>
      <c r="Z116" s="194"/>
    </row>
    <row r="117" ht="13.5" customHeight="1">
      <c r="A117" s="194"/>
      <c r="B117" s="568"/>
      <c r="C117" s="43"/>
      <c r="D117" s="570"/>
      <c r="E117" s="570"/>
      <c r="F117" s="571"/>
      <c r="G117" s="571"/>
      <c r="H117" s="43"/>
      <c r="I117" s="43"/>
      <c r="J117" s="43"/>
      <c r="K117" s="194"/>
      <c r="L117" s="194"/>
      <c r="M117" s="194"/>
      <c r="N117" s="194"/>
      <c r="O117" s="194"/>
      <c r="P117" s="507"/>
      <c r="Q117" s="508"/>
      <c r="R117" s="508"/>
      <c r="S117" s="508"/>
      <c r="T117" s="508"/>
      <c r="U117" s="194"/>
      <c r="V117" s="194"/>
      <c r="W117" s="194"/>
      <c r="X117" s="194"/>
      <c r="Y117" s="194"/>
      <c r="Z117" s="194"/>
    </row>
    <row r="118" ht="13.5" customHeight="1">
      <c r="A118" s="194"/>
      <c r="B118" s="568"/>
      <c r="C118" s="43"/>
      <c r="D118" s="570"/>
      <c r="E118" s="570"/>
      <c r="F118" s="571"/>
      <c r="G118" s="571"/>
      <c r="H118" s="43"/>
      <c r="I118" s="43"/>
      <c r="J118" s="43"/>
      <c r="K118" s="194"/>
      <c r="L118" s="194"/>
      <c r="M118" s="194"/>
      <c r="N118" s="194"/>
      <c r="O118" s="194"/>
      <c r="P118" s="507"/>
      <c r="Q118" s="508"/>
      <c r="R118" s="508"/>
      <c r="S118" s="508"/>
      <c r="T118" s="508"/>
      <c r="U118" s="194"/>
      <c r="V118" s="194"/>
      <c r="W118" s="194"/>
      <c r="X118" s="194"/>
      <c r="Y118" s="194"/>
      <c r="Z118" s="194"/>
    </row>
    <row r="119" ht="13.5" customHeight="1">
      <c r="A119" s="194"/>
      <c r="B119" s="568"/>
      <c r="C119" s="43"/>
      <c r="D119" s="570"/>
      <c r="E119" s="570"/>
      <c r="F119" s="571"/>
      <c r="G119" s="571"/>
      <c r="H119" s="43"/>
      <c r="I119" s="43"/>
      <c r="J119" s="43"/>
      <c r="K119" s="194"/>
      <c r="L119" s="194"/>
      <c r="M119" s="194"/>
      <c r="N119" s="194"/>
      <c r="O119" s="194"/>
      <c r="P119" s="507"/>
      <c r="Q119" s="508"/>
      <c r="R119" s="508"/>
      <c r="S119" s="508"/>
      <c r="T119" s="508"/>
      <c r="U119" s="194"/>
      <c r="V119" s="194"/>
      <c r="W119" s="194"/>
      <c r="X119" s="194"/>
      <c r="Y119" s="194"/>
      <c r="Z119" s="194"/>
    </row>
    <row r="120" ht="13.5" customHeight="1">
      <c r="A120" s="194"/>
      <c r="B120" s="568"/>
      <c r="C120" s="43"/>
      <c r="D120" s="570"/>
      <c r="E120" s="570"/>
      <c r="F120" s="571"/>
      <c r="G120" s="571"/>
      <c r="H120" s="43"/>
      <c r="I120" s="43"/>
      <c r="J120" s="43"/>
      <c r="K120" s="194"/>
      <c r="L120" s="194"/>
      <c r="M120" s="194"/>
      <c r="N120" s="194"/>
      <c r="O120" s="194"/>
      <c r="P120" s="507"/>
      <c r="Q120" s="508"/>
      <c r="R120" s="508"/>
      <c r="S120" s="508"/>
      <c r="T120" s="508"/>
      <c r="U120" s="194"/>
      <c r="V120" s="194"/>
      <c r="W120" s="194"/>
      <c r="X120" s="194"/>
      <c r="Y120" s="194"/>
      <c r="Z120" s="194"/>
    </row>
    <row r="121" ht="13.5" customHeight="1">
      <c r="A121" s="194"/>
      <c r="B121" s="568"/>
      <c r="C121" s="43"/>
      <c r="D121" s="570"/>
      <c r="E121" s="570"/>
      <c r="F121" s="571"/>
      <c r="G121" s="571"/>
      <c r="H121" s="43"/>
      <c r="I121" s="43"/>
      <c r="J121" s="43"/>
      <c r="K121" s="194"/>
      <c r="L121" s="194"/>
      <c r="M121" s="194"/>
      <c r="N121" s="194"/>
      <c r="O121" s="194"/>
      <c r="P121" s="507"/>
      <c r="Q121" s="508"/>
      <c r="R121" s="508"/>
      <c r="S121" s="508"/>
      <c r="T121" s="508"/>
      <c r="U121" s="194"/>
      <c r="V121" s="194"/>
      <c r="W121" s="194"/>
      <c r="X121" s="194"/>
      <c r="Y121" s="194"/>
      <c r="Z121" s="194"/>
    </row>
    <row r="122" ht="13.5" customHeight="1">
      <c r="A122" s="194"/>
      <c r="B122" s="568"/>
      <c r="C122" s="43"/>
      <c r="D122" s="570"/>
      <c r="E122" s="570"/>
      <c r="F122" s="571"/>
      <c r="G122" s="571"/>
      <c r="H122" s="43"/>
      <c r="I122" s="43"/>
      <c r="J122" s="43"/>
      <c r="K122" s="194"/>
      <c r="L122" s="194"/>
      <c r="M122" s="194"/>
      <c r="N122" s="194"/>
      <c r="O122" s="194"/>
      <c r="P122" s="507"/>
      <c r="Q122" s="508"/>
      <c r="R122" s="508"/>
      <c r="S122" s="508"/>
      <c r="T122" s="508"/>
      <c r="U122" s="194"/>
      <c r="V122" s="194"/>
      <c r="W122" s="194"/>
      <c r="X122" s="194"/>
      <c r="Y122" s="194"/>
      <c r="Z122" s="194"/>
    </row>
    <row r="123" ht="13.5" customHeight="1">
      <c r="A123" s="194"/>
      <c r="B123" s="568"/>
      <c r="C123" s="43"/>
      <c r="D123" s="570"/>
      <c r="E123" s="570"/>
      <c r="F123" s="571"/>
      <c r="G123" s="571"/>
      <c r="H123" s="43"/>
      <c r="I123" s="43"/>
      <c r="J123" s="43"/>
      <c r="K123" s="194"/>
      <c r="L123" s="194"/>
      <c r="M123" s="194"/>
      <c r="N123" s="194"/>
      <c r="O123" s="194"/>
      <c r="P123" s="507"/>
      <c r="Q123" s="508"/>
      <c r="R123" s="508"/>
      <c r="S123" s="508"/>
      <c r="T123" s="508"/>
      <c r="U123" s="194"/>
      <c r="V123" s="194"/>
      <c r="W123" s="194"/>
      <c r="X123" s="194"/>
      <c r="Y123" s="194"/>
      <c r="Z123" s="194"/>
    </row>
    <row r="124" ht="13.5" customHeight="1">
      <c r="A124" s="194"/>
      <c r="B124" s="568"/>
      <c r="C124" s="43"/>
      <c r="D124" s="570"/>
      <c r="E124" s="570"/>
      <c r="F124" s="571"/>
      <c r="G124" s="571"/>
      <c r="H124" s="43"/>
      <c r="I124" s="43"/>
      <c r="J124" s="43"/>
      <c r="K124" s="194"/>
      <c r="L124" s="194"/>
      <c r="M124" s="194"/>
      <c r="N124" s="194"/>
      <c r="O124" s="194"/>
      <c r="P124" s="507"/>
      <c r="Q124" s="508"/>
      <c r="R124" s="508"/>
      <c r="S124" s="508"/>
      <c r="T124" s="508"/>
      <c r="U124" s="194"/>
      <c r="V124" s="194"/>
      <c r="W124" s="194"/>
      <c r="X124" s="194"/>
      <c r="Y124" s="194"/>
      <c r="Z124" s="194"/>
    </row>
    <row r="125" ht="13.5" customHeight="1">
      <c r="A125" s="194"/>
      <c r="B125" s="568"/>
      <c r="C125" s="43"/>
      <c r="D125" s="570"/>
      <c r="E125" s="570"/>
      <c r="F125" s="571"/>
      <c r="G125" s="571"/>
      <c r="H125" s="43"/>
      <c r="I125" s="43"/>
      <c r="J125" s="43"/>
      <c r="K125" s="194"/>
      <c r="L125" s="194"/>
      <c r="M125" s="194"/>
      <c r="N125" s="194"/>
      <c r="O125" s="194"/>
      <c r="P125" s="507"/>
      <c r="Q125" s="508"/>
      <c r="R125" s="508"/>
      <c r="S125" s="508"/>
      <c r="T125" s="508"/>
      <c r="U125" s="194"/>
      <c r="V125" s="194"/>
      <c r="W125" s="194"/>
      <c r="X125" s="194"/>
      <c r="Y125" s="194"/>
      <c r="Z125" s="194"/>
    </row>
    <row r="126" ht="13.5" customHeight="1">
      <c r="A126" s="194"/>
      <c r="B126" s="568"/>
      <c r="C126" s="43"/>
      <c r="D126" s="570"/>
      <c r="E126" s="570"/>
      <c r="F126" s="571"/>
      <c r="G126" s="571"/>
      <c r="H126" s="43"/>
      <c r="I126" s="43"/>
      <c r="J126" s="43"/>
      <c r="K126" s="194"/>
      <c r="L126" s="194"/>
      <c r="M126" s="194"/>
      <c r="N126" s="194"/>
      <c r="O126" s="194"/>
      <c r="P126" s="507"/>
      <c r="Q126" s="508"/>
      <c r="R126" s="508"/>
      <c r="S126" s="508"/>
      <c r="T126" s="508"/>
      <c r="U126" s="194"/>
      <c r="V126" s="194"/>
      <c r="W126" s="194"/>
      <c r="X126" s="194"/>
      <c r="Y126" s="194"/>
      <c r="Z126" s="194"/>
    </row>
    <row r="127" ht="13.5" customHeight="1">
      <c r="A127" s="194"/>
      <c r="B127" s="568"/>
      <c r="C127" s="43"/>
      <c r="D127" s="570"/>
      <c r="E127" s="570"/>
      <c r="F127" s="571"/>
      <c r="G127" s="571"/>
      <c r="H127" s="43"/>
      <c r="I127" s="43"/>
      <c r="J127" s="43"/>
      <c r="K127" s="194"/>
      <c r="L127" s="194"/>
      <c r="M127" s="194"/>
      <c r="N127" s="194"/>
      <c r="O127" s="194"/>
      <c r="P127" s="507"/>
      <c r="Q127" s="508"/>
      <c r="R127" s="508"/>
      <c r="S127" s="508"/>
      <c r="T127" s="508"/>
      <c r="U127" s="194"/>
      <c r="V127" s="194"/>
      <c r="W127" s="194"/>
      <c r="X127" s="194"/>
      <c r="Y127" s="194"/>
      <c r="Z127" s="194"/>
    </row>
    <row r="128" ht="13.5" customHeight="1">
      <c r="A128" s="194"/>
      <c r="B128" s="568"/>
      <c r="C128" s="43"/>
      <c r="D128" s="570"/>
      <c r="E128" s="570"/>
      <c r="F128" s="571"/>
      <c r="G128" s="571"/>
      <c r="H128" s="43"/>
      <c r="I128" s="43"/>
      <c r="J128" s="43"/>
      <c r="K128" s="194"/>
      <c r="L128" s="194"/>
      <c r="M128" s="194"/>
      <c r="N128" s="194"/>
      <c r="O128" s="194"/>
      <c r="P128" s="507"/>
      <c r="Q128" s="508"/>
      <c r="R128" s="508"/>
      <c r="S128" s="508"/>
      <c r="T128" s="508"/>
      <c r="U128" s="194"/>
      <c r="V128" s="194"/>
      <c r="W128" s="194"/>
      <c r="X128" s="194"/>
      <c r="Y128" s="194"/>
      <c r="Z128" s="194"/>
    </row>
    <row r="129" ht="13.5" customHeight="1">
      <c r="A129" s="194"/>
      <c r="B129" s="568"/>
      <c r="C129" s="43"/>
      <c r="D129" s="570"/>
      <c r="E129" s="570"/>
      <c r="F129" s="571"/>
      <c r="G129" s="571"/>
      <c r="H129" s="43"/>
      <c r="I129" s="43"/>
      <c r="J129" s="43"/>
      <c r="K129" s="194"/>
      <c r="L129" s="194"/>
      <c r="M129" s="194"/>
      <c r="N129" s="194"/>
      <c r="O129" s="194"/>
      <c r="P129" s="507"/>
      <c r="Q129" s="508"/>
      <c r="R129" s="508"/>
      <c r="S129" s="508"/>
      <c r="T129" s="508"/>
      <c r="U129" s="194"/>
      <c r="V129" s="194"/>
      <c r="W129" s="194"/>
      <c r="X129" s="194"/>
      <c r="Y129" s="194"/>
      <c r="Z129" s="194"/>
    </row>
    <row r="130" ht="13.5" customHeight="1">
      <c r="A130" s="194"/>
      <c r="B130" s="568"/>
      <c r="C130" s="43"/>
      <c r="D130" s="570"/>
      <c r="E130" s="570"/>
      <c r="F130" s="571"/>
      <c r="G130" s="571"/>
      <c r="H130" s="43"/>
      <c r="I130" s="43"/>
      <c r="J130" s="43"/>
      <c r="K130" s="194"/>
      <c r="L130" s="194"/>
      <c r="M130" s="194"/>
      <c r="N130" s="194"/>
      <c r="O130" s="194"/>
      <c r="P130" s="507"/>
      <c r="Q130" s="508"/>
      <c r="R130" s="508"/>
      <c r="S130" s="508"/>
      <c r="T130" s="508"/>
      <c r="U130" s="194"/>
      <c r="V130" s="194"/>
      <c r="W130" s="194"/>
      <c r="X130" s="194"/>
      <c r="Y130" s="194"/>
      <c r="Z130" s="194"/>
    </row>
    <row r="131" ht="13.5" customHeight="1">
      <c r="A131" s="194"/>
      <c r="B131" s="568"/>
      <c r="C131" s="43"/>
      <c r="D131" s="570"/>
      <c r="E131" s="570"/>
      <c r="F131" s="571"/>
      <c r="G131" s="571"/>
      <c r="H131" s="43"/>
      <c r="I131" s="43"/>
      <c r="J131" s="43"/>
      <c r="K131" s="194"/>
      <c r="L131" s="194"/>
      <c r="M131" s="194"/>
      <c r="N131" s="194"/>
      <c r="O131" s="194"/>
      <c r="P131" s="507"/>
      <c r="Q131" s="508"/>
      <c r="R131" s="508"/>
      <c r="S131" s="508"/>
      <c r="T131" s="508"/>
      <c r="U131" s="194"/>
      <c r="V131" s="194"/>
      <c r="W131" s="194"/>
      <c r="X131" s="194"/>
      <c r="Y131" s="194"/>
      <c r="Z131" s="194"/>
    </row>
    <row r="132" ht="13.5" customHeight="1">
      <c r="A132" s="194"/>
      <c r="B132" s="568"/>
      <c r="C132" s="43"/>
      <c r="D132" s="570"/>
      <c r="E132" s="570"/>
      <c r="F132" s="571"/>
      <c r="G132" s="571"/>
      <c r="H132" s="43"/>
      <c r="I132" s="43"/>
      <c r="J132" s="43"/>
      <c r="K132" s="194"/>
      <c r="L132" s="194"/>
      <c r="M132" s="194"/>
      <c r="N132" s="194"/>
      <c r="O132" s="194"/>
      <c r="P132" s="507"/>
      <c r="Q132" s="508"/>
      <c r="R132" s="508"/>
      <c r="S132" s="508"/>
      <c r="T132" s="508"/>
      <c r="U132" s="194"/>
      <c r="V132" s="194"/>
      <c r="W132" s="194"/>
      <c r="X132" s="194"/>
      <c r="Y132" s="194"/>
      <c r="Z132" s="194"/>
    </row>
    <row r="133" ht="13.5" customHeight="1">
      <c r="A133" s="194"/>
      <c r="B133" s="568"/>
      <c r="C133" s="43"/>
      <c r="D133" s="570"/>
      <c r="E133" s="570"/>
      <c r="F133" s="571"/>
      <c r="G133" s="571"/>
      <c r="H133" s="43"/>
      <c r="I133" s="43"/>
      <c r="J133" s="43"/>
      <c r="K133" s="194"/>
      <c r="L133" s="194"/>
      <c r="M133" s="194"/>
      <c r="N133" s="194"/>
      <c r="O133" s="194"/>
      <c r="P133" s="507"/>
      <c r="Q133" s="508"/>
      <c r="R133" s="508"/>
      <c r="S133" s="508"/>
      <c r="T133" s="508"/>
      <c r="U133" s="194"/>
      <c r="V133" s="194"/>
      <c r="W133" s="194"/>
      <c r="X133" s="194"/>
      <c r="Y133" s="194"/>
      <c r="Z133" s="194"/>
    </row>
    <row r="134" ht="13.5" customHeight="1">
      <c r="A134" s="194"/>
      <c r="B134" s="568"/>
      <c r="C134" s="43"/>
      <c r="D134" s="570"/>
      <c r="E134" s="570"/>
      <c r="F134" s="571"/>
      <c r="G134" s="571"/>
      <c r="H134" s="43"/>
      <c r="I134" s="43"/>
      <c r="J134" s="43"/>
      <c r="K134" s="194"/>
      <c r="L134" s="194"/>
      <c r="M134" s="194"/>
      <c r="N134" s="194"/>
      <c r="O134" s="194"/>
      <c r="P134" s="507"/>
      <c r="Q134" s="508"/>
      <c r="R134" s="508"/>
      <c r="S134" s="508"/>
      <c r="T134" s="508"/>
      <c r="U134" s="194"/>
      <c r="V134" s="194"/>
      <c r="W134" s="194"/>
      <c r="X134" s="194"/>
      <c r="Y134" s="194"/>
      <c r="Z134" s="194"/>
    </row>
    <row r="135" ht="13.5" customHeight="1">
      <c r="A135" s="194"/>
      <c r="B135" s="568"/>
      <c r="C135" s="43"/>
      <c r="D135" s="570"/>
      <c r="E135" s="570"/>
      <c r="F135" s="571"/>
      <c r="G135" s="571"/>
      <c r="H135" s="43"/>
      <c r="I135" s="43"/>
      <c r="J135" s="43"/>
      <c r="K135" s="194"/>
      <c r="L135" s="194"/>
      <c r="M135" s="194"/>
      <c r="N135" s="194"/>
      <c r="O135" s="194"/>
      <c r="P135" s="507"/>
      <c r="Q135" s="508"/>
      <c r="R135" s="508"/>
      <c r="S135" s="508"/>
      <c r="T135" s="508"/>
      <c r="U135" s="194"/>
      <c r="V135" s="194"/>
      <c r="W135" s="194"/>
      <c r="X135" s="194"/>
      <c r="Y135" s="194"/>
      <c r="Z135" s="194"/>
    </row>
    <row r="136" ht="13.5" customHeight="1">
      <c r="A136" s="194"/>
      <c r="B136" s="568"/>
      <c r="C136" s="43"/>
      <c r="D136" s="570"/>
      <c r="E136" s="570"/>
      <c r="F136" s="571"/>
      <c r="G136" s="571"/>
      <c r="H136" s="43"/>
      <c r="I136" s="43"/>
      <c r="J136" s="43"/>
      <c r="K136" s="194"/>
      <c r="L136" s="194"/>
      <c r="M136" s="194"/>
      <c r="N136" s="194"/>
      <c r="O136" s="194"/>
      <c r="P136" s="507"/>
      <c r="Q136" s="508"/>
      <c r="R136" s="508"/>
      <c r="S136" s="508"/>
      <c r="T136" s="508"/>
      <c r="U136" s="194"/>
      <c r="V136" s="194"/>
      <c r="W136" s="194"/>
      <c r="X136" s="194"/>
      <c r="Y136" s="194"/>
      <c r="Z136" s="194"/>
    </row>
    <row r="137" ht="13.5" customHeight="1">
      <c r="A137" s="194"/>
      <c r="B137" s="568"/>
      <c r="C137" s="43"/>
      <c r="D137" s="570"/>
      <c r="E137" s="570"/>
      <c r="F137" s="571"/>
      <c r="G137" s="571"/>
      <c r="H137" s="43"/>
      <c r="I137" s="43"/>
      <c r="J137" s="43"/>
      <c r="K137" s="194"/>
      <c r="L137" s="194"/>
      <c r="M137" s="194"/>
      <c r="N137" s="194"/>
      <c r="O137" s="194"/>
      <c r="P137" s="507"/>
      <c r="Q137" s="508"/>
      <c r="R137" s="508"/>
      <c r="S137" s="508"/>
      <c r="T137" s="508"/>
      <c r="U137" s="194"/>
      <c r="V137" s="194"/>
      <c r="W137" s="194"/>
      <c r="X137" s="194"/>
      <c r="Y137" s="194"/>
      <c r="Z137" s="194"/>
    </row>
    <row r="138" ht="13.5" customHeight="1">
      <c r="A138" s="194"/>
      <c r="B138" s="568"/>
      <c r="C138" s="43"/>
      <c r="D138" s="570"/>
      <c r="E138" s="570"/>
      <c r="F138" s="571"/>
      <c r="G138" s="571"/>
      <c r="H138" s="43"/>
      <c r="I138" s="43"/>
      <c r="J138" s="43"/>
      <c r="K138" s="194"/>
      <c r="L138" s="194"/>
      <c r="M138" s="194"/>
      <c r="N138" s="194"/>
      <c r="O138" s="194"/>
      <c r="P138" s="507"/>
      <c r="Q138" s="508"/>
      <c r="R138" s="508"/>
      <c r="S138" s="508"/>
      <c r="T138" s="508"/>
      <c r="U138" s="194"/>
      <c r="V138" s="194"/>
      <c r="W138" s="194"/>
      <c r="X138" s="194"/>
      <c r="Y138" s="194"/>
      <c r="Z138" s="194"/>
    </row>
    <row r="139" ht="13.5" customHeight="1">
      <c r="A139" s="194"/>
      <c r="B139" s="568"/>
      <c r="C139" s="43"/>
      <c r="D139" s="570"/>
      <c r="E139" s="570"/>
      <c r="F139" s="571"/>
      <c r="G139" s="571"/>
      <c r="H139" s="43"/>
      <c r="I139" s="43"/>
      <c r="J139" s="43"/>
      <c r="K139" s="194"/>
      <c r="L139" s="194"/>
      <c r="M139" s="194"/>
      <c r="N139" s="194"/>
      <c r="O139" s="194"/>
      <c r="P139" s="507"/>
      <c r="Q139" s="508"/>
      <c r="R139" s="508"/>
      <c r="S139" s="508"/>
      <c r="T139" s="508"/>
      <c r="U139" s="194"/>
      <c r="V139" s="194"/>
      <c r="W139" s="194"/>
      <c r="X139" s="194"/>
      <c r="Y139" s="194"/>
      <c r="Z139" s="194"/>
    </row>
    <row r="140" ht="13.5" customHeight="1">
      <c r="A140" s="194"/>
      <c r="B140" s="568"/>
      <c r="C140" s="43"/>
      <c r="D140" s="570"/>
      <c r="E140" s="570"/>
      <c r="F140" s="571"/>
      <c r="G140" s="571"/>
      <c r="H140" s="43"/>
      <c r="I140" s="43"/>
      <c r="J140" s="43"/>
      <c r="K140" s="194"/>
      <c r="L140" s="194"/>
      <c r="M140" s="194"/>
      <c r="N140" s="194"/>
      <c r="O140" s="194"/>
      <c r="P140" s="507"/>
      <c r="Q140" s="508"/>
      <c r="R140" s="508"/>
      <c r="S140" s="508"/>
      <c r="T140" s="508"/>
      <c r="U140" s="194"/>
      <c r="V140" s="194"/>
      <c r="W140" s="194"/>
      <c r="X140" s="194"/>
      <c r="Y140" s="194"/>
      <c r="Z140" s="194"/>
    </row>
    <row r="141" ht="13.5" customHeight="1">
      <c r="A141" s="194"/>
      <c r="B141" s="568"/>
      <c r="C141" s="43"/>
      <c r="D141" s="570"/>
      <c r="E141" s="570"/>
      <c r="F141" s="571"/>
      <c r="G141" s="571"/>
      <c r="H141" s="43"/>
      <c r="I141" s="43"/>
      <c r="J141" s="43"/>
      <c r="K141" s="194"/>
      <c r="L141" s="194"/>
      <c r="M141" s="194"/>
      <c r="N141" s="194"/>
      <c r="O141" s="194"/>
      <c r="P141" s="507"/>
      <c r="Q141" s="508"/>
      <c r="R141" s="508"/>
      <c r="S141" s="508"/>
      <c r="T141" s="508"/>
      <c r="U141" s="194"/>
      <c r="V141" s="194"/>
      <c r="W141" s="194"/>
      <c r="X141" s="194"/>
      <c r="Y141" s="194"/>
      <c r="Z141" s="194"/>
    </row>
    <row r="142" ht="13.5" customHeight="1">
      <c r="A142" s="194"/>
      <c r="B142" s="568"/>
      <c r="C142" s="43"/>
      <c r="D142" s="570"/>
      <c r="E142" s="570"/>
      <c r="F142" s="571"/>
      <c r="G142" s="571"/>
      <c r="H142" s="43"/>
      <c r="I142" s="43"/>
      <c r="J142" s="43"/>
      <c r="K142" s="194"/>
      <c r="L142" s="194"/>
      <c r="M142" s="194"/>
      <c r="N142" s="194"/>
      <c r="O142" s="194"/>
      <c r="P142" s="507"/>
      <c r="Q142" s="508"/>
      <c r="R142" s="508"/>
      <c r="S142" s="508"/>
      <c r="T142" s="508"/>
      <c r="U142" s="194"/>
      <c r="V142" s="194"/>
      <c r="W142" s="194"/>
      <c r="X142" s="194"/>
      <c r="Y142" s="194"/>
      <c r="Z142" s="194"/>
    </row>
    <row r="143" ht="13.5" customHeight="1">
      <c r="A143" s="194"/>
      <c r="B143" s="568"/>
      <c r="C143" s="43"/>
      <c r="D143" s="570"/>
      <c r="E143" s="570"/>
      <c r="F143" s="571"/>
      <c r="G143" s="571"/>
      <c r="H143" s="43"/>
      <c r="I143" s="43"/>
      <c r="J143" s="43"/>
      <c r="K143" s="194"/>
      <c r="L143" s="194"/>
      <c r="M143" s="194"/>
      <c r="N143" s="194"/>
      <c r="O143" s="194"/>
      <c r="P143" s="507"/>
      <c r="Q143" s="508"/>
      <c r="R143" s="508"/>
      <c r="S143" s="508"/>
      <c r="T143" s="508"/>
      <c r="U143" s="194"/>
      <c r="V143" s="194"/>
      <c r="W143" s="194"/>
      <c r="X143" s="194"/>
      <c r="Y143" s="194"/>
      <c r="Z143" s="194"/>
    </row>
    <row r="144" ht="13.5" customHeight="1">
      <c r="A144" s="194"/>
      <c r="B144" s="568"/>
      <c r="C144" s="43"/>
      <c r="D144" s="570"/>
      <c r="E144" s="570"/>
      <c r="F144" s="571"/>
      <c r="G144" s="571"/>
      <c r="H144" s="43"/>
      <c r="I144" s="43"/>
      <c r="J144" s="43"/>
      <c r="K144" s="194"/>
      <c r="L144" s="194"/>
      <c r="M144" s="194"/>
      <c r="N144" s="194"/>
      <c r="O144" s="194"/>
      <c r="P144" s="507"/>
      <c r="Q144" s="508"/>
      <c r="R144" s="508"/>
      <c r="S144" s="508"/>
      <c r="T144" s="508"/>
      <c r="U144" s="194"/>
      <c r="V144" s="194"/>
      <c r="W144" s="194"/>
      <c r="X144" s="194"/>
      <c r="Y144" s="194"/>
      <c r="Z144" s="194"/>
    </row>
    <row r="145" ht="13.5" customHeight="1">
      <c r="A145" s="194"/>
      <c r="B145" s="568"/>
      <c r="C145" s="43"/>
      <c r="D145" s="570"/>
      <c r="E145" s="570"/>
      <c r="F145" s="571"/>
      <c r="G145" s="571"/>
      <c r="H145" s="43"/>
      <c r="I145" s="43"/>
      <c r="J145" s="43"/>
      <c r="K145" s="194"/>
      <c r="L145" s="194"/>
      <c r="M145" s="194"/>
      <c r="N145" s="194"/>
      <c r="O145" s="194"/>
      <c r="P145" s="507"/>
      <c r="Q145" s="508"/>
      <c r="R145" s="508"/>
      <c r="S145" s="508"/>
      <c r="T145" s="508"/>
      <c r="U145" s="194"/>
      <c r="V145" s="194"/>
      <c r="W145" s="194"/>
      <c r="X145" s="194"/>
      <c r="Y145" s="194"/>
      <c r="Z145" s="194"/>
    </row>
    <row r="146" ht="13.5" customHeight="1">
      <c r="A146" s="194"/>
      <c r="B146" s="568"/>
      <c r="C146" s="43"/>
      <c r="D146" s="570"/>
      <c r="E146" s="570"/>
      <c r="F146" s="571"/>
      <c r="G146" s="571"/>
      <c r="H146" s="43"/>
      <c r="I146" s="43"/>
      <c r="J146" s="43"/>
      <c r="K146" s="194"/>
      <c r="L146" s="194"/>
      <c r="M146" s="194"/>
      <c r="N146" s="194"/>
      <c r="O146" s="194"/>
      <c r="P146" s="507"/>
      <c r="Q146" s="508"/>
      <c r="R146" s="508"/>
      <c r="S146" s="508"/>
      <c r="T146" s="508"/>
      <c r="U146" s="194"/>
      <c r="V146" s="194"/>
      <c r="W146" s="194"/>
      <c r="X146" s="194"/>
      <c r="Y146" s="194"/>
      <c r="Z146" s="194"/>
    </row>
    <row r="147" ht="13.5" customHeight="1">
      <c r="A147" s="194"/>
      <c r="B147" s="568"/>
      <c r="C147" s="43"/>
      <c r="D147" s="570"/>
      <c r="E147" s="570"/>
      <c r="F147" s="571"/>
      <c r="G147" s="571"/>
      <c r="H147" s="43"/>
      <c r="I147" s="43"/>
      <c r="J147" s="43"/>
      <c r="K147" s="194"/>
      <c r="L147" s="194"/>
      <c r="M147" s="194"/>
      <c r="N147" s="194"/>
      <c r="O147" s="194"/>
      <c r="P147" s="507"/>
      <c r="Q147" s="508"/>
      <c r="R147" s="508"/>
      <c r="S147" s="508"/>
      <c r="T147" s="508"/>
      <c r="U147" s="194"/>
      <c r="V147" s="194"/>
      <c r="W147" s="194"/>
      <c r="X147" s="194"/>
      <c r="Y147" s="194"/>
      <c r="Z147" s="194"/>
    </row>
    <row r="148" ht="13.5" customHeight="1">
      <c r="A148" s="194"/>
      <c r="B148" s="568"/>
      <c r="C148" s="43"/>
      <c r="D148" s="570"/>
      <c r="E148" s="570"/>
      <c r="F148" s="571"/>
      <c r="G148" s="571"/>
      <c r="H148" s="43"/>
      <c r="I148" s="43"/>
      <c r="J148" s="43"/>
      <c r="K148" s="194"/>
      <c r="L148" s="194"/>
      <c r="M148" s="194"/>
      <c r="N148" s="194"/>
      <c r="O148" s="194"/>
      <c r="P148" s="507"/>
      <c r="Q148" s="508"/>
      <c r="R148" s="508"/>
      <c r="S148" s="508"/>
      <c r="T148" s="508"/>
      <c r="U148" s="194"/>
      <c r="V148" s="194"/>
      <c r="W148" s="194"/>
      <c r="X148" s="194"/>
      <c r="Y148" s="194"/>
      <c r="Z148" s="194"/>
    </row>
    <row r="149" ht="13.5" customHeight="1">
      <c r="A149" s="194"/>
      <c r="B149" s="568"/>
      <c r="C149" s="43"/>
      <c r="D149" s="570"/>
      <c r="E149" s="570"/>
      <c r="F149" s="571"/>
      <c r="G149" s="571"/>
      <c r="H149" s="43"/>
      <c r="I149" s="43"/>
      <c r="J149" s="43"/>
      <c r="K149" s="194"/>
      <c r="L149" s="194"/>
      <c r="M149" s="194"/>
      <c r="N149" s="194"/>
      <c r="O149" s="194"/>
      <c r="P149" s="507"/>
      <c r="Q149" s="508"/>
      <c r="R149" s="508"/>
      <c r="S149" s="508"/>
      <c r="T149" s="508"/>
      <c r="U149" s="194"/>
      <c r="V149" s="194"/>
      <c r="W149" s="194"/>
      <c r="X149" s="194"/>
      <c r="Y149" s="194"/>
      <c r="Z149" s="194"/>
    </row>
    <row r="150" ht="13.5" customHeight="1">
      <c r="A150" s="194"/>
      <c r="B150" s="568"/>
      <c r="C150" s="43"/>
      <c r="D150" s="570"/>
      <c r="E150" s="570"/>
      <c r="F150" s="571"/>
      <c r="G150" s="571"/>
      <c r="H150" s="43"/>
      <c r="I150" s="43"/>
      <c r="J150" s="43"/>
      <c r="K150" s="194"/>
      <c r="L150" s="194"/>
      <c r="M150" s="194"/>
      <c r="N150" s="194"/>
      <c r="O150" s="194"/>
      <c r="P150" s="507"/>
      <c r="Q150" s="508"/>
      <c r="R150" s="508"/>
      <c r="S150" s="508"/>
      <c r="T150" s="508"/>
      <c r="U150" s="194"/>
      <c r="V150" s="194"/>
      <c r="W150" s="194"/>
      <c r="X150" s="194"/>
      <c r="Y150" s="194"/>
      <c r="Z150" s="194"/>
    </row>
    <row r="151" ht="13.5" customHeight="1">
      <c r="A151" s="194"/>
      <c r="B151" s="568"/>
      <c r="C151" s="43"/>
      <c r="D151" s="570"/>
      <c r="E151" s="570"/>
      <c r="F151" s="571"/>
      <c r="G151" s="571"/>
      <c r="H151" s="43"/>
      <c r="I151" s="43"/>
      <c r="J151" s="43"/>
      <c r="K151" s="194"/>
      <c r="L151" s="194"/>
      <c r="M151" s="194"/>
      <c r="N151" s="194"/>
      <c r="O151" s="194"/>
      <c r="P151" s="507"/>
      <c r="Q151" s="508"/>
      <c r="R151" s="508"/>
      <c r="S151" s="508"/>
      <c r="T151" s="508"/>
      <c r="U151" s="194"/>
      <c r="V151" s="194"/>
      <c r="W151" s="194"/>
      <c r="X151" s="194"/>
      <c r="Y151" s="194"/>
      <c r="Z151" s="194"/>
    </row>
    <row r="152" ht="13.5" customHeight="1">
      <c r="A152" s="194"/>
      <c r="B152" s="568"/>
      <c r="C152" s="43"/>
      <c r="D152" s="570"/>
      <c r="E152" s="570"/>
      <c r="F152" s="571"/>
      <c r="G152" s="571"/>
      <c r="H152" s="43"/>
      <c r="I152" s="43"/>
      <c r="J152" s="43"/>
      <c r="K152" s="194"/>
      <c r="L152" s="194"/>
      <c r="M152" s="194"/>
      <c r="N152" s="194"/>
      <c r="O152" s="194"/>
      <c r="P152" s="507"/>
      <c r="Q152" s="508"/>
      <c r="R152" s="508"/>
      <c r="S152" s="508"/>
      <c r="T152" s="508"/>
      <c r="U152" s="194"/>
      <c r="V152" s="194"/>
      <c r="W152" s="194"/>
      <c r="X152" s="194"/>
      <c r="Y152" s="194"/>
      <c r="Z152" s="194"/>
    </row>
    <row r="153" ht="13.5" customHeight="1">
      <c r="A153" s="194"/>
      <c r="B153" s="568"/>
      <c r="C153" s="43"/>
      <c r="D153" s="570"/>
      <c r="E153" s="570"/>
      <c r="F153" s="571"/>
      <c r="G153" s="571"/>
      <c r="H153" s="43"/>
      <c r="I153" s="43"/>
      <c r="J153" s="43"/>
      <c r="K153" s="194"/>
      <c r="L153" s="194"/>
      <c r="M153" s="194"/>
      <c r="N153" s="194"/>
      <c r="O153" s="194"/>
      <c r="P153" s="507"/>
      <c r="Q153" s="508"/>
      <c r="R153" s="508"/>
      <c r="S153" s="508"/>
      <c r="T153" s="508"/>
      <c r="U153" s="194"/>
      <c r="V153" s="194"/>
      <c r="W153" s="194"/>
      <c r="X153" s="194"/>
      <c r="Y153" s="194"/>
      <c r="Z153" s="194"/>
    </row>
    <row r="154" ht="13.5" customHeight="1">
      <c r="A154" s="194"/>
      <c r="B154" s="568"/>
      <c r="C154" s="43"/>
      <c r="D154" s="570"/>
      <c r="E154" s="570"/>
      <c r="F154" s="571"/>
      <c r="G154" s="571"/>
      <c r="H154" s="43"/>
      <c r="I154" s="43"/>
      <c r="J154" s="43"/>
      <c r="K154" s="194"/>
      <c r="L154" s="194"/>
      <c r="M154" s="194"/>
      <c r="N154" s="194"/>
      <c r="O154" s="194"/>
      <c r="P154" s="507"/>
      <c r="Q154" s="508"/>
      <c r="R154" s="508"/>
      <c r="S154" s="508"/>
      <c r="T154" s="508"/>
      <c r="U154" s="194"/>
      <c r="V154" s="194"/>
      <c r="W154" s="194"/>
      <c r="X154" s="194"/>
      <c r="Y154" s="194"/>
      <c r="Z154" s="194"/>
    </row>
    <row r="155" ht="13.5" customHeight="1">
      <c r="A155" s="194"/>
      <c r="B155" s="568"/>
      <c r="C155" s="43"/>
      <c r="D155" s="570"/>
      <c r="E155" s="570"/>
      <c r="F155" s="571"/>
      <c r="G155" s="571"/>
      <c r="H155" s="43"/>
      <c r="I155" s="43"/>
      <c r="J155" s="43"/>
      <c r="K155" s="194"/>
      <c r="L155" s="194"/>
      <c r="M155" s="194"/>
      <c r="N155" s="194"/>
      <c r="O155" s="194"/>
      <c r="P155" s="507"/>
      <c r="Q155" s="508"/>
      <c r="R155" s="508"/>
      <c r="S155" s="508"/>
      <c r="T155" s="508"/>
      <c r="U155" s="194"/>
      <c r="V155" s="194"/>
      <c r="W155" s="194"/>
      <c r="X155" s="194"/>
      <c r="Y155" s="194"/>
      <c r="Z155" s="194"/>
    </row>
    <row r="156" ht="13.5" customHeight="1">
      <c r="A156" s="194"/>
      <c r="B156" s="568"/>
      <c r="C156" s="43"/>
      <c r="D156" s="570"/>
      <c r="E156" s="570"/>
      <c r="F156" s="571"/>
      <c r="G156" s="571"/>
      <c r="H156" s="43"/>
      <c r="I156" s="43"/>
      <c r="J156" s="43"/>
      <c r="K156" s="194"/>
      <c r="L156" s="194"/>
      <c r="M156" s="194"/>
      <c r="N156" s="194"/>
      <c r="O156" s="194"/>
      <c r="P156" s="507"/>
      <c r="Q156" s="508"/>
      <c r="R156" s="508"/>
      <c r="S156" s="508"/>
      <c r="T156" s="508"/>
      <c r="U156" s="194"/>
      <c r="V156" s="194"/>
      <c r="W156" s="194"/>
      <c r="X156" s="194"/>
      <c r="Y156" s="194"/>
      <c r="Z156" s="194"/>
    </row>
    <row r="157" ht="13.5" customHeight="1">
      <c r="A157" s="194"/>
      <c r="B157" s="568"/>
      <c r="C157" s="43"/>
      <c r="D157" s="570"/>
      <c r="E157" s="570"/>
      <c r="F157" s="571"/>
      <c r="G157" s="571"/>
      <c r="H157" s="43"/>
      <c r="I157" s="43"/>
      <c r="J157" s="43"/>
      <c r="K157" s="194"/>
      <c r="L157" s="194"/>
      <c r="M157" s="194"/>
      <c r="N157" s="194"/>
      <c r="O157" s="194"/>
      <c r="P157" s="507"/>
      <c r="Q157" s="508"/>
      <c r="R157" s="508"/>
      <c r="S157" s="508"/>
      <c r="T157" s="508"/>
      <c r="U157" s="194"/>
      <c r="V157" s="194"/>
      <c r="W157" s="194"/>
      <c r="X157" s="194"/>
      <c r="Y157" s="194"/>
      <c r="Z157" s="194"/>
    </row>
    <row r="158" ht="13.5" customHeight="1">
      <c r="A158" s="194"/>
      <c r="B158" s="568"/>
      <c r="C158" s="43"/>
      <c r="D158" s="570"/>
      <c r="E158" s="570"/>
      <c r="F158" s="571"/>
      <c r="G158" s="571"/>
      <c r="H158" s="43"/>
      <c r="I158" s="43"/>
      <c r="J158" s="43"/>
      <c r="K158" s="194"/>
      <c r="L158" s="194"/>
      <c r="M158" s="194"/>
      <c r="N158" s="194"/>
      <c r="O158" s="194"/>
      <c r="P158" s="507"/>
      <c r="Q158" s="508"/>
      <c r="R158" s="508"/>
      <c r="S158" s="508"/>
      <c r="T158" s="508"/>
      <c r="U158" s="194"/>
      <c r="V158" s="194"/>
      <c r="W158" s="194"/>
      <c r="X158" s="194"/>
      <c r="Y158" s="194"/>
      <c r="Z158" s="194"/>
    </row>
    <row r="159" ht="13.5" customHeight="1">
      <c r="A159" s="194"/>
      <c r="B159" s="568"/>
      <c r="C159" s="43"/>
      <c r="D159" s="570"/>
      <c r="E159" s="570"/>
      <c r="F159" s="571"/>
      <c r="G159" s="571"/>
      <c r="H159" s="43"/>
      <c r="I159" s="43"/>
      <c r="J159" s="43"/>
      <c r="K159" s="194"/>
      <c r="L159" s="194"/>
      <c r="M159" s="194"/>
      <c r="N159" s="194"/>
      <c r="O159" s="194"/>
      <c r="P159" s="507"/>
      <c r="Q159" s="508"/>
      <c r="R159" s="508"/>
      <c r="S159" s="508"/>
      <c r="T159" s="508"/>
      <c r="U159" s="194"/>
      <c r="V159" s="194"/>
      <c r="W159" s="194"/>
      <c r="X159" s="194"/>
      <c r="Y159" s="194"/>
      <c r="Z159" s="194"/>
    </row>
    <row r="160" ht="13.5" customHeight="1">
      <c r="A160" s="194"/>
      <c r="B160" s="568"/>
      <c r="C160" s="43"/>
      <c r="D160" s="570"/>
      <c r="E160" s="570"/>
      <c r="F160" s="571"/>
      <c r="G160" s="571"/>
      <c r="H160" s="43"/>
      <c r="I160" s="43"/>
      <c r="J160" s="43"/>
      <c r="K160" s="194"/>
      <c r="L160" s="194"/>
      <c r="M160" s="194"/>
      <c r="N160" s="194"/>
      <c r="O160" s="194"/>
      <c r="P160" s="507"/>
      <c r="Q160" s="508"/>
      <c r="R160" s="508"/>
      <c r="S160" s="508"/>
      <c r="T160" s="508"/>
      <c r="U160" s="194"/>
      <c r="V160" s="194"/>
      <c r="W160" s="194"/>
      <c r="X160" s="194"/>
      <c r="Y160" s="194"/>
      <c r="Z160" s="194"/>
    </row>
    <row r="161" ht="13.5" customHeight="1">
      <c r="A161" s="194"/>
      <c r="B161" s="568"/>
      <c r="C161" s="43"/>
      <c r="D161" s="570"/>
      <c r="E161" s="570"/>
      <c r="F161" s="571"/>
      <c r="G161" s="571"/>
      <c r="H161" s="43"/>
      <c r="I161" s="43"/>
      <c r="J161" s="43"/>
      <c r="K161" s="194"/>
      <c r="L161" s="194"/>
      <c r="M161" s="194"/>
      <c r="N161" s="194"/>
      <c r="O161" s="194"/>
      <c r="P161" s="507"/>
      <c r="Q161" s="508"/>
      <c r="R161" s="508"/>
      <c r="S161" s="508"/>
      <c r="T161" s="508"/>
      <c r="U161" s="194"/>
      <c r="V161" s="194"/>
      <c r="W161" s="194"/>
      <c r="X161" s="194"/>
      <c r="Y161" s="194"/>
      <c r="Z161" s="194"/>
    </row>
    <row r="162" ht="13.5" customHeight="1">
      <c r="A162" s="194"/>
      <c r="B162" s="568"/>
      <c r="C162" s="43"/>
      <c r="D162" s="570"/>
      <c r="E162" s="570"/>
      <c r="F162" s="571"/>
      <c r="G162" s="571"/>
      <c r="H162" s="43"/>
      <c r="I162" s="43"/>
      <c r="J162" s="43"/>
      <c r="K162" s="194"/>
      <c r="L162" s="194"/>
      <c r="M162" s="194"/>
      <c r="N162" s="194"/>
      <c r="O162" s="194"/>
      <c r="P162" s="507"/>
      <c r="Q162" s="508"/>
      <c r="R162" s="508"/>
      <c r="S162" s="508"/>
      <c r="T162" s="508"/>
      <c r="U162" s="194"/>
      <c r="V162" s="194"/>
      <c r="W162" s="194"/>
      <c r="X162" s="194"/>
      <c r="Y162" s="194"/>
      <c r="Z162" s="194"/>
    </row>
    <row r="163" ht="13.5" customHeight="1">
      <c r="A163" s="194"/>
      <c r="B163" s="568"/>
      <c r="C163" s="43"/>
      <c r="D163" s="570"/>
      <c r="E163" s="570"/>
      <c r="F163" s="571"/>
      <c r="G163" s="571"/>
      <c r="H163" s="43"/>
      <c r="I163" s="43"/>
      <c r="J163" s="43"/>
      <c r="K163" s="194"/>
      <c r="L163" s="194"/>
      <c r="M163" s="194"/>
      <c r="N163" s="194"/>
      <c r="O163" s="194"/>
      <c r="P163" s="507"/>
      <c r="Q163" s="508"/>
      <c r="R163" s="508"/>
      <c r="S163" s="508"/>
      <c r="T163" s="508"/>
      <c r="U163" s="194"/>
      <c r="V163" s="194"/>
      <c r="W163" s="194"/>
      <c r="X163" s="194"/>
      <c r="Y163" s="194"/>
      <c r="Z163" s="194"/>
    </row>
    <row r="164" ht="13.5" customHeight="1">
      <c r="A164" s="194"/>
      <c r="B164" s="568"/>
      <c r="C164" s="43"/>
      <c r="D164" s="570"/>
      <c r="E164" s="570"/>
      <c r="F164" s="571"/>
      <c r="G164" s="571"/>
      <c r="H164" s="43"/>
      <c r="I164" s="43"/>
      <c r="J164" s="43"/>
      <c r="K164" s="194"/>
      <c r="L164" s="194"/>
      <c r="M164" s="194"/>
      <c r="N164" s="194"/>
      <c r="O164" s="194"/>
      <c r="P164" s="507"/>
      <c r="Q164" s="508"/>
      <c r="R164" s="508"/>
      <c r="S164" s="508"/>
      <c r="T164" s="508"/>
      <c r="U164" s="194"/>
      <c r="V164" s="194"/>
      <c r="W164" s="194"/>
      <c r="X164" s="194"/>
      <c r="Y164" s="194"/>
      <c r="Z164" s="194"/>
    </row>
    <row r="165" ht="13.5" customHeight="1">
      <c r="A165" s="194"/>
      <c r="B165" s="568"/>
      <c r="C165" s="43"/>
      <c r="D165" s="570"/>
      <c r="E165" s="570"/>
      <c r="F165" s="571"/>
      <c r="G165" s="571"/>
      <c r="H165" s="43"/>
      <c r="I165" s="43"/>
      <c r="J165" s="43"/>
      <c r="K165" s="194"/>
      <c r="L165" s="194"/>
      <c r="M165" s="194"/>
      <c r="N165" s="194"/>
      <c r="O165" s="194"/>
      <c r="P165" s="507"/>
      <c r="Q165" s="508"/>
      <c r="R165" s="508"/>
      <c r="S165" s="508"/>
      <c r="T165" s="508"/>
      <c r="U165" s="194"/>
      <c r="V165" s="194"/>
      <c r="W165" s="194"/>
      <c r="X165" s="194"/>
      <c r="Y165" s="194"/>
      <c r="Z165" s="194"/>
    </row>
    <row r="166" ht="13.5" customHeight="1">
      <c r="A166" s="194"/>
      <c r="B166" s="568"/>
      <c r="C166" s="43"/>
      <c r="D166" s="570"/>
      <c r="E166" s="570"/>
      <c r="F166" s="571"/>
      <c r="G166" s="571"/>
      <c r="H166" s="43"/>
      <c r="I166" s="43"/>
      <c r="J166" s="43"/>
      <c r="K166" s="194"/>
      <c r="L166" s="194"/>
      <c r="M166" s="194"/>
      <c r="N166" s="194"/>
      <c r="O166" s="194"/>
      <c r="P166" s="507"/>
      <c r="Q166" s="508"/>
      <c r="R166" s="508"/>
      <c r="S166" s="508"/>
      <c r="T166" s="508"/>
      <c r="U166" s="194"/>
      <c r="V166" s="194"/>
      <c r="W166" s="194"/>
      <c r="X166" s="194"/>
      <c r="Y166" s="194"/>
      <c r="Z166" s="194"/>
    </row>
    <row r="167" ht="13.5" customHeight="1">
      <c r="A167" s="194"/>
      <c r="B167" s="568"/>
      <c r="C167" s="43"/>
      <c r="D167" s="570"/>
      <c r="E167" s="570"/>
      <c r="F167" s="571"/>
      <c r="G167" s="571"/>
      <c r="H167" s="43"/>
      <c r="I167" s="43"/>
      <c r="J167" s="43"/>
      <c r="K167" s="194"/>
      <c r="L167" s="194"/>
      <c r="M167" s="194"/>
      <c r="N167" s="194"/>
      <c r="O167" s="194"/>
      <c r="P167" s="507"/>
      <c r="Q167" s="508"/>
      <c r="R167" s="508"/>
      <c r="S167" s="508"/>
      <c r="T167" s="508"/>
      <c r="U167" s="194"/>
      <c r="V167" s="194"/>
      <c r="W167" s="194"/>
      <c r="X167" s="194"/>
      <c r="Y167" s="194"/>
      <c r="Z167" s="194"/>
    </row>
    <row r="168" ht="13.5" customHeight="1">
      <c r="A168" s="194"/>
      <c r="B168" s="568"/>
      <c r="C168" s="43"/>
      <c r="D168" s="570"/>
      <c r="E168" s="570"/>
      <c r="F168" s="571"/>
      <c r="G168" s="571"/>
      <c r="H168" s="43"/>
      <c r="I168" s="43"/>
      <c r="J168" s="43"/>
      <c r="K168" s="194"/>
      <c r="L168" s="194"/>
      <c r="M168" s="194"/>
      <c r="N168" s="194"/>
      <c r="O168" s="194"/>
      <c r="P168" s="507"/>
      <c r="Q168" s="508"/>
      <c r="R168" s="508"/>
      <c r="S168" s="508"/>
      <c r="T168" s="508"/>
      <c r="U168" s="194"/>
      <c r="V168" s="194"/>
      <c r="W168" s="194"/>
      <c r="X168" s="194"/>
      <c r="Y168" s="194"/>
      <c r="Z168" s="194"/>
    </row>
    <row r="169" ht="13.5" customHeight="1">
      <c r="A169" s="194"/>
      <c r="B169" s="568"/>
      <c r="C169" s="43"/>
      <c r="D169" s="570"/>
      <c r="E169" s="570"/>
      <c r="F169" s="571"/>
      <c r="G169" s="571"/>
      <c r="H169" s="43"/>
      <c r="I169" s="43"/>
      <c r="J169" s="43"/>
      <c r="K169" s="194"/>
      <c r="L169" s="194"/>
      <c r="M169" s="194"/>
      <c r="N169" s="194"/>
      <c r="O169" s="194"/>
      <c r="P169" s="507"/>
      <c r="Q169" s="508"/>
      <c r="R169" s="508"/>
      <c r="S169" s="508"/>
      <c r="T169" s="508"/>
      <c r="U169" s="194"/>
      <c r="V169" s="194"/>
      <c r="W169" s="194"/>
      <c r="X169" s="194"/>
      <c r="Y169" s="194"/>
      <c r="Z169" s="194"/>
    </row>
    <row r="170" ht="13.5" customHeight="1">
      <c r="A170" s="194"/>
      <c r="B170" s="568"/>
      <c r="C170" s="43"/>
      <c r="D170" s="570"/>
      <c r="E170" s="570"/>
      <c r="F170" s="571"/>
      <c r="G170" s="571"/>
      <c r="H170" s="43"/>
      <c r="I170" s="43"/>
      <c r="J170" s="43"/>
      <c r="K170" s="194"/>
      <c r="L170" s="194"/>
      <c r="M170" s="194"/>
      <c r="N170" s="194"/>
      <c r="O170" s="194"/>
      <c r="P170" s="507"/>
      <c r="Q170" s="508"/>
      <c r="R170" s="508"/>
      <c r="S170" s="508"/>
      <c r="T170" s="508"/>
      <c r="U170" s="194"/>
      <c r="V170" s="194"/>
      <c r="W170" s="194"/>
      <c r="X170" s="194"/>
      <c r="Y170" s="194"/>
      <c r="Z170" s="194"/>
    </row>
    <row r="171" ht="13.5" customHeight="1">
      <c r="A171" s="194"/>
      <c r="B171" s="568"/>
      <c r="C171" s="43"/>
      <c r="D171" s="570"/>
      <c r="E171" s="570"/>
      <c r="F171" s="571"/>
      <c r="G171" s="571"/>
      <c r="H171" s="43"/>
      <c r="I171" s="43"/>
      <c r="J171" s="43"/>
      <c r="K171" s="194"/>
      <c r="L171" s="194"/>
      <c r="M171" s="194"/>
      <c r="N171" s="194"/>
      <c r="O171" s="194"/>
      <c r="P171" s="507"/>
      <c r="Q171" s="508"/>
      <c r="R171" s="508"/>
      <c r="S171" s="508"/>
      <c r="T171" s="508"/>
      <c r="U171" s="194"/>
      <c r="V171" s="194"/>
      <c r="W171" s="194"/>
      <c r="X171" s="194"/>
      <c r="Y171" s="194"/>
      <c r="Z171" s="194"/>
    </row>
    <row r="172" ht="13.5" customHeight="1">
      <c r="A172" s="194"/>
      <c r="B172" s="568"/>
      <c r="C172" s="43"/>
      <c r="D172" s="570"/>
      <c r="E172" s="570"/>
      <c r="F172" s="571"/>
      <c r="G172" s="571"/>
      <c r="H172" s="43"/>
      <c r="I172" s="43"/>
      <c r="J172" s="43"/>
      <c r="K172" s="194"/>
      <c r="L172" s="194"/>
      <c r="M172" s="194"/>
      <c r="N172" s="194"/>
      <c r="O172" s="194"/>
      <c r="P172" s="507"/>
      <c r="Q172" s="508"/>
      <c r="R172" s="508"/>
      <c r="S172" s="508"/>
      <c r="T172" s="508"/>
      <c r="U172" s="194"/>
      <c r="V172" s="194"/>
      <c r="W172" s="194"/>
      <c r="X172" s="194"/>
      <c r="Y172" s="194"/>
      <c r="Z172" s="194"/>
    </row>
    <row r="173" ht="13.5" customHeight="1">
      <c r="A173" s="194"/>
      <c r="B173" s="568"/>
      <c r="C173" s="43"/>
      <c r="D173" s="570"/>
      <c r="E173" s="570"/>
      <c r="F173" s="571"/>
      <c r="G173" s="571"/>
      <c r="H173" s="43"/>
      <c r="I173" s="43"/>
      <c r="J173" s="43"/>
      <c r="K173" s="194"/>
      <c r="L173" s="194"/>
      <c r="M173" s="194"/>
      <c r="N173" s="194"/>
      <c r="O173" s="194"/>
      <c r="P173" s="507"/>
      <c r="Q173" s="508"/>
      <c r="R173" s="508"/>
      <c r="S173" s="508"/>
      <c r="T173" s="508"/>
      <c r="U173" s="194"/>
      <c r="V173" s="194"/>
      <c r="W173" s="194"/>
      <c r="X173" s="194"/>
      <c r="Y173" s="194"/>
      <c r="Z173" s="194"/>
    </row>
    <row r="174" ht="13.5" customHeight="1">
      <c r="A174" s="194"/>
      <c r="B174" s="568"/>
      <c r="C174" s="43"/>
      <c r="D174" s="570"/>
      <c r="E174" s="570"/>
      <c r="F174" s="571"/>
      <c r="G174" s="571"/>
      <c r="H174" s="43"/>
      <c r="I174" s="43"/>
      <c r="J174" s="43"/>
      <c r="K174" s="194"/>
      <c r="L174" s="194"/>
      <c r="M174" s="194"/>
      <c r="N174" s="194"/>
      <c r="O174" s="194"/>
      <c r="P174" s="507"/>
      <c r="Q174" s="508"/>
      <c r="R174" s="508"/>
      <c r="S174" s="508"/>
      <c r="T174" s="508"/>
      <c r="U174" s="194"/>
      <c r="V174" s="194"/>
      <c r="W174" s="194"/>
      <c r="X174" s="194"/>
      <c r="Y174" s="194"/>
      <c r="Z174" s="194"/>
    </row>
    <row r="175" ht="13.5" customHeight="1">
      <c r="A175" s="194"/>
      <c r="B175" s="568"/>
      <c r="C175" s="43"/>
      <c r="D175" s="570"/>
      <c r="E175" s="570"/>
      <c r="F175" s="571"/>
      <c r="G175" s="571"/>
      <c r="H175" s="43"/>
      <c r="I175" s="43"/>
      <c r="J175" s="43"/>
      <c r="K175" s="194"/>
      <c r="L175" s="194"/>
      <c r="M175" s="194"/>
      <c r="N175" s="194"/>
      <c r="O175" s="194"/>
      <c r="P175" s="507"/>
      <c r="Q175" s="508"/>
      <c r="R175" s="508"/>
      <c r="S175" s="508"/>
      <c r="T175" s="508"/>
      <c r="U175" s="194"/>
      <c r="V175" s="194"/>
      <c r="W175" s="194"/>
      <c r="X175" s="194"/>
      <c r="Y175" s="194"/>
      <c r="Z175" s="194"/>
    </row>
    <row r="176" ht="13.5" customHeight="1">
      <c r="A176" s="194"/>
      <c r="B176" s="568"/>
      <c r="C176" s="43"/>
      <c r="D176" s="570"/>
      <c r="E176" s="570"/>
      <c r="F176" s="571"/>
      <c r="G176" s="571"/>
      <c r="H176" s="43"/>
      <c r="I176" s="43"/>
      <c r="J176" s="43"/>
      <c r="K176" s="194"/>
      <c r="L176" s="194"/>
      <c r="M176" s="194"/>
      <c r="N176" s="194"/>
      <c r="O176" s="194"/>
      <c r="P176" s="507"/>
      <c r="Q176" s="508"/>
      <c r="R176" s="508"/>
      <c r="S176" s="508"/>
      <c r="T176" s="508"/>
      <c r="U176" s="194"/>
      <c r="V176" s="194"/>
      <c r="W176" s="194"/>
      <c r="X176" s="194"/>
      <c r="Y176" s="194"/>
      <c r="Z176" s="194"/>
    </row>
    <row r="177" ht="13.5" customHeight="1">
      <c r="A177" s="194"/>
      <c r="B177" s="568"/>
      <c r="C177" s="43"/>
      <c r="D177" s="570"/>
      <c r="E177" s="570"/>
      <c r="F177" s="571"/>
      <c r="G177" s="571"/>
      <c r="H177" s="43"/>
      <c r="I177" s="43"/>
      <c r="J177" s="43"/>
      <c r="K177" s="194"/>
      <c r="L177" s="194"/>
      <c r="M177" s="194"/>
      <c r="N177" s="194"/>
      <c r="O177" s="194"/>
      <c r="P177" s="507"/>
      <c r="Q177" s="508"/>
      <c r="R177" s="508"/>
      <c r="S177" s="508"/>
      <c r="T177" s="508"/>
      <c r="U177" s="194"/>
      <c r="V177" s="194"/>
      <c r="W177" s="194"/>
      <c r="X177" s="194"/>
      <c r="Y177" s="194"/>
      <c r="Z177" s="194"/>
    </row>
    <row r="178" ht="13.5" customHeight="1">
      <c r="A178" s="194"/>
      <c r="B178" s="568"/>
      <c r="C178" s="43"/>
      <c r="D178" s="570"/>
      <c r="E178" s="570"/>
      <c r="F178" s="571"/>
      <c r="G178" s="571"/>
      <c r="H178" s="43"/>
      <c r="I178" s="43"/>
      <c r="J178" s="43"/>
      <c r="K178" s="194"/>
      <c r="L178" s="194"/>
      <c r="M178" s="194"/>
      <c r="N178" s="194"/>
      <c r="O178" s="194"/>
      <c r="P178" s="507"/>
      <c r="Q178" s="508"/>
      <c r="R178" s="508"/>
      <c r="S178" s="508"/>
      <c r="T178" s="508"/>
      <c r="U178" s="194"/>
      <c r="V178" s="194"/>
      <c r="W178" s="194"/>
      <c r="X178" s="194"/>
      <c r="Y178" s="194"/>
      <c r="Z178" s="194"/>
    </row>
    <row r="179" ht="13.5" customHeight="1">
      <c r="A179" s="194"/>
      <c r="B179" s="568"/>
      <c r="C179" s="43"/>
      <c r="D179" s="570"/>
      <c r="E179" s="570"/>
      <c r="F179" s="571"/>
      <c r="G179" s="571"/>
      <c r="H179" s="43"/>
      <c r="I179" s="43"/>
      <c r="J179" s="43"/>
      <c r="K179" s="194"/>
      <c r="L179" s="194"/>
      <c r="M179" s="194"/>
      <c r="N179" s="194"/>
      <c r="O179" s="194"/>
      <c r="P179" s="507"/>
      <c r="Q179" s="508"/>
      <c r="R179" s="508"/>
      <c r="S179" s="508"/>
      <c r="T179" s="508"/>
      <c r="U179" s="194"/>
      <c r="V179" s="194"/>
      <c r="W179" s="194"/>
      <c r="X179" s="194"/>
      <c r="Y179" s="194"/>
      <c r="Z179" s="194"/>
    </row>
    <row r="180" ht="13.5" customHeight="1">
      <c r="A180" s="194"/>
      <c r="B180" s="568"/>
      <c r="C180" s="43"/>
      <c r="D180" s="570"/>
      <c r="E180" s="570"/>
      <c r="F180" s="571"/>
      <c r="G180" s="571"/>
      <c r="H180" s="43"/>
      <c r="I180" s="43"/>
      <c r="J180" s="43"/>
      <c r="K180" s="194"/>
      <c r="L180" s="194"/>
      <c r="M180" s="194"/>
      <c r="N180" s="194"/>
      <c r="O180" s="194"/>
      <c r="P180" s="507"/>
      <c r="Q180" s="508"/>
      <c r="R180" s="508"/>
      <c r="S180" s="508"/>
      <c r="T180" s="508"/>
      <c r="U180" s="194"/>
      <c r="V180" s="194"/>
      <c r="W180" s="194"/>
      <c r="X180" s="194"/>
      <c r="Y180" s="194"/>
      <c r="Z180" s="194"/>
    </row>
    <row r="181" ht="13.5" customHeight="1">
      <c r="A181" s="194"/>
      <c r="B181" s="568"/>
      <c r="C181" s="43"/>
      <c r="D181" s="570"/>
      <c r="E181" s="570"/>
      <c r="F181" s="571"/>
      <c r="G181" s="571"/>
      <c r="H181" s="43"/>
      <c r="I181" s="43"/>
      <c r="J181" s="43"/>
      <c r="K181" s="194"/>
      <c r="L181" s="194"/>
      <c r="M181" s="194"/>
      <c r="N181" s="194"/>
      <c r="O181" s="194"/>
      <c r="P181" s="507"/>
      <c r="Q181" s="508"/>
      <c r="R181" s="508"/>
      <c r="S181" s="508"/>
      <c r="T181" s="508"/>
      <c r="U181" s="194"/>
      <c r="V181" s="194"/>
      <c r="W181" s="194"/>
      <c r="X181" s="194"/>
      <c r="Y181" s="194"/>
      <c r="Z181" s="194"/>
    </row>
    <row r="182" ht="13.5" customHeight="1">
      <c r="A182" s="194"/>
      <c r="B182" s="568"/>
      <c r="C182" s="43"/>
      <c r="D182" s="570"/>
      <c r="E182" s="570"/>
      <c r="F182" s="571"/>
      <c r="G182" s="571"/>
      <c r="H182" s="43"/>
      <c r="I182" s="43"/>
      <c r="J182" s="43"/>
      <c r="K182" s="194"/>
      <c r="L182" s="194"/>
      <c r="M182" s="194"/>
      <c r="N182" s="194"/>
      <c r="O182" s="194"/>
      <c r="P182" s="507"/>
      <c r="Q182" s="508"/>
      <c r="R182" s="508"/>
      <c r="S182" s="508"/>
      <c r="T182" s="508"/>
      <c r="U182" s="194"/>
      <c r="V182" s="194"/>
      <c r="W182" s="194"/>
      <c r="X182" s="194"/>
      <c r="Y182" s="194"/>
      <c r="Z182" s="194"/>
    </row>
    <row r="183" ht="13.5" customHeight="1">
      <c r="A183" s="194"/>
      <c r="B183" s="568"/>
      <c r="C183" s="43"/>
      <c r="D183" s="570"/>
      <c r="E183" s="570"/>
      <c r="F183" s="571"/>
      <c r="G183" s="571"/>
      <c r="H183" s="43"/>
      <c r="I183" s="43"/>
      <c r="J183" s="43"/>
      <c r="K183" s="194"/>
      <c r="L183" s="194"/>
      <c r="M183" s="194"/>
      <c r="N183" s="194"/>
      <c r="O183" s="194"/>
      <c r="P183" s="507"/>
      <c r="Q183" s="508"/>
      <c r="R183" s="508"/>
      <c r="S183" s="508"/>
      <c r="T183" s="508"/>
      <c r="U183" s="194"/>
      <c r="V183" s="194"/>
      <c r="W183" s="194"/>
      <c r="X183" s="194"/>
      <c r="Y183" s="194"/>
      <c r="Z183" s="194"/>
    </row>
    <row r="184" ht="13.5" customHeight="1">
      <c r="A184" s="194"/>
      <c r="B184" s="568"/>
      <c r="C184" s="43"/>
      <c r="D184" s="570"/>
      <c r="E184" s="570"/>
      <c r="F184" s="571"/>
      <c r="G184" s="571"/>
      <c r="H184" s="43"/>
      <c r="I184" s="43"/>
      <c r="J184" s="43"/>
      <c r="K184" s="194"/>
      <c r="L184" s="194"/>
      <c r="M184" s="194"/>
      <c r="N184" s="194"/>
      <c r="O184" s="194"/>
      <c r="P184" s="507"/>
      <c r="Q184" s="508"/>
      <c r="R184" s="508"/>
      <c r="S184" s="508"/>
      <c r="T184" s="508"/>
      <c r="U184" s="194"/>
      <c r="V184" s="194"/>
      <c r="W184" s="194"/>
      <c r="X184" s="194"/>
      <c r="Y184" s="194"/>
      <c r="Z184" s="194"/>
    </row>
    <row r="185" ht="13.5" customHeight="1">
      <c r="A185" s="194"/>
      <c r="B185" s="568"/>
      <c r="C185" s="43"/>
      <c r="D185" s="570"/>
      <c r="E185" s="570"/>
      <c r="F185" s="571"/>
      <c r="G185" s="571"/>
      <c r="H185" s="43"/>
      <c r="I185" s="43"/>
      <c r="J185" s="43"/>
      <c r="K185" s="194"/>
      <c r="L185" s="194"/>
      <c r="M185" s="194"/>
      <c r="N185" s="194"/>
      <c r="O185" s="194"/>
      <c r="P185" s="507"/>
      <c r="Q185" s="508"/>
      <c r="R185" s="508"/>
      <c r="S185" s="508"/>
      <c r="T185" s="508"/>
      <c r="U185" s="194"/>
      <c r="V185" s="194"/>
      <c r="W185" s="194"/>
      <c r="X185" s="194"/>
      <c r="Y185" s="194"/>
      <c r="Z185" s="194"/>
    </row>
    <row r="186" ht="13.5" customHeight="1">
      <c r="A186" s="194"/>
      <c r="B186" s="568"/>
      <c r="C186" s="43"/>
      <c r="D186" s="570"/>
      <c r="E186" s="570"/>
      <c r="F186" s="571"/>
      <c r="G186" s="571"/>
      <c r="H186" s="43"/>
      <c r="I186" s="43"/>
      <c r="J186" s="43"/>
      <c r="K186" s="194"/>
      <c r="L186" s="194"/>
      <c r="M186" s="194"/>
      <c r="N186" s="194"/>
      <c r="O186" s="194"/>
      <c r="P186" s="507"/>
      <c r="Q186" s="508"/>
      <c r="R186" s="508"/>
      <c r="S186" s="508"/>
      <c r="T186" s="508"/>
      <c r="U186" s="194"/>
      <c r="V186" s="194"/>
      <c r="W186" s="194"/>
      <c r="X186" s="194"/>
      <c r="Y186" s="194"/>
      <c r="Z186" s="194"/>
    </row>
    <row r="187" ht="13.5" customHeight="1">
      <c r="A187" s="194"/>
      <c r="B187" s="568"/>
      <c r="C187" s="43"/>
      <c r="D187" s="570"/>
      <c r="E187" s="570"/>
      <c r="F187" s="571"/>
      <c r="G187" s="571"/>
      <c r="H187" s="43"/>
      <c r="I187" s="43"/>
      <c r="J187" s="43"/>
      <c r="K187" s="194"/>
      <c r="L187" s="194"/>
      <c r="M187" s="194"/>
      <c r="N187" s="194"/>
      <c r="O187" s="194"/>
      <c r="P187" s="507"/>
      <c r="Q187" s="508"/>
      <c r="R187" s="508"/>
      <c r="S187" s="508"/>
      <c r="T187" s="508"/>
      <c r="U187" s="194"/>
      <c r="V187" s="194"/>
      <c r="W187" s="194"/>
      <c r="X187" s="194"/>
      <c r="Y187" s="194"/>
      <c r="Z187" s="194"/>
    </row>
    <row r="188" ht="13.5" customHeight="1">
      <c r="A188" s="194"/>
      <c r="B188" s="568"/>
      <c r="C188" s="43"/>
      <c r="D188" s="570"/>
      <c r="E188" s="570"/>
      <c r="F188" s="571"/>
      <c r="G188" s="571"/>
      <c r="H188" s="43"/>
      <c r="I188" s="43"/>
      <c r="J188" s="43"/>
      <c r="K188" s="194"/>
      <c r="L188" s="194"/>
      <c r="M188" s="194"/>
      <c r="N188" s="194"/>
      <c r="O188" s="194"/>
      <c r="P188" s="507"/>
      <c r="Q188" s="508"/>
      <c r="R188" s="508"/>
      <c r="S188" s="508"/>
      <c r="T188" s="508"/>
      <c r="U188" s="194"/>
      <c r="V188" s="194"/>
      <c r="W188" s="194"/>
      <c r="X188" s="194"/>
      <c r="Y188" s="194"/>
      <c r="Z188" s="194"/>
    </row>
    <row r="189" ht="13.5" customHeight="1">
      <c r="A189" s="194"/>
      <c r="B189" s="568"/>
      <c r="C189" s="43"/>
      <c r="D189" s="570"/>
      <c r="E189" s="570"/>
      <c r="F189" s="571"/>
      <c r="G189" s="571"/>
      <c r="H189" s="43"/>
      <c r="I189" s="43"/>
      <c r="J189" s="43"/>
      <c r="K189" s="194"/>
      <c r="L189" s="194"/>
      <c r="M189" s="194"/>
      <c r="N189" s="194"/>
      <c r="O189" s="194"/>
      <c r="P189" s="507"/>
      <c r="Q189" s="508"/>
      <c r="R189" s="508"/>
      <c r="S189" s="508"/>
      <c r="T189" s="508"/>
      <c r="U189" s="194"/>
      <c r="V189" s="194"/>
      <c r="W189" s="194"/>
      <c r="X189" s="194"/>
      <c r="Y189" s="194"/>
      <c r="Z189" s="194"/>
    </row>
    <row r="190" ht="13.5" customHeight="1">
      <c r="A190" s="194"/>
      <c r="B190" s="568"/>
      <c r="C190" s="43"/>
      <c r="D190" s="570"/>
      <c r="E190" s="570"/>
      <c r="F190" s="571"/>
      <c r="G190" s="571"/>
      <c r="H190" s="43"/>
      <c r="I190" s="43"/>
      <c r="J190" s="43"/>
      <c r="K190" s="194"/>
      <c r="L190" s="194"/>
      <c r="M190" s="194"/>
      <c r="N190" s="194"/>
      <c r="O190" s="194"/>
      <c r="P190" s="507"/>
      <c r="Q190" s="508"/>
      <c r="R190" s="508"/>
      <c r="S190" s="508"/>
      <c r="T190" s="508"/>
      <c r="U190" s="194"/>
      <c r="V190" s="194"/>
      <c r="W190" s="194"/>
      <c r="X190" s="194"/>
      <c r="Y190" s="194"/>
      <c r="Z190" s="194"/>
    </row>
    <row r="191" ht="13.5" customHeight="1">
      <c r="A191" s="194"/>
      <c r="B191" s="568"/>
      <c r="C191" s="43"/>
      <c r="D191" s="570"/>
      <c r="E191" s="570"/>
      <c r="F191" s="571"/>
      <c r="G191" s="571"/>
      <c r="H191" s="43"/>
      <c r="I191" s="43"/>
      <c r="J191" s="43"/>
      <c r="K191" s="194"/>
      <c r="L191" s="194"/>
      <c r="M191" s="194"/>
      <c r="N191" s="194"/>
      <c r="O191" s="194"/>
      <c r="P191" s="507"/>
      <c r="Q191" s="508"/>
      <c r="R191" s="508"/>
      <c r="S191" s="508"/>
      <c r="T191" s="508"/>
      <c r="U191" s="194"/>
      <c r="V191" s="194"/>
      <c r="W191" s="194"/>
      <c r="X191" s="194"/>
      <c r="Y191" s="194"/>
      <c r="Z191" s="194"/>
    </row>
    <row r="192" ht="13.5" customHeight="1">
      <c r="A192" s="194"/>
      <c r="B192" s="568"/>
      <c r="C192" s="43"/>
      <c r="D192" s="570"/>
      <c r="E192" s="570"/>
      <c r="F192" s="571"/>
      <c r="G192" s="571"/>
      <c r="H192" s="43"/>
      <c r="I192" s="43"/>
      <c r="J192" s="43"/>
      <c r="K192" s="194"/>
      <c r="L192" s="194"/>
      <c r="M192" s="194"/>
      <c r="N192" s="194"/>
      <c r="O192" s="194"/>
      <c r="P192" s="507"/>
      <c r="Q192" s="508"/>
      <c r="R192" s="508"/>
      <c r="S192" s="508"/>
      <c r="T192" s="508"/>
      <c r="U192" s="194"/>
      <c r="V192" s="194"/>
      <c r="W192" s="194"/>
      <c r="X192" s="194"/>
      <c r="Y192" s="194"/>
      <c r="Z192" s="194"/>
    </row>
    <row r="193" ht="13.5" customHeight="1">
      <c r="A193" s="194"/>
      <c r="B193" s="568"/>
      <c r="C193" s="43"/>
      <c r="D193" s="570"/>
      <c r="E193" s="570"/>
      <c r="F193" s="571"/>
      <c r="G193" s="571"/>
      <c r="H193" s="43"/>
      <c r="I193" s="43"/>
      <c r="J193" s="43"/>
      <c r="K193" s="194"/>
      <c r="L193" s="194"/>
      <c r="M193" s="194"/>
      <c r="N193" s="194"/>
      <c r="O193" s="194"/>
      <c r="P193" s="507"/>
      <c r="Q193" s="508"/>
      <c r="R193" s="508"/>
      <c r="S193" s="508"/>
      <c r="T193" s="508"/>
      <c r="U193" s="194"/>
      <c r="V193" s="194"/>
      <c r="W193" s="194"/>
      <c r="X193" s="194"/>
      <c r="Y193" s="194"/>
      <c r="Z193" s="194"/>
    </row>
    <row r="194" ht="13.5" customHeight="1">
      <c r="A194" s="194"/>
      <c r="B194" s="568"/>
      <c r="C194" s="43"/>
      <c r="D194" s="570"/>
      <c r="E194" s="570"/>
      <c r="F194" s="571"/>
      <c r="G194" s="571"/>
      <c r="H194" s="43"/>
      <c r="I194" s="43"/>
      <c r="J194" s="43"/>
      <c r="K194" s="194"/>
      <c r="L194" s="194"/>
      <c r="M194" s="194"/>
      <c r="N194" s="194"/>
      <c r="O194" s="194"/>
      <c r="P194" s="507"/>
      <c r="Q194" s="508"/>
      <c r="R194" s="508"/>
      <c r="S194" s="508"/>
      <c r="T194" s="508"/>
      <c r="U194" s="194"/>
      <c r="V194" s="194"/>
      <c r="W194" s="194"/>
      <c r="X194" s="194"/>
      <c r="Y194" s="194"/>
      <c r="Z194" s="194"/>
    </row>
    <row r="195" ht="13.5" customHeight="1">
      <c r="A195" s="194"/>
      <c r="B195" s="568"/>
      <c r="C195" s="43"/>
      <c r="D195" s="570"/>
      <c r="E195" s="570"/>
      <c r="F195" s="571"/>
      <c r="G195" s="571"/>
      <c r="H195" s="43"/>
      <c r="I195" s="43"/>
      <c r="J195" s="43"/>
      <c r="K195" s="194"/>
      <c r="L195" s="194"/>
      <c r="M195" s="194"/>
      <c r="N195" s="194"/>
      <c r="O195" s="194"/>
      <c r="P195" s="507"/>
      <c r="Q195" s="508"/>
      <c r="R195" s="508"/>
      <c r="S195" s="508"/>
      <c r="T195" s="508"/>
      <c r="U195" s="194"/>
      <c r="V195" s="194"/>
      <c r="W195" s="194"/>
      <c r="X195" s="194"/>
      <c r="Y195" s="194"/>
      <c r="Z195" s="194"/>
    </row>
    <row r="196" ht="13.5" customHeight="1">
      <c r="A196" s="194"/>
      <c r="B196" s="568"/>
      <c r="C196" s="43"/>
      <c r="D196" s="570"/>
      <c r="E196" s="570"/>
      <c r="F196" s="571"/>
      <c r="G196" s="571"/>
      <c r="H196" s="43"/>
      <c r="I196" s="43"/>
      <c r="J196" s="43"/>
      <c r="K196" s="194"/>
      <c r="L196" s="194"/>
      <c r="M196" s="194"/>
      <c r="N196" s="194"/>
      <c r="O196" s="194"/>
      <c r="P196" s="507"/>
      <c r="Q196" s="508"/>
      <c r="R196" s="508"/>
      <c r="S196" s="508"/>
      <c r="T196" s="508"/>
      <c r="U196" s="194"/>
      <c r="V196" s="194"/>
      <c r="W196" s="194"/>
      <c r="X196" s="194"/>
      <c r="Y196" s="194"/>
      <c r="Z196" s="194"/>
    </row>
    <row r="197" ht="13.5" customHeight="1">
      <c r="A197" s="194"/>
      <c r="B197" s="568"/>
      <c r="C197" s="43"/>
      <c r="D197" s="570"/>
      <c r="E197" s="570"/>
      <c r="F197" s="571"/>
      <c r="G197" s="571"/>
      <c r="H197" s="43"/>
      <c r="I197" s="43"/>
      <c r="J197" s="43"/>
      <c r="K197" s="194"/>
      <c r="L197" s="194"/>
      <c r="M197" s="194"/>
      <c r="N197" s="194"/>
      <c r="O197" s="194"/>
      <c r="P197" s="507"/>
      <c r="Q197" s="508"/>
      <c r="R197" s="508"/>
      <c r="S197" s="508"/>
      <c r="T197" s="508"/>
      <c r="U197" s="194"/>
      <c r="V197" s="194"/>
      <c r="W197" s="194"/>
      <c r="X197" s="194"/>
      <c r="Y197" s="194"/>
      <c r="Z197" s="194"/>
    </row>
    <row r="198" ht="13.5" customHeight="1">
      <c r="A198" s="194"/>
      <c r="B198" s="568"/>
      <c r="C198" s="43"/>
      <c r="D198" s="570"/>
      <c r="E198" s="570"/>
      <c r="F198" s="571"/>
      <c r="G198" s="571"/>
      <c r="H198" s="43"/>
      <c r="I198" s="43"/>
      <c r="J198" s="43"/>
      <c r="K198" s="194"/>
      <c r="L198" s="194"/>
      <c r="M198" s="194"/>
      <c r="N198" s="194"/>
      <c r="O198" s="194"/>
      <c r="P198" s="507"/>
      <c r="Q198" s="508"/>
      <c r="R198" s="508"/>
      <c r="S198" s="508"/>
      <c r="T198" s="508"/>
      <c r="U198" s="194"/>
      <c r="V198" s="194"/>
      <c r="W198" s="194"/>
      <c r="X198" s="194"/>
      <c r="Y198" s="194"/>
      <c r="Z198" s="194"/>
    </row>
    <row r="199" ht="13.5" customHeight="1">
      <c r="A199" s="194"/>
      <c r="B199" s="568"/>
      <c r="C199" s="43"/>
      <c r="D199" s="570"/>
      <c r="E199" s="570"/>
      <c r="F199" s="571"/>
      <c r="G199" s="571"/>
      <c r="H199" s="43"/>
      <c r="I199" s="43"/>
      <c r="J199" s="43"/>
      <c r="K199" s="194"/>
      <c r="L199" s="194"/>
      <c r="M199" s="194"/>
      <c r="N199" s="194"/>
      <c r="O199" s="194"/>
      <c r="P199" s="507"/>
      <c r="Q199" s="508"/>
      <c r="R199" s="508"/>
      <c r="S199" s="508"/>
      <c r="T199" s="508"/>
      <c r="U199" s="194"/>
      <c r="V199" s="194"/>
      <c r="W199" s="194"/>
      <c r="X199" s="194"/>
      <c r="Y199" s="194"/>
      <c r="Z199" s="194"/>
    </row>
    <row r="200" ht="13.5" customHeight="1">
      <c r="A200" s="194"/>
      <c r="B200" s="568"/>
      <c r="C200" s="43"/>
      <c r="D200" s="570"/>
      <c r="E200" s="570"/>
      <c r="F200" s="571"/>
      <c r="G200" s="571"/>
      <c r="H200" s="43"/>
      <c r="I200" s="43"/>
      <c r="J200" s="43"/>
      <c r="K200" s="194"/>
      <c r="L200" s="194"/>
      <c r="M200" s="194"/>
      <c r="N200" s="194"/>
      <c r="O200" s="194"/>
      <c r="P200" s="507"/>
      <c r="Q200" s="508"/>
      <c r="R200" s="508"/>
      <c r="S200" s="508"/>
      <c r="T200" s="508"/>
      <c r="U200" s="194"/>
      <c r="V200" s="194"/>
      <c r="W200" s="194"/>
      <c r="X200" s="194"/>
      <c r="Y200" s="194"/>
      <c r="Z200" s="194"/>
    </row>
    <row r="201" ht="13.5" customHeight="1">
      <c r="A201" s="194"/>
      <c r="B201" s="568"/>
      <c r="C201" s="43"/>
      <c r="D201" s="570"/>
      <c r="E201" s="570"/>
      <c r="F201" s="571"/>
      <c r="G201" s="571"/>
      <c r="H201" s="43"/>
      <c r="I201" s="43"/>
      <c r="J201" s="43"/>
      <c r="K201" s="194"/>
      <c r="L201" s="194"/>
      <c r="M201" s="194"/>
      <c r="N201" s="194"/>
      <c r="O201" s="194"/>
      <c r="P201" s="507"/>
      <c r="Q201" s="508"/>
      <c r="R201" s="508"/>
      <c r="S201" s="508"/>
      <c r="T201" s="508"/>
      <c r="U201" s="194"/>
      <c r="V201" s="194"/>
      <c r="W201" s="194"/>
      <c r="X201" s="194"/>
      <c r="Y201" s="194"/>
      <c r="Z201" s="194"/>
    </row>
    <row r="202" ht="13.5" customHeight="1">
      <c r="A202" s="194"/>
      <c r="B202" s="568"/>
      <c r="C202" s="43"/>
      <c r="D202" s="570"/>
      <c r="E202" s="570"/>
      <c r="F202" s="571"/>
      <c r="G202" s="571"/>
      <c r="H202" s="43"/>
      <c r="I202" s="43"/>
      <c r="J202" s="43"/>
      <c r="K202" s="194"/>
      <c r="L202" s="194"/>
      <c r="M202" s="194"/>
      <c r="N202" s="194"/>
      <c r="O202" s="194"/>
      <c r="P202" s="507"/>
      <c r="Q202" s="508"/>
      <c r="R202" s="508"/>
      <c r="S202" s="508"/>
      <c r="T202" s="508"/>
      <c r="U202" s="194"/>
      <c r="V202" s="194"/>
      <c r="W202" s="194"/>
      <c r="X202" s="194"/>
      <c r="Y202" s="194"/>
      <c r="Z202" s="194"/>
    </row>
    <row r="203" ht="13.5" customHeight="1">
      <c r="A203" s="194"/>
      <c r="B203" s="568"/>
      <c r="C203" s="43"/>
      <c r="D203" s="570"/>
      <c r="E203" s="570"/>
      <c r="F203" s="571"/>
      <c r="G203" s="571"/>
      <c r="H203" s="43"/>
      <c r="I203" s="43"/>
      <c r="J203" s="43"/>
      <c r="K203" s="194"/>
      <c r="L203" s="194"/>
      <c r="M203" s="194"/>
      <c r="N203" s="194"/>
      <c r="O203" s="194"/>
      <c r="P203" s="507"/>
      <c r="Q203" s="508"/>
      <c r="R203" s="508"/>
      <c r="S203" s="508"/>
      <c r="T203" s="508"/>
      <c r="U203" s="194"/>
      <c r="V203" s="194"/>
      <c r="W203" s="194"/>
      <c r="X203" s="194"/>
      <c r="Y203" s="194"/>
      <c r="Z203" s="194"/>
    </row>
    <row r="204" ht="13.5" customHeight="1">
      <c r="A204" s="194"/>
      <c r="B204" s="568"/>
      <c r="C204" s="43"/>
      <c r="D204" s="570"/>
      <c r="E204" s="570"/>
      <c r="F204" s="571"/>
      <c r="G204" s="571"/>
      <c r="H204" s="43"/>
      <c r="I204" s="43"/>
      <c r="J204" s="43"/>
      <c r="K204" s="194"/>
      <c r="L204" s="194"/>
      <c r="M204" s="194"/>
      <c r="N204" s="194"/>
      <c r="O204" s="194"/>
      <c r="P204" s="507"/>
      <c r="Q204" s="508"/>
      <c r="R204" s="508"/>
      <c r="S204" s="508"/>
      <c r="T204" s="508"/>
      <c r="U204" s="194"/>
      <c r="V204" s="194"/>
      <c r="W204" s="194"/>
      <c r="X204" s="194"/>
      <c r="Y204" s="194"/>
      <c r="Z204" s="194"/>
    </row>
    <row r="205" ht="13.5" customHeight="1">
      <c r="A205" s="194"/>
      <c r="B205" s="568"/>
      <c r="C205" s="43"/>
      <c r="D205" s="570"/>
      <c r="E205" s="570"/>
      <c r="F205" s="571"/>
      <c r="G205" s="571"/>
      <c r="H205" s="43"/>
      <c r="I205" s="43"/>
      <c r="J205" s="43"/>
      <c r="K205" s="194"/>
      <c r="L205" s="194"/>
      <c r="M205" s="194"/>
      <c r="N205" s="194"/>
      <c r="O205" s="194"/>
      <c r="P205" s="507"/>
      <c r="Q205" s="508"/>
      <c r="R205" s="508"/>
      <c r="S205" s="508"/>
      <c r="T205" s="508"/>
      <c r="U205" s="194"/>
      <c r="V205" s="194"/>
      <c r="W205" s="194"/>
      <c r="X205" s="194"/>
      <c r="Y205" s="194"/>
      <c r="Z205" s="194"/>
    </row>
    <row r="206" ht="13.5" customHeight="1">
      <c r="A206" s="194"/>
      <c r="B206" s="568"/>
      <c r="C206" s="43"/>
      <c r="D206" s="570"/>
      <c r="E206" s="570"/>
      <c r="F206" s="571"/>
      <c r="G206" s="571"/>
      <c r="H206" s="43"/>
      <c r="I206" s="43"/>
      <c r="J206" s="43"/>
      <c r="K206" s="194"/>
      <c r="L206" s="194"/>
      <c r="M206" s="194"/>
      <c r="N206" s="194"/>
      <c r="O206" s="194"/>
      <c r="P206" s="507"/>
      <c r="Q206" s="508"/>
      <c r="R206" s="508"/>
      <c r="S206" s="508"/>
      <c r="T206" s="508"/>
      <c r="U206" s="194"/>
      <c r="V206" s="194"/>
      <c r="W206" s="194"/>
      <c r="X206" s="194"/>
      <c r="Y206" s="194"/>
      <c r="Z206" s="194"/>
    </row>
    <row r="207" ht="13.5" customHeight="1">
      <c r="A207" s="194"/>
      <c r="B207" s="568"/>
      <c r="C207" s="43"/>
      <c r="D207" s="570"/>
      <c r="E207" s="570"/>
      <c r="F207" s="571"/>
      <c r="G207" s="571"/>
      <c r="H207" s="43"/>
      <c r="I207" s="43"/>
      <c r="J207" s="43"/>
      <c r="K207" s="194"/>
      <c r="L207" s="194"/>
      <c r="M207" s="194"/>
      <c r="N207" s="194"/>
      <c r="O207" s="194"/>
      <c r="P207" s="507"/>
      <c r="Q207" s="508"/>
      <c r="R207" s="508"/>
      <c r="S207" s="508"/>
      <c r="T207" s="508"/>
      <c r="U207" s="194"/>
      <c r="V207" s="194"/>
      <c r="W207" s="194"/>
      <c r="X207" s="194"/>
      <c r="Y207" s="194"/>
      <c r="Z207" s="194"/>
    </row>
    <row r="208" ht="13.5" customHeight="1">
      <c r="A208" s="194"/>
      <c r="B208" s="568"/>
      <c r="C208" s="43"/>
      <c r="D208" s="570"/>
      <c r="E208" s="570"/>
      <c r="F208" s="571"/>
      <c r="G208" s="571"/>
      <c r="H208" s="43"/>
      <c r="I208" s="43"/>
      <c r="J208" s="43"/>
      <c r="K208" s="194"/>
      <c r="L208" s="194"/>
      <c r="M208" s="194"/>
      <c r="N208" s="194"/>
      <c r="O208" s="194"/>
      <c r="P208" s="507"/>
      <c r="Q208" s="508"/>
      <c r="R208" s="508"/>
      <c r="S208" s="508"/>
      <c r="T208" s="508"/>
      <c r="U208" s="194"/>
      <c r="V208" s="194"/>
      <c r="W208" s="194"/>
      <c r="X208" s="194"/>
      <c r="Y208" s="194"/>
      <c r="Z208" s="194"/>
    </row>
    <row r="209" ht="13.5" customHeight="1">
      <c r="A209" s="194"/>
      <c r="B209" s="568"/>
      <c r="C209" s="43"/>
      <c r="D209" s="570"/>
      <c r="E209" s="570"/>
      <c r="F209" s="571"/>
      <c r="G209" s="571"/>
      <c r="H209" s="43"/>
      <c r="I209" s="43"/>
      <c r="J209" s="43"/>
      <c r="K209" s="194"/>
      <c r="L209" s="194"/>
      <c r="M209" s="194"/>
      <c r="N209" s="194"/>
      <c r="O209" s="194"/>
      <c r="P209" s="507"/>
      <c r="Q209" s="508"/>
      <c r="R209" s="508"/>
      <c r="S209" s="508"/>
      <c r="T209" s="508"/>
      <c r="U209" s="194"/>
      <c r="V209" s="194"/>
      <c r="W209" s="194"/>
      <c r="X209" s="194"/>
      <c r="Y209" s="194"/>
      <c r="Z209" s="194"/>
    </row>
    <row r="210" ht="13.5" customHeight="1">
      <c r="A210" s="194"/>
      <c r="B210" s="568"/>
      <c r="C210" s="43"/>
      <c r="D210" s="570"/>
      <c r="E210" s="570"/>
      <c r="F210" s="571"/>
      <c r="G210" s="571"/>
      <c r="H210" s="43"/>
      <c r="I210" s="43"/>
      <c r="J210" s="43"/>
      <c r="K210" s="194"/>
      <c r="L210" s="194"/>
      <c r="M210" s="194"/>
      <c r="N210" s="194"/>
      <c r="O210" s="194"/>
      <c r="P210" s="507"/>
      <c r="Q210" s="508"/>
      <c r="R210" s="508"/>
      <c r="S210" s="508"/>
      <c r="T210" s="508"/>
      <c r="U210" s="194"/>
      <c r="V210" s="194"/>
      <c r="W210" s="194"/>
      <c r="X210" s="194"/>
      <c r="Y210" s="194"/>
      <c r="Z210" s="194"/>
    </row>
    <row r="211" ht="13.5" customHeight="1">
      <c r="A211" s="194"/>
      <c r="B211" s="568"/>
      <c r="C211" s="43"/>
      <c r="D211" s="570"/>
      <c r="E211" s="570"/>
      <c r="F211" s="571"/>
      <c r="G211" s="571"/>
      <c r="H211" s="43"/>
      <c r="I211" s="43"/>
      <c r="J211" s="43"/>
      <c r="K211" s="194"/>
      <c r="L211" s="194"/>
      <c r="M211" s="194"/>
      <c r="N211" s="194"/>
      <c r="O211" s="194"/>
      <c r="P211" s="507"/>
      <c r="Q211" s="508"/>
      <c r="R211" s="508"/>
      <c r="S211" s="508"/>
      <c r="T211" s="508"/>
      <c r="U211" s="194"/>
      <c r="V211" s="194"/>
      <c r="W211" s="194"/>
      <c r="X211" s="194"/>
      <c r="Y211" s="194"/>
      <c r="Z211" s="194"/>
    </row>
    <row r="212" ht="13.5" customHeight="1">
      <c r="A212" s="194"/>
      <c r="B212" s="568"/>
      <c r="C212" s="43"/>
      <c r="D212" s="570"/>
      <c r="E212" s="570"/>
      <c r="F212" s="571"/>
      <c r="G212" s="571"/>
      <c r="H212" s="43"/>
      <c r="I212" s="43"/>
      <c r="J212" s="43"/>
      <c r="K212" s="194"/>
      <c r="L212" s="194"/>
      <c r="M212" s="194"/>
      <c r="N212" s="194"/>
      <c r="O212" s="194"/>
      <c r="P212" s="507"/>
      <c r="Q212" s="508"/>
      <c r="R212" s="508"/>
      <c r="S212" s="508"/>
      <c r="T212" s="508"/>
      <c r="U212" s="194"/>
      <c r="V212" s="194"/>
      <c r="W212" s="194"/>
      <c r="X212" s="194"/>
      <c r="Y212" s="194"/>
      <c r="Z212" s="194"/>
    </row>
    <row r="213" ht="13.5" customHeight="1">
      <c r="A213" s="194"/>
      <c r="B213" s="568"/>
      <c r="C213" s="43"/>
      <c r="D213" s="570"/>
      <c r="E213" s="570"/>
      <c r="F213" s="571"/>
      <c r="G213" s="571"/>
      <c r="H213" s="43"/>
      <c r="I213" s="43"/>
      <c r="J213" s="43"/>
      <c r="K213" s="194"/>
      <c r="L213" s="194"/>
      <c r="M213" s="194"/>
      <c r="N213" s="194"/>
      <c r="O213" s="194"/>
      <c r="P213" s="507"/>
      <c r="Q213" s="508"/>
      <c r="R213" s="508"/>
      <c r="S213" s="508"/>
      <c r="T213" s="508"/>
      <c r="U213" s="194"/>
      <c r="V213" s="194"/>
      <c r="W213" s="194"/>
      <c r="X213" s="194"/>
      <c r="Y213" s="194"/>
      <c r="Z213" s="194"/>
    </row>
    <row r="214" ht="13.5" customHeight="1">
      <c r="A214" s="194"/>
      <c r="B214" s="568"/>
      <c r="C214" s="43"/>
      <c r="D214" s="570"/>
      <c r="E214" s="570"/>
      <c r="F214" s="571"/>
      <c r="G214" s="571"/>
      <c r="H214" s="43"/>
      <c r="I214" s="43"/>
      <c r="J214" s="43"/>
      <c r="K214" s="194"/>
      <c r="L214" s="194"/>
      <c r="M214" s="194"/>
      <c r="N214" s="194"/>
      <c r="O214" s="194"/>
      <c r="P214" s="507"/>
      <c r="Q214" s="508"/>
      <c r="R214" s="508"/>
      <c r="S214" s="508"/>
      <c r="T214" s="508"/>
      <c r="U214" s="194"/>
      <c r="V214" s="194"/>
      <c r="W214" s="194"/>
      <c r="X214" s="194"/>
      <c r="Y214" s="194"/>
      <c r="Z214" s="194"/>
    </row>
    <row r="215" ht="13.5" customHeight="1">
      <c r="A215" s="194"/>
      <c r="B215" s="568"/>
      <c r="C215" s="43"/>
      <c r="D215" s="570"/>
      <c r="E215" s="570"/>
      <c r="F215" s="571"/>
      <c r="G215" s="571"/>
      <c r="H215" s="43"/>
      <c r="I215" s="43"/>
      <c r="J215" s="43"/>
      <c r="K215" s="194"/>
      <c r="L215" s="194"/>
      <c r="M215" s="194"/>
      <c r="N215" s="194"/>
      <c r="O215" s="194"/>
      <c r="P215" s="507"/>
      <c r="Q215" s="508"/>
      <c r="R215" s="508"/>
      <c r="S215" s="508"/>
      <c r="T215" s="508"/>
      <c r="U215" s="194"/>
      <c r="V215" s="194"/>
      <c r="W215" s="194"/>
      <c r="X215" s="194"/>
      <c r="Y215" s="194"/>
      <c r="Z215" s="194"/>
    </row>
    <row r="216" ht="13.5" customHeight="1">
      <c r="A216" s="194"/>
      <c r="B216" s="568"/>
      <c r="C216" s="43"/>
      <c r="D216" s="570"/>
      <c r="E216" s="570"/>
      <c r="F216" s="571"/>
      <c r="G216" s="571"/>
      <c r="H216" s="43"/>
      <c r="I216" s="43"/>
      <c r="J216" s="43"/>
      <c r="K216" s="194"/>
      <c r="L216" s="194"/>
      <c r="M216" s="194"/>
      <c r="N216" s="194"/>
      <c r="O216" s="194"/>
      <c r="P216" s="507"/>
      <c r="Q216" s="508"/>
      <c r="R216" s="508"/>
      <c r="S216" s="508"/>
      <c r="T216" s="508"/>
      <c r="U216" s="194"/>
      <c r="V216" s="194"/>
      <c r="W216" s="194"/>
      <c r="X216" s="194"/>
      <c r="Y216" s="194"/>
      <c r="Z216" s="194"/>
    </row>
    <row r="217" ht="13.5" customHeight="1">
      <c r="A217" s="194"/>
      <c r="B217" s="568"/>
      <c r="C217" s="43"/>
      <c r="D217" s="570"/>
      <c r="E217" s="570"/>
      <c r="F217" s="571"/>
      <c r="G217" s="571"/>
      <c r="H217" s="43"/>
      <c r="I217" s="43"/>
      <c r="J217" s="43"/>
      <c r="K217" s="194"/>
      <c r="L217" s="194"/>
      <c r="M217" s="194"/>
      <c r="N217" s="194"/>
      <c r="O217" s="194"/>
      <c r="P217" s="507"/>
      <c r="Q217" s="508"/>
      <c r="R217" s="508"/>
      <c r="S217" s="508"/>
      <c r="T217" s="508"/>
      <c r="U217" s="194"/>
      <c r="V217" s="194"/>
      <c r="W217" s="194"/>
      <c r="X217" s="194"/>
      <c r="Y217" s="194"/>
      <c r="Z217" s="194"/>
    </row>
    <row r="218" ht="13.5" customHeight="1">
      <c r="A218" s="194"/>
      <c r="B218" s="568"/>
      <c r="C218" s="43"/>
      <c r="D218" s="570"/>
      <c r="E218" s="570"/>
      <c r="F218" s="571"/>
      <c r="G218" s="571"/>
      <c r="H218" s="43"/>
      <c r="I218" s="43"/>
      <c r="J218" s="43"/>
      <c r="K218" s="194"/>
      <c r="L218" s="194"/>
      <c r="M218" s="194"/>
      <c r="N218" s="194"/>
      <c r="O218" s="194"/>
      <c r="P218" s="507"/>
      <c r="Q218" s="508"/>
      <c r="R218" s="508"/>
      <c r="S218" s="508"/>
      <c r="T218" s="508"/>
      <c r="U218" s="194"/>
      <c r="V218" s="194"/>
      <c r="W218" s="194"/>
      <c r="X218" s="194"/>
      <c r="Y218" s="194"/>
      <c r="Z218" s="194"/>
    </row>
    <row r="219" ht="13.5" customHeight="1">
      <c r="A219" s="194"/>
      <c r="B219" s="568"/>
      <c r="C219" s="43"/>
      <c r="D219" s="570"/>
      <c r="E219" s="570"/>
      <c r="F219" s="571"/>
      <c r="G219" s="571"/>
      <c r="H219" s="43"/>
      <c r="I219" s="43"/>
      <c r="J219" s="43"/>
      <c r="K219" s="194"/>
      <c r="L219" s="194"/>
      <c r="M219" s="194"/>
      <c r="N219" s="194"/>
      <c r="O219" s="194"/>
      <c r="P219" s="507"/>
      <c r="Q219" s="508"/>
      <c r="R219" s="508"/>
      <c r="S219" s="508"/>
      <c r="T219" s="508"/>
      <c r="U219" s="194"/>
      <c r="V219" s="194"/>
      <c r="W219" s="194"/>
      <c r="X219" s="194"/>
      <c r="Y219" s="194"/>
      <c r="Z219" s="194"/>
    </row>
    <row r="220" ht="13.5" customHeight="1">
      <c r="A220" s="194"/>
      <c r="B220" s="568"/>
      <c r="C220" s="43"/>
      <c r="D220" s="570"/>
      <c r="E220" s="570"/>
      <c r="F220" s="571"/>
      <c r="G220" s="571"/>
      <c r="H220" s="43"/>
      <c r="I220" s="43"/>
      <c r="J220" s="43"/>
      <c r="K220" s="194"/>
      <c r="L220" s="194"/>
      <c r="M220" s="194"/>
      <c r="N220" s="194"/>
      <c r="O220" s="194"/>
      <c r="P220" s="507"/>
      <c r="Q220" s="508"/>
      <c r="R220" s="508"/>
      <c r="S220" s="508"/>
      <c r="T220" s="508"/>
      <c r="U220" s="194"/>
      <c r="V220" s="194"/>
      <c r="W220" s="194"/>
      <c r="X220" s="194"/>
      <c r="Y220" s="194"/>
      <c r="Z220" s="194"/>
    </row>
    <row r="221" ht="13.5" customHeight="1">
      <c r="A221" s="194"/>
      <c r="B221" s="568"/>
      <c r="C221" s="43"/>
      <c r="D221" s="570"/>
      <c r="E221" s="570"/>
      <c r="F221" s="571"/>
      <c r="G221" s="571"/>
      <c r="H221" s="43"/>
      <c r="I221" s="43"/>
      <c r="J221" s="43"/>
      <c r="K221" s="194"/>
      <c r="L221" s="194"/>
      <c r="M221" s="194"/>
      <c r="N221" s="194"/>
      <c r="O221" s="194"/>
      <c r="P221" s="507"/>
      <c r="Q221" s="508"/>
      <c r="R221" s="508"/>
      <c r="S221" s="508"/>
      <c r="T221" s="508"/>
      <c r="U221" s="194"/>
      <c r="V221" s="194"/>
      <c r="W221" s="194"/>
      <c r="X221" s="194"/>
      <c r="Y221" s="194"/>
      <c r="Z221" s="194"/>
    </row>
    <row r="222" ht="13.5" customHeight="1">
      <c r="A222" s="194"/>
      <c r="B222" s="568"/>
      <c r="C222" s="43"/>
      <c r="D222" s="570"/>
      <c r="E222" s="570"/>
      <c r="F222" s="571"/>
      <c r="G222" s="571"/>
      <c r="H222" s="43"/>
      <c r="I222" s="43"/>
      <c r="J222" s="43"/>
      <c r="K222" s="194"/>
      <c r="L222" s="194"/>
      <c r="M222" s="194"/>
      <c r="N222" s="194"/>
      <c r="O222" s="194"/>
      <c r="P222" s="507"/>
      <c r="Q222" s="508"/>
      <c r="R222" s="508"/>
      <c r="S222" s="508"/>
      <c r="T222" s="508"/>
      <c r="U222" s="194"/>
      <c r="V222" s="194"/>
      <c r="W222" s="194"/>
      <c r="X222" s="194"/>
      <c r="Y222" s="194"/>
      <c r="Z222" s="194"/>
    </row>
    <row r="223" ht="13.5" customHeight="1">
      <c r="A223" s="194"/>
      <c r="B223" s="568"/>
      <c r="C223" s="43"/>
      <c r="D223" s="570"/>
      <c r="E223" s="570"/>
      <c r="F223" s="571"/>
      <c r="G223" s="571"/>
      <c r="H223" s="43"/>
      <c r="I223" s="43"/>
      <c r="J223" s="43"/>
      <c r="K223" s="194"/>
      <c r="L223" s="194"/>
      <c r="M223" s="194"/>
      <c r="N223" s="194"/>
      <c r="O223" s="194"/>
      <c r="P223" s="507"/>
      <c r="Q223" s="508"/>
      <c r="R223" s="508"/>
      <c r="S223" s="508"/>
      <c r="T223" s="508"/>
      <c r="U223" s="194"/>
      <c r="V223" s="194"/>
      <c r="W223" s="194"/>
      <c r="X223" s="194"/>
      <c r="Y223" s="194"/>
      <c r="Z223" s="194"/>
    </row>
    <row r="224" ht="13.5" customHeight="1">
      <c r="A224" s="194"/>
      <c r="B224" s="568"/>
      <c r="C224" s="43"/>
      <c r="D224" s="570"/>
      <c r="E224" s="570"/>
      <c r="F224" s="571"/>
      <c r="G224" s="571"/>
      <c r="H224" s="43"/>
      <c r="I224" s="43"/>
      <c r="J224" s="43"/>
      <c r="K224" s="194"/>
      <c r="L224" s="194"/>
      <c r="M224" s="194"/>
      <c r="N224" s="194"/>
      <c r="O224" s="194"/>
      <c r="P224" s="507"/>
      <c r="Q224" s="508"/>
      <c r="R224" s="508"/>
      <c r="S224" s="508"/>
      <c r="T224" s="508"/>
      <c r="U224" s="194"/>
      <c r="V224" s="194"/>
      <c r="W224" s="194"/>
      <c r="X224" s="194"/>
      <c r="Y224" s="194"/>
      <c r="Z224" s="194"/>
    </row>
    <row r="225" ht="13.5" customHeight="1">
      <c r="A225" s="194"/>
      <c r="B225" s="568"/>
      <c r="C225" s="43"/>
      <c r="D225" s="570"/>
      <c r="E225" s="570"/>
      <c r="F225" s="571"/>
      <c r="G225" s="571"/>
      <c r="H225" s="43"/>
      <c r="I225" s="43"/>
      <c r="J225" s="43"/>
      <c r="K225" s="194"/>
      <c r="L225" s="194"/>
      <c r="M225" s="194"/>
      <c r="N225" s="194"/>
      <c r="O225" s="194"/>
      <c r="P225" s="507"/>
      <c r="Q225" s="508"/>
      <c r="R225" s="508"/>
      <c r="S225" s="508"/>
      <c r="T225" s="508"/>
      <c r="U225" s="194"/>
      <c r="V225" s="194"/>
      <c r="W225" s="194"/>
      <c r="X225" s="194"/>
      <c r="Y225" s="194"/>
      <c r="Z225" s="194"/>
    </row>
    <row r="226" ht="13.5" customHeight="1">
      <c r="A226" s="194"/>
      <c r="B226" s="568"/>
      <c r="C226" s="43"/>
      <c r="D226" s="570"/>
      <c r="E226" s="570"/>
      <c r="F226" s="571"/>
      <c r="G226" s="571"/>
      <c r="H226" s="43"/>
      <c r="I226" s="43"/>
      <c r="J226" s="43"/>
      <c r="K226" s="194"/>
      <c r="L226" s="194"/>
      <c r="M226" s="194"/>
      <c r="N226" s="194"/>
      <c r="O226" s="194"/>
      <c r="P226" s="507"/>
      <c r="Q226" s="508"/>
      <c r="R226" s="508"/>
      <c r="S226" s="508"/>
      <c r="T226" s="508"/>
      <c r="U226" s="194"/>
      <c r="V226" s="194"/>
      <c r="W226" s="194"/>
      <c r="X226" s="194"/>
      <c r="Y226" s="194"/>
      <c r="Z226" s="194"/>
    </row>
    <row r="227" ht="13.5" customHeight="1">
      <c r="A227" s="194"/>
      <c r="B227" s="568"/>
      <c r="C227" s="43"/>
      <c r="D227" s="570"/>
      <c r="E227" s="570"/>
      <c r="F227" s="571"/>
      <c r="G227" s="571"/>
      <c r="H227" s="43"/>
      <c r="I227" s="43"/>
      <c r="J227" s="43"/>
      <c r="K227" s="194"/>
      <c r="L227" s="194"/>
      <c r="M227" s="194"/>
      <c r="N227" s="194"/>
      <c r="O227" s="194"/>
      <c r="P227" s="507"/>
      <c r="Q227" s="508"/>
      <c r="R227" s="508"/>
      <c r="S227" s="508"/>
      <c r="T227" s="508"/>
      <c r="U227" s="194"/>
      <c r="V227" s="194"/>
      <c r="W227" s="194"/>
      <c r="X227" s="194"/>
      <c r="Y227" s="194"/>
      <c r="Z227" s="194"/>
    </row>
    <row r="228" ht="13.5" customHeight="1">
      <c r="A228" s="194"/>
      <c r="B228" s="568"/>
      <c r="C228" s="43"/>
      <c r="D228" s="570"/>
      <c r="E228" s="570"/>
      <c r="F228" s="571"/>
      <c r="G228" s="571"/>
      <c r="H228" s="43"/>
      <c r="I228" s="43"/>
      <c r="J228" s="43"/>
      <c r="K228" s="194"/>
      <c r="L228" s="194"/>
      <c r="M228" s="194"/>
      <c r="N228" s="194"/>
      <c r="O228" s="194"/>
      <c r="P228" s="507"/>
      <c r="Q228" s="508"/>
      <c r="R228" s="508"/>
      <c r="S228" s="508"/>
      <c r="T228" s="508"/>
      <c r="U228" s="194"/>
      <c r="V228" s="194"/>
      <c r="W228" s="194"/>
      <c r="X228" s="194"/>
      <c r="Y228" s="194"/>
      <c r="Z228" s="194"/>
    </row>
    <row r="229" ht="13.5" customHeight="1">
      <c r="A229" s="194"/>
      <c r="B229" s="568"/>
      <c r="C229" s="43"/>
      <c r="D229" s="570"/>
      <c r="E229" s="570"/>
      <c r="F229" s="571"/>
      <c r="G229" s="571"/>
      <c r="H229" s="43"/>
      <c r="I229" s="43"/>
      <c r="J229" s="43"/>
      <c r="K229" s="194"/>
      <c r="L229" s="194"/>
      <c r="M229" s="194"/>
      <c r="N229" s="194"/>
      <c r="O229" s="194"/>
      <c r="P229" s="507"/>
      <c r="Q229" s="508"/>
      <c r="R229" s="508"/>
      <c r="S229" s="508"/>
      <c r="T229" s="508"/>
      <c r="U229" s="194"/>
      <c r="V229" s="194"/>
      <c r="W229" s="194"/>
      <c r="X229" s="194"/>
      <c r="Y229" s="194"/>
      <c r="Z229" s="194"/>
    </row>
    <row r="230" ht="13.5" customHeight="1">
      <c r="A230" s="194"/>
      <c r="B230" s="568"/>
      <c r="C230" s="43"/>
      <c r="D230" s="570"/>
      <c r="E230" s="570"/>
      <c r="F230" s="571"/>
      <c r="G230" s="571"/>
      <c r="H230" s="43"/>
      <c r="I230" s="43"/>
      <c r="J230" s="43"/>
      <c r="K230" s="194"/>
      <c r="L230" s="194"/>
      <c r="M230" s="194"/>
      <c r="N230" s="194"/>
      <c r="O230" s="194"/>
      <c r="P230" s="507"/>
      <c r="Q230" s="508"/>
      <c r="R230" s="508"/>
      <c r="S230" s="508"/>
      <c r="T230" s="508"/>
      <c r="U230" s="194"/>
      <c r="V230" s="194"/>
      <c r="W230" s="194"/>
      <c r="X230" s="194"/>
      <c r="Y230" s="194"/>
      <c r="Z230" s="194"/>
    </row>
    <row r="231" ht="13.5" customHeight="1">
      <c r="A231" s="194"/>
      <c r="B231" s="568"/>
      <c r="C231" s="43"/>
      <c r="D231" s="570"/>
      <c r="E231" s="570"/>
      <c r="F231" s="571"/>
      <c r="G231" s="571"/>
      <c r="H231" s="43"/>
      <c r="I231" s="43"/>
      <c r="J231" s="43"/>
      <c r="K231" s="194"/>
      <c r="L231" s="194"/>
      <c r="M231" s="194"/>
      <c r="N231" s="194"/>
      <c r="O231" s="194"/>
      <c r="P231" s="507"/>
      <c r="Q231" s="508"/>
      <c r="R231" s="508"/>
      <c r="S231" s="508"/>
      <c r="T231" s="508"/>
      <c r="U231" s="194"/>
      <c r="V231" s="194"/>
      <c r="W231" s="194"/>
      <c r="X231" s="194"/>
      <c r="Y231" s="194"/>
      <c r="Z231" s="194"/>
    </row>
    <row r="232" ht="13.5" customHeight="1">
      <c r="A232" s="194"/>
      <c r="B232" s="568"/>
      <c r="C232" s="43"/>
      <c r="D232" s="570"/>
      <c r="E232" s="570"/>
      <c r="F232" s="571"/>
      <c r="G232" s="571"/>
      <c r="H232" s="43"/>
      <c r="I232" s="43"/>
      <c r="J232" s="43"/>
      <c r="K232" s="194"/>
      <c r="L232" s="194"/>
      <c r="M232" s="194"/>
      <c r="N232" s="194"/>
      <c r="O232" s="194"/>
      <c r="P232" s="507"/>
      <c r="Q232" s="508"/>
      <c r="R232" s="508"/>
      <c r="S232" s="508"/>
      <c r="T232" s="508"/>
      <c r="U232" s="194"/>
      <c r="V232" s="194"/>
      <c r="W232" s="194"/>
      <c r="X232" s="194"/>
      <c r="Y232" s="194"/>
      <c r="Z232" s="194"/>
    </row>
    <row r="233" ht="13.5" customHeight="1">
      <c r="A233" s="194"/>
      <c r="B233" s="568"/>
      <c r="C233" s="43"/>
      <c r="D233" s="570"/>
      <c r="E233" s="570"/>
      <c r="F233" s="571"/>
      <c r="G233" s="571"/>
      <c r="H233" s="43"/>
      <c r="I233" s="43"/>
      <c r="J233" s="43"/>
      <c r="K233" s="194"/>
      <c r="L233" s="194"/>
      <c r="M233" s="194"/>
      <c r="N233" s="194"/>
      <c r="O233" s="194"/>
      <c r="P233" s="507"/>
      <c r="Q233" s="508"/>
      <c r="R233" s="508"/>
      <c r="S233" s="508"/>
      <c r="T233" s="508"/>
      <c r="U233" s="194"/>
      <c r="V233" s="194"/>
      <c r="W233" s="194"/>
      <c r="X233" s="194"/>
      <c r="Y233" s="194"/>
      <c r="Z233" s="194"/>
    </row>
    <row r="234" ht="13.5" customHeight="1">
      <c r="A234" s="194"/>
      <c r="B234" s="568"/>
      <c r="C234" s="43"/>
      <c r="D234" s="570"/>
      <c r="E234" s="570"/>
      <c r="F234" s="571"/>
      <c r="G234" s="571"/>
      <c r="H234" s="43"/>
      <c r="I234" s="43"/>
      <c r="J234" s="43"/>
      <c r="K234" s="194"/>
      <c r="L234" s="194"/>
      <c r="M234" s="194"/>
      <c r="N234" s="194"/>
      <c r="O234" s="194"/>
      <c r="P234" s="507"/>
      <c r="Q234" s="508"/>
      <c r="R234" s="508"/>
      <c r="S234" s="508"/>
      <c r="T234" s="508"/>
      <c r="U234" s="194"/>
      <c r="V234" s="194"/>
      <c r="W234" s="194"/>
      <c r="X234" s="194"/>
      <c r="Y234" s="194"/>
      <c r="Z234" s="194"/>
    </row>
    <row r="235" ht="13.5" customHeight="1">
      <c r="A235" s="194"/>
      <c r="B235" s="568"/>
      <c r="C235" s="43"/>
      <c r="D235" s="570"/>
      <c r="E235" s="570"/>
      <c r="F235" s="571"/>
      <c r="G235" s="571"/>
      <c r="H235" s="43"/>
      <c r="I235" s="43"/>
      <c r="J235" s="43"/>
      <c r="K235" s="194"/>
      <c r="L235" s="194"/>
      <c r="M235" s="194"/>
      <c r="N235" s="194"/>
      <c r="O235" s="194"/>
      <c r="P235" s="507"/>
      <c r="Q235" s="508"/>
      <c r="R235" s="508"/>
      <c r="S235" s="508"/>
      <c r="T235" s="508"/>
      <c r="U235" s="194"/>
      <c r="V235" s="194"/>
      <c r="W235" s="194"/>
      <c r="X235" s="194"/>
      <c r="Y235" s="194"/>
      <c r="Z235" s="194"/>
    </row>
    <row r="236" ht="13.5" customHeight="1">
      <c r="A236" s="194"/>
      <c r="B236" s="568"/>
      <c r="C236" s="43"/>
      <c r="D236" s="570"/>
      <c r="E236" s="570"/>
      <c r="F236" s="571"/>
      <c r="G236" s="571"/>
      <c r="H236" s="43"/>
      <c r="I236" s="43"/>
      <c r="J236" s="43"/>
      <c r="K236" s="194"/>
      <c r="L236" s="194"/>
      <c r="M236" s="194"/>
      <c r="N236" s="194"/>
      <c r="O236" s="194"/>
      <c r="P236" s="507"/>
      <c r="Q236" s="508"/>
      <c r="R236" s="508"/>
      <c r="S236" s="508"/>
      <c r="T236" s="508"/>
      <c r="U236" s="194"/>
      <c r="V236" s="194"/>
      <c r="W236" s="194"/>
      <c r="X236" s="194"/>
      <c r="Y236" s="194"/>
      <c r="Z236" s="194"/>
    </row>
    <row r="237" ht="13.5" customHeight="1">
      <c r="A237" s="194"/>
      <c r="B237" s="568"/>
      <c r="C237" s="43"/>
      <c r="D237" s="570"/>
      <c r="E237" s="570"/>
      <c r="F237" s="571"/>
      <c r="G237" s="571"/>
      <c r="H237" s="43"/>
      <c r="I237" s="43"/>
      <c r="J237" s="43"/>
      <c r="K237" s="194"/>
      <c r="L237" s="194"/>
      <c r="M237" s="194"/>
      <c r="N237" s="194"/>
      <c r="O237" s="194"/>
      <c r="P237" s="507"/>
      <c r="Q237" s="508"/>
      <c r="R237" s="508"/>
      <c r="S237" s="508"/>
      <c r="T237" s="508"/>
      <c r="U237" s="194"/>
      <c r="V237" s="194"/>
      <c r="W237" s="194"/>
      <c r="X237" s="194"/>
      <c r="Y237" s="194"/>
      <c r="Z237" s="194"/>
    </row>
    <row r="238" ht="13.5" customHeight="1">
      <c r="A238" s="194"/>
      <c r="B238" s="568"/>
      <c r="C238" s="43"/>
      <c r="D238" s="570"/>
      <c r="E238" s="570"/>
      <c r="F238" s="571"/>
      <c r="G238" s="571"/>
      <c r="H238" s="43"/>
      <c r="I238" s="43"/>
      <c r="J238" s="43"/>
      <c r="K238" s="194"/>
      <c r="L238" s="194"/>
      <c r="M238" s="194"/>
      <c r="N238" s="194"/>
      <c r="O238" s="194"/>
      <c r="P238" s="507"/>
      <c r="Q238" s="508"/>
      <c r="R238" s="508"/>
      <c r="S238" s="508"/>
      <c r="T238" s="508"/>
      <c r="U238" s="194"/>
      <c r="V238" s="194"/>
      <c r="W238" s="194"/>
      <c r="X238" s="194"/>
      <c r="Y238" s="194"/>
      <c r="Z238" s="194"/>
    </row>
    <row r="239" ht="13.5" customHeight="1">
      <c r="A239" s="194"/>
      <c r="B239" s="568"/>
      <c r="C239" s="43"/>
      <c r="D239" s="570"/>
      <c r="E239" s="570"/>
      <c r="F239" s="571"/>
      <c r="G239" s="571"/>
      <c r="H239" s="43"/>
      <c r="I239" s="43"/>
      <c r="J239" s="43"/>
      <c r="K239" s="194"/>
      <c r="L239" s="194"/>
      <c r="M239" s="194"/>
      <c r="N239" s="194"/>
      <c r="O239" s="194"/>
      <c r="P239" s="507"/>
      <c r="Q239" s="508"/>
      <c r="R239" s="508"/>
      <c r="S239" s="508"/>
      <c r="T239" s="508"/>
      <c r="U239" s="194"/>
      <c r="V239" s="194"/>
      <c r="W239" s="194"/>
      <c r="X239" s="194"/>
      <c r="Y239" s="194"/>
      <c r="Z239" s="194"/>
    </row>
    <row r="240" ht="13.5" customHeight="1">
      <c r="A240" s="194"/>
      <c r="B240" s="568"/>
      <c r="C240" s="43"/>
      <c r="D240" s="570"/>
      <c r="E240" s="570"/>
      <c r="F240" s="571"/>
      <c r="G240" s="571"/>
      <c r="H240" s="43"/>
      <c r="I240" s="43"/>
      <c r="J240" s="43"/>
      <c r="K240" s="194"/>
      <c r="L240" s="194"/>
      <c r="M240" s="194"/>
      <c r="N240" s="194"/>
      <c r="O240" s="194"/>
      <c r="P240" s="507"/>
      <c r="Q240" s="508"/>
      <c r="R240" s="508"/>
      <c r="S240" s="508"/>
      <c r="T240" s="508"/>
      <c r="U240" s="194"/>
      <c r="V240" s="194"/>
      <c r="W240" s="194"/>
      <c r="X240" s="194"/>
      <c r="Y240" s="194"/>
      <c r="Z240" s="194"/>
    </row>
    <row r="241" ht="13.5" customHeight="1">
      <c r="A241" s="194"/>
      <c r="B241" s="568"/>
      <c r="C241" s="43"/>
      <c r="D241" s="570"/>
      <c r="E241" s="570"/>
      <c r="F241" s="571"/>
      <c r="G241" s="571"/>
      <c r="H241" s="43"/>
      <c r="I241" s="43"/>
      <c r="J241" s="43"/>
      <c r="K241" s="194"/>
      <c r="L241" s="194"/>
      <c r="M241" s="194"/>
      <c r="N241" s="194"/>
      <c r="O241" s="194"/>
      <c r="P241" s="507"/>
      <c r="Q241" s="508"/>
      <c r="R241" s="508"/>
      <c r="S241" s="508"/>
      <c r="T241" s="508"/>
      <c r="U241" s="194"/>
      <c r="V241" s="194"/>
      <c r="W241" s="194"/>
      <c r="X241" s="194"/>
      <c r="Y241" s="194"/>
      <c r="Z241" s="194"/>
    </row>
    <row r="242" ht="13.5" customHeight="1">
      <c r="A242" s="194"/>
      <c r="B242" s="568"/>
      <c r="C242" s="43"/>
      <c r="D242" s="570"/>
      <c r="E242" s="570"/>
      <c r="F242" s="571"/>
      <c r="G242" s="571"/>
      <c r="H242" s="43"/>
      <c r="I242" s="43"/>
      <c r="J242" s="43"/>
      <c r="K242" s="194"/>
      <c r="L242" s="194"/>
      <c r="M242" s="194"/>
      <c r="N242" s="194"/>
      <c r="O242" s="194"/>
      <c r="P242" s="507"/>
      <c r="Q242" s="508"/>
      <c r="R242" s="508"/>
      <c r="S242" s="508"/>
      <c r="T242" s="508"/>
      <c r="U242" s="194"/>
      <c r="V242" s="194"/>
      <c r="W242" s="194"/>
      <c r="X242" s="194"/>
      <c r="Y242" s="194"/>
      <c r="Z242" s="194"/>
    </row>
    <row r="243" ht="13.5" customHeight="1">
      <c r="A243" s="194"/>
      <c r="B243" s="568"/>
      <c r="C243" s="43"/>
      <c r="D243" s="570"/>
      <c r="E243" s="570"/>
      <c r="F243" s="571"/>
      <c r="G243" s="571"/>
      <c r="H243" s="43"/>
      <c r="I243" s="43"/>
      <c r="J243" s="43"/>
      <c r="K243" s="194"/>
      <c r="L243" s="194"/>
      <c r="M243" s="194"/>
      <c r="N243" s="194"/>
      <c r="O243" s="194"/>
      <c r="P243" s="507"/>
      <c r="Q243" s="508"/>
      <c r="R243" s="508"/>
      <c r="S243" s="508"/>
      <c r="T243" s="508"/>
      <c r="U243" s="194"/>
      <c r="V243" s="194"/>
      <c r="W243" s="194"/>
      <c r="X243" s="194"/>
      <c r="Y243" s="194"/>
      <c r="Z243" s="194"/>
    </row>
    <row r="244" ht="13.5" customHeight="1">
      <c r="A244" s="194"/>
      <c r="B244" s="568"/>
      <c r="C244" s="43"/>
      <c r="D244" s="570"/>
      <c r="E244" s="570"/>
      <c r="F244" s="571"/>
      <c r="G244" s="571"/>
      <c r="H244" s="43"/>
      <c r="I244" s="43"/>
      <c r="J244" s="43"/>
      <c r="K244" s="194"/>
      <c r="L244" s="194"/>
      <c r="M244" s="194"/>
      <c r="N244" s="194"/>
      <c r="O244" s="194"/>
      <c r="P244" s="507"/>
      <c r="Q244" s="508"/>
      <c r="R244" s="508"/>
      <c r="S244" s="508"/>
      <c r="T244" s="508"/>
      <c r="U244" s="194"/>
      <c r="V244" s="194"/>
      <c r="W244" s="194"/>
      <c r="X244" s="194"/>
      <c r="Y244" s="194"/>
      <c r="Z244" s="194"/>
    </row>
    <row r="245" ht="15.75" customHeight="1">
      <c r="B245" s="568"/>
      <c r="C245" s="43"/>
      <c r="D245" s="570"/>
      <c r="E245" s="570"/>
      <c r="F245" s="571"/>
      <c r="G245" s="571"/>
      <c r="H245" s="43"/>
      <c r="I245" s="43"/>
      <c r="J245" s="43"/>
      <c r="K245" s="194"/>
      <c r="N245" s="194"/>
      <c r="O245" s="194"/>
      <c r="P245" s="507"/>
      <c r="Q245" s="508"/>
      <c r="R245" s="89"/>
      <c r="S245" s="89"/>
      <c r="T245" s="89"/>
    </row>
    <row r="246" ht="15.75" customHeight="1">
      <c r="B246" s="568"/>
      <c r="C246" s="43"/>
      <c r="D246" s="570"/>
      <c r="E246" s="570"/>
      <c r="F246" s="571"/>
      <c r="G246" s="571"/>
      <c r="H246" s="43"/>
      <c r="I246" s="43"/>
      <c r="J246" s="43"/>
      <c r="K246" s="194"/>
      <c r="N246" s="194"/>
      <c r="O246" s="194"/>
      <c r="P246" s="507"/>
      <c r="Q246" s="508"/>
      <c r="R246" s="89"/>
      <c r="S246" s="89"/>
      <c r="T246" s="89"/>
    </row>
    <row r="247" ht="15.75" customHeight="1">
      <c r="B247" s="568"/>
      <c r="C247" s="43"/>
      <c r="D247" s="570"/>
      <c r="E247" s="570"/>
      <c r="F247" s="571"/>
      <c r="G247" s="571"/>
      <c r="H247" s="43"/>
      <c r="I247" s="43"/>
      <c r="J247" s="43"/>
      <c r="K247" s="194"/>
      <c r="N247" s="194"/>
      <c r="O247" s="194"/>
      <c r="P247" s="507"/>
      <c r="Q247" s="508"/>
      <c r="R247" s="89"/>
      <c r="S247" s="89"/>
      <c r="T247" s="89"/>
    </row>
    <row r="248" ht="15.75" customHeight="1">
      <c r="B248" s="568"/>
      <c r="C248" s="43"/>
      <c r="D248" s="570"/>
      <c r="E248" s="570"/>
      <c r="F248" s="571"/>
      <c r="G248" s="571"/>
      <c r="H248" s="43"/>
      <c r="I248" s="43"/>
      <c r="J248" s="43"/>
      <c r="K248" s="194"/>
      <c r="N248" s="194"/>
      <c r="O248" s="194"/>
      <c r="P248" s="507"/>
      <c r="Q248" s="508"/>
      <c r="R248" s="89"/>
      <c r="S248" s="89"/>
      <c r="T248" s="89"/>
    </row>
    <row r="249" ht="15.75" customHeight="1">
      <c r="B249" s="568"/>
      <c r="C249" s="43"/>
      <c r="D249" s="570"/>
      <c r="E249" s="570"/>
      <c r="F249" s="571"/>
      <c r="G249" s="571"/>
      <c r="H249" s="43"/>
      <c r="I249" s="43"/>
      <c r="J249" s="43"/>
      <c r="K249" s="194"/>
      <c r="N249" s="194"/>
      <c r="O249" s="194"/>
      <c r="P249" s="507"/>
      <c r="Q249" s="508"/>
      <c r="R249" s="89"/>
      <c r="S249" s="89"/>
      <c r="T249" s="89"/>
    </row>
    <row r="250" ht="15.75" customHeight="1">
      <c r="B250" s="568"/>
      <c r="C250" s="43"/>
      <c r="D250" s="570"/>
      <c r="E250" s="570"/>
      <c r="F250" s="571"/>
      <c r="G250" s="571"/>
      <c r="H250" s="43"/>
      <c r="I250" s="43"/>
      <c r="J250" s="43"/>
      <c r="K250" s="194"/>
      <c r="N250" s="194"/>
      <c r="O250" s="194"/>
      <c r="P250" s="507"/>
      <c r="Q250" s="508"/>
      <c r="R250" s="89"/>
      <c r="S250" s="89"/>
      <c r="T250" s="89"/>
    </row>
    <row r="251" ht="15.75" customHeight="1">
      <c r="B251" s="568"/>
      <c r="C251" s="43"/>
      <c r="D251" s="570"/>
      <c r="E251" s="570"/>
      <c r="F251" s="571"/>
      <c r="G251" s="571"/>
      <c r="H251" s="43"/>
      <c r="I251" s="43"/>
      <c r="J251" s="43"/>
      <c r="K251" s="194"/>
      <c r="N251" s="194"/>
      <c r="O251" s="194"/>
      <c r="P251" s="507"/>
      <c r="Q251" s="508"/>
      <c r="R251" s="89"/>
      <c r="S251" s="89"/>
      <c r="T251" s="89"/>
    </row>
    <row r="252" ht="15.75" customHeight="1">
      <c r="B252" s="568"/>
      <c r="C252" s="43"/>
      <c r="D252" s="570"/>
      <c r="E252" s="570"/>
      <c r="F252" s="571"/>
      <c r="G252" s="571"/>
      <c r="H252" s="43"/>
      <c r="I252" s="43"/>
      <c r="J252" s="43"/>
      <c r="K252" s="194"/>
      <c r="N252" s="194"/>
      <c r="O252" s="194"/>
      <c r="P252" s="507"/>
      <c r="Q252" s="508"/>
      <c r="R252" s="89"/>
      <c r="S252" s="89"/>
      <c r="T252" s="89"/>
    </row>
    <row r="253" ht="15.75" customHeight="1">
      <c r="B253" s="568"/>
      <c r="C253" s="43"/>
      <c r="D253" s="570"/>
      <c r="E253" s="570"/>
      <c r="F253" s="571"/>
      <c r="G253" s="571"/>
      <c r="H253" s="43"/>
      <c r="I253" s="43"/>
      <c r="J253" s="43"/>
      <c r="K253" s="194"/>
      <c r="N253" s="194"/>
      <c r="O253" s="194"/>
      <c r="P253" s="507"/>
      <c r="Q253" s="508"/>
      <c r="R253" s="89"/>
      <c r="S253" s="89"/>
      <c r="T253" s="89"/>
    </row>
    <row r="254" ht="15.75" customHeight="1">
      <c r="B254" s="568"/>
      <c r="C254" s="43"/>
      <c r="D254" s="570"/>
      <c r="E254" s="570"/>
      <c r="F254" s="571"/>
      <c r="G254" s="571"/>
      <c r="H254" s="43"/>
      <c r="I254" s="43"/>
      <c r="J254" s="43"/>
      <c r="K254" s="194"/>
      <c r="N254" s="194"/>
      <c r="O254" s="194"/>
      <c r="P254" s="507"/>
      <c r="Q254" s="508"/>
      <c r="R254" s="89"/>
      <c r="S254" s="89"/>
      <c r="T254" s="89"/>
    </row>
    <row r="255" ht="15.75" customHeight="1">
      <c r="B255" s="568"/>
      <c r="C255" s="43"/>
      <c r="D255" s="570"/>
      <c r="E255" s="570"/>
      <c r="F255" s="571"/>
      <c r="G255" s="571"/>
      <c r="H255" s="43"/>
      <c r="I255" s="43"/>
      <c r="J255" s="43"/>
      <c r="K255" s="194"/>
      <c r="N255" s="194"/>
      <c r="O255" s="194"/>
      <c r="P255" s="507"/>
      <c r="Q255" s="508"/>
      <c r="R255" s="89"/>
      <c r="S255" s="89"/>
      <c r="T255" s="89"/>
    </row>
    <row r="256" ht="15.75" customHeight="1">
      <c r="B256" s="568"/>
      <c r="C256" s="43"/>
      <c r="D256" s="570"/>
      <c r="E256" s="570"/>
      <c r="F256" s="571"/>
      <c r="G256" s="571"/>
      <c r="H256" s="43"/>
      <c r="I256" s="43"/>
      <c r="J256" s="43"/>
      <c r="K256" s="194"/>
      <c r="N256" s="194"/>
      <c r="O256" s="194"/>
      <c r="P256" s="507"/>
      <c r="Q256" s="508"/>
      <c r="R256" s="89"/>
      <c r="S256" s="89"/>
      <c r="T256" s="89"/>
    </row>
    <row r="257" ht="15.75" customHeight="1">
      <c r="B257" s="568"/>
      <c r="C257" s="43"/>
      <c r="D257" s="570"/>
      <c r="E257" s="570"/>
      <c r="F257" s="571"/>
      <c r="G257" s="571"/>
      <c r="H257" s="43"/>
      <c r="I257" s="43"/>
      <c r="J257" s="43"/>
      <c r="K257" s="194"/>
      <c r="N257" s="194"/>
      <c r="O257" s="194"/>
      <c r="P257" s="507"/>
      <c r="Q257" s="508"/>
      <c r="R257" s="89"/>
      <c r="S257" s="89"/>
      <c r="T257" s="89"/>
    </row>
    <row r="258" ht="15.75" customHeight="1">
      <c r="B258" s="568"/>
      <c r="C258" s="43"/>
      <c r="D258" s="570"/>
      <c r="E258" s="570"/>
      <c r="F258" s="571"/>
      <c r="G258" s="571"/>
      <c r="H258" s="43"/>
      <c r="I258" s="43"/>
      <c r="J258" s="43"/>
      <c r="K258" s="194"/>
      <c r="N258" s="194"/>
      <c r="O258" s="194"/>
      <c r="P258" s="507"/>
      <c r="Q258" s="508"/>
      <c r="R258" s="89"/>
      <c r="S258" s="89"/>
      <c r="T258" s="89"/>
    </row>
    <row r="259" ht="15.75" customHeight="1">
      <c r="B259" s="568"/>
      <c r="C259" s="43"/>
      <c r="D259" s="570"/>
      <c r="E259" s="570"/>
      <c r="F259" s="571"/>
      <c r="G259" s="571"/>
      <c r="H259" s="43"/>
      <c r="I259" s="43"/>
      <c r="J259" s="43"/>
      <c r="K259" s="194"/>
      <c r="N259" s="194"/>
      <c r="O259" s="194"/>
      <c r="P259" s="507"/>
      <c r="Q259" s="89"/>
      <c r="R259" s="89"/>
      <c r="S259" s="89"/>
      <c r="T259" s="89"/>
    </row>
    <row r="260" ht="15.75" customHeight="1">
      <c r="B260" s="568"/>
      <c r="C260" s="43"/>
      <c r="D260" s="570"/>
      <c r="E260" s="570"/>
      <c r="F260" s="571"/>
      <c r="G260" s="571"/>
      <c r="H260" s="43"/>
      <c r="I260" s="43"/>
      <c r="J260" s="43"/>
      <c r="K260" s="194"/>
      <c r="N260" s="194"/>
      <c r="O260" s="194"/>
      <c r="P260" s="507"/>
      <c r="Q260" s="89"/>
      <c r="R260" s="89"/>
      <c r="S260" s="89"/>
      <c r="T260" s="89"/>
    </row>
    <row r="261" ht="15.75" customHeight="1">
      <c r="B261" s="568"/>
      <c r="C261" s="43"/>
      <c r="D261" s="570"/>
      <c r="E261" s="570"/>
      <c r="F261" s="571"/>
      <c r="G261" s="571"/>
      <c r="H261" s="43"/>
      <c r="I261" s="43"/>
      <c r="J261" s="43"/>
      <c r="K261" s="194"/>
      <c r="N261" s="194"/>
      <c r="O261" s="194"/>
      <c r="P261" s="507"/>
      <c r="Q261" s="89"/>
      <c r="R261" s="89"/>
      <c r="S261" s="89"/>
      <c r="T261" s="89"/>
    </row>
    <row r="262" ht="15.75" customHeight="1">
      <c r="B262" s="568"/>
      <c r="C262" s="43"/>
      <c r="D262" s="570"/>
      <c r="E262" s="570"/>
      <c r="F262" s="571"/>
      <c r="G262" s="571"/>
      <c r="H262" s="43"/>
      <c r="I262" s="43"/>
      <c r="J262" s="43"/>
      <c r="K262" s="194"/>
      <c r="N262" s="194"/>
      <c r="O262" s="194"/>
      <c r="P262" s="507"/>
      <c r="Q262" s="89"/>
      <c r="R262" s="89"/>
      <c r="S262" s="89"/>
      <c r="T262" s="89"/>
    </row>
    <row r="263" ht="15.75" customHeight="1">
      <c r="B263" s="568"/>
      <c r="C263" s="43"/>
      <c r="D263" s="570"/>
      <c r="E263" s="570"/>
      <c r="F263" s="571"/>
      <c r="G263" s="571"/>
      <c r="H263" s="43"/>
      <c r="I263" s="43"/>
      <c r="J263" s="43"/>
      <c r="K263" s="194"/>
      <c r="N263" s="194"/>
      <c r="O263" s="194"/>
      <c r="P263" s="507"/>
      <c r="Q263" s="89"/>
      <c r="R263" s="89"/>
      <c r="S263" s="89"/>
      <c r="T263" s="89"/>
    </row>
    <row r="264" ht="15.75" customHeight="1">
      <c r="B264" s="568"/>
      <c r="C264" s="43"/>
      <c r="D264" s="570"/>
      <c r="E264" s="570"/>
      <c r="F264" s="571"/>
      <c r="G264" s="571"/>
      <c r="H264" s="43"/>
      <c r="I264" s="43"/>
      <c r="J264" s="43"/>
      <c r="K264" s="194"/>
      <c r="P264" s="572"/>
      <c r="Q264" s="89"/>
      <c r="R264" s="89"/>
      <c r="S264" s="89"/>
      <c r="T264" s="89"/>
    </row>
    <row r="265" ht="15.75" customHeight="1">
      <c r="B265" s="568"/>
      <c r="C265" s="43"/>
      <c r="D265" s="570"/>
      <c r="E265" s="570"/>
      <c r="F265" s="571"/>
      <c r="G265" s="571"/>
      <c r="H265" s="43"/>
      <c r="I265" s="43"/>
      <c r="J265" s="43"/>
      <c r="K265" s="194"/>
      <c r="P265" s="572"/>
      <c r="Q265" s="89"/>
      <c r="R265" s="89"/>
      <c r="S265" s="89"/>
      <c r="T265" s="89"/>
    </row>
    <row r="266" ht="15.75" customHeight="1">
      <c r="B266" s="568"/>
      <c r="C266" s="43"/>
      <c r="D266" s="570"/>
      <c r="E266" s="570"/>
      <c r="F266" s="571"/>
      <c r="G266" s="571"/>
      <c r="H266" s="43"/>
      <c r="I266" s="43"/>
      <c r="J266" s="43"/>
      <c r="K266" s="194"/>
      <c r="P266" s="572"/>
      <c r="Q266" s="89"/>
      <c r="R266" s="89"/>
      <c r="S266" s="89"/>
      <c r="T266" s="89"/>
    </row>
    <row r="267" ht="15.75" customHeight="1">
      <c r="B267" s="568"/>
      <c r="C267" s="43"/>
      <c r="D267" s="570"/>
      <c r="E267" s="570"/>
      <c r="F267" s="571"/>
      <c r="G267" s="571"/>
      <c r="H267" s="43"/>
      <c r="I267" s="43"/>
      <c r="J267" s="43"/>
      <c r="K267" s="194"/>
      <c r="P267" s="572"/>
      <c r="Q267" s="89"/>
      <c r="R267" s="89"/>
      <c r="S267" s="89"/>
      <c r="T267" s="89"/>
    </row>
    <row r="268" ht="15.75" customHeight="1">
      <c r="B268" s="568"/>
      <c r="C268" s="43"/>
      <c r="D268" s="570"/>
      <c r="E268" s="570"/>
      <c r="F268" s="571"/>
      <c r="G268" s="571"/>
      <c r="H268" s="43"/>
      <c r="I268" s="43"/>
      <c r="J268" s="43"/>
      <c r="K268" s="194"/>
      <c r="P268" s="572"/>
      <c r="Q268" s="89"/>
      <c r="R268" s="89"/>
      <c r="S268" s="89"/>
      <c r="T268" s="89"/>
    </row>
    <row r="269" ht="15.75" customHeight="1">
      <c r="B269" s="568"/>
      <c r="C269" s="43"/>
      <c r="D269" s="570"/>
      <c r="E269" s="570"/>
      <c r="F269" s="571"/>
      <c r="G269" s="571"/>
      <c r="H269" s="43"/>
      <c r="I269" s="43"/>
      <c r="J269" s="43"/>
      <c r="K269" s="194"/>
      <c r="P269" s="572"/>
      <c r="Q269" s="89"/>
      <c r="R269" s="89"/>
      <c r="S269" s="89"/>
      <c r="T269" s="89"/>
    </row>
    <row r="270" ht="15.75" customHeight="1">
      <c r="B270" s="568"/>
      <c r="C270" s="43"/>
      <c r="D270" s="570"/>
      <c r="E270" s="570"/>
      <c r="F270" s="571"/>
      <c r="G270" s="571"/>
      <c r="H270" s="43"/>
      <c r="I270" s="43"/>
      <c r="J270" s="43"/>
      <c r="K270" s="194"/>
      <c r="P270" s="572"/>
      <c r="Q270" s="89"/>
      <c r="R270" s="89"/>
      <c r="S270" s="89"/>
      <c r="T270" s="89"/>
    </row>
    <row r="271" ht="15.75" customHeight="1">
      <c r="B271" s="568"/>
      <c r="C271" s="43"/>
      <c r="D271" s="570"/>
      <c r="E271" s="570"/>
      <c r="F271" s="571"/>
      <c r="G271" s="571"/>
      <c r="H271" s="43"/>
      <c r="I271" s="43"/>
      <c r="J271" s="43"/>
      <c r="K271" s="194"/>
      <c r="P271" s="572"/>
      <c r="Q271" s="89"/>
      <c r="R271" s="89"/>
      <c r="S271" s="89"/>
      <c r="T271" s="89"/>
    </row>
    <row r="272" ht="15.75" customHeight="1">
      <c r="B272" s="568"/>
      <c r="C272" s="43"/>
      <c r="D272" s="570"/>
      <c r="E272" s="570"/>
      <c r="F272" s="571"/>
      <c r="G272" s="571"/>
      <c r="H272" s="43"/>
      <c r="I272" s="43"/>
      <c r="J272" s="43"/>
      <c r="K272" s="194"/>
      <c r="P272" s="572"/>
      <c r="Q272" s="89"/>
      <c r="R272" s="89"/>
      <c r="S272" s="89"/>
      <c r="T272" s="89"/>
    </row>
    <row r="273" ht="15.75" customHeight="1">
      <c r="B273" s="568"/>
      <c r="C273" s="43"/>
      <c r="D273" s="570"/>
      <c r="E273" s="570"/>
      <c r="F273" s="571"/>
      <c r="G273" s="571"/>
      <c r="H273" s="43"/>
      <c r="I273" s="43"/>
      <c r="J273" s="43"/>
      <c r="K273" s="194"/>
      <c r="P273" s="572"/>
      <c r="Q273" s="89"/>
      <c r="R273" s="89"/>
      <c r="S273" s="89"/>
      <c r="T273" s="89"/>
    </row>
    <row r="274" ht="15.75" customHeight="1">
      <c r="B274" s="568"/>
      <c r="C274" s="43"/>
      <c r="D274" s="570"/>
      <c r="E274" s="570"/>
      <c r="F274" s="571"/>
      <c r="G274" s="571"/>
      <c r="H274" s="43"/>
      <c r="I274" s="43"/>
      <c r="J274" s="43"/>
      <c r="K274" s="194"/>
      <c r="P274" s="572"/>
      <c r="Q274" s="89"/>
      <c r="R274" s="89"/>
      <c r="S274" s="89"/>
      <c r="T274" s="89"/>
    </row>
    <row r="275" ht="15.75" customHeight="1">
      <c r="B275" s="568"/>
      <c r="C275" s="43"/>
      <c r="D275" s="570"/>
      <c r="E275" s="570"/>
      <c r="F275" s="571"/>
      <c r="G275" s="571"/>
      <c r="H275" s="43"/>
      <c r="I275" s="43"/>
      <c r="J275" s="43"/>
      <c r="K275" s="194"/>
      <c r="P275" s="572"/>
      <c r="Q275" s="89"/>
      <c r="R275" s="89"/>
      <c r="S275" s="89"/>
      <c r="T275" s="89"/>
    </row>
    <row r="276" ht="15.75" customHeight="1">
      <c r="B276" s="573"/>
      <c r="C276" s="106"/>
      <c r="D276" s="106"/>
      <c r="E276" s="106"/>
      <c r="H276" s="106"/>
      <c r="I276" s="106"/>
      <c r="J276" s="106"/>
      <c r="P276" s="572"/>
      <c r="Q276" s="89"/>
      <c r="R276" s="89"/>
      <c r="S276" s="89"/>
      <c r="T276" s="89"/>
    </row>
    <row r="277" ht="15.75" customHeight="1">
      <c r="B277" s="573"/>
      <c r="C277" s="106"/>
      <c r="D277" s="106"/>
      <c r="E277" s="106"/>
      <c r="H277" s="106"/>
      <c r="I277" s="106"/>
      <c r="J277" s="106"/>
      <c r="P277" s="572"/>
      <c r="Q277" s="89"/>
      <c r="R277" s="89"/>
      <c r="S277" s="89"/>
      <c r="T277" s="89"/>
    </row>
    <row r="278" ht="15.75" customHeight="1">
      <c r="B278" s="573"/>
      <c r="C278" s="106"/>
      <c r="D278" s="106"/>
      <c r="E278" s="106"/>
      <c r="H278" s="106"/>
      <c r="I278" s="106"/>
      <c r="J278" s="106"/>
      <c r="P278" s="572"/>
      <c r="Q278" s="89"/>
      <c r="R278" s="89"/>
      <c r="S278" s="89"/>
      <c r="T278" s="89"/>
    </row>
    <row r="279" ht="15.75" customHeight="1">
      <c r="B279" s="573"/>
      <c r="C279" s="106"/>
      <c r="D279" s="106"/>
      <c r="E279" s="106"/>
      <c r="H279" s="106"/>
      <c r="I279" s="106"/>
      <c r="J279" s="106"/>
      <c r="P279" s="572"/>
      <c r="Q279" s="89"/>
      <c r="R279" s="89"/>
      <c r="S279" s="89"/>
      <c r="T279" s="89"/>
    </row>
    <row r="280" ht="15.75" customHeight="1">
      <c r="B280" s="573"/>
      <c r="C280" s="106"/>
      <c r="D280" s="106"/>
      <c r="E280" s="106"/>
      <c r="H280" s="106"/>
      <c r="I280" s="106"/>
      <c r="J280" s="106"/>
      <c r="P280" s="572"/>
      <c r="Q280" s="89"/>
      <c r="R280" s="89"/>
      <c r="S280" s="89"/>
      <c r="T280" s="89"/>
    </row>
    <row r="281" ht="15.75" customHeight="1">
      <c r="B281" s="573"/>
      <c r="C281" s="106"/>
      <c r="D281" s="106"/>
      <c r="E281" s="106"/>
      <c r="H281" s="106"/>
      <c r="I281" s="106"/>
      <c r="J281" s="106"/>
      <c r="P281" s="572"/>
      <c r="Q281" s="89"/>
      <c r="R281" s="89"/>
      <c r="S281" s="89"/>
      <c r="T281" s="89"/>
    </row>
    <row r="282" ht="15.75" customHeight="1">
      <c r="B282" s="573"/>
      <c r="C282" s="106"/>
      <c r="D282" s="106"/>
      <c r="E282" s="106"/>
      <c r="H282" s="106"/>
      <c r="I282" s="106"/>
      <c r="J282" s="106"/>
      <c r="P282" s="572"/>
      <c r="Q282" s="89"/>
      <c r="R282" s="89"/>
      <c r="S282" s="89"/>
      <c r="T282" s="89"/>
    </row>
    <row r="283" ht="15.75" customHeight="1">
      <c r="B283" s="573"/>
      <c r="C283" s="106"/>
      <c r="D283" s="106"/>
      <c r="E283" s="106"/>
      <c r="H283" s="106"/>
      <c r="I283" s="106"/>
      <c r="J283" s="106"/>
      <c r="P283" s="572"/>
      <c r="Q283" s="89"/>
      <c r="R283" s="89"/>
      <c r="S283" s="89"/>
      <c r="T283" s="89"/>
    </row>
    <row r="284" ht="15.75" customHeight="1">
      <c r="B284" s="573"/>
      <c r="C284" s="106"/>
      <c r="D284" s="106"/>
      <c r="E284" s="106"/>
      <c r="H284" s="106"/>
      <c r="I284" s="106"/>
      <c r="J284" s="106"/>
      <c r="P284" s="572"/>
      <c r="Q284" s="89"/>
      <c r="R284" s="89"/>
      <c r="S284" s="89"/>
      <c r="T284" s="89"/>
    </row>
    <row r="285" ht="15.75" customHeight="1">
      <c r="B285" s="573"/>
      <c r="C285" s="106"/>
      <c r="D285" s="106"/>
      <c r="E285" s="106"/>
      <c r="H285" s="106"/>
      <c r="I285" s="106"/>
      <c r="J285" s="106"/>
      <c r="P285" s="572"/>
      <c r="Q285" s="89"/>
      <c r="R285" s="89"/>
      <c r="S285" s="89"/>
      <c r="T285" s="89"/>
    </row>
    <row r="286" ht="15.75" customHeight="1">
      <c r="B286" s="573"/>
      <c r="C286" s="106"/>
      <c r="D286" s="106"/>
      <c r="E286" s="106"/>
      <c r="H286" s="106"/>
      <c r="I286" s="106"/>
      <c r="J286" s="106"/>
      <c r="P286" s="572"/>
      <c r="Q286" s="89"/>
      <c r="R286" s="89"/>
      <c r="S286" s="89"/>
      <c r="T286" s="89"/>
    </row>
    <row r="287" ht="15.75" customHeight="1">
      <c r="B287" s="573"/>
      <c r="C287" s="106"/>
      <c r="D287" s="106"/>
      <c r="E287" s="106"/>
      <c r="H287" s="106"/>
      <c r="I287" s="106"/>
      <c r="J287" s="106"/>
      <c r="P287" s="572"/>
      <c r="Q287" s="89"/>
      <c r="R287" s="89"/>
      <c r="S287" s="89"/>
      <c r="T287" s="89"/>
    </row>
    <row r="288" ht="15.75" customHeight="1">
      <c r="B288" s="573"/>
      <c r="C288" s="106"/>
      <c r="D288" s="106"/>
      <c r="E288" s="106"/>
      <c r="H288" s="106"/>
      <c r="I288" s="106"/>
      <c r="J288" s="106"/>
      <c r="P288" s="572"/>
      <c r="Q288" s="89"/>
      <c r="R288" s="89"/>
      <c r="S288" s="89"/>
      <c r="T288" s="89"/>
    </row>
    <row r="289" ht="15.75" customHeight="1">
      <c r="B289" s="573"/>
      <c r="C289" s="106"/>
      <c r="D289" s="106"/>
      <c r="E289" s="106"/>
      <c r="H289" s="106"/>
      <c r="I289" s="106"/>
      <c r="J289" s="106"/>
      <c r="P289" s="572"/>
      <c r="Q289" s="89"/>
      <c r="R289" s="89"/>
      <c r="S289" s="89"/>
      <c r="T289" s="89"/>
    </row>
    <row r="290" ht="15.75" customHeight="1">
      <c r="B290" s="573"/>
      <c r="C290" s="106"/>
      <c r="D290" s="106"/>
      <c r="E290" s="106"/>
      <c r="H290" s="106"/>
      <c r="I290" s="106"/>
      <c r="J290" s="106"/>
      <c r="P290" s="572"/>
      <c r="Q290" s="89"/>
      <c r="R290" s="89"/>
      <c r="S290" s="89"/>
      <c r="T290" s="89"/>
    </row>
    <row r="291" ht="15.75" customHeight="1">
      <c r="B291" s="573"/>
      <c r="C291" s="106"/>
      <c r="D291" s="106"/>
      <c r="E291" s="106"/>
      <c r="H291" s="106"/>
      <c r="I291" s="106"/>
      <c r="J291" s="106"/>
      <c r="P291" s="572"/>
      <c r="Q291" s="89"/>
      <c r="R291" s="89"/>
      <c r="S291" s="89"/>
      <c r="T291" s="89"/>
    </row>
    <row r="292" ht="15.75" customHeight="1">
      <c r="B292" s="573"/>
      <c r="C292" s="106"/>
      <c r="D292" s="106"/>
      <c r="E292" s="106"/>
      <c r="H292" s="106"/>
      <c r="I292" s="106"/>
      <c r="J292" s="106"/>
      <c r="P292" s="572"/>
      <c r="Q292" s="89"/>
      <c r="R292" s="89"/>
      <c r="S292" s="89"/>
      <c r="T292" s="89"/>
    </row>
    <row r="293" ht="15.75" customHeight="1">
      <c r="B293" s="573"/>
      <c r="C293" s="106"/>
      <c r="D293" s="106"/>
      <c r="E293" s="106"/>
      <c r="H293" s="106"/>
      <c r="I293" s="106"/>
      <c r="J293" s="106"/>
      <c r="P293" s="572"/>
      <c r="Q293" s="89"/>
      <c r="R293" s="89"/>
      <c r="S293" s="89"/>
      <c r="T293" s="89"/>
    </row>
    <row r="294" ht="15.75" customHeight="1">
      <c r="B294" s="573"/>
      <c r="C294" s="106"/>
      <c r="D294" s="106"/>
      <c r="E294" s="106"/>
      <c r="H294" s="106"/>
      <c r="I294" s="106"/>
      <c r="J294" s="106"/>
      <c r="P294" s="572"/>
      <c r="Q294" s="89"/>
      <c r="R294" s="89"/>
      <c r="S294" s="89"/>
      <c r="T294" s="89"/>
    </row>
    <row r="295" ht="15.75" customHeight="1">
      <c r="B295" s="573"/>
      <c r="C295" s="106"/>
      <c r="D295" s="106"/>
      <c r="E295" s="106"/>
      <c r="H295" s="106"/>
      <c r="I295" s="106"/>
      <c r="J295" s="106"/>
      <c r="P295" s="572"/>
      <c r="Q295" s="89"/>
      <c r="R295" s="89"/>
      <c r="S295" s="89"/>
      <c r="T295" s="89"/>
    </row>
    <row r="296" ht="15.75" customHeight="1">
      <c r="B296" s="573"/>
      <c r="C296" s="106"/>
      <c r="D296" s="106"/>
      <c r="E296" s="106"/>
      <c r="H296" s="106"/>
      <c r="I296" s="106"/>
      <c r="J296" s="106"/>
      <c r="P296" s="572"/>
      <c r="Q296" s="89"/>
      <c r="R296" s="89"/>
      <c r="S296" s="89"/>
      <c r="T296" s="89"/>
    </row>
    <row r="297" ht="15.75" customHeight="1">
      <c r="B297" s="573"/>
      <c r="C297" s="106"/>
      <c r="D297" s="106"/>
      <c r="E297" s="106"/>
      <c r="H297" s="106"/>
      <c r="I297" s="106"/>
      <c r="J297" s="106"/>
      <c r="P297" s="572"/>
      <c r="Q297" s="89"/>
      <c r="R297" s="89"/>
      <c r="S297" s="89"/>
      <c r="T297" s="89"/>
    </row>
    <row r="298" ht="15.75" customHeight="1">
      <c r="B298" s="573"/>
      <c r="C298" s="106"/>
      <c r="D298" s="106"/>
      <c r="E298" s="106"/>
      <c r="H298" s="106"/>
      <c r="I298" s="106"/>
      <c r="J298" s="106"/>
      <c r="P298" s="572"/>
      <c r="Q298" s="89"/>
      <c r="R298" s="89"/>
      <c r="S298" s="89"/>
      <c r="T298" s="89"/>
    </row>
    <row r="299" ht="15.75" customHeight="1">
      <c r="B299" s="573"/>
      <c r="C299" s="106"/>
      <c r="D299" s="106"/>
      <c r="E299" s="106"/>
      <c r="H299" s="106"/>
      <c r="I299" s="106"/>
      <c r="J299" s="106"/>
      <c r="P299" s="572"/>
      <c r="Q299" s="89"/>
      <c r="R299" s="89"/>
      <c r="S299" s="89"/>
      <c r="T299" s="89"/>
    </row>
    <row r="300" ht="15.75" customHeight="1">
      <c r="B300" s="573"/>
      <c r="C300" s="106"/>
      <c r="D300" s="106"/>
      <c r="E300" s="106"/>
      <c r="H300" s="106"/>
      <c r="I300" s="106"/>
      <c r="J300" s="106"/>
      <c r="P300" s="572"/>
      <c r="Q300" s="89"/>
      <c r="R300" s="89"/>
      <c r="S300" s="89"/>
      <c r="T300" s="89"/>
    </row>
    <row r="301" ht="15.75" customHeight="1">
      <c r="B301" s="573"/>
      <c r="C301" s="106"/>
      <c r="D301" s="106"/>
      <c r="E301" s="106"/>
      <c r="H301" s="106"/>
      <c r="I301" s="106"/>
      <c r="J301" s="106"/>
      <c r="P301" s="572"/>
      <c r="Q301" s="89"/>
      <c r="R301" s="89"/>
      <c r="S301" s="89"/>
      <c r="T301" s="89"/>
    </row>
    <row r="302" ht="15.75" customHeight="1">
      <c r="B302" s="573"/>
      <c r="C302" s="106"/>
      <c r="D302" s="106"/>
      <c r="E302" s="106"/>
      <c r="H302" s="106"/>
      <c r="I302" s="106"/>
      <c r="J302" s="106"/>
      <c r="P302" s="572"/>
      <c r="Q302" s="89"/>
      <c r="R302" s="89"/>
      <c r="S302" s="89"/>
      <c r="T302" s="89"/>
    </row>
    <row r="303" ht="15.75" customHeight="1">
      <c r="B303" s="573"/>
      <c r="C303" s="106"/>
      <c r="D303" s="106"/>
      <c r="E303" s="106"/>
      <c r="H303" s="106"/>
      <c r="I303" s="106"/>
      <c r="J303" s="106"/>
      <c r="P303" s="572"/>
      <c r="Q303" s="89"/>
      <c r="R303" s="89"/>
      <c r="S303" s="89"/>
      <c r="T303" s="89"/>
    </row>
    <row r="304" ht="15.75" customHeight="1">
      <c r="B304" s="573"/>
      <c r="C304" s="106"/>
      <c r="D304" s="106"/>
      <c r="E304" s="106"/>
      <c r="H304" s="106"/>
      <c r="I304" s="106"/>
      <c r="J304" s="106"/>
      <c r="P304" s="572"/>
      <c r="Q304" s="89"/>
      <c r="R304" s="89"/>
      <c r="S304" s="89"/>
      <c r="T304" s="89"/>
    </row>
    <row r="305" ht="15.75" customHeight="1">
      <c r="B305" s="573"/>
      <c r="C305" s="106"/>
      <c r="D305" s="106"/>
      <c r="E305" s="106"/>
      <c r="H305" s="106"/>
      <c r="I305" s="106"/>
      <c r="J305" s="106"/>
      <c r="P305" s="572"/>
      <c r="Q305" s="89"/>
      <c r="R305" s="89"/>
      <c r="S305" s="89"/>
      <c r="T305" s="89"/>
    </row>
    <row r="306" ht="15.75" customHeight="1">
      <c r="B306" s="573"/>
      <c r="C306" s="106"/>
      <c r="D306" s="106"/>
      <c r="E306" s="106"/>
      <c r="H306" s="106"/>
      <c r="I306" s="106"/>
      <c r="J306" s="106"/>
      <c r="P306" s="572"/>
      <c r="Q306" s="89"/>
      <c r="R306" s="89"/>
      <c r="S306" s="89"/>
      <c r="T306" s="89"/>
    </row>
    <row r="307" ht="15.75" customHeight="1">
      <c r="B307" s="573"/>
      <c r="C307" s="106"/>
      <c r="D307" s="106"/>
      <c r="E307" s="106"/>
      <c r="H307" s="106"/>
      <c r="I307" s="106"/>
      <c r="J307" s="106"/>
      <c r="P307" s="572"/>
      <c r="Q307" s="89"/>
      <c r="R307" s="89"/>
      <c r="S307" s="89"/>
      <c r="T307" s="89"/>
    </row>
    <row r="308" ht="15.75" customHeight="1">
      <c r="B308" s="573"/>
      <c r="C308" s="106"/>
      <c r="D308" s="106"/>
      <c r="E308" s="106"/>
      <c r="H308" s="106"/>
      <c r="I308" s="106"/>
      <c r="J308" s="106"/>
      <c r="P308" s="572"/>
      <c r="Q308" s="89"/>
      <c r="R308" s="89"/>
      <c r="S308" s="89"/>
      <c r="T308" s="89"/>
    </row>
    <row r="309" ht="15.75" customHeight="1">
      <c r="B309" s="573"/>
      <c r="C309" s="106"/>
      <c r="D309" s="106"/>
      <c r="E309" s="106"/>
      <c r="H309" s="106"/>
      <c r="I309" s="106"/>
      <c r="J309" s="106"/>
      <c r="P309" s="572"/>
      <c r="Q309" s="89"/>
      <c r="R309" s="89"/>
      <c r="S309" s="89"/>
      <c r="T309" s="89"/>
    </row>
    <row r="310" ht="15.75" customHeight="1">
      <c r="B310" s="573"/>
      <c r="C310" s="106"/>
      <c r="D310" s="106"/>
      <c r="E310" s="106"/>
      <c r="H310" s="106"/>
      <c r="I310" s="106"/>
      <c r="J310" s="106"/>
      <c r="P310" s="572"/>
      <c r="Q310" s="89"/>
      <c r="R310" s="89"/>
      <c r="S310" s="89"/>
      <c r="T310" s="89"/>
    </row>
    <row r="311" ht="15.75" customHeight="1">
      <c r="B311" s="573"/>
      <c r="C311" s="106"/>
      <c r="D311" s="106"/>
      <c r="E311" s="106"/>
      <c r="H311" s="106"/>
      <c r="I311" s="106"/>
      <c r="J311" s="106"/>
      <c r="P311" s="572"/>
      <c r="Q311" s="89"/>
      <c r="R311" s="89"/>
      <c r="S311" s="89"/>
      <c r="T311" s="89"/>
    </row>
    <row r="312" ht="15.75" customHeight="1">
      <c r="B312" s="573"/>
      <c r="C312" s="106"/>
      <c r="D312" s="106"/>
      <c r="E312" s="106"/>
      <c r="H312" s="106"/>
      <c r="I312" s="106"/>
      <c r="J312" s="106"/>
      <c r="P312" s="572"/>
      <c r="Q312" s="89"/>
      <c r="R312" s="89"/>
      <c r="S312" s="89"/>
      <c r="T312" s="89"/>
    </row>
    <row r="313" ht="15.75" customHeight="1">
      <c r="B313" s="573"/>
      <c r="C313" s="106"/>
      <c r="D313" s="106"/>
      <c r="E313" s="106"/>
      <c r="H313" s="106"/>
      <c r="I313" s="106"/>
      <c r="J313" s="106"/>
      <c r="P313" s="572"/>
      <c r="Q313" s="89"/>
      <c r="R313" s="89"/>
      <c r="S313" s="89"/>
      <c r="T313" s="89"/>
    </row>
    <row r="314" ht="15.75" customHeight="1">
      <c r="B314" s="573"/>
      <c r="C314" s="106"/>
      <c r="D314" s="106"/>
      <c r="E314" s="106"/>
      <c r="H314" s="106"/>
      <c r="I314" s="106"/>
      <c r="J314" s="106"/>
      <c r="P314" s="572"/>
      <c r="Q314" s="89"/>
      <c r="R314" s="89"/>
      <c r="S314" s="89"/>
      <c r="T314" s="89"/>
    </row>
    <row r="315" ht="15.75" customHeight="1">
      <c r="B315" s="573"/>
      <c r="C315" s="106"/>
      <c r="D315" s="106"/>
      <c r="E315" s="106"/>
      <c r="H315" s="106"/>
      <c r="I315" s="106"/>
      <c r="J315" s="106"/>
      <c r="P315" s="572"/>
      <c r="Q315" s="89"/>
      <c r="R315" s="89"/>
      <c r="S315" s="89"/>
      <c r="T315" s="89"/>
    </row>
    <row r="316" ht="15.75" customHeight="1">
      <c r="B316" s="573"/>
      <c r="C316" s="106"/>
      <c r="D316" s="106"/>
      <c r="E316" s="106"/>
      <c r="H316" s="106"/>
      <c r="I316" s="106"/>
      <c r="J316" s="106"/>
      <c r="P316" s="572"/>
      <c r="Q316" s="89"/>
      <c r="R316" s="89"/>
      <c r="S316" s="89"/>
      <c r="T316" s="89"/>
    </row>
    <row r="317" ht="15.75" customHeight="1">
      <c r="B317" s="573"/>
      <c r="C317" s="106"/>
      <c r="D317" s="106"/>
      <c r="E317" s="106"/>
      <c r="H317" s="106"/>
      <c r="I317" s="106"/>
      <c r="J317" s="106"/>
      <c r="P317" s="572"/>
      <c r="Q317" s="89"/>
      <c r="R317" s="89"/>
      <c r="S317" s="89"/>
      <c r="T317" s="89"/>
    </row>
    <row r="318" ht="15.75" customHeight="1">
      <c r="B318" s="573"/>
      <c r="C318" s="106"/>
      <c r="D318" s="106"/>
      <c r="E318" s="106"/>
      <c r="H318" s="106"/>
      <c r="I318" s="106"/>
      <c r="J318" s="106"/>
      <c r="P318" s="572"/>
      <c r="Q318" s="89"/>
      <c r="R318" s="89"/>
      <c r="S318" s="89"/>
      <c r="T318" s="89"/>
    </row>
    <row r="319" ht="15.75" customHeight="1">
      <c r="B319" s="573"/>
      <c r="C319" s="106"/>
      <c r="D319" s="106"/>
      <c r="E319" s="106"/>
      <c r="H319" s="106"/>
      <c r="I319" s="106"/>
      <c r="J319" s="106"/>
      <c r="P319" s="572"/>
      <c r="Q319" s="89"/>
      <c r="R319" s="89"/>
      <c r="S319" s="89"/>
      <c r="T319" s="89"/>
    </row>
    <row r="320" ht="15.75" customHeight="1">
      <c r="B320" s="573"/>
      <c r="C320" s="106"/>
      <c r="D320" s="106"/>
      <c r="E320" s="106"/>
      <c r="H320" s="106"/>
      <c r="I320" s="106"/>
      <c r="J320" s="106"/>
      <c r="P320" s="572"/>
      <c r="Q320" s="89"/>
      <c r="R320" s="89"/>
      <c r="S320" s="89"/>
      <c r="T320" s="89"/>
    </row>
    <row r="321" ht="15.75" customHeight="1">
      <c r="B321" s="573"/>
      <c r="C321" s="106"/>
      <c r="D321" s="106"/>
      <c r="E321" s="106"/>
      <c r="H321" s="106"/>
      <c r="I321" s="106"/>
      <c r="J321" s="106"/>
      <c r="P321" s="572"/>
      <c r="Q321" s="89"/>
      <c r="R321" s="89"/>
      <c r="S321" s="89"/>
      <c r="T321" s="89"/>
    </row>
    <row r="322" ht="15.75" customHeight="1">
      <c r="B322" s="573"/>
      <c r="C322" s="106"/>
      <c r="D322" s="106"/>
      <c r="E322" s="106"/>
      <c r="H322" s="106"/>
      <c r="I322" s="106"/>
      <c r="J322" s="106"/>
      <c r="P322" s="572"/>
      <c r="Q322" s="89"/>
      <c r="R322" s="89"/>
      <c r="S322" s="89"/>
      <c r="T322" s="89"/>
    </row>
    <row r="323" ht="15.75" customHeight="1">
      <c r="B323" s="573"/>
      <c r="C323" s="106"/>
      <c r="D323" s="106"/>
      <c r="E323" s="106"/>
      <c r="H323" s="106"/>
      <c r="I323" s="106"/>
      <c r="J323" s="106"/>
      <c r="P323" s="572"/>
      <c r="Q323" s="89"/>
      <c r="R323" s="89"/>
      <c r="S323" s="89"/>
      <c r="T323" s="89"/>
    </row>
    <row r="324" ht="15.75" customHeight="1">
      <c r="B324" s="573"/>
      <c r="C324" s="106"/>
      <c r="D324" s="106"/>
      <c r="E324" s="106"/>
      <c r="H324" s="106"/>
      <c r="I324" s="106"/>
      <c r="J324" s="106"/>
      <c r="P324" s="572"/>
      <c r="Q324" s="89"/>
      <c r="R324" s="89"/>
      <c r="S324" s="89"/>
      <c r="T324" s="89"/>
    </row>
    <row r="325" ht="15.75" customHeight="1">
      <c r="B325" s="573"/>
      <c r="C325" s="106"/>
      <c r="D325" s="106"/>
      <c r="E325" s="106"/>
      <c r="H325" s="106"/>
      <c r="I325" s="106"/>
      <c r="J325" s="106"/>
      <c r="P325" s="572"/>
      <c r="Q325" s="89"/>
      <c r="R325" s="89"/>
      <c r="S325" s="89"/>
      <c r="T325" s="89"/>
    </row>
    <row r="326" ht="15.75" customHeight="1">
      <c r="B326" s="573"/>
      <c r="C326" s="106"/>
      <c r="D326" s="106"/>
      <c r="E326" s="106"/>
      <c r="H326" s="106"/>
      <c r="I326" s="106"/>
      <c r="J326" s="106"/>
      <c r="P326" s="572"/>
      <c r="Q326" s="89"/>
      <c r="R326" s="89"/>
      <c r="S326" s="89"/>
      <c r="T326" s="89"/>
    </row>
    <row r="327" ht="15.75" customHeight="1">
      <c r="B327" s="573"/>
      <c r="C327" s="106"/>
      <c r="D327" s="106"/>
      <c r="E327" s="106"/>
      <c r="H327" s="106"/>
      <c r="I327" s="106"/>
      <c r="J327" s="106"/>
      <c r="P327" s="572"/>
      <c r="Q327" s="89"/>
      <c r="R327" s="89"/>
      <c r="S327" s="89"/>
      <c r="T327" s="89"/>
    </row>
    <row r="328" ht="15.75" customHeight="1">
      <c r="B328" s="573"/>
      <c r="C328" s="106"/>
      <c r="D328" s="106"/>
      <c r="E328" s="106"/>
      <c r="H328" s="106"/>
      <c r="I328" s="106"/>
      <c r="J328" s="106"/>
      <c r="P328" s="572"/>
      <c r="Q328" s="89"/>
      <c r="R328" s="89"/>
      <c r="S328" s="89"/>
      <c r="T328" s="89"/>
    </row>
    <row r="329" ht="15.75" customHeight="1">
      <c r="B329" s="573"/>
      <c r="C329" s="106"/>
      <c r="D329" s="106"/>
      <c r="E329" s="106"/>
      <c r="H329" s="106"/>
      <c r="I329" s="106"/>
      <c r="J329" s="106"/>
      <c r="P329" s="572"/>
      <c r="Q329" s="89"/>
      <c r="R329" s="89"/>
      <c r="S329" s="89"/>
      <c r="T329" s="89"/>
    </row>
    <row r="330" ht="15.75" customHeight="1">
      <c r="B330" s="573"/>
      <c r="C330" s="106"/>
      <c r="D330" s="106"/>
      <c r="E330" s="106"/>
      <c r="H330" s="106"/>
      <c r="I330" s="106"/>
      <c r="J330" s="106"/>
      <c r="P330" s="572"/>
      <c r="Q330" s="89"/>
      <c r="R330" s="89"/>
      <c r="S330" s="89"/>
      <c r="T330" s="89"/>
    </row>
    <row r="331" ht="15.75" customHeight="1">
      <c r="B331" s="573"/>
      <c r="C331" s="106"/>
      <c r="D331" s="106"/>
      <c r="E331" s="106"/>
      <c r="H331" s="106"/>
      <c r="I331" s="106"/>
      <c r="J331" s="106"/>
      <c r="P331" s="572"/>
      <c r="Q331" s="89"/>
      <c r="R331" s="89"/>
      <c r="S331" s="89"/>
      <c r="T331" s="89"/>
    </row>
    <row r="332" ht="15.75" customHeight="1">
      <c r="B332" s="573"/>
      <c r="C332" s="106"/>
      <c r="D332" s="106"/>
      <c r="E332" s="106"/>
      <c r="H332" s="106"/>
      <c r="I332" s="106"/>
      <c r="J332" s="106"/>
      <c r="P332" s="572"/>
      <c r="Q332" s="89"/>
      <c r="R332" s="89"/>
      <c r="S332" s="89"/>
      <c r="T332" s="89"/>
    </row>
    <row r="333" ht="15.75" customHeight="1">
      <c r="B333" s="573"/>
      <c r="C333" s="106"/>
      <c r="D333" s="106"/>
      <c r="E333" s="106"/>
      <c r="H333" s="106"/>
      <c r="I333" s="106"/>
      <c r="J333" s="106"/>
      <c r="P333" s="572"/>
      <c r="Q333" s="89"/>
      <c r="R333" s="89"/>
      <c r="S333" s="89"/>
      <c r="T333" s="89"/>
    </row>
    <row r="334" ht="15.75" customHeight="1">
      <c r="B334" s="573"/>
      <c r="C334" s="106"/>
      <c r="D334" s="106"/>
      <c r="E334" s="106"/>
      <c r="H334" s="106"/>
      <c r="I334" s="106"/>
      <c r="J334" s="106"/>
      <c r="P334" s="572"/>
      <c r="Q334" s="89"/>
      <c r="R334" s="89"/>
      <c r="S334" s="89"/>
      <c r="T334" s="89"/>
    </row>
    <row r="335" ht="15.75" customHeight="1">
      <c r="B335" s="573"/>
      <c r="C335" s="106"/>
      <c r="D335" s="106"/>
      <c r="E335" s="106"/>
      <c r="H335" s="106"/>
      <c r="I335" s="106"/>
      <c r="J335" s="106"/>
      <c r="P335" s="572"/>
      <c r="Q335" s="89"/>
      <c r="R335" s="89"/>
      <c r="S335" s="89"/>
      <c r="T335" s="89"/>
    </row>
    <row r="336" ht="15.75" customHeight="1">
      <c r="B336" s="573"/>
      <c r="C336" s="106"/>
      <c r="D336" s="106"/>
      <c r="E336" s="106"/>
      <c r="H336" s="106"/>
      <c r="I336" s="106"/>
      <c r="J336" s="106"/>
      <c r="P336" s="572"/>
      <c r="Q336" s="89"/>
      <c r="R336" s="89"/>
      <c r="S336" s="89"/>
      <c r="T336" s="89"/>
    </row>
    <row r="337" ht="15.75" customHeight="1">
      <c r="B337" s="573"/>
      <c r="C337" s="106"/>
      <c r="D337" s="106"/>
      <c r="E337" s="106"/>
      <c r="H337" s="106"/>
      <c r="I337" s="106"/>
      <c r="J337" s="106"/>
      <c r="P337" s="572"/>
      <c r="Q337" s="89"/>
      <c r="R337" s="89"/>
      <c r="S337" s="89"/>
      <c r="T337" s="89"/>
    </row>
    <row r="338" ht="15.75" customHeight="1">
      <c r="B338" s="573"/>
      <c r="C338" s="106"/>
      <c r="D338" s="106"/>
      <c r="E338" s="106"/>
      <c r="H338" s="106"/>
      <c r="I338" s="106"/>
      <c r="J338" s="106"/>
      <c r="P338" s="572"/>
      <c r="Q338" s="89"/>
      <c r="R338" s="89"/>
      <c r="S338" s="89"/>
      <c r="T338" s="89"/>
    </row>
    <row r="339" ht="15.75" customHeight="1">
      <c r="B339" s="573"/>
      <c r="C339" s="106"/>
      <c r="D339" s="106"/>
      <c r="E339" s="106"/>
      <c r="H339" s="106"/>
      <c r="I339" s="106"/>
      <c r="J339" s="106"/>
      <c r="P339" s="572"/>
      <c r="Q339" s="89"/>
      <c r="R339" s="89"/>
      <c r="S339" s="89"/>
      <c r="T339" s="89"/>
    </row>
    <row r="340" ht="15.75" customHeight="1">
      <c r="B340" s="573"/>
      <c r="C340" s="106"/>
      <c r="D340" s="106"/>
      <c r="E340" s="106"/>
      <c r="H340" s="106"/>
      <c r="I340" s="106"/>
      <c r="J340" s="106"/>
      <c r="P340" s="572"/>
      <c r="Q340" s="89"/>
      <c r="R340" s="89"/>
      <c r="S340" s="89"/>
      <c r="T340" s="89"/>
    </row>
    <row r="341" ht="15.75" customHeight="1">
      <c r="B341" s="573"/>
      <c r="C341" s="106"/>
      <c r="D341" s="106"/>
      <c r="E341" s="106"/>
      <c r="H341" s="106"/>
      <c r="I341" s="106"/>
      <c r="J341" s="106"/>
      <c r="P341" s="572"/>
      <c r="Q341" s="89"/>
      <c r="R341" s="89"/>
      <c r="S341" s="89"/>
      <c r="T341" s="89"/>
    </row>
    <row r="342" ht="15.75" customHeight="1">
      <c r="B342" s="573"/>
      <c r="C342" s="106"/>
      <c r="D342" s="106"/>
      <c r="E342" s="106"/>
      <c r="H342" s="106"/>
      <c r="I342" s="106"/>
      <c r="J342" s="106"/>
      <c r="P342" s="572"/>
      <c r="Q342" s="89"/>
      <c r="R342" s="89"/>
      <c r="S342" s="89"/>
      <c r="T342" s="89"/>
    </row>
    <row r="343" ht="15.75" customHeight="1">
      <c r="B343" s="573"/>
      <c r="C343" s="106"/>
      <c r="D343" s="106"/>
      <c r="E343" s="106"/>
      <c r="H343" s="106"/>
      <c r="I343" s="106"/>
      <c r="J343" s="106"/>
      <c r="P343" s="572"/>
      <c r="Q343" s="89"/>
      <c r="R343" s="89"/>
      <c r="S343" s="89"/>
      <c r="T343" s="89"/>
    </row>
    <row r="344" ht="15.75" customHeight="1">
      <c r="B344" s="573"/>
      <c r="C344" s="106"/>
      <c r="D344" s="106"/>
      <c r="E344" s="106"/>
      <c r="H344" s="106"/>
      <c r="I344" s="106"/>
      <c r="J344" s="106"/>
      <c r="P344" s="572"/>
      <c r="Q344" s="89"/>
      <c r="R344" s="89"/>
      <c r="S344" s="89"/>
      <c r="T344" s="89"/>
    </row>
    <row r="345" ht="15.75" customHeight="1">
      <c r="B345" s="573"/>
      <c r="C345" s="106"/>
      <c r="D345" s="106"/>
      <c r="E345" s="106"/>
      <c r="H345" s="106"/>
      <c r="I345" s="106"/>
      <c r="J345" s="106"/>
      <c r="P345" s="572"/>
      <c r="Q345" s="89"/>
      <c r="R345" s="89"/>
      <c r="S345" s="89"/>
      <c r="T345" s="89"/>
    </row>
    <row r="346" ht="15.75" customHeight="1">
      <c r="B346" s="573"/>
      <c r="C346" s="106"/>
      <c r="D346" s="106"/>
      <c r="E346" s="106"/>
      <c r="H346" s="106"/>
      <c r="I346" s="106"/>
      <c r="J346" s="106"/>
      <c r="P346" s="572"/>
      <c r="Q346" s="89"/>
      <c r="R346" s="89"/>
      <c r="S346" s="89"/>
      <c r="T346" s="89"/>
    </row>
    <row r="347" ht="15.75" customHeight="1">
      <c r="B347" s="573"/>
      <c r="C347" s="106"/>
      <c r="D347" s="106"/>
      <c r="E347" s="106"/>
      <c r="H347" s="106"/>
      <c r="I347" s="106"/>
      <c r="J347" s="106"/>
      <c r="P347" s="572"/>
      <c r="Q347" s="89"/>
      <c r="R347" s="89"/>
      <c r="S347" s="89"/>
      <c r="T347" s="89"/>
    </row>
    <row r="348" ht="15.75" customHeight="1">
      <c r="B348" s="573"/>
      <c r="C348" s="106"/>
      <c r="D348" s="106"/>
      <c r="E348" s="106"/>
      <c r="H348" s="106"/>
      <c r="I348" s="106"/>
      <c r="J348" s="106"/>
      <c r="P348" s="572"/>
      <c r="Q348" s="89"/>
      <c r="R348" s="89"/>
      <c r="S348" s="89"/>
      <c r="T348" s="89"/>
    </row>
    <row r="349" ht="15.75" customHeight="1">
      <c r="B349" s="573"/>
      <c r="C349" s="106"/>
      <c r="D349" s="106"/>
      <c r="E349" s="106"/>
      <c r="H349" s="106"/>
      <c r="I349" s="106"/>
      <c r="J349" s="106"/>
      <c r="P349" s="572"/>
      <c r="Q349" s="89"/>
      <c r="R349" s="89"/>
      <c r="S349" s="89"/>
      <c r="T349" s="89"/>
    </row>
    <row r="350" ht="15.75" customHeight="1">
      <c r="B350" s="573"/>
      <c r="C350" s="106"/>
      <c r="D350" s="106"/>
      <c r="E350" s="106"/>
      <c r="H350" s="106"/>
      <c r="I350" s="106"/>
      <c r="J350" s="106"/>
      <c r="P350" s="572"/>
      <c r="Q350" s="89"/>
      <c r="R350" s="89"/>
      <c r="S350" s="89"/>
      <c r="T350" s="89"/>
    </row>
    <row r="351" ht="15.75" customHeight="1">
      <c r="B351" s="573"/>
      <c r="C351" s="106"/>
      <c r="D351" s="106"/>
      <c r="E351" s="106"/>
      <c r="H351" s="106"/>
      <c r="I351" s="106"/>
      <c r="J351" s="106"/>
      <c r="P351" s="572"/>
      <c r="Q351" s="89"/>
      <c r="R351" s="89"/>
      <c r="S351" s="89"/>
      <c r="T351" s="89"/>
    </row>
    <row r="352" ht="15.75" customHeight="1">
      <c r="B352" s="573"/>
      <c r="C352" s="106"/>
      <c r="D352" s="106"/>
      <c r="E352" s="106"/>
      <c r="H352" s="106"/>
      <c r="I352" s="106"/>
      <c r="J352" s="106"/>
      <c r="P352" s="572"/>
      <c r="Q352" s="89"/>
      <c r="R352" s="89"/>
      <c r="S352" s="89"/>
      <c r="T352" s="89"/>
    </row>
    <row r="353" ht="15.75" customHeight="1">
      <c r="B353" s="573"/>
      <c r="C353" s="106"/>
      <c r="D353" s="106"/>
      <c r="E353" s="106"/>
      <c r="H353" s="106"/>
      <c r="I353" s="106"/>
      <c r="J353" s="106"/>
      <c r="P353" s="572"/>
      <c r="Q353" s="89"/>
      <c r="R353" s="89"/>
      <c r="S353" s="89"/>
      <c r="T353" s="89"/>
    </row>
    <row r="354" ht="15.75" customHeight="1">
      <c r="B354" s="573"/>
      <c r="C354" s="106"/>
      <c r="D354" s="106"/>
      <c r="E354" s="106"/>
      <c r="H354" s="106"/>
      <c r="I354" s="106"/>
      <c r="J354" s="106"/>
      <c r="P354" s="572"/>
      <c r="Q354" s="89"/>
      <c r="R354" s="89"/>
      <c r="S354" s="89"/>
      <c r="T354" s="89"/>
    </row>
    <row r="355" ht="15.75" customHeight="1">
      <c r="B355" s="573"/>
      <c r="C355" s="106"/>
      <c r="D355" s="106"/>
      <c r="E355" s="106"/>
      <c r="H355" s="106"/>
      <c r="I355" s="106"/>
      <c r="J355" s="106"/>
      <c r="P355" s="572"/>
      <c r="Q355" s="89"/>
      <c r="R355" s="89"/>
      <c r="S355" s="89"/>
      <c r="T355" s="89"/>
    </row>
    <row r="356" ht="15.75" customHeight="1">
      <c r="B356" s="573"/>
      <c r="C356" s="106"/>
      <c r="D356" s="106"/>
      <c r="E356" s="106"/>
      <c r="H356" s="106"/>
      <c r="I356" s="106"/>
      <c r="J356" s="106"/>
      <c r="P356" s="572"/>
      <c r="Q356" s="89"/>
      <c r="R356" s="89"/>
      <c r="S356" s="89"/>
      <c r="T356" s="89"/>
    </row>
    <row r="357" ht="15.75" customHeight="1">
      <c r="B357" s="573"/>
      <c r="C357" s="106"/>
      <c r="D357" s="106"/>
      <c r="E357" s="106"/>
      <c r="H357" s="106"/>
      <c r="I357" s="106"/>
      <c r="J357" s="106"/>
      <c r="P357" s="572"/>
      <c r="Q357" s="89"/>
      <c r="R357" s="89"/>
      <c r="S357" s="89"/>
      <c r="T357" s="89"/>
    </row>
    <row r="358" ht="15.75" customHeight="1">
      <c r="B358" s="573"/>
      <c r="C358" s="106"/>
      <c r="D358" s="106"/>
      <c r="E358" s="106"/>
      <c r="H358" s="106"/>
      <c r="I358" s="106"/>
      <c r="J358" s="106"/>
      <c r="P358" s="572"/>
      <c r="Q358" s="89"/>
      <c r="R358" s="89"/>
      <c r="S358" s="89"/>
      <c r="T358" s="89"/>
    </row>
    <row r="359" ht="15.75" customHeight="1">
      <c r="B359" s="573"/>
      <c r="C359" s="106"/>
      <c r="D359" s="106"/>
      <c r="E359" s="106"/>
      <c r="H359" s="106"/>
      <c r="I359" s="106"/>
      <c r="J359" s="106"/>
      <c r="P359" s="572"/>
      <c r="Q359" s="89"/>
      <c r="R359" s="89"/>
      <c r="S359" s="89"/>
      <c r="T359" s="89"/>
    </row>
    <row r="360" ht="15.75" customHeight="1">
      <c r="B360" s="573"/>
      <c r="C360" s="106"/>
      <c r="D360" s="106"/>
      <c r="E360" s="106"/>
      <c r="H360" s="106"/>
      <c r="I360" s="106"/>
      <c r="J360" s="106"/>
      <c r="P360" s="572"/>
      <c r="Q360" s="89"/>
      <c r="R360" s="89"/>
      <c r="S360" s="89"/>
      <c r="T360" s="89"/>
    </row>
    <row r="361" ht="15.75" customHeight="1">
      <c r="B361" s="573"/>
      <c r="C361" s="106"/>
      <c r="D361" s="106"/>
      <c r="E361" s="106"/>
      <c r="H361" s="106"/>
      <c r="I361" s="106"/>
      <c r="J361" s="106"/>
      <c r="P361" s="572"/>
      <c r="Q361" s="89"/>
      <c r="R361" s="89"/>
      <c r="S361" s="89"/>
      <c r="T361" s="89"/>
    </row>
    <row r="362" ht="15.75" customHeight="1">
      <c r="B362" s="573"/>
      <c r="C362" s="106"/>
      <c r="D362" s="106"/>
      <c r="E362" s="106"/>
      <c r="H362" s="106"/>
      <c r="I362" s="106"/>
      <c r="J362" s="106"/>
      <c r="P362" s="572"/>
      <c r="Q362" s="89"/>
      <c r="R362" s="89"/>
      <c r="S362" s="89"/>
      <c r="T362" s="89"/>
    </row>
    <row r="363" ht="15.75" customHeight="1">
      <c r="B363" s="573"/>
      <c r="C363" s="106"/>
      <c r="D363" s="106"/>
      <c r="E363" s="106"/>
      <c r="H363" s="106"/>
      <c r="I363" s="106"/>
      <c r="J363" s="106"/>
      <c r="P363" s="572"/>
      <c r="Q363" s="89"/>
      <c r="R363" s="89"/>
      <c r="S363" s="89"/>
      <c r="T363" s="89"/>
    </row>
    <row r="364" ht="15.75" customHeight="1">
      <c r="B364" s="573"/>
      <c r="C364" s="106"/>
      <c r="D364" s="106"/>
      <c r="E364" s="106"/>
      <c r="H364" s="106"/>
      <c r="I364" s="106"/>
      <c r="J364" s="106"/>
      <c r="P364" s="572"/>
      <c r="Q364" s="89"/>
      <c r="R364" s="89"/>
      <c r="S364" s="89"/>
      <c r="T364" s="89"/>
    </row>
    <row r="365" ht="15.75" customHeight="1">
      <c r="B365" s="573"/>
      <c r="C365" s="106"/>
      <c r="D365" s="106"/>
      <c r="E365" s="106"/>
      <c r="H365" s="106"/>
      <c r="I365" s="106"/>
      <c r="J365" s="106"/>
      <c r="P365" s="572"/>
      <c r="Q365" s="89"/>
      <c r="R365" s="89"/>
      <c r="S365" s="89"/>
      <c r="T365" s="89"/>
    </row>
    <row r="366" ht="15.75" customHeight="1">
      <c r="B366" s="573"/>
      <c r="C366" s="106"/>
      <c r="D366" s="106"/>
      <c r="E366" s="106"/>
      <c r="H366" s="106"/>
      <c r="I366" s="106"/>
      <c r="J366" s="106"/>
      <c r="P366" s="572"/>
      <c r="Q366" s="89"/>
      <c r="R366" s="89"/>
      <c r="S366" s="89"/>
      <c r="T366" s="89"/>
    </row>
    <row r="367" ht="15.75" customHeight="1">
      <c r="B367" s="573"/>
      <c r="C367" s="106"/>
      <c r="D367" s="106"/>
      <c r="E367" s="106"/>
      <c r="H367" s="106"/>
      <c r="I367" s="106"/>
      <c r="J367" s="106"/>
      <c r="P367" s="572"/>
      <c r="Q367" s="89"/>
      <c r="R367" s="89"/>
      <c r="S367" s="89"/>
      <c r="T367" s="89"/>
    </row>
    <row r="368" ht="15.75" customHeight="1">
      <c r="B368" s="573"/>
      <c r="C368" s="106"/>
      <c r="D368" s="106"/>
      <c r="E368" s="106"/>
      <c r="H368" s="106"/>
      <c r="I368" s="106"/>
      <c r="J368" s="106"/>
      <c r="P368" s="572"/>
      <c r="Q368" s="89"/>
      <c r="R368" s="89"/>
      <c r="S368" s="89"/>
      <c r="T368" s="89"/>
    </row>
    <row r="369" ht="15.75" customHeight="1">
      <c r="B369" s="573"/>
      <c r="C369" s="106"/>
      <c r="D369" s="106"/>
      <c r="E369" s="106"/>
      <c r="H369" s="106"/>
      <c r="I369" s="106"/>
      <c r="J369" s="106"/>
      <c r="P369" s="572"/>
      <c r="Q369" s="89"/>
      <c r="R369" s="89"/>
      <c r="S369" s="89"/>
      <c r="T369" s="89"/>
    </row>
    <row r="370" ht="15.75" customHeight="1">
      <c r="B370" s="573"/>
      <c r="C370" s="106"/>
      <c r="D370" s="106"/>
      <c r="E370" s="106"/>
      <c r="H370" s="106"/>
      <c r="I370" s="106"/>
      <c r="J370" s="106"/>
      <c r="P370" s="572"/>
      <c r="Q370" s="89"/>
      <c r="R370" s="89"/>
      <c r="S370" s="89"/>
      <c r="T370" s="89"/>
    </row>
    <row r="371" ht="15.75" customHeight="1">
      <c r="B371" s="573"/>
      <c r="C371" s="106"/>
      <c r="D371" s="106"/>
      <c r="E371" s="106"/>
      <c r="H371" s="106"/>
      <c r="I371" s="106"/>
      <c r="J371" s="106"/>
      <c r="P371" s="572"/>
      <c r="Q371" s="89"/>
      <c r="R371" s="89"/>
      <c r="S371" s="89"/>
      <c r="T371" s="89"/>
    </row>
    <row r="372" ht="15.75" customHeight="1">
      <c r="B372" s="573"/>
      <c r="C372" s="106"/>
      <c r="D372" s="106"/>
      <c r="E372" s="106"/>
      <c r="H372" s="106"/>
      <c r="I372" s="106"/>
      <c r="J372" s="106"/>
      <c r="P372" s="572"/>
      <c r="Q372" s="89"/>
      <c r="R372" s="89"/>
      <c r="S372" s="89"/>
      <c r="T372" s="89"/>
    </row>
    <row r="373" ht="15.75" customHeight="1">
      <c r="B373" s="573"/>
      <c r="C373" s="106"/>
      <c r="D373" s="106"/>
      <c r="E373" s="106"/>
      <c r="H373" s="106"/>
      <c r="I373" s="106"/>
      <c r="J373" s="106"/>
      <c r="P373" s="572"/>
      <c r="Q373" s="89"/>
      <c r="R373" s="89"/>
      <c r="S373" s="89"/>
      <c r="T373" s="89"/>
    </row>
    <row r="374" ht="15.75" customHeight="1">
      <c r="B374" s="573"/>
      <c r="C374" s="106"/>
      <c r="D374" s="106"/>
      <c r="E374" s="106"/>
      <c r="H374" s="106"/>
      <c r="I374" s="106"/>
      <c r="J374" s="106"/>
      <c r="P374" s="572"/>
      <c r="Q374" s="89"/>
      <c r="R374" s="89"/>
      <c r="S374" s="89"/>
      <c r="T374" s="89"/>
    </row>
    <row r="375" ht="15.75" customHeight="1">
      <c r="B375" s="573"/>
      <c r="C375" s="106"/>
      <c r="D375" s="106"/>
      <c r="E375" s="106"/>
      <c r="H375" s="106"/>
      <c r="I375" s="106"/>
      <c r="J375" s="106"/>
      <c r="P375" s="572"/>
      <c r="Q375" s="89"/>
      <c r="R375" s="89"/>
      <c r="S375" s="89"/>
      <c r="T375" s="89"/>
    </row>
    <row r="376" ht="15.75" customHeight="1">
      <c r="B376" s="573"/>
      <c r="C376" s="106"/>
      <c r="D376" s="106"/>
      <c r="E376" s="106"/>
      <c r="H376" s="106"/>
      <c r="I376" s="106"/>
      <c r="J376" s="106"/>
      <c r="P376" s="572"/>
      <c r="Q376" s="89"/>
      <c r="R376" s="89"/>
      <c r="S376" s="89"/>
      <c r="T376" s="89"/>
    </row>
    <row r="377" ht="15.75" customHeight="1">
      <c r="B377" s="573"/>
      <c r="C377" s="106"/>
      <c r="D377" s="106"/>
      <c r="E377" s="106"/>
      <c r="H377" s="106"/>
      <c r="I377" s="106"/>
      <c r="J377" s="106"/>
      <c r="P377" s="572"/>
      <c r="Q377" s="89"/>
      <c r="R377" s="89"/>
      <c r="S377" s="89"/>
      <c r="T377" s="89"/>
    </row>
    <row r="378" ht="15.75" customHeight="1">
      <c r="B378" s="573"/>
      <c r="C378" s="106"/>
      <c r="D378" s="106"/>
      <c r="E378" s="106"/>
      <c r="H378" s="106"/>
      <c r="I378" s="106"/>
      <c r="J378" s="106"/>
      <c r="P378" s="572"/>
      <c r="Q378" s="89"/>
      <c r="R378" s="89"/>
      <c r="S378" s="89"/>
      <c r="T378" s="89"/>
    </row>
    <row r="379" ht="15.75" customHeight="1">
      <c r="B379" s="573"/>
      <c r="C379" s="106"/>
      <c r="D379" s="106"/>
      <c r="E379" s="106"/>
      <c r="H379" s="106"/>
      <c r="I379" s="106"/>
      <c r="J379" s="106"/>
      <c r="P379" s="572"/>
      <c r="Q379" s="89"/>
      <c r="R379" s="89"/>
      <c r="S379" s="89"/>
      <c r="T379" s="89"/>
    </row>
    <row r="380" ht="15.75" customHeight="1">
      <c r="B380" s="573"/>
      <c r="C380" s="106"/>
      <c r="D380" s="106"/>
      <c r="E380" s="106"/>
      <c r="H380" s="106"/>
      <c r="I380" s="106"/>
      <c r="J380" s="106"/>
      <c r="P380" s="572"/>
      <c r="Q380" s="89"/>
      <c r="R380" s="89"/>
      <c r="S380" s="89"/>
      <c r="T380" s="89"/>
    </row>
    <row r="381" ht="15.75" customHeight="1">
      <c r="B381" s="573"/>
      <c r="C381" s="106"/>
      <c r="D381" s="106"/>
      <c r="E381" s="106"/>
      <c r="H381" s="106"/>
      <c r="I381" s="106"/>
      <c r="J381" s="106"/>
      <c r="P381" s="572"/>
      <c r="Q381" s="89"/>
      <c r="R381" s="89"/>
      <c r="S381" s="89"/>
      <c r="T381" s="89"/>
    </row>
    <row r="382" ht="15.75" customHeight="1">
      <c r="B382" s="573"/>
      <c r="C382" s="106"/>
      <c r="D382" s="106"/>
      <c r="E382" s="106"/>
      <c r="H382" s="106"/>
      <c r="I382" s="106"/>
      <c r="J382" s="106"/>
      <c r="P382" s="572"/>
      <c r="Q382" s="89"/>
      <c r="R382" s="89"/>
      <c r="S382" s="89"/>
      <c r="T382" s="89"/>
    </row>
    <row r="383" ht="15.75" customHeight="1">
      <c r="B383" s="573"/>
      <c r="C383" s="106"/>
      <c r="D383" s="106"/>
      <c r="E383" s="106"/>
      <c r="H383" s="106"/>
      <c r="I383" s="106"/>
      <c r="J383" s="106"/>
      <c r="P383" s="572"/>
      <c r="Q383" s="89"/>
      <c r="R383" s="89"/>
      <c r="S383" s="89"/>
      <c r="T383" s="89"/>
    </row>
    <row r="384" ht="15.75" customHeight="1">
      <c r="B384" s="573"/>
      <c r="C384" s="106"/>
      <c r="D384" s="106"/>
      <c r="E384" s="106"/>
      <c r="H384" s="106"/>
      <c r="I384" s="106"/>
      <c r="J384" s="106"/>
      <c r="P384" s="572"/>
      <c r="Q384" s="89"/>
      <c r="R384" s="89"/>
      <c r="S384" s="89"/>
      <c r="T384" s="89"/>
    </row>
    <row r="385" ht="15.75" customHeight="1">
      <c r="B385" s="573"/>
      <c r="C385" s="106"/>
      <c r="D385" s="106"/>
      <c r="E385" s="106"/>
      <c r="H385" s="106"/>
      <c r="I385" s="106"/>
      <c r="J385" s="106"/>
      <c r="P385" s="572"/>
      <c r="Q385" s="89"/>
      <c r="R385" s="89"/>
      <c r="S385" s="89"/>
      <c r="T385" s="89"/>
    </row>
    <row r="386" ht="15.75" customHeight="1">
      <c r="B386" s="573"/>
      <c r="C386" s="106"/>
      <c r="D386" s="106"/>
      <c r="E386" s="106"/>
      <c r="H386" s="106"/>
      <c r="I386" s="106"/>
      <c r="J386" s="106"/>
      <c r="P386" s="572"/>
      <c r="Q386" s="89"/>
      <c r="R386" s="89"/>
      <c r="S386" s="89"/>
      <c r="T386" s="89"/>
    </row>
    <row r="387" ht="15.75" customHeight="1">
      <c r="B387" s="573"/>
      <c r="C387" s="106"/>
      <c r="D387" s="106"/>
      <c r="E387" s="106"/>
      <c r="H387" s="106"/>
      <c r="I387" s="106"/>
      <c r="J387" s="106"/>
      <c r="P387" s="572"/>
      <c r="Q387" s="89"/>
      <c r="R387" s="89"/>
      <c r="S387" s="89"/>
      <c r="T387" s="89"/>
    </row>
    <row r="388" ht="15.75" customHeight="1">
      <c r="B388" s="573"/>
      <c r="C388" s="106"/>
      <c r="D388" s="106"/>
      <c r="E388" s="106"/>
      <c r="H388" s="106"/>
      <c r="I388" s="106"/>
      <c r="J388" s="106"/>
      <c r="P388" s="572"/>
      <c r="Q388" s="89"/>
      <c r="R388" s="89"/>
      <c r="S388" s="89"/>
      <c r="T388" s="89"/>
    </row>
    <row r="389" ht="15.75" customHeight="1">
      <c r="B389" s="573"/>
      <c r="C389" s="106"/>
      <c r="D389" s="106"/>
      <c r="E389" s="106"/>
      <c r="H389" s="106"/>
      <c r="I389" s="106"/>
      <c r="J389" s="106"/>
      <c r="P389" s="572"/>
      <c r="Q389" s="89"/>
      <c r="R389" s="89"/>
      <c r="S389" s="89"/>
      <c r="T389" s="89"/>
    </row>
    <row r="390" ht="15.75" customHeight="1">
      <c r="B390" s="573"/>
      <c r="C390" s="106"/>
      <c r="D390" s="106"/>
      <c r="E390" s="106"/>
      <c r="H390" s="106"/>
      <c r="I390" s="106"/>
      <c r="J390" s="106"/>
      <c r="P390" s="572"/>
      <c r="Q390" s="89"/>
      <c r="R390" s="89"/>
      <c r="S390" s="89"/>
      <c r="T390" s="89"/>
    </row>
    <row r="391" ht="15.75" customHeight="1">
      <c r="B391" s="573"/>
      <c r="C391" s="106"/>
      <c r="D391" s="106"/>
      <c r="E391" s="106"/>
      <c r="H391" s="106"/>
      <c r="I391" s="106"/>
      <c r="J391" s="106"/>
      <c r="P391" s="572"/>
      <c r="Q391" s="89"/>
      <c r="R391" s="89"/>
      <c r="S391" s="89"/>
      <c r="T391" s="89"/>
    </row>
    <row r="392" ht="15.75" customHeight="1">
      <c r="B392" s="573"/>
      <c r="C392" s="106"/>
      <c r="D392" s="106"/>
      <c r="E392" s="106"/>
      <c r="H392" s="106"/>
      <c r="I392" s="106"/>
      <c r="J392" s="106"/>
      <c r="P392" s="572"/>
      <c r="Q392" s="89"/>
      <c r="R392" s="89"/>
      <c r="S392" s="89"/>
      <c r="T392" s="89"/>
    </row>
    <row r="393" ht="15.75" customHeight="1">
      <c r="B393" s="573"/>
      <c r="C393" s="106"/>
      <c r="D393" s="106"/>
      <c r="E393" s="106"/>
      <c r="H393" s="106"/>
      <c r="I393" s="106"/>
      <c r="J393" s="106"/>
      <c r="P393" s="572"/>
      <c r="Q393" s="89"/>
      <c r="R393" s="89"/>
      <c r="S393" s="89"/>
      <c r="T393" s="89"/>
    </row>
    <row r="394" ht="15.75" customHeight="1">
      <c r="B394" s="573"/>
      <c r="C394" s="106"/>
      <c r="D394" s="106"/>
      <c r="E394" s="106"/>
      <c r="H394" s="106"/>
      <c r="I394" s="106"/>
      <c r="J394" s="106"/>
      <c r="P394" s="572"/>
      <c r="Q394" s="89"/>
      <c r="R394" s="89"/>
      <c r="S394" s="89"/>
      <c r="T394" s="89"/>
    </row>
    <row r="395" ht="15.75" customHeight="1">
      <c r="B395" s="573"/>
      <c r="C395" s="106"/>
      <c r="D395" s="106"/>
      <c r="E395" s="106"/>
      <c r="H395" s="106"/>
      <c r="I395" s="106"/>
      <c r="J395" s="106"/>
      <c r="P395" s="572"/>
      <c r="Q395" s="89"/>
      <c r="R395" s="89"/>
      <c r="S395" s="89"/>
      <c r="T395" s="89"/>
    </row>
    <row r="396" ht="15.75" customHeight="1">
      <c r="B396" s="573"/>
      <c r="C396" s="106"/>
      <c r="D396" s="106"/>
      <c r="E396" s="106"/>
      <c r="H396" s="106"/>
      <c r="I396" s="106"/>
      <c r="J396" s="106"/>
      <c r="P396" s="572"/>
      <c r="Q396" s="89"/>
      <c r="R396" s="89"/>
      <c r="S396" s="89"/>
      <c r="T396" s="89"/>
    </row>
    <row r="397" ht="15.75" customHeight="1">
      <c r="B397" s="573"/>
      <c r="C397" s="106"/>
      <c r="D397" s="106"/>
      <c r="E397" s="106"/>
      <c r="H397" s="106"/>
      <c r="I397" s="106"/>
      <c r="J397" s="106"/>
      <c r="P397" s="572"/>
      <c r="Q397" s="89"/>
      <c r="R397" s="89"/>
      <c r="S397" s="89"/>
      <c r="T397" s="89"/>
    </row>
    <row r="398" ht="15.75" customHeight="1">
      <c r="B398" s="573"/>
      <c r="C398" s="106"/>
      <c r="D398" s="106"/>
      <c r="E398" s="106"/>
      <c r="H398" s="106"/>
      <c r="I398" s="106"/>
      <c r="J398" s="106"/>
      <c r="P398" s="572"/>
      <c r="Q398" s="89"/>
      <c r="R398" s="89"/>
      <c r="S398" s="89"/>
      <c r="T398" s="89"/>
    </row>
    <row r="399" ht="15.75" customHeight="1">
      <c r="B399" s="573"/>
      <c r="C399" s="106"/>
      <c r="D399" s="106"/>
      <c r="E399" s="106"/>
      <c r="H399" s="106"/>
      <c r="I399" s="106"/>
      <c r="J399" s="106"/>
      <c r="P399" s="572"/>
      <c r="Q399" s="89"/>
      <c r="R399" s="89"/>
      <c r="S399" s="89"/>
      <c r="T399" s="89"/>
    </row>
    <row r="400" ht="15.75" customHeight="1">
      <c r="B400" s="573"/>
      <c r="C400" s="106"/>
      <c r="D400" s="106"/>
      <c r="E400" s="106"/>
      <c r="H400" s="106"/>
      <c r="I400" s="106"/>
      <c r="J400" s="106"/>
      <c r="P400" s="572"/>
      <c r="Q400" s="89"/>
      <c r="R400" s="89"/>
      <c r="S400" s="89"/>
      <c r="T400" s="89"/>
    </row>
    <row r="401" ht="15.75" customHeight="1">
      <c r="B401" s="573"/>
      <c r="C401" s="106"/>
      <c r="D401" s="106"/>
      <c r="E401" s="106"/>
      <c r="H401" s="106"/>
      <c r="I401" s="106"/>
      <c r="J401" s="106"/>
      <c r="P401" s="572"/>
      <c r="Q401" s="89"/>
      <c r="R401" s="89"/>
      <c r="S401" s="89"/>
      <c r="T401" s="89"/>
    </row>
    <row r="402" ht="15.75" customHeight="1">
      <c r="B402" s="573"/>
      <c r="C402" s="106"/>
      <c r="D402" s="106"/>
      <c r="E402" s="106"/>
      <c r="H402" s="106"/>
      <c r="I402" s="106"/>
      <c r="J402" s="106"/>
      <c r="P402" s="572"/>
      <c r="Q402" s="89"/>
      <c r="R402" s="89"/>
      <c r="S402" s="89"/>
      <c r="T402" s="89"/>
    </row>
    <row r="403" ht="15.75" customHeight="1">
      <c r="B403" s="573"/>
      <c r="C403" s="106"/>
      <c r="D403" s="106"/>
      <c r="E403" s="106"/>
      <c r="H403" s="106"/>
      <c r="I403" s="106"/>
      <c r="J403" s="106"/>
      <c r="P403" s="572"/>
      <c r="Q403" s="89"/>
      <c r="R403" s="89"/>
      <c r="S403" s="89"/>
      <c r="T403" s="89"/>
    </row>
    <row r="404" ht="15.75" customHeight="1">
      <c r="B404" s="573"/>
      <c r="C404" s="106"/>
      <c r="D404" s="106"/>
      <c r="E404" s="106"/>
      <c r="H404" s="106"/>
      <c r="I404" s="106"/>
      <c r="J404" s="106"/>
      <c r="P404" s="572"/>
      <c r="Q404" s="89"/>
      <c r="R404" s="89"/>
      <c r="S404" s="89"/>
      <c r="T404" s="89"/>
    </row>
    <row r="405" ht="15.75" customHeight="1">
      <c r="B405" s="573"/>
      <c r="C405" s="106"/>
      <c r="D405" s="106"/>
      <c r="E405" s="106"/>
      <c r="H405" s="106"/>
      <c r="I405" s="106"/>
      <c r="J405" s="106"/>
      <c r="P405" s="572"/>
      <c r="Q405" s="89"/>
      <c r="R405" s="89"/>
      <c r="S405" s="89"/>
      <c r="T405" s="89"/>
    </row>
    <row r="406" ht="15.75" customHeight="1">
      <c r="B406" s="573"/>
      <c r="C406" s="106"/>
      <c r="D406" s="106"/>
      <c r="E406" s="106"/>
      <c r="H406" s="106"/>
      <c r="I406" s="106"/>
      <c r="J406" s="106"/>
      <c r="P406" s="572"/>
      <c r="Q406" s="89"/>
      <c r="R406" s="89"/>
      <c r="S406" s="89"/>
      <c r="T406" s="89"/>
    </row>
    <row r="407" ht="15.75" customHeight="1">
      <c r="B407" s="573"/>
      <c r="C407" s="106"/>
      <c r="D407" s="106"/>
      <c r="E407" s="106"/>
      <c r="H407" s="106"/>
      <c r="I407" s="106"/>
      <c r="J407" s="106"/>
      <c r="P407" s="572"/>
      <c r="Q407" s="89"/>
      <c r="R407" s="89"/>
      <c r="S407" s="89"/>
      <c r="T407" s="89"/>
    </row>
    <row r="408" ht="15.75" customHeight="1">
      <c r="B408" s="573"/>
      <c r="C408" s="106"/>
      <c r="D408" s="106"/>
      <c r="E408" s="106"/>
      <c r="H408" s="106"/>
      <c r="I408" s="106"/>
      <c r="J408" s="106"/>
      <c r="P408" s="572"/>
      <c r="Q408" s="89"/>
      <c r="R408" s="89"/>
      <c r="S408" s="89"/>
      <c r="T408" s="89"/>
    </row>
    <row r="409" ht="15.75" customHeight="1">
      <c r="B409" s="573"/>
      <c r="C409" s="106"/>
      <c r="D409" s="106"/>
      <c r="E409" s="106"/>
      <c r="H409" s="106"/>
      <c r="I409" s="106"/>
      <c r="J409" s="106"/>
      <c r="P409" s="572"/>
      <c r="Q409" s="89"/>
      <c r="R409" s="89"/>
      <c r="S409" s="89"/>
      <c r="T409" s="89"/>
    </row>
    <row r="410" ht="15.75" customHeight="1">
      <c r="B410" s="573"/>
      <c r="C410" s="106"/>
      <c r="D410" s="106"/>
      <c r="E410" s="106"/>
      <c r="H410" s="106"/>
      <c r="I410" s="106"/>
      <c r="J410" s="106"/>
      <c r="P410" s="572"/>
      <c r="Q410" s="89"/>
      <c r="R410" s="89"/>
      <c r="S410" s="89"/>
      <c r="T410" s="89"/>
    </row>
    <row r="411" ht="15.75" customHeight="1">
      <c r="B411" s="573"/>
      <c r="C411" s="106"/>
      <c r="D411" s="106"/>
      <c r="E411" s="106"/>
      <c r="H411" s="106"/>
      <c r="I411" s="106"/>
      <c r="J411" s="106"/>
      <c r="P411" s="572"/>
      <c r="Q411" s="89"/>
      <c r="R411" s="89"/>
      <c r="S411" s="89"/>
      <c r="T411" s="89"/>
    </row>
    <row r="412" ht="15.75" customHeight="1">
      <c r="B412" s="573"/>
      <c r="C412" s="106"/>
      <c r="D412" s="106"/>
      <c r="E412" s="106"/>
      <c r="H412" s="106"/>
      <c r="I412" s="106"/>
      <c r="J412" s="106"/>
      <c r="P412" s="572"/>
      <c r="Q412" s="89"/>
      <c r="R412" s="89"/>
      <c r="S412" s="89"/>
      <c r="T412" s="89"/>
    </row>
    <row r="413" ht="15.75" customHeight="1">
      <c r="B413" s="573"/>
      <c r="C413" s="106"/>
      <c r="D413" s="106"/>
      <c r="E413" s="106"/>
      <c r="H413" s="106"/>
      <c r="I413" s="106"/>
      <c r="J413" s="106"/>
      <c r="P413" s="572"/>
      <c r="Q413" s="89"/>
      <c r="R413" s="89"/>
      <c r="S413" s="89"/>
      <c r="T413" s="89"/>
    </row>
    <row r="414" ht="15.75" customHeight="1">
      <c r="B414" s="573"/>
      <c r="C414" s="106"/>
      <c r="D414" s="106"/>
      <c r="E414" s="106"/>
      <c r="H414" s="106"/>
      <c r="I414" s="106"/>
      <c r="J414" s="106"/>
      <c r="P414" s="572"/>
      <c r="Q414" s="89"/>
      <c r="R414" s="89"/>
      <c r="S414" s="89"/>
      <c r="T414" s="89"/>
    </row>
    <row r="415" ht="15.75" customHeight="1">
      <c r="B415" s="573"/>
      <c r="C415" s="106"/>
      <c r="D415" s="106"/>
      <c r="E415" s="106"/>
      <c r="H415" s="106"/>
      <c r="I415" s="106"/>
      <c r="J415" s="106"/>
      <c r="P415" s="572"/>
      <c r="Q415" s="89"/>
      <c r="R415" s="89"/>
      <c r="S415" s="89"/>
      <c r="T415" s="89"/>
    </row>
    <row r="416" ht="15.75" customHeight="1">
      <c r="B416" s="573"/>
      <c r="C416" s="106"/>
      <c r="D416" s="106"/>
      <c r="E416" s="106"/>
      <c r="H416" s="106"/>
      <c r="I416" s="106"/>
      <c r="J416" s="106"/>
      <c r="P416" s="572"/>
      <c r="Q416" s="89"/>
      <c r="R416" s="89"/>
      <c r="S416" s="89"/>
      <c r="T416" s="89"/>
    </row>
    <row r="417" ht="15.75" customHeight="1">
      <c r="B417" s="573"/>
      <c r="C417" s="106"/>
      <c r="D417" s="106"/>
      <c r="E417" s="106"/>
      <c r="H417" s="106"/>
      <c r="I417" s="106"/>
      <c r="J417" s="106"/>
      <c r="P417" s="572"/>
      <c r="Q417" s="89"/>
      <c r="R417" s="89"/>
      <c r="S417" s="89"/>
      <c r="T417" s="89"/>
    </row>
    <row r="418" ht="15.75" customHeight="1">
      <c r="B418" s="573"/>
      <c r="C418" s="106"/>
      <c r="D418" s="106"/>
      <c r="E418" s="106"/>
      <c r="H418" s="106"/>
      <c r="I418" s="106"/>
      <c r="J418" s="106"/>
      <c r="P418" s="572"/>
      <c r="Q418" s="89"/>
      <c r="R418" s="89"/>
      <c r="S418" s="89"/>
      <c r="T418" s="89"/>
    </row>
    <row r="419" ht="15.75" customHeight="1">
      <c r="B419" s="573"/>
      <c r="C419" s="106"/>
      <c r="D419" s="106"/>
      <c r="E419" s="106"/>
      <c r="H419" s="106"/>
      <c r="I419" s="106"/>
      <c r="J419" s="106"/>
      <c r="P419" s="572"/>
      <c r="Q419" s="89"/>
      <c r="R419" s="89"/>
      <c r="S419" s="89"/>
      <c r="T419" s="89"/>
    </row>
    <row r="420" ht="15.75" customHeight="1">
      <c r="B420" s="573"/>
      <c r="C420" s="106"/>
      <c r="D420" s="106"/>
      <c r="E420" s="106"/>
      <c r="H420" s="106"/>
      <c r="I420" s="106"/>
      <c r="J420" s="106"/>
      <c r="P420" s="572"/>
      <c r="Q420" s="89"/>
      <c r="R420" s="89"/>
      <c r="S420" s="89"/>
      <c r="T420" s="89"/>
    </row>
    <row r="421" ht="15.75" customHeight="1">
      <c r="B421" s="573"/>
      <c r="C421" s="106"/>
      <c r="D421" s="106"/>
      <c r="E421" s="106"/>
      <c r="H421" s="106"/>
      <c r="I421" s="106"/>
      <c r="J421" s="106"/>
      <c r="P421" s="572"/>
      <c r="Q421" s="89"/>
      <c r="R421" s="89"/>
      <c r="S421" s="89"/>
      <c r="T421" s="89"/>
    </row>
    <row r="422" ht="15.75" customHeight="1">
      <c r="B422" s="573"/>
      <c r="C422" s="106"/>
      <c r="D422" s="106"/>
      <c r="E422" s="106"/>
      <c r="H422" s="106"/>
      <c r="I422" s="106"/>
      <c r="J422" s="106"/>
      <c r="P422" s="572"/>
      <c r="Q422" s="89"/>
      <c r="R422" s="89"/>
      <c r="S422" s="89"/>
      <c r="T422" s="89"/>
    </row>
    <row r="423" ht="15.75" customHeight="1">
      <c r="B423" s="573"/>
      <c r="C423" s="106"/>
      <c r="D423" s="106"/>
      <c r="E423" s="106"/>
      <c r="H423" s="106"/>
      <c r="I423" s="106"/>
      <c r="J423" s="106"/>
      <c r="P423" s="572"/>
      <c r="Q423" s="89"/>
      <c r="R423" s="89"/>
      <c r="S423" s="89"/>
      <c r="T423" s="89"/>
    </row>
    <row r="424" ht="15.75" customHeight="1">
      <c r="B424" s="573"/>
      <c r="C424" s="106"/>
      <c r="D424" s="106"/>
      <c r="E424" s="106"/>
      <c r="H424" s="106"/>
      <c r="I424" s="106"/>
      <c r="J424" s="106"/>
      <c r="P424" s="572"/>
      <c r="Q424" s="89"/>
      <c r="R424" s="89"/>
      <c r="S424" s="89"/>
      <c r="T424" s="89"/>
    </row>
    <row r="425" ht="15.75" customHeight="1">
      <c r="B425" s="573"/>
      <c r="C425" s="106"/>
      <c r="D425" s="106"/>
      <c r="E425" s="106"/>
      <c r="H425" s="106"/>
      <c r="I425" s="106"/>
      <c r="J425" s="106"/>
      <c r="P425" s="572"/>
      <c r="Q425" s="89"/>
      <c r="R425" s="89"/>
      <c r="S425" s="89"/>
      <c r="T425" s="89"/>
    </row>
    <row r="426" ht="15.75" customHeight="1">
      <c r="B426" s="573"/>
      <c r="C426" s="106"/>
      <c r="D426" s="106"/>
      <c r="E426" s="106"/>
      <c r="H426" s="106"/>
      <c r="I426" s="106"/>
      <c r="J426" s="106"/>
      <c r="P426" s="572"/>
      <c r="Q426" s="89"/>
      <c r="R426" s="89"/>
      <c r="S426" s="89"/>
      <c r="T426" s="89"/>
    </row>
    <row r="427" ht="15.75" customHeight="1">
      <c r="B427" s="573"/>
      <c r="C427" s="106"/>
      <c r="D427" s="106"/>
      <c r="E427" s="106"/>
      <c r="H427" s="106"/>
      <c r="I427" s="106"/>
      <c r="J427" s="106"/>
      <c r="P427" s="572"/>
      <c r="Q427" s="89"/>
      <c r="R427" s="89"/>
      <c r="S427" s="89"/>
      <c r="T427" s="89"/>
    </row>
    <row r="428" ht="15.75" customHeight="1">
      <c r="B428" s="573"/>
      <c r="C428" s="106"/>
      <c r="D428" s="106"/>
      <c r="E428" s="106"/>
      <c r="H428" s="106"/>
      <c r="I428" s="106"/>
      <c r="J428" s="106"/>
      <c r="P428" s="572"/>
      <c r="Q428" s="89"/>
      <c r="R428" s="89"/>
      <c r="S428" s="89"/>
      <c r="T428" s="89"/>
    </row>
    <row r="429" ht="15.75" customHeight="1">
      <c r="B429" s="573"/>
      <c r="C429" s="106"/>
      <c r="D429" s="106"/>
      <c r="E429" s="106"/>
      <c r="H429" s="106"/>
      <c r="I429" s="106"/>
      <c r="J429" s="106"/>
      <c r="P429" s="572"/>
      <c r="Q429" s="89"/>
      <c r="R429" s="89"/>
      <c r="S429" s="89"/>
      <c r="T429" s="89"/>
    </row>
    <row r="430" ht="15.75" customHeight="1">
      <c r="B430" s="573"/>
      <c r="C430" s="106"/>
      <c r="D430" s="106"/>
      <c r="E430" s="106"/>
      <c r="H430" s="106"/>
      <c r="I430" s="106"/>
      <c r="J430" s="106"/>
      <c r="P430" s="572"/>
      <c r="Q430" s="89"/>
      <c r="R430" s="89"/>
      <c r="S430" s="89"/>
      <c r="T430" s="89"/>
    </row>
    <row r="431" ht="15.75" customHeight="1">
      <c r="B431" s="573"/>
      <c r="C431" s="106"/>
      <c r="D431" s="106"/>
      <c r="E431" s="106"/>
      <c r="H431" s="106"/>
      <c r="I431" s="106"/>
      <c r="J431" s="106"/>
      <c r="P431" s="572"/>
      <c r="Q431" s="89"/>
      <c r="R431" s="89"/>
      <c r="S431" s="89"/>
      <c r="T431" s="89"/>
    </row>
    <row r="432" ht="15.75" customHeight="1">
      <c r="B432" s="573"/>
      <c r="C432" s="106"/>
      <c r="D432" s="106"/>
      <c r="E432" s="106"/>
      <c r="H432" s="106"/>
      <c r="I432" s="106"/>
      <c r="J432" s="106"/>
      <c r="P432" s="572"/>
      <c r="Q432" s="89"/>
      <c r="R432" s="89"/>
      <c r="S432" s="89"/>
      <c r="T432" s="89"/>
    </row>
    <row r="433" ht="15.75" customHeight="1">
      <c r="B433" s="573"/>
      <c r="C433" s="106"/>
      <c r="D433" s="106"/>
      <c r="E433" s="106"/>
      <c r="H433" s="106"/>
      <c r="I433" s="106"/>
      <c r="J433" s="106"/>
      <c r="P433" s="572"/>
      <c r="Q433" s="89"/>
      <c r="R433" s="89"/>
      <c r="S433" s="89"/>
      <c r="T433" s="89"/>
    </row>
    <row r="434" ht="15.75" customHeight="1">
      <c r="B434" s="573"/>
      <c r="C434" s="106"/>
      <c r="D434" s="106"/>
      <c r="E434" s="106"/>
      <c r="H434" s="106"/>
      <c r="I434" s="106"/>
      <c r="J434" s="106"/>
      <c r="P434" s="572"/>
      <c r="Q434" s="89"/>
      <c r="R434" s="89"/>
      <c r="S434" s="89"/>
      <c r="T434" s="89"/>
    </row>
    <row r="435" ht="15.75" customHeight="1">
      <c r="B435" s="573"/>
      <c r="C435" s="106"/>
      <c r="D435" s="106"/>
      <c r="E435" s="106"/>
      <c r="H435" s="106"/>
      <c r="I435" s="106"/>
      <c r="J435" s="106"/>
      <c r="P435" s="572"/>
      <c r="Q435" s="89"/>
      <c r="R435" s="89"/>
      <c r="S435" s="89"/>
      <c r="T435" s="89"/>
    </row>
    <row r="436" ht="15.75" customHeight="1">
      <c r="B436" s="573"/>
      <c r="C436" s="106"/>
      <c r="D436" s="106"/>
      <c r="E436" s="106"/>
      <c r="H436" s="106"/>
      <c r="I436" s="106"/>
      <c r="J436" s="106"/>
      <c r="P436" s="572"/>
      <c r="Q436" s="89"/>
      <c r="R436" s="89"/>
      <c r="S436" s="89"/>
      <c r="T436" s="89"/>
    </row>
    <row r="437" ht="15.75" customHeight="1">
      <c r="B437" s="573"/>
      <c r="C437" s="106"/>
      <c r="D437" s="106"/>
      <c r="E437" s="106"/>
      <c r="H437" s="106"/>
      <c r="I437" s="106"/>
      <c r="J437" s="106"/>
      <c r="P437" s="572"/>
      <c r="Q437" s="89"/>
      <c r="R437" s="89"/>
      <c r="S437" s="89"/>
      <c r="T437" s="89"/>
    </row>
    <row r="438" ht="15.75" customHeight="1">
      <c r="B438" s="573"/>
      <c r="C438" s="106"/>
      <c r="D438" s="106"/>
      <c r="E438" s="106"/>
      <c r="H438" s="106"/>
      <c r="I438" s="106"/>
      <c r="J438" s="106"/>
      <c r="P438" s="572"/>
      <c r="Q438" s="89"/>
      <c r="R438" s="89"/>
      <c r="S438" s="89"/>
      <c r="T438" s="89"/>
    </row>
    <row r="439" ht="15.75" customHeight="1">
      <c r="B439" s="573"/>
      <c r="C439" s="106"/>
      <c r="D439" s="106"/>
      <c r="E439" s="106"/>
      <c r="H439" s="106"/>
      <c r="I439" s="106"/>
      <c r="J439" s="106"/>
      <c r="P439" s="572"/>
      <c r="Q439" s="89"/>
      <c r="R439" s="89"/>
      <c r="S439" s="89"/>
      <c r="T439" s="89"/>
    </row>
    <row r="440" ht="15.75" customHeight="1">
      <c r="B440" s="573"/>
      <c r="C440" s="106"/>
      <c r="D440" s="106"/>
      <c r="E440" s="106"/>
      <c r="H440" s="106"/>
      <c r="I440" s="106"/>
      <c r="J440" s="106"/>
      <c r="P440" s="572"/>
      <c r="Q440" s="89"/>
      <c r="R440" s="89"/>
      <c r="S440" s="89"/>
      <c r="T440" s="89"/>
    </row>
    <row r="441" ht="15.75" customHeight="1">
      <c r="B441" s="573"/>
      <c r="C441" s="106"/>
      <c r="D441" s="106"/>
      <c r="E441" s="106"/>
      <c r="H441" s="106"/>
      <c r="I441" s="106"/>
      <c r="J441" s="106"/>
      <c r="P441" s="572"/>
      <c r="Q441" s="89"/>
      <c r="R441" s="89"/>
      <c r="S441" s="89"/>
      <c r="T441" s="89"/>
    </row>
    <row r="442" ht="15.75" customHeight="1">
      <c r="B442" s="573"/>
      <c r="C442" s="106"/>
      <c r="D442" s="106"/>
      <c r="E442" s="106"/>
      <c r="H442" s="106"/>
      <c r="I442" s="106"/>
      <c r="J442" s="106"/>
      <c r="P442" s="572"/>
      <c r="Q442" s="89"/>
      <c r="R442" s="89"/>
      <c r="S442" s="89"/>
      <c r="T442" s="89"/>
    </row>
    <row r="443" ht="15.75" customHeight="1">
      <c r="B443" s="573"/>
      <c r="C443" s="106"/>
      <c r="D443" s="106"/>
      <c r="E443" s="106"/>
      <c r="H443" s="106"/>
      <c r="I443" s="106"/>
      <c r="J443" s="106"/>
      <c r="P443" s="572"/>
      <c r="Q443" s="89"/>
      <c r="R443" s="89"/>
      <c r="S443" s="89"/>
      <c r="T443" s="89"/>
    </row>
    <row r="444" ht="15.75" customHeight="1">
      <c r="B444" s="573"/>
      <c r="C444" s="106"/>
      <c r="D444" s="106"/>
      <c r="E444" s="106"/>
      <c r="H444" s="106"/>
      <c r="I444" s="106"/>
      <c r="J444" s="106"/>
      <c r="P444" s="572"/>
      <c r="Q444" s="89"/>
      <c r="R444" s="89"/>
      <c r="S444" s="89"/>
      <c r="T444" s="89"/>
    </row>
    <row r="445" ht="15.75" customHeight="1">
      <c r="B445" s="573"/>
      <c r="C445" s="106"/>
      <c r="D445" s="106"/>
      <c r="E445" s="106"/>
      <c r="H445" s="106"/>
      <c r="I445" s="106"/>
      <c r="J445" s="106"/>
      <c r="P445" s="572"/>
      <c r="Q445" s="89"/>
      <c r="R445" s="89"/>
      <c r="S445" s="89"/>
      <c r="T445" s="89"/>
    </row>
    <row r="446" ht="15.75" customHeight="1">
      <c r="B446" s="573"/>
      <c r="C446" s="106"/>
      <c r="D446" s="106"/>
      <c r="E446" s="106"/>
      <c r="H446" s="106"/>
      <c r="I446" s="106"/>
      <c r="J446" s="106"/>
      <c r="P446" s="572"/>
      <c r="Q446" s="89"/>
      <c r="R446" s="89"/>
      <c r="S446" s="89"/>
      <c r="T446" s="89"/>
    </row>
    <row r="447" ht="15.75" customHeight="1">
      <c r="B447" s="573"/>
      <c r="C447" s="106"/>
      <c r="D447" s="106"/>
      <c r="E447" s="106"/>
      <c r="H447" s="106"/>
      <c r="I447" s="106"/>
      <c r="J447" s="106"/>
      <c r="P447" s="572"/>
      <c r="Q447" s="89"/>
      <c r="R447" s="89"/>
      <c r="S447" s="89"/>
      <c r="T447" s="89"/>
    </row>
    <row r="448" ht="15.75" customHeight="1">
      <c r="B448" s="573"/>
      <c r="C448" s="106"/>
      <c r="D448" s="106"/>
      <c r="E448" s="106"/>
      <c r="H448" s="106"/>
      <c r="I448" s="106"/>
      <c r="J448" s="106"/>
      <c r="P448" s="572"/>
      <c r="Q448" s="89"/>
      <c r="R448" s="89"/>
      <c r="S448" s="89"/>
      <c r="T448" s="89"/>
    </row>
    <row r="449" ht="15.75" customHeight="1">
      <c r="B449" s="573"/>
      <c r="C449" s="106"/>
      <c r="D449" s="106"/>
      <c r="E449" s="106"/>
      <c r="H449" s="106"/>
      <c r="I449" s="106"/>
      <c r="J449" s="106"/>
      <c r="P449" s="572"/>
      <c r="Q449" s="89"/>
      <c r="R449" s="89"/>
      <c r="S449" s="89"/>
      <c r="T449" s="89"/>
    </row>
    <row r="450" ht="15.75" customHeight="1">
      <c r="B450" s="573"/>
      <c r="C450" s="106"/>
      <c r="D450" s="106"/>
      <c r="E450" s="106"/>
      <c r="H450" s="106"/>
      <c r="I450" s="106"/>
      <c r="J450" s="106"/>
      <c r="P450" s="572"/>
      <c r="Q450" s="89"/>
      <c r="R450" s="89"/>
      <c r="S450" s="89"/>
      <c r="T450" s="89"/>
    </row>
    <row r="451" ht="15.75" customHeight="1">
      <c r="B451" s="573"/>
      <c r="C451" s="106"/>
      <c r="D451" s="106"/>
      <c r="E451" s="106"/>
      <c r="H451" s="106"/>
      <c r="I451" s="106"/>
      <c r="J451" s="106"/>
      <c r="P451" s="572"/>
      <c r="Q451" s="89"/>
      <c r="R451" s="89"/>
      <c r="S451" s="89"/>
      <c r="T451" s="89"/>
    </row>
    <row r="452" ht="15.75" customHeight="1">
      <c r="B452" s="573"/>
      <c r="C452" s="106"/>
      <c r="D452" s="106"/>
      <c r="E452" s="106"/>
      <c r="H452" s="106"/>
      <c r="I452" s="106"/>
      <c r="J452" s="106"/>
      <c r="P452" s="572"/>
      <c r="Q452" s="89"/>
      <c r="R452" s="89"/>
      <c r="S452" s="89"/>
      <c r="T452" s="89"/>
    </row>
    <row r="453" ht="15.75" customHeight="1">
      <c r="B453" s="573"/>
      <c r="C453" s="106"/>
      <c r="D453" s="106"/>
      <c r="E453" s="106"/>
      <c r="H453" s="106"/>
      <c r="I453" s="106"/>
      <c r="J453" s="106"/>
      <c r="P453" s="572"/>
      <c r="Q453" s="89"/>
      <c r="R453" s="89"/>
      <c r="S453" s="89"/>
      <c r="T453" s="89"/>
    </row>
    <row r="454" ht="15.75" customHeight="1">
      <c r="B454" s="573"/>
      <c r="C454" s="106"/>
      <c r="D454" s="106"/>
      <c r="E454" s="106"/>
      <c r="H454" s="106"/>
      <c r="I454" s="106"/>
      <c r="J454" s="106"/>
      <c r="P454" s="572"/>
      <c r="Q454" s="89"/>
      <c r="R454" s="89"/>
      <c r="S454" s="89"/>
      <c r="T454" s="89"/>
    </row>
    <row r="455" ht="15.75" customHeight="1">
      <c r="B455" s="573"/>
      <c r="C455" s="106"/>
      <c r="D455" s="106"/>
      <c r="E455" s="106"/>
      <c r="H455" s="106"/>
      <c r="I455" s="106"/>
      <c r="J455" s="106"/>
      <c r="P455" s="572"/>
      <c r="Q455" s="89"/>
      <c r="R455" s="89"/>
      <c r="S455" s="89"/>
      <c r="T455" s="89"/>
    </row>
    <row r="456" ht="15.75" customHeight="1">
      <c r="B456" s="573"/>
      <c r="C456" s="106"/>
      <c r="D456" s="106"/>
      <c r="E456" s="106"/>
      <c r="H456" s="106"/>
      <c r="I456" s="106"/>
      <c r="J456" s="106"/>
      <c r="P456" s="572"/>
      <c r="Q456" s="89"/>
      <c r="R456" s="89"/>
      <c r="S456" s="89"/>
      <c r="T456" s="89"/>
    </row>
    <row r="457" ht="15.75" customHeight="1">
      <c r="B457" s="573"/>
      <c r="C457" s="106"/>
      <c r="D457" s="106"/>
      <c r="E457" s="106"/>
      <c r="H457" s="106"/>
      <c r="I457" s="106"/>
      <c r="J457" s="106"/>
      <c r="P457" s="572"/>
      <c r="Q457" s="89"/>
      <c r="R457" s="89"/>
      <c r="S457" s="89"/>
      <c r="T457" s="89"/>
    </row>
    <row r="458" ht="15.75" customHeight="1">
      <c r="B458" s="573"/>
      <c r="C458" s="106"/>
      <c r="D458" s="106"/>
      <c r="E458" s="106"/>
      <c r="H458" s="106"/>
      <c r="I458" s="106"/>
      <c r="J458" s="106"/>
      <c r="P458" s="572"/>
      <c r="Q458" s="89"/>
      <c r="R458" s="89"/>
      <c r="S458" s="89"/>
      <c r="T458" s="89"/>
    </row>
    <row r="459" ht="15.75" customHeight="1">
      <c r="B459" s="573"/>
      <c r="C459" s="106"/>
      <c r="D459" s="106"/>
      <c r="E459" s="106"/>
      <c r="H459" s="106"/>
      <c r="I459" s="106"/>
      <c r="J459" s="106"/>
      <c r="P459" s="572"/>
      <c r="Q459" s="89"/>
      <c r="R459" s="89"/>
      <c r="S459" s="89"/>
      <c r="T459" s="89"/>
    </row>
    <row r="460" ht="15.75" customHeight="1">
      <c r="B460" s="573"/>
      <c r="C460" s="106"/>
      <c r="D460" s="106"/>
      <c r="E460" s="106"/>
      <c r="H460" s="106"/>
      <c r="I460" s="106"/>
      <c r="J460" s="106"/>
      <c r="P460" s="572"/>
      <c r="Q460" s="89"/>
      <c r="R460" s="89"/>
      <c r="S460" s="89"/>
      <c r="T460" s="89"/>
    </row>
    <row r="461" ht="15.75" customHeight="1">
      <c r="B461" s="573"/>
      <c r="C461" s="106"/>
      <c r="D461" s="106"/>
      <c r="E461" s="106"/>
      <c r="H461" s="106"/>
      <c r="I461" s="106"/>
      <c r="J461" s="106"/>
      <c r="P461" s="572"/>
      <c r="Q461" s="89"/>
      <c r="R461" s="89"/>
      <c r="S461" s="89"/>
      <c r="T461" s="89"/>
    </row>
    <row r="462" ht="15.75" customHeight="1">
      <c r="B462" s="573"/>
      <c r="C462" s="106"/>
      <c r="D462" s="106"/>
      <c r="E462" s="106"/>
      <c r="H462" s="106"/>
      <c r="I462" s="106"/>
      <c r="J462" s="106"/>
      <c r="P462" s="572"/>
      <c r="Q462" s="89"/>
      <c r="R462" s="89"/>
      <c r="S462" s="89"/>
      <c r="T462" s="89"/>
    </row>
    <row r="463" ht="15.75" customHeight="1">
      <c r="B463" s="573"/>
      <c r="C463" s="106"/>
      <c r="D463" s="106"/>
      <c r="E463" s="106"/>
      <c r="H463" s="106"/>
      <c r="I463" s="106"/>
      <c r="J463" s="106"/>
      <c r="P463" s="572"/>
      <c r="Q463" s="89"/>
      <c r="R463" s="89"/>
      <c r="S463" s="89"/>
      <c r="T463" s="89"/>
    </row>
    <row r="464" ht="15.75" customHeight="1">
      <c r="B464" s="573"/>
      <c r="C464" s="106"/>
      <c r="D464" s="106"/>
      <c r="E464" s="106"/>
      <c r="H464" s="106"/>
      <c r="I464" s="106"/>
      <c r="J464" s="106"/>
      <c r="P464" s="572"/>
      <c r="Q464" s="89"/>
      <c r="R464" s="89"/>
      <c r="S464" s="89"/>
      <c r="T464" s="89"/>
    </row>
    <row r="465" ht="15.75" customHeight="1">
      <c r="B465" s="573"/>
      <c r="C465" s="106"/>
      <c r="D465" s="106"/>
      <c r="E465" s="106"/>
      <c r="H465" s="106"/>
      <c r="I465" s="106"/>
      <c r="J465" s="106"/>
      <c r="P465" s="572"/>
      <c r="Q465" s="89"/>
      <c r="R465" s="89"/>
      <c r="S465" s="89"/>
      <c r="T465" s="89"/>
    </row>
    <row r="466" ht="15.75" customHeight="1">
      <c r="B466" s="573"/>
      <c r="C466" s="106"/>
      <c r="D466" s="106"/>
      <c r="E466" s="106"/>
      <c r="H466" s="106"/>
      <c r="I466" s="106"/>
      <c r="J466" s="106"/>
      <c r="P466" s="572"/>
      <c r="Q466" s="89"/>
      <c r="R466" s="89"/>
      <c r="S466" s="89"/>
      <c r="T466" s="89"/>
    </row>
    <row r="467" ht="15.75" customHeight="1">
      <c r="B467" s="573"/>
      <c r="C467" s="106"/>
      <c r="D467" s="106"/>
      <c r="E467" s="106"/>
      <c r="H467" s="106"/>
      <c r="I467" s="106"/>
      <c r="J467" s="106"/>
      <c r="P467" s="572"/>
      <c r="Q467" s="89"/>
      <c r="R467" s="89"/>
      <c r="S467" s="89"/>
      <c r="T467" s="89"/>
    </row>
    <row r="468" ht="15.75" customHeight="1">
      <c r="B468" s="573"/>
      <c r="C468" s="106"/>
      <c r="D468" s="106"/>
      <c r="E468" s="106"/>
      <c r="H468" s="106"/>
      <c r="I468" s="106"/>
      <c r="J468" s="106"/>
      <c r="P468" s="572"/>
      <c r="Q468" s="89"/>
      <c r="R468" s="89"/>
      <c r="S468" s="89"/>
      <c r="T468" s="89"/>
    </row>
    <row r="469" ht="15.75" customHeight="1">
      <c r="B469" s="573"/>
      <c r="C469" s="106"/>
      <c r="D469" s="106"/>
      <c r="E469" s="106"/>
      <c r="H469" s="106"/>
      <c r="I469" s="106"/>
      <c r="J469" s="106"/>
      <c r="P469" s="572"/>
      <c r="Q469" s="89"/>
      <c r="R469" s="89"/>
      <c r="S469" s="89"/>
      <c r="T469" s="89"/>
    </row>
    <row r="470" ht="15.75" customHeight="1">
      <c r="B470" s="573"/>
      <c r="C470" s="106"/>
      <c r="D470" s="106"/>
      <c r="E470" s="106"/>
      <c r="H470" s="106"/>
      <c r="I470" s="106"/>
      <c r="J470" s="106"/>
      <c r="P470" s="572"/>
      <c r="Q470" s="89"/>
      <c r="R470" s="89"/>
      <c r="S470" s="89"/>
      <c r="T470" s="89"/>
    </row>
    <row r="471" ht="15.75" customHeight="1">
      <c r="B471" s="573"/>
      <c r="C471" s="106"/>
      <c r="D471" s="106"/>
      <c r="E471" s="106"/>
      <c r="H471" s="106"/>
      <c r="I471" s="106"/>
      <c r="J471" s="106"/>
      <c r="P471" s="572"/>
      <c r="Q471" s="89"/>
      <c r="R471" s="89"/>
      <c r="S471" s="89"/>
      <c r="T471" s="89"/>
    </row>
    <row r="472" ht="15.75" customHeight="1">
      <c r="B472" s="573"/>
      <c r="C472" s="106"/>
      <c r="D472" s="106"/>
      <c r="E472" s="106"/>
      <c r="H472" s="106"/>
      <c r="I472" s="106"/>
      <c r="J472" s="106"/>
      <c r="P472" s="572"/>
      <c r="Q472" s="89"/>
      <c r="R472" s="89"/>
      <c r="S472" s="89"/>
      <c r="T472" s="89"/>
    </row>
    <row r="473" ht="15.75" customHeight="1">
      <c r="B473" s="573"/>
      <c r="C473" s="106"/>
      <c r="D473" s="106"/>
      <c r="E473" s="106"/>
      <c r="H473" s="106"/>
      <c r="I473" s="106"/>
      <c r="J473" s="106"/>
      <c r="P473" s="572"/>
      <c r="Q473" s="89"/>
      <c r="R473" s="89"/>
      <c r="S473" s="89"/>
      <c r="T473" s="89"/>
    </row>
    <row r="474" ht="15.75" customHeight="1">
      <c r="B474" s="573"/>
      <c r="C474" s="106"/>
      <c r="D474" s="106"/>
      <c r="E474" s="106"/>
      <c r="H474" s="106"/>
      <c r="I474" s="106"/>
      <c r="J474" s="106"/>
      <c r="P474" s="572"/>
      <c r="Q474" s="89"/>
      <c r="R474" s="89"/>
      <c r="S474" s="89"/>
      <c r="T474" s="89"/>
    </row>
    <row r="475" ht="15.75" customHeight="1">
      <c r="B475" s="573"/>
      <c r="C475" s="106"/>
      <c r="D475" s="106"/>
      <c r="E475" s="106"/>
      <c r="H475" s="106"/>
      <c r="I475" s="106"/>
      <c r="J475" s="106"/>
      <c r="P475" s="572"/>
      <c r="Q475" s="89"/>
      <c r="R475" s="89"/>
      <c r="S475" s="89"/>
      <c r="T475" s="89"/>
    </row>
    <row r="476" ht="15.75" customHeight="1">
      <c r="B476" s="573"/>
      <c r="C476" s="106"/>
      <c r="D476" s="106"/>
      <c r="E476" s="106"/>
      <c r="H476" s="106"/>
      <c r="I476" s="106"/>
      <c r="J476" s="106"/>
      <c r="P476" s="572"/>
      <c r="Q476" s="89"/>
      <c r="R476" s="89"/>
      <c r="S476" s="89"/>
      <c r="T476" s="89"/>
    </row>
    <row r="477" ht="15.75" customHeight="1">
      <c r="B477" s="573"/>
      <c r="C477" s="106"/>
      <c r="D477" s="106"/>
      <c r="E477" s="106"/>
      <c r="H477" s="106"/>
      <c r="I477" s="106"/>
      <c r="J477" s="106"/>
      <c r="P477" s="572"/>
      <c r="Q477" s="89"/>
      <c r="R477" s="89"/>
      <c r="S477" s="89"/>
      <c r="T477" s="89"/>
    </row>
    <row r="478" ht="15.75" customHeight="1">
      <c r="B478" s="573"/>
      <c r="C478" s="106"/>
      <c r="D478" s="106"/>
      <c r="E478" s="106"/>
      <c r="H478" s="106"/>
      <c r="I478" s="106"/>
      <c r="J478" s="106"/>
      <c r="P478" s="572"/>
      <c r="Q478" s="89"/>
      <c r="R478" s="89"/>
      <c r="S478" s="89"/>
      <c r="T478" s="89"/>
    </row>
    <row r="479" ht="15.75" customHeight="1">
      <c r="B479" s="573"/>
      <c r="C479" s="106"/>
      <c r="D479" s="106"/>
      <c r="E479" s="106"/>
      <c r="H479" s="106"/>
      <c r="I479" s="106"/>
      <c r="J479" s="106"/>
      <c r="P479" s="572"/>
      <c r="Q479" s="89"/>
      <c r="R479" s="89"/>
      <c r="S479" s="89"/>
      <c r="T479" s="89"/>
    </row>
    <row r="480" ht="15.75" customHeight="1">
      <c r="B480" s="573"/>
      <c r="C480" s="106"/>
      <c r="D480" s="106"/>
      <c r="E480" s="106"/>
      <c r="H480" s="106"/>
      <c r="I480" s="106"/>
      <c r="J480" s="106"/>
      <c r="P480" s="572"/>
      <c r="Q480" s="89"/>
      <c r="R480" s="89"/>
      <c r="S480" s="89"/>
      <c r="T480" s="89"/>
    </row>
    <row r="481" ht="15.75" customHeight="1">
      <c r="B481" s="573"/>
      <c r="C481" s="106"/>
      <c r="D481" s="106"/>
      <c r="E481" s="106"/>
      <c r="H481" s="106"/>
      <c r="I481" s="106"/>
      <c r="J481" s="106"/>
      <c r="P481" s="572"/>
      <c r="Q481" s="89"/>
      <c r="R481" s="89"/>
      <c r="S481" s="89"/>
      <c r="T481" s="89"/>
    </row>
    <row r="482" ht="15.75" customHeight="1">
      <c r="B482" s="573"/>
      <c r="C482" s="106"/>
      <c r="D482" s="106"/>
      <c r="E482" s="106"/>
      <c r="H482" s="106"/>
      <c r="I482" s="106"/>
      <c r="J482" s="106"/>
      <c r="P482" s="572"/>
      <c r="Q482" s="89"/>
      <c r="R482" s="89"/>
      <c r="S482" s="89"/>
      <c r="T482" s="89"/>
    </row>
    <row r="483" ht="15.75" customHeight="1">
      <c r="B483" s="573"/>
      <c r="C483" s="106"/>
      <c r="D483" s="106"/>
      <c r="E483" s="106"/>
      <c r="H483" s="106"/>
      <c r="I483" s="106"/>
      <c r="J483" s="106"/>
      <c r="P483" s="572"/>
      <c r="Q483" s="89"/>
      <c r="R483" s="89"/>
      <c r="S483" s="89"/>
      <c r="T483" s="89"/>
    </row>
    <row r="484" ht="15.75" customHeight="1">
      <c r="B484" s="573"/>
      <c r="C484" s="106"/>
      <c r="D484" s="106"/>
      <c r="E484" s="106"/>
      <c r="H484" s="106"/>
      <c r="I484" s="106"/>
      <c r="J484" s="106"/>
      <c r="P484" s="572"/>
      <c r="Q484" s="89"/>
      <c r="R484" s="89"/>
      <c r="S484" s="89"/>
      <c r="T484" s="89"/>
    </row>
    <row r="485" ht="15.75" customHeight="1">
      <c r="B485" s="573"/>
      <c r="C485" s="106"/>
      <c r="D485" s="106"/>
      <c r="E485" s="106"/>
      <c r="H485" s="106"/>
      <c r="I485" s="106"/>
      <c r="J485" s="106"/>
      <c r="P485" s="572"/>
      <c r="Q485" s="89"/>
      <c r="R485" s="89"/>
      <c r="S485" s="89"/>
      <c r="T485" s="89"/>
    </row>
    <row r="486" ht="15.75" customHeight="1">
      <c r="B486" s="573"/>
      <c r="C486" s="106"/>
      <c r="D486" s="106"/>
      <c r="E486" s="106"/>
      <c r="H486" s="106"/>
      <c r="I486" s="106"/>
      <c r="J486" s="106"/>
      <c r="P486" s="572"/>
      <c r="Q486" s="89"/>
      <c r="R486" s="89"/>
      <c r="S486" s="89"/>
      <c r="T486" s="89"/>
    </row>
    <row r="487" ht="15.75" customHeight="1">
      <c r="B487" s="573"/>
      <c r="C487" s="106"/>
      <c r="D487" s="106"/>
      <c r="E487" s="106"/>
      <c r="H487" s="106"/>
      <c r="I487" s="106"/>
      <c r="J487" s="106"/>
      <c r="P487" s="572"/>
      <c r="Q487" s="89"/>
      <c r="R487" s="89"/>
      <c r="S487" s="89"/>
      <c r="T487" s="89"/>
    </row>
    <row r="488" ht="15.75" customHeight="1">
      <c r="B488" s="573"/>
      <c r="C488" s="106"/>
      <c r="D488" s="106"/>
      <c r="E488" s="106"/>
      <c r="H488" s="106"/>
      <c r="I488" s="106"/>
      <c r="J488" s="106"/>
      <c r="P488" s="572"/>
      <c r="Q488" s="89"/>
      <c r="R488" s="89"/>
      <c r="S488" s="89"/>
      <c r="T488" s="89"/>
    </row>
    <row r="489" ht="15.75" customHeight="1">
      <c r="B489" s="573"/>
      <c r="C489" s="106"/>
      <c r="D489" s="106"/>
      <c r="E489" s="106"/>
      <c r="H489" s="106"/>
      <c r="I489" s="106"/>
      <c r="J489" s="106"/>
      <c r="P489" s="572"/>
      <c r="Q489" s="89"/>
      <c r="R489" s="89"/>
      <c r="S489" s="89"/>
      <c r="T489" s="89"/>
    </row>
    <row r="490" ht="15.75" customHeight="1">
      <c r="B490" s="573"/>
      <c r="C490" s="106"/>
      <c r="D490" s="106"/>
      <c r="E490" s="106"/>
      <c r="H490" s="106"/>
      <c r="I490" s="106"/>
      <c r="J490" s="106"/>
      <c r="P490" s="572"/>
      <c r="Q490" s="89"/>
      <c r="R490" s="89"/>
      <c r="S490" s="89"/>
      <c r="T490" s="89"/>
    </row>
    <row r="491" ht="15.75" customHeight="1">
      <c r="B491" s="573"/>
      <c r="C491" s="106"/>
      <c r="D491" s="106"/>
      <c r="E491" s="106"/>
      <c r="H491" s="106"/>
      <c r="I491" s="106"/>
      <c r="J491" s="106"/>
      <c r="P491" s="572"/>
      <c r="Q491" s="89"/>
      <c r="R491" s="89"/>
      <c r="S491" s="89"/>
      <c r="T491" s="89"/>
    </row>
    <row r="492" ht="15.75" customHeight="1">
      <c r="B492" s="573"/>
      <c r="C492" s="106"/>
      <c r="D492" s="106"/>
      <c r="E492" s="106"/>
      <c r="H492" s="106"/>
      <c r="I492" s="106"/>
      <c r="J492" s="106"/>
      <c r="P492" s="572"/>
      <c r="Q492" s="89"/>
      <c r="R492" s="89"/>
      <c r="S492" s="89"/>
      <c r="T492" s="89"/>
    </row>
    <row r="493" ht="15.75" customHeight="1">
      <c r="B493" s="573"/>
      <c r="C493" s="106"/>
      <c r="D493" s="106"/>
      <c r="E493" s="106"/>
      <c r="H493" s="106"/>
      <c r="I493" s="106"/>
      <c r="J493" s="106"/>
      <c r="P493" s="572"/>
      <c r="Q493" s="89"/>
      <c r="R493" s="89"/>
      <c r="S493" s="89"/>
      <c r="T493" s="89"/>
    </row>
    <row r="494" ht="15.75" customHeight="1">
      <c r="B494" s="573"/>
      <c r="C494" s="106"/>
      <c r="D494" s="106"/>
      <c r="E494" s="106"/>
      <c r="H494" s="106"/>
      <c r="I494" s="106"/>
      <c r="J494" s="106"/>
      <c r="P494" s="572"/>
      <c r="Q494" s="89"/>
      <c r="R494" s="89"/>
      <c r="S494" s="89"/>
      <c r="T494" s="89"/>
    </row>
    <row r="495" ht="15.75" customHeight="1">
      <c r="B495" s="573"/>
      <c r="C495" s="106"/>
      <c r="D495" s="106"/>
      <c r="E495" s="106"/>
      <c r="H495" s="106"/>
      <c r="I495" s="106"/>
      <c r="J495" s="106"/>
      <c r="P495" s="572"/>
      <c r="Q495" s="89"/>
      <c r="R495" s="89"/>
      <c r="S495" s="89"/>
      <c r="T495" s="89"/>
    </row>
    <row r="496" ht="15.75" customHeight="1">
      <c r="B496" s="573"/>
      <c r="C496" s="106"/>
      <c r="D496" s="106"/>
      <c r="E496" s="106"/>
      <c r="H496" s="106"/>
      <c r="I496" s="106"/>
      <c r="J496" s="106"/>
      <c r="P496" s="572"/>
      <c r="Q496" s="89"/>
      <c r="R496" s="89"/>
      <c r="S496" s="89"/>
      <c r="T496" s="89"/>
    </row>
    <row r="497" ht="15.75" customHeight="1">
      <c r="B497" s="573"/>
      <c r="C497" s="106"/>
      <c r="D497" s="106"/>
      <c r="E497" s="106"/>
      <c r="H497" s="106"/>
      <c r="I497" s="106"/>
      <c r="J497" s="106"/>
      <c r="P497" s="572"/>
      <c r="Q497" s="89"/>
      <c r="R497" s="89"/>
      <c r="S497" s="89"/>
      <c r="T497" s="89"/>
    </row>
    <row r="498" ht="15.75" customHeight="1">
      <c r="B498" s="573"/>
      <c r="C498" s="106"/>
      <c r="D498" s="106"/>
      <c r="E498" s="106"/>
      <c r="H498" s="106"/>
      <c r="I498" s="106"/>
      <c r="J498" s="106"/>
      <c r="P498" s="572"/>
      <c r="Q498" s="89"/>
      <c r="R498" s="89"/>
      <c r="S498" s="89"/>
      <c r="T498" s="89"/>
    </row>
    <row r="499" ht="15.75" customHeight="1">
      <c r="B499" s="573"/>
      <c r="C499" s="106"/>
      <c r="D499" s="106"/>
      <c r="E499" s="106"/>
      <c r="H499" s="106"/>
      <c r="I499" s="106"/>
      <c r="J499" s="106"/>
      <c r="P499" s="572"/>
      <c r="Q499" s="89"/>
      <c r="R499" s="89"/>
      <c r="S499" s="89"/>
      <c r="T499" s="89"/>
    </row>
    <row r="500" ht="15.75" customHeight="1">
      <c r="B500" s="573"/>
      <c r="C500" s="106"/>
      <c r="D500" s="106"/>
      <c r="E500" s="106"/>
      <c r="H500" s="106"/>
      <c r="I500" s="106"/>
      <c r="J500" s="106"/>
      <c r="P500" s="572"/>
      <c r="Q500" s="89"/>
      <c r="R500" s="89"/>
      <c r="S500" s="89"/>
      <c r="T500" s="89"/>
    </row>
    <row r="501" ht="15.75" customHeight="1">
      <c r="B501" s="573"/>
      <c r="C501" s="106"/>
      <c r="D501" s="106"/>
      <c r="E501" s="106"/>
      <c r="H501" s="106"/>
      <c r="I501" s="106"/>
      <c r="J501" s="106"/>
      <c r="P501" s="572"/>
      <c r="Q501" s="89"/>
      <c r="R501" s="89"/>
      <c r="S501" s="89"/>
      <c r="T501" s="89"/>
    </row>
    <row r="502" ht="15.75" customHeight="1">
      <c r="B502" s="573"/>
      <c r="C502" s="106"/>
      <c r="D502" s="106"/>
      <c r="E502" s="106"/>
      <c r="H502" s="106"/>
      <c r="I502" s="106"/>
      <c r="J502" s="106"/>
      <c r="P502" s="572"/>
      <c r="Q502" s="89"/>
      <c r="R502" s="89"/>
      <c r="S502" s="89"/>
      <c r="T502" s="89"/>
    </row>
    <row r="503" ht="15.75" customHeight="1">
      <c r="B503" s="573"/>
      <c r="C503" s="106"/>
      <c r="D503" s="106"/>
      <c r="E503" s="106"/>
      <c r="H503" s="106"/>
      <c r="I503" s="106"/>
      <c r="J503" s="106"/>
      <c r="P503" s="572"/>
      <c r="Q503" s="89"/>
      <c r="R503" s="89"/>
      <c r="S503" s="89"/>
      <c r="T503" s="89"/>
    </row>
    <row r="504" ht="15.75" customHeight="1">
      <c r="B504" s="573"/>
      <c r="C504" s="106"/>
      <c r="D504" s="106"/>
      <c r="E504" s="106"/>
      <c r="H504" s="106"/>
      <c r="I504" s="106"/>
      <c r="J504" s="106"/>
      <c r="P504" s="572"/>
      <c r="Q504" s="89"/>
      <c r="R504" s="89"/>
      <c r="S504" s="89"/>
      <c r="T504" s="89"/>
    </row>
    <row r="505" ht="15.75" customHeight="1">
      <c r="B505" s="573"/>
      <c r="C505" s="106"/>
      <c r="D505" s="106"/>
      <c r="E505" s="106"/>
      <c r="H505" s="106"/>
      <c r="I505" s="106"/>
      <c r="J505" s="106"/>
      <c r="P505" s="572"/>
      <c r="Q505" s="89"/>
      <c r="R505" s="89"/>
      <c r="S505" s="89"/>
      <c r="T505" s="89"/>
    </row>
    <row r="506" ht="15.75" customHeight="1">
      <c r="B506" s="573"/>
      <c r="C506" s="106"/>
      <c r="D506" s="106"/>
      <c r="E506" s="106"/>
      <c r="H506" s="106"/>
      <c r="I506" s="106"/>
      <c r="J506" s="106"/>
      <c r="P506" s="572"/>
      <c r="Q506" s="89"/>
      <c r="R506" s="89"/>
      <c r="S506" s="89"/>
      <c r="T506" s="89"/>
    </row>
    <row r="507" ht="15.75" customHeight="1">
      <c r="B507" s="573"/>
      <c r="C507" s="106"/>
      <c r="D507" s="106"/>
      <c r="E507" s="106"/>
      <c r="H507" s="106"/>
      <c r="I507" s="106"/>
      <c r="J507" s="106"/>
      <c r="P507" s="572"/>
      <c r="Q507" s="89"/>
      <c r="R507" s="89"/>
      <c r="S507" s="89"/>
      <c r="T507" s="89"/>
    </row>
    <row r="508" ht="15.75" customHeight="1">
      <c r="B508" s="573"/>
      <c r="C508" s="106"/>
      <c r="D508" s="106"/>
      <c r="E508" s="106"/>
      <c r="H508" s="106"/>
      <c r="I508" s="106"/>
      <c r="J508" s="106"/>
      <c r="P508" s="572"/>
      <c r="Q508" s="89"/>
      <c r="R508" s="89"/>
      <c r="S508" s="89"/>
      <c r="T508" s="89"/>
    </row>
    <row r="509" ht="15.75" customHeight="1">
      <c r="B509" s="573"/>
      <c r="C509" s="106"/>
      <c r="D509" s="106"/>
      <c r="E509" s="106"/>
      <c r="H509" s="106"/>
      <c r="I509" s="106"/>
      <c r="J509" s="106"/>
      <c r="P509" s="572"/>
      <c r="Q509" s="89"/>
      <c r="R509" s="89"/>
      <c r="S509" s="89"/>
      <c r="T509" s="89"/>
    </row>
    <row r="510" ht="15.75" customHeight="1">
      <c r="B510" s="573"/>
      <c r="C510" s="106"/>
      <c r="D510" s="106"/>
      <c r="E510" s="106"/>
      <c r="H510" s="106"/>
      <c r="I510" s="106"/>
      <c r="J510" s="106"/>
      <c r="P510" s="572"/>
      <c r="Q510" s="89"/>
      <c r="R510" s="89"/>
      <c r="S510" s="89"/>
      <c r="T510" s="89"/>
    </row>
    <row r="511" ht="15.75" customHeight="1">
      <c r="B511" s="573"/>
      <c r="C511" s="106"/>
      <c r="D511" s="106"/>
      <c r="E511" s="106"/>
      <c r="H511" s="106"/>
      <c r="I511" s="106"/>
      <c r="J511" s="106"/>
      <c r="P511" s="572"/>
      <c r="Q511" s="89"/>
      <c r="R511" s="89"/>
      <c r="S511" s="89"/>
      <c r="T511" s="89"/>
    </row>
    <row r="512" ht="15.75" customHeight="1">
      <c r="B512" s="573"/>
      <c r="C512" s="106"/>
      <c r="D512" s="106"/>
      <c r="E512" s="106"/>
      <c r="H512" s="106"/>
      <c r="I512" s="106"/>
      <c r="J512" s="106"/>
      <c r="P512" s="572"/>
      <c r="Q512" s="89"/>
      <c r="R512" s="89"/>
      <c r="S512" s="89"/>
      <c r="T512" s="89"/>
    </row>
    <row r="513" ht="15.75" customHeight="1">
      <c r="B513" s="573"/>
      <c r="C513" s="106"/>
      <c r="D513" s="106"/>
      <c r="E513" s="106"/>
      <c r="H513" s="106"/>
      <c r="I513" s="106"/>
      <c r="J513" s="106"/>
      <c r="P513" s="572"/>
      <c r="Q513" s="89"/>
      <c r="R513" s="89"/>
      <c r="S513" s="89"/>
      <c r="T513" s="89"/>
    </row>
    <row r="514" ht="15.75" customHeight="1">
      <c r="B514" s="573"/>
      <c r="C514" s="106"/>
      <c r="D514" s="106"/>
      <c r="E514" s="106"/>
      <c r="H514" s="106"/>
      <c r="I514" s="106"/>
      <c r="J514" s="106"/>
      <c r="P514" s="572"/>
      <c r="Q514" s="89"/>
      <c r="R514" s="89"/>
      <c r="S514" s="89"/>
      <c r="T514" s="89"/>
    </row>
    <row r="515" ht="15.75" customHeight="1">
      <c r="B515" s="573"/>
      <c r="C515" s="106"/>
      <c r="D515" s="106"/>
      <c r="E515" s="106"/>
      <c r="H515" s="106"/>
      <c r="I515" s="106"/>
      <c r="J515" s="106"/>
      <c r="P515" s="572"/>
      <c r="Q515" s="89"/>
      <c r="R515" s="89"/>
      <c r="S515" s="89"/>
      <c r="T515" s="89"/>
    </row>
    <row r="516" ht="15.75" customHeight="1">
      <c r="B516" s="573"/>
      <c r="C516" s="106"/>
      <c r="D516" s="106"/>
      <c r="E516" s="106"/>
      <c r="H516" s="106"/>
      <c r="I516" s="106"/>
      <c r="J516" s="106"/>
      <c r="P516" s="572"/>
      <c r="Q516" s="89"/>
      <c r="R516" s="89"/>
      <c r="S516" s="89"/>
      <c r="T516" s="89"/>
    </row>
    <row r="517" ht="15.75" customHeight="1">
      <c r="B517" s="573"/>
      <c r="C517" s="106"/>
      <c r="D517" s="106"/>
      <c r="E517" s="106"/>
      <c r="H517" s="106"/>
      <c r="I517" s="106"/>
      <c r="J517" s="106"/>
      <c r="P517" s="572"/>
      <c r="Q517" s="89"/>
      <c r="R517" s="89"/>
      <c r="S517" s="89"/>
      <c r="T517" s="89"/>
    </row>
    <row r="518" ht="15.75" customHeight="1">
      <c r="B518" s="573"/>
      <c r="C518" s="106"/>
      <c r="D518" s="106"/>
      <c r="E518" s="106"/>
      <c r="H518" s="106"/>
      <c r="I518" s="106"/>
      <c r="J518" s="106"/>
      <c r="P518" s="572"/>
      <c r="Q518" s="89"/>
      <c r="R518" s="89"/>
      <c r="S518" s="89"/>
      <c r="T518" s="89"/>
    </row>
    <row r="519" ht="15.75" customHeight="1">
      <c r="B519" s="573"/>
      <c r="C519" s="106"/>
      <c r="D519" s="106"/>
      <c r="E519" s="106"/>
      <c r="H519" s="106"/>
      <c r="I519" s="106"/>
      <c r="J519" s="106"/>
      <c r="P519" s="572"/>
      <c r="Q519" s="89"/>
      <c r="R519" s="89"/>
      <c r="S519" s="89"/>
      <c r="T519" s="89"/>
    </row>
    <row r="520" ht="15.75" customHeight="1">
      <c r="B520" s="573"/>
      <c r="C520" s="106"/>
      <c r="D520" s="106"/>
      <c r="E520" s="106"/>
      <c r="H520" s="106"/>
      <c r="I520" s="106"/>
      <c r="J520" s="106"/>
      <c r="P520" s="572"/>
      <c r="Q520" s="89"/>
      <c r="R520" s="89"/>
      <c r="S520" s="89"/>
      <c r="T520" s="89"/>
    </row>
    <row r="521" ht="15.75" customHeight="1">
      <c r="B521" s="573"/>
      <c r="C521" s="106"/>
      <c r="D521" s="106"/>
      <c r="E521" s="106"/>
      <c r="H521" s="106"/>
      <c r="I521" s="106"/>
      <c r="J521" s="106"/>
      <c r="P521" s="572"/>
      <c r="Q521" s="89"/>
      <c r="R521" s="89"/>
      <c r="S521" s="89"/>
      <c r="T521" s="89"/>
    </row>
    <row r="522" ht="15.75" customHeight="1">
      <c r="B522" s="573"/>
      <c r="C522" s="106"/>
      <c r="D522" s="106"/>
      <c r="E522" s="106"/>
      <c r="H522" s="106"/>
      <c r="I522" s="106"/>
      <c r="J522" s="106"/>
      <c r="P522" s="572"/>
      <c r="Q522" s="89"/>
      <c r="R522" s="89"/>
      <c r="S522" s="89"/>
      <c r="T522" s="89"/>
    </row>
    <row r="523" ht="15.75" customHeight="1">
      <c r="B523" s="573"/>
      <c r="C523" s="106"/>
      <c r="D523" s="106"/>
      <c r="E523" s="106"/>
      <c r="H523" s="106"/>
      <c r="I523" s="106"/>
      <c r="J523" s="106"/>
      <c r="P523" s="572"/>
      <c r="Q523" s="89"/>
      <c r="R523" s="89"/>
      <c r="S523" s="89"/>
      <c r="T523" s="89"/>
    </row>
    <row r="524" ht="15.75" customHeight="1">
      <c r="B524" s="573"/>
      <c r="C524" s="106"/>
      <c r="D524" s="106"/>
      <c r="E524" s="106"/>
      <c r="H524" s="106"/>
      <c r="I524" s="106"/>
      <c r="J524" s="106"/>
      <c r="P524" s="572"/>
      <c r="Q524" s="89"/>
      <c r="R524" s="89"/>
      <c r="S524" s="89"/>
      <c r="T524" s="89"/>
    </row>
    <row r="525" ht="15.75" customHeight="1">
      <c r="B525" s="573"/>
      <c r="C525" s="106"/>
      <c r="D525" s="106"/>
      <c r="E525" s="106"/>
      <c r="H525" s="106"/>
      <c r="I525" s="106"/>
      <c r="J525" s="106"/>
      <c r="P525" s="572"/>
      <c r="Q525" s="89"/>
      <c r="R525" s="89"/>
      <c r="S525" s="89"/>
      <c r="T525" s="89"/>
    </row>
    <row r="526" ht="15.75" customHeight="1">
      <c r="B526" s="573"/>
      <c r="C526" s="106"/>
      <c r="D526" s="106"/>
      <c r="E526" s="106"/>
      <c r="H526" s="106"/>
      <c r="I526" s="106"/>
      <c r="J526" s="106"/>
      <c r="P526" s="572"/>
      <c r="Q526" s="89"/>
      <c r="R526" s="89"/>
      <c r="S526" s="89"/>
      <c r="T526" s="89"/>
    </row>
    <row r="527" ht="15.75" customHeight="1">
      <c r="B527" s="573"/>
      <c r="C527" s="106"/>
      <c r="D527" s="106"/>
      <c r="E527" s="106"/>
      <c r="H527" s="106"/>
      <c r="I527" s="106"/>
      <c r="J527" s="106"/>
      <c r="P527" s="572"/>
      <c r="Q527" s="89"/>
      <c r="R527" s="89"/>
      <c r="S527" s="89"/>
      <c r="T527" s="89"/>
    </row>
    <row r="528" ht="15.75" customHeight="1">
      <c r="B528" s="573"/>
      <c r="C528" s="106"/>
      <c r="D528" s="106"/>
      <c r="E528" s="106"/>
      <c r="H528" s="106"/>
      <c r="I528" s="106"/>
      <c r="J528" s="106"/>
      <c r="P528" s="572"/>
      <c r="Q528" s="89"/>
      <c r="R528" s="89"/>
      <c r="S528" s="89"/>
      <c r="T528" s="89"/>
    </row>
    <row r="529" ht="15.75" customHeight="1">
      <c r="B529" s="573"/>
      <c r="C529" s="106"/>
      <c r="D529" s="106"/>
      <c r="E529" s="106"/>
      <c r="H529" s="106"/>
      <c r="I529" s="106"/>
      <c r="J529" s="106"/>
      <c r="P529" s="572"/>
      <c r="Q529" s="89"/>
      <c r="R529" s="89"/>
      <c r="S529" s="89"/>
      <c r="T529" s="89"/>
    </row>
    <row r="530" ht="15.75" customHeight="1">
      <c r="B530" s="573"/>
      <c r="C530" s="106"/>
      <c r="D530" s="106"/>
      <c r="E530" s="106"/>
      <c r="H530" s="106"/>
      <c r="I530" s="106"/>
      <c r="J530" s="106"/>
      <c r="P530" s="572"/>
      <c r="Q530" s="89"/>
      <c r="R530" s="89"/>
      <c r="S530" s="89"/>
      <c r="T530" s="89"/>
    </row>
    <row r="531" ht="15.75" customHeight="1">
      <c r="B531" s="573"/>
      <c r="C531" s="106"/>
      <c r="D531" s="106"/>
      <c r="E531" s="106"/>
      <c r="H531" s="106"/>
      <c r="I531" s="106"/>
      <c r="J531" s="106"/>
      <c r="P531" s="572"/>
      <c r="Q531" s="89"/>
      <c r="R531" s="89"/>
      <c r="S531" s="89"/>
      <c r="T531" s="89"/>
    </row>
    <row r="532" ht="15.75" customHeight="1">
      <c r="B532" s="573"/>
      <c r="C532" s="106"/>
      <c r="D532" s="106"/>
      <c r="E532" s="106"/>
      <c r="H532" s="106"/>
      <c r="I532" s="106"/>
      <c r="J532" s="106"/>
      <c r="P532" s="572"/>
      <c r="Q532" s="89"/>
      <c r="R532" s="89"/>
      <c r="S532" s="89"/>
      <c r="T532" s="89"/>
    </row>
    <row r="533" ht="15.75" customHeight="1">
      <c r="B533" s="573"/>
      <c r="C533" s="106"/>
      <c r="D533" s="106"/>
      <c r="E533" s="106"/>
      <c r="H533" s="106"/>
      <c r="I533" s="106"/>
      <c r="J533" s="106"/>
      <c r="P533" s="572"/>
      <c r="Q533" s="89"/>
      <c r="R533" s="89"/>
      <c r="S533" s="89"/>
      <c r="T533" s="89"/>
    </row>
    <row r="534" ht="15.75" customHeight="1">
      <c r="B534" s="573"/>
      <c r="C534" s="106"/>
      <c r="D534" s="106"/>
      <c r="E534" s="106"/>
      <c r="H534" s="106"/>
      <c r="I534" s="106"/>
      <c r="J534" s="106"/>
      <c r="P534" s="572"/>
      <c r="Q534" s="89"/>
      <c r="R534" s="89"/>
      <c r="S534" s="89"/>
      <c r="T534" s="89"/>
    </row>
    <row r="535" ht="15.75" customHeight="1">
      <c r="B535" s="573"/>
      <c r="C535" s="106"/>
      <c r="D535" s="106"/>
      <c r="E535" s="106"/>
      <c r="H535" s="106"/>
      <c r="I535" s="106"/>
      <c r="J535" s="106"/>
      <c r="P535" s="572"/>
      <c r="Q535" s="89"/>
      <c r="R535" s="89"/>
      <c r="S535" s="89"/>
      <c r="T535" s="89"/>
    </row>
    <row r="536" ht="15.75" customHeight="1">
      <c r="B536" s="573"/>
      <c r="C536" s="106"/>
      <c r="D536" s="106"/>
      <c r="E536" s="106"/>
      <c r="H536" s="106"/>
      <c r="I536" s="106"/>
      <c r="J536" s="106"/>
      <c r="P536" s="572"/>
      <c r="Q536" s="89"/>
      <c r="R536" s="89"/>
      <c r="S536" s="89"/>
      <c r="T536" s="89"/>
    </row>
    <row r="537" ht="15.75" customHeight="1">
      <c r="B537" s="573"/>
      <c r="C537" s="106"/>
      <c r="D537" s="106"/>
      <c r="E537" s="106"/>
      <c r="H537" s="106"/>
      <c r="I537" s="106"/>
      <c r="J537" s="106"/>
      <c r="P537" s="572"/>
      <c r="Q537" s="89"/>
      <c r="R537" s="89"/>
      <c r="S537" s="89"/>
      <c r="T537" s="89"/>
    </row>
    <row r="538" ht="15.75" customHeight="1">
      <c r="B538" s="573"/>
      <c r="C538" s="106"/>
      <c r="D538" s="106"/>
      <c r="E538" s="106"/>
      <c r="H538" s="106"/>
      <c r="I538" s="106"/>
      <c r="J538" s="106"/>
      <c r="P538" s="572"/>
      <c r="Q538" s="89"/>
      <c r="R538" s="89"/>
      <c r="S538" s="89"/>
      <c r="T538" s="89"/>
    </row>
    <row r="539" ht="15.75" customHeight="1">
      <c r="B539" s="573"/>
      <c r="C539" s="106"/>
      <c r="D539" s="106"/>
      <c r="E539" s="106"/>
      <c r="H539" s="106"/>
      <c r="I539" s="106"/>
      <c r="J539" s="106"/>
      <c r="P539" s="572"/>
      <c r="Q539" s="89"/>
      <c r="R539" s="89"/>
      <c r="S539" s="89"/>
      <c r="T539" s="89"/>
    </row>
    <row r="540" ht="15.75" customHeight="1">
      <c r="B540" s="573"/>
      <c r="C540" s="106"/>
      <c r="D540" s="106"/>
      <c r="E540" s="106"/>
      <c r="H540" s="106"/>
      <c r="I540" s="106"/>
      <c r="J540" s="106"/>
      <c r="P540" s="572"/>
      <c r="Q540" s="89"/>
      <c r="R540" s="89"/>
      <c r="S540" s="89"/>
      <c r="T540" s="89"/>
    </row>
    <row r="541" ht="15.75" customHeight="1">
      <c r="B541" s="573"/>
      <c r="C541" s="106"/>
      <c r="D541" s="106"/>
      <c r="E541" s="106"/>
      <c r="H541" s="106"/>
      <c r="I541" s="106"/>
      <c r="J541" s="106"/>
      <c r="P541" s="572"/>
      <c r="Q541" s="89"/>
      <c r="R541" s="89"/>
      <c r="S541" s="89"/>
      <c r="T541" s="89"/>
    </row>
    <row r="542" ht="15.75" customHeight="1">
      <c r="B542" s="573"/>
      <c r="C542" s="106"/>
      <c r="D542" s="106"/>
      <c r="E542" s="106"/>
      <c r="H542" s="106"/>
      <c r="I542" s="106"/>
      <c r="J542" s="106"/>
      <c r="P542" s="572"/>
      <c r="Q542" s="89"/>
      <c r="R542" s="89"/>
      <c r="S542" s="89"/>
      <c r="T542" s="89"/>
    </row>
    <row r="543" ht="15.75" customHeight="1">
      <c r="B543" s="573"/>
      <c r="C543" s="106"/>
      <c r="D543" s="106"/>
      <c r="E543" s="106"/>
      <c r="H543" s="106"/>
      <c r="I543" s="106"/>
      <c r="J543" s="106"/>
      <c r="P543" s="572"/>
      <c r="Q543" s="89"/>
      <c r="R543" s="89"/>
      <c r="S543" s="89"/>
      <c r="T543" s="89"/>
    </row>
    <row r="544" ht="15.75" customHeight="1">
      <c r="B544" s="573"/>
      <c r="C544" s="106"/>
      <c r="D544" s="106"/>
      <c r="E544" s="106"/>
      <c r="H544" s="106"/>
      <c r="I544" s="106"/>
      <c r="J544" s="106"/>
      <c r="P544" s="572"/>
      <c r="Q544" s="89"/>
      <c r="R544" s="89"/>
      <c r="S544" s="89"/>
      <c r="T544" s="89"/>
    </row>
    <row r="545" ht="15.75" customHeight="1">
      <c r="B545" s="573"/>
      <c r="C545" s="106"/>
      <c r="D545" s="106"/>
      <c r="E545" s="106"/>
      <c r="H545" s="106"/>
      <c r="I545" s="106"/>
      <c r="J545" s="106"/>
      <c r="P545" s="572"/>
      <c r="Q545" s="89"/>
      <c r="R545" s="89"/>
      <c r="S545" s="89"/>
      <c r="T545" s="89"/>
    </row>
    <row r="546" ht="15.75" customHeight="1">
      <c r="B546" s="573"/>
      <c r="C546" s="106"/>
      <c r="D546" s="106"/>
      <c r="E546" s="106"/>
      <c r="H546" s="106"/>
      <c r="I546" s="106"/>
      <c r="J546" s="106"/>
      <c r="P546" s="572"/>
      <c r="Q546" s="89"/>
      <c r="R546" s="89"/>
      <c r="S546" s="89"/>
      <c r="T546" s="89"/>
    </row>
    <row r="547" ht="15.75" customHeight="1">
      <c r="B547" s="573"/>
      <c r="C547" s="106"/>
      <c r="D547" s="106"/>
      <c r="E547" s="106"/>
      <c r="H547" s="106"/>
      <c r="I547" s="106"/>
      <c r="J547" s="106"/>
      <c r="P547" s="572"/>
      <c r="Q547" s="89"/>
      <c r="R547" s="89"/>
      <c r="S547" s="89"/>
      <c r="T547" s="89"/>
    </row>
    <row r="548" ht="15.75" customHeight="1">
      <c r="B548" s="573"/>
      <c r="C548" s="106"/>
      <c r="D548" s="106"/>
      <c r="E548" s="106"/>
      <c r="H548" s="106"/>
      <c r="I548" s="106"/>
      <c r="J548" s="106"/>
      <c r="P548" s="572"/>
      <c r="Q548" s="89"/>
      <c r="R548" s="89"/>
      <c r="S548" s="89"/>
      <c r="T548" s="89"/>
    </row>
    <row r="549" ht="15.75" customHeight="1">
      <c r="B549" s="573"/>
      <c r="C549" s="106"/>
      <c r="D549" s="106"/>
      <c r="E549" s="106"/>
      <c r="H549" s="106"/>
      <c r="I549" s="106"/>
      <c r="J549" s="106"/>
      <c r="P549" s="572"/>
      <c r="Q549" s="89"/>
      <c r="R549" s="89"/>
      <c r="S549" s="89"/>
      <c r="T549" s="89"/>
    </row>
    <row r="550" ht="15.75" customHeight="1">
      <c r="B550" s="573"/>
      <c r="C550" s="106"/>
      <c r="D550" s="106"/>
      <c r="E550" s="106"/>
      <c r="H550" s="106"/>
      <c r="I550" s="106"/>
      <c r="J550" s="106"/>
      <c r="P550" s="572"/>
      <c r="Q550" s="89"/>
      <c r="R550" s="89"/>
      <c r="S550" s="89"/>
      <c r="T550" s="89"/>
    </row>
    <row r="551" ht="15.75" customHeight="1">
      <c r="B551" s="573"/>
      <c r="C551" s="106"/>
      <c r="D551" s="106"/>
      <c r="E551" s="106"/>
      <c r="H551" s="106"/>
      <c r="I551" s="106"/>
      <c r="J551" s="106"/>
      <c r="P551" s="572"/>
      <c r="Q551" s="89"/>
      <c r="R551" s="89"/>
      <c r="S551" s="89"/>
      <c r="T551" s="89"/>
    </row>
    <row r="552" ht="15.75" customHeight="1">
      <c r="B552" s="573"/>
      <c r="C552" s="106"/>
      <c r="D552" s="106"/>
      <c r="E552" s="106"/>
      <c r="H552" s="106"/>
      <c r="I552" s="106"/>
      <c r="J552" s="106"/>
      <c r="P552" s="572"/>
      <c r="Q552" s="89"/>
      <c r="R552" s="89"/>
      <c r="S552" s="89"/>
      <c r="T552" s="89"/>
    </row>
    <row r="553" ht="15.75" customHeight="1">
      <c r="B553" s="573"/>
      <c r="C553" s="106"/>
      <c r="D553" s="106"/>
      <c r="E553" s="106"/>
      <c r="H553" s="106"/>
      <c r="I553" s="106"/>
      <c r="J553" s="106"/>
      <c r="P553" s="572"/>
      <c r="Q553" s="89"/>
      <c r="R553" s="89"/>
      <c r="S553" s="89"/>
      <c r="T553" s="89"/>
    </row>
    <row r="554" ht="15.75" customHeight="1">
      <c r="B554" s="573"/>
      <c r="C554" s="106"/>
      <c r="D554" s="106"/>
      <c r="E554" s="106"/>
      <c r="H554" s="106"/>
      <c r="I554" s="106"/>
      <c r="J554" s="106"/>
      <c r="P554" s="572"/>
      <c r="Q554" s="89"/>
      <c r="R554" s="89"/>
      <c r="S554" s="89"/>
      <c r="T554" s="89"/>
    </row>
    <row r="555" ht="15.75" customHeight="1">
      <c r="B555" s="573"/>
      <c r="C555" s="106"/>
      <c r="D555" s="106"/>
      <c r="E555" s="106"/>
      <c r="H555" s="106"/>
      <c r="I555" s="106"/>
      <c r="J555" s="106"/>
      <c r="P555" s="572"/>
      <c r="Q555" s="89"/>
      <c r="R555" s="89"/>
      <c r="S555" s="89"/>
      <c r="T555" s="89"/>
    </row>
    <row r="556" ht="15.75" customHeight="1">
      <c r="B556" s="573"/>
      <c r="C556" s="106"/>
      <c r="D556" s="106"/>
      <c r="E556" s="106"/>
      <c r="H556" s="106"/>
      <c r="I556" s="106"/>
      <c r="J556" s="106"/>
      <c r="P556" s="572"/>
      <c r="Q556" s="89"/>
      <c r="R556" s="89"/>
      <c r="S556" s="89"/>
      <c r="T556" s="89"/>
    </row>
    <row r="557" ht="15.75" customHeight="1">
      <c r="B557" s="573"/>
      <c r="C557" s="106"/>
      <c r="D557" s="106"/>
      <c r="E557" s="106"/>
      <c r="H557" s="106"/>
      <c r="I557" s="106"/>
      <c r="J557" s="106"/>
      <c r="P557" s="572"/>
      <c r="Q557" s="89"/>
      <c r="R557" s="89"/>
      <c r="S557" s="89"/>
      <c r="T557" s="89"/>
    </row>
    <row r="558" ht="15.75" customHeight="1">
      <c r="B558" s="573"/>
      <c r="C558" s="106"/>
      <c r="D558" s="106"/>
      <c r="E558" s="106"/>
      <c r="H558" s="106"/>
      <c r="I558" s="106"/>
      <c r="J558" s="106"/>
      <c r="P558" s="572"/>
      <c r="Q558" s="89"/>
      <c r="R558" s="89"/>
      <c r="S558" s="89"/>
      <c r="T558" s="89"/>
    </row>
    <row r="559" ht="15.75" customHeight="1">
      <c r="B559" s="573"/>
      <c r="C559" s="106"/>
      <c r="D559" s="106"/>
      <c r="E559" s="106"/>
      <c r="H559" s="106"/>
      <c r="I559" s="106"/>
      <c r="J559" s="106"/>
      <c r="P559" s="572"/>
      <c r="Q559" s="89"/>
      <c r="R559" s="89"/>
      <c r="S559" s="89"/>
      <c r="T559" s="89"/>
    </row>
    <row r="560" ht="15.75" customHeight="1">
      <c r="B560" s="573"/>
      <c r="C560" s="106"/>
      <c r="D560" s="106"/>
      <c r="E560" s="106"/>
      <c r="H560" s="106"/>
      <c r="I560" s="106"/>
      <c r="J560" s="106"/>
      <c r="P560" s="572"/>
      <c r="Q560" s="89"/>
      <c r="R560" s="89"/>
      <c r="S560" s="89"/>
      <c r="T560" s="89"/>
    </row>
    <row r="561" ht="15.75" customHeight="1">
      <c r="B561" s="573"/>
      <c r="C561" s="106"/>
      <c r="D561" s="106"/>
      <c r="E561" s="106"/>
      <c r="H561" s="106"/>
      <c r="I561" s="106"/>
      <c r="J561" s="106"/>
      <c r="P561" s="572"/>
      <c r="Q561" s="89"/>
      <c r="R561" s="89"/>
      <c r="S561" s="89"/>
      <c r="T561" s="89"/>
    </row>
    <row r="562" ht="15.75" customHeight="1">
      <c r="B562" s="573"/>
      <c r="C562" s="106"/>
      <c r="D562" s="106"/>
      <c r="E562" s="106"/>
      <c r="H562" s="106"/>
      <c r="I562" s="106"/>
      <c r="J562" s="106"/>
      <c r="P562" s="572"/>
      <c r="Q562" s="89"/>
      <c r="R562" s="89"/>
      <c r="S562" s="89"/>
      <c r="T562" s="89"/>
    </row>
    <row r="563" ht="15.75" customHeight="1">
      <c r="B563" s="573"/>
      <c r="C563" s="106"/>
      <c r="D563" s="106"/>
      <c r="E563" s="106"/>
      <c r="H563" s="106"/>
      <c r="I563" s="106"/>
      <c r="J563" s="106"/>
      <c r="P563" s="572"/>
      <c r="Q563" s="89"/>
      <c r="R563" s="89"/>
      <c r="S563" s="89"/>
      <c r="T563" s="89"/>
    </row>
    <row r="564" ht="15.75" customHeight="1">
      <c r="B564" s="573"/>
      <c r="C564" s="106"/>
      <c r="D564" s="106"/>
      <c r="E564" s="106"/>
      <c r="H564" s="106"/>
      <c r="I564" s="106"/>
      <c r="J564" s="106"/>
      <c r="P564" s="572"/>
      <c r="Q564" s="89"/>
      <c r="R564" s="89"/>
      <c r="S564" s="89"/>
      <c r="T564" s="89"/>
    </row>
    <row r="565" ht="15.75" customHeight="1">
      <c r="B565" s="573"/>
      <c r="C565" s="106"/>
      <c r="D565" s="106"/>
      <c r="E565" s="106"/>
      <c r="H565" s="106"/>
      <c r="I565" s="106"/>
      <c r="J565" s="106"/>
      <c r="P565" s="572"/>
      <c r="Q565" s="89"/>
      <c r="R565" s="89"/>
      <c r="S565" s="89"/>
      <c r="T565" s="89"/>
    </row>
    <row r="566" ht="15.75" customHeight="1">
      <c r="B566" s="573"/>
      <c r="C566" s="106"/>
      <c r="D566" s="106"/>
      <c r="E566" s="106"/>
      <c r="H566" s="106"/>
      <c r="I566" s="106"/>
      <c r="J566" s="106"/>
      <c r="P566" s="572"/>
      <c r="Q566" s="89"/>
      <c r="R566" s="89"/>
      <c r="S566" s="89"/>
      <c r="T566" s="89"/>
    </row>
    <row r="567" ht="15.75" customHeight="1">
      <c r="B567" s="573"/>
      <c r="C567" s="106"/>
      <c r="D567" s="106"/>
      <c r="E567" s="106"/>
      <c r="H567" s="106"/>
      <c r="I567" s="106"/>
      <c r="J567" s="106"/>
      <c r="P567" s="572"/>
      <c r="Q567" s="89"/>
      <c r="R567" s="89"/>
      <c r="S567" s="89"/>
      <c r="T567" s="89"/>
    </row>
    <row r="568" ht="15.75" customHeight="1">
      <c r="B568" s="573"/>
      <c r="C568" s="106"/>
      <c r="D568" s="106"/>
      <c r="E568" s="106"/>
      <c r="H568" s="106"/>
      <c r="I568" s="106"/>
      <c r="J568" s="106"/>
      <c r="P568" s="572"/>
      <c r="Q568" s="89"/>
      <c r="R568" s="89"/>
      <c r="S568" s="89"/>
      <c r="T568" s="89"/>
    </row>
    <row r="569" ht="15.75" customHeight="1">
      <c r="B569" s="573"/>
      <c r="C569" s="106"/>
      <c r="D569" s="106"/>
      <c r="E569" s="106"/>
      <c r="H569" s="106"/>
      <c r="I569" s="106"/>
      <c r="J569" s="106"/>
      <c r="P569" s="572"/>
      <c r="Q569" s="89"/>
      <c r="R569" s="89"/>
      <c r="S569" s="89"/>
      <c r="T569" s="89"/>
    </row>
    <row r="570" ht="15.75" customHeight="1">
      <c r="B570" s="573"/>
      <c r="C570" s="106"/>
      <c r="D570" s="106"/>
      <c r="E570" s="106"/>
      <c r="H570" s="106"/>
      <c r="I570" s="106"/>
      <c r="J570" s="106"/>
      <c r="P570" s="572"/>
      <c r="Q570" s="89"/>
      <c r="R570" s="89"/>
      <c r="S570" s="89"/>
      <c r="T570" s="89"/>
    </row>
    <row r="571" ht="15.75" customHeight="1">
      <c r="B571" s="573"/>
      <c r="C571" s="106"/>
      <c r="D571" s="106"/>
      <c r="E571" s="106"/>
      <c r="H571" s="106"/>
      <c r="I571" s="106"/>
      <c r="J571" s="106"/>
      <c r="P571" s="572"/>
      <c r="Q571" s="89"/>
      <c r="R571" s="89"/>
      <c r="S571" s="89"/>
      <c r="T571" s="89"/>
    </row>
    <row r="572" ht="15.75" customHeight="1">
      <c r="B572" s="573"/>
      <c r="C572" s="106"/>
      <c r="D572" s="106"/>
      <c r="E572" s="106"/>
      <c r="H572" s="106"/>
      <c r="I572" s="106"/>
      <c r="J572" s="106"/>
      <c r="P572" s="572"/>
      <c r="Q572" s="89"/>
      <c r="R572" s="89"/>
      <c r="S572" s="89"/>
      <c r="T572" s="89"/>
    </row>
    <row r="573" ht="15.75" customHeight="1">
      <c r="B573" s="573"/>
      <c r="C573" s="106"/>
      <c r="D573" s="106"/>
      <c r="E573" s="106"/>
      <c r="H573" s="106"/>
      <c r="I573" s="106"/>
      <c r="J573" s="106"/>
      <c r="P573" s="572"/>
      <c r="Q573" s="89"/>
      <c r="R573" s="89"/>
      <c r="S573" s="89"/>
      <c r="T573" s="89"/>
    </row>
    <row r="574" ht="15.75" customHeight="1">
      <c r="B574" s="573"/>
      <c r="C574" s="106"/>
      <c r="D574" s="106"/>
      <c r="E574" s="106"/>
      <c r="H574" s="106"/>
      <c r="I574" s="106"/>
      <c r="J574" s="106"/>
      <c r="P574" s="572"/>
      <c r="Q574" s="89"/>
      <c r="R574" s="89"/>
      <c r="S574" s="89"/>
      <c r="T574" s="89"/>
    </row>
    <row r="575" ht="15.75" customHeight="1">
      <c r="B575" s="573"/>
      <c r="C575" s="106"/>
      <c r="D575" s="106"/>
      <c r="E575" s="106"/>
      <c r="H575" s="106"/>
      <c r="I575" s="106"/>
      <c r="J575" s="106"/>
      <c r="P575" s="572"/>
      <c r="Q575" s="89"/>
      <c r="R575" s="89"/>
      <c r="S575" s="89"/>
      <c r="T575" s="89"/>
    </row>
    <row r="576" ht="15.75" customHeight="1">
      <c r="B576" s="573"/>
      <c r="C576" s="106"/>
      <c r="D576" s="106"/>
      <c r="E576" s="106"/>
      <c r="H576" s="106"/>
      <c r="I576" s="106"/>
      <c r="J576" s="106"/>
      <c r="P576" s="572"/>
      <c r="Q576" s="89"/>
      <c r="R576" s="89"/>
      <c r="S576" s="89"/>
      <c r="T576" s="89"/>
    </row>
    <row r="577" ht="15.75" customHeight="1">
      <c r="B577" s="573"/>
      <c r="C577" s="106"/>
      <c r="D577" s="106"/>
      <c r="E577" s="106"/>
      <c r="H577" s="106"/>
      <c r="I577" s="106"/>
      <c r="J577" s="106"/>
      <c r="P577" s="572"/>
      <c r="Q577" s="89"/>
      <c r="R577" s="89"/>
      <c r="S577" s="89"/>
      <c r="T577" s="89"/>
    </row>
    <row r="578" ht="15.75" customHeight="1">
      <c r="B578" s="573"/>
      <c r="C578" s="106"/>
      <c r="D578" s="106"/>
      <c r="E578" s="106"/>
      <c r="H578" s="106"/>
      <c r="I578" s="106"/>
      <c r="J578" s="106"/>
      <c r="P578" s="572"/>
      <c r="Q578" s="89"/>
      <c r="R578" s="89"/>
      <c r="S578" s="89"/>
      <c r="T578" s="89"/>
    </row>
    <row r="579" ht="15.75" customHeight="1">
      <c r="B579" s="573"/>
      <c r="C579" s="106"/>
      <c r="D579" s="106"/>
      <c r="E579" s="106"/>
      <c r="H579" s="106"/>
      <c r="I579" s="106"/>
      <c r="J579" s="106"/>
      <c r="P579" s="572"/>
      <c r="Q579" s="89"/>
      <c r="R579" s="89"/>
      <c r="S579" s="89"/>
      <c r="T579" s="89"/>
    </row>
    <row r="580" ht="15.75" customHeight="1">
      <c r="B580" s="573"/>
      <c r="C580" s="106"/>
      <c r="D580" s="106"/>
      <c r="E580" s="106"/>
      <c r="H580" s="106"/>
      <c r="I580" s="106"/>
      <c r="J580" s="106"/>
      <c r="P580" s="572"/>
      <c r="Q580" s="89"/>
      <c r="R580" s="89"/>
      <c r="S580" s="89"/>
      <c r="T580" s="89"/>
    </row>
    <row r="581" ht="15.75" customHeight="1">
      <c r="B581" s="573"/>
      <c r="C581" s="106"/>
      <c r="D581" s="106"/>
      <c r="E581" s="106"/>
      <c r="H581" s="106"/>
      <c r="I581" s="106"/>
      <c r="J581" s="106"/>
      <c r="P581" s="572"/>
      <c r="Q581" s="89"/>
      <c r="R581" s="89"/>
      <c r="S581" s="89"/>
      <c r="T581" s="89"/>
    </row>
    <row r="582" ht="15.75" customHeight="1">
      <c r="B582" s="573"/>
      <c r="C582" s="106"/>
      <c r="D582" s="106"/>
      <c r="E582" s="106"/>
      <c r="H582" s="106"/>
      <c r="I582" s="106"/>
      <c r="J582" s="106"/>
      <c r="P582" s="572"/>
      <c r="Q582" s="89"/>
      <c r="R582" s="89"/>
      <c r="S582" s="89"/>
      <c r="T582" s="89"/>
    </row>
    <row r="583" ht="15.75" customHeight="1">
      <c r="B583" s="573"/>
      <c r="C583" s="106"/>
      <c r="D583" s="106"/>
      <c r="E583" s="106"/>
      <c r="H583" s="106"/>
      <c r="I583" s="106"/>
      <c r="J583" s="106"/>
      <c r="P583" s="572"/>
      <c r="Q583" s="89"/>
      <c r="R583" s="89"/>
      <c r="S583" s="89"/>
      <c r="T583" s="89"/>
    </row>
    <row r="584" ht="15.75" customHeight="1">
      <c r="B584" s="573"/>
      <c r="C584" s="106"/>
      <c r="D584" s="106"/>
      <c r="E584" s="106"/>
      <c r="H584" s="106"/>
      <c r="I584" s="106"/>
      <c r="J584" s="106"/>
      <c r="P584" s="572"/>
      <c r="Q584" s="89"/>
      <c r="R584" s="89"/>
      <c r="S584" s="89"/>
      <c r="T584" s="89"/>
    </row>
    <row r="585" ht="15.75" customHeight="1">
      <c r="B585" s="573"/>
      <c r="C585" s="106"/>
      <c r="D585" s="106"/>
      <c r="E585" s="106"/>
      <c r="H585" s="106"/>
      <c r="I585" s="106"/>
      <c r="J585" s="106"/>
      <c r="P585" s="572"/>
      <c r="Q585" s="89"/>
      <c r="R585" s="89"/>
      <c r="S585" s="89"/>
      <c r="T585" s="89"/>
    </row>
    <row r="586" ht="15.75" customHeight="1">
      <c r="B586" s="573"/>
      <c r="C586" s="106"/>
      <c r="D586" s="106"/>
      <c r="E586" s="106"/>
      <c r="H586" s="106"/>
      <c r="I586" s="106"/>
      <c r="J586" s="106"/>
      <c r="P586" s="572"/>
      <c r="Q586" s="89"/>
      <c r="R586" s="89"/>
      <c r="S586" s="89"/>
      <c r="T586" s="89"/>
    </row>
    <row r="587" ht="15.75" customHeight="1">
      <c r="B587" s="573"/>
      <c r="C587" s="106"/>
      <c r="D587" s="106"/>
      <c r="E587" s="106"/>
      <c r="H587" s="106"/>
      <c r="I587" s="106"/>
      <c r="J587" s="106"/>
      <c r="P587" s="572"/>
      <c r="Q587" s="89"/>
      <c r="R587" s="89"/>
      <c r="S587" s="89"/>
      <c r="T587" s="89"/>
    </row>
    <row r="588" ht="15.75" customHeight="1">
      <c r="B588" s="573"/>
      <c r="C588" s="106"/>
      <c r="D588" s="106"/>
      <c r="E588" s="106"/>
      <c r="H588" s="106"/>
      <c r="I588" s="106"/>
      <c r="J588" s="106"/>
      <c r="P588" s="572"/>
      <c r="Q588" s="89"/>
      <c r="R588" s="89"/>
      <c r="S588" s="89"/>
      <c r="T588" s="89"/>
    </row>
    <row r="589" ht="15.75" customHeight="1">
      <c r="B589" s="573"/>
      <c r="C589" s="106"/>
      <c r="D589" s="106"/>
      <c r="E589" s="106"/>
      <c r="H589" s="106"/>
      <c r="I589" s="106"/>
      <c r="J589" s="106"/>
      <c r="P589" s="572"/>
      <c r="Q589" s="89"/>
      <c r="R589" s="89"/>
      <c r="S589" s="89"/>
      <c r="T589" s="89"/>
    </row>
    <row r="590" ht="15.75" customHeight="1">
      <c r="B590" s="573"/>
      <c r="C590" s="106"/>
      <c r="D590" s="106"/>
      <c r="E590" s="106"/>
      <c r="H590" s="106"/>
      <c r="I590" s="106"/>
      <c r="J590" s="106"/>
      <c r="P590" s="572"/>
      <c r="Q590" s="89"/>
      <c r="R590" s="89"/>
      <c r="S590" s="89"/>
      <c r="T590" s="89"/>
    </row>
    <row r="591" ht="15.75" customHeight="1">
      <c r="B591" s="573"/>
      <c r="C591" s="106"/>
      <c r="D591" s="106"/>
      <c r="E591" s="106"/>
      <c r="H591" s="106"/>
      <c r="I591" s="106"/>
      <c r="J591" s="106"/>
      <c r="P591" s="572"/>
      <c r="Q591" s="89"/>
      <c r="R591" s="89"/>
      <c r="S591" s="89"/>
      <c r="T591" s="89"/>
    </row>
    <row r="592" ht="15.75" customHeight="1">
      <c r="B592" s="573"/>
      <c r="C592" s="106"/>
      <c r="D592" s="106"/>
      <c r="E592" s="106"/>
      <c r="H592" s="106"/>
      <c r="I592" s="106"/>
      <c r="J592" s="106"/>
      <c r="P592" s="572"/>
      <c r="Q592" s="89"/>
      <c r="R592" s="89"/>
      <c r="S592" s="89"/>
      <c r="T592" s="89"/>
    </row>
    <row r="593" ht="15.75" customHeight="1">
      <c r="B593" s="573"/>
      <c r="C593" s="106"/>
      <c r="D593" s="106"/>
      <c r="E593" s="106"/>
      <c r="H593" s="106"/>
      <c r="I593" s="106"/>
      <c r="J593" s="106"/>
      <c r="P593" s="572"/>
      <c r="Q593" s="89"/>
      <c r="R593" s="89"/>
      <c r="S593" s="89"/>
      <c r="T593" s="89"/>
    </row>
    <row r="594" ht="15.75" customHeight="1">
      <c r="B594" s="573"/>
      <c r="C594" s="106"/>
      <c r="D594" s="106"/>
      <c r="E594" s="106"/>
      <c r="H594" s="106"/>
      <c r="I594" s="106"/>
      <c r="J594" s="106"/>
      <c r="P594" s="572"/>
      <c r="Q594" s="89"/>
      <c r="R594" s="89"/>
      <c r="S594" s="89"/>
      <c r="T594" s="89"/>
    </row>
    <row r="595" ht="15.75" customHeight="1">
      <c r="B595" s="573"/>
      <c r="C595" s="106"/>
      <c r="D595" s="106"/>
      <c r="E595" s="106"/>
      <c r="H595" s="106"/>
      <c r="I595" s="106"/>
      <c r="J595" s="106"/>
      <c r="P595" s="572"/>
      <c r="Q595" s="89"/>
      <c r="R595" s="89"/>
      <c r="S595" s="89"/>
      <c r="T595" s="89"/>
    </row>
    <row r="596" ht="15.75" customHeight="1">
      <c r="B596" s="573"/>
      <c r="C596" s="106"/>
      <c r="D596" s="106"/>
      <c r="E596" s="106"/>
      <c r="H596" s="106"/>
      <c r="I596" s="106"/>
      <c r="J596" s="106"/>
      <c r="P596" s="572"/>
      <c r="Q596" s="89"/>
      <c r="R596" s="89"/>
      <c r="S596" s="89"/>
      <c r="T596" s="89"/>
    </row>
    <row r="597" ht="15.75" customHeight="1">
      <c r="B597" s="573"/>
      <c r="C597" s="106"/>
      <c r="D597" s="106"/>
      <c r="E597" s="106"/>
      <c r="H597" s="106"/>
      <c r="I597" s="106"/>
      <c r="J597" s="106"/>
      <c r="P597" s="572"/>
      <c r="Q597" s="89"/>
      <c r="R597" s="89"/>
      <c r="S597" s="89"/>
      <c r="T597" s="89"/>
    </row>
    <row r="598" ht="15.75" customHeight="1">
      <c r="B598" s="573"/>
      <c r="C598" s="106"/>
      <c r="D598" s="106"/>
      <c r="E598" s="106"/>
      <c r="H598" s="106"/>
      <c r="I598" s="106"/>
      <c r="J598" s="106"/>
      <c r="P598" s="572"/>
      <c r="Q598" s="89"/>
      <c r="R598" s="89"/>
      <c r="S598" s="89"/>
      <c r="T598" s="89"/>
    </row>
    <row r="599" ht="15.75" customHeight="1">
      <c r="B599" s="573"/>
      <c r="C599" s="106"/>
      <c r="D599" s="106"/>
      <c r="E599" s="106"/>
      <c r="H599" s="106"/>
      <c r="I599" s="106"/>
      <c r="J599" s="106"/>
      <c r="P599" s="572"/>
      <c r="Q599" s="89"/>
      <c r="R599" s="89"/>
      <c r="S599" s="89"/>
      <c r="T599" s="89"/>
    </row>
    <row r="600" ht="15.75" customHeight="1">
      <c r="B600" s="573"/>
      <c r="C600" s="106"/>
      <c r="D600" s="106"/>
      <c r="E600" s="106"/>
      <c r="H600" s="106"/>
      <c r="I600" s="106"/>
      <c r="J600" s="106"/>
      <c r="P600" s="572"/>
      <c r="Q600" s="89"/>
      <c r="R600" s="89"/>
      <c r="S600" s="89"/>
      <c r="T600" s="89"/>
    </row>
    <row r="601" ht="15.75" customHeight="1">
      <c r="B601" s="573"/>
      <c r="C601" s="106"/>
      <c r="D601" s="106"/>
      <c r="E601" s="106"/>
      <c r="H601" s="106"/>
      <c r="I601" s="106"/>
      <c r="J601" s="106"/>
      <c r="P601" s="572"/>
      <c r="Q601" s="89"/>
      <c r="R601" s="89"/>
      <c r="S601" s="89"/>
      <c r="T601" s="89"/>
    </row>
    <row r="602" ht="15.75" customHeight="1">
      <c r="B602" s="573"/>
      <c r="C602" s="106"/>
      <c r="D602" s="106"/>
      <c r="E602" s="106"/>
      <c r="H602" s="106"/>
      <c r="I602" s="106"/>
      <c r="J602" s="106"/>
      <c r="P602" s="572"/>
      <c r="Q602" s="89"/>
      <c r="R602" s="89"/>
      <c r="S602" s="89"/>
      <c r="T602" s="89"/>
    </row>
    <row r="603" ht="15.75" customHeight="1">
      <c r="B603" s="573"/>
      <c r="C603" s="106"/>
      <c r="D603" s="106"/>
      <c r="E603" s="106"/>
      <c r="H603" s="106"/>
      <c r="I603" s="106"/>
      <c r="J603" s="106"/>
      <c r="P603" s="572"/>
      <c r="Q603" s="89"/>
      <c r="R603" s="89"/>
      <c r="S603" s="89"/>
      <c r="T603" s="89"/>
    </row>
    <row r="604" ht="15.75" customHeight="1">
      <c r="B604" s="573"/>
      <c r="C604" s="106"/>
      <c r="D604" s="106"/>
      <c r="E604" s="106"/>
      <c r="H604" s="106"/>
      <c r="I604" s="106"/>
      <c r="J604" s="106"/>
      <c r="P604" s="572"/>
      <c r="Q604" s="89"/>
      <c r="R604" s="89"/>
      <c r="S604" s="89"/>
      <c r="T604" s="89"/>
    </row>
    <row r="605" ht="15.75" customHeight="1">
      <c r="B605" s="573"/>
      <c r="C605" s="106"/>
      <c r="D605" s="106"/>
      <c r="E605" s="106"/>
      <c r="H605" s="106"/>
      <c r="I605" s="106"/>
      <c r="J605" s="106"/>
      <c r="P605" s="572"/>
      <c r="Q605" s="89"/>
      <c r="R605" s="89"/>
      <c r="S605" s="89"/>
      <c r="T605" s="89"/>
    </row>
    <row r="606" ht="15.75" customHeight="1">
      <c r="B606" s="573"/>
      <c r="C606" s="106"/>
      <c r="D606" s="106"/>
      <c r="E606" s="106"/>
      <c r="H606" s="106"/>
      <c r="I606" s="106"/>
      <c r="J606" s="106"/>
      <c r="P606" s="572"/>
      <c r="Q606" s="89"/>
      <c r="R606" s="89"/>
      <c r="S606" s="89"/>
      <c r="T606" s="89"/>
    </row>
    <row r="607" ht="15.75" customHeight="1">
      <c r="B607" s="573"/>
      <c r="C607" s="106"/>
      <c r="D607" s="106"/>
      <c r="E607" s="106"/>
      <c r="H607" s="106"/>
      <c r="I607" s="106"/>
      <c r="J607" s="106"/>
      <c r="P607" s="572"/>
      <c r="Q607" s="89"/>
      <c r="R607" s="89"/>
      <c r="S607" s="89"/>
      <c r="T607" s="89"/>
    </row>
    <row r="608" ht="15.75" customHeight="1">
      <c r="B608" s="573"/>
      <c r="C608" s="106"/>
      <c r="D608" s="106"/>
      <c r="E608" s="106"/>
      <c r="H608" s="106"/>
      <c r="I608" s="106"/>
      <c r="J608" s="106"/>
      <c r="P608" s="572"/>
      <c r="Q608" s="89"/>
      <c r="R608" s="89"/>
      <c r="S608" s="89"/>
      <c r="T608" s="89"/>
    </row>
    <row r="609" ht="15.75" customHeight="1">
      <c r="B609" s="573"/>
      <c r="C609" s="106"/>
      <c r="D609" s="106"/>
      <c r="E609" s="106"/>
      <c r="H609" s="106"/>
      <c r="I609" s="106"/>
      <c r="J609" s="106"/>
      <c r="P609" s="572"/>
      <c r="Q609" s="89"/>
      <c r="R609" s="89"/>
      <c r="S609" s="89"/>
      <c r="T609" s="89"/>
    </row>
    <row r="610" ht="15.75" customHeight="1">
      <c r="B610" s="573"/>
      <c r="C610" s="106"/>
      <c r="D610" s="106"/>
      <c r="E610" s="106"/>
      <c r="H610" s="106"/>
      <c r="I610" s="106"/>
      <c r="J610" s="106"/>
      <c r="P610" s="572"/>
      <c r="Q610" s="89"/>
      <c r="R610" s="89"/>
      <c r="S610" s="89"/>
      <c r="T610" s="89"/>
    </row>
    <row r="611" ht="15.75" customHeight="1">
      <c r="B611" s="573"/>
      <c r="C611" s="106"/>
      <c r="D611" s="106"/>
      <c r="E611" s="106"/>
      <c r="H611" s="106"/>
      <c r="I611" s="106"/>
      <c r="J611" s="106"/>
      <c r="P611" s="572"/>
      <c r="Q611" s="89"/>
      <c r="R611" s="89"/>
      <c r="S611" s="89"/>
      <c r="T611" s="89"/>
    </row>
    <row r="612" ht="15.75" customHeight="1">
      <c r="B612" s="573"/>
      <c r="C612" s="106"/>
      <c r="D612" s="106"/>
      <c r="E612" s="106"/>
      <c r="H612" s="106"/>
      <c r="I612" s="106"/>
      <c r="J612" s="106"/>
      <c r="P612" s="572"/>
      <c r="Q612" s="89"/>
      <c r="R612" s="89"/>
      <c r="S612" s="89"/>
      <c r="T612" s="89"/>
    </row>
    <row r="613" ht="15.75" customHeight="1">
      <c r="B613" s="573"/>
      <c r="C613" s="106"/>
      <c r="D613" s="106"/>
      <c r="E613" s="106"/>
      <c r="H613" s="106"/>
      <c r="I613" s="106"/>
      <c r="J613" s="106"/>
      <c r="P613" s="572"/>
      <c r="Q613" s="89"/>
      <c r="R613" s="89"/>
      <c r="S613" s="89"/>
      <c r="T613" s="89"/>
    </row>
    <row r="614" ht="15.75" customHeight="1">
      <c r="B614" s="573"/>
      <c r="C614" s="106"/>
      <c r="D614" s="106"/>
      <c r="E614" s="106"/>
      <c r="H614" s="106"/>
      <c r="I614" s="106"/>
      <c r="J614" s="106"/>
      <c r="P614" s="572"/>
      <c r="Q614" s="89"/>
      <c r="R614" s="89"/>
      <c r="S614" s="89"/>
      <c r="T614" s="89"/>
    </row>
    <row r="615" ht="15.75" customHeight="1">
      <c r="B615" s="573"/>
      <c r="C615" s="106"/>
      <c r="D615" s="106"/>
      <c r="E615" s="106"/>
      <c r="H615" s="106"/>
      <c r="I615" s="106"/>
      <c r="J615" s="106"/>
      <c r="P615" s="572"/>
      <c r="Q615" s="89"/>
      <c r="R615" s="89"/>
      <c r="S615" s="89"/>
      <c r="T615" s="89"/>
    </row>
    <row r="616" ht="15.75" customHeight="1">
      <c r="B616" s="573"/>
      <c r="C616" s="106"/>
      <c r="D616" s="106"/>
      <c r="E616" s="106"/>
      <c r="H616" s="106"/>
      <c r="I616" s="106"/>
      <c r="J616" s="106"/>
      <c r="P616" s="572"/>
      <c r="Q616" s="89"/>
      <c r="R616" s="89"/>
      <c r="S616" s="89"/>
      <c r="T616" s="89"/>
    </row>
    <row r="617" ht="15.75" customHeight="1">
      <c r="B617" s="573"/>
      <c r="C617" s="106"/>
      <c r="D617" s="106"/>
      <c r="E617" s="106"/>
      <c r="H617" s="106"/>
      <c r="I617" s="106"/>
      <c r="J617" s="106"/>
      <c r="P617" s="572"/>
      <c r="Q617" s="89"/>
      <c r="R617" s="89"/>
      <c r="S617" s="89"/>
      <c r="T617" s="89"/>
    </row>
    <row r="618" ht="15.75" customHeight="1">
      <c r="B618" s="573"/>
      <c r="C618" s="106"/>
      <c r="D618" s="106"/>
      <c r="E618" s="106"/>
      <c r="H618" s="106"/>
      <c r="I618" s="106"/>
      <c r="J618" s="106"/>
      <c r="P618" s="572"/>
      <c r="Q618" s="89"/>
      <c r="R618" s="89"/>
      <c r="S618" s="89"/>
      <c r="T618" s="89"/>
    </row>
    <row r="619" ht="15.75" customHeight="1">
      <c r="B619" s="573"/>
      <c r="C619" s="106"/>
      <c r="D619" s="106"/>
      <c r="E619" s="106"/>
      <c r="H619" s="106"/>
      <c r="I619" s="106"/>
      <c r="J619" s="106"/>
      <c r="P619" s="572"/>
      <c r="Q619" s="89"/>
      <c r="R619" s="89"/>
      <c r="S619" s="89"/>
      <c r="T619" s="89"/>
    </row>
    <row r="620" ht="15.75" customHeight="1">
      <c r="B620" s="573"/>
      <c r="C620" s="106"/>
      <c r="D620" s="106"/>
      <c r="E620" s="106"/>
      <c r="H620" s="106"/>
      <c r="I620" s="106"/>
      <c r="J620" s="106"/>
      <c r="P620" s="572"/>
      <c r="Q620" s="89"/>
      <c r="R620" s="89"/>
      <c r="S620" s="89"/>
      <c r="T620" s="89"/>
    </row>
    <row r="621" ht="15.75" customHeight="1">
      <c r="B621" s="573"/>
      <c r="C621" s="106"/>
      <c r="D621" s="106"/>
      <c r="E621" s="106"/>
      <c r="H621" s="106"/>
      <c r="I621" s="106"/>
      <c r="J621" s="106"/>
      <c r="P621" s="572"/>
      <c r="Q621" s="89"/>
      <c r="R621" s="89"/>
      <c r="S621" s="89"/>
      <c r="T621" s="89"/>
    </row>
    <row r="622" ht="15.75" customHeight="1">
      <c r="B622" s="573"/>
      <c r="C622" s="106"/>
      <c r="D622" s="106"/>
      <c r="E622" s="106"/>
      <c r="H622" s="106"/>
      <c r="I622" s="106"/>
      <c r="J622" s="106"/>
      <c r="P622" s="572"/>
      <c r="Q622" s="89"/>
      <c r="R622" s="89"/>
      <c r="S622" s="89"/>
      <c r="T622" s="89"/>
    </row>
    <row r="623" ht="15.75" customHeight="1">
      <c r="B623" s="573"/>
      <c r="C623" s="106"/>
      <c r="D623" s="106"/>
      <c r="E623" s="106"/>
      <c r="H623" s="106"/>
      <c r="I623" s="106"/>
      <c r="J623" s="106"/>
      <c r="P623" s="572"/>
      <c r="Q623" s="89"/>
      <c r="R623" s="89"/>
      <c r="S623" s="89"/>
      <c r="T623" s="89"/>
    </row>
    <row r="624" ht="15.75" customHeight="1">
      <c r="B624" s="573"/>
      <c r="C624" s="106"/>
      <c r="D624" s="106"/>
      <c r="E624" s="106"/>
      <c r="H624" s="106"/>
      <c r="I624" s="106"/>
      <c r="J624" s="106"/>
      <c r="P624" s="572"/>
      <c r="Q624" s="89"/>
      <c r="R624" s="89"/>
      <c r="S624" s="89"/>
      <c r="T624" s="89"/>
    </row>
    <row r="625" ht="15.75" customHeight="1">
      <c r="B625" s="573"/>
      <c r="C625" s="106"/>
      <c r="D625" s="106"/>
      <c r="E625" s="106"/>
      <c r="H625" s="106"/>
      <c r="I625" s="106"/>
      <c r="J625" s="106"/>
      <c r="P625" s="572"/>
      <c r="Q625" s="89"/>
      <c r="R625" s="89"/>
      <c r="S625" s="89"/>
      <c r="T625" s="89"/>
    </row>
    <row r="626" ht="15.75" customHeight="1">
      <c r="B626" s="573"/>
      <c r="C626" s="106"/>
      <c r="D626" s="106"/>
      <c r="E626" s="106"/>
      <c r="H626" s="106"/>
      <c r="I626" s="106"/>
      <c r="J626" s="106"/>
      <c r="P626" s="572"/>
      <c r="Q626" s="89"/>
      <c r="R626" s="89"/>
      <c r="S626" s="89"/>
      <c r="T626" s="89"/>
    </row>
    <row r="627" ht="15.75" customHeight="1">
      <c r="B627" s="573"/>
      <c r="C627" s="106"/>
      <c r="D627" s="106"/>
      <c r="E627" s="106"/>
      <c r="H627" s="106"/>
      <c r="I627" s="106"/>
      <c r="J627" s="106"/>
      <c r="P627" s="572"/>
      <c r="Q627" s="89"/>
      <c r="R627" s="89"/>
      <c r="S627" s="89"/>
      <c r="T627" s="89"/>
    </row>
    <row r="628" ht="15.75" customHeight="1">
      <c r="B628" s="573"/>
      <c r="C628" s="106"/>
      <c r="D628" s="106"/>
      <c r="E628" s="106"/>
      <c r="H628" s="106"/>
      <c r="I628" s="106"/>
      <c r="J628" s="106"/>
      <c r="P628" s="572"/>
      <c r="Q628" s="89"/>
      <c r="R628" s="89"/>
      <c r="S628" s="89"/>
      <c r="T628" s="89"/>
    </row>
    <row r="629" ht="15.75" customHeight="1">
      <c r="B629" s="573"/>
      <c r="C629" s="106"/>
      <c r="D629" s="106"/>
      <c r="E629" s="106"/>
      <c r="H629" s="106"/>
      <c r="I629" s="106"/>
      <c r="J629" s="106"/>
      <c r="P629" s="572"/>
      <c r="Q629" s="89"/>
      <c r="R629" s="89"/>
      <c r="S629" s="89"/>
      <c r="T629" s="89"/>
    </row>
    <row r="630" ht="15.75" customHeight="1">
      <c r="B630" s="573"/>
      <c r="C630" s="106"/>
      <c r="D630" s="106"/>
      <c r="E630" s="106"/>
      <c r="H630" s="106"/>
      <c r="I630" s="106"/>
      <c r="J630" s="106"/>
      <c r="P630" s="572"/>
      <c r="Q630" s="89"/>
      <c r="R630" s="89"/>
      <c r="S630" s="89"/>
      <c r="T630" s="89"/>
    </row>
    <row r="631" ht="15.75" customHeight="1">
      <c r="B631" s="573"/>
      <c r="C631" s="106"/>
      <c r="D631" s="106"/>
      <c r="E631" s="106"/>
      <c r="H631" s="106"/>
      <c r="I631" s="106"/>
      <c r="J631" s="106"/>
      <c r="P631" s="572"/>
      <c r="Q631" s="89"/>
      <c r="R631" s="89"/>
      <c r="S631" s="89"/>
      <c r="T631" s="89"/>
    </row>
    <row r="632" ht="15.75" customHeight="1">
      <c r="B632" s="573"/>
      <c r="C632" s="106"/>
      <c r="D632" s="106"/>
      <c r="E632" s="106"/>
      <c r="H632" s="106"/>
      <c r="I632" s="106"/>
      <c r="J632" s="106"/>
      <c r="P632" s="572"/>
      <c r="Q632" s="89"/>
      <c r="R632" s="89"/>
      <c r="S632" s="89"/>
      <c r="T632" s="89"/>
    </row>
    <row r="633" ht="15.75" customHeight="1">
      <c r="B633" s="573"/>
      <c r="C633" s="106"/>
      <c r="D633" s="106"/>
      <c r="E633" s="106"/>
      <c r="H633" s="106"/>
      <c r="I633" s="106"/>
      <c r="J633" s="106"/>
      <c r="P633" s="572"/>
      <c r="Q633" s="89"/>
      <c r="R633" s="89"/>
      <c r="S633" s="89"/>
      <c r="T633" s="89"/>
    </row>
    <row r="634" ht="15.75" customHeight="1">
      <c r="B634" s="573"/>
      <c r="C634" s="106"/>
      <c r="D634" s="106"/>
      <c r="E634" s="106"/>
      <c r="H634" s="106"/>
      <c r="I634" s="106"/>
      <c r="J634" s="106"/>
      <c r="P634" s="572"/>
      <c r="Q634" s="89"/>
      <c r="R634" s="89"/>
      <c r="S634" s="89"/>
      <c r="T634" s="89"/>
    </row>
    <row r="635" ht="15.75" customHeight="1">
      <c r="B635" s="573"/>
      <c r="C635" s="106"/>
      <c r="D635" s="106"/>
      <c r="E635" s="106"/>
      <c r="H635" s="106"/>
      <c r="I635" s="106"/>
      <c r="J635" s="106"/>
      <c r="P635" s="572"/>
      <c r="Q635" s="89"/>
      <c r="R635" s="89"/>
      <c r="S635" s="89"/>
      <c r="T635" s="89"/>
    </row>
    <row r="636" ht="15.75" customHeight="1">
      <c r="B636" s="573"/>
      <c r="C636" s="106"/>
      <c r="D636" s="106"/>
      <c r="E636" s="106"/>
      <c r="H636" s="106"/>
      <c r="I636" s="106"/>
      <c r="J636" s="106"/>
      <c r="P636" s="572"/>
      <c r="Q636" s="89"/>
      <c r="R636" s="89"/>
      <c r="S636" s="89"/>
      <c r="T636" s="89"/>
    </row>
    <row r="637" ht="15.75" customHeight="1">
      <c r="B637" s="573"/>
      <c r="C637" s="106"/>
      <c r="D637" s="106"/>
      <c r="E637" s="106"/>
      <c r="H637" s="106"/>
      <c r="I637" s="106"/>
      <c r="J637" s="106"/>
      <c r="P637" s="572"/>
      <c r="Q637" s="89"/>
      <c r="R637" s="89"/>
      <c r="S637" s="89"/>
      <c r="T637" s="89"/>
    </row>
    <row r="638" ht="15.75" customHeight="1">
      <c r="B638" s="573"/>
      <c r="C638" s="106"/>
      <c r="D638" s="106"/>
      <c r="E638" s="106"/>
      <c r="H638" s="106"/>
      <c r="I638" s="106"/>
      <c r="J638" s="106"/>
      <c r="P638" s="572"/>
      <c r="Q638" s="89"/>
      <c r="R638" s="89"/>
      <c r="S638" s="89"/>
      <c r="T638" s="89"/>
    </row>
    <row r="639" ht="15.75" customHeight="1">
      <c r="B639" s="573"/>
      <c r="C639" s="106"/>
      <c r="D639" s="106"/>
      <c r="E639" s="106"/>
      <c r="H639" s="106"/>
      <c r="I639" s="106"/>
      <c r="J639" s="106"/>
      <c r="P639" s="572"/>
      <c r="Q639" s="89"/>
      <c r="R639" s="89"/>
      <c r="S639" s="89"/>
      <c r="T639" s="89"/>
    </row>
    <row r="640" ht="15.75" customHeight="1">
      <c r="B640" s="573"/>
      <c r="C640" s="106"/>
      <c r="D640" s="106"/>
      <c r="E640" s="106"/>
      <c r="H640" s="106"/>
      <c r="I640" s="106"/>
      <c r="J640" s="106"/>
      <c r="P640" s="572"/>
      <c r="Q640" s="89"/>
      <c r="R640" s="89"/>
      <c r="S640" s="89"/>
      <c r="T640" s="89"/>
    </row>
    <row r="641" ht="15.75" customHeight="1">
      <c r="B641" s="573"/>
      <c r="C641" s="106"/>
      <c r="D641" s="106"/>
      <c r="E641" s="106"/>
      <c r="H641" s="106"/>
      <c r="I641" s="106"/>
      <c r="J641" s="106"/>
      <c r="P641" s="572"/>
      <c r="Q641" s="89"/>
      <c r="R641" s="89"/>
      <c r="S641" s="89"/>
      <c r="T641" s="89"/>
    </row>
    <row r="642" ht="15.75" customHeight="1">
      <c r="B642" s="573"/>
      <c r="C642" s="106"/>
      <c r="D642" s="106"/>
      <c r="E642" s="106"/>
      <c r="H642" s="106"/>
      <c r="I642" s="106"/>
      <c r="J642" s="106"/>
      <c r="P642" s="572"/>
      <c r="Q642" s="89"/>
      <c r="R642" s="89"/>
      <c r="S642" s="89"/>
      <c r="T642" s="89"/>
    </row>
    <row r="643" ht="15.75" customHeight="1">
      <c r="B643" s="573"/>
      <c r="C643" s="106"/>
      <c r="D643" s="106"/>
      <c r="E643" s="106"/>
      <c r="H643" s="106"/>
      <c r="I643" s="106"/>
      <c r="J643" s="106"/>
      <c r="P643" s="572"/>
      <c r="Q643" s="89"/>
      <c r="R643" s="89"/>
      <c r="S643" s="89"/>
      <c r="T643" s="89"/>
    </row>
    <row r="644" ht="15.75" customHeight="1">
      <c r="B644" s="573"/>
      <c r="C644" s="106"/>
      <c r="D644" s="106"/>
      <c r="E644" s="106"/>
      <c r="H644" s="106"/>
      <c r="I644" s="106"/>
      <c r="J644" s="106"/>
      <c r="P644" s="572"/>
      <c r="Q644" s="89"/>
      <c r="R644" s="89"/>
      <c r="S644" s="89"/>
      <c r="T644" s="89"/>
    </row>
    <row r="645" ht="15.75" customHeight="1">
      <c r="B645" s="573"/>
      <c r="C645" s="106"/>
      <c r="D645" s="106"/>
      <c r="E645" s="106"/>
      <c r="H645" s="106"/>
      <c r="I645" s="106"/>
      <c r="J645" s="106"/>
      <c r="P645" s="572"/>
      <c r="Q645" s="89"/>
      <c r="R645" s="89"/>
      <c r="S645" s="89"/>
      <c r="T645" s="89"/>
    </row>
    <row r="646" ht="15.75" customHeight="1">
      <c r="B646" s="573"/>
      <c r="C646" s="106"/>
      <c r="D646" s="106"/>
      <c r="E646" s="106"/>
      <c r="H646" s="106"/>
      <c r="I646" s="106"/>
      <c r="J646" s="106"/>
      <c r="P646" s="572"/>
      <c r="Q646" s="89"/>
      <c r="R646" s="89"/>
      <c r="S646" s="89"/>
      <c r="T646" s="89"/>
    </row>
    <row r="647" ht="15.75" customHeight="1">
      <c r="B647" s="573"/>
      <c r="C647" s="106"/>
      <c r="D647" s="106"/>
      <c r="E647" s="106"/>
      <c r="H647" s="106"/>
      <c r="I647" s="106"/>
      <c r="J647" s="106"/>
      <c r="P647" s="572"/>
      <c r="Q647" s="89"/>
      <c r="R647" s="89"/>
      <c r="S647" s="89"/>
      <c r="T647" s="89"/>
    </row>
    <row r="648" ht="15.75" customHeight="1">
      <c r="B648" s="573"/>
      <c r="C648" s="106"/>
      <c r="D648" s="106"/>
      <c r="E648" s="106"/>
      <c r="H648" s="106"/>
      <c r="I648" s="106"/>
      <c r="J648" s="106"/>
      <c r="P648" s="572"/>
      <c r="Q648" s="89"/>
      <c r="R648" s="89"/>
      <c r="S648" s="89"/>
      <c r="T648" s="89"/>
    </row>
    <row r="649" ht="15.75" customHeight="1">
      <c r="B649" s="573"/>
      <c r="C649" s="106"/>
      <c r="D649" s="106"/>
      <c r="E649" s="106"/>
      <c r="H649" s="106"/>
      <c r="I649" s="106"/>
      <c r="J649" s="106"/>
      <c r="P649" s="572"/>
      <c r="Q649" s="89"/>
      <c r="R649" s="89"/>
      <c r="S649" s="89"/>
      <c r="T649" s="89"/>
    </row>
    <row r="650" ht="15.75" customHeight="1">
      <c r="B650" s="573"/>
      <c r="C650" s="106"/>
      <c r="D650" s="106"/>
      <c r="E650" s="106"/>
      <c r="H650" s="106"/>
      <c r="I650" s="106"/>
      <c r="J650" s="106"/>
      <c r="P650" s="572"/>
      <c r="Q650" s="89"/>
      <c r="R650" s="89"/>
      <c r="S650" s="89"/>
      <c r="T650" s="89"/>
    </row>
    <row r="651" ht="15.75" customHeight="1">
      <c r="B651" s="573"/>
      <c r="C651" s="106"/>
      <c r="D651" s="106"/>
      <c r="E651" s="106"/>
      <c r="H651" s="106"/>
      <c r="I651" s="106"/>
      <c r="J651" s="106"/>
      <c r="P651" s="572"/>
      <c r="Q651" s="89"/>
      <c r="R651" s="89"/>
      <c r="S651" s="89"/>
      <c r="T651" s="89"/>
    </row>
    <row r="652" ht="15.75" customHeight="1">
      <c r="B652" s="573"/>
      <c r="C652" s="106"/>
      <c r="D652" s="106"/>
      <c r="E652" s="106"/>
      <c r="H652" s="106"/>
      <c r="I652" s="106"/>
      <c r="J652" s="106"/>
      <c r="P652" s="572"/>
      <c r="Q652" s="89"/>
      <c r="R652" s="89"/>
      <c r="S652" s="89"/>
      <c r="T652" s="89"/>
    </row>
    <row r="653" ht="15.75" customHeight="1">
      <c r="B653" s="573"/>
      <c r="C653" s="106"/>
      <c r="D653" s="106"/>
      <c r="E653" s="106"/>
      <c r="H653" s="106"/>
      <c r="I653" s="106"/>
      <c r="J653" s="106"/>
      <c r="P653" s="572"/>
      <c r="Q653" s="89"/>
      <c r="R653" s="89"/>
      <c r="S653" s="89"/>
      <c r="T653" s="89"/>
    </row>
    <row r="654" ht="15.75" customHeight="1">
      <c r="B654" s="573"/>
      <c r="C654" s="106"/>
      <c r="D654" s="106"/>
      <c r="E654" s="106"/>
      <c r="H654" s="106"/>
      <c r="I654" s="106"/>
      <c r="J654" s="106"/>
      <c r="P654" s="572"/>
      <c r="Q654" s="89"/>
      <c r="R654" s="89"/>
      <c r="S654" s="89"/>
      <c r="T654" s="89"/>
    </row>
    <row r="655" ht="15.75" customHeight="1">
      <c r="B655" s="573"/>
      <c r="C655" s="106"/>
      <c r="D655" s="106"/>
      <c r="E655" s="106"/>
      <c r="H655" s="106"/>
      <c r="I655" s="106"/>
      <c r="J655" s="106"/>
      <c r="P655" s="572"/>
      <c r="Q655" s="89"/>
      <c r="R655" s="89"/>
      <c r="S655" s="89"/>
      <c r="T655" s="89"/>
    </row>
    <row r="656" ht="15.75" customHeight="1">
      <c r="B656" s="573"/>
      <c r="C656" s="106"/>
      <c r="D656" s="106"/>
      <c r="E656" s="106"/>
      <c r="H656" s="106"/>
      <c r="I656" s="106"/>
      <c r="J656" s="106"/>
      <c r="P656" s="572"/>
      <c r="Q656" s="89"/>
      <c r="R656" s="89"/>
      <c r="S656" s="89"/>
      <c r="T656" s="89"/>
    </row>
    <row r="657" ht="15.75" customHeight="1">
      <c r="B657" s="573"/>
      <c r="C657" s="106"/>
      <c r="D657" s="106"/>
      <c r="E657" s="106"/>
      <c r="H657" s="106"/>
      <c r="I657" s="106"/>
      <c r="J657" s="106"/>
      <c r="P657" s="572"/>
      <c r="Q657" s="89"/>
      <c r="R657" s="89"/>
      <c r="S657" s="89"/>
      <c r="T657" s="89"/>
    </row>
    <row r="658" ht="15.75" customHeight="1">
      <c r="B658" s="573"/>
      <c r="C658" s="106"/>
      <c r="D658" s="106"/>
      <c r="E658" s="106"/>
      <c r="H658" s="106"/>
      <c r="I658" s="106"/>
      <c r="J658" s="106"/>
      <c r="P658" s="572"/>
      <c r="Q658" s="89"/>
      <c r="R658" s="89"/>
      <c r="S658" s="89"/>
      <c r="T658" s="89"/>
    </row>
    <row r="659" ht="15.75" customHeight="1">
      <c r="B659" s="573"/>
      <c r="C659" s="106"/>
      <c r="D659" s="106"/>
      <c r="E659" s="106"/>
      <c r="H659" s="106"/>
      <c r="I659" s="106"/>
      <c r="J659" s="106"/>
      <c r="P659" s="572"/>
      <c r="Q659" s="89"/>
      <c r="R659" s="89"/>
      <c r="S659" s="89"/>
      <c r="T659" s="89"/>
    </row>
    <row r="660" ht="15.75" customHeight="1">
      <c r="B660" s="573"/>
      <c r="C660" s="106"/>
      <c r="D660" s="106"/>
      <c r="E660" s="106"/>
      <c r="H660" s="106"/>
      <c r="I660" s="106"/>
      <c r="J660" s="106"/>
      <c r="P660" s="572"/>
      <c r="Q660" s="89"/>
      <c r="R660" s="89"/>
      <c r="S660" s="89"/>
      <c r="T660" s="89"/>
    </row>
    <row r="661" ht="15.75" customHeight="1">
      <c r="B661" s="573"/>
      <c r="C661" s="106"/>
      <c r="D661" s="106"/>
      <c r="E661" s="106"/>
      <c r="H661" s="106"/>
      <c r="I661" s="106"/>
      <c r="J661" s="106"/>
      <c r="P661" s="572"/>
      <c r="Q661" s="89"/>
      <c r="R661" s="89"/>
      <c r="S661" s="89"/>
      <c r="T661" s="89"/>
    </row>
    <row r="662" ht="15.75" customHeight="1">
      <c r="B662" s="573"/>
      <c r="C662" s="106"/>
      <c r="D662" s="106"/>
      <c r="E662" s="106"/>
      <c r="H662" s="106"/>
      <c r="I662" s="106"/>
      <c r="J662" s="106"/>
      <c r="P662" s="572"/>
      <c r="Q662" s="89"/>
      <c r="R662" s="89"/>
      <c r="S662" s="89"/>
      <c r="T662" s="89"/>
    </row>
    <row r="663" ht="15.75" customHeight="1">
      <c r="B663" s="573"/>
      <c r="C663" s="106"/>
      <c r="D663" s="106"/>
      <c r="E663" s="106"/>
      <c r="H663" s="106"/>
      <c r="I663" s="106"/>
      <c r="J663" s="106"/>
      <c r="P663" s="572"/>
      <c r="Q663" s="89"/>
      <c r="R663" s="89"/>
      <c r="S663" s="89"/>
      <c r="T663" s="89"/>
    </row>
    <row r="664" ht="15.75" customHeight="1">
      <c r="B664" s="573"/>
      <c r="C664" s="106"/>
      <c r="D664" s="106"/>
      <c r="E664" s="106"/>
      <c r="H664" s="106"/>
      <c r="I664" s="106"/>
      <c r="J664" s="106"/>
      <c r="P664" s="572"/>
      <c r="Q664" s="89"/>
      <c r="R664" s="89"/>
      <c r="S664" s="89"/>
      <c r="T664" s="89"/>
    </row>
    <row r="665" ht="15.75" customHeight="1">
      <c r="B665" s="573"/>
      <c r="C665" s="106"/>
      <c r="D665" s="106"/>
      <c r="E665" s="106"/>
      <c r="H665" s="106"/>
      <c r="I665" s="106"/>
      <c r="J665" s="106"/>
      <c r="P665" s="572"/>
      <c r="Q665" s="89"/>
      <c r="R665" s="89"/>
      <c r="S665" s="89"/>
      <c r="T665" s="89"/>
    </row>
    <row r="666" ht="15.75" customHeight="1">
      <c r="B666" s="573"/>
      <c r="C666" s="106"/>
      <c r="D666" s="106"/>
      <c r="E666" s="106"/>
      <c r="H666" s="106"/>
      <c r="I666" s="106"/>
      <c r="J666" s="106"/>
      <c r="P666" s="572"/>
      <c r="Q666" s="89"/>
      <c r="R666" s="89"/>
      <c r="S666" s="89"/>
      <c r="T666" s="89"/>
    </row>
    <row r="667" ht="15.75" customHeight="1">
      <c r="B667" s="573"/>
      <c r="C667" s="106"/>
      <c r="D667" s="106"/>
      <c r="E667" s="106"/>
      <c r="H667" s="106"/>
      <c r="I667" s="106"/>
      <c r="J667" s="106"/>
      <c r="P667" s="572"/>
      <c r="Q667" s="89"/>
      <c r="R667" s="89"/>
      <c r="S667" s="89"/>
      <c r="T667" s="89"/>
    </row>
    <row r="668" ht="15.75" customHeight="1">
      <c r="B668" s="573"/>
      <c r="C668" s="106"/>
      <c r="D668" s="106"/>
      <c r="E668" s="106"/>
      <c r="H668" s="106"/>
      <c r="I668" s="106"/>
      <c r="J668" s="106"/>
      <c r="P668" s="572"/>
      <c r="Q668" s="89"/>
      <c r="R668" s="89"/>
      <c r="S668" s="89"/>
      <c r="T668" s="89"/>
    </row>
    <row r="669" ht="15.75" customHeight="1">
      <c r="B669" s="573"/>
      <c r="C669" s="106"/>
      <c r="D669" s="106"/>
      <c r="E669" s="106"/>
      <c r="H669" s="106"/>
      <c r="I669" s="106"/>
      <c r="J669" s="106"/>
      <c r="P669" s="572"/>
      <c r="Q669" s="89"/>
      <c r="R669" s="89"/>
      <c r="S669" s="89"/>
      <c r="T669" s="89"/>
    </row>
    <row r="670" ht="15.75" customHeight="1">
      <c r="B670" s="573"/>
      <c r="C670" s="106"/>
      <c r="D670" s="106"/>
      <c r="E670" s="106"/>
      <c r="H670" s="106"/>
      <c r="I670" s="106"/>
      <c r="J670" s="106"/>
      <c r="P670" s="572"/>
      <c r="Q670" s="89"/>
      <c r="R670" s="89"/>
      <c r="S670" s="89"/>
      <c r="T670" s="89"/>
    </row>
    <row r="671" ht="15.75" customHeight="1">
      <c r="B671" s="573"/>
      <c r="C671" s="106"/>
      <c r="D671" s="106"/>
      <c r="E671" s="106"/>
      <c r="H671" s="106"/>
      <c r="I671" s="106"/>
      <c r="J671" s="106"/>
      <c r="P671" s="572"/>
      <c r="Q671" s="89"/>
      <c r="R671" s="89"/>
      <c r="S671" s="89"/>
      <c r="T671" s="89"/>
    </row>
    <row r="672" ht="15.75" customHeight="1">
      <c r="B672" s="573"/>
      <c r="C672" s="106"/>
      <c r="D672" s="106"/>
      <c r="E672" s="106"/>
      <c r="H672" s="106"/>
      <c r="I672" s="106"/>
      <c r="J672" s="106"/>
      <c r="P672" s="572"/>
      <c r="Q672" s="89"/>
      <c r="R672" s="89"/>
      <c r="S672" s="89"/>
      <c r="T672" s="89"/>
    </row>
    <row r="673" ht="15.75" customHeight="1">
      <c r="B673" s="573"/>
      <c r="C673" s="106"/>
      <c r="D673" s="106"/>
      <c r="E673" s="106"/>
      <c r="H673" s="106"/>
      <c r="I673" s="106"/>
      <c r="J673" s="106"/>
      <c r="P673" s="572"/>
      <c r="Q673" s="89"/>
      <c r="R673" s="89"/>
      <c r="S673" s="89"/>
      <c r="T673" s="89"/>
    </row>
    <row r="674" ht="15.75" customHeight="1">
      <c r="B674" s="573"/>
      <c r="C674" s="106"/>
      <c r="D674" s="106"/>
      <c r="E674" s="106"/>
      <c r="H674" s="106"/>
      <c r="I674" s="106"/>
      <c r="J674" s="106"/>
      <c r="P674" s="572"/>
      <c r="Q674" s="89"/>
      <c r="R674" s="89"/>
      <c r="S674" s="89"/>
      <c r="T674" s="89"/>
    </row>
    <row r="675" ht="15.75" customHeight="1">
      <c r="B675" s="573"/>
      <c r="C675" s="106"/>
      <c r="D675" s="106"/>
      <c r="E675" s="106"/>
      <c r="H675" s="106"/>
      <c r="I675" s="106"/>
      <c r="J675" s="106"/>
      <c r="P675" s="572"/>
      <c r="Q675" s="89"/>
      <c r="R675" s="89"/>
      <c r="S675" s="89"/>
      <c r="T675" s="89"/>
    </row>
    <row r="676" ht="15.75" customHeight="1">
      <c r="B676" s="573"/>
      <c r="C676" s="106"/>
      <c r="D676" s="106"/>
      <c r="E676" s="106"/>
      <c r="H676" s="106"/>
      <c r="I676" s="106"/>
      <c r="J676" s="106"/>
      <c r="P676" s="572"/>
      <c r="Q676" s="89"/>
      <c r="R676" s="89"/>
      <c r="S676" s="89"/>
      <c r="T676" s="89"/>
    </row>
    <row r="677" ht="15.75" customHeight="1">
      <c r="B677" s="573"/>
      <c r="C677" s="106"/>
      <c r="D677" s="106"/>
      <c r="E677" s="106"/>
      <c r="H677" s="106"/>
      <c r="I677" s="106"/>
      <c r="J677" s="106"/>
      <c r="P677" s="572"/>
      <c r="Q677" s="89"/>
      <c r="R677" s="89"/>
      <c r="S677" s="89"/>
      <c r="T677" s="89"/>
    </row>
    <row r="678" ht="15.75" customHeight="1">
      <c r="B678" s="573"/>
      <c r="C678" s="106"/>
      <c r="D678" s="106"/>
      <c r="E678" s="106"/>
      <c r="H678" s="106"/>
      <c r="I678" s="106"/>
      <c r="J678" s="106"/>
      <c r="P678" s="572"/>
      <c r="Q678" s="89"/>
      <c r="R678" s="89"/>
      <c r="S678" s="89"/>
      <c r="T678" s="89"/>
    </row>
    <row r="679" ht="15.75" customHeight="1">
      <c r="B679" s="573"/>
      <c r="C679" s="106"/>
      <c r="D679" s="106"/>
      <c r="E679" s="106"/>
      <c r="H679" s="106"/>
      <c r="I679" s="106"/>
      <c r="J679" s="106"/>
      <c r="P679" s="572"/>
      <c r="Q679" s="89"/>
      <c r="R679" s="89"/>
      <c r="S679" s="89"/>
      <c r="T679" s="89"/>
    </row>
    <row r="680" ht="15.75" customHeight="1">
      <c r="B680" s="573"/>
      <c r="C680" s="106"/>
      <c r="D680" s="106"/>
      <c r="E680" s="106"/>
      <c r="H680" s="106"/>
      <c r="I680" s="106"/>
      <c r="J680" s="106"/>
      <c r="P680" s="572"/>
      <c r="Q680" s="89"/>
      <c r="R680" s="89"/>
      <c r="S680" s="89"/>
      <c r="T680" s="89"/>
    </row>
    <row r="681" ht="15.75" customHeight="1">
      <c r="B681" s="573"/>
      <c r="C681" s="106"/>
      <c r="D681" s="106"/>
      <c r="E681" s="106"/>
      <c r="H681" s="106"/>
      <c r="I681" s="106"/>
      <c r="J681" s="106"/>
      <c r="P681" s="572"/>
      <c r="Q681" s="89"/>
      <c r="R681" s="89"/>
      <c r="S681" s="89"/>
      <c r="T681" s="89"/>
    </row>
    <row r="682" ht="15.75" customHeight="1">
      <c r="B682" s="573"/>
      <c r="C682" s="106"/>
      <c r="D682" s="106"/>
      <c r="E682" s="106"/>
      <c r="H682" s="106"/>
      <c r="I682" s="106"/>
      <c r="J682" s="106"/>
      <c r="P682" s="572"/>
      <c r="Q682" s="89"/>
      <c r="R682" s="89"/>
      <c r="S682" s="89"/>
      <c r="T682" s="89"/>
    </row>
    <row r="683" ht="15.75" customHeight="1">
      <c r="B683" s="573"/>
      <c r="C683" s="106"/>
      <c r="D683" s="106"/>
      <c r="E683" s="106"/>
      <c r="H683" s="106"/>
      <c r="I683" s="106"/>
      <c r="J683" s="106"/>
      <c r="P683" s="572"/>
      <c r="Q683" s="89"/>
      <c r="R683" s="89"/>
      <c r="S683" s="89"/>
      <c r="T683" s="89"/>
    </row>
    <row r="684" ht="15.75" customHeight="1">
      <c r="B684" s="573"/>
      <c r="C684" s="106"/>
      <c r="D684" s="106"/>
      <c r="E684" s="106"/>
      <c r="H684" s="106"/>
      <c r="I684" s="106"/>
      <c r="J684" s="106"/>
      <c r="P684" s="572"/>
      <c r="Q684" s="89"/>
      <c r="R684" s="89"/>
      <c r="S684" s="89"/>
      <c r="T684" s="89"/>
    </row>
    <row r="685" ht="15.75" customHeight="1">
      <c r="B685" s="573"/>
      <c r="C685" s="106"/>
      <c r="D685" s="106"/>
      <c r="E685" s="106"/>
      <c r="H685" s="106"/>
      <c r="I685" s="106"/>
      <c r="J685" s="106"/>
      <c r="P685" s="572"/>
      <c r="Q685" s="89"/>
      <c r="R685" s="89"/>
      <c r="S685" s="89"/>
      <c r="T685" s="89"/>
    </row>
    <row r="686" ht="15.75" customHeight="1">
      <c r="B686" s="573"/>
      <c r="C686" s="106"/>
      <c r="D686" s="106"/>
      <c r="E686" s="106"/>
      <c r="H686" s="106"/>
      <c r="I686" s="106"/>
      <c r="J686" s="106"/>
      <c r="P686" s="572"/>
      <c r="Q686" s="89"/>
      <c r="R686" s="89"/>
      <c r="S686" s="89"/>
      <c r="T686" s="89"/>
    </row>
    <row r="687" ht="15.75" customHeight="1">
      <c r="B687" s="573"/>
      <c r="C687" s="106"/>
      <c r="D687" s="106"/>
      <c r="E687" s="106"/>
      <c r="H687" s="106"/>
      <c r="I687" s="106"/>
      <c r="J687" s="106"/>
      <c r="P687" s="572"/>
      <c r="Q687" s="89"/>
      <c r="R687" s="89"/>
      <c r="S687" s="89"/>
      <c r="T687" s="89"/>
    </row>
    <row r="688" ht="15.75" customHeight="1">
      <c r="B688" s="573"/>
      <c r="C688" s="106"/>
      <c r="D688" s="106"/>
      <c r="E688" s="106"/>
      <c r="H688" s="106"/>
      <c r="I688" s="106"/>
      <c r="J688" s="106"/>
      <c r="P688" s="572"/>
      <c r="Q688" s="89"/>
      <c r="R688" s="89"/>
      <c r="S688" s="89"/>
      <c r="T688" s="89"/>
    </row>
    <row r="689" ht="15.75" customHeight="1">
      <c r="B689" s="573"/>
      <c r="C689" s="106"/>
      <c r="D689" s="106"/>
      <c r="E689" s="106"/>
      <c r="H689" s="106"/>
      <c r="I689" s="106"/>
      <c r="J689" s="106"/>
      <c r="P689" s="572"/>
      <c r="Q689" s="89"/>
      <c r="R689" s="89"/>
      <c r="S689" s="89"/>
      <c r="T689" s="89"/>
    </row>
    <row r="690" ht="15.75" customHeight="1">
      <c r="B690" s="573"/>
      <c r="C690" s="106"/>
      <c r="D690" s="106"/>
      <c r="E690" s="106"/>
      <c r="H690" s="106"/>
      <c r="I690" s="106"/>
      <c r="J690" s="106"/>
      <c r="P690" s="572"/>
      <c r="Q690" s="89"/>
      <c r="R690" s="89"/>
      <c r="S690" s="89"/>
      <c r="T690" s="89"/>
    </row>
    <row r="691" ht="15.75" customHeight="1">
      <c r="B691" s="573"/>
      <c r="C691" s="106"/>
      <c r="D691" s="106"/>
      <c r="E691" s="106"/>
      <c r="H691" s="106"/>
      <c r="I691" s="106"/>
      <c r="J691" s="106"/>
      <c r="P691" s="572"/>
      <c r="Q691" s="89"/>
      <c r="R691" s="89"/>
      <c r="S691" s="89"/>
      <c r="T691" s="89"/>
    </row>
    <row r="692" ht="15.75" customHeight="1">
      <c r="B692" s="573"/>
      <c r="C692" s="106"/>
      <c r="D692" s="106"/>
      <c r="E692" s="106"/>
      <c r="H692" s="106"/>
      <c r="I692" s="106"/>
      <c r="J692" s="106"/>
      <c r="P692" s="572"/>
      <c r="Q692" s="89"/>
      <c r="R692" s="89"/>
      <c r="S692" s="89"/>
      <c r="T692" s="89"/>
    </row>
    <row r="693" ht="15.75" customHeight="1">
      <c r="B693" s="573"/>
      <c r="C693" s="106"/>
      <c r="D693" s="106"/>
      <c r="E693" s="106"/>
      <c r="H693" s="106"/>
      <c r="I693" s="106"/>
      <c r="J693" s="106"/>
      <c r="P693" s="572"/>
      <c r="Q693" s="89"/>
      <c r="R693" s="89"/>
      <c r="S693" s="89"/>
      <c r="T693" s="89"/>
    </row>
    <row r="694" ht="15.75" customHeight="1">
      <c r="B694" s="573"/>
      <c r="C694" s="106"/>
      <c r="D694" s="106"/>
      <c r="E694" s="106"/>
      <c r="H694" s="106"/>
      <c r="I694" s="106"/>
      <c r="J694" s="106"/>
      <c r="P694" s="572"/>
      <c r="Q694" s="89"/>
      <c r="R694" s="89"/>
      <c r="S694" s="89"/>
      <c r="T694" s="89"/>
    </row>
    <row r="695" ht="15.75" customHeight="1">
      <c r="B695" s="573"/>
      <c r="C695" s="106"/>
      <c r="D695" s="106"/>
      <c r="E695" s="106"/>
      <c r="H695" s="106"/>
      <c r="I695" s="106"/>
      <c r="J695" s="106"/>
      <c r="P695" s="572"/>
      <c r="Q695" s="89"/>
      <c r="R695" s="89"/>
      <c r="S695" s="89"/>
      <c r="T695" s="89"/>
    </row>
    <row r="696" ht="15.75" customHeight="1">
      <c r="B696" s="573"/>
      <c r="C696" s="106"/>
      <c r="D696" s="106"/>
      <c r="E696" s="106"/>
      <c r="H696" s="106"/>
      <c r="I696" s="106"/>
      <c r="J696" s="106"/>
      <c r="P696" s="572"/>
      <c r="Q696" s="89"/>
      <c r="R696" s="89"/>
      <c r="S696" s="89"/>
      <c r="T696" s="89"/>
    </row>
    <row r="697" ht="15.75" customHeight="1">
      <c r="B697" s="573"/>
      <c r="C697" s="106"/>
      <c r="D697" s="106"/>
      <c r="E697" s="106"/>
      <c r="H697" s="106"/>
      <c r="I697" s="106"/>
      <c r="J697" s="106"/>
      <c r="P697" s="572"/>
      <c r="Q697" s="89"/>
      <c r="R697" s="89"/>
      <c r="S697" s="89"/>
      <c r="T697" s="89"/>
    </row>
    <row r="698" ht="15.75" customHeight="1">
      <c r="B698" s="573"/>
      <c r="C698" s="106"/>
      <c r="D698" s="106"/>
      <c r="E698" s="106"/>
      <c r="H698" s="106"/>
      <c r="I698" s="106"/>
      <c r="J698" s="106"/>
      <c r="P698" s="572"/>
      <c r="Q698" s="89"/>
      <c r="R698" s="89"/>
      <c r="S698" s="89"/>
      <c r="T698" s="89"/>
    </row>
    <row r="699" ht="15.75" customHeight="1">
      <c r="B699" s="573"/>
      <c r="C699" s="106"/>
      <c r="D699" s="106"/>
      <c r="E699" s="106"/>
      <c r="H699" s="106"/>
      <c r="I699" s="106"/>
      <c r="J699" s="106"/>
      <c r="P699" s="572"/>
      <c r="Q699" s="89"/>
      <c r="R699" s="89"/>
      <c r="S699" s="89"/>
      <c r="T699" s="89"/>
    </row>
    <row r="700" ht="15.75" customHeight="1">
      <c r="B700" s="573"/>
      <c r="C700" s="106"/>
      <c r="D700" s="106"/>
      <c r="E700" s="106"/>
      <c r="H700" s="106"/>
      <c r="I700" s="106"/>
      <c r="J700" s="106"/>
      <c r="P700" s="572"/>
      <c r="Q700" s="89"/>
      <c r="R700" s="89"/>
      <c r="S700" s="89"/>
      <c r="T700" s="89"/>
    </row>
    <row r="701" ht="15.75" customHeight="1">
      <c r="B701" s="573"/>
      <c r="C701" s="106"/>
      <c r="D701" s="106"/>
      <c r="E701" s="106"/>
      <c r="H701" s="106"/>
      <c r="I701" s="106"/>
      <c r="J701" s="106"/>
      <c r="P701" s="572"/>
      <c r="Q701" s="89"/>
      <c r="R701" s="89"/>
      <c r="S701" s="89"/>
      <c r="T701" s="89"/>
    </row>
    <row r="702" ht="15.75" customHeight="1">
      <c r="B702" s="573"/>
      <c r="C702" s="106"/>
      <c r="D702" s="106"/>
      <c r="E702" s="106"/>
      <c r="H702" s="106"/>
      <c r="I702" s="106"/>
      <c r="J702" s="106"/>
      <c r="P702" s="572"/>
      <c r="Q702" s="89"/>
      <c r="R702" s="89"/>
      <c r="S702" s="89"/>
      <c r="T702" s="89"/>
    </row>
    <row r="703" ht="15.75" customHeight="1">
      <c r="B703" s="573"/>
      <c r="C703" s="106"/>
      <c r="D703" s="106"/>
      <c r="E703" s="106"/>
      <c r="H703" s="106"/>
      <c r="I703" s="106"/>
      <c r="J703" s="106"/>
      <c r="P703" s="572"/>
      <c r="Q703" s="89"/>
      <c r="R703" s="89"/>
      <c r="S703" s="89"/>
      <c r="T703" s="89"/>
    </row>
    <row r="704" ht="15.75" customHeight="1">
      <c r="B704" s="573"/>
      <c r="C704" s="106"/>
      <c r="D704" s="106"/>
      <c r="E704" s="106"/>
      <c r="H704" s="106"/>
      <c r="I704" s="106"/>
      <c r="J704" s="106"/>
      <c r="P704" s="572"/>
      <c r="Q704" s="89"/>
      <c r="R704" s="89"/>
      <c r="S704" s="89"/>
      <c r="T704" s="89"/>
    </row>
    <row r="705" ht="15.75" customHeight="1">
      <c r="B705" s="573"/>
      <c r="C705" s="106"/>
      <c r="D705" s="106"/>
      <c r="E705" s="106"/>
      <c r="H705" s="106"/>
      <c r="I705" s="106"/>
      <c r="J705" s="106"/>
      <c r="P705" s="572"/>
      <c r="Q705" s="89"/>
      <c r="R705" s="89"/>
      <c r="S705" s="89"/>
      <c r="T705" s="89"/>
    </row>
    <row r="706" ht="15.75" customHeight="1">
      <c r="B706" s="573"/>
      <c r="C706" s="106"/>
      <c r="D706" s="106"/>
      <c r="E706" s="106"/>
      <c r="H706" s="106"/>
      <c r="I706" s="106"/>
      <c r="J706" s="106"/>
      <c r="P706" s="572"/>
      <c r="Q706" s="89"/>
      <c r="R706" s="89"/>
      <c r="S706" s="89"/>
      <c r="T706" s="89"/>
    </row>
    <row r="707" ht="15.75" customHeight="1">
      <c r="B707" s="573"/>
      <c r="C707" s="106"/>
      <c r="D707" s="106"/>
      <c r="E707" s="106"/>
      <c r="H707" s="106"/>
      <c r="I707" s="106"/>
      <c r="J707" s="106"/>
      <c r="P707" s="572"/>
      <c r="Q707" s="89"/>
      <c r="R707" s="89"/>
      <c r="S707" s="89"/>
      <c r="T707" s="89"/>
    </row>
    <row r="708" ht="15.75" customHeight="1">
      <c r="B708" s="573"/>
      <c r="C708" s="106"/>
      <c r="D708" s="106"/>
      <c r="E708" s="106"/>
      <c r="H708" s="106"/>
      <c r="I708" s="106"/>
      <c r="J708" s="106"/>
      <c r="P708" s="572"/>
      <c r="Q708" s="89"/>
      <c r="R708" s="89"/>
      <c r="S708" s="89"/>
      <c r="T708" s="89"/>
    </row>
    <row r="709" ht="15.75" customHeight="1">
      <c r="B709" s="573"/>
      <c r="C709" s="106"/>
      <c r="D709" s="106"/>
      <c r="E709" s="106"/>
      <c r="H709" s="106"/>
      <c r="I709" s="106"/>
      <c r="J709" s="106"/>
      <c r="P709" s="572"/>
      <c r="Q709" s="89"/>
      <c r="R709" s="89"/>
      <c r="S709" s="89"/>
      <c r="T709" s="89"/>
    </row>
    <row r="710" ht="15.75" customHeight="1">
      <c r="B710" s="573"/>
      <c r="C710" s="106"/>
      <c r="D710" s="106"/>
      <c r="E710" s="106"/>
      <c r="H710" s="106"/>
      <c r="I710" s="106"/>
      <c r="J710" s="106"/>
      <c r="P710" s="572"/>
      <c r="Q710" s="89"/>
      <c r="R710" s="89"/>
      <c r="S710" s="89"/>
      <c r="T710" s="89"/>
    </row>
    <row r="711" ht="15.75" customHeight="1">
      <c r="B711" s="573"/>
      <c r="C711" s="106"/>
      <c r="D711" s="106"/>
      <c r="E711" s="106"/>
      <c r="H711" s="106"/>
      <c r="I711" s="106"/>
      <c r="J711" s="106"/>
      <c r="P711" s="572"/>
      <c r="Q711" s="89"/>
      <c r="R711" s="89"/>
      <c r="S711" s="89"/>
      <c r="T711" s="89"/>
    </row>
    <row r="712" ht="15.75" customHeight="1">
      <c r="B712" s="573"/>
      <c r="C712" s="106"/>
      <c r="D712" s="106"/>
      <c r="E712" s="106"/>
      <c r="H712" s="106"/>
      <c r="I712" s="106"/>
      <c r="J712" s="106"/>
      <c r="P712" s="572"/>
      <c r="Q712" s="89"/>
      <c r="R712" s="89"/>
      <c r="S712" s="89"/>
      <c r="T712" s="89"/>
    </row>
    <row r="713" ht="15.75" customHeight="1">
      <c r="B713" s="573"/>
      <c r="C713" s="106"/>
      <c r="D713" s="106"/>
      <c r="E713" s="106"/>
      <c r="H713" s="106"/>
      <c r="I713" s="106"/>
      <c r="J713" s="106"/>
      <c r="P713" s="572"/>
      <c r="Q713" s="89"/>
      <c r="R713" s="89"/>
      <c r="S713" s="89"/>
      <c r="T713" s="89"/>
    </row>
    <row r="714" ht="15.75" customHeight="1">
      <c r="B714" s="573"/>
      <c r="C714" s="106"/>
      <c r="D714" s="106"/>
      <c r="E714" s="106"/>
      <c r="H714" s="106"/>
      <c r="I714" s="106"/>
      <c r="J714" s="106"/>
      <c r="P714" s="572"/>
      <c r="Q714" s="89"/>
      <c r="R714" s="89"/>
      <c r="S714" s="89"/>
      <c r="T714" s="89"/>
    </row>
    <row r="715" ht="15.75" customHeight="1">
      <c r="B715" s="573"/>
      <c r="C715" s="106"/>
      <c r="D715" s="106"/>
      <c r="E715" s="106"/>
      <c r="H715" s="106"/>
      <c r="I715" s="106"/>
      <c r="J715" s="106"/>
      <c r="P715" s="572"/>
      <c r="Q715" s="89"/>
      <c r="R715" s="89"/>
      <c r="S715" s="89"/>
      <c r="T715" s="89"/>
    </row>
    <row r="716" ht="15.75" customHeight="1">
      <c r="B716" s="573"/>
      <c r="C716" s="106"/>
      <c r="D716" s="106"/>
      <c r="E716" s="106"/>
      <c r="H716" s="106"/>
      <c r="I716" s="106"/>
      <c r="J716" s="106"/>
      <c r="P716" s="572"/>
      <c r="Q716" s="89"/>
      <c r="R716" s="89"/>
      <c r="S716" s="89"/>
      <c r="T716" s="89"/>
    </row>
    <row r="717" ht="15.75" customHeight="1">
      <c r="B717" s="573"/>
      <c r="C717" s="106"/>
      <c r="D717" s="106"/>
      <c r="E717" s="106"/>
      <c r="H717" s="106"/>
      <c r="I717" s="106"/>
      <c r="J717" s="106"/>
      <c r="P717" s="572"/>
      <c r="Q717" s="89"/>
      <c r="R717" s="89"/>
      <c r="S717" s="89"/>
      <c r="T717" s="89"/>
    </row>
    <row r="718" ht="15.75" customHeight="1">
      <c r="B718" s="573"/>
      <c r="C718" s="106"/>
      <c r="D718" s="106"/>
      <c r="E718" s="106"/>
      <c r="H718" s="106"/>
      <c r="I718" s="106"/>
      <c r="J718" s="106"/>
      <c r="P718" s="572"/>
      <c r="Q718" s="89"/>
      <c r="R718" s="89"/>
      <c r="S718" s="89"/>
      <c r="T718" s="89"/>
    </row>
    <row r="719" ht="15.75" customHeight="1">
      <c r="B719" s="573"/>
      <c r="C719" s="106"/>
      <c r="D719" s="106"/>
      <c r="E719" s="106"/>
      <c r="H719" s="106"/>
      <c r="I719" s="106"/>
      <c r="J719" s="106"/>
      <c r="P719" s="572"/>
      <c r="Q719" s="89"/>
      <c r="R719" s="89"/>
      <c r="S719" s="89"/>
      <c r="T719" s="89"/>
    </row>
    <row r="720" ht="15.75" customHeight="1">
      <c r="B720" s="573"/>
      <c r="C720" s="106"/>
      <c r="D720" s="106"/>
      <c r="E720" s="106"/>
      <c r="H720" s="106"/>
      <c r="I720" s="106"/>
      <c r="J720" s="106"/>
      <c r="P720" s="572"/>
      <c r="Q720" s="89"/>
      <c r="R720" s="89"/>
      <c r="S720" s="89"/>
      <c r="T720" s="89"/>
    </row>
    <row r="721" ht="15.75" customHeight="1">
      <c r="B721" s="573"/>
      <c r="C721" s="106"/>
      <c r="D721" s="106"/>
      <c r="E721" s="106"/>
      <c r="H721" s="106"/>
      <c r="I721" s="106"/>
      <c r="J721" s="106"/>
      <c r="P721" s="572"/>
      <c r="Q721" s="89"/>
      <c r="R721" s="89"/>
      <c r="S721" s="89"/>
      <c r="T721" s="89"/>
    </row>
    <row r="722" ht="15.75" customHeight="1">
      <c r="B722" s="573"/>
      <c r="C722" s="106"/>
      <c r="D722" s="106"/>
      <c r="E722" s="106"/>
      <c r="H722" s="106"/>
      <c r="I722" s="106"/>
      <c r="J722" s="106"/>
      <c r="P722" s="572"/>
      <c r="Q722" s="89"/>
      <c r="R722" s="89"/>
      <c r="S722" s="89"/>
      <c r="T722" s="89"/>
    </row>
    <row r="723" ht="15.75" customHeight="1">
      <c r="B723" s="573"/>
      <c r="C723" s="106"/>
      <c r="D723" s="106"/>
      <c r="E723" s="106"/>
      <c r="H723" s="106"/>
      <c r="I723" s="106"/>
      <c r="J723" s="106"/>
      <c r="P723" s="572"/>
      <c r="Q723" s="89"/>
      <c r="R723" s="89"/>
      <c r="S723" s="89"/>
      <c r="T723" s="89"/>
    </row>
    <row r="724" ht="15.75" customHeight="1">
      <c r="B724" s="573"/>
      <c r="C724" s="106"/>
      <c r="D724" s="106"/>
      <c r="E724" s="106"/>
      <c r="H724" s="106"/>
      <c r="I724" s="106"/>
      <c r="J724" s="106"/>
      <c r="P724" s="572"/>
      <c r="Q724" s="89"/>
      <c r="R724" s="89"/>
      <c r="S724" s="89"/>
      <c r="T724" s="89"/>
    </row>
    <row r="725" ht="15.75" customHeight="1">
      <c r="B725" s="573"/>
      <c r="C725" s="106"/>
      <c r="D725" s="106"/>
      <c r="E725" s="106"/>
      <c r="H725" s="106"/>
      <c r="I725" s="106"/>
      <c r="J725" s="106"/>
      <c r="P725" s="572"/>
      <c r="Q725" s="89"/>
      <c r="R725" s="89"/>
      <c r="S725" s="89"/>
      <c r="T725" s="89"/>
    </row>
    <row r="726" ht="15.75" customHeight="1">
      <c r="B726" s="573"/>
      <c r="C726" s="106"/>
      <c r="D726" s="106"/>
      <c r="E726" s="106"/>
      <c r="H726" s="106"/>
      <c r="I726" s="106"/>
      <c r="J726" s="106"/>
      <c r="P726" s="572"/>
      <c r="Q726" s="89"/>
      <c r="R726" s="89"/>
      <c r="S726" s="89"/>
      <c r="T726" s="89"/>
    </row>
    <row r="727" ht="15.75" customHeight="1">
      <c r="B727" s="573"/>
      <c r="C727" s="106"/>
      <c r="D727" s="106"/>
      <c r="E727" s="106"/>
      <c r="H727" s="106"/>
      <c r="I727" s="106"/>
      <c r="J727" s="106"/>
      <c r="P727" s="572"/>
      <c r="Q727" s="89"/>
      <c r="R727" s="89"/>
      <c r="S727" s="89"/>
      <c r="T727" s="89"/>
    </row>
    <row r="728" ht="15.75" customHeight="1">
      <c r="B728" s="573"/>
      <c r="C728" s="106"/>
      <c r="D728" s="106"/>
      <c r="E728" s="106"/>
      <c r="H728" s="106"/>
      <c r="I728" s="106"/>
      <c r="J728" s="106"/>
      <c r="P728" s="572"/>
      <c r="Q728" s="89"/>
      <c r="R728" s="89"/>
      <c r="S728" s="89"/>
      <c r="T728" s="89"/>
    </row>
    <row r="729" ht="15.75" customHeight="1">
      <c r="B729" s="573"/>
      <c r="C729" s="106"/>
      <c r="D729" s="106"/>
      <c r="E729" s="106"/>
      <c r="H729" s="106"/>
      <c r="I729" s="106"/>
      <c r="J729" s="106"/>
      <c r="P729" s="572"/>
      <c r="Q729" s="89"/>
      <c r="R729" s="89"/>
      <c r="S729" s="89"/>
      <c r="T729" s="89"/>
    </row>
    <row r="730" ht="15.75" customHeight="1">
      <c r="B730" s="573"/>
      <c r="C730" s="106"/>
      <c r="D730" s="106"/>
      <c r="E730" s="106"/>
      <c r="H730" s="106"/>
      <c r="I730" s="106"/>
      <c r="J730" s="106"/>
      <c r="P730" s="572"/>
      <c r="Q730" s="89"/>
      <c r="R730" s="89"/>
      <c r="S730" s="89"/>
      <c r="T730" s="89"/>
    </row>
    <row r="731" ht="15.75" customHeight="1">
      <c r="B731" s="573"/>
      <c r="C731" s="106"/>
      <c r="D731" s="106"/>
      <c r="E731" s="106"/>
      <c r="H731" s="106"/>
      <c r="I731" s="106"/>
      <c r="J731" s="106"/>
      <c r="P731" s="572"/>
      <c r="Q731" s="89"/>
      <c r="R731" s="89"/>
      <c r="S731" s="89"/>
      <c r="T731" s="89"/>
    </row>
    <row r="732" ht="15.75" customHeight="1">
      <c r="B732" s="573"/>
      <c r="C732" s="106"/>
      <c r="D732" s="106"/>
      <c r="E732" s="106"/>
      <c r="H732" s="106"/>
      <c r="I732" s="106"/>
      <c r="J732" s="106"/>
      <c r="P732" s="572"/>
      <c r="Q732" s="89"/>
      <c r="R732" s="89"/>
      <c r="S732" s="89"/>
      <c r="T732" s="89"/>
    </row>
    <row r="733" ht="15.75" customHeight="1">
      <c r="B733" s="573"/>
      <c r="C733" s="106"/>
      <c r="D733" s="106"/>
      <c r="E733" s="106"/>
      <c r="H733" s="106"/>
      <c r="I733" s="106"/>
      <c r="J733" s="106"/>
      <c r="P733" s="572"/>
      <c r="Q733" s="89"/>
      <c r="R733" s="89"/>
      <c r="S733" s="89"/>
      <c r="T733" s="89"/>
    </row>
    <row r="734" ht="15.75" customHeight="1">
      <c r="B734" s="573"/>
      <c r="C734" s="106"/>
      <c r="D734" s="106"/>
      <c r="E734" s="106"/>
      <c r="H734" s="106"/>
      <c r="I734" s="106"/>
      <c r="J734" s="106"/>
      <c r="P734" s="572"/>
      <c r="Q734" s="89"/>
      <c r="R734" s="89"/>
      <c r="S734" s="89"/>
      <c r="T734" s="89"/>
    </row>
    <row r="735" ht="15.75" customHeight="1">
      <c r="B735" s="573"/>
      <c r="C735" s="106"/>
      <c r="D735" s="106"/>
      <c r="E735" s="106"/>
      <c r="H735" s="106"/>
      <c r="I735" s="106"/>
      <c r="J735" s="106"/>
      <c r="P735" s="572"/>
      <c r="Q735" s="89"/>
      <c r="R735" s="89"/>
      <c r="S735" s="89"/>
      <c r="T735" s="89"/>
    </row>
    <row r="736" ht="15.75" customHeight="1">
      <c r="B736" s="573"/>
      <c r="C736" s="106"/>
      <c r="D736" s="106"/>
      <c r="E736" s="106"/>
      <c r="H736" s="106"/>
      <c r="I736" s="106"/>
      <c r="J736" s="106"/>
      <c r="P736" s="572"/>
      <c r="Q736" s="89"/>
      <c r="R736" s="89"/>
      <c r="S736" s="89"/>
      <c r="T736" s="89"/>
    </row>
    <row r="737" ht="15.75" customHeight="1">
      <c r="B737" s="573"/>
      <c r="C737" s="106"/>
      <c r="D737" s="106"/>
      <c r="E737" s="106"/>
      <c r="H737" s="106"/>
      <c r="I737" s="106"/>
      <c r="J737" s="106"/>
      <c r="P737" s="572"/>
      <c r="Q737" s="89"/>
      <c r="R737" s="89"/>
      <c r="S737" s="89"/>
      <c r="T737" s="89"/>
    </row>
    <row r="738" ht="15.75" customHeight="1">
      <c r="B738" s="573"/>
      <c r="C738" s="106"/>
      <c r="D738" s="106"/>
      <c r="E738" s="106"/>
      <c r="H738" s="106"/>
      <c r="I738" s="106"/>
      <c r="J738" s="106"/>
      <c r="P738" s="572"/>
      <c r="Q738" s="89"/>
      <c r="R738" s="89"/>
      <c r="S738" s="89"/>
      <c r="T738" s="89"/>
    </row>
    <row r="739" ht="15.75" customHeight="1">
      <c r="B739" s="573"/>
      <c r="C739" s="106"/>
      <c r="D739" s="106"/>
      <c r="E739" s="106"/>
      <c r="H739" s="106"/>
      <c r="I739" s="106"/>
      <c r="J739" s="106"/>
      <c r="P739" s="572"/>
      <c r="Q739" s="89"/>
      <c r="R739" s="89"/>
      <c r="S739" s="89"/>
      <c r="T739" s="89"/>
    </row>
    <row r="740" ht="15.75" customHeight="1">
      <c r="B740" s="573"/>
      <c r="C740" s="106"/>
      <c r="D740" s="106"/>
      <c r="E740" s="106"/>
      <c r="H740" s="106"/>
      <c r="I740" s="106"/>
      <c r="J740" s="106"/>
      <c r="P740" s="572"/>
      <c r="Q740" s="89"/>
      <c r="R740" s="89"/>
      <c r="S740" s="89"/>
      <c r="T740" s="89"/>
    </row>
    <row r="741" ht="15.75" customHeight="1">
      <c r="B741" s="573"/>
      <c r="C741" s="106"/>
      <c r="D741" s="106"/>
      <c r="E741" s="106"/>
      <c r="H741" s="106"/>
      <c r="I741" s="106"/>
      <c r="J741" s="106"/>
      <c r="P741" s="572"/>
      <c r="Q741" s="89"/>
      <c r="R741" s="89"/>
      <c r="S741" s="89"/>
      <c r="T741" s="89"/>
    </row>
    <row r="742" ht="15.75" customHeight="1">
      <c r="B742" s="573"/>
      <c r="C742" s="106"/>
      <c r="D742" s="106"/>
      <c r="E742" s="106"/>
      <c r="H742" s="106"/>
      <c r="I742" s="106"/>
      <c r="J742" s="106"/>
      <c r="P742" s="572"/>
      <c r="Q742" s="89"/>
      <c r="R742" s="89"/>
      <c r="S742" s="89"/>
      <c r="T742" s="89"/>
    </row>
    <row r="743" ht="15.75" customHeight="1">
      <c r="B743" s="573"/>
      <c r="C743" s="106"/>
      <c r="D743" s="106"/>
      <c r="E743" s="106"/>
      <c r="H743" s="106"/>
      <c r="I743" s="106"/>
      <c r="J743" s="106"/>
      <c r="P743" s="572"/>
      <c r="Q743" s="89"/>
      <c r="R743" s="89"/>
      <c r="S743" s="89"/>
      <c r="T743" s="89"/>
    </row>
    <row r="744" ht="15.75" customHeight="1">
      <c r="B744" s="573"/>
      <c r="C744" s="106"/>
      <c r="D744" s="106"/>
      <c r="E744" s="106"/>
      <c r="H744" s="106"/>
      <c r="I744" s="106"/>
      <c r="J744" s="106"/>
      <c r="P744" s="572"/>
      <c r="Q744" s="89"/>
      <c r="R744" s="89"/>
      <c r="S744" s="89"/>
      <c r="T744" s="89"/>
    </row>
    <row r="745" ht="15.75" customHeight="1">
      <c r="B745" s="573"/>
      <c r="C745" s="106"/>
      <c r="D745" s="106"/>
      <c r="E745" s="106"/>
      <c r="H745" s="106"/>
      <c r="I745" s="106"/>
      <c r="J745" s="106"/>
      <c r="P745" s="572"/>
      <c r="Q745" s="89"/>
      <c r="R745" s="89"/>
      <c r="S745" s="89"/>
      <c r="T745" s="89"/>
    </row>
    <row r="746" ht="15.75" customHeight="1">
      <c r="B746" s="573"/>
      <c r="C746" s="106"/>
      <c r="D746" s="106"/>
      <c r="E746" s="106"/>
      <c r="H746" s="106"/>
      <c r="I746" s="106"/>
      <c r="J746" s="106"/>
      <c r="P746" s="572"/>
      <c r="Q746" s="89"/>
      <c r="R746" s="89"/>
      <c r="S746" s="89"/>
      <c r="T746" s="89"/>
    </row>
    <row r="747" ht="15.75" customHeight="1">
      <c r="B747" s="573"/>
      <c r="C747" s="106"/>
      <c r="D747" s="106"/>
      <c r="E747" s="106"/>
      <c r="H747" s="106"/>
      <c r="I747" s="106"/>
      <c r="J747" s="106"/>
      <c r="P747" s="572"/>
      <c r="Q747" s="89"/>
      <c r="R747" s="89"/>
      <c r="S747" s="89"/>
      <c r="T747" s="89"/>
    </row>
    <row r="748" ht="15.75" customHeight="1">
      <c r="B748" s="573"/>
      <c r="C748" s="106"/>
      <c r="D748" s="106"/>
      <c r="E748" s="106"/>
      <c r="H748" s="106"/>
      <c r="I748" s="106"/>
      <c r="J748" s="106"/>
      <c r="P748" s="572"/>
      <c r="Q748" s="89"/>
      <c r="R748" s="89"/>
      <c r="S748" s="89"/>
      <c r="T748" s="89"/>
    </row>
    <row r="749" ht="15.75" customHeight="1">
      <c r="B749" s="573"/>
      <c r="C749" s="106"/>
      <c r="D749" s="106"/>
      <c r="E749" s="106"/>
      <c r="H749" s="106"/>
      <c r="I749" s="106"/>
      <c r="J749" s="106"/>
      <c r="P749" s="572"/>
      <c r="Q749" s="89"/>
      <c r="R749" s="89"/>
      <c r="S749" s="89"/>
      <c r="T749" s="89"/>
    </row>
    <row r="750" ht="15.75" customHeight="1">
      <c r="B750" s="573"/>
      <c r="C750" s="106"/>
      <c r="D750" s="106"/>
      <c r="E750" s="106"/>
      <c r="H750" s="106"/>
      <c r="I750" s="106"/>
      <c r="J750" s="106"/>
      <c r="P750" s="572"/>
      <c r="Q750" s="89"/>
      <c r="R750" s="89"/>
      <c r="S750" s="89"/>
      <c r="T750" s="89"/>
    </row>
    <row r="751" ht="15.75" customHeight="1">
      <c r="B751" s="573"/>
      <c r="C751" s="106"/>
      <c r="D751" s="106"/>
      <c r="E751" s="106"/>
      <c r="H751" s="106"/>
      <c r="I751" s="106"/>
      <c r="J751" s="106"/>
      <c r="P751" s="572"/>
      <c r="Q751" s="89"/>
      <c r="R751" s="89"/>
      <c r="S751" s="89"/>
      <c r="T751" s="89"/>
    </row>
    <row r="752" ht="15.75" customHeight="1">
      <c r="B752" s="573"/>
      <c r="C752" s="106"/>
      <c r="D752" s="106"/>
      <c r="E752" s="106"/>
      <c r="H752" s="106"/>
      <c r="I752" s="106"/>
      <c r="J752" s="106"/>
      <c r="P752" s="572"/>
      <c r="Q752" s="89"/>
      <c r="R752" s="89"/>
      <c r="S752" s="89"/>
      <c r="T752" s="89"/>
    </row>
    <row r="753" ht="15.75" customHeight="1">
      <c r="B753" s="573"/>
      <c r="C753" s="106"/>
      <c r="D753" s="106"/>
      <c r="E753" s="106"/>
      <c r="H753" s="106"/>
      <c r="I753" s="106"/>
      <c r="J753" s="106"/>
      <c r="P753" s="572"/>
      <c r="Q753" s="89"/>
      <c r="R753" s="89"/>
      <c r="S753" s="89"/>
      <c r="T753" s="89"/>
    </row>
    <row r="754" ht="15.75" customHeight="1">
      <c r="B754" s="573"/>
      <c r="C754" s="106"/>
      <c r="D754" s="106"/>
      <c r="E754" s="106"/>
      <c r="H754" s="106"/>
      <c r="I754" s="106"/>
      <c r="J754" s="106"/>
      <c r="P754" s="572"/>
      <c r="Q754" s="89"/>
      <c r="R754" s="89"/>
      <c r="S754" s="89"/>
      <c r="T754" s="89"/>
    </row>
    <row r="755" ht="15.75" customHeight="1">
      <c r="B755" s="573"/>
      <c r="C755" s="106"/>
      <c r="D755" s="106"/>
      <c r="E755" s="106"/>
      <c r="H755" s="106"/>
      <c r="I755" s="106"/>
      <c r="J755" s="106"/>
      <c r="P755" s="572"/>
      <c r="Q755" s="89"/>
      <c r="R755" s="89"/>
      <c r="S755" s="89"/>
      <c r="T755" s="89"/>
    </row>
    <row r="756" ht="15.75" customHeight="1">
      <c r="B756" s="573"/>
      <c r="C756" s="106"/>
      <c r="D756" s="106"/>
      <c r="E756" s="106"/>
      <c r="H756" s="106"/>
      <c r="I756" s="106"/>
      <c r="J756" s="106"/>
      <c r="P756" s="572"/>
      <c r="Q756" s="89"/>
      <c r="R756" s="89"/>
      <c r="S756" s="89"/>
      <c r="T756" s="89"/>
    </row>
    <row r="757" ht="15.75" customHeight="1">
      <c r="B757" s="573"/>
      <c r="C757" s="106"/>
      <c r="D757" s="106"/>
      <c r="E757" s="106"/>
      <c r="H757" s="106"/>
      <c r="I757" s="106"/>
      <c r="J757" s="106"/>
      <c r="P757" s="572"/>
      <c r="Q757" s="89"/>
      <c r="R757" s="89"/>
      <c r="S757" s="89"/>
      <c r="T757" s="89"/>
    </row>
    <row r="758" ht="15.75" customHeight="1">
      <c r="B758" s="573"/>
      <c r="C758" s="106"/>
      <c r="D758" s="106"/>
      <c r="E758" s="106"/>
      <c r="H758" s="106"/>
      <c r="I758" s="106"/>
      <c r="J758" s="106"/>
      <c r="P758" s="572"/>
      <c r="Q758" s="89"/>
      <c r="R758" s="89"/>
      <c r="S758" s="89"/>
      <c r="T758" s="89"/>
    </row>
    <row r="759" ht="15.75" customHeight="1">
      <c r="B759" s="573"/>
      <c r="C759" s="106"/>
      <c r="D759" s="106"/>
      <c r="E759" s="106"/>
      <c r="H759" s="106"/>
      <c r="I759" s="106"/>
      <c r="J759" s="106"/>
      <c r="P759" s="572"/>
      <c r="Q759" s="89"/>
      <c r="R759" s="89"/>
      <c r="S759" s="89"/>
      <c r="T759" s="89"/>
    </row>
    <row r="760" ht="15.75" customHeight="1">
      <c r="B760" s="573"/>
      <c r="C760" s="106"/>
      <c r="D760" s="106"/>
      <c r="E760" s="106"/>
      <c r="H760" s="106"/>
      <c r="I760" s="106"/>
      <c r="J760" s="106"/>
      <c r="P760" s="572"/>
      <c r="Q760" s="89"/>
      <c r="R760" s="89"/>
      <c r="S760" s="89"/>
      <c r="T760" s="89"/>
    </row>
    <row r="761" ht="15.75" customHeight="1">
      <c r="B761" s="573"/>
      <c r="C761" s="106"/>
      <c r="D761" s="106"/>
      <c r="E761" s="106"/>
      <c r="H761" s="106"/>
      <c r="I761" s="106"/>
      <c r="J761" s="106"/>
      <c r="P761" s="572"/>
      <c r="Q761" s="89"/>
      <c r="R761" s="89"/>
      <c r="S761" s="89"/>
      <c r="T761" s="89"/>
    </row>
    <row r="762" ht="15.75" customHeight="1">
      <c r="B762" s="573"/>
      <c r="C762" s="106"/>
      <c r="D762" s="106"/>
      <c r="E762" s="106"/>
      <c r="H762" s="106"/>
      <c r="I762" s="106"/>
      <c r="J762" s="106"/>
      <c r="P762" s="572"/>
      <c r="Q762" s="89"/>
      <c r="R762" s="89"/>
      <c r="S762" s="89"/>
      <c r="T762" s="89"/>
    </row>
    <row r="763" ht="15.75" customHeight="1">
      <c r="B763" s="573"/>
      <c r="C763" s="106"/>
      <c r="D763" s="106"/>
      <c r="E763" s="106"/>
      <c r="H763" s="106"/>
      <c r="I763" s="106"/>
      <c r="J763" s="106"/>
      <c r="P763" s="572"/>
      <c r="Q763" s="89"/>
      <c r="R763" s="89"/>
      <c r="S763" s="89"/>
      <c r="T763" s="89"/>
    </row>
    <row r="764" ht="15.75" customHeight="1">
      <c r="B764" s="573"/>
      <c r="C764" s="106"/>
      <c r="D764" s="106"/>
      <c r="E764" s="106"/>
      <c r="H764" s="106"/>
      <c r="I764" s="106"/>
      <c r="J764" s="106"/>
      <c r="P764" s="572"/>
      <c r="Q764" s="89"/>
      <c r="R764" s="89"/>
      <c r="S764" s="89"/>
      <c r="T764" s="89"/>
    </row>
    <row r="765" ht="15.75" customHeight="1">
      <c r="B765" s="573"/>
      <c r="C765" s="106"/>
      <c r="D765" s="106"/>
      <c r="E765" s="106"/>
      <c r="H765" s="106"/>
      <c r="I765" s="106"/>
      <c r="J765" s="106"/>
      <c r="P765" s="572"/>
      <c r="Q765" s="89"/>
      <c r="R765" s="89"/>
      <c r="S765" s="89"/>
      <c r="T765" s="89"/>
    </row>
    <row r="766" ht="15.75" customHeight="1">
      <c r="B766" s="573"/>
      <c r="C766" s="106"/>
      <c r="D766" s="106"/>
      <c r="E766" s="106"/>
      <c r="H766" s="106"/>
      <c r="I766" s="106"/>
      <c r="J766" s="106"/>
      <c r="P766" s="572"/>
      <c r="Q766" s="89"/>
      <c r="R766" s="89"/>
      <c r="S766" s="89"/>
      <c r="T766" s="89"/>
    </row>
    <row r="767" ht="15.75" customHeight="1">
      <c r="B767" s="573"/>
      <c r="C767" s="106"/>
      <c r="D767" s="106"/>
      <c r="E767" s="106"/>
      <c r="H767" s="106"/>
      <c r="I767" s="106"/>
      <c r="J767" s="106"/>
      <c r="P767" s="572"/>
      <c r="Q767" s="89"/>
      <c r="R767" s="89"/>
      <c r="S767" s="89"/>
      <c r="T767" s="89"/>
    </row>
    <row r="768" ht="15.75" customHeight="1">
      <c r="B768" s="573"/>
      <c r="C768" s="106"/>
      <c r="D768" s="106"/>
      <c r="E768" s="106"/>
      <c r="H768" s="106"/>
      <c r="I768" s="106"/>
      <c r="J768" s="106"/>
      <c r="P768" s="572"/>
      <c r="Q768" s="89"/>
      <c r="R768" s="89"/>
      <c r="S768" s="89"/>
      <c r="T768" s="89"/>
    </row>
    <row r="769" ht="15.75" customHeight="1">
      <c r="B769" s="573"/>
      <c r="C769" s="106"/>
      <c r="D769" s="106"/>
      <c r="E769" s="106"/>
      <c r="H769" s="106"/>
      <c r="I769" s="106"/>
      <c r="J769" s="106"/>
      <c r="P769" s="572"/>
      <c r="Q769" s="89"/>
      <c r="R769" s="89"/>
      <c r="S769" s="89"/>
      <c r="T769" s="89"/>
    </row>
    <row r="770" ht="15.75" customHeight="1">
      <c r="B770" s="573"/>
      <c r="C770" s="106"/>
      <c r="D770" s="106"/>
      <c r="E770" s="106"/>
      <c r="H770" s="106"/>
      <c r="I770" s="106"/>
      <c r="J770" s="106"/>
      <c r="P770" s="572"/>
      <c r="Q770" s="89"/>
      <c r="R770" s="89"/>
      <c r="S770" s="89"/>
      <c r="T770" s="89"/>
    </row>
    <row r="771" ht="15.75" customHeight="1">
      <c r="B771" s="573"/>
      <c r="C771" s="106"/>
      <c r="D771" s="106"/>
      <c r="E771" s="106"/>
      <c r="H771" s="106"/>
      <c r="I771" s="106"/>
      <c r="J771" s="106"/>
      <c r="P771" s="572"/>
      <c r="Q771" s="89"/>
      <c r="R771" s="89"/>
      <c r="S771" s="89"/>
      <c r="T771" s="89"/>
    </row>
    <row r="772" ht="15.75" customHeight="1">
      <c r="B772" s="573"/>
      <c r="C772" s="106"/>
      <c r="D772" s="106"/>
      <c r="E772" s="106"/>
      <c r="H772" s="106"/>
      <c r="I772" s="106"/>
      <c r="J772" s="106"/>
      <c r="P772" s="572"/>
      <c r="Q772" s="89"/>
      <c r="R772" s="89"/>
      <c r="S772" s="89"/>
      <c r="T772" s="89"/>
    </row>
    <row r="773" ht="15.75" customHeight="1">
      <c r="B773" s="573"/>
      <c r="C773" s="106"/>
      <c r="D773" s="106"/>
      <c r="E773" s="106"/>
      <c r="H773" s="106"/>
      <c r="I773" s="106"/>
      <c r="J773" s="106"/>
      <c r="P773" s="572"/>
      <c r="Q773" s="89"/>
      <c r="R773" s="89"/>
      <c r="S773" s="89"/>
      <c r="T773" s="89"/>
    </row>
    <row r="774" ht="15.75" customHeight="1">
      <c r="B774" s="573"/>
      <c r="C774" s="106"/>
      <c r="D774" s="106"/>
      <c r="E774" s="106"/>
      <c r="H774" s="106"/>
      <c r="I774" s="106"/>
      <c r="J774" s="106"/>
      <c r="P774" s="572"/>
      <c r="Q774" s="89"/>
      <c r="R774" s="89"/>
      <c r="S774" s="89"/>
      <c r="T774" s="89"/>
    </row>
    <row r="775" ht="15.75" customHeight="1">
      <c r="B775" s="573"/>
      <c r="C775" s="106"/>
      <c r="D775" s="106"/>
      <c r="E775" s="106"/>
      <c r="H775" s="106"/>
      <c r="I775" s="106"/>
      <c r="J775" s="106"/>
      <c r="P775" s="572"/>
      <c r="Q775" s="89"/>
      <c r="R775" s="89"/>
      <c r="S775" s="89"/>
      <c r="T775" s="89"/>
    </row>
    <row r="776" ht="15.75" customHeight="1">
      <c r="B776" s="573"/>
      <c r="C776" s="106"/>
      <c r="D776" s="106"/>
      <c r="E776" s="106"/>
      <c r="H776" s="106"/>
      <c r="I776" s="106"/>
      <c r="J776" s="106"/>
      <c r="P776" s="572"/>
      <c r="Q776" s="89"/>
      <c r="R776" s="89"/>
      <c r="S776" s="89"/>
      <c r="T776" s="89"/>
    </row>
    <row r="777" ht="15.75" customHeight="1">
      <c r="B777" s="573"/>
      <c r="C777" s="106"/>
      <c r="D777" s="106"/>
      <c r="E777" s="106"/>
      <c r="H777" s="106"/>
      <c r="I777" s="106"/>
      <c r="J777" s="106"/>
      <c r="P777" s="572"/>
      <c r="Q777" s="89"/>
      <c r="R777" s="89"/>
      <c r="S777" s="89"/>
      <c r="T777" s="89"/>
    </row>
    <row r="778" ht="15.75" customHeight="1">
      <c r="B778" s="573"/>
      <c r="C778" s="106"/>
      <c r="D778" s="106"/>
      <c r="E778" s="106"/>
      <c r="H778" s="106"/>
      <c r="I778" s="106"/>
      <c r="J778" s="106"/>
      <c r="P778" s="572"/>
      <c r="Q778" s="89"/>
      <c r="R778" s="89"/>
      <c r="S778" s="89"/>
      <c r="T778" s="89"/>
    </row>
    <row r="779" ht="15.75" customHeight="1">
      <c r="B779" s="573"/>
      <c r="C779" s="106"/>
      <c r="D779" s="106"/>
      <c r="E779" s="106"/>
      <c r="H779" s="106"/>
      <c r="I779" s="106"/>
      <c r="J779" s="106"/>
      <c r="P779" s="572"/>
      <c r="Q779" s="89"/>
      <c r="R779" s="89"/>
      <c r="S779" s="89"/>
      <c r="T779" s="89"/>
    </row>
    <row r="780" ht="15.75" customHeight="1">
      <c r="B780" s="573"/>
      <c r="C780" s="106"/>
      <c r="D780" s="106"/>
      <c r="E780" s="106"/>
      <c r="H780" s="106"/>
      <c r="I780" s="106"/>
      <c r="J780" s="106"/>
      <c r="P780" s="572"/>
      <c r="Q780" s="89"/>
      <c r="R780" s="89"/>
      <c r="S780" s="89"/>
      <c r="T780" s="89"/>
    </row>
    <row r="781" ht="15.75" customHeight="1">
      <c r="B781" s="573"/>
      <c r="C781" s="106"/>
      <c r="D781" s="106"/>
      <c r="E781" s="106"/>
      <c r="H781" s="106"/>
      <c r="I781" s="106"/>
      <c r="J781" s="106"/>
      <c r="P781" s="572"/>
      <c r="Q781" s="89"/>
      <c r="R781" s="89"/>
      <c r="S781" s="89"/>
      <c r="T781" s="89"/>
    </row>
    <row r="782" ht="15.75" customHeight="1">
      <c r="B782" s="573"/>
      <c r="C782" s="106"/>
      <c r="D782" s="106"/>
      <c r="E782" s="106"/>
      <c r="H782" s="106"/>
      <c r="I782" s="106"/>
      <c r="J782" s="106"/>
      <c r="P782" s="572"/>
      <c r="Q782" s="89"/>
      <c r="R782" s="89"/>
      <c r="S782" s="89"/>
      <c r="T782" s="89"/>
    </row>
    <row r="783" ht="15.75" customHeight="1">
      <c r="B783" s="573"/>
      <c r="C783" s="106"/>
      <c r="D783" s="106"/>
      <c r="E783" s="106"/>
      <c r="H783" s="106"/>
      <c r="I783" s="106"/>
      <c r="J783" s="106"/>
      <c r="P783" s="572"/>
      <c r="Q783" s="89"/>
      <c r="R783" s="89"/>
      <c r="S783" s="89"/>
      <c r="T783" s="89"/>
    </row>
    <row r="784" ht="15.75" customHeight="1">
      <c r="B784" s="573"/>
      <c r="C784" s="106"/>
      <c r="D784" s="106"/>
      <c r="E784" s="106"/>
      <c r="H784" s="106"/>
      <c r="I784" s="106"/>
      <c r="J784" s="106"/>
      <c r="P784" s="572"/>
      <c r="Q784" s="89"/>
      <c r="R784" s="89"/>
      <c r="S784" s="89"/>
      <c r="T784" s="89"/>
    </row>
    <row r="785" ht="15.75" customHeight="1">
      <c r="B785" s="573"/>
      <c r="C785" s="106"/>
      <c r="D785" s="106"/>
      <c r="E785" s="106"/>
      <c r="H785" s="106"/>
      <c r="I785" s="106"/>
      <c r="J785" s="106"/>
      <c r="P785" s="572"/>
      <c r="Q785" s="89"/>
      <c r="R785" s="89"/>
      <c r="S785" s="89"/>
      <c r="T785" s="89"/>
    </row>
    <row r="786" ht="15.75" customHeight="1">
      <c r="B786" s="573"/>
      <c r="C786" s="106"/>
      <c r="D786" s="106"/>
      <c r="E786" s="106"/>
      <c r="H786" s="106"/>
      <c r="I786" s="106"/>
      <c r="J786" s="106"/>
      <c r="P786" s="572"/>
      <c r="Q786" s="89"/>
      <c r="R786" s="89"/>
      <c r="S786" s="89"/>
      <c r="T786" s="89"/>
    </row>
    <row r="787" ht="15.75" customHeight="1">
      <c r="B787" s="573"/>
      <c r="C787" s="106"/>
      <c r="D787" s="106"/>
      <c r="E787" s="106"/>
      <c r="H787" s="106"/>
      <c r="I787" s="106"/>
      <c r="J787" s="106"/>
      <c r="P787" s="572"/>
      <c r="Q787" s="89"/>
      <c r="R787" s="89"/>
      <c r="S787" s="89"/>
      <c r="T787" s="89"/>
    </row>
    <row r="788" ht="15.75" customHeight="1">
      <c r="B788" s="573"/>
      <c r="C788" s="106"/>
      <c r="D788" s="106"/>
      <c r="E788" s="106"/>
      <c r="H788" s="106"/>
      <c r="I788" s="106"/>
      <c r="J788" s="106"/>
      <c r="P788" s="572"/>
      <c r="Q788" s="89"/>
      <c r="R788" s="89"/>
      <c r="S788" s="89"/>
      <c r="T788" s="89"/>
    </row>
    <row r="789" ht="15.75" customHeight="1">
      <c r="B789" s="573"/>
      <c r="C789" s="106"/>
      <c r="D789" s="106"/>
      <c r="E789" s="106"/>
      <c r="H789" s="106"/>
      <c r="I789" s="106"/>
      <c r="J789" s="106"/>
      <c r="P789" s="572"/>
      <c r="Q789" s="89"/>
      <c r="R789" s="89"/>
      <c r="S789" s="89"/>
      <c r="T789" s="89"/>
    </row>
    <row r="790" ht="15.75" customHeight="1">
      <c r="B790" s="573"/>
      <c r="C790" s="106"/>
      <c r="D790" s="106"/>
      <c r="E790" s="106"/>
      <c r="H790" s="106"/>
      <c r="I790" s="106"/>
      <c r="J790" s="106"/>
      <c r="P790" s="572"/>
      <c r="Q790" s="89"/>
      <c r="R790" s="89"/>
      <c r="S790" s="89"/>
      <c r="T790" s="89"/>
    </row>
    <row r="791" ht="15.75" customHeight="1">
      <c r="B791" s="573"/>
      <c r="C791" s="106"/>
      <c r="D791" s="106"/>
      <c r="E791" s="106"/>
      <c r="H791" s="106"/>
      <c r="I791" s="106"/>
      <c r="J791" s="106"/>
      <c r="P791" s="572"/>
      <c r="Q791" s="89"/>
      <c r="R791" s="89"/>
      <c r="S791" s="89"/>
      <c r="T791" s="89"/>
    </row>
    <row r="792" ht="15.75" customHeight="1">
      <c r="B792" s="573"/>
      <c r="C792" s="106"/>
      <c r="D792" s="106"/>
      <c r="E792" s="106"/>
      <c r="H792" s="106"/>
      <c r="I792" s="106"/>
      <c r="J792" s="106"/>
      <c r="P792" s="572"/>
      <c r="Q792" s="89"/>
      <c r="R792" s="89"/>
      <c r="S792" s="89"/>
      <c r="T792" s="89"/>
    </row>
    <row r="793" ht="15.75" customHeight="1">
      <c r="B793" s="573"/>
      <c r="C793" s="106"/>
      <c r="D793" s="106"/>
      <c r="E793" s="106"/>
      <c r="H793" s="106"/>
      <c r="I793" s="106"/>
      <c r="J793" s="106"/>
      <c r="P793" s="572"/>
      <c r="Q793" s="89"/>
      <c r="R793" s="89"/>
      <c r="S793" s="89"/>
      <c r="T793" s="89"/>
    </row>
    <row r="794" ht="15.75" customHeight="1">
      <c r="B794" s="573"/>
      <c r="C794" s="106"/>
      <c r="D794" s="106"/>
      <c r="E794" s="106"/>
      <c r="H794" s="106"/>
      <c r="I794" s="106"/>
      <c r="J794" s="106"/>
      <c r="P794" s="572"/>
      <c r="Q794" s="89"/>
      <c r="R794" s="89"/>
      <c r="S794" s="89"/>
      <c r="T794" s="89"/>
    </row>
    <row r="795" ht="15.75" customHeight="1">
      <c r="B795" s="573"/>
      <c r="C795" s="106"/>
      <c r="D795" s="106"/>
      <c r="E795" s="106"/>
      <c r="H795" s="106"/>
      <c r="I795" s="106"/>
      <c r="J795" s="106"/>
      <c r="P795" s="572"/>
      <c r="Q795" s="89"/>
      <c r="R795" s="89"/>
      <c r="S795" s="89"/>
      <c r="T795" s="89"/>
    </row>
    <row r="796" ht="15.75" customHeight="1">
      <c r="B796" s="573"/>
      <c r="C796" s="106"/>
      <c r="D796" s="106"/>
      <c r="E796" s="106"/>
      <c r="H796" s="106"/>
      <c r="I796" s="106"/>
      <c r="J796" s="106"/>
      <c r="P796" s="572"/>
      <c r="Q796" s="89"/>
      <c r="R796" s="89"/>
      <c r="S796" s="89"/>
      <c r="T796" s="89"/>
    </row>
    <row r="797" ht="15.75" customHeight="1">
      <c r="B797" s="573"/>
      <c r="C797" s="106"/>
      <c r="D797" s="106"/>
      <c r="E797" s="106"/>
      <c r="H797" s="106"/>
      <c r="I797" s="106"/>
      <c r="J797" s="106"/>
      <c r="P797" s="572"/>
      <c r="Q797" s="89"/>
      <c r="R797" s="89"/>
      <c r="S797" s="89"/>
      <c r="T797" s="89"/>
    </row>
    <row r="798" ht="15.75" customHeight="1">
      <c r="B798" s="573"/>
      <c r="C798" s="106"/>
      <c r="D798" s="106"/>
      <c r="E798" s="106"/>
      <c r="H798" s="106"/>
      <c r="I798" s="106"/>
      <c r="J798" s="106"/>
      <c r="P798" s="572"/>
      <c r="Q798" s="89"/>
      <c r="R798" s="89"/>
      <c r="S798" s="89"/>
      <c r="T798" s="89"/>
    </row>
    <row r="799" ht="15.75" customHeight="1">
      <c r="B799" s="573"/>
      <c r="C799" s="106"/>
      <c r="D799" s="106"/>
      <c r="E799" s="106"/>
      <c r="H799" s="106"/>
      <c r="I799" s="106"/>
      <c r="J799" s="106"/>
      <c r="P799" s="572"/>
      <c r="Q799" s="89"/>
      <c r="R799" s="89"/>
      <c r="S799" s="89"/>
      <c r="T799" s="89"/>
    </row>
    <row r="800" ht="15.75" customHeight="1">
      <c r="B800" s="573"/>
      <c r="C800" s="106"/>
      <c r="D800" s="106"/>
      <c r="E800" s="106"/>
      <c r="H800" s="106"/>
      <c r="I800" s="106"/>
      <c r="J800" s="106"/>
      <c r="P800" s="572"/>
      <c r="Q800" s="89"/>
      <c r="R800" s="89"/>
      <c r="S800" s="89"/>
      <c r="T800" s="89"/>
    </row>
    <row r="801" ht="15.75" customHeight="1">
      <c r="B801" s="573"/>
      <c r="C801" s="106"/>
      <c r="D801" s="106"/>
      <c r="E801" s="106"/>
      <c r="H801" s="106"/>
      <c r="I801" s="106"/>
      <c r="J801" s="106"/>
      <c r="P801" s="572"/>
      <c r="Q801" s="89"/>
      <c r="R801" s="89"/>
      <c r="S801" s="89"/>
      <c r="T801" s="89"/>
    </row>
    <row r="802" ht="15.75" customHeight="1">
      <c r="B802" s="573"/>
      <c r="C802" s="106"/>
      <c r="D802" s="106"/>
      <c r="E802" s="106"/>
      <c r="H802" s="106"/>
      <c r="I802" s="106"/>
      <c r="J802" s="106"/>
      <c r="P802" s="572"/>
      <c r="Q802" s="89"/>
      <c r="R802" s="89"/>
      <c r="S802" s="89"/>
      <c r="T802" s="89"/>
    </row>
    <row r="803" ht="15.75" customHeight="1">
      <c r="B803" s="573"/>
      <c r="C803" s="106"/>
      <c r="D803" s="106"/>
      <c r="E803" s="106"/>
      <c r="H803" s="106"/>
      <c r="I803" s="106"/>
      <c r="J803" s="106"/>
      <c r="P803" s="572"/>
      <c r="Q803" s="89"/>
      <c r="R803" s="89"/>
      <c r="S803" s="89"/>
      <c r="T803" s="89"/>
    </row>
    <row r="804" ht="15.75" customHeight="1">
      <c r="B804" s="573"/>
      <c r="C804" s="106"/>
      <c r="D804" s="106"/>
      <c r="E804" s="106"/>
      <c r="H804" s="106"/>
      <c r="I804" s="106"/>
      <c r="J804" s="106"/>
      <c r="P804" s="572"/>
      <c r="Q804" s="89"/>
      <c r="R804" s="89"/>
      <c r="S804" s="89"/>
      <c r="T804" s="89"/>
    </row>
    <row r="805" ht="15.75" customHeight="1">
      <c r="B805" s="573"/>
      <c r="C805" s="106"/>
      <c r="D805" s="106"/>
      <c r="E805" s="106"/>
      <c r="H805" s="106"/>
      <c r="I805" s="106"/>
      <c r="J805" s="106"/>
      <c r="P805" s="572"/>
      <c r="Q805" s="89"/>
      <c r="R805" s="89"/>
      <c r="S805" s="89"/>
      <c r="T805" s="89"/>
    </row>
    <row r="806" ht="15.75" customHeight="1">
      <c r="B806" s="573"/>
      <c r="C806" s="106"/>
      <c r="D806" s="106"/>
      <c r="E806" s="106"/>
      <c r="H806" s="106"/>
      <c r="I806" s="106"/>
      <c r="J806" s="106"/>
      <c r="P806" s="572"/>
      <c r="Q806" s="89"/>
      <c r="R806" s="89"/>
      <c r="S806" s="89"/>
      <c r="T806" s="89"/>
    </row>
    <row r="807" ht="15.75" customHeight="1">
      <c r="B807" s="573"/>
      <c r="C807" s="106"/>
      <c r="D807" s="106"/>
      <c r="E807" s="106"/>
      <c r="H807" s="106"/>
      <c r="I807" s="106"/>
      <c r="J807" s="106"/>
      <c r="P807" s="572"/>
      <c r="Q807" s="89"/>
      <c r="R807" s="89"/>
      <c r="S807" s="89"/>
      <c r="T807" s="89"/>
    </row>
    <row r="808" ht="15.75" customHeight="1">
      <c r="B808" s="573"/>
      <c r="C808" s="106"/>
      <c r="D808" s="106"/>
      <c r="E808" s="106"/>
      <c r="H808" s="106"/>
      <c r="I808" s="106"/>
      <c r="J808" s="106"/>
      <c r="P808" s="572"/>
      <c r="Q808" s="89"/>
      <c r="R808" s="89"/>
      <c r="S808" s="89"/>
      <c r="T808" s="89"/>
    </row>
    <row r="809" ht="15.75" customHeight="1">
      <c r="B809" s="573"/>
      <c r="C809" s="106"/>
      <c r="D809" s="106"/>
      <c r="E809" s="106"/>
      <c r="H809" s="106"/>
      <c r="I809" s="106"/>
      <c r="J809" s="106"/>
      <c r="P809" s="572"/>
      <c r="Q809" s="89"/>
      <c r="R809" s="89"/>
      <c r="S809" s="89"/>
      <c r="T809" s="89"/>
    </row>
    <row r="810" ht="15.75" customHeight="1">
      <c r="B810" s="573"/>
      <c r="C810" s="106"/>
      <c r="D810" s="106"/>
      <c r="E810" s="106"/>
      <c r="H810" s="106"/>
      <c r="I810" s="106"/>
      <c r="J810" s="106"/>
      <c r="P810" s="572"/>
      <c r="Q810" s="89"/>
      <c r="R810" s="89"/>
      <c r="S810" s="89"/>
      <c r="T810" s="89"/>
    </row>
    <row r="811" ht="15.75" customHeight="1">
      <c r="B811" s="573"/>
      <c r="C811" s="106"/>
      <c r="D811" s="106"/>
      <c r="E811" s="106"/>
      <c r="H811" s="106"/>
      <c r="I811" s="106"/>
      <c r="J811" s="106"/>
      <c r="P811" s="572"/>
      <c r="Q811" s="89"/>
      <c r="R811" s="89"/>
      <c r="S811" s="89"/>
      <c r="T811" s="89"/>
    </row>
    <row r="812" ht="15.75" customHeight="1">
      <c r="B812" s="573"/>
      <c r="C812" s="106"/>
      <c r="D812" s="106"/>
      <c r="E812" s="106"/>
      <c r="H812" s="106"/>
      <c r="I812" s="106"/>
      <c r="J812" s="106"/>
      <c r="P812" s="572"/>
      <c r="Q812" s="89"/>
      <c r="R812" s="89"/>
      <c r="S812" s="89"/>
      <c r="T812" s="89"/>
    </row>
    <row r="813" ht="15.75" customHeight="1">
      <c r="B813" s="573"/>
      <c r="C813" s="106"/>
      <c r="D813" s="106"/>
      <c r="E813" s="106"/>
      <c r="H813" s="106"/>
      <c r="I813" s="106"/>
      <c r="J813" s="106"/>
      <c r="P813" s="572"/>
      <c r="Q813" s="89"/>
      <c r="R813" s="89"/>
      <c r="S813" s="89"/>
      <c r="T813" s="89"/>
    </row>
    <row r="814" ht="15.75" customHeight="1">
      <c r="B814" s="573"/>
      <c r="C814" s="106"/>
      <c r="D814" s="106"/>
      <c r="E814" s="106"/>
      <c r="H814" s="106"/>
      <c r="I814" s="106"/>
      <c r="J814" s="106"/>
      <c r="P814" s="572"/>
      <c r="Q814" s="89"/>
      <c r="R814" s="89"/>
      <c r="S814" s="89"/>
      <c r="T814" s="89"/>
    </row>
    <row r="815" ht="15.75" customHeight="1">
      <c r="B815" s="573"/>
      <c r="C815" s="106"/>
      <c r="D815" s="106"/>
      <c r="E815" s="106"/>
      <c r="H815" s="106"/>
      <c r="I815" s="106"/>
      <c r="J815" s="106"/>
      <c r="P815" s="572"/>
      <c r="Q815" s="89"/>
      <c r="R815" s="89"/>
      <c r="S815" s="89"/>
      <c r="T815" s="89"/>
    </row>
    <row r="816" ht="15.75" customHeight="1">
      <c r="B816" s="573"/>
      <c r="C816" s="106"/>
      <c r="D816" s="106"/>
      <c r="E816" s="106"/>
      <c r="H816" s="106"/>
      <c r="I816" s="106"/>
      <c r="J816" s="106"/>
      <c r="P816" s="572"/>
      <c r="Q816" s="89"/>
      <c r="R816" s="89"/>
      <c r="S816" s="89"/>
      <c r="T816" s="89"/>
    </row>
    <row r="817" ht="15.75" customHeight="1">
      <c r="B817" s="573"/>
      <c r="C817" s="106"/>
      <c r="D817" s="106"/>
      <c r="E817" s="106"/>
      <c r="H817" s="106"/>
      <c r="I817" s="106"/>
      <c r="J817" s="106"/>
      <c r="P817" s="572"/>
      <c r="Q817" s="89"/>
      <c r="R817" s="89"/>
      <c r="S817" s="89"/>
      <c r="T817" s="89"/>
    </row>
    <row r="818" ht="15.75" customHeight="1">
      <c r="B818" s="573"/>
      <c r="C818" s="106"/>
      <c r="D818" s="106"/>
      <c r="E818" s="106"/>
      <c r="H818" s="106"/>
      <c r="I818" s="106"/>
      <c r="J818" s="106"/>
      <c r="P818" s="572"/>
      <c r="Q818" s="89"/>
      <c r="R818" s="89"/>
      <c r="S818" s="89"/>
      <c r="T818" s="89"/>
    </row>
    <row r="819" ht="15.75" customHeight="1">
      <c r="B819" s="573"/>
      <c r="C819" s="106"/>
      <c r="D819" s="106"/>
      <c r="E819" s="106"/>
      <c r="H819" s="106"/>
      <c r="I819" s="106"/>
      <c r="J819" s="106"/>
      <c r="P819" s="572"/>
      <c r="Q819" s="89"/>
      <c r="R819" s="89"/>
      <c r="S819" s="89"/>
      <c r="T819" s="89"/>
    </row>
    <row r="820" ht="15.75" customHeight="1">
      <c r="B820" s="573"/>
      <c r="C820" s="106"/>
      <c r="D820" s="106"/>
      <c r="E820" s="106"/>
      <c r="H820" s="106"/>
      <c r="I820" s="106"/>
      <c r="J820" s="106"/>
      <c r="P820" s="572"/>
      <c r="Q820" s="89"/>
      <c r="R820" s="89"/>
      <c r="S820" s="89"/>
      <c r="T820" s="89"/>
    </row>
    <row r="821" ht="15.75" customHeight="1">
      <c r="B821" s="573"/>
      <c r="C821" s="106"/>
      <c r="D821" s="106"/>
      <c r="E821" s="106"/>
      <c r="H821" s="106"/>
      <c r="I821" s="106"/>
      <c r="J821" s="106"/>
      <c r="P821" s="572"/>
      <c r="Q821" s="89"/>
      <c r="R821" s="89"/>
      <c r="S821" s="89"/>
      <c r="T821" s="89"/>
    </row>
    <row r="822" ht="15.75" customHeight="1">
      <c r="B822" s="573"/>
      <c r="C822" s="106"/>
      <c r="D822" s="106"/>
      <c r="E822" s="106"/>
      <c r="H822" s="106"/>
      <c r="I822" s="106"/>
      <c r="J822" s="106"/>
      <c r="P822" s="572"/>
      <c r="Q822" s="89"/>
      <c r="R822" s="89"/>
      <c r="S822" s="89"/>
      <c r="T822" s="89"/>
    </row>
    <row r="823" ht="15.75" customHeight="1">
      <c r="B823" s="573"/>
      <c r="C823" s="106"/>
      <c r="D823" s="106"/>
      <c r="E823" s="106"/>
      <c r="H823" s="106"/>
      <c r="I823" s="106"/>
      <c r="J823" s="106"/>
      <c r="P823" s="572"/>
      <c r="Q823" s="89"/>
      <c r="R823" s="89"/>
      <c r="S823" s="89"/>
      <c r="T823" s="89"/>
    </row>
    <row r="824" ht="15.75" customHeight="1">
      <c r="B824" s="573"/>
      <c r="C824" s="106"/>
      <c r="D824" s="106"/>
      <c r="E824" s="106"/>
      <c r="H824" s="106"/>
      <c r="I824" s="106"/>
      <c r="J824" s="106"/>
      <c r="P824" s="572"/>
      <c r="Q824" s="89"/>
      <c r="R824" s="89"/>
      <c r="S824" s="89"/>
      <c r="T824" s="89"/>
    </row>
    <row r="825" ht="15.75" customHeight="1">
      <c r="B825" s="573"/>
      <c r="C825" s="106"/>
      <c r="D825" s="106"/>
      <c r="E825" s="106"/>
      <c r="H825" s="106"/>
      <c r="I825" s="106"/>
      <c r="J825" s="106"/>
      <c r="P825" s="572"/>
      <c r="Q825" s="89"/>
      <c r="R825" s="89"/>
      <c r="S825" s="89"/>
      <c r="T825" s="89"/>
    </row>
    <row r="826" ht="15.75" customHeight="1">
      <c r="B826" s="573"/>
      <c r="C826" s="106"/>
      <c r="D826" s="106"/>
      <c r="E826" s="106"/>
      <c r="H826" s="106"/>
      <c r="I826" s="106"/>
      <c r="J826" s="106"/>
      <c r="P826" s="572"/>
      <c r="Q826" s="89"/>
      <c r="R826" s="89"/>
      <c r="S826" s="89"/>
      <c r="T826" s="89"/>
    </row>
    <row r="827" ht="15.75" customHeight="1">
      <c r="B827" s="573"/>
      <c r="C827" s="106"/>
      <c r="D827" s="106"/>
      <c r="E827" s="106"/>
      <c r="H827" s="106"/>
      <c r="I827" s="106"/>
      <c r="J827" s="106"/>
      <c r="P827" s="572"/>
      <c r="Q827" s="89"/>
      <c r="R827" s="89"/>
      <c r="S827" s="89"/>
      <c r="T827" s="89"/>
    </row>
    <row r="828" ht="15.75" customHeight="1">
      <c r="B828" s="573"/>
      <c r="C828" s="106"/>
      <c r="D828" s="106"/>
      <c r="E828" s="106"/>
      <c r="H828" s="106"/>
      <c r="I828" s="106"/>
      <c r="J828" s="106"/>
      <c r="P828" s="572"/>
      <c r="Q828" s="89"/>
      <c r="R828" s="89"/>
      <c r="S828" s="89"/>
      <c r="T828" s="89"/>
    </row>
    <row r="829" ht="15.75" customHeight="1">
      <c r="B829" s="573"/>
      <c r="C829" s="106"/>
      <c r="D829" s="106"/>
      <c r="E829" s="106"/>
      <c r="H829" s="106"/>
      <c r="I829" s="106"/>
      <c r="J829" s="106"/>
      <c r="P829" s="572"/>
      <c r="Q829" s="89"/>
      <c r="R829" s="89"/>
      <c r="S829" s="89"/>
      <c r="T829" s="89"/>
    </row>
    <row r="830" ht="15.75" customHeight="1">
      <c r="B830" s="573"/>
      <c r="C830" s="106"/>
      <c r="D830" s="106"/>
      <c r="E830" s="106"/>
      <c r="H830" s="106"/>
      <c r="I830" s="106"/>
      <c r="J830" s="106"/>
      <c r="P830" s="572"/>
      <c r="Q830" s="89"/>
      <c r="R830" s="89"/>
      <c r="S830" s="89"/>
      <c r="T830" s="89"/>
    </row>
    <row r="831" ht="15.75" customHeight="1">
      <c r="B831" s="573"/>
      <c r="C831" s="106"/>
      <c r="D831" s="106"/>
      <c r="E831" s="106"/>
      <c r="H831" s="106"/>
      <c r="I831" s="106"/>
      <c r="J831" s="106"/>
      <c r="P831" s="572"/>
      <c r="Q831" s="89"/>
      <c r="R831" s="89"/>
      <c r="S831" s="89"/>
      <c r="T831" s="89"/>
    </row>
    <row r="832" ht="15.75" customHeight="1">
      <c r="B832" s="573"/>
      <c r="C832" s="106"/>
      <c r="D832" s="106"/>
      <c r="E832" s="106"/>
      <c r="H832" s="106"/>
      <c r="I832" s="106"/>
      <c r="J832" s="106"/>
      <c r="P832" s="572"/>
      <c r="Q832" s="89"/>
      <c r="R832" s="89"/>
      <c r="S832" s="89"/>
      <c r="T832" s="89"/>
    </row>
    <row r="833" ht="15.75" customHeight="1">
      <c r="B833" s="573"/>
      <c r="C833" s="106"/>
      <c r="D833" s="106"/>
      <c r="E833" s="106"/>
      <c r="H833" s="106"/>
      <c r="I833" s="106"/>
      <c r="J833" s="106"/>
      <c r="P833" s="572"/>
      <c r="Q833" s="89"/>
      <c r="R833" s="89"/>
      <c r="S833" s="89"/>
      <c r="T833" s="89"/>
    </row>
    <row r="834" ht="15.75" customHeight="1">
      <c r="B834" s="573"/>
      <c r="C834" s="106"/>
      <c r="D834" s="106"/>
      <c r="E834" s="106"/>
      <c r="H834" s="106"/>
      <c r="I834" s="106"/>
      <c r="J834" s="106"/>
      <c r="P834" s="572"/>
      <c r="Q834" s="89"/>
      <c r="R834" s="89"/>
      <c r="S834" s="89"/>
      <c r="T834" s="89"/>
    </row>
    <row r="835" ht="15.75" customHeight="1">
      <c r="B835" s="573"/>
      <c r="C835" s="106"/>
      <c r="D835" s="106"/>
      <c r="E835" s="106"/>
      <c r="H835" s="106"/>
      <c r="I835" s="106"/>
      <c r="J835" s="106"/>
      <c r="P835" s="572"/>
      <c r="Q835" s="89"/>
      <c r="R835" s="89"/>
      <c r="S835" s="89"/>
      <c r="T835" s="89"/>
    </row>
    <row r="836" ht="15.75" customHeight="1">
      <c r="B836" s="573"/>
      <c r="C836" s="106"/>
      <c r="D836" s="106"/>
      <c r="E836" s="106"/>
      <c r="H836" s="106"/>
      <c r="I836" s="106"/>
      <c r="J836" s="106"/>
      <c r="P836" s="572"/>
      <c r="Q836" s="89"/>
      <c r="R836" s="89"/>
      <c r="S836" s="89"/>
      <c r="T836" s="89"/>
    </row>
    <row r="837" ht="15.75" customHeight="1">
      <c r="B837" s="573"/>
      <c r="C837" s="106"/>
      <c r="D837" s="106"/>
      <c r="E837" s="106"/>
      <c r="H837" s="106"/>
      <c r="I837" s="106"/>
      <c r="J837" s="106"/>
      <c r="P837" s="572"/>
      <c r="Q837" s="89"/>
      <c r="R837" s="89"/>
      <c r="S837" s="89"/>
      <c r="T837" s="89"/>
    </row>
    <row r="838" ht="15.75" customHeight="1">
      <c r="B838" s="573"/>
      <c r="C838" s="106"/>
      <c r="D838" s="106"/>
      <c r="E838" s="106"/>
      <c r="H838" s="106"/>
      <c r="I838" s="106"/>
      <c r="J838" s="106"/>
      <c r="P838" s="572"/>
      <c r="Q838" s="89"/>
      <c r="R838" s="89"/>
      <c r="S838" s="89"/>
      <c r="T838" s="89"/>
    </row>
    <row r="839" ht="15.75" customHeight="1">
      <c r="B839" s="573"/>
      <c r="C839" s="106"/>
      <c r="D839" s="106"/>
      <c r="E839" s="106"/>
      <c r="H839" s="106"/>
      <c r="I839" s="106"/>
      <c r="J839" s="106"/>
      <c r="P839" s="572"/>
      <c r="Q839" s="89"/>
      <c r="R839" s="89"/>
      <c r="S839" s="89"/>
      <c r="T839" s="89"/>
    </row>
    <row r="840" ht="15.75" customHeight="1">
      <c r="B840" s="573"/>
      <c r="C840" s="106"/>
      <c r="D840" s="106"/>
      <c r="E840" s="106"/>
      <c r="H840" s="106"/>
      <c r="I840" s="106"/>
      <c r="J840" s="106"/>
      <c r="P840" s="572"/>
      <c r="Q840" s="89"/>
      <c r="R840" s="89"/>
      <c r="S840" s="89"/>
      <c r="T840" s="89"/>
    </row>
    <row r="841" ht="15.75" customHeight="1">
      <c r="B841" s="573"/>
      <c r="C841" s="106"/>
      <c r="D841" s="106"/>
      <c r="E841" s="106"/>
      <c r="H841" s="106"/>
      <c r="I841" s="106"/>
      <c r="J841" s="106"/>
      <c r="P841" s="572"/>
      <c r="Q841" s="89"/>
      <c r="R841" s="89"/>
      <c r="S841" s="89"/>
      <c r="T841" s="89"/>
    </row>
    <row r="842" ht="15.75" customHeight="1">
      <c r="B842" s="573"/>
      <c r="C842" s="106"/>
      <c r="D842" s="106"/>
      <c r="E842" s="106"/>
      <c r="H842" s="106"/>
      <c r="I842" s="106"/>
      <c r="J842" s="106"/>
      <c r="P842" s="572"/>
      <c r="Q842" s="89"/>
      <c r="R842" s="89"/>
      <c r="S842" s="89"/>
      <c r="T842" s="89"/>
    </row>
    <row r="843" ht="15.75" customHeight="1">
      <c r="B843" s="573"/>
      <c r="C843" s="106"/>
      <c r="D843" s="106"/>
      <c r="E843" s="106"/>
      <c r="H843" s="106"/>
      <c r="I843" s="106"/>
      <c r="J843" s="106"/>
      <c r="P843" s="572"/>
      <c r="Q843" s="89"/>
      <c r="R843" s="89"/>
      <c r="S843" s="89"/>
      <c r="T843" s="89"/>
    </row>
    <row r="844" ht="15.75" customHeight="1">
      <c r="B844" s="573"/>
      <c r="C844" s="106"/>
      <c r="D844" s="106"/>
      <c r="E844" s="106"/>
      <c r="H844" s="106"/>
      <c r="I844" s="106"/>
      <c r="J844" s="106"/>
      <c r="P844" s="572"/>
      <c r="Q844" s="89"/>
      <c r="R844" s="89"/>
      <c r="S844" s="89"/>
      <c r="T844" s="89"/>
    </row>
    <row r="845" ht="15.75" customHeight="1">
      <c r="B845" s="573"/>
      <c r="C845" s="106"/>
      <c r="D845" s="106"/>
      <c r="E845" s="106"/>
      <c r="H845" s="106"/>
      <c r="I845" s="106"/>
      <c r="J845" s="106"/>
      <c r="P845" s="572"/>
      <c r="Q845" s="89"/>
      <c r="R845" s="89"/>
      <c r="S845" s="89"/>
      <c r="T845" s="89"/>
    </row>
    <row r="846" ht="15.75" customHeight="1">
      <c r="B846" s="573"/>
      <c r="C846" s="106"/>
      <c r="D846" s="106"/>
      <c r="E846" s="106"/>
      <c r="H846" s="106"/>
      <c r="I846" s="106"/>
      <c r="J846" s="106"/>
      <c r="P846" s="572"/>
      <c r="Q846" s="89"/>
      <c r="R846" s="89"/>
      <c r="S846" s="89"/>
      <c r="T846" s="89"/>
    </row>
    <row r="847" ht="15.75" customHeight="1">
      <c r="B847" s="573"/>
      <c r="C847" s="106"/>
      <c r="D847" s="106"/>
      <c r="E847" s="106"/>
      <c r="H847" s="106"/>
      <c r="I847" s="106"/>
      <c r="J847" s="106"/>
      <c r="P847" s="572"/>
      <c r="Q847" s="89"/>
      <c r="R847" s="89"/>
      <c r="S847" s="89"/>
      <c r="T847" s="89"/>
    </row>
    <row r="848" ht="15.75" customHeight="1">
      <c r="B848" s="573"/>
      <c r="C848" s="106"/>
      <c r="D848" s="106"/>
      <c r="E848" s="106"/>
      <c r="H848" s="106"/>
      <c r="I848" s="106"/>
      <c r="J848" s="106"/>
      <c r="P848" s="572"/>
      <c r="Q848" s="89"/>
      <c r="R848" s="89"/>
      <c r="S848" s="89"/>
      <c r="T848" s="89"/>
    </row>
    <row r="849" ht="15.75" customHeight="1">
      <c r="B849" s="573"/>
      <c r="C849" s="106"/>
      <c r="D849" s="106"/>
      <c r="E849" s="106"/>
      <c r="H849" s="106"/>
      <c r="I849" s="106"/>
      <c r="J849" s="106"/>
      <c r="P849" s="572"/>
      <c r="Q849" s="89"/>
      <c r="R849" s="89"/>
      <c r="S849" s="89"/>
      <c r="T849" s="89"/>
    </row>
    <row r="850" ht="15.75" customHeight="1">
      <c r="B850" s="573"/>
      <c r="C850" s="106"/>
      <c r="D850" s="106"/>
      <c r="E850" s="106"/>
      <c r="H850" s="106"/>
      <c r="I850" s="106"/>
      <c r="J850" s="106"/>
      <c r="P850" s="572"/>
      <c r="Q850" s="89"/>
      <c r="R850" s="89"/>
      <c r="S850" s="89"/>
      <c r="T850" s="89"/>
    </row>
    <row r="851" ht="15.75" customHeight="1">
      <c r="B851" s="573"/>
      <c r="C851" s="106"/>
      <c r="D851" s="106"/>
      <c r="E851" s="106"/>
      <c r="H851" s="106"/>
      <c r="I851" s="106"/>
      <c r="J851" s="106"/>
      <c r="P851" s="572"/>
      <c r="Q851" s="89"/>
      <c r="R851" s="89"/>
      <c r="S851" s="89"/>
      <c r="T851" s="89"/>
    </row>
    <row r="852" ht="15.75" customHeight="1">
      <c r="B852" s="573"/>
      <c r="C852" s="106"/>
      <c r="D852" s="106"/>
      <c r="E852" s="106"/>
      <c r="H852" s="106"/>
      <c r="I852" s="106"/>
      <c r="J852" s="106"/>
      <c r="P852" s="572"/>
      <c r="Q852" s="89"/>
      <c r="R852" s="89"/>
      <c r="S852" s="89"/>
      <c r="T852" s="89"/>
    </row>
    <row r="853" ht="15.75" customHeight="1">
      <c r="B853" s="573"/>
      <c r="C853" s="106"/>
      <c r="D853" s="106"/>
      <c r="E853" s="106"/>
      <c r="H853" s="106"/>
      <c r="I853" s="106"/>
      <c r="J853" s="106"/>
      <c r="P853" s="572"/>
      <c r="Q853" s="89"/>
      <c r="R853" s="89"/>
      <c r="S853" s="89"/>
      <c r="T853" s="89"/>
    </row>
    <row r="854" ht="15.75" customHeight="1">
      <c r="B854" s="573"/>
      <c r="C854" s="106"/>
      <c r="D854" s="106"/>
      <c r="E854" s="106"/>
      <c r="H854" s="106"/>
      <c r="I854" s="106"/>
      <c r="J854" s="106"/>
      <c r="P854" s="572"/>
      <c r="Q854" s="89"/>
      <c r="R854" s="89"/>
      <c r="S854" s="89"/>
      <c r="T854" s="89"/>
    </row>
    <row r="855" ht="15.75" customHeight="1">
      <c r="B855" s="573"/>
      <c r="C855" s="106"/>
      <c r="D855" s="106"/>
      <c r="E855" s="106"/>
      <c r="H855" s="106"/>
      <c r="I855" s="106"/>
      <c r="J855" s="106"/>
      <c r="P855" s="572"/>
      <c r="Q855" s="89"/>
      <c r="R855" s="89"/>
      <c r="S855" s="89"/>
      <c r="T855" s="89"/>
    </row>
    <row r="856" ht="15.75" customHeight="1">
      <c r="B856" s="573"/>
      <c r="C856" s="106"/>
      <c r="D856" s="106"/>
      <c r="E856" s="106"/>
      <c r="H856" s="106"/>
      <c r="I856" s="106"/>
      <c r="J856" s="106"/>
      <c r="P856" s="572"/>
      <c r="Q856" s="89"/>
      <c r="R856" s="89"/>
      <c r="S856" s="89"/>
      <c r="T856" s="89"/>
    </row>
    <row r="857" ht="15.75" customHeight="1">
      <c r="B857" s="573"/>
      <c r="C857" s="106"/>
      <c r="D857" s="106"/>
      <c r="E857" s="106"/>
      <c r="H857" s="106"/>
      <c r="I857" s="106"/>
      <c r="J857" s="106"/>
      <c r="P857" s="572"/>
      <c r="Q857" s="89"/>
      <c r="R857" s="89"/>
      <c r="S857" s="89"/>
      <c r="T857" s="89"/>
    </row>
    <row r="858" ht="15.75" customHeight="1">
      <c r="B858" s="573"/>
      <c r="C858" s="106"/>
      <c r="D858" s="106"/>
      <c r="E858" s="106"/>
      <c r="H858" s="106"/>
      <c r="I858" s="106"/>
      <c r="J858" s="106"/>
      <c r="P858" s="572"/>
      <c r="Q858" s="89"/>
      <c r="R858" s="89"/>
      <c r="S858" s="89"/>
      <c r="T858" s="89"/>
    </row>
    <row r="859" ht="15.75" customHeight="1">
      <c r="B859" s="573"/>
      <c r="C859" s="106"/>
      <c r="D859" s="106"/>
      <c r="E859" s="106"/>
      <c r="H859" s="106"/>
      <c r="I859" s="106"/>
      <c r="J859" s="106"/>
      <c r="P859" s="572"/>
      <c r="Q859" s="89"/>
      <c r="R859" s="89"/>
      <c r="S859" s="89"/>
      <c r="T859" s="89"/>
    </row>
    <row r="860" ht="15.75" customHeight="1">
      <c r="B860" s="573"/>
      <c r="C860" s="106"/>
      <c r="D860" s="106"/>
      <c r="E860" s="106"/>
      <c r="H860" s="106"/>
      <c r="I860" s="106"/>
      <c r="J860" s="106"/>
      <c r="P860" s="572"/>
      <c r="Q860" s="89"/>
      <c r="R860" s="89"/>
      <c r="S860" s="89"/>
      <c r="T860" s="89"/>
    </row>
    <row r="861" ht="15.75" customHeight="1">
      <c r="B861" s="573"/>
      <c r="C861" s="106"/>
      <c r="D861" s="106"/>
      <c r="E861" s="106"/>
      <c r="H861" s="106"/>
      <c r="I861" s="106"/>
      <c r="J861" s="106"/>
      <c r="P861" s="572"/>
      <c r="Q861" s="89"/>
      <c r="R861" s="89"/>
      <c r="S861" s="89"/>
      <c r="T861" s="89"/>
    </row>
    <row r="862" ht="15.75" customHeight="1">
      <c r="B862" s="573"/>
      <c r="C862" s="106"/>
      <c r="D862" s="106"/>
      <c r="E862" s="106"/>
      <c r="H862" s="106"/>
      <c r="I862" s="106"/>
      <c r="J862" s="106"/>
      <c r="P862" s="572"/>
      <c r="Q862" s="89"/>
      <c r="R862" s="89"/>
      <c r="S862" s="89"/>
      <c r="T862" s="89"/>
    </row>
    <row r="863" ht="15.75" customHeight="1">
      <c r="B863" s="573"/>
      <c r="C863" s="106"/>
      <c r="D863" s="106"/>
      <c r="E863" s="106"/>
      <c r="H863" s="106"/>
      <c r="I863" s="106"/>
      <c r="J863" s="106"/>
      <c r="P863" s="572"/>
      <c r="Q863" s="89"/>
      <c r="R863" s="89"/>
      <c r="S863" s="89"/>
      <c r="T863" s="89"/>
    </row>
    <row r="864" ht="15.75" customHeight="1">
      <c r="B864" s="573"/>
      <c r="C864" s="106"/>
      <c r="D864" s="106"/>
      <c r="E864" s="106"/>
      <c r="H864" s="106"/>
      <c r="I864" s="106"/>
      <c r="J864" s="106"/>
      <c r="P864" s="572"/>
      <c r="Q864" s="89"/>
      <c r="R864" s="89"/>
      <c r="S864" s="89"/>
      <c r="T864" s="89"/>
    </row>
    <row r="865" ht="15.75" customHeight="1">
      <c r="B865" s="573"/>
      <c r="C865" s="106"/>
      <c r="D865" s="106"/>
      <c r="E865" s="106"/>
      <c r="H865" s="106"/>
      <c r="I865" s="106"/>
      <c r="J865" s="106"/>
      <c r="P865" s="572"/>
      <c r="Q865" s="89"/>
      <c r="R865" s="89"/>
      <c r="S865" s="89"/>
      <c r="T865" s="89"/>
    </row>
    <row r="866" ht="15.75" customHeight="1">
      <c r="B866" s="573"/>
      <c r="C866" s="106"/>
      <c r="D866" s="106"/>
      <c r="E866" s="106"/>
      <c r="H866" s="106"/>
      <c r="I866" s="106"/>
      <c r="J866" s="106"/>
      <c r="P866" s="572"/>
      <c r="Q866" s="89"/>
      <c r="R866" s="89"/>
      <c r="S866" s="89"/>
      <c r="T866" s="89"/>
    </row>
    <row r="867" ht="15.75" customHeight="1">
      <c r="B867" s="573"/>
      <c r="C867" s="106"/>
      <c r="D867" s="106"/>
      <c r="E867" s="106"/>
      <c r="H867" s="106"/>
      <c r="I867" s="106"/>
      <c r="J867" s="106"/>
      <c r="P867" s="572"/>
      <c r="Q867" s="89"/>
      <c r="R867" s="89"/>
      <c r="S867" s="89"/>
      <c r="T867" s="89"/>
    </row>
    <row r="868" ht="15.75" customHeight="1">
      <c r="B868" s="573"/>
      <c r="C868" s="106"/>
      <c r="D868" s="106"/>
      <c r="E868" s="106"/>
      <c r="H868" s="106"/>
      <c r="I868" s="106"/>
      <c r="J868" s="106"/>
      <c r="P868" s="572"/>
      <c r="Q868" s="89"/>
      <c r="R868" s="89"/>
      <c r="S868" s="89"/>
      <c r="T868" s="89"/>
    </row>
    <row r="869" ht="15.75" customHeight="1">
      <c r="B869" s="573"/>
      <c r="C869" s="106"/>
      <c r="D869" s="106"/>
      <c r="E869" s="106"/>
      <c r="H869" s="106"/>
      <c r="I869" s="106"/>
      <c r="J869" s="106"/>
      <c r="P869" s="572"/>
      <c r="Q869" s="89"/>
      <c r="R869" s="89"/>
      <c r="S869" s="89"/>
      <c r="T869" s="89"/>
    </row>
    <row r="870" ht="15.75" customHeight="1">
      <c r="B870" s="573"/>
      <c r="C870" s="106"/>
      <c r="D870" s="106"/>
      <c r="E870" s="106"/>
      <c r="H870" s="106"/>
      <c r="I870" s="106"/>
      <c r="J870" s="106"/>
      <c r="P870" s="572"/>
      <c r="Q870" s="89"/>
      <c r="R870" s="89"/>
      <c r="S870" s="89"/>
      <c r="T870" s="89"/>
    </row>
    <row r="871" ht="15.75" customHeight="1">
      <c r="B871" s="573"/>
      <c r="C871" s="106"/>
      <c r="D871" s="106"/>
      <c r="E871" s="106"/>
      <c r="H871" s="106"/>
      <c r="I871" s="106"/>
      <c r="J871" s="106"/>
      <c r="P871" s="572"/>
      <c r="Q871" s="89"/>
      <c r="R871" s="89"/>
      <c r="S871" s="89"/>
      <c r="T871" s="89"/>
    </row>
    <row r="872" ht="15.75" customHeight="1">
      <c r="B872" s="573"/>
      <c r="C872" s="106"/>
      <c r="D872" s="106"/>
      <c r="E872" s="106"/>
      <c r="H872" s="106"/>
      <c r="I872" s="106"/>
      <c r="J872" s="106"/>
      <c r="P872" s="572"/>
      <c r="Q872" s="89"/>
      <c r="R872" s="89"/>
      <c r="S872" s="89"/>
      <c r="T872" s="89"/>
    </row>
    <row r="873" ht="15.75" customHeight="1">
      <c r="B873" s="573"/>
      <c r="C873" s="106"/>
      <c r="D873" s="106"/>
      <c r="E873" s="106"/>
      <c r="H873" s="106"/>
      <c r="I873" s="106"/>
      <c r="J873" s="106"/>
      <c r="P873" s="572"/>
      <c r="Q873" s="89"/>
      <c r="R873" s="89"/>
      <c r="S873" s="89"/>
      <c r="T873" s="89"/>
    </row>
    <row r="874" ht="15.75" customHeight="1">
      <c r="B874" s="573"/>
      <c r="C874" s="106"/>
      <c r="D874" s="106"/>
      <c r="E874" s="106"/>
      <c r="H874" s="106"/>
      <c r="I874" s="106"/>
      <c r="J874" s="106"/>
      <c r="P874" s="572"/>
      <c r="Q874" s="89"/>
      <c r="R874" s="89"/>
      <c r="S874" s="89"/>
      <c r="T874" s="89"/>
    </row>
    <row r="875" ht="15.75" customHeight="1">
      <c r="B875" s="573"/>
      <c r="C875" s="106"/>
      <c r="D875" s="106"/>
      <c r="E875" s="106"/>
      <c r="H875" s="106"/>
      <c r="I875" s="106"/>
      <c r="J875" s="106"/>
      <c r="P875" s="572"/>
      <c r="Q875" s="89"/>
      <c r="R875" s="89"/>
      <c r="S875" s="89"/>
      <c r="T875" s="89"/>
    </row>
    <row r="876" ht="15.75" customHeight="1">
      <c r="B876" s="573"/>
      <c r="C876" s="106"/>
      <c r="D876" s="106"/>
      <c r="E876" s="106"/>
      <c r="H876" s="106"/>
      <c r="I876" s="106"/>
      <c r="J876" s="106"/>
      <c r="P876" s="572"/>
      <c r="Q876" s="89"/>
      <c r="R876" s="89"/>
      <c r="S876" s="89"/>
      <c r="T876" s="89"/>
    </row>
    <row r="877" ht="15.75" customHeight="1">
      <c r="B877" s="573"/>
      <c r="C877" s="106"/>
      <c r="D877" s="106"/>
      <c r="E877" s="106"/>
      <c r="H877" s="106"/>
      <c r="I877" s="106"/>
      <c r="J877" s="106"/>
      <c r="P877" s="572"/>
      <c r="Q877" s="89"/>
      <c r="R877" s="89"/>
      <c r="S877" s="89"/>
      <c r="T877" s="89"/>
    </row>
    <row r="878" ht="15.75" customHeight="1">
      <c r="B878" s="573"/>
      <c r="C878" s="106"/>
      <c r="D878" s="106"/>
      <c r="E878" s="106"/>
      <c r="H878" s="106"/>
      <c r="I878" s="106"/>
      <c r="J878" s="106"/>
      <c r="P878" s="572"/>
      <c r="Q878" s="89"/>
      <c r="R878" s="89"/>
      <c r="S878" s="89"/>
      <c r="T878" s="89"/>
    </row>
    <row r="879" ht="15.75" customHeight="1">
      <c r="B879" s="573"/>
      <c r="C879" s="106"/>
      <c r="D879" s="106"/>
      <c r="E879" s="106"/>
      <c r="H879" s="106"/>
      <c r="I879" s="106"/>
      <c r="J879" s="106"/>
      <c r="P879" s="572"/>
      <c r="Q879" s="89"/>
      <c r="R879" s="89"/>
      <c r="S879" s="89"/>
      <c r="T879" s="89"/>
    </row>
    <row r="880" ht="15.75" customHeight="1">
      <c r="B880" s="573"/>
      <c r="C880" s="106"/>
      <c r="D880" s="106"/>
      <c r="E880" s="106"/>
      <c r="H880" s="106"/>
      <c r="I880" s="106"/>
      <c r="J880" s="106"/>
      <c r="P880" s="572"/>
      <c r="Q880" s="89"/>
      <c r="R880" s="89"/>
      <c r="S880" s="89"/>
      <c r="T880" s="89"/>
    </row>
    <row r="881" ht="15.75" customHeight="1">
      <c r="B881" s="573"/>
      <c r="C881" s="106"/>
      <c r="D881" s="106"/>
      <c r="E881" s="106"/>
      <c r="H881" s="106"/>
      <c r="I881" s="106"/>
      <c r="J881" s="106"/>
      <c r="P881" s="572"/>
      <c r="Q881" s="89"/>
      <c r="R881" s="89"/>
      <c r="S881" s="89"/>
      <c r="T881" s="89"/>
    </row>
    <row r="882" ht="15.75" customHeight="1">
      <c r="B882" s="573"/>
      <c r="C882" s="106"/>
      <c r="D882" s="106"/>
      <c r="E882" s="106"/>
      <c r="H882" s="106"/>
      <c r="I882" s="106"/>
      <c r="J882" s="106"/>
      <c r="P882" s="572"/>
      <c r="Q882" s="89"/>
      <c r="R882" s="89"/>
      <c r="S882" s="89"/>
      <c r="T882" s="89"/>
    </row>
    <row r="883" ht="15.75" customHeight="1">
      <c r="B883" s="573"/>
      <c r="C883" s="106"/>
      <c r="D883" s="106"/>
      <c r="E883" s="106"/>
      <c r="H883" s="106"/>
      <c r="I883" s="106"/>
      <c r="J883" s="106"/>
      <c r="P883" s="572"/>
      <c r="Q883" s="89"/>
      <c r="R883" s="89"/>
      <c r="S883" s="89"/>
      <c r="T883" s="89"/>
    </row>
    <row r="884" ht="15.75" customHeight="1">
      <c r="B884" s="573"/>
      <c r="C884" s="106"/>
      <c r="D884" s="106"/>
      <c r="E884" s="106"/>
      <c r="H884" s="106"/>
      <c r="I884" s="106"/>
      <c r="J884" s="106"/>
      <c r="P884" s="572"/>
      <c r="Q884" s="89"/>
      <c r="R884" s="89"/>
      <c r="S884" s="89"/>
      <c r="T884" s="89"/>
    </row>
    <row r="885" ht="15.75" customHeight="1">
      <c r="B885" s="573"/>
      <c r="C885" s="106"/>
      <c r="D885" s="106"/>
      <c r="E885" s="106"/>
      <c r="H885" s="106"/>
      <c r="I885" s="106"/>
      <c r="J885" s="106"/>
      <c r="P885" s="572"/>
      <c r="Q885" s="89"/>
      <c r="R885" s="89"/>
      <c r="S885" s="89"/>
      <c r="T885" s="89"/>
    </row>
    <row r="886" ht="15.75" customHeight="1">
      <c r="B886" s="573"/>
      <c r="C886" s="106"/>
      <c r="D886" s="106"/>
      <c r="E886" s="106"/>
      <c r="H886" s="106"/>
      <c r="I886" s="106"/>
      <c r="J886" s="106"/>
      <c r="P886" s="572"/>
      <c r="Q886" s="89"/>
      <c r="R886" s="89"/>
      <c r="S886" s="89"/>
      <c r="T886" s="89"/>
    </row>
    <row r="887" ht="15.75" customHeight="1">
      <c r="B887" s="573"/>
      <c r="C887" s="106"/>
      <c r="D887" s="106"/>
      <c r="E887" s="106"/>
      <c r="H887" s="106"/>
      <c r="I887" s="106"/>
      <c r="J887" s="106"/>
      <c r="P887" s="572"/>
      <c r="Q887" s="89"/>
      <c r="R887" s="89"/>
      <c r="S887" s="89"/>
      <c r="T887" s="89"/>
    </row>
    <row r="888" ht="15.75" customHeight="1">
      <c r="B888" s="573"/>
      <c r="C888" s="106"/>
      <c r="D888" s="106"/>
      <c r="E888" s="106"/>
      <c r="H888" s="106"/>
      <c r="I888" s="106"/>
      <c r="J888" s="106"/>
      <c r="P888" s="572"/>
      <c r="Q888" s="89"/>
      <c r="R888" s="89"/>
      <c r="S888" s="89"/>
      <c r="T888" s="89"/>
    </row>
    <row r="889" ht="15.75" customHeight="1">
      <c r="B889" s="573"/>
      <c r="C889" s="106"/>
      <c r="D889" s="106"/>
      <c r="E889" s="106"/>
      <c r="H889" s="106"/>
      <c r="I889" s="106"/>
      <c r="J889" s="106"/>
      <c r="P889" s="572"/>
      <c r="Q889" s="89"/>
      <c r="R889" s="89"/>
      <c r="S889" s="89"/>
      <c r="T889" s="89"/>
    </row>
    <row r="890" ht="15.75" customHeight="1">
      <c r="B890" s="573"/>
      <c r="C890" s="106"/>
      <c r="D890" s="106"/>
      <c r="E890" s="106"/>
      <c r="H890" s="106"/>
      <c r="I890" s="106"/>
      <c r="J890" s="106"/>
      <c r="P890" s="572"/>
      <c r="Q890" s="89"/>
      <c r="R890" s="89"/>
      <c r="S890" s="89"/>
      <c r="T890" s="89"/>
    </row>
    <row r="891" ht="15.75" customHeight="1">
      <c r="B891" s="573"/>
      <c r="C891" s="106"/>
      <c r="D891" s="106"/>
      <c r="E891" s="106"/>
      <c r="H891" s="106"/>
      <c r="I891" s="106"/>
      <c r="J891" s="106"/>
      <c r="P891" s="572"/>
      <c r="Q891" s="89"/>
      <c r="R891" s="89"/>
      <c r="S891" s="89"/>
      <c r="T891" s="89"/>
    </row>
    <row r="892" ht="15.75" customHeight="1">
      <c r="B892" s="573"/>
      <c r="C892" s="106"/>
      <c r="D892" s="106"/>
      <c r="E892" s="106"/>
      <c r="H892" s="106"/>
      <c r="I892" s="106"/>
      <c r="J892" s="106"/>
      <c r="P892" s="572"/>
      <c r="Q892" s="89"/>
      <c r="R892" s="89"/>
      <c r="S892" s="89"/>
      <c r="T892" s="89"/>
    </row>
    <row r="893" ht="15.75" customHeight="1">
      <c r="B893" s="573"/>
      <c r="C893" s="106"/>
      <c r="D893" s="106"/>
      <c r="E893" s="106"/>
      <c r="H893" s="106"/>
      <c r="I893" s="106"/>
      <c r="J893" s="106"/>
      <c r="P893" s="572"/>
      <c r="Q893" s="89"/>
      <c r="R893" s="89"/>
      <c r="S893" s="89"/>
      <c r="T893" s="89"/>
    </row>
    <row r="894" ht="15.75" customHeight="1">
      <c r="B894" s="573"/>
      <c r="C894" s="106"/>
      <c r="D894" s="106"/>
      <c r="E894" s="106"/>
      <c r="H894" s="106"/>
      <c r="I894" s="106"/>
      <c r="J894" s="106"/>
      <c r="P894" s="572"/>
      <c r="Q894" s="89"/>
      <c r="R894" s="89"/>
      <c r="S894" s="89"/>
      <c r="T894" s="89"/>
    </row>
    <row r="895" ht="15.75" customHeight="1">
      <c r="B895" s="573"/>
      <c r="C895" s="106"/>
      <c r="D895" s="106"/>
      <c r="E895" s="106"/>
      <c r="H895" s="106"/>
      <c r="I895" s="106"/>
      <c r="J895" s="106"/>
      <c r="P895" s="572"/>
      <c r="Q895" s="89"/>
      <c r="R895" s="89"/>
      <c r="S895" s="89"/>
      <c r="T895" s="89"/>
    </row>
    <row r="896" ht="15.75" customHeight="1">
      <c r="B896" s="573"/>
      <c r="C896" s="106"/>
      <c r="D896" s="106"/>
      <c r="E896" s="106"/>
      <c r="H896" s="106"/>
      <c r="I896" s="106"/>
      <c r="J896" s="106"/>
      <c r="P896" s="572"/>
      <c r="Q896" s="89"/>
      <c r="R896" s="89"/>
      <c r="S896" s="89"/>
      <c r="T896" s="89"/>
    </row>
    <row r="897" ht="15.75" customHeight="1">
      <c r="B897" s="573"/>
      <c r="C897" s="106"/>
      <c r="D897" s="106"/>
      <c r="E897" s="106"/>
      <c r="H897" s="106"/>
      <c r="I897" s="106"/>
      <c r="J897" s="106"/>
      <c r="P897" s="572"/>
      <c r="Q897" s="89"/>
      <c r="R897" s="89"/>
      <c r="S897" s="89"/>
      <c r="T897" s="89"/>
    </row>
    <row r="898" ht="15.75" customHeight="1">
      <c r="B898" s="573"/>
      <c r="C898" s="106"/>
      <c r="D898" s="106"/>
      <c r="E898" s="106"/>
      <c r="H898" s="106"/>
      <c r="I898" s="106"/>
      <c r="J898" s="106"/>
      <c r="P898" s="572"/>
      <c r="Q898" s="89"/>
      <c r="R898" s="89"/>
      <c r="S898" s="89"/>
      <c r="T898" s="89"/>
    </row>
    <row r="899" ht="15.75" customHeight="1">
      <c r="B899" s="573"/>
      <c r="C899" s="106"/>
      <c r="D899" s="106"/>
      <c r="E899" s="106"/>
      <c r="H899" s="106"/>
      <c r="I899" s="106"/>
      <c r="J899" s="106"/>
      <c r="P899" s="572"/>
      <c r="Q899" s="89"/>
      <c r="R899" s="89"/>
      <c r="S899" s="89"/>
      <c r="T899" s="89"/>
    </row>
    <row r="900" ht="15.75" customHeight="1">
      <c r="B900" s="573"/>
      <c r="C900" s="106"/>
      <c r="D900" s="106"/>
      <c r="E900" s="106"/>
      <c r="H900" s="106"/>
      <c r="I900" s="106"/>
      <c r="J900" s="106"/>
      <c r="P900" s="572"/>
      <c r="Q900" s="89"/>
      <c r="R900" s="89"/>
      <c r="S900" s="89"/>
      <c r="T900" s="89"/>
    </row>
    <row r="901" ht="15.75" customHeight="1">
      <c r="B901" s="573"/>
      <c r="C901" s="106"/>
      <c r="D901" s="106"/>
      <c r="E901" s="106"/>
      <c r="H901" s="106"/>
      <c r="I901" s="106"/>
      <c r="J901" s="106"/>
      <c r="P901" s="572"/>
      <c r="Q901" s="89"/>
      <c r="R901" s="89"/>
      <c r="S901" s="89"/>
      <c r="T901" s="89"/>
    </row>
    <row r="902" ht="15.75" customHeight="1">
      <c r="B902" s="573"/>
      <c r="C902" s="106"/>
      <c r="D902" s="106"/>
      <c r="E902" s="106"/>
      <c r="H902" s="106"/>
      <c r="I902" s="106"/>
      <c r="J902" s="106"/>
      <c r="P902" s="572"/>
      <c r="Q902" s="89"/>
      <c r="R902" s="89"/>
      <c r="S902" s="89"/>
      <c r="T902" s="89"/>
    </row>
    <row r="903" ht="15.75" customHeight="1">
      <c r="B903" s="573"/>
      <c r="C903" s="106"/>
      <c r="D903" s="106"/>
      <c r="E903" s="106"/>
      <c r="H903" s="106"/>
      <c r="I903" s="106"/>
      <c r="J903" s="106"/>
      <c r="P903" s="572"/>
      <c r="Q903" s="89"/>
      <c r="R903" s="89"/>
      <c r="S903" s="89"/>
      <c r="T903" s="89"/>
    </row>
    <row r="904" ht="15.75" customHeight="1">
      <c r="B904" s="573"/>
      <c r="C904" s="106"/>
      <c r="D904" s="106"/>
      <c r="E904" s="106"/>
      <c r="H904" s="106"/>
      <c r="I904" s="106"/>
      <c r="J904" s="106"/>
      <c r="P904" s="572"/>
      <c r="Q904" s="89"/>
      <c r="R904" s="89"/>
      <c r="S904" s="89"/>
      <c r="T904" s="89"/>
    </row>
    <row r="905" ht="15.75" customHeight="1">
      <c r="B905" s="573"/>
      <c r="C905" s="106"/>
      <c r="D905" s="106"/>
      <c r="E905" s="106"/>
      <c r="H905" s="106"/>
      <c r="I905" s="106"/>
      <c r="J905" s="106"/>
      <c r="P905" s="572"/>
      <c r="Q905" s="89"/>
      <c r="R905" s="89"/>
      <c r="S905" s="89"/>
      <c r="T905" s="89"/>
    </row>
    <row r="906" ht="15.75" customHeight="1">
      <c r="B906" s="573"/>
      <c r="C906" s="106"/>
      <c r="D906" s="106"/>
      <c r="E906" s="106"/>
      <c r="H906" s="106"/>
      <c r="I906" s="106"/>
      <c r="J906" s="106"/>
      <c r="P906" s="572"/>
      <c r="Q906" s="89"/>
      <c r="R906" s="89"/>
      <c r="S906" s="89"/>
      <c r="T906" s="89"/>
    </row>
    <row r="907" ht="15.75" customHeight="1">
      <c r="B907" s="573"/>
      <c r="C907" s="106"/>
      <c r="D907" s="106"/>
      <c r="E907" s="106"/>
      <c r="H907" s="106"/>
      <c r="I907" s="106"/>
      <c r="J907" s="106"/>
      <c r="P907" s="572"/>
      <c r="Q907" s="89"/>
      <c r="R907" s="89"/>
      <c r="S907" s="89"/>
      <c r="T907" s="89"/>
    </row>
    <row r="908" ht="15.75" customHeight="1">
      <c r="B908" s="573"/>
      <c r="C908" s="106"/>
      <c r="D908" s="106"/>
      <c r="E908" s="106"/>
      <c r="H908" s="106"/>
      <c r="I908" s="106"/>
      <c r="J908" s="106"/>
      <c r="P908" s="572"/>
      <c r="Q908" s="89"/>
      <c r="R908" s="89"/>
      <c r="S908" s="89"/>
      <c r="T908" s="89"/>
    </row>
    <row r="909" ht="15.75" customHeight="1">
      <c r="B909" s="573"/>
      <c r="C909" s="106"/>
      <c r="D909" s="106"/>
      <c r="E909" s="106"/>
      <c r="H909" s="106"/>
      <c r="I909" s="106"/>
      <c r="J909" s="106"/>
      <c r="P909" s="572"/>
      <c r="Q909" s="89"/>
      <c r="R909" s="89"/>
      <c r="S909" s="89"/>
      <c r="T909" s="89"/>
    </row>
    <row r="910" ht="15.75" customHeight="1">
      <c r="B910" s="573"/>
      <c r="C910" s="106"/>
      <c r="D910" s="106"/>
      <c r="E910" s="106"/>
      <c r="H910" s="106"/>
      <c r="I910" s="106"/>
      <c r="J910" s="106"/>
      <c r="P910" s="572"/>
      <c r="Q910" s="89"/>
      <c r="R910" s="89"/>
      <c r="S910" s="89"/>
      <c r="T910" s="89"/>
    </row>
    <row r="911" ht="15.75" customHeight="1">
      <c r="B911" s="573"/>
      <c r="C911" s="106"/>
      <c r="D911" s="106"/>
      <c r="E911" s="106"/>
      <c r="H911" s="106"/>
      <c r="I911" s="106"/>
      <c r="J911" s="106"/>
      <c r="P911" s="572"/>
      <c r="Q911" s="89"/>
      <c r="R911" s="89"/>
      <c r="S911" s="89"/>
      <c r="T911" s="89"/>
    </row>
    <row r="912" ht="15.75" customHeight="1">
      <c r="B912" s="573"/>
      <c r="C912" s="106"/>
      <c r="D912" s="106"/>
      <c r="E912" s="106"/>
      <c r="H912" s="106"/>
      <c r="I912" s="106"/>
      <c r="J912" s="106"/>
      <c r="P912" s="572"/>
      <c r="Q912" s="89"/>
      <c r="R912" s="89"/>
      <c r="S912" s="89"/>
      <c r="T912" s="89"/>
    </row>
    <row r="913" ht="15.75" customHeight="1">
      <c r="B913" s="573"/>
      <c r="C913" s="106"/>
      <c r="D913" s="106"/>
      <c r="E913" s="106"/>
      <c r="H913" s="106"/>
      <c r="I913" s="106"/>
      <c r="J913" s="106"/>
      <c r="P913" s="572"/>
      <c r="Q913" s="89"/>
      <c r="R913" s="89"/>
      <c r="S913" s="89"/>
      <c r="T913" s="89"/>
    </row>
    <row r="914" ht="15.75" customHeight="1">
      <c r="B914" s="573"/>
      <c r="C914" s="106"/>
      <c r="D914" s="106"/>
      <c r="E914" s="106"/>
      <c r="H914" s="106"/>
      <c r="I914" s="106"/>
      <c r="J914" s="106"/>
      <c r="P914" s="572"/>
      <c r="Q914" s="89"/>
      <c r="R914" s="89"/>
      <c r="S914" s="89"/>
      <c r="T914" s="89"/>
    </row>
    <row r="915" ht="15.75" customHeight="1">
      <c r="B915" s="573"/>
      <c r="C915" s="106"/>
      <c r="D915" s="106"/>
      <c r="E915" s="106"/>
      <c r="H915" s="106"/>
      <c r="I915" s="106"/>
      <c r="J915" s="106"/>
      <c r="P915" s="572"/>
      <c r="Q915" s="89"/>
      <c r="R915" s="89"/>
      <c r="S915" s="89"/>
      <c r="T915" s="89"/>
    </row>
    <row r="916" ht="15.75" customHeight="1">
      <c r="B916" s="573"/>
      <c r="C916" s="106"/>
      <c r="D916" s="106"/>
      <c r="E916" s="106"/>
      <c r="H916" s="106"/>
      <c r="I916" s="106"/>
      <c r="J916" s="106"/>
      <c r="P916" s="572"/>
      <c r="Q916" s="89"/>
      <c r="R916" s="89"/>
      <c r="S916" s="89"/>
      <c r="T916" s="89"/>
    </row>
    <row r="917" ht="15.75" customHeight="1">
      <c r="B917" s="573"/>
      <c r="C917" s="106"/>
      <c r="D917" s="106"/>
      <c r="E917" s="106"/>
      <c r="H917" s="106"/>
      <c r="I917" s="106"/>
      <c r="J917" s="106"/>
      <c r="P917" s="572"/>
      <c r="Q917" s="89"/>
      <c r="R917" s="89"/>
      <c r="S917" s="89"/>
      <c r="T917" s="89"/>
    </row>
    <row r="918" ht="15.75" customHeight="1">
      <c r="B918" s="573"/>
      <c r="C918" s="106"/>
      <c r="D918" s="106"/>
      <c r="E918" s="106"/>
      <c r="H918" s="106"/>
      <c r="I918" s="106"/>
      <c r="J918" s="106"/>
      <c r="P918" s="572"/>
      <c r="Q918" s="89"/>
      <c r="R918" s="89"/>
      <c r="S918" s="89"/>
      <c r="T918" s="89"/>
    </row>
    <row r="919" ht="15.75" customHeight="1">
      <c r="B919" s="573"/>
      <c r="C919" s="106"/>
      <c r="D919" s="106"/>
      <c r="E919" s="106"/>
      <c r="H919" s="106"/>
      <c r="I919" s="106"/>
      <c r="J919" s="106"/>
      <c r="P919" s="572"/>
      <c r="Q919" s="89"/>
      <c r="R919" s="89"/>
      <c r="S919" s="89"/>
      <c r="T919" s="89"/>
    </row>
    <row r="920" ht="15.75" customHeight="1">
      <c r="B920" s="573"/>
      <c r="C920" s="106"/>
      <c r="D920" s="106"/>
      <c r="E920" s="106"/>
      <c r="H920" s="106"/>
      <c r="I920" s="106"/>
      <c r="J920" s="106"/>
      <c r="P920" s="572"/>
      <c r="Q920" s="89"/>
      <c r="R920" s="89"/>
      <c r="S920" s="89"/>
      <c r="T920" s="89"/>
    </row>
    <row r="921" ht="15.75" customHeight="1">
      <c r="B921" s="573"/>
      <c r="C921" s="106"/>
      <c r="D921" s="106"/>
      <c r="E921" s="106"/>
      <c r="H921" s="106"/>
      <c r="I921" s="106"/>
      <c r="J921" s="106"/>
      <c r="P921" s="572"/>
      <c r="Q921" s="89"/>
      <c r="R921" s="89"/>
      <c r="S921" s="89"/>
      <c r="T921" s="89"/>
    </row>
    <row r="922" ht="15.75" customHeight="1">
      <c r="B922" s="573"/>
      <c r="C922" s="106"/>
      <c r="D922" s="106"/>
      <c r="E922" s="106"/>
      <c r="H922" s="106"/>
      <c r="I922" s="106"/>
      <c r="J922" s="106"/>
      <c r="P922" s="572"/>
      <c r="Q922" s="89"/>
      <c r="R922" s="89"/>
      <c r="S922" s="89"/>
      <c r="T922" s="89"/>
    </row>
    <row r="923" ht="15.75" customHeight="1">
      <c r="B923" s="573"/>
      <c r="C923" s="106"/>
      <c r="D923" s="106"/>
      <c r="E923" s="106"/>
      <c r="H923" s="106"/>
      <c r="I923" s="106"/>
      <c r="J923" s="106"/>
      <c r="P923" s="572"/>
      <c r="Q923" s="89"/>
      <c r="R923" s="89"/>
      <c r="S923" s="89"/>
      <c r="T923" s="89"/>
    </row>
    <row r="924" ht="15.75" customHeight="1">
      <c r="B924" s="573"/>
      <c r="C924" s="106"/>
      <c r="D924" s="106"/>
      <c r="E924" s="106"/>
      <c r="H924" s="106"/>
      <c r="I924" s="106"/>
      <c r="J924" s="106"/>
      <c r="P924" s="572"/>
      <c r="Q924" s="89"/>
      <c r="R924" s="89"/>
      <c r="S924" s="89"/>
      <c r="T924" s="89"/>
    </row>
    <row r="925" ht="15.75" customHeight="1">
      <c r="B925" s="573"/>
      <c r="C925" s="106"/>
      <c r="D925" s="106"/>
      <c r="E925" s="106"/>
      <c r="H925" s="106"/>
      <c r="I925" s="106"/>
      <c r="J925" s="106"/>
      <c r="P925" s="572"/>
      <c r="Q925" s="89"/>
      <c r="R925" s="89"/>
      <c r="S925" s="89"/>
      <c r="T925" s="89"/>
    </row>
    <row r="926" ht="15.75" customHeight="1">
      <c r="B926" s="573"/>
      <c r="C926" s="106"/>
      <c r="D926" s="106"/>
      <c r="E926" s="106"/>
      <c r="H926" s="106"/>
      <c r="I926" s="106"/>
      <c r="J926" s="106"/>
      <c r="P926" s="572"/>
      <c r="Q926" s="89"/>
      <c r="R926" s="89"/>
      <c r="S926" s="89"/>
      <c r="T926" s="89"/>
    </row>
    <row r="927" ht="15.75" customHeight="1">
      <c r="B927" s="573"/>
      <c r="C927" s="106"/>
      <c r="D927" s="106"/>
      <c r="E927" s="106"/>
      <c r="H927" s="106"/>
      <c r="I927" s="106"/>
      <c r="J927" s="106"/>
      <c r="P927" s="572"/>
      <c r="Q927" s="89"/>
      <c r="R927" s="89"/>
      <c r="S927" s="89"/>
      <c r="T927" s="89"/>
    </row>
    <row r="928" ht="15.75" customHeight="1">
      <c r="B928" s="573"/>
      <c r="C928" s="106"/>
      <c r="D928" s="106"/>
      <c r="E928" s="106"/>
      <c r="H928" s="106"/>
      <c r="I928" s="106"/>
      <c r="J928" s="106"/>
      <c r="P928" s="572"/>
      <c r="Q928" s="89"/>
      <c r="R928" s="89"/>
      <c r="S928" s="89"/>
      <c r="T928" s="89"/>
    </row>
    <row r="929" ht="15.75" customHeight="1">
      <c r="B929" s="573"/>
      <c r="C929" s="106"/>
      <c r="D929" s="106"/>
      <c r="E929" s="106"/>
      <c r="H929" s="106"/>
      <c r="I929" s="106"/>
      <c r="J929" s="106"/>
      <c r="P929" s="572"/>
      <c r="Q929" s="89"/>
      <c r="R929" s="89"/>
      <c r="S929" s="89"/>
      <c r="T929" s="89"/>
    </row>
    <row r="930" ht="15.75" customHeight="1">
      <c r="B930" s="573"/>
      <c r="C930" s="106"/>
      <c r="D930" s="106"/>
      <c r="E930" s="106"/>
      <c r="H930" s="106"/>
      <c r="I930" s="106"/>
      <c r="J930" s="106"/>
      <c r="P930" s="572"/>
      <c r="Q930" s="89"/>
      <c r="R930" s="89"/>
      <c r="S930" s="89"/>
      <c r="T930" s="89"/>
    </row>
    <row r="931" ht="15.75" customHeight="1">
      <c r="B931" s="573"/>
      <c r="C931" s="106"/>
      <c r="D931" s="106"/>
      <c r="E931" s="106"/>
      <c r="H931" s="106"/>
      <c r="I931" s="106"/>
      <c r="J931" s="106"/>
      <c r="P931" s="572"/>
      <c r="Q931" s="89"/>
      <c r="R931" s="89"/>
      <c r="S931" s="89"/>
      <c r="T931" s="89"/>
    </row>
    <row r="932" ht="15.75" customHeight="1">
      <c r="B932" s="573"/>
      <c r="C932" s="106"/>
      <c r="D932" s="106"/>
      <c r="E932" s="106"/>
      <c r="H932" s="106"/>
      <c r="I932" s="106"/>
      <c r="J932" s="106"/>
      <c r="P932" s="572"/>
      <c r="Q932" s="89"/>
      <c r="R932" s="89"/>
      <c r="S932" s="89"/>
      <c r="T932" s="89"/>
    </row>
    <row r="933" ht="15.75" customHeight="1">
      <c r="B933" s="573"/>
      <c r="C933" s="106"/>
      <c r="D933" s="106"/>
      <c r="E933" s="106"/>
      <c r="H933" s="106"/>
      <c r="I933" s="106"/>
      <c r="J933" s="106"/>
      <c r="P933" s="572"/>
      <c r="Q933" s="89"/>
      <c r="R933" s="89"/>
      <c r="S933" s="89"/>
      <c r="T933" s="89"/>
    </row>
    <row r="934" ht="15.75" customHeight="1">
      <c r="B934" s="573"/>
      <c r="C934" s="106"/>
      <c r="D934" s="106"/>
      <c r="E934" s="106"/>
      <c r="H934" s="106"/>
      <c r="I934" s="106"/>
      <c r="J934" s="106"/>
      <c r="P934" s="572"/>
      <c r="Q934" s="89"/>
      <c r="R934" s="89"/>
      <c r="S934" s="89"/>
      <c r="T934" s="89"/>
    </row>
    <row r="935" ht="15.75" customHeight="1">
      <c r="B935" s="573"/>
      <c r="C935" s="106"/>
      <c r="D935" s="106"/>
      <c r="E935" s="106"/>
      <c r="H935" s="106"/>
      <c r="I935" s="106"/>
      <c r="J935" s="106"/>
      <c r="P935" s="572"/>
      <c r="Q935" s="89"/>
      <c r="R935" s="89"/>
      <c r="S935" s="89"/>
      <c r="T935" s="89"/>
    </row>
    <row r="936" ht="15.75" customHeight="1">
      <c r="B936" s="573"/>
      <c r="C936" s="106"/>
      <c r="D936" s="106"/>
      <c r="E936" s="106"/>
      <c r="H936" s="106"/>
      <c r="I936" s="106"/>
      <c r="J936" s="106"/>
      <c r="P936" s="572"/>
      <c r="Q936" s="89"/>
      <c r="R936" s="89"/>
      <c r="S936" s="89"/>
      <c r="T936" s="89"/>
    </row>
    <row r="937" ht="15.75" customHeight="1">
      <c r="B937" s="573"/>
      <c r="C937" s="106"/>
      <c r="D937" s="106"/>
      <c r="E937" s="106"/>
      <c r="H937" s="106"/>
      <c r="I937" s="106"/>
      <c r="J937" s="106"/>
      <c r="P937" s="572"/>
      <c r="Q937" s="89"/>
      <c r="R937" s="89"/>
      <c r="S937" s="89"/>
      <c r="T937" s="89"/>
    </row>
    <row r="938" ht="15.75" customHeight="1">
      <c r="B938" s="573"/>
      <c r="C938" s="106"/>
      <c r="D938" s="106"/>
      <c r="E938" s="106"/>
      <c r="H938" s="106"/>
      <c r="I938" s="106"/>
      <c r="J938" s="106"/>
      <c r="P938" s="572"/>
      <c r="Q938" s="89"/>
      <c r="R938" s="89"/>
      <c r="S938" s="89"/>
      <c r="T938" s="89"/>
    </row>
    <row r="939" ht="15.75" customHeight="1">
      <c r="B939" s="573"/>
      <c r="C939" s="106"/>
      <c r="D939" s="106"/>
      <c r="E939" s="106"/>
      <c r="H939" s="106"/>
      <c r="I939" s="106"/>
      <c r="J939" s="106"/>
      <c r="P939" s="572"/>
      <c r="Q939" s="89"/>
      <c r="R939" s="89"/>
      <c r="S939" s="89"/>
      <c r="T939" s="89"/>
    </row>
    <row r="940" ht="15.75" customHeight="1">
      <c r="B940" s="573"/>
      <c r="C940" s="106"/>
      <c r="D940" s="106"/>
      <c r="E940" s="106"/>
      <c r="H940" s="106"/>
      <c r="I940" s="106"/>
      <c r="J940" s="106"/>
      <c r="P940" s="572"/>
      <c r="Q940" s="89"/>
      <c r="R940" s="89"/>
      <c r="S940" s="89"/>
      <c r="T940" s="89"/>
    </row>
    <row r="941" ht="15.75" customHeight="1">
      <c r="B941" s="573"/>
      <c r="C941" s="106"/>
      <c r="D941" s="106"/>
      <c r="E941" s="106"/>
      <c r="H941" s="106"/>
      <c r="I941" s="106"/>
      <c r="J941" s="106"/>
      <c r="P941" s="572"/>
      <c r="Q941" s="89"/>
      <c r="R941" s="89"/>
      <c r="S941" s="89"/>
      <c r="T941" s="89"/>
    </row>
    <row r="942" ht="15.75" customHeight="1">
      <c r="B942" s="573"/>
      <c r="C942" s="106"/>
      <c r="D942" s="106"/>
      <c r="E942" s="106"/>
      <c r="H942" s="106"/>
      <c r="I942" s="106"/>
      <c r="J942" s="106"/>
      <c r="P942" s="572"/>
      <c r="Q942" s="89"/>
      <c r="R942" s="89"/>
      <c r="S942" s="89"/>
      <c r="T942" s="89"/>
    </row>
    <row r="943" ht="15.75" customHeight="1">
      <c r="B943" s="573"/>
      <c r="C943" s="106"/>
      <c r="D943" s="106"/>
      <c r="E943" s="106"/>
      <c r="H943" s="106"/>
      <c r="I943" s="106"/>
      <c r="J943" s="106"/>
      <c r="P943" s="572"/>
      <c r="Q943" s="89"/>
      <c r="R943" s="89"/>
      <c r="S943" s="89"/>
      <c r="T943" s="89"/>
    </row>
    <row r="944" ht="15.75" customHeight="1">
      <c r="B944" s="573"/>
      <c r="C944" s="106"/>
      <c r="D944" s="106"/>
      <c r="E944" s="106"/>
      <c r="H944" s="106"/>
      <c r="I944" s="106"/>
      <c r="J944" s="106"/>
      <c r="P944" s="572"/>
      <c r="Q944" s="89"/>
      <c r="R944" s="89"/>
      <c r="S944" s="89"/>
      <c r="T944" s="89"/>
    </row>
    <row r="945" ht="15.75" customHeight="1">
      <c r="B945" s="573"/>
      <c r="C945" s="106"/>
      <c r="D945" s="106"/>
      <c r="E945" s="106"/>
      <c r="H945" s="106"/>
      <c r="I945" s="106"/>
      <c r="J945" s="106"/>
      <c r="P945" s="572"/>
      <c r="Q945" s="89"/>
      <c r="R945" s="89"/>
      <c r="S945" s="89"/>
      <c r="T945" s="89"/>
    </row>
    <row r="946" ht="15.75" customHeight="1">
      <c r="B946" s="573"/>
      <c r="C946" s="106"/>
      <c r="D946" s="106"/>
      <c r="E946" s="106"/>
      <c r="H946" s="106"/>
      <c r="I946" s="106"/>
      <c r="J946" s="106"/>
      <c r="P946" s="572"/>
      <c r="Q946" s="89"/>
      <c r="R946" s="89"/>
      <c r="S946" s="89"/>
      <c r="T946" s="89"/>
    </row>
    <row r="947" ht="15.75" customHeight="1">
      <c r="B947" s="573"/>
      <c r="C947" s="106"/>
      <c r="D947" s="106"/>
      <c r="E947" s="106"/>
      <c r="H947" s="106"/>
      <c r="I947" s="106"/>
      <c r="J947" s="106"/>
      <c r="P947" s="572"/>
      <c r="Q947" s="89"/>
      <c r="R947" s="89"/>
      <c r="S947" s="89"/>
      <c r="T947" s="89"/>
    </row>
    <row r="948" ht="15.75" customHeight="1">
      <c r="B948" s="573"/>
      <c r="C948" s="106"/>
      <c r="D948" s="106"/>
      <c r="E948" s="106"/>
      <c r="H948" s="106"/>
      <c r="I948" s="106"/>
      <c r="J948" s="106"/>
      <c r="P948" s="572"/>
      <c r="Q948" s="89"/>
      <c r="R948" s="89"/>
      <c r="S948" s="89"/>
      <c r="T948" s="89"/>
    </row>
    <row r="949" ht="15.75" customHeight="1">
      <c r="B949" s="573"/>
      <c r="C949" s="106"/>
      <c r="D949" s="106"/>
      <c r="E949" s="106"/>
      <c r="H949" s="106"/>
      <c r="I949" s="106"/>
      <c r="J949" s="106"/>
      <c r="P949" s="572"/>
      <c r="Q949" s="89"/>
      <c r="R949" s="89"/>
      <c r="S949" s="89"/>
      <c r="T949" s="89"/>
    </row>
    <row r="950" ht="15.75" customHeight="1">
      <c r="B950" s="573"/>
      <c r="C950" s="106"/>
      <c r="D950" s="106"/>
      <c r="E950" s="106"/>
      <c r="H950" s="106"/>
      <c r="I950" s="106"/>
      <c r="J950" s="106"/>
      <c r="P950" s="572"/>
      <c r="Q950" s="89"/>
      <c r="R950" s="89"/>
      <c r="S950" s="89"/>
      <c r="T950" s="89"/>
    </row>
    <row r="951" ht="15.75" customHeight="1">
      <c r="B951" s="573"/>
      <c r="C951" s="106"/>
      <c r="D951" s="106"/>
      <c r="E951" s="106"/>
      <c r="H951" s="106"/>
      <c r="I951" s="106"/>
      <c r="J951" s="106"/>
      <c r="P951" s="572"/>
      <c r="Q951" s="89"/>
      <c r="R951" s="89"/>
      <c r="S951" s="89"/>
      <c r="T951" s="89"/>
    </row>
    <row r="952" ht="15.75" customHeight="1">
      <c r="B952" s="573"/>
      <c r="C952" s="106"/>
      <c r="D952" s="106"/>
      <c r="E952" s="106"/>
      <c r="H952" s="106"/>
      <c r="I952" s="106"/>
      <c r="J952" s="106"/>
      <c r="P952" s="572"/>
      <c r="Q952" s="89"/>
      <c r="R952" s="89"/>
      <c r="S952" s="89"/>
      <c r="T952" s="89"/>
    </row>
    <row r="953" ht="15.75" customHeight="1">
      <c r="B953" s="573"/>
      <c r="C953" s="106"/>
      <c r="D953" s="106"/>
      <c r="E953" s="106"/>
      <c r="H953" s="106"/>
      <c r="I953" s="106"/>
      <c r="J953" s="106"/>
      <c r="P953" s="572"/>
      <c r="Q953" s="89"/>
      <c r="R953" s="89"/>
      <c r="S953" s="89"/>
      <c r="T953" s="89"/>
    </row>
    <row r="954" ht="15.75" customHeight="1">
      <c r="B954" s="573"/>
      <c r="C954" s="106"/>
      <c r="D954" s="106"/>
      <c r="E954" s="106"/>
      <c r="H954" s="106"/>
      <c r="I954" s="106"/>
      <c r="J954" s="106"/>
      <c r="P954" s="572"/>
      <c r="Q954" s="89"/>
      <c r="R954" s="89"/>
      <c r="S954" s="89"/>
      <c r="T954" s="89"/>
    </row>
    <row r="955" ht="15.75" customHeight="1">
      <c r="B955" s="573"/>
      <c r="C955" s="106"/>
      <c r="D955" s="106"/>
      <c r="E955" s="106"/>
      <c r="H955" s="106"/>
      <c r="I955" s="106"/>
      <c r="J955" s="106"/>
      <c r="P955" s="572"/>
      <c r="Q955" s="89"/>
      <c r="R955" s="89"/>
      <c r="S955" s="89"/>
      <c r="T955" s="89"/>
    </row>
    <row r="956" ht="15.75" customHeight="1">
      <c r="B956" s="573"/>
      <c r="C956" s="106"/>
      <c r="D956" s="106"/>
      <c r="E956" s="106"/>
      <c r="H956" s="106"/>
      <c r="I956" s="106"/>
      <c r="J956" s="106"/>
      <c r="P956" s="572"/>
      <c r="Q956" s="89"/>
      <c r="R956" s="89"/>
      <c r="S956" s="89"/>
      <c r="T956" s="89"/>
    </row>
    <row r="957" ht="15.75" customHeight="1">
      <c r="B957" s="573"/>
      <c r="C957" s="106"/>
      <c r="D957" s="106"/>
      <c r="E957" s="106"/>
      <c r="H957" s="106"/>
      <c r="I957" s="106"/>
      <c r="J957" s="106"/>
      <c r="P957" s="572"/>
      <c r="Q957" s="89"/>
      <c r="R957" s="89"/>
      <c r="S957" s="89"/>
      <c r="T957" s="89"/>
    </row>
    <row r="958" ht="15.75" customHeight="1">
      <c r="B958" s="573"/>
      <c r="C958" s="106"/>
      <c r="D958" s="106"/>
      <c r="E958" s="106"/>
      <c r="H958" s="106"/>
      <c r="I958" s="106"/>
      <c r="J958" s="106"/>
      <c r="P958" s="572"/>
      <c r="Q958" s="89"/>
      <c r="R958" s="89"/>
      <c r="S958" s="89"/>
      <c r="T958" s="89"/>
    </row>
    <row r="959" ht="15.75" customHeight="1">
      <c r="B959" s="573"/>
      <c r="C959" s="106"/>
      <c r="D959" s="106"/>
      <c r="E959" s="106"/>
      <c r="H959" s="106"/>
      <c r="I959" s="106"/>
      <c r="J959" s="106"/>
      <c r="P959" s="572"/>
      <c r="Q959" s="89"/>
      <c r="R959" s="89"/>
      <c r="S959" s="89"/>
      <c r="T959" s="89"/>
    </row>
    <row r="960" ht="15.75" customHeight="1">
      <c r="B960" s="573"/>
      <c r="C960" s="106"/>
      <c r="D960" s="106"/>
      <c r="E960" s="106"/>
      <c r="H960" s="106"/>
      <c r="I960" s="106"/>
      <c r="J960" s="106"/>
      <c r="P960" s="572"/>
      <c r="Q960" s="89"/>
      <c r="R960" s="89"/>
      <c r="S960" s="89"/>
      <c r="T960" s="89"/>
    </row>
    <row r="961" ht="15.75" customHeight="1">
      <c r="B961" s="573"/>
      <c r="C961" s="106"/>
      <c r="D961" s="106"/>
      <c r="E961" s="106"/>
      <c r="H961" s="106"/>
      <c r="I961" s="106"/>
      <c r="J961" s="106"/>
      <c r="P961" s="572"/>
      <c r="Q961" s="89"/>
      <c r="R961" s="89"/>
      <c r="S961" s="89"/>
      <c r="T961" s="89"/>
    </row>
    <row r="962" ht="15.75" customHeight="1">
      <c r="B962" s="573"/>
      <c r="C962" s="106"/>
      <c r="D962" s="106"/>
      <c r="E962" s="106"/>
      <c r="H962" s="106"/>
      <c r="I962" s="106"/>
      <c r="J962" s="106"/>
      <c r="P962" s="572"/>
      <c r="Q962" s="89"/>
      <c r="R962" s="89"/>
      <c r="S962" s="89"/>
      <c r="T962" s="89"/>
    </row>
    <row r="963" ht="15.75" customHeight="1">
      <c r="B963" s="573"/>
      <c r="C963" s="106"/>
      <c r="D963" s="106"/>
      <c r="E963" s="106"/>
      <c r="H963" s="106"/>
      <c r="I963" s="106"/>
      <c r="J963" s="106"/>
      <c r="P963" s="572"/>
      <c r="Q963" s="89"/>
      <c r="R963" s="89"/>
      <c r="S963" s="89"/>
      <c r="T963" s="89"/>
    </row>
    <row r="964" ht="15.75" customHeight="1">
      <c r="B964" s="573"/>
      <c r="C964" s="106"/>
      <c r="D964" s="106"/>
      <c r="E964" s="106"/>
      <c r="H964" s="106"/>
      <c r="I964" s="106"/>
      <c r="J964" s="106"/>
      <c r="P964" s="572"/>
      <c r="Q964" s="89"/>
      <c r="R964" s="89"/>
      <c r="S964" s="89"/>
      <c r="T964" s="89"/>
    </row>
    <row r="965" ht="15.75" customHeight="1">
      <c r="B965" s="573"/>
      <c r="C965" s="106"/>
      <c r="D965" s="106"/>
      <c r="E965" s="106"/>
      <c r="H965" s="106"/>
      <c r="I965" s="106"/>
      <c r="J965" s="106"/>
      <c r="P965" s="572"/>
      <c r="Q965" s="89"/>
      <c r="R965" s="89"/>
      <c r="S965" s="89"/>
      <c r="T965" s="89"/>
    </row>
    <row r="966" ht="15.75" customHeight="1">
      <c r="B966" s="573"/>
      <c r="C966" s="106"/>
      <c r="D966" s="106"/>
      <c r="E966" s="106"/>
      <c r="H966" s="106"/>
      <c r="I966" s="106"/>
      <c r="J966" s="106"/>
      <c r="P966" s="572"/>
      <c r="Q966" s="89"/>
      <c r="R966" s="89"/>
      <c r="S966" s="89"/>
      <c r="T966" s="89"/>
    </row>
    <row r="967" ht="15.75" customHeight="1">
      <c r="B967" s="573"/>
      <c r="C967" s="106"/>
      <c r="D967" s="106"/>
      <c r="E967" s="106"/>
      <c r="H967" s="106"/>
      <c r="I967" s="106"/>
      <c r="J967" s="106"/>
      <c r="P967" s="572"/>
      <c r="Q967" s="89"/>
      <c r="R967" s="89"/>
      <c r="S967" s="89"/>
      <c r="T967" s="89"/>
    </row>
    <row r="968" ht="15.75" customHeight="1">
      <c r="B968" s="573"/>
      <c r="C968" s="106"/>
      <c r="D968" s="106"/>
      <c r="E968" s="106"/>
      <c r="H968" s="106"/>
      <c r="I968" s="106"/>
      <c r="J968" s="106"/>
      <c r="P968" s="572"/>
      <c r="Q968" s="89"/>
      <c r="R968" s="89"/>
      <c r="S968" s="89"/>
      <c r="T968" s="89"/>
    </row>
    <row r="969" ht="15.75" customHeight="1">
      <c r="B969" s="573"/>
      <c r="C969" s="106"/>
      <c r="D969" s="106"/>
      <c r="E969" s="106"/>
      <c r="H969" s="106"/>
      <c r="I969" s="106"/>
      <c r="J969" s="106"/>
      <c r="P969" s="572"/>
      <c r="Q969" s="89"/>
      <c r="R969" s="89"/>
      <c r="S969" s="89"/>
      <c r="T969" s="89"/>
    </row>
    <row r="970" ht="15.75" customHeight="1">
      <c r="B970" s="573"/>
      <c r="C970" s="106"/>
      <c r="D970" s="106"/>
      <c r="E970" s="106"/>
      <c r="H970" s="106"/>
      <c r="I970" s="106"/>
      <c r="J970" s="106"/>
      <c r="P970" s="572"/>
      <c r="Q970" s="89"/>
      <c r="R970" s="89"/>
      <c r="S970" s="89"/>
      <c r="T970" s="89"/>
    </row>
    <row r="971" ht="15.75" customHeight="1">
      <c r="B971" s="573"/>
      <c r="C971" s="106"/>
      <c r="D971" s="106"/>
      <c r="E971" s="106"/>
      <c r="H971" s="106"/>
      <c r="I971" s="106"/>
      <c r="J971" s="106"/>
      <c r="P971" s="572"/>
      <c r="Q971" s="89"/>
      <c r="R971" s="89"/>
      <c r="S971" s="89"/>
      <c r="T971" s="89"/>
    </row>
    <row r="972" ht="15.75" customHeight="1">
      <c r="B972" s="573"/>
      <c r="C972" s="106"/>
      <c r="D972" s="106"/>
      <c r="E972" s="106"/>
      <c r="H972" s="106"/>
      <c r="I972" s="106"/>
      <c r="J972" s="106"/>
      <c r="P972" s="572"/>
      <c r="Q972" s="89"/>
      <c r="R972" s="89"/>
      <c r="S972" s="89"/>
      <c r="T972" s="89"/>
    </row>
    <row r="973" ht="15.75" customHeight="1">
      <c r="B973" s="573"/>
      <c r="C973" s="106"/>
      <c r="D973" s="106"/>
      <c r="E973" s="106"/>
      <c r="H973" s="106"/>
      <c r="I973" s="106"/>
      <c r="J973" s="106"/>
      <c r="P973" s="572"/>
      <c r="Q973" s="89"/>
      <c r="R973" s="89"/>
      <c r="S973" s="89"/>
      <c r="T973" s="89"/>
    </row>
    <row r="974" ht="15.75" customHeight="1">
      <c r="B974" s="573"/>
      <c r="C974" s="106"/>
      <c r="D974" s="106"/>
      <c r="E974" s="106"/>
      <c r="H974" s="106"/>
      <c r="I974" s="106"/>
      <c r="J974" s="106"/>
      <c r="P974" s="572"/>
      <c r="Q974" s="89"/>
      <c r="R974" s="89"/>
      <c r="S974" s="89"/>
      <c r="T974" s="89"/>
    </row>
    <row r="975" ht="15.75" customHeight="1">
      <c r="B975" s="573"/>
      <c r="C975" s="106"/>
      <c r="D975" s="106"/>
      <c r="E975" s="106"/>
      <c r="H975" s="106"/>
      <c r="I975" s="106"/>
      <c r="J975" s="106"/>
      <c r="P975" s="572"/>
      <c r="Q975" s="89"/>
      <c r="R975" s="89"/>
      <c r="S975" s="89"/>
      <c r="T975" s="89"/>
    </row>
    <row r="976" ht="15.75" customHeight="1">
      <c r="B976" s="573"/>
      <c r="C976" s="106"/>
      <c r="D976" s="106"/>
      <c r="E976" s="106"/>
      <c r="H976" s="106"/>
      <c r="I976" s="106"/>
      <c r="J976" s="106"/>
      <c r="P976" s="572"/>
      <c r="Q976" s="89"/>
      <c r="R976" s="89"/>
      <c r="S976" s="89"/>
      <c r="T976" s="89"/>
    </row>
    <row r="977" ht="15.75" customHeight="1">
      <c r="B977" s="573"/>
      <c r="C977" s="106"/>
      <c r="D977" s="106"/>
      <c r="E977" s="106"/>
      <c r="H977" s="106"/>
      <c r="I977" s="106"/>
      <c r="J977" s="106"/>
      <c r="P977" s="572"/>
      <c r="Q977" s="89"/>
      <c r="R977" s="89"/>
      <c r="S977" s="89"/>
      <c r="T977" s="89"/>
    </row>
    <row r="978" ht="15.75" customHeight="1">
      <c r="B978" s="573"/>
      <c r="C978" s="106"/>
      <c r="D978" s="106"/>
      <c r="E978" s="106"/>
      <c r="H978" s="106"/>
      <c r="I978" s="106"/>
      <c r="J978" s="106"/>
      <c r="P978" s="572"/>
      <c r="Q978" s="89"/>
      <c r="R978" s="89"/>
      <c r="S978" s="89"/>
      <c r="T978" s="89"/>
    </row>
    <row r="979" ht="15.75" customHeight="1">
      <c r="B979" s="573"/>
      <c r="C979" s="106"/>
      <c r="D979" s="106"/>
      <c r="E979" s="106"/>
      <c r="H979" s="106"/>
      <c r="I979" s="106"/>
      <c r="J979" s="106"/>
      <c r="P979" s="572"/>
      <c r="Q979" s="89"/>
      <c r="R979" s="89"/>
      <c r="S979" s="89"/>
      <c r="T979" s="89"/>
    </row>
    <row r="980" ht="15.75" customHeight="1">
      <c r="B980" s="573"/>
      <c r="C980" s="106"/>
      <c r="D980" s="106"/>
      <c r="E980" s="106"/>
      <c r="H980" s="106"/>
      <c r="I980" s="106"/>
      <c r="J980" s="106"/>
      <c r="P980" s="572"/>
      <c r="Q980" s="89"/>
      <c r="R980" s="89"/>
      <c r="S980" s="89"/>
      <c r="T980" s="89"/>
    </row>
    <row r="981" ht="15.75" customHeight="1">
      <c r="B981" s="573"/>
      <c r="C981" s="106"/>
      <c r="D981" s="106"/>
      <c r="E981" s="106"/>
      <c r="H981" s="106"/>
      <c r="I981" s="106"/>
      <c r="J981" s="106"/>
      <c r="P981" s="572"/>
      <c r="Q981" s="89"/>
      <c r="R981" s="89"/>
      <c r="S981" s="89"/>
      <c r="T981" s="89"/>
    </row>
    <row r="982" ht="15.75" customHeight="1">
      <c r="B982" s="573"/>
      <c r="C982" s="106"/>
      <c r="D982" s="106"/>
      <c r="E982" s="106"/>
      <c r="H982" s="106"/>
      <c r="I982" s="106"/>
      <c r="J982" s="106"/>
      <c r="P982" s="572"/>
      <c r="Q982" s="89"/>
      <c r="R982" s="89"/>
      <c r="S982" s="89"/>
      <c r="T982" s="89"/>
    </row>
    <row r="983" ht="15.75" customHeight="1">
      <c r="B983" s="573"/>
      <c r="C983" s="106"/>
      <c r="D983" s="106"/>
      <c r="E983" s="106"/>
      <c r="H983" s="106"/>
      <c r="I983" s="106"/>
      <c r="J983" s="106"/>
      <c r="P983" s="572"/>
      <c r="Q983" s="89"/>
      <c r="R983" s="89"/>
      <c r="S983" s="89"/>
      <c r="T983" s="89"/>
    </row>
    <row r="984" ht="15.75" customHeight="1">
      <c r="B984" s="573"/>
      <c r="C984" s="106"/>
      <c r="D984" s="106"/>
      <c r="E984" s="106"/>
      <c r="H984" s="106"/>
      <c r="I984" s="106"/>
      <c r="J984" s="106"/>
      <c r="P984" s="572"/>
      <c r="Q984" s="89"/>
      <c r="R984" s="89"/>
      <c r="S984" s="89"/>
      <c r="T984" s="89"/>
    </row>
    <row r="985" ht="15.75" customHeight="1">
      <c r="B985" s="573"/>
      <c r="C985" s="106"/>
      <c r="D985" s="106"/>
      <c r="E985" s="106"/>
      <c r="H985" s="106"/>
      <c r="I985" s="106"/>
      <c r="J985" s="106"/>
      <c r="P985" s="572"/>
      <c r="Q985" s="89"/>
      <c r="R985" s="89"/>
      <c r="S985" s="89"/>
      <c r="T985" s="89"/>
    </row>
    <row r="986" ht="15.75" customHeight="1">
      <c r="B986" s="573"/>
      <c r="C986" s="106"/>
      <c r="D986" s="106"/>
      <c r="E986" s="106"/>
      <c r="H986" s="106"/>
      <c r="I986" s="106"/>
      <c r="J986" s="106"/>
      <c r="P986" s="572"/>
      <c r="Q986" s="89"/>
      <c r="R986" s="89"/>
      <c r="S986" s="89"/>
      <c r="T986" s="89"/>
    </row>
    <row r="987" ht="15.75" customHeight="1">
      <c r="B987" s="573"/>
      <c r="C987" s="106"/>
      <c r="D987" s="106"/>
      <c r="E987" s="106"/>
      <c r="H987" s="106"/>
      <c r="I987" s="106"/>
      <c r="J987" s="106"/>
      <c r="P987" s="572"/>
      <c r="Q987" s="89"/>
      <c r="R987" s="89"/>
      <c r="S987" s="89"/>
      <c r="T987" s="89"/>
    </row>
    <row r="988" ht="15.75" customHeight="1">
      <c r="B988" s="573"/>
      <c r="C988" s="106"/>
      <c r="D988" s="106"/>
      <c r="E988" s="106"/>
      <c r="H988" s="106"/>
      <c r="I988" s="106"/>
      <c r="J988" s="106"/>
      <c r="P988" s="572"/>
      <c r="Q988" s="89"/>
      <c r="R988" s="89"/>
      <c r="S988" s="89"/>
      <c r="T988" s="89"/>
    </row>
    <row r="989" ht="15.75" customHeight="1">
      <c r="B989" s="573"/>
      <c r="C989" s="106"/>
      <c r="D989" s="106"/>
      <c r="E989" s="106"/>
      <c r="H989" s="106"/>
      <c r="I989" s="106"/>
      <c r="J989" s="106"/>
      <c r="P989" s="572"/>
      <c r="Q989" s="89"/>
      <c r="R989" s="89"/>
      <c r="S989" s="89"/>
      <c r="T989" s="89"/>
    </row>
    <row r="990" ht="15.75" customHeight="1">
      <c r="B990" s="573"/>
      <c r="C990" s="106"/>
      <c r="D990" s="106"/>
      <c r="E990" s="106"/>
      <c r="H990" s="106"/>
      <c r="I990" s="106"/>
      <c r="J990" s="106"/>
      <c r="P990" s="572"/>
      <c r="Q990" s="89"/>
      <c r="R990" s="89"/>
      <c r="S990" s="89"/>
      <c r="T990" s="89"/>
    </row>
    <row r="991" ht="15.75" customHeight="1">
      <c r="B991" s="573"/>
      <c r="C991" s="106"/>
      <c r="D991" s="106"/>
      <c r="E991" s="106"/>
      <c r="H991" s="106"/>
      <c r="I991" s="106"/>
      <c r="J991" s="106"/>
      <c r="P991" s="572"/>
      <c r="Q991" s="89"/>
      <c r="R991" s="89"/>
      <c r="S991" s="89"/>
      <c r="T991" s="89"/>
    </row>
    <row r="992" ht="15.75" customHeight="1">
      <c r="B992" s="573"/>
      <c r="C992" s="106"/>
      <c r="D992" s="106"/>
      <c r="E992" s="106"/>
      <c r="H992" s="106"/>
      <c r="I992" s="106"/>
      <c r="J992" s="106"/>
      <c r="P992" s="572"/>
      <c r="Q992" s="89"/>
      <c r="R992" s="89"/>
      <c r="S992" s="89"/>
      <c r="T992" s="89"/>
    </row>
    <row r="993" ht="15.75" customHeight="1">
      <c r="B993" s="573"/>
      <c r="C993" s="106"/>
      <c r="D993" s="106"/>
      <c r="E993" s="106"/>
      <c r="H993" s="106"/>
      <c r="I993" s="106"/>
      <c r="J993" s="106"/>
      <c r="P993" s="572"/>
      <c r="Q993" s="89"/>
      <c r="R993" s="89"/>
      <c r="S993" s="89"/>
      <c r="T993" s="89"/>
    </row>
    <row r="994" ht="15.75" customHeight="1">
      <c r="B994" s="573"/>
      <c r="C994" s="106"/>
      <c r="D994" s="106"/>
      <c r="E994" s="106"/>
      <c r="H994" s="106"/>
      <c r="I994" s="106"/>
      <c r="J994" s="106"/>
      <c r="P994" s="572"/>
      <c r="Q994" s="89"/>
      <c r="R994" s="89"/>
      <c r="S994" s="89"/>
      <c r="T994" s="89"/>
    </row>
    <row r="995" ht="15.75" customHeight="1">
      <c r="B995" s="573"/>
      <c r="C995" s="106"/>
      <c r="D995" s="106"/>
      <c r="E995" s="106"/>
      <c r="H995" s="106"/>
      <c r="I995" s="106"/>
      <c r="J995" s="106"/>
      <c r="P995" s="572"/>
      <c r="Q995" s="89"/>
      <c r="R995" s="89"/>
      <c r="S995" s="89"/>
      <c r="T995" s="89"/>
    </row>
    <row r="996" ht="15.75" customHeight="1">
      <c r="B996" s="573"/>
      <c r="C996" s="106"/>
      <c r="D996" s="106"/>
      <c r="E996" s="106"/>
      <c r="H996" s="106"/>
      <c r="I996" s="106"/>
      <c r="J996" s="106"/>
      <c r="P996" s="572"/>
      <c r="Q996" s="89"/>
      <c r="R996" s="89"/>
      <c r="S996" s="89"/>
      <c r="T996" s="89"/>
    </row>
    <row r="997" ht="15.75" customHeight="1">
      <c r="B997" s="573"/>
      <c r="C997" s="106"/>
      <c r="D997" s="106"/>
      <c r="E997" s="106"/>
      <c r="H997" s="106"/>
      <c r="I997" s="106"/>
      <c r="J997" s="106"/>
      <c r="P997" s="572"/>
      <c r="Q997" s="89"/>
      <c r="R997" s="89"/>
      <c r="S997" s="89"/>
      <c r="T997" s="89"/>
    </row>
    <row r="998" ht="15.75" customHeight="1">
      <c r="B998" s="573"/>
      <c r="C998" s="106"/>
      <c r="D998" s="106"/>
      <c r="E998" s="106"/>
      <c r="H998" s="106"/>
      <c r="I998" s="106"/>
      <c r="J998" s="106"/>
      <c r="P998" s="572"/>
      <c r="Q998" s="89"/>
      <c r="R998" s="89"/>
      <c r="S998" s="89"/>
      <c r="T998" s="89"/>
    </row>
    <row r="999" ht="15.75" customHeight="1">
      <c r="B999" s="573"/>
      <c r="C999" s="106"/>
      <c r="D999" s="106"/>
      <c r="E999" s="106"/>
      <c r="H999" s="106"/>
      <c r="I999" s="106"/>
      <c r="J999" s="106"/>
      <c r="P999" s="572"/>
      <c r="Q999" s="89"/>
      <c r="R999" s="89"/>
      <c r="S999" s="89"/>
      <c r="T999" s="89"/>
    </row>
    <row r="1000" ht="15.75" customHeight="1">
      <c r="B1000" s="573"/>
      <c r="C1000" s="106"/>
      <c r="D1000" s="106"/>
      <c r="E1000" s="106"/>
      <c r="H1000" s="106"/>
      <c r="I1000" s="106"/>
      <c r="J1000" s="106"/>
      <c r="P1000" s="572"/>
      <c r="Q1000" s="89"/>
      <c r="R1000" s="89"/>
      <c r="S1000" s="89"/>
      <c r="T1000" s="89"/>
    </row>
    <row r="1001" ht="15.75" customHeight="1">
      <c r="B1001" s="573"/>
      <c r="C1001" s="106"/>
      <c r="D1001" s="106"/>
      <c r="E1001" s="106"/>
      <c r="H1001" s="106"/>
      <c r="I1001" s="106"/>
      <c r="J1001" s="106"/>
      <c r="P1001" s="572"/>
      <c r="Q1001" s="89"/>
      <c r="R1001" s="89"/>
      <c r="S1001" s="89"/>
      <c r="T1001" s="89"/>
    </row>
    <row r="1002" ht="15.75" customHeight="1">
      <c r="B1002" s="573"/>
      <c r="C1002" s="106"/>
      <c r="D1002" s="106"/>
      <c r="E1002" s="106"/>
      <c r="H1002" s="106"/>
      <c r="I1002" s="106"/>
      <c r="J1002" s="106"/>
      <c r="P1002" s="572"/>
      <c r="Q1002" s="89"/>
      <c r="R1002" s="89"/>
      <c r="S1002" s="89"/>
      <c r="T1002" s="89"/>
    </row>
    <row r="1003" ht="15.75" customHeight="1">
      <c r="B1003" s="573"/>
      <c r="C1003" s="106"/>
      <c r="D1003" s="106"/>
      <c r="E1003" s="106"/>
      <c r="H1003" s="106"/>
      <c r="I1003" s="106"/>
      <c r="J1003" s="106"/>
      <c r="P1003" s="572"/>
      <c r="Q1003" s="89"/>
      <c r="R1003" s="89"/>
      <c r="S1003" s="89"/>
      <c r="T1003" s="89"/>
    </row>
    <row r="1004" ht="15.75" customHeight="1">
      <c r="B1004" s="573"/>
      <c r="C1004" s="106"/>
      <c r="D1004" s="106"/>
      <c r="E1004" s="106"/>
      <c r="H1004" s="106"/>
      <c r="I1004" s="106"/>
      <c r="J1004" s="106"/>
      <c r="P1004" s="572"/>
      <c r="Q1004" s="89"/>
      <c r="R1004" s="89"/>
      <c r="S1004" s="89"/>
      <c r="T1004" s="89"/>
    </row>
    <row r="1005" ht="15.75" customHeight="1">
      <c r="B1005" s="573"/>
      <c r="C1005" s="106"/>
      <c r="D1005" s="106"/>
      <c r="E1005" s="106"/>
      <c r="H1005" s="106"/>
      <c r="I1005" s="106"/>
      <c r="J1005" s="106"/>
      <c r="P1005" s="572"/>
      <c r="Q1005" s="89"/>
      <c r="R1005" s="89"/>
      <c r="S1005" s="89"/>
      <c r="T1005" s="89"/>
    </row>
    <row r="1006" ht="15.75" customHeight="1">
      <c r="B1006" s="573"/>
      <c r="C1006" s="106"/>
      <c r="D1006" s="106"/>
      <c r="E1006" s="106"/>
      <c r="H1006" s="106"/>
      <c r="I1006" s="106"/>
      <c r="J1006" s="106"/>
      <c r="P1006" s="572"/>
      <c r="Q1006" s="89"/>
      <c r="R1006" s="89"/>
      <c r="S1006" s="89"/>
      <c r="T1006" s="89"/>
    </row>
    <row r="1007" ht="15.75" customHeight="1">
      <c r="B1007" s="573"/>
      <c r="C1007" s="106"/>
      <c r="D1007" s="106"/>
      <c r="E1007" s="106"/>
      <c r="H1007" s="106"/>
      <c r="I1007" s="106"/>
      <c r="J1007" s="106"/>
      <c r="P1007" s="572"/>
      <c r="Q1007" s="89"/>
      <c r="R1007" s="89"/>
      <c r="S1007" s="89"/>
      <c r="T1007" s="89"/>
    </row>
    <row r="1008" ht="15.75" customHeight="1">
      <c r="B1008" s="573"/>
      <c r="C1008" s="106"/>
      <c r="D1008" s="106"/>
      <c r="E1008" s="106"/>
      <c r="H1008" s="106"/>
      <c r="I1008" s="106"/>
      <c r="J1008" s="106"/>
      <c r="P1008" s="572"/>
      <c r="Q1008" s="89"/>
      <c r="R1008" s="89"/>
      <c r="S1008" s="89"/>
      <c r="T1008" s="89"/>
    </row>
    <row r="1009" ht="15.75" customHeight="1">
      <c r="B1009" s="573"/>
      <c r="C1009" s="106"/>
      <c r="D1009" s="106"/>
      <c r="E1009" s="106"/>
      <c r="H1009" s="106"/>
      <c r="I1009" s="106"/>
      <c r="J1009" s="106"/>
      <c r="P1009" s="572"/>
      <c r="Q1009" s="89"/>
      <c r="R1009" s="89"/>
      <c r="S1009" s="89"/>
      <c r="T1009" s="89"/>
    </row>
    <row r="1010" ht="15.75" customHeight="1">
      <c r="B1010" s="573"/>
      <c r="C1010" s="106"/>
      <c r="D1010" s="106"/>
      <c r="E1010" s="106"/>
      <c r="H1010" s="106"/>
      <c r="I1010" s="106"/>
      <c r="J1010" s="106"/>
      <c r="P1010" s="572"/>
      <c r="Q1010" s="89"/>
      <c r="R1010" s="89"/>
      <c r="S1010" s="89"/>
      <c r="T1010" s="89"/>
    </row>
    <row r="1011" ht="15.75" customHeight="1">
      <c r="B1011" s="573"/>
      <c r="C1011" s="106"/>
      <c r="D1011" s="106"/>
      <c r="E1011" s="106"/>
      <c r="H1011" s="106"/>
      <c r="I1011" s="106"/>
      <c r="J1011" s="106"/>
      <c r="P1011" s="572"/>
      <c r="Q1011" s="89"/>
      <c r="R1011" s="89"/>
      <c r="S1011" s="89"/>
      <c r="T1011" s="89"/>
    </row>
    <row r="1012" ht="15.75" customHeight="1">
      <c r="B1012" s="573"/>
      <c r="C1012" s="106"/>
      <c r="D1012" s="106"/>
      <c r="E1012" s="106"/>
      <c r="H1012" s="106"/>
      <c r="I1012" s="106"/>
      <c r="J1012" s="106"/>
      <c r="P1012" s="572"/>
      <c r="Q1012" s="89"/>
      <c r="R1012" s="89"/>
      <c r="S1012" s="89"/>
      <c r="T1012" s="89"/>
    </row>
    <row r="1013" ht="15.75" customHeight="1">
      <c r="B1013" s="573"/>
      <c r="C1013" s="106"/>
      <c r="D1013" s="106"/>
      <c r="E1013" s="106"/>
      <c r="H1013" s="106"/>
      <c r="I1013" s="106"/>
      <c r="J1013" s="106"/>
      <c r="P1013" s="572"/>
      <c r="Q1013" s="89"/>
      <c r="R1013" s="89"/>
      <c r="S1013" s="89"/>
      <c r="T1013" s="89"/>
    </row>
    <row r="1014" ht="15.75" customHeight="1">
      <c r="B1014" s="573"/>
      <c r="C1014" s="106"/>
      <c r="D1014" s="106"/>
      <c r="E1014" s="106"/>
      <c r="H1014" s="106"/>
      <c r="I1014" s="106"/>
      <c r="J1014" s="106"/>
      <c r="P1014" s="572"/>
      <c r="Q1014" s="89"/>
      <c r="R1014" s="89"/>
      <c r="S1014" s="89"/>
      <c r="T1014" s="89"/>
    </row>
    <row r="1015" ht="15.75" customHeight="1">
      <c r="B1015" s="573"/>
      <c r="C1015" s="106"/>
      <c r="D1015" s="106"/>
      <c r="E1015" s="106"/>
      <c r="H1015" s="106"/>
      <c r="I1015" s="106"/>
      <c r="J1015" s="106"/>
      <c r="P1015" s="572"/>
      <c r="Q1015" s="89"/>
      <c r="R1015" s="89"/>
      <c r="S1015" s="89"/>
      <c r="T1015" s="89"/>
    </row>
    <row r="1016" ht="15.75" customHeight="1">
      <c r="B1016" s="573"/>
      <c r="C1016" s="106"/>
      <c r="D1016" s="106"/>
      <c r="E1016" s="106"/>
      <c r="H1016" s="106"/>
      <c r="I1016" s="106"/>
      <c r="J1016" s="106"/>
      <c r="P1016" s="572"/>
      <c r="Q1016" s="89"/>
      <c r="R1016" s="89"/>
      <c r="S1016" s="89"/>
      <c r="T1016" s="89"/>
    </row>
    <row r="1017" ht="15.75" customHeight="1">
      <c r="B1017" s="573"/>
      <c r="C1017" s="106"/>
      <c r="D1017" s="106"/>
      <c r="E1017" s="106"/>
      <c r="H1017" s="106"/>
      <c r="I1017" s="106"/>
      <c r="J1017" s="106"/>
      <c r="P1017" s="572"/>
      <c r="Q1017" s="89"/>
      <c r="R1017" s="89"/>
      <c r="S1017" s="89"/>
      <c r="T1017" s="89"/>
    </row>
    <row r="1018" ht="15.75" customHeight="1">
      <c r="B1018" s="573"/>
      <c r="C1018" s="106"/>
      <c r="D1018" s="106"/>
      <c r="E1018" s="106"/>
      <c r="H1018" s="106"/>
      <c r="I1018" s="106"/>
      <c r="J1018" s="106"/>
      <c r="P1018" s="572"/>
      <c r="Q1018" s="89"/>
      <c r="R1018" s="89"/>
      <c r="S1018" s="89"/>
      <c r="T1018" s="89"/>
    </row>
    <row r="1019" ht="15.75" customHeight="1">
      <c r="B1019" s="573"/>
      <c r="C1019" s="106"/>
      <c r="D1019" s="106"/>
      <c r="E1019" s="106"/>
      <c r="H1019" s="106"/>
      <c r="I1019" s="106"/>
      <c r="J1019" s="106"/>
      <c r="P1019" s="572"/>
      <c r="Q1019" s="89"/>
      <c r="R1019" s="89"/>
      <c r="S1019" s="89"/>
      <c r="T1019" s="89"/>
    </row>
    <row r="1020" ht="15.75" customHeight="1">
      <c r="B1020" s="573"/>
      <c r="C1020" s="106"/>
      <c r="D1020" s="106"/>
      <c r="E1020" s="106"/>
      <c r="H1020" s="106"/>
      <c r="I1020" s="106"/>
      <c r="J1020" s="106"/>
      <c r="P1020" s="572"/>
      <c r="Q1020" s="89"/>
      <c r="R1020" s="89"/>
      <c r="S1020" s="89"/>
      <c r="T1020" s="89"/>
    </row>
    <row r="1021" ht="15.75" customHeight="1">
      <c r="P1021" s="572"/>
      <c r="Q1021" s="89"/>
      <c r="R1021" s="89"/>
      <c r="S1021" s="89"/>
      <c r="T1021" s="89"/>
    </row>
    <row r="1022" ht="15.75" customHeight="1">
      <c r="P1022" s="572"/>
      <c r="Q1022" s="89"/>
      <c r="R1022" s="89"/>
      <c r="S1022" s="89"/>
      <c r="T1022" s="89"/>
    </row>
    <row r="1023" ht="15.75" customHeight="1">
      <c r="P1023" s="572"/>
      <c r="Q1023" s="89"/>
      <c r="R1023" s="89"/>
      <c r="S1023" s="89"/>
      <c r="T1023" s="89"/>
    </row>
    <row r="1024" ht="15.75" customHeight="1">
      <c r="P1024" s="572"/>
      <c r="Q1024" s="89"/>
      <c r="R1024" s="89"/>
      <c r="S1024" s="89"/>
      <c r="T1024" s="89"/>
    </row>
    <row r="1025" ht="15.75" customHeight="1">
      <c r="P1025" s="572"/>
      <c r="Q1025" s="89"/>
      <c r="R1025" s="89"/>
      <c r="S1025" s="89"/>
      <c r="T1025" s="89"/>
    </row>
    <row r="1026" ht="15.75" customHeight="1">
      <c r="P1026" s="572"/>
      <c r="Q1026" s="89"/>
      <c r="R1026" s="89"/>
      <c r="S1026" s="89"/>
      <c r="T1026" s="89"/>
    </row>
    <row r="1027" ht="15.75" customHeight="1">
      <c r="P1027" s="572"/>
      <c r="Q1027" s="89"/>
      <c r="R1027" s="89"/>
      <c r="S1027" s="89"/>
      <c r="T1027" s="89"/>
    </row>
    <row r="1028" ht="15.75" customHeight="1">
      <c r="P1028" s="572"/>
      <c r="Q1028" s="89"/>
      <c r="R1028" s="89"/>
      <c r="S1028" s="89"/>
      <c r="T1028" s="89"/>
    </row>
    <row r="1029" ht="15.75" customHeight="1">
      <c r="P1029" s="572"/>
      <c r="Q1029" s="89"/>
      <c r="R1029" s="89"/>
      <c r="S1029" s="89"/>
      <c r="T1029" s="89"/>
    </row>
    <row r="1030" ht="15.75" customHeight="1">
      <c r="P1030" s="572"/>
      <c r="Q1030" s="89"/>
      <c r="R1030" s="89"/>
      <c r="S1030" s="89"/>
      <c r="T1030" s="89"/>
    </row>
    <row r="1031" ht="15.75" customHeight="1">
      <c r="P1031" s="572"/>
      <c r="Q1031" s="89"/>
      <c r="R1031" s="89"/>
      <c r="S1031" s="89"/>
      <c r="T1031" s="89"/>
    </row>
    <row r="1032" ht="15.75" customHeight="1">
      <c r="P1032" s="572"/>
      <c r="Q1032" s="89"/>
      <c r="R1032" s="89"/>
      <c r="S1032" s="89"/>
      <c r="T1032" s="89"/>
    </row>
    <row r="1033" ht="15.75" customHeight="1">
      <c r="P1033" s="572"/>
      <c r="Q1033" s="89"/>
      <c r="R1033" s="89"/>
      <c r="S1033" s="89"/>
      <c r="T1033" s="89"/>
    </row>
    <row r="1034" ht="15.75" customHeight="1">
      <c r="P1034" s="572"/>
      <c r="Q1034" s="89"/>
      <c r="R1034" s="89"/>
      <c r="S1034" s="89"/>
      <c r="T1034" s="89"/>
    </row>
    <row r="1035" ht="15.75" customHeight="1">
      <c r="P1035" s="572"/>
      <c r="Q1035" s="89"/>
      <c r="R1035" s="89"/>
      <c r="S1035" s="89"/>
      <c r="T1035" s="89"/>
    </row>
    <row r="1036" ht="15.75" customHeight="1">
      <c r="P1036" s="572"/>
      <c r="Q1036" s="89"/>
      <c r="R1036" s="89"/>
      <c r="S1036" s="89"/>
      <c r="T1036" s="89"/>
    </row>
    <row r="1037" ht="15.75" customHeight="1">
      <c r="P1037" s="572"/>
      <c r="Q1037" s="89"/>
      <c r="R1037" s="89"/>
      <c r="S1037" s="89"/>
      <c r="T1037" s="89"/>
    </row>
    <row r="1038" ht="15.75" customHeight="1">
      <c r="P1038" s="572"/>
      <c r="Q1038" s="89"/>
      <c r="R1038" s="89"/>
      <c r="S1038" s="89"/>
      <c r="T1038" s="89"/>
    </row>
    <row r="1039" ht="15.75" customHeight="1">
      <c r="R1039" s="89"/>
      <c r="S1039" s="89"/>
      <c r="T1039" s="89"/>
    </row>
    <row r="1040" ht="15.75" customHeight="1">
      <c r="R1040" s="89"/>
      <c r="S1040" s="89"/>
      <c r="T1040" s="89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0.71"/>
    <col customWidth="1" min="3" max="5" width="8.71"/>
    <col customWidth="1" min="6" max="6" width="9.71"/>
    <col customWidth="1" min="7" max="7" width="5.71"/>
    <col customWidth="1" min="8" max="8" width="7.29"/>
    <col customWidth="1" min="9" max="9" width="11.86"/>
    <col customWidth="1" min="10" max="15" width="7.57"/>
  </cols>
  <sheetData>
    <row r="1" ht="12.0" customHeight="1">
      <c r="A1" s="574"/>
      <c r="B1" s="575"/>
      <c r="C1" s="576"/>
      <c r="D1" s="576"/>
      <c r="E1" s="576"/>
      <c r="F1" s="490"/>
      <c r="G1" s="555"/>
      <c r="H1" s="577"/>
      <c r="I1" s="578"/>
      <c r="J1" s="577"/>
      <c r="K1" s="577"/>
      <c r="L1" s="577"/>
      <c r="M1" s="577"/>
      <c r="N1" s="577"/>
      <c r="O1" s="577"/>
    </row>
    <row r="2" ht="17.25" customHeight="1">
      <c r="A2" s="574"/>
      <c r="B2" s="579"/>
      <c r="C2" s="580" t="s">
        <v>8</v>
      </c>
      <c r="D2" s="580" t="s">
        <v>1059</v>
      </c>
      <c r="E2" s="581" t="s">
        <v>1060</v>
      </c>
      <c r="F2" s="582" t="s">
        <v>1061</v>
      </c>
      <c r="G2" s="583" t="s">
        <v>1062</v>
      </c>
      <c r="H2" s="583"/>
      <c r="I2" s="581" t="s">
        <v>1063</v>
      </c>
      <c r="J2" s="584"/>
      <c r="K2" s="584"/>
      <c r="L2" s="584"/>
      <c r="M2" s="584"/>
      <c r="N2" s="584"/>
      <c r="O2" s="584"/>
    </row>
    <row r="3" ht="13.5" customHeight="1">
      <c r="A3" s="584"/>
      <c r="B3" s="585" t="s">
        <v>43</v>
      </c>
      <c r="C3" s="586">
        <v>1700.0</v>
      </c>
      <c r="D3" s="587">
        <v>1500.0</v>
      </c>
      <c r="E3" s="586">
        <v>500.0</v>
      </c>
      <c r="F3" s="588"/>
      <c r="G3" s="589" t="s">
        <v>1064</v>
      </c>
      <c r="H3" s="588"/>
      <c r="I3" s="586">
        <v>940.0</v>
      </c>
      <c r="J3" s="584"/>
      <c r="K3" s="584"/>
      <c r="L3" s="584"/>
      <c r="M3" s="584"/>
      <c r="N3" s="584"/>
      <c r="O3" s="584"/>
    </row>
    <row r="4" ht="13.5" customHeight="1">
      <c r="A4" s="584"/>
      <c r="B4" s="590" t="s">
        <v>53</v>
      </c>
      <c r="C4" s="586">
        <v>1250.0</v>
      </c>
      <c r="D4" s="587">
        <v>1500.0</v>
      </c>
      <c r="E4" s="586">
        <v>500.0</v>
      </c>
      <c r="F4" s="588"/>
      <c r="G4" s="589" t="s">
        <v>1064</v>
      </c>
      <c r="H4" s="588"/>
      <c r="I4" s="586">
        <v>1240.0</v>
      </c>
      <c r="J4" s="584"/>
      <c r="K4" s="584"/>
      <c r="L4" s="584"/>
      <c r="M4" s="584"/>
      <c r="N4" s="584"/>
      <c r="O4" s="584"/>
    </row>
    <row r="5" ht="13.5" customHeight="1">
      <c r="A5" s="584"/>
      <c r="B5" s="590" t="s">
        <v>61</v>
      </c>
      <c r="C5" s="586">
        <v>1500.0</v>
      </c>
      <c r="D5" s="586">
        <v>1500.0</v>
      </c>
      <c r="E5" s="586">
        <v>500.0</v>
      </c>
      <c r="F5" s="588"/>
      <c r="G5" s="589" t="s">
        <v>1064</v>
      </c>
      <c r="H5" s="584"/>
      <c r="I5" s="591">
        <v>820.0</v>
      </c>
      <c r="J5" s="584"/>
      <c r="K5" s="584"/>
      <c r="L5" s="584"/>
      <c r="M5" s="584"/>
      <c r="N5" s="584"/>
      <c r="O5" s="584"/>
    </row>
    <row r="6" ht="13.5" customHeight="1">
      <c r="A6" s="584"/>
      <c r="B6" s="590" t="s">
        <v>69</v>
      </c>
      <c r="C6" s="586">
        <v>1700.0</v>
      </c>
      <c r="D6" s="587">
        <v>1500.0</v>
      </c>
      <c r="E6" s="586">
        <v>500.0</v>
      </c>
      <c r="F6" s="592"/>
      <c r="G6" s="589" t="s">
        <v>1064</v>
      </c>
      <c r="H6" s="584"/>
      <c r="I6" s="591">
        <v>1300.0</v>
      </c>
      <c r="J6" s="584"/>
      <c r="K6" s="584"/>
      <c r="L6" s="584"/>
      <c r="M6" s="584"/>
      <c r="N6" s="584"/>
      <c r="O6" s="584"/>
    </row>
    <row r="7" ht="13.5" customHeight="1">
      <c r="A7" s="584"/>
      <c r="B7" s="590" t="s">
        <v>818</v>
      </c>
      <c r="C7" s="586">
        <v>1000.0</v>
      </c>
      <c r="D7" s="586">
        <v>0.0</v>
      </c>
      <c r="E7" s="586">
        <v>500.0</v>
      </c>
      <c r="F7" s="588"/>
      <c r="G7" s="589" t="s">
        <v>1064</v>
      </c>
      <c r="H7" s="588"/>
      <c r="I7" s="587"/>
      <c r="J7" s="584"/>
      <c r="K7" s="584"/>
      <c r="L7" s="584"/>
      <c r="M7" s="584"/>
      <c r="N7" s="584"/>
      <c r="O7" s="584"/>
    </row>
    <row r="8" ht="13.5" customHeight="1">
      <c r="A8" s="584"/>
      <c r="B8" s="590" t="s">
        <v>99</v>
      </c>
      <c r="C8" s="586">
        <v>1800.0</v>
      </c>
      <c r="D8" s="587">
        <v>1500.0</v>
      </c>
      <c r="E8" s="586">
        <v>500.0</v>
      </c>
      <c r="F8" s="588"/>
      <c r="G8" s="589" t="s">
        <v>1064</v>
      </c>
      <c r="H8" s="588"/>
      <c r="I8" s="586">
        <v>1240.0</v>
      </c>
      <c r="J8" s="584"/>
      <c r="K8" s="584"/>
      <c r="L8" s="584"/>
      <c r="M8" s="584"/>
      <c r="N8" s="584"/>
      <c r="O8" s="584"/>
    </row>
    <row r="9" ht="13.5" customHeight="1">
      <c r="A9" s="584"/>
      <c r="B9" s="590" t="s">
        <v>107</v>
      </c>
      <c r="C9" s="586">
        <v>1500.0</v>
      </c>
      <c r="D9" s="587">
        <v>1500.0</v>
      </c>
      <c r="E9" s="586">
        <v>500.0</v>
      </c>
      <c r="F9" s="588"/>
      <c r="G9" s="589" t="s">
        <v>1064</v>
      </c>
      <c r="H9" s="588"/>
      <c r="I9" s="586">
        <v>1340.0</v>
      </c>
      <c r="J9" s="584"/>
      <c r="K9" s="584"/>
      <c r="L9" s="584"/>
      <c r="M9" s="584"/>
      <c r="N9" s="584"/>
      <c r="O9" s="584"/>
    </row>
    <row r="10" ht="13.5" customHeight="1">
      <c r="A10" s="584"/>
      <c r="B10" s="590" t="s">
        <v>116</v>
      </c>
      <c r="C10" s="586">
        <v>1250.0</v>
      </c>
      <c r="D10" s="586">
        <v>0.0</v>
      </c>
      <c r="E10" s="586">
        <v>500.0</v>
      </c>
      <c r="F10" s="592"/>
      <c r="G10" s="589" t="s">
        <v>1064</v>
      </c>
      <c r="H10" s="588"/>
      <c r="I10" s="587"/>
      <c r="J10" s="584"/>
      <c r="K10" s="584"/>
      <c r="L10" s="584"/>
      <c r="M10" s="584"/>
      <c r="N10" s="584"/>
      <c r="O10" s="584"/>
    </row>
    <row r="11" ht="13.5" customHeight="1">
      <c r="A11" s="584"/>
      <c r="B11" s="590" t="s">
        <v>124</v>
      </c>
      <c r="C11" s="586">
        <v>1800.0</v>
      </c>
      <c r="D11" s="587">
        <v>1500.0</v>
      </c>
      <c r="E11" s="586">
        <v>500.0</v>
      </c>
      <c r="F11" s="592"/>
      <c r="G11" s="589" t="s">
        <v>1064</v>
      </c>
      <c r="H11" s="588"/>
      <c r="I11" s="586">
        <v>1280.0</v>
      </c>
      <c r="J11" s="584"/>
      <c r="K11" s="584"/>
      <c r="L11" s="584"/>
      <c r="M11" s="584"/>
      <c r="N11" s="584"/>
      <c r="O11" s="584"/>
    </row>
    <row r="12" ht="13.5" customHeight="1">
      <c r="A12" s="584"/>
      <c r="B12" s="590" t="s">
        <v>132</v>
      </c>
      <c r="C12" s="586">
        <v>1500.0</v>
      </c>
      <c r="D12" s="587">
        <v>1500.0</v>
      </c>
      <c r="E12" s="586">
        <v>500.0</v>
      </c>
      <c r="F12" s="592"/>
      <c r="G12" s="589" t="s">
        <v>1064</v>
      </c>
      <c r="H12" s="588"/>
      <c r="I12" s="586">
        <v>1240.0</v>
      </c>
      <c r="J12" s="584"/>
      <c r="K12" s="584"/>
      <c r="L12" s="584"/>
      <c r="M12" s="584"/>
      <c r="N12" s="584"/>
      <c r="O12" s="584"/>
    </row>
    <row r="13" ht="13.5" customHeight="1">
      <c r="A13" s="584"/>
      <c r="B13" s="590" t="s">
        <v>140</v>
      </c>
      <c r="C13" s="586">
        <v>1250.0</v>
      </c>
      <c r="D13" s="587">
        <v>1500.0</v>
      </c>
      <c r="E13" s="586">
        <v>500.0</v>
      </c>
      <c r="F13" s="588"/>
      <c r="G13" s="589" t="s">
        <v>1064</v>
      </c>
      <c r="H13" s="593"/>
      <c r="I13" s="591">
        <v>1340.0</v>
      </c>
      <c r="J13" s="584"/>
      <c r="K13" s="584"/>
      <c r="L13" s="584"/>
      <c r="M13" s="584"/>
      <c r="N13" s="584"/>
      <c r="O13" s="584"/>
    </row>
    <row r="14" ht="13.5" customHeight="1">
      <c r="A14" s="584"/>
      <c r="B14" s="590" t="s">
        <v>871</v>
      </c>
      <c r="C14" s="586">
        <v>1000.0</v>
      </c>
      <c r="D14" s="587">
        <v>1500.0</v>
      </c>
      <c r="E14" s="586">
        <v>500.0</v>
      </c>
      <c r="F14" s="588"/>
      <c r="G14" s="589" t="s">
        <v>1064</v>
      </c>
      <c r="H14" s="593"/>
      <c r="I14" s="591">
        <v>1460.0</v>
      </c>
      <c r="J14" s="584"/>
      <c r="K14" s="584"/>
      <c r="L14" s="584"/>
      <c r="M14" s="584"/>
      <c r="N14" s="584"/>
      <c r="O14" s="584"/>
    </row>
    <row r="15" ht="13.5" customHeight="1">
      <c r="A15" s="584"/>
      <c r="B15" s="594" t="s">
        <v>148</v>
      </c>
      <c r="C15" s="586">
        <v>1500.0</v>
      </c>
      <c r="D15" s="587">
        <v>1500.0</v>
      </c>
      <c r="E15" s="586">
        <v>500.0</v>
      </c>
      <c r="F15" s="588"/>
      <c r="G15" s="589" t="s">
        <v>1064</v>
      </c>
      <c r="H15" s="584"/>
      <c r="I15" s="586">
        <v>1240.0</v>
      </c>
      <c r="J15" s="584"/>
      <c r="K15" s="584"/>
      <c r="L15" s="584"/>
      <c r="M15" s="584"/>
      <c r="N15" s="584"/>
      <c r="O15" s="584"/>
    </row>
    <row r="16" ht="13.5" customHeight="1">
      <c r="A16" s="584"/>
      <c r="B16" s="590" t="s">
        <v>932</v>
      </c>
      <c r="C16" s="586">
        <v>1000.0</v>
      </c>
      <c r="D16" s="586">
        <v>0.0</v>
      </c>
      <c r="E16" s="586">
        <v>500.0</v>
      </c>
      <c r="F16" s="592"/>
      <c r="G16" s="589" t="s">
        <v>1064</v>
      </c>
      <c r="H16" s="588"/>
      <c r="I16" s="586">
        <v>5800.0</v>
      </c>
      <c r="J16" s="584"/>
      <c r="K16" s="584"/>
      <c r="L16" s="584"/>
      <c r="M16" s="584"/>
      <c r="N16" s="584"/>
      <c r="O16" s="584"/>
    </row>
    <row r="17" ht="13.5" customHeight="1">
      <c r="A17" s="584"/>
      <c r="B17" s="585" t="s">
        <v>77</v>
      </c>
      <c r="C17" s="586">
        <v>1700.0</v>
      </c>
      <c r="D17" s="587">
        <v>1500.0</v>
      </c>
      <c r="E17" s="586">
        <v>500.0</v>
      </c>
      <c r="F17" s="588"/>
      <c r="G17" s="589" t="s">
        <v>1064</v>
      </c>
      <c r="H17" s="592"/>
      <c r="I17" s="586">
        <v>1240.0</v>
      </c>
      <c r="J17" s="584"/>
      <c r="K17" s="584"/>
      <c r="L17" s="584"/>
      <c r="M17" s="584"/>
      <c r="N17" s="584"/>
      <c r="O17" s="584"/>
    </row>
    <row r="18" ht="13.5" customHeight="1">
      <c r="A18" s="584"/>
      <c r="B18" s="585" t="s">
        <v>84</v>
      </c>
      <c r="C18" s="586">
        <v>1500.0</v>
      </c>
      <c r="D18" s="587">
        <v>1500.0</v>
      </c>
      <c r="E18" s="586">
        <v>500.0</v>
      </c>
      <c r="F18" s="588"/>
      <c r="G18" s="589" t="s">
        <v>1064</v>
      </c>
      <c r="H18" s="592"/>
      <c r="I18" s="586">
        <v>1240.0</v>
      </c>
      <c r="J18" s="584"/>
      <c r="K18" s="584"/>
      <c r="L18" s="584"/>
      <c r="M18" s="584"/>
      <c r="N18" s="584"/>
      <c r="O18" s="584"/>
    </row>
    <row r="19" ht="13.5" customHeight="1">
      <c r="A19" s="584"/>
      <c r="B19" s="590" t="s">
        <v>195</v>
      </c>
      <c r="C19" s="591">
        <v>1000.0</v>
      </c>
      <c r="D19" s="587">
        <v>1500.0</v>
      </c>
      <c r="E19" s="586">
        <v>500.0</v>
      </c>
      <c r="F19" s="584"/>
      <c r="G19" s="589" t="s">
        <v>1064</v>
      </c>
      <c r="H19" s="584"/>
      <c r="I19" s="595"/>
      <c r="J19" s="584"/>
      <c r="K19" s="584"/>
      <c r="L19" s="584"/>
      <c r="M19" s="584"/>
      <c r="N19" s="584"/>
      <c r="O19" s="584"/>
    </row>
    <row r="20" ht="13.5" customHeight="1">
      <c r="A20" s="584"/>
      <c r="B20" s="594" t="s">
        <v>91</v>
      </c>
      <c r="C20" s="586">
        <v>1500.0</v>
      </c>
      <c r="D20" s="587">
        <v>1500.0</v>
      </c>
      <c r="E20" s="586">
        <v>500.0</v>
      </c>
      <c r="F20" s="592"/>
      <c r="G20" s="589" t="s">
        <v>1064</v>
      </c>
      <c r="H20" s="584"/>
      <c r="I20" s="591">
        <v>840.0</v>
      </c>
      <c r="J20" s="584"/>
      <c r="K20" s="584"/>
      <c r="L20" s="584"/>
      <c r="M20" s="584"/>
      <c r="N20" s="584"/>
      <c r="O20" s="584"/>
    </row>
    <row r="21" ht="13.5" customHeight="1">
      <c r="A21" s="584"/>
      <c r="B21" s="594" t="s">
        <v>164</v>
      </c>
      <c r="C21" s="586">
        <v>1250.0</v>
      </c>
      <c r="D21" s="586">
        <v>0.0</v>
      </c>
      <c r="E21" s="586">
        <v>500.0</v>
      </c>
      <c r="F21" s="592"/>
      <c r="G21" s="589" t="s">
        <v>1064</v>
      </c>
      <c r="H21" s="584"/>
      <c r="I21" s="591">
        <v>2300.0</v>
      </c>
      <c r="J21" s="584"/>
      <c r="K21" s="584"/>
      <c r="L21" s="584"/>
      <c r="M21" s="584"/>
      <c r="N21" s="584"/>
      <c r="O21" s="584"/>
    </row>
    <row r="22" ht="13.5" customHeight="1">
      <c r="A22" s="584"/>
      <c r="B22" s="594" t="s">
        <v>156</v>
      </c>
      <c r="C22" s="586">
        <v>1500.0</v>
      </c>
      <c r="D22" s="587">
        <v>1500.0</v>
      </c>
      <c r="E22" s="586">
        <v>500.0</v>
      </c>
      <c r="F22" s="592"/>
      <c r="G22" s="589" t="s">
        <v>1064</v>
      </c>
      <c r="H22" s="584"/>
      <c r="I22" s="591">
        <v>1340.0</v>
      </c>
      <c r="J22" s="584"/>
      <c r="K22" s="584"/>
      <c r="L22" s="584"/>
      <c r="M22" s="584"/>
      <c r="N22" s="584"/>
      <c r="O22" s="584"/>
    </row>
    <row r="23" ht="13.5" customHeight="1">
      <c r="A23" s="584"/>
      <c r="B23" s="594" t="s">
        <v>172</v>
      </c>
      <c r="C23" s="586">
        <v>1250.0</v>
      </c>
      <c r="D23" s="586">
        <v>1500.0</v>
      </c>
      <c r="E23" s="586">
        <v>500.0</v>
      </c>
      <c r="F23" s="592"/>
      <c r="G23" s="589" t="s">
        <v>1064</v>
      </c>
      <c r="H23" s="584"/>
      <c r="I23" s="591">
        <v>2240.0</v>
      </c>
      <c r="J23" s="584"/>
      <c r="K23" s="584"/>
      <c r="L23" s="584"/>
      <c r="M23" s="584"/>
      <c r="N23" s="584"/>
      <c r="O23" s="584"/>
    </row>
    <row r="24" ht="13.5" customHeight="1">
      <c r="A24" s="584"/>
      <c r="B24" s="594" t="s">
        <v>180</v>
      </c>
      <c r="C24" s="586">
        <v>1250.0</v>
      </c>
      <c r="D24" s="586">
        <v>0.0</v>
      </c>
      <c r="E24" s="586">
        <v>500.0</v>
      </c>
      <c r="F24" s="592"/>
      <c r="G24" s="589" t="s">
        <v>1064</v>
      </c>
      <c r="H24" s="584"/>
      <c r="I24" s="591">
        <v>1480.0</v>
      </c>
      <c r="J24" s="584"/>
      <c r="K24" s="584"/>
      <c r="L24" s="584"/>
      <c r="M24" s="584"/>
      <c r="N24" s="584"/>
      <c r="O24" s="584"/>
    </row>
    <row r="25" ht="13.5" customHeight="1">
      <c r="A25" s="584"/>
      <c r="B25" s="590" t="s">
        <v>187</v>
      </c>
      <c r="C25" s="591">
        <v>1250.0</v>
      </c>
      <c r="D25" s="586">
        <v>0.0</v>
      </c>
      <c r="E25" s="586">
        <v>500.0</v>
      </c>
      <c r="F25" s="584"/>
      <c r="G25" s="589" t="s">
        <v>1064</v>
      </c>
      <c r="H25" s="584"/>
      <c r="I25" s="591">
        <v>1740.0</v>
      </c>
      <c r="J25" s="584"/>
      <c r="K25" s="584"/>
      <c r="L25" s="584"/>
      <c r="M25" s="584"/>
      <c r="N25" s="584"/>
      <c r="O25" s="584"/>
    </row>
    <row r="26" ht="13.5" customHeight="1">
      <c r="A26" s="584"/>
      <c r="B26" s="594" t="s">
        <v>803</v>
      </c>
      <c r="C26" s="591"/>
      <c r="D26" s="586"/>
      <c r="E26" s="586"/>
      <c r="F26" s="584"/>
      <c r="G26" s="589" t="s">
        <v>1064</v>
      </c>
      <c r="H26" s="584"/>
      <c r="I26" s="591"/>
      <c r="J26" s="584"/>
      <c r="K26" s="584"/>
      <c r="L26" s="584"/>
      <c r="M26" s="584"/>
      <c r="N26" s="584"/>
      <c r="O26" s="584"/>
    </row>
    <row r="27" ht="13.5" customHeight="1">
      <c r="A27" s="584"/>
      <c r="B27" s="594" t="s">
        <v>801</v>
      </c>
      <c r="C27" s="591"/>
      <c r="D27" s="586"/>
      <c r="E27" s="586"/>
      <c r="F27" s="584"/>
      <c r="G27" s="589" t="s">
        <v>1064</v>
      </c>
      <c r="H27" s="584"/>
      <c r="I27" s="591"/>
      <c r="J27" s="584"/>
      <c r="K27" s="584"/>
      <c r="L27" s="584"/>
      <c r="M27" s="584"/>
      <c r="N27" s="584"/>
      <c r="O27" s="584"/>
    </row>
    <row r="28" ht="13.5" customHeight="1">
      <c r="A28" s="584"/>
      <c r="B28" s="594" t="s">
        <v>203</v>
      </c>
      <c r="C28" s="591">
        <v>1000.0</v>
      </c>
      <c r="D28" s="587">
        <v>1500.0</v>
      </c>
      <c r="E28" s="586">
        <v>500.0</v>
      </c>
      <c r="F28" s="584"/>
      <c r="G28" s="589" t="s">
        <v>1065</v>
      </c>
      <c r="H28" s="584"/>
      <c r="I28" s="591">
        <v>1440.0</v>
      </c>
      <c r="J28" s="584"/>
      <c r="K28" s="584"/>
      <c r="L28" s="584"/>
      <c r="M28" s="584"/>
      <c r="N28" s="584"/>
      <c r="O28" s="584"/>
    </row>
    <row r="29" ht="13.5" customHeight="1">
      <c r="A29" s="584"/>
      <c r="B29" s="585" t="s">
        <v>211</v>
      </c>
      <c r="C29" s="586">
        <v>1500.0</v>
      </c>
      <c r="D29" s="587">
        <v>1500.0</v>
      </c>
      <c r="E29" s="586">
        <v>500.0</v>
      </c>
      <c r="F29" s="596"/>
      <c r="G29" s="589" t="s">
        <v>1066</v>
      </c>
      <c r="H29" s="588"/>
      <c r="I29" s="587"/>
      <c r="J29" s="584"/>
      <c r="K29" s="584"/>
      <c r="L29" s="584"/>
      <c r="M29" s="584"/>
      <c r="N29" s="584"/>
      <c r="O29" s="584"/>
    </row>
    <row r="30" ht="13.5" customHeight="1">
      <c r="A30" s="584"/>
      <c r="B30" s="594" t="s">
        <v>219</v>
      </c>
      <c r="C30" s="586">
        <v>1500.0</v>
      </c>
      <c r="D30" s="587">
        <v>1500.0</v>
      </c>
      <c r="E30" s="586">
        <v>500.0</v>
      </c>
      <c r="F30" s="588"/>
      <c r="G30" s="589" t="s">
        <v>1066</v>
      </c>
      <c r="H30" s="593"/>
      <c r="I30" s="595"/>
      <c r="J30" s="584"/>
      <c r="K30" s="584"/>
      <c r="L30" s="584"/>
      <c r="M30" s="584"/>
      <c r="N30" s="584"/>
      <c r="O30" s="584"/>
    </row>
    <row r="31" ht="13.5" customHeight="1">
      <c r="A31" s="584"/>
      <c r="B31" s="594" t="s">
        <v>227</v>
      </c>
      <c r="C31" s="586">
        <v>1500.0</v>
      </c>
      <c r="D31" s="587">
        <v>1500.0</v>
      </c>
      <c r="E31" s="586">
        <v>500.0</v>
      </c>
      <c r="F31" s="588"/>
      <c r="G31" s="589" t="s">
        <v>1066</v>
      </c>
      <c r="H31" s="593"/>
      <c r="I31" s="595"/>
      <c r="J31" s="584"/>
      <c r="K31" s="584"/>
      <c r="L31" s="584"/>
      <c r="M31" s="584"/>
      <c r="N31" s="584"/>
      <c r="O31" s="584"/>
    </row>
    <row r="32" ht="13.5" customHeight="1">
      <c r="A32" s="584"/>
      <c r="B32" s="585" t="s">
        <v>835</v>
      </c>
      <c r="C32" s="586">
        <v>2000.0</v>
      </c>
      <c r="D32" s="587"/>
      <c r="E32" s="586">
        <v>0.0</v>
      </c>
      <c r="F32" s="588"/>
      <c r="G32" s="589" t="s">
        <v>1067</v>
      </c>
      <c r="H32" s="588"/>
      <c r="I32" s="586">
        <v>1200.0</v>
      </c>
      <c r="J32" s="596">
        <v>780.0</v>
      </c>
      <c r="K32" s="584"/>
      <c r="L32" s="584"/>
      <c r="M32" s="584"/>
      <c r="N32" s="584"/>
      <c r="O32" s="584"/>
    </row>
    <row r="33" ht="13.5" customHeight="1">
      <c r="A33" s="584"/>
      <c r="B33" s="590" t="s">
        <v>842</v>
      </c>
      <c r="C33" s="586">
        <v>2000.0</v>
      </c>
      <c r="D33" s="587"/>
      <c r="E33" s="586">
        <v>0.0</v>
      </c>
      <c r="F33" s="588"/>
      <c r="G33" s="589" t="s">
        <v>1067</v>
      </c>
      <c r="H33" s="593"/>
      <c r="I33" s="591">
        <v>1200.0</v>
      </c>
      <c r="J33" s="597">
        <v>1340.0</v>
      </c>
      <c r="K33" s="584"/>
      <c r="L33" s="584"/>
      <c r="M33" s="584"/>
      <c r="N33" s="584"/>
      <c r="O33" s="584"/>
    </row>
    <row r="34" ht="13.5" customHeight="1">
      <c r="A34" s="584"/>
      <c r="B34" s="590" t="s">
        <v>850</v>
      </c>
      <c r="C34" s="586">
        <v>2000.0</v>
      </c>
      <c r="D34" s="587"/>
      <c r="E34" s="586">
        <v>0.0</v>
      </c>
      <c r="F34" s="588"/>
      <c r="G34" s="589" t="s">
        <v>1067</v>
      </c>
      <c r="H34" s="588"/>
      <c r="I34" s="586">
        <v>1200.0</v>
      </c>
      <c r="J34" s="596">
        <v>1440.0</v>
      </c>
      <c r="K34" s="584"/>
      <c r="L34" s="584"/>
      <c r="M34" s="584"/>
      <c r="N34" s="584"/>
      <c r="O34" s="584"/>
    </row>
    <row r="35" ht="13.5" customHeight="1">
      <c r="A35" s="584"/>
      <c r="B35" s="594" t="s">
        <v>858</v>
      </c>
      <c r="C35" s="586">
        <v>2000.0</v>
      </c>
      <c r="D35" s="595"/>
      <c r="E35" s="586">
        <v>0.0</v>
      </c>
      <c r="F35" s="584"/>
      <c r="G35" s="589" t="s">
        <v>1067</v>
      </c>
      <c r="H35" s="584"/>
      <c r="I35" s="591">
        <v>1200.0</v>
      </c>
      <c r="J35" s="597">
        <v>1300.0</v>
      </c>
      <c r="K35" s="584"/>
      <c r="L35" s="584"/>
      <c r="M35" s="584"/>
      <c r="N35" s="584"/>
      <c r="O35" s="584"/>
    </row>
    <row r="36" ht="13.5" customHeight="1">
      <c r="A36" s="584"/>
      <c r="B36" s="594" t="s">
        <v>236</v>
      </c>
      <c r="C36" s="586">
        <v>2000.0</v>
      </c>
      <c r="D36" s="587"/>
      <c r="E36" s="586">
        <v>0.0</v>
      </c>
      <c r="F36" s="588"/>
      <c r="G36" s="589" t="s">
        <v>1065</v>
      </c>
      <c r="H36" s="584"/>
      <c r="I36" s="591">
        <v>980.0</v>
      </c>
      <c r="J36" s="584"/>
      <c r="K36" s="584"/>
      <c r="L36" s="584"/>
      <c r="M36" s="584"/>
      <c r="N36" s="584"/>
      <c r="O36" s="584"/>
    </row>
    <row r="37" ht="13.5" customHeight="1">
      <c r="A37" s="584"/>
      <c r="B37" s="594" t="s">
        <v>244</v>
      </c>
      <c r="C37" s="586">
        <v>2000.0</v>
      </c>
      <c r="D37" s="587"/>
      <c r="E37" s="586">
        <v>0.0</v>
      </c>
      <c r="F37" s="588"/>
      <c r="G37" s="589" t="s">
        <v>1065</v>
      </c>
      <c r="H37" s="593"/>
      <c r="I37" s="591">
        <v>580.0</v>
      </c>
      <c r="J37" s="584"/>
      <c r="K37" s="584"/>
      <c r="L37" s="584"/>
      <c r="M37" s="584"/>
      <c r="N37" s="584"/>
      <c r="O37" s="584"/>
    </row>
    <row r="38" ht="13.5" customHeight="1">
      <c r="A38" s="584"/>
      <c r="B38" s="594" t="s">
        <v>269</v>
      </c>
      <c r="C38" s="591">
        <v>1700.0</v>
      </c>
      <c r="D38" s="595"/>
      <c r="E38" s="586">
        <v>0.0</v>
      </c>
      <c r="F38" s="584"/>
      <c r="G38" s="589" t="s">
        <v>1065</v>
      </c>
      <c r="H38" s="584"/>
      <c r="I38" s="598">
        <v>960.0</v>
      </c>
      <c r="J38" s="584"/>
      <c r="K38" s="584"/>
      <c r="L38" s="584"/>
      <c r="M38" s="584"/>
      <c r="N38" s="584"/>
      <c r="O38" s="584"/>
    </row>
    <row r="39" ht="13.5" customHeight="1">
      <c r="A39" s="584"/>
      <c r="B39" s="594" t="s">
        <v>285</v>
      </c>
      <c r="C39" s="591">
        <v>2800.0</v>
      </c>
      <c r="D39" s="595"/>
      <c r="E39" s="586">
        <v>0.0</v>
      </c>
      <c r="F39" s="593"/>
      <c r="G39" s="589" t="s">
        <v>1065</v>
      </c>
      <c r="H39" s="584"/>
      <c r="I39" s="586">
        <v>1240.0</v>
      </c>
      <c r="J39" s="584"/>
      <c r="K39" s="584"/>
      <c r="L39" s="584"/>
      <c r="M39" s="584"/>
      <c r="N39" s="584"/>
      <c r="O39" s="584"/>
    </row>
    <row r="40" ht="13.5" customHeight="1">
      <c r="A40" s="584"/>
      <c r="B40" s="594" t="s">
        <v>924</v>
      </c>
      <c r="C40" s="591">
        <v>2000.0</v>
      </c>
      <c r="D40" s="595"/>
      <c r="E40" s="586">
        <v>0.0</v>
      </c>
      <c r="F40" s="584"/>
      <c r="G40" s="589" t="s">
        <v>1065</v>
      </c>
      <c r="H40" s="584"/>
      <c r="I40" s="591">
        <v>780.0</v>
      </c>
      <c r="J40" s="584"/>
      <c r="K40" s="584"/>
      <c r="L40" s="584"/>
      <c r="M40" s="584"/>
      <c r="N40" s="584"/>
      <c r="O40" s="584"/>
    </row>
    <row r="41" ht="13.5" customHeight="1">
      <c r="A41" s="584"/>
      <c r="B41" s="594" t="s">
        <v>1068</v>
      </c>
      <c r="C41" s="586">
        <v>2000.0</v>
      </c>
      <c r="D41" s="587"/>
      <c r="E41" s="586">
        <v>0.0</v>
      </c>
      <c r="F41" s="588"/>
      <c r="G41" s="589" t="s">
        <v>1065</v>
      </c>
      <c r="H41" s="584"/>
      <c r="I41" s="591">
        <v>660.0</v>
      </c>
      <c r="J41" s="584"/>
      <c r="K41" s="584"/>
      <c r="L41" s="584"/>
      <c r="M41" s="584"/>
      <c r="N41" s="584"/>
      <c r="O41" s="584"/>
    </row>
    <row r="42" ht="13.5" customHeight="1">
      <c r="A42" s="584"/>
      <c r="B42" s="594" t="s">
        <v>1069</v>
      </c>
      <c r="C42" s="586">
        <v>2000.0</v>
      </c>
      <c r="D42" s="595"/>
      <c r="E42" s="586">
        <v>0.0</v>
      </c>
      <c r="F42" s="593"/>
      <c r="G42" s="589" t="s">
        <v>1065</v>
      </c>
      <c r="H42" s="584"/>
      <c r="I42" s="586">
        <v>1100.0</v>
      </c>
      <c r="J42" s="584"/>
      <c r="K42" s="584"/>
      <c r="L42" s="584"/>
      <c r="M42" s="584"/>
      <c r="N42" s="584"/>
      <c r="O42" s="584"/>
    </row>
    <row r="43" ht="13.5" customHeight="1">
      <c r="A43" s="584"/>
      <c r="B43" s="594" t="s">
        <v>1070</v>
      </c>
      <c r="C43" s="586">
        <v>2000.0</v>
      </c>
      <c r="D43" s="595"/>
      <c r="E43" s="586">
        <v>0.0</v>
      </c>
      <c r="F43" s="584"/>
      <c r="G43" s="589" t="s">
        <v>1065</v>
      </c>
      <c r="H43" s="584"/>
      <c r="I43" s="591">
        <v>1140.0</v>
      </c>
      <c r="J43" s="584"/>
      <c r="K43" s="584"/>
      <c r="L43" s="584"/>
      <c r="M43" s="584"/>
      <c r="N43" s="584"/>
      <c r="O43" s="584"/>
    </row>
    <row r="44" ht="13.5" customHeight="1">
      <c r="A44" s="584"/>
      <c r="B44" s="594" t="s">
        <v>865</v>
      </c>
      <c r="C44" s="586">
        <v>2000.0</v>
      </c>
      <c r="D44" s="595"/>
      <c r="E44" s="586">
        <v>0.0</v>
      </c>
      <c r="F44" s="584"/>
      <c r="G44" s="589" t="s">
        <v>1065</v>
      </c>
      <c r="H44" s="584"/>
      <c r="I44" s="591">
        <v>1340.0</v>
      </c>
      <c r="J44" s="584"/>
      <c r="K44" s="584"/>
      <c r="L44" s="584"/>
      <c r="M44" s="584"/>
      <c r="N44" s="584"/>
      <c r="O44" s="584"/>
    </row>
    <row r="45" ht="13.5" customHeight="1">
      <c r="A45" s="584"/>
      <c r="B45" s="594" t="s">
        <v>293</v>
      </c>
      <c r="C45" s="586">
        <v>2000.0</v>
      </c>
      <c r="D45" s="595"/>
      <c r="E45" s="586">
        <v>0.0</v>
      </c>
      <c r="F45" s="584"/>
      <c r="G45" s="589" t="s">
        <v>1071</v>
      </c>
      <c r="H45" s="584"/>
      <c r="I45" s="591"/>
      <c r="J45" s="584"/>
      <c r="K45" s="584"/>
      <c r="L45" s="584"/>
      <c r="M45" s="584"/>
      <c r="N45" s="584"/>
      <c r="O45" s="584"/>
    </row>
    <row r="46" ht="13.5" customHeight="1">
      <c r="A46" s="584"/>
      <c r="B46" s="594" t="s">
        <v>325</v>
      </c>
      <c r="C46" s="586">
        <v>2000.0</v>
      </c>
      <c r="D46" s="595"/>
      <c r="E46" s="586">
        <v>0.0</v>
      </c>
      <c r="F46" s="584"/>
      <c r="G46" s="589" t="s">
        <v>1071</v>
      </c>
      <c r="H46" s="584"/>
      <c r="I46" s="595"/>
      <c r="J46" s="584"/>
      <c r="K46" s="584"/>
      <c r="L46" s="584"/>
      <c r="M46" s="584"/>
      <c r="N46" s="584"/>
      <c r="O46" s="584"/>
    </row>
    <row r="47" ht="13.5" customHeight="1">
      <c r="A47" s="584"/>
      <c r="B47" s="594" t="s">
        <v>309</v>
      </c>
      <c r="C47" s="595"/>
      <c r="D47" s="595"/>
      <c r="E47" s="586">
        <v>0.0</v>
      </c>
      <c r="F47" s="584"/>
      <c r="G47" s="589" t="s">
        <v>1071</v>
      </c>
      <c r="H47" s="584"/>
      <c r="I47" s="595"/>
      <c r="J47" s="584"/>
      <c r="K47" s="584"/>
      <c r="L47" s="584"/>
      <c r="M47" s="584"/>
      <c r="N47" s="584"/>
      <c r="O47" s="584"/>
    </row>
    <row r="48" ht="13.5" customHeight="1">
      <c r="A48" s="584"/>
      <c r="B48" s="594" t="s">
        <v>887</v>
      </c>
      <c r="C48" s="586">
        <v>2000.0</v>
      </c>
      <c r="D48" s="595"/>
      <c r="E48" s="586">
        <v>0.0</v>
      </c>
      <c r="F48" s="584"/>
      <c r="G48" s="589" t="s">
        <v>1071</v>
      </c>
      <c r="H48" s="584"/>
      <c r="I48" s="595"/>
      <c r="J48" s="584"/>
      <c r="K48" s="584"/>
      <c r="L48" s="584"/>
      <c r="M48" s="584"/>
      <c r="N48" s="584"/>
      <c r="O48" s="584"/>
    </row>
    <row r="49" ht="13.5" customHeight="1">
      <c r="A49" s="584"/>
      <c r="B49" s="594" t="s">
        <v>317</v>
      </c>
      <c r="C49" s="586">
        <v>2000.0</v>
      </c>
      <c r="D49" s="595"/>
      <c r="E49" s="586">
        <v>0.0</v>
      </c>
      <c r="F49" s="584"/>
      <c r="G49" s="589" t="s">
        <v>1071</v>
      </c>
      <c r="H49" s="584"/>
      <c r="I49" s="595"/>
      <c r="J49" s="584"/>
      <c r="K49" s="584"/>
      <c r="L49" s="584"/>
      <c r="M49" s="584"/>
      <c r="N49" s="584"/>
      <c r="O49" s="584"/>
    </row>
    <row r="50" ht="13.5" customHeight="1">
      <c r="A50" s="584"/>
      <c r="B50" s="594" t="s">
        <v>333</v>
      </c>
      <c r="C50" s="586">
        <v>2000.0</v>
      </c>
      <c r="D50" s="595"/>
      <c r="E50" s="586">
        <v>0.0</v>
      </c>
      <c r="F50" s="584"/>
      <c r="G50" s="589" t="s">
        <v>1071</v>
      </c>
      <c r="H50" s="584"/>
      <c r="I50" s="595"/>
      <c r="J50" s="584"/>
      <c r="K50" s="584"/>
      <c r="L50" s="584"/>
      <c r="M50" s="584"/>
      <c r="N50" s="584"/>
      <c r="O50" s="584"/>
    </row>
    <row r="51" ht="13.5" customHeight="1">
      <c r="A51" s="584"/>
      <c r="B51" s="594" t="s">
        <v>301</v>
      </c>
      <c r="C51" s="591">
        <v>1700.0</v>
      </c>
      <c r="D51" s="595"/>
      <c r="E51" s="586">
        <v>0.0</v>
      </c>
      <c r="F51" s="584"/>
      <c r="G51" s="589" t="s">
        <v>1071</v>
      </c>
      <c r="H51" s="584"/>
      <c r="I51" s="591">
        <v>1300.0</v>
      </c>
      <c r="J51" s="584"/>
      <c r="K51" s="584"/>
      <c r="L51" s="584"/>
      <c r="M51" s="584"/>
      <c r="N51" s="584"/>
      <c r="O51" s="584"/>
    </row>
    <row r="52" ht="13.5" customHeight="1">
      <c r="A52" s="584"/>
      <c r="B52" s="594" t="s">
        <v>895</v>
      </c>
      <c r="C52" s="586">
        <v>2000.0</v>
      </c>
      <c r="D52" s="595"/>
      <c r="E52" s="586">
        <v>0.0</v>
      </c>
      <c r="F52" s="584"/>
      <c r="G52" s="589" t="s">
        <v>1071</v>
      </c>
      <c r="H52" s="584"/>
      <c r="I52" s="591"/>
      <c r="J52" s="584"/>
      <c r="K52" s="584"/>
      <c r="L52" s="584"/>
      <c r="M52" s="584"/>
      <c r="N52" s="584"/>
      <c r="O52" s="584"/>
    </row>
    <row r="53" ht="13.5" customHeight="1">
      <c r="A53" s="584"/>
      <c r="B53" s="594" t="s">
        <v>879</v>
      </c>
      <c r="C53" s="586">
        <v>1500.0</v>
      </c>
      <c r="D53" s="595"/>
      <c r="E53" s="586">
        <v>0.0</v>
      </c>
      <c r="F53" s="584"/>
      <c r="G53" s="589" t="s">
        <v>1071</v>
      </c>
      <c r="H53" s="584"/>
      <c r="I53" s="591"/>
      <c r="J53" s="584"/>
      <c r="K53" s="584"/>
      <c r="L53" s="584"/>
      <c r="M53" s="584"/>
      <c r="N53" s="584"/>
      <c r="O53" s="584"/>
    </row>
    <row r="54" ht="13.5" customHeight="1">
      <c r="A54" s="584"/>
      <c r="B54" s="594" t="s">
        <v>916</v>
      </c>
      <c r="C54" s="586">
        <v>2000.0</v>
      </c>
      <c r="D54" s="595"/>
      <c r="E54" s="586">
        <v>0.0</v>
      </c>
      <c r="F54" s="584"/>
      <c r="G54" s="589" t="s">
        <v>1071</v>
      </c>
      <c r="H54" s="584"/>
      <c r="I54" s="591"/>
      <c r="J54" s="584"/>
      <c r="K54" s="584"/>
      <c r="L54" s="584"/>
      <c r="M54" s="584"/>
      <c r="N54" s="584"/>
      <c r="O54" s="584"/>
    </row>
    <row r="55" ht="13.5" customHeight="1">
      <c r="A55" s="584"/>
      <c r="B55" s="594" t="s">
        <v>902</v>
      </c>
      <c r="C55" s="586">
        <v>1500.0</v>
      </c>
      <c r="D55" s="595"/>
      <c r="E55" s="586">
        <v>0.0</v>
      </c>
      <c r="F55" s="584"/>
      <c r="G55" s="589" t="s">
        <v>1071</v>
      </c>
      <c r="H55" s="584"/>
      <c r="I55" s="591"/>
      <c r="J55" s="584"/>
      <c r="K55" s="584"/>
      <c r="L55" s="584"/>
      <c r="M55" s="584"/>
      <c r="N55" s="584"/>
      <c r="O55" s="584"/>
    </row>
    <row r="56" ht="13.5" customHeight="1">
      <c r="A56" s="584"/>
      <c r="B56" s="594" t="s">
        <v>253</v>
      </c>
      <c r="C56" s="587"/>
      <c r="D56" s="587"/>
      <c r="E56" s="586">
        <v>0.0</v>
      </c>
      <c r="F56" s="588"/>
      <c r="G56" s="589" t="s">
        <v>1072</v>
      </c>
      <c r="H56" s="584"/>
      <c r="I56" s="595"/>
      <c r="J56" s="584"/>
      <c r="K56" s="584"/>
      <c r="L56" s="584"/>
      <c r="M56" s="584"/>
      <c r="N56" s="584"/>
      <c r="O56" s="584"/>
    </row>
    <row r="57" ht="13.5" customHeight="1">
      <c r="A57" s="584"/>
      <c r="B57" s="594" t="s">
        <v>261</v>
      </c>
      <c r="C57" s="587"/>
      <c r="D57" s="587"/>
      <c r="E57" s="586">
        <v>0.0</v>
      </c>
      <c r="F57" s="588"/>
      <c r="G57" s="589" t="s">
        <v>1072</v>
      </c>
      <c r="H57" s="584"/>
      <c r="I57" s="595"/>
      <c r="J57" s="584"/>
      <c r="K57" s="584"/>
      <c r="L57" s="584"/>
      <c r="M57" s="584"/>
      <c r="N57" s="584"/>
      <c r="O57" s="584"/>
    </row>
    <row r="58" ht="13.5" customHeight="1">
      <c r="A58" s="584"/>
      <c r="B58" s="594" t="s">
        <v>1073</v>
      </c>
      <c r="C58" s="586">
        <v>2000.0</v>
      </c>
      <c r="D58" s="587"/>
      <c r="E58" s="586">
        <v>0.0</v>
      </c>
      <c r="F58" s="588"/>
      <c r="G58" s="589" t="s">
        <v>1072</v>
      </c>
      <c r="H58" s="584"/>
      <c r="I58" s="591"/>
      <c r="J58" s="584"/>
      <c r="K58" s="584"/>
      <c r="L58" s="584"/>
      <c r="M58" s="584"/>
      <c r="N58" s="584"/>
      <c r="O58" s="584"/>
    </row>
    <row r="59">
      <c r="B59" s="599" t="s">
        <v>277</v>
      </c>
      <c r="C59" s="600">
        <v>1250.0</v>
      </c>
      <c r="D59" s="601"/>
      <c r="E59" s="601"/>
      <c r="G59" s="589" t="s">
        <v>1072</v>
      </c>
      <c r="I59" s="601"/>
    </row>
    <row r="60">
      <c r="B60" s="602"/>
      <c r="C60" s="601"/>
      <c r="D60" s="601"/>
      <c r="E60" s="601"/>
      <c r="I60" s="601"/>
    </row>
    <row r="61">
      <c r="B61" s="602"/>
      <c r="C61" s="601"/>
      <c r="D61" s="601"/>
      <c r="E61" s="601"/>
      <c r="I61" s="601"/>
    </row>
    <row r="62">
      <c r="B62" s="602"/>
      <c r="C62" s="601"/>
      <c r="D62" s="601"/>
      <c r="E62" s="601"/>
      <c r="I62" s="601"/>
    </row>
    <row r="63">
      <c r="B63" s="602"/>
      <c r="C63" s="601"/>
      <c r="D63" s="601"/>
      <c r="E63" s="601"/>
      <c r="I63" s="601"/>
    </row>
    <row r="64" ht="13.5" customHeight="1">
      <c r="A64" s="584"/>
      <c r="B64" s="594" t="s">
        <v>909</v>
      </c>
      <c r="C64" s="586">
        <v>2000.0</v>
      </c>
      <c r="D64" s="595"/>
      <c r="E64" s="586">
        <v>0.0</v>
      </c>
      <c r="F64" s="584"/>
      <c r="G64" s="589" t="s">
        <v>1071</v>
      </c>
      <c r="H64" s="584"/>
      <c r="I64" s="595"/>
      <c r="J64" s="584"/>
      <c r="K64" s="584"/>
      <c r="L64" s="584"/>
      <c r="M64" s="584"/>
      <c r="N64" s="584"/>
      <c r="O64" s="584"/>
    </row>
    <row r="65" ht="13.5" customHeight="1">
      <c r="A65" s="584"/>
      <c r="B65" s="594" t="s">
        <v>758</v>
      </c>
      <c r="C65" s="595"/>
      <c r="D65" s="595"/>
      <c r="E65" s="595"/>
      <c r="F65" s="584"/>
      <c r="G65" s="589" t="s">
        <v>1072</v>
      </c>
      <c r="H65" s="584"/>
      <c r="I65" s="595"/>
      <c r="J65" s="584"/>
      <c r="K65" s="584"/>
      <c r="L65" s="584"/>
      <c r="M65" s="584"/>
      <c r="N65" s="584"/>
      <c r="O65" s="584"/>
    </row>
    <row r="66" ht="13.5" customHeight="1">
      <c r="A66" s="584"/>
      <c r="B66" s="594" t="s">
        <v>639</v>
      </c>
      <c r="C66" s="587"/>
      <c r="D66" s="587"/>
      <c r="E66" s="586">
        <v>0.0</v>
      </c>
      <c r="F66" s="588"/>
      <c r="G66" s="589" t="s">
        <v>1072</v>
      </c>
      <c r="H66" s="588"/>
      <c r="I66" s="586">
        <v>1200.0</v>
      </c>
      <c r="J66" s="584"/>
      <c r="K66" s="584"/>
      <c r="L66" s="584"/>
      <c r="M66" s="584"/>
      <c r="N66" s="584"/>
      <c r="O66" s="584"/>
    </row>
    <row r="67" ht="13.5" customHeight="1">
      <c r="A67" s="584"/>
      <c r="B67" s="590" t="s">
        <v>702</v>
      </c>
      <c r="C67" s="587">
        <v>1500.0</v>
      </c>
      <c r="D67" s="587">
        <v>1500.0</v>
      </c>
      <c r="E67" s="586">
        <v>0.0</v>
      </c>
      <c r="F67" s="588"/>
      <c r="G67" s="589" t="s">
        <v>1067</v>
      </c>
      <c r="H67" s="588"/>
      <c r="I67" s="587"/>
      <c r="J67" s="584"/>
      <c r="K67" s="584"/>
      <c r="L67" s="584"/>
      <c r="M67" s="584"/>
      <c r="N67" s="584"/>
      <c r="O67" s="584"/>
    </row>
    <row r="68" ht="13.5" customHeight="1">
      <c r="A68" s="584"/>
      <c r="B68" s="590" t="s">
        <v>647</v>
      </c>
      <c r="C68" s="587">
        <v>1250.0</v>
      </c>
      <c r="D68" s="587">
        <v>1500.0</v>
      </c>
      <c r="E68" s="586">
        <v>0.0</v>
      </c>
      <c r="F68" s="588"/>
      <c r="G68" s="589" t="s">
        <v>1074</v>
      </c>
      <c r="H68" s="593"/>
      <c r="I68" s="591">
        <v>1240.0</v>
      </c>
      <c r="J68" s="584"/>
      <c r="K68" s="584"/>
      <c r="L68" s="584"/>
      <c r="M68" s="584"/>
      <c r="N68" s="584"/>
      <c r="O68" s="584"/>
    </row>
    <row r="69" ht="13.5" customHeight="1">
      <c r="A69" s="584"/>
      <c r="B69" s="594" t="s">
        <v>744</v>
      </c>
      <c r="C69" s="587">
        <v>1500.0</v>
      </c>
      <c r="D69" s="587">
        <v>1500.0</v>
      </c>
      <c r="E69" s="586">
        <v>0.0</v>
      </c>
      <c r="F69" s="588"/>
      <c r="G69" s="589" t="s">
        <v>1075</v>
      </c>
      <c r="H69" s="593"/>
      <c r="I69" s="595"/>
      <c r="J69" s="584"/>
      <c r="K69" s="584"/>
      <c r="L69" s="584"/>
      <c r="M69" s="584"/>
      <c r="N69" s="584"/>
      <c r="O69" s="584"/>
    </row>
    <row r="70" ht="13.5" customHeight="1">
      <c r="A70" s="584"/>
      <c r="B70" s="594" t="s">
        <v>436</v>
      </c>
      <c r="C70" s="587"/>
      <c r="D70" s="587"/>
      <c r="E70" s="587"/>
      <c r="F70" s="588"/>
      <c r="G70" s="589" t="s">
        <v>1066</v>
      </c>
      <c r="H70" s="593"/>
      <c r="I70" s="595"/>
      <c r="J70" s="584"/>
      <c r="K70" s="584"/>
      <c r="L70" s="584"/>
      <c r="M70" s="584"/>
      <c r="N70" s="584"/>
      <c r="O70" s="584"/>
    </row>
    <row r="71" ht="13.5" customHeight="1">
      <c r="A71" s="584"/>
      <c r="B71" s="594" t="s">
        <v>1076</v>
      </c>
      <c r="C71" s="595"/>
      <c r="D71" s="595"/>
      <c r="E71" s="595"/>
      <c r="F71" s="584"/>
      <c r="G71" s="589" t="s">
        <v>1077</v>
      </c>
      <c r="H71" s="584"/>
      <c r="I71" s="591">
        <v>1200.0</v>
      </c>
      <c r="J71" s="584"/>
      <c r="K71" s="584"/>
      <c r="L71" s="584"/>
      <c r="M71" s="584"/>
      <c r="N71" s="584"/>
      <c r="O71" s="584"/>
    </row>
    <row r="72" ht="13.5" customHeight="1">
      <c r="A72" s="584"/>
      <c r="B72" s="594" t="s">
        <v>1078</v>
      </c>
      <c r="C72" s="595"/>
      <c r="D72" s="595"/>
      <c r="E72" s="595"/>
      <c r="F72" s="584"/>
      <c r="G72" s="589" t="s">
        <v>1077</v>
      </c>
      <c r="H72" s="584"/>
      <c r="I72" s="591">
        <v>1200.0</v>
      </c>
      <c r="J72" s="584"/>
      <c r="K72" s="584"/>
      <c r="L72" s="584"/>
      <c r="M72" s="584"/>
      <c r="N72" s="584"/>
      <c r="O72" s="584"/>
    </row>
    <row r="73" ht="13.5" customHeight="1">
      <c r="A73" s="584"/>
      <c r="B73" s="594" t="s">
        <v>1079</v>
      </c>
      <c r="C73" s="595"/>
      <c r="D73" s="595"/>
      <c r="E73" s="595"/>
      <c r="F73" s="584"/>
      <c r="G73" s="589" t="s">
        <v>1077</v>
      </c>
      <c r="H73" s="584"/>
      <c r="I73" s="591">
        <v>1200.0</v>
      </c>
      <c r="J73" s="584"/>
      <c r="K73" s="584"/>
      <c r="L73" s="584"/>
      <c r="M73" s="584"/>
      <c r="N73" s="584"/>
      <c r="O73" s="584"/>
    </row>
    <row r="74">
      <c r="B74" s="594" t="s">
        <v>1080</v>
      </c>
      <c r="C74" s="601"/>
      <c r="D74" s="601"/>
      <c r="E74" s="601"/>
      <c r="G74" s="589" t="s">
        <v>1077</v>
      </c>
      <c r="I74" s="591">
        <v>1200.0</v>
      </c>
    </row>
    <row r="75">
      <c r="B75" s="603" t="s">
        <v>1081</v>
      </c>
      <c r="C75" s="601"/>
      <c r="D75" s="601"/>
      <c r="E75" s="601"/>
      <c r="G75" s="589" t="s">
        <v>1077</v>
      </c>
      <c r="I75" s="591">
        <v>1200.0</v>
      </c>
    </row>
    <row r="76">
      <c r="B76" s="603" t="s">
        <v>1082</v>
      </c>
      <c r="C76" s="601"/>
      <c r="D76" s="601"/>
      <c r="E76" s="601"/>
      <c r="G76" s="589" t="s">
        <v>1077</v>
      </c>
      <c r="I76" s="591">
        <v>1200.0</v>
      </c>
    </row>
    <row r="77">
      <c r="B77" s="603" t="s">
        <v>1083</v>
      </c>
      <c r="C77" s="601"/>
      <c r="D77" s="601"/>
      <c r="E77" s="601"/>
      <c r="G77" s="589" t="s">
        <v>1077</v>
      </c>
      <c r="I77" s="591">
        <v>1200.0</v>
      </c>
    </row>
    <row r="78" ht="13.5" customHeight="1">
      <c r="A78" s="584"/>
      <c r="B78" s="594" t="s">
        <v>1084</v>
      </c>
      <c r="C78" s="595"/>
      <c r="D78" s="595"/>
      <c r="E78" s="586">
        <v>0.0</v>
      </c>
      <c r="F78" s="584"/>
      <c r="G78" s="589" t="s">
        <v>1065</v>
      </c>
      <c r="H78" s="584"/>
      <c r="I78" s="586">
        <v>1240.0</v>
      </c>
      <c r="J78" s="584"/>
      <c r="K78" s="584"/>
      <c r="L78" s="584"/>
      <c r="M78" s="584"/>
      <c r="N78" s="584"/>
      <c r="O78" s="584"/>
    </row>
    <row r="79" ht="13.5" customHeight="1">
      <c r="A79" s="584"/>
      <c r="B79" s="594" t="s">
        <v>1085</v>
      </c>
      <c r="C79" s="595"/>
      <c r="D79" s="595"/>
      <c r="E79" s="586">
        <v>0.0</v>
      </c>
      <c r="F79" s="584"/>
      <c r="G79" s="589" t="s">
        <v>1065</v>
      </c>
      <c r="H79" s="584"/>
      <c r="I79" s="591">
        <v>660.0</v>
      </c>
      <c r="J79" s="584"/>
      <c r="K79" s="584"/>
      <c r="L79" s="584"/>
      <c r="M79" s="584"/>
      <c r="N79" s="584"/>
      <c r="O79" s="584"/>
    </row>
    <row r="80" ht="13.5" customHeight="1">
      <c r="A80" s="584"/>
      <c r="B80" s="594" t="s">
        <v>771</v>
      </c>
      <c r="C80" s="595"/>
      <c r="D80" s="595"/>
      <c r="E80" s="586">
        <v>0.0</v>
      </c>
      <c r="F80" s="584"/>
      <c r="G80" s="589" t="s">
        <v>1065</v>
      </c>
      <c r="H80" s="584"/>
      <c r="I80" s="591">
        <v>1220.0</v>
      </c>
      <c r="J80" s="584"/>
      <c r="K80" s="584"/>
      <c r="L80" s="584"/>
      <c r="M80" s="584"/>
      <c r="N80" s="584"/>
      <c r="O80" s="584"/>
    </row>
    <row r="81" ht="13.5" customHeight="1">
      <c r="A81" s="584"/>
      <c r="B81" s="594" t="s">
        <v>1086</v>
      </c>
      <c r="C81" s="595"/>
      <c r="D81" s="595"/>
      <c r="E81" s="595"/>
      <c r="F81" s="584"/>
      <c r="G81" s="589" t="s">
        <v>1065</v>
      </c>
      <c r="H81" s="584"/>
      <c r="I81" s="591">
        <v>1300.0</v>
      </c>
      <c r="J81" s="584"/>
      <c r="K81" s="584"/>
      <c r="L81" s="584"/>
      <c r="M81" s="584"/>
      <c r="N81" s="584"/>
      <c r="O81" s="584"/>
    </row>
    <row r="82" ht="13.5" customHeight="1">
      <c r="A82" s="584"/>
      <c r="B82" s="594" t="s">
        <v>1087</v>
      </c>
      <c r="C82" s="595"/>
      <c r="D82" s="595"/>
      <c r="E82" s="595"/>
      <c r="F82" s="584"/>
      <c r="G82" s="589" t="s">
        <v>1065</v>
      </c>
      <c r="H82" s="584"/>
      <c r="I82" s="591">
        <v>1200.0</v>
      </c>
      <c r="J82" s="584"/>
      <c r="K82" s="584"/>
      <c r="L82" s="584"/>
      <c r="M82" s="584"/>
      <c r="N82" s="584"/>
      <c r="O82" s="584"/>
    </row>
    <row r="83" ht="13.5" customHeight="1">
      <c r="A83" s="584"/>
      <c r="B83" s="594" t="s">
        <v>1088</v>
      </c>
      <c r="C83" s="595"/>
      <c r="D83" s="595"/>
      <c r="E83" s="595"/>
      <c r="F83" s="584"/>
      <c r="G83" s="589" t="s">
        <v>1065</v>
      </c>
      <c r="H83" s="584"/>
      <c r="I83" s="591">
        <v>1200.0</v>
      </c>
      <c r="J83" s="584"/>
      <c r="K83" s="584"/>
      <c r="L83" s="584"/>
      <c r="M83" s="584"/>
      <c r="N83" s="584"/>
      <c r="O83" s="584"/>
    </row>
    <row r="84" ht="13.5" customHeight="1">
      <c r="A84" s="584"/>
      <c r="B84" s="594" t="s">
        <v>1089</v>
      </c>
      <c r="C84" s="595"/>
      <c r="D84" s="595"/>
      <c r="E84" s="595"/>
      <c r="F84" s="584"/>
      <c r="G84" s="589" t="s">
        <v>1065</v>
      </c>
      <c r="H84" s="584"/>
      <c r="I84" s="591">
        <v>1200.0</v>
      </c>
      <c r="J84" s="584"/>
      <c r="K84" s="584"/>
      <c r="L84" s="584"/>
      <c r="M84" s="584"/>
      <c r="N84" s="584"/>
      <c r="O84" s="584"/>
    </row>
    <row r="85" ht="13.5" customHeight="1">
      <c r="A85" s="584"/>
      <c r="B85" s="594" t="s">
        <v>1090</v>
      </c>
      <c r="C85" s="595"/>
      <c r="D85" s="595"/>
      <c r="E85" s="595"/>
      <c r="F85" s="584"/>
      <c r="G85" s="589" t="s">
        <v>1065</v>
      </c>
      <c r="H85" s="584"/>
      <c r="I85" s="591">
        <v>1200.0</v>
      </c>
      <c r="J85" s="584"/>
      <c r="K85" s="584"/>
      <c r="L85" s="584"/>
      <c r="M85" s="584"/>
      <c r="N85" s="584"/>
      <c r="O85" s="584"/>
    </row>
    <row r="86" ht="13.5" customHeight="1">
      <c r="A86" s="584"/>
      <c r="B86" s="594" t="s">
        <v>733</v>
      </c>
      <c r="C86" s="595"/>
      <c r="D86" s="595"/>
      <c r="E86" s="595"/>
      <c r="F86" s="584"/>
      <c r="G86" s="589"/>
      <c r="H86" s="584"/>
      <c r="I86" s="595"/>
      <c r="J86" s="584"/>
      <c r="K86" s="584"/>
      <c r="L86" s="584"/>
      <c r="M86" s="584"/>
      <c r="N86" s="584"/>
      <c r="O86" s="584"/>
    </row>
    <row r="87" ht="13.5" customHeight="1">
      <c r="A87" s="584"/>
      <c r="B87" s="594" t="s">
        <v>776</v>
      </c>
      <c r="C87" s="595"/>
      <c r="D87" s="595"/>
      <c r="E87" s="595"/>
      <c r="F87" s="584"/>
      <c r="G87" s="589" t="s">
        <v>1091</v>
      </c>
      <c r="H87" s="584"/>
      <c r="I87" s="595"/>
      <c r="J87" s="584"/>
      <c r="K87" s="584"/>
      <c r="L87" s="584"/>
      <c r="M87" s="584"/>
      <c r="N87" s="584"/>
      <c r="O87" s="584"/>
    </row>
    <row r="88" ht="13.5" customHeight="1">
      <c r="A88" s="584"/>
      <c r="B88" s="594" t="s">
        <v>728</v>
      </c>
      <c r="C88" s="595"/>
      <c r="D88" s="595"/>
      <c r="E88" s="595"/>
      <c r="F88" s="584"/>
      <c r="G88" s="589" t="s">
        <v>1091</v>
      </c>
      <c r="H88" s="584"/>
      <c r="I88" s="595"/>
      <c r="J88" s="584"/>
      <c r="K88" s="584"/>
      <c r="L88" s="584"/>
      <c r="M88" s="584"/>
      <c r="N88" s="584"/>
      <c r="O88" s="584"/>
    </row>
    <row r="89" ht="13.5" customHeight="1">
      <c r="A89" s="584"/>
      <c r="B89" s="594" t="s">
        <v>738</v>
      </c>
      <c r="C89" s="595"/>
      <c r="D89" s="595"/>
      <c r="E89" s="595"/>
      <c r="F89" s="584"/>
      <c r="G89" s="589" t="s">
        <v>1091</v>
      </c>
      <c r="H89" s="584"/>
      <c r="I89" s="595"/>
      <c r="J89" s="584"/>
      <c r="K89" s="584"/>
      <c r="L89" s="584"/>
      <c r="M89" s="584"/>
      <c r="N89" s="584"/>
      <c r="O89" s="584"/>
    </row>
    <row r="90" ht="13.5" customHeight="1">
      <c r="A90" s="584"/>
      <c r="B90" s="594" t="s">
        <v>671</v>
      </c>
      <c r="C90" s="595"/>
      <c r="D90" s="595"/>
      <c r="E90" s="595"/>
      <c r="F90" s="584"/>
      <c r="G90" s="589" t="s">
        <v>1071</v>
      </c>
      <c r="H90" s="584"/>
      <c r="I90" s="591">
        <v>1340.0</v>
      </c>
      <c r="J90" s="584"/>
      <c r="K90" s="584"/>
      <c r="L90" s="584"/>
      <c r="M90" s="584"/>
      <c r="N90" s="584"/>
      <c r="O90" s="584"/>
    </row>
    <row r="91" ht="13.5" customHeight="1">
      <c r="A91" s="584"/>
      <c r="B91" s="594" t="s">
        <v>1086</v>
      </c>
      <c r="C91" s="595"/>
      <c r="D91" s="595"/>
      <c r="E91" s="595"/>
      <c r="F91" s="584"/>
      <c r="G91" s="589" t="s">
        <v>1065</v>
      </c>
      <c r="H91" s="584"/>
      <c r="I91" s="591">
        <v>1300.0</v>
      </c>
      <c r="J91" s="584"/>
      <c r="K91" s="584"/>
      <c r="L91" s="584"/>
      <c r="M91" s="584"/>
      <c r="N91" s="584"/>
      <c r="O91" s="584"/>
    </row>
    <row r="92" ht="13.5" customHeight="1">
      <c r="A92" s="584"/>
      <c r="B92" s="594" t="s">
        <v>1087</v>
      </c>
      <c r="C92" s="595"/>
      <c r="D92" s="595"/>
      <c r="E92" s="595"/>
      <c r="F92" s="584"/>
      <c r="G92" s="589" t="s">
        <v>1065</v>
      </c>
      <c r="H92" s="584"/>
      <c r="I92" s="591">
        <v>1200.0</v>
      </c>
      <c r="J92" s="584"/>
      <c r="K92" s="584"/>
      <c r="L92" s="584"/>
      <c r="M92" s="584"/>
      <c r="N92" s="584"/>
      <c r="O92" s="584"/>
    </row>
    <row r="93" ht="13.5" customHeight="1">
      <c r="A93" s="584"/>
      <c r="B93" s="594" t="s">
        <v>1088</v>
      </c>
      <c r="C93" s="595"/>
      <c r="D93" s="595"/>
      <c r="E93" s="595"/>
      <c r="F93" s="584"/>
      <c r="G93" s="589" t="s">
        <v>1065</v>
      </c>
      <c r="H93" s="584"/>
      <c r="I93" s="591">
        <v>1200.0</v>
      </c>
      <c r="J93" s="584"/>
      <c r="K93" s="584"/>
      <c r="L93" s="584"/>
      <c r="M93" s="584"/>
      <c r="N93" s="584"/>
      <c r="O93" s="584"/>
    </row>
    <row r="94" ht="13.5" customHeight="1">
      <c r="A94" s="584"/>
      <c r="B94" s="594" t="s">
        <v>1089</v>
      </c>
      <c r="C94" s="595"/>
      <c r="D94" s="595"/>
      <c r="E94" s="595"/>
      <c r="F94" s="584"/>
      <c r="G94" s="589" t="s">
        <v>1065</v>
      </c>
      <c r="H94" s="584"/>
      <c r="I94" s="591">
        <v>1200.0</v>
      </c>
      <c r="J94" s="584"/>
      <c r="K94" s="584"/>
      <c r="L94" s="584"/>
      <c r="M94" s="584"/>
      <c r="N94" s="584"/>
      <c r="O94" s="584"/>
    </row>
    <row r="95" ht="13.5" customHeight="1">
      <c r="A95" s="584"/>
      <c r="B95" s="594" t="s">
        <v>1090</v>
      </c>
      <c r="C95" s="595"/>
      <c r="D95" s="595"/>
      <c r="E95" s="595"/>
      <c r="F95" s="584"/>
      <c r="G95" s="589" t="s">
        <v>1065</v>
      </c>
      <c r="H95" s="584"/>
      <c r="I95" s="591">
        <v>1200.0</v>
      </c>
      <c r="J95" s="584"/>
      <c r="K95" s="584"/>
      <c r="L95" s="584"/>
      <c r="M95" s="584"/>
      <c r="N95" s="584"/>
      <c r="O95" s="584"/>
    </row>
    <row r="96" ht="13.5" customHeight="1">
      <c r="A96" s="584"/>
      <c r="B96" s="594" t="s">
        <v>791</v>
      </c>
      <c r="C96" s="587"/>
      <c r="D96" s="587"/>
      <c r="E96" s="587"/>
      <c r="F96" s="588"/>
      <c r="G96" s="589"/>
      <c r="H96" s="584"/>
      <c r="I96" s="595"/>
      <c r="J96" s="584"/>
      <c r="K96" s="584"/>
      <c r="L96" s="584"/>
      <c r="M96" s="584"/>
      <c r="N96" s="584"/>
      <c r="O96" s="584"/>
    </row>
    <row r="97" ht="13.5" customHeight="1">
      <c r="A97" s="584"/>
      <c r="B97" s="594" t="s">
        <v>1092</v>
      </c>
      <c r="C97" s="587"/>
      <c r="D97" s="587"/>
      <c r="E97" s="587"/>
      <c r="F97" s="588"/>
      <c r="G97" s="589"/>
      <c r="H97" s="584"/>
      <c r="I97" s="595"/>
      <c r="J97" s="584"/>
      <c r="K97" s="584"/>
      <c r="L97" s="584"/>
      <c r="M97" s="584"/>
      <c r="N97" s="584"/>
      <c r="O97" s="584"/>
    </row>
    <row r="98" ht="13.5" customHeight="1">
      <c r="A98" s="584"/>
      <c r="B98" s="594" t="s">
        <v>786</v>
      </c>
      <c r="C98" s="587"/>
      <c r="D98" s="587"/>
      <c r="E98" s="587"/>
      <c r="F98" s="588"/>
      <c r="G98" s="589"/>
      <c r="H98" s="584"/>
      <c r="I98" s="595"/>
      <c r="J98" s="584"/>
      <c r="K98" s="584"/>
      <c r="L98" s="584"/>
      <c r="M98" s="584"/>
      <c r="N98" s="584"/>
      <c r="O98" s="584"/>
    </row>
    <row r="99" ht="13.5" customHeight="1">
      <c r="A99" s="584"/>
      <c r="B99" s="594" t="s">
        <v>663</v>
      </c>
      <c r="C99" s="595"/>
      <c r="D99" s="595"/>
      <c r="E99" s="595"/>
      <c r="F99" s="584"/>
      <c r="G99" s="589" t="s">
        <v>1071</v>
      </c>
      <c r="H99" s="584"/>
      <c r="I99" s="595"/>
      <c r="J99" s="584"/>
      <c r="K99" s="584"/>
      <c r="L99" s="584"/>
      <c r="M99" s="584"/>
      <c r="N99" s="584"/>
      <c r="O99" s="584"/>
    </row>
    <row r="100" ht="13.5" customHeight="1">
      <c r="A100" s="584"/>
      <c r="B100" s="594" t="s">
        <v>826</v>
      </c>
      <c r="C100" s="586">
        <v>2000.0</v>
      </c>
      <c r="D100" s="595"/>
      <c r="E100" s="586">
        <v>0.0</v>
      </c>
      <c r="F100" s="584"/>
      <c r="G100" s="589" t="s">
        <v>1071</v>
      </c>
      <c r="H100" s="584"/>
      <c r="I100" s="591"/>
      <c r="J100" s="584"/>
      <c r="K100" s="584"/>
      <c r="L100" s="584"/>
      <c r="M100" s="584"/>
      <c r="N100" s="584"/>
      <c r="O100" s="584"/>
    </row>
    <row r="101" ht="13.5" customHeight="1">
      <c r="A101" s="584"/>
      <c r="B101" s="594" t="s">
        <v>811</v>
      </c>
      <c r="C101" s="595"/>
      <c r="D101" s="595"/>
      <c r="E101" s="586">
        <v>0.0</v>
      </c>
      <c r="F101" s="584"/>
      <c r="G101" s="589" t="s">
        <v>1072</v>
      </c>
      <c r="H101" s="584"/>
      <c r="I101" s="591">
        <v>1340.0</v>
      </c>
      <c r="J101" s="584"/>
      <c r="K101" s="584"/>
      <c r="L101" s="584"/>
      <c r="M101" s="584"/>
      <c r="N101" s="584"/>
      <c r="O101" s="584"/>
    </row>
    <row r="102" ht="13.5" customHeight="1">
      <c r="A102" s="584"/>
      <c r="B102" s="594" t="s">
        <v>781</v>
      </c>
      <c r="C102" s="595"/>
      <c r="D102" s="595"/>
      <c r="E102" s="586">
        <v>0.0</v>
      </c>
      <c r="F102" s="584"/>
      <c r="G102" s="589" t="s">
        <v>1072</v>
      </c>
      <c r="H102" s="584"/>
      <c r="I102" s="591">
        <v>2080.0</v>
      </c>
      <c r="J102" s="584"/>
      <c r="K102" s="584"/>
      <c r="L102" s="584"/>
      <c r="M102" s="584"/>
      <c r="N102" s="584"/>
      <c r="O102" s="584"/>
    </row>
    <row r="103" ht="13.5" customHeight="1">
      <c r="A103" s="584"/>
      <c r="B103" s="594" t="s">
        <v>763</v>
      </c>
      <c r="C103" s="595"/>
      <c r="D103" s="595"/>
      <c r="E103" s="586">
        <v>0.0</v>
      </c>
      <c r="F103" s="584"/>
      <c r="G103" s="589" t="s">
        <v>1071</v>
      </c>
      <c r="H103" s="584"/>
      <c r="I103" s="591">
        <v>1680.0</v>
      </c>
      <c r="J103" s="584"/>
      <c r="K103" s="584"/>
      <c r="L103" s="584"/>
      <c r="M103" s="584"/>
      <c r="N103" s="584"/>
      <c r="O103" s="584"/>
    </row>
    <row r="104" ht="13.5" customHeight="1">
      <c r="A104" s="584"/>
      <c r="B104" s="585"/>
      <c r="C104" s="595"/>
      <c r="D104" s="595"/>
      <c r="E104" s="595"/>
      <c r="F104" s="584"/>
      <c r="G104" s="604"/>
      <c r="H104" s="584"/>
      <c r="I104" s="595"/>
      <c r="J104" s="584"/>
      <c r="K104" s="584"/>
      <c r="L104" s="584"/>
      <c r="M104" s="584"/>
      <c r="N104" s="584"/>
      <c r="O104" s="584"/>
    </row>
    <row r="105" ht="13.5" customHeight="1">
      <c r="A105" s="584"/>
      <c r="B105" s="585"/>
      <c r="C105" s="595"/>
      <c r="D105" s="595"/>
      <c r="E105" s="595"/>
      <c r="F105" s="584"/>
      <c r="G105" s="604"/>
      <c r="H105" s="584"/>
      <c r="I105" s="595"/>
      <c r="J105" s="584"/>
      <c r="K105" s="584"/>
      <c r="L105" s="584"/>
      <c r="M105" s="584"/>
      <c r="N105" s="584"/>
      <c r="O105" s="584"/>
    </row>
    <row r="106" ht="13.5" customHeight="1">
      <c r="A106" s="584"/>
      <c r="B106" s="585"/>
      <c r="C106" s="595"/>
      <c r="D106" s="595"/>
      <c r="E106" s="595"/>
      <c r="F106" s="584"/>
      <c r="G106" s="604"/>
      <c r="H106" s="584"/>
      <c r="I106" s="595"/>
      <c r="J106" s="584"/>
      <c r="K106" s="584"/>
      <c r="L106" s="584"/>
      <c r="M106" s="584"/>
      <c r="N106" s="584"/>
      <c r="O106" s="584"/>
    </row>
    <row r="107" ht="13.5" customHeight="1">
      <c r="A107" s="584"/>
      <c r="B107" s="585"/>
      <c r="C107" s="595"/>
      <c r="D107" s="595"/>
      <c r="E107" s="595"/>
      <c r="F107" s="584"/>
      <c r="G107" s="604"/>
      <c r="H107" s="584"/>
      <c r="I107" s="595"/>
      <c r="J107" s="584"/>
      <c r="K107" s="584"/>
      <c r="L107" s="584"/>
      <c r="M107" s="584"/>
      <c r="N107" s="584"/>
      <c r="O107" s="584"/>
    </row>
    <row r="108" ht="13.5" customHeight="1">
      <c r="A108" s="584"/>
      <c r="B108" s="585"/>
      <c r="C108" s="595"/>
      <c r="D108" s="595"/>
      <c r="E108" s="595"/>
      <c r="F108" s="584"/>
      <c r="G108" s="604"/>
      <c r="H108" s="584"/>
      <c r="I108" s="595"/>
      <c r="J108" s="584"/>
      <c r="K108" s="584"/>
      <c r="L108" s="584"/>
      <c r="M108" s="584"/>
      <c r="N108" s="584"/>
      <c r="O108" s="584"/>
    </row>
    <row r="109" ht="13.5" customHeight="1">
      <c r="A109" s="584"/>
      <c r="B109" s="585"/>
      <c r="C109" s="595"/>
      <c r="D109" s="595"/>
      <c r="E109" s="595"/>
      <c r="F109" s="584"/>
      <c r="G109" s="604"/>
      <c r="H109" s="584"/>
      <c r="I109" s="595"/>
      <c r="J109" s="584"/>
      <c r="K109" s="584"/>
      <c r="L109" s="584"/>
      <c r="M109" s="584"/>
      <c r="N109" s="584"/>
      <c r="O109" s="584"/>
    </row>
    <row r="110" ht="13.5" customHeight="1">
      <c r="A110" s="584"/>
      <c r="B110" s="585"/>
      <c r="C110" s="595"/>
      <c r="D110" s="595"/>
      <c r="E110" s="595"/>
      <c r="F110" s="584"/>
      <c r="G110" s="604"/>
      <c r="H110" s="584"/>
      <c r="I110" s="595"/>
      <c r="J110" s="584"/>
      <c r="K110" s="584"/>
      <c r="L110" s="584"/>
      <c r="M110" s="584"/>
      <c r="N110" s="584"/>
      <c r="O110" s="584"/>
    </row>
    <row r="111" ht="13.5" customHeight="1">
      <c r="A111" s="584"/>
      <c r="B111" s="585"/>
      <c r="C111" s="595"/>
      <c r="D111" s="595"/>
      <c r="E111" s="595"/>
      <c r="F111" s="584"/>
      <c r="G111" s="604"/>
      <c r="H111" s="584"/>
      <c r="I111" s="595"/>
      <c r="J111" s="584"/>
      <c r="K111" s="584"/>
      <c r="L111" s="584"/>
      <c r="M111" s="584"/>
      <c r="N111" s="584"/>
      <c r="O111" s="584"/>
    </row>
    <row r="112" ht="13.5" customHeight="1">
      <c r="A112" s="584"/>
      <c r="B112" s="585"/>
      <c r="C112" s="595"/>
      <c r="D112" s="595"/>
      <c r="E112" s="595"/>
      <c r="F112" s="584"/>
      <c r="G112" s="604"/>
      <c r="H112" s="584"/>
      <c r="I112" s="595"/>
      <c r="J112" s="584"/>
      <c r="K112" s="584"/>
      <c r="L112" s="584"/>
      <c r="M112" s="584"/>
      <c r="N112" s="584"/>
      <c r="O112" s="584"/>
    </row>
    <row r="113" ht="13.5" customHeight="1">
      <c r="A113" s="584"/>
      <c r="B113" s="585"/>
      <c r="C113" s="595"/>
      <c r="D113" s="595"/>
      <c r="E113" s="595"/>
      <c r="F113" s="584"/>
      <c r="G113" s="604"/>
      <c r="H113" s="584"/>
      <c r="I113" s="595"/>
      <c r="J113" s="584"/>
      <c r="K113" s="584"/>
      <c r="L113" s="584"/>
      <c r="M113" s="584"/>
      <c r="N113" s="584"/>
      <c r="O113" s="584"/>
    </row>
    <row r="114" ht="13.5" customHeight="1">
      <c r="A114" s="584"/>
      <c r="B114" s="585"/>
      <c r="C114" s="595"/>
      <c r="D114" s="595"/>
      <c r="E114" s="595"/>
      <c r="F114" s="584"/>
      <c r="G114" s="604"/>
      <c r="H114" s="584"/>
      <c r="I114" s="595"/>
      <c r="J114" s="584"/>
      <c r="K114" s="584"/>
      <c r="L114" s="584"/>
      <c r="M114" s="584"/>
      <c r="N114" s="584"/>
      <c r="O114" s="584"/>
    </row>
    <row r="115" ht="13.5" customHeight="1">
      <c r="A115" s="584"/>
      <c r="B115" s="585"/>
      <c r="C115" s="595"/>
      <c r="D115" s="595"/>
      <c r="E115" s="595"/>
      <c r="F115" s="584"/>
      <c r="G115" s="604"/>
      <c r="H115" s="584"/>
      <c r="I115" s="595"/>
      <c r="J115" s="584"/>
      <c r="K115" s="584"/>
      <c r="L115" s="584"/>
      <c r="M115" s="584"/>
      <c r="N115" s="584"/>
      <c r="O115" s="584"/>
    </row>
    <row r="116" ht="13.5" customHeight="1">
      <c r="A116" s="584"/>
      <c r="B116" s="585"/>
      <c r="C116" s="595"/>
      <c r="D116" s="595"/>
      <c r="E116" s="595"/>
      <c r="F116" s="584"/>
      <c r="G116" s="604"/>
      <c r="H116" s="584"/>
      <c r="I116" s="595"/>
      <c r="J116" s="584"/>
      <c r="K116" s="584"/>
      <c r="L116" s="584"/>
      <c r="M116" s="584"/>
      <c r="N116" s="584"/>
      <c r="O116" s="584"/>
    </row>
    <row r="117" ht="13.5" customHeight="1">
      <c r="A117" s="584"/>
      <c r="B117" s="585"/>
      <c r="C117" s="595"/>
      <c r="D117" s="595"/>
      <c r="E117" s="595"/>
      <c r="F117" s="584"/>
      <c r="G117" s="604"/>
      <c r="H117" s="584"/>
      <c r="I117" s="595"/>
      <c r="J117" s="584"/>
      <c r="K117" s="584"/>
      <c r="L117" s="584"/>
      <c r="M117" s="584"/>
      <c r="N117" s="584"/>
      <c r="O117" s="584"/>
    </row>
    <row r="118" ht="13.5" customHeight="1">
      <c r="A118" s="584"/>
      <c r="B118" s="585"/>
      <c r="C118" s="595"/>
      <c r="D118" s="595"/>
      <c r="E118" s="595"/>
      <c r="F118" s="584"/>
      <c r="G118" s="604"/>
      <c r="H118" s="584"/>
      <c r="I118" s="595"/>
      <c r="J118" s="584"/>
      <c r="K118" s="584"/>
      <c r="L118" s="584"/>
      <c r="M118" s="584"/>
      <c r="N118" s="584"/>
      <c r="O118" s="584"/>
    </row>
    <row r="119" ht="13.5" customHeight="1">
      <c r="A119" s="584"/>
      <c r="B119" s="585"/>
      <c r="C119" s="595"/>
      <c r="D119" s="595"/>
      <c r="E119" s="595"/>
      <c r="F119" s="584"/>
      <c r="G119" s="604"/>
      <c r="H119" s="584"/>
      <c r="I119" s="595"/>
      <c r="J119" s="584"/>
      <c r="K119" s="584"/>
      <c r="L119" s="584"/>
      <c r="M119" s="584"/>
      <c r="N119" s="584"/>
      <c r="O119" s="584"/>
    </row>
    <row r="120" ht="13.5" customHeight="1">
      <c r="A120" s="584"/>
      <c r="B120" s="585"/>
      <c r="C120" s="595"/>
      <c r="D120" s="595"/>
      <c r="E120" s="595"/>
      <c r="F120" s="584"/>
      <c r="G120" s="604"/>
      <c r="H120" s="584"/>
      <c r="I120" s="595"/>
      <c r="J120" s="584"/>
      <c r="K120" s="584"/>
      <c r="L120" s="584"/>
      <c r="M120" s="584"/>
      <c r="N120" s="584"/>
      <c r="O120" s="584"/>
    </row>
    <row r="121" ht="13.5" customHeight="1">
      <c r="A121" s="584"/>
      <c r="B121" s="585"/>
      <c r="C121" s="595"/>
      <c r="D121" s="595"/>
      <c r="E121" s="595"/>
      <c r="F121" s="584"/>
      <c r="G121" s="604"/>
      <c r="H121" s="584"/>
      <c r="I121" s="595"/>
      <c r="J121" s="584"/>
      <c r="K121" s="584"/>
      <c r="L121" s="584"/>
      <c r="M121" s="584"/>
      <c r="N121" s="584"/>
      <c r="O121" s="584"/>
    </row>
    <row r="122" ht="13.5" customHeight="1">
      <c r="A122" s="584"/>
      <c r="B122" s="585"/>
      <c r="C122" s="595"/>
      <c r="D122" s="595"/>
      <c r="E122" s="595"/>
      <c r="F122" s="584"/>
      <c r="G122" s="604"/>
      <c r="H122" s="584"/>
      <c r="I122" s="595"/>
      <c r="J122" s="584"/>
      <c r="K122" s="584"/>
      <c r="L122" s="584"/>
      <c r="M122" s="584"/>
      <c r="N122" s="584"/>
      <c r="O122" s="584"/>
    </row>
    <row r="123" ht="13.5" customHeight="1">
      <c r="A123" s="584"/>
      <c r="B123" s="585"/>
      <c r="C123" s="595"/>
      <c r="D123" s="595"/>
      <c r="E123" s="595"/>
      <c r="F123" s="584"/>
      <c r="G123" s="604"/>
      <c r="H123" s="584"/>
      <c r="I123" s="595"/>
      <c r="J123" s="584"/>
      <c r="K123" s="584"/>
      <c r="L123" s="584"/>
      <c r="M123" s="584"/>
      <c r="N123" s="584"/>
      <c r="O123" s="584"/>
    </row>
    <row r="124" ht="13.5" customHeight="1">
      <c r="A124" s="584"/>
      <c r="B124" s="585"/>
      <c r="C124" s="595"/>
      <c r="D124" s="595"/>
      <c r="E124" s="595"/>
      <c r="F124" s="584"/>
      <c r="G124" s="604"/>
      <c r="H124" s="584"/>
      <c r="I124" s="595"/>
      <c r="J124" s="584"/>
      <c r="K124" s="584"/>
      <c r="L124" s="584"/>
      <c r="M124" s="584"/>
      <c r="N124" s="584"/>
      <c r="O124" s="584"/>
    </row>
    <row r="125" ht="13.5" customHeight="1">
      <c r="A125" s="584"/>
      <c r="B125" s="585"/>
      <c r="C125" s="595"/>
      <c r="D125" s="595"/>
      <c r="E125" s="595"/>
      <c r="F125" s="584"/>
      <c r="G125" s="604"/>
      <c r="H125" s="584"/>
      <c r="I125" s="595"/>
      <c r="J125" s="584"/>
      <c r="K125" s="584"/>
      <c r="L125" s="584"/>
      <c r="M125" s="584"/>
      <c r="N125" s="584"/>
      <c r="O125" s="584"/>
    </row>
    <row r="126" ht="13.5" customHeight="1">
      <c r="A126" s="584"/>
      <c r="B126" s="585"/>
      <c r="C126" s="595"/>
      <c r="D126" s="595"/>
      <c r="E126" s="595"/>
      <c r="F126" s="584"/>
      <c r="G126" s="604"/>
      <c r="H126" s="584"/>
      <c r="I126" s="595"/>
      <c r="J126" s="584"/>
      <c r="K126" s="584"/>
      <c r="L126" s="584"/>
      <c r="M126" s="584"/>
      <c r="N126" s="584"/>
      <c r="O126" s="584"/>
    </row>
    <row r="127" ht="13.5" customHeight="1">
      <c r="A127" s="584"/>
      <c r="B127" s="585"/>
      <c r="C127" s="595"/>
      <c r="D127" s="595"/>
      <c r="E127" s="595"/>
      <c r="F127" s="584"/>
      <c r="G127" s="604"/>
      <c r="H127" s="584"/>
      <c r="I127" s="595"/>
      <c r="J127" s="584"/>
      <c r="K127" s="584"/>
      <c r="L127" s="584"/>
      <c r="M127" s="584"/>
      <c r="N127" s="584"/>
      <c r="O127" s="584"/>
    </row>
    <row r="128" ht="13.5" customHeight="1">
      <c r="A128" s="584"/>
      <c r="B128" s="585"/>
      <c r="C128" s="595"/>
      <c r="D128" s="595"/>
      <c r="E128" s="595"/>
      <c r="F128" s="584"/>
      <c r="G128" s="604"/>
      <c r="H128" s="584"/>
      <c r="I128" s="595"/>
      <c r="J128" s="584"/>
      <c r="K128" s="584"/>
      <c r="L128" s="584"/>
      <c r="M128" s="584"/>
      <c r="N128" s="584"/>
      <c r="O128" s="584"/>
    </row>
    <row r="129" ht="13.5" customHeight="1">
      <c r="A129" s="584"/>
      <c r="B129" s="585"/>
      <c r="C129" s="595"/>
      <c r="D129" s="595"/>
      <c r="E129" s="595"/>
      <c r="F129" s="584"/>
      <c r="G129" s="604"/>
      <c r="H129" s="584"/>
      <c r="I129" s="595"/>
      <c r="J129" s="584"/>
      <c r="K129" s="584"/>
      <c r="L129" s="584"/>
      <c r="M129" s="584"/>
      <c r="N129" s="584"/>
      <c r="O129" s="584"/>
    </row>
    <row r="130" ht="13.5" customHeight="1">
      <c r="A130" s="584"/>
      <c r="B130" s="585"/>
      <c r="C130" s="595"/>
      <c r="D130" s="595"/>
      <c r="E130" s="595"/>
      <c r="F130" s="584"/>
      <c r="G130" s="604"/>
      <c r="H130" s="584"/>
      <c r="I130" s="595"/>
      <c r="J130" s="584"/>
      <c r="K130" s="584"/>
      <c r="L130" s="584"/>
      <c r="M130" s="584"/>
      <c r="N130" s="584"/>
      <c r="O130" s="584"/>
    </row>
    <row r="131" ht="13.5" customHeight="1">
      <c r="A131" s="584"/>
      <c r="B131" s="585"/>
      <c r="C131" s="595"/>
      <c r="D131" s="595"/>
      <c r="E131" s="595"/>
      <c r="F131" s="584"/>
      <c r="G131" s="604"/>
      <c r="H131" s="584"/>
      <c r="I131" s="595"/>
      <c r="J131" s="584"/>
      <c r="K131" s="584"/>
      <c r="L131" s="584"/>
      <c r="M131" s="584"/>
      <c r="N131" s="584"/>
      <c r="O131" s="584"/>
    </row>
    <row r="132" ht="13.5" customHeight="1">
      <c r="A132" s="584"/>
      <c r="B132" s="585"/>
      <c r="C132" s="595"/>
      <c r="D132" s="595"/>
      <c r="E132" s="595"/>
      <c r="F132" s="584"/>
      <c r="G132" s="604"/>
      <c r="H132" s="584"/>
      <c r="I132" s="595"/>
      <c r="J132" s="584"/>
      <c r="K132" s="584"/>
      <c r="L132" s="584"/>
      <c r="M132" s="584"/>
      <c r="N132" s="584"/>
      <c r="O132" s="584"/>
    </row>
    <row r="133" ht="13.5" customHeight="1">
      <c r="A133" s="584"/>
      <c r="B133" s="585"/>
      <c r="C133" s="595"/>
      <c r="D133" s="595"/>
      <c r="E133" s="595"/>
      <c r="F133" s="584"/>
      <c r="G133" s="604"/>
      <c r="H133" s="584"/>
      <c r="I133" s="595"/>
      <c r="J133" s="584"/>
      <c r="K133" s="584"/>
      <c r="L133" s="584"/>
      <c r="M133" s="584"/>
      <c r="N133" s="584"/>
      <c r="O133" s="584"/>
    </row>
    <row r="134" ht="13.5" customHeight="1">
      <c r="A134" s="584"/>
      <c r="B134" s="585"/>
      <c r="C134" s="595"/>
      <c r="D134" s="595"/>
      <c r="E134" s="595"/>
      <c r="F134" s="584"/>
      <c r="G134" s="604"/>
      <c r="H134" s="584"/>
      <c r="I134" s="595"/>
      <c r="J134" s="584"/>
      <c r="K134" s="584"/>
      <c r="L134" s="584"/>
      <c r="M134" s="584"/>
      <c r="N134" s="584"/>
      <c r="O134" s="584"/>
    </row>
    <row r="135" ht="13.5" customHeight="1">
      <c r="A135" s="584"/>
      <c r="B135" s="585"/>
      <c r="C135" s="595"/>
      <c r="D135" s="595"/>
      <c r="E135" s="595"/>
      <c r="F135" s="584"/>
      <c r="G135" s="604"/>
      <c r="H135" s="584"/>
      <c r="I135" s="595"/>
      <c r="J135" s="584"/>
      <c r="K135" s="584"/>
      <c r="L135" s="584"/>
      <c r="M135" s="584"/>
      <c r="N135" s="584"/>
      <c r="O135" s="584"/>
    </row>
    <row r="136" ht="13.5" customHeight="1">
      <c r="A136" s="584"/>
      <c r="B136" s="585"/>
      <c r="C136" s="595"/>
      <c r="D136" s="595"/>
      <c r="E136" s="595"/>
      <c r="F136" s="584"/>
      <c r="G136" s="604"/>
      <c r="H136" s="584"/>
      <c r="I136" s="595"/>
      <c r="J136" s="584"/>
      <c r="K136" s="584"/>
      <c r="L136" s="584"/>
      <c r="M136" s="584"/>
      <c r="N136" s="584"/>
      <c r="O136" s="584"/>
    </row>
    <row r="137" ht="13.5" customHeight="1">
      <c r="A137" s="584"/>
      <c r="B137" s="585"/>
      <c r="C137" s="595"/>
      <c r="D137" s="595"/>
      <c r="E137" s="595"/>
      <c r="F137" s="584"/>
      <c r="G137" s="604"/>
      <c r="H137" s="584"/>
      <c r="I137" s="595"/>
      <c r="J137" s="584"/>
      <c r="K137" s="584"/>
      <c r="L137" s="584"/>
      <c r="M137" s="584"/>
      <c r="N137" s="584"/>
      <c r="O137" s="584"/>
    </row>
    <row r="138" ht="13.5" customHeight="1">
      <c r="A138" s="584"/>
      <c r="B138" s="585"/>
      <c r="C138" s="595"/>
      <c r="D138" s="595"/>
      <c r="E138" s="595"/>
      <c r="F138" s="584"/>
      <c r="G138" s="604"/>
      <c r="H138" s="584"/>
      <c r="I138" s="595"/>
      <c r="J138" s="584"/>
      <c r="K138" s="584"/>
      <c r="L138" s="584"/>
      <c r="M138" s="584"/>
      <c r="N138" s="584"/>
      <c r="O138" s="584"/>
    </row>
    <row r="139" ht="13.5" customHeight="1">
      <c r="A139" s="584"/>
      <c r="B139" s="585"/>
      <c r="C139" s="595"/>
      <c r="D139" s="595"/>
      <c r="E139" s="595"/>
      <c r="F139" s="584"/>
      <c r="G139" s="604"/>
      <c r="H139" s="584"/>
      <c r="I139" s="595"/>
      <c r="J139" s="584"/>
      <c r="K139" s="584"/>
      <c r="L139" s="584"/>
      <c r="M139" s="584"/>
      <c r="N139" s="584"/>
      <c r="O139" s="584"/>
    </row>
    <row r="140" ht="13.5" customHeight="1">
      <c r="A140" s="584"/>
      <c r="B140" s="585"/>
      <c r="C140" s="595"/>
      <c r="D140" s="595"/>
      <c r="E140" s="595"/>
      <c r="F140" s="584"/>
      <c r="G140" s="604"/>
      <c r="H140" s="584"/>
      <c r="I140" s="595"/>
      <c r="J140" s="584"/>
      <c r="K140" s="584"/>
      <c r="L140" s="584"/>
      <c r="M140" s="584"/>
      <c r="N140" s="584"/>
      <c r="O140" s="584"/>
    </row>
    <row r="141" ht="13.5" customHeight="1">
      <c r="A141" s="584"/>
      <c r="B141" s="585"/>
      <c r="C141" s="595"/>
      <c r="D141" s="595"/>
      <c r="E141" s="595"/>
      <c r="F141" s="584"/>
      <c r="G141" s="604"/>
      <c r="H141" s="584"/>
      <c r="I141" s="595"/>
      <c r="J141" s="584"/>
      <c r="K141" s="584"/>
      <c r="L141" s="584"/>
      <c r="M141" s="584"/>
      <c r="N141" s="584"/>
      <c r="O141" s="584"/>
    </row>
    <row r="142" ht="13.5" customHeight="1">
      <c r="A142" s="584"/>
      <c r="B142" s="585"/>
      <c r="C142" s="595"/>
      <c r="D142" s="595"/>
      <c r="E142" s="595"/>
      <c r="F142" s="584"/>
      <c r="G142" s="604"/>
      <c r="H142" s="584"/>
      <c r="I142" s="595"/>
      <c r="J142" s="584"/>
      <c r="K142" s="584"/>
      <c r="L142" s="584"/>
      <c r="M142" s="584"/>
      <c r="N142" s="584"/>
      <c r="O142" s="584"/>
    </row>
    <row r="143" ht="13.5" customHeight="1">
      <c r="A143" s="584"/>
      <c r="B143" s="585"/>
      <c r="C143" s="595"/>
      <c r="D143" s="595"/>
      <c r="E143" s="595"/>
      <c r="F143" s="584"/>
      <c r="G143" s="604"/>
      <c r="H143" s="584"/>
      <c r="I143" s="595"/>
      <c r="J143" s="584"/>
      <c r="K143" s="584"/>
      <c r="L143" s="584"/>
      <c r="M143" s="584"/>
      <c r="N143" s="584"/>
      <c r="O143" s="584"/>
    </row>
    <row r="144" ht="13.5" customHeight="1">
      <c r="A144" s="584"/>
      <c r="B144" s="585"/>
      <c r="C144" s="595"/>
      <c r="D144" s="595"/>
      <c r="E144" s="595"/>
      <c r="F144" s="584"/>
      <c r="G144" s="604"/>
      <c r="H144" s="584"/>
      <c r="I144" s="595"/>
      <c r="J144" s="584"/>
      <c r="K144" s="584"/>
      <c r="L144" s="584"/>
      <c r="M144" s="584"/>
      <c r="N144" s="584"/>
      <c r="O144" s="584"/>
    </row>
    <row r="145" ht="13.5" customHeight="1">
      <c r="A145" s="584"/>
      <c r="B145" s="585"/>
      <c r="C145" s="595"/>
      <c r="D145" s="595"/>
      <c r="E145" s="595"/>
      <c r="F145" s="584"/>
      <c r="G145" s="604"/>
      <c r="H145" s="584"/>
      <c r="I145" s="595"/>
      <c r="J145" s="584"/>
      <c r="K145" s="584"/>
      <c r="L145" s="584"/>
      <c r="M145" s="584"/>
      <c r="N145" s="584"/>
      <c r="O145" s="584"/>
    </row>
    <row r="146" ht="13.5" customHeight="1">
      <c r="A146" s="584"/>
      <c r="B146" s="585"/>
      <c r="C146" s="595"/>
      <c r="D146" s="595"/>
      <c r="E146" s="595"/>
      <c r="F146" s="584"/>
      <c r="G146" s="604"/>
      <c r="H146" s="584"/>
      <c r="I146" s="595"/>
      <c r="J146" s="584"/>
      <c r="K146" s="584"/>
      <c r="L146" s="584"/>
      <c r="M146" s="584"/>
      <c r="N146" s="584"/>
      <c r="O146" s="584"/>
    </row>
    <row r="147" ht="13.5" customHeight="1">
      <c r="A147" s="584"/>
      <c r="B147" s="585"/>
      <c r="C147" s="595"/>
      <c r="D147" s="595"/>
      <c r="E147" s="595"/>
      <c r="F147" s="584"/>
      <c r="G147" s="604"/>
      <c r="H147" s="584"/>
      <c r="I147" s="595"/>
      <c r="J147" s="584"/>
      <c r="K147" s="584"/>
      <c r="L147" s="584"/>
      <c r="M147" s="584"/>
      <c r="N147" s="584"/>
      <c r="O147" s="584"/>
    </row>
    <row r="148" ht="13.5" customHeight="1">
      <c r="A148" s="584"/>
      <c r="B148" s="585"/>
      <c r="C148" s="595"/>
      <c r="D148" s="595"/>
      <c r="E148" s="595"/>
      <c r="F148" s="584"/>
      <c r="G148" s="604"/>
      <c r="H148" s="584"/>
      <c r="I148" s="595"/>
      <c r="J148" s="584"/>
      <c r="K148" s="584"/>
      <c r="L148" s="584"/>
      <c r="M148" s="584"/>
      <c r="N148" s="584"/>
      <c r="O148" s="584"/>
    </row>
    <row r="149" ht="13.5" customHeight="1">
      <c r="A149" s="584"/>
      <c r="B149" s="585"/>
      <c r="C149" s="595"/>
      <c r="D149" s="595"/>
      <c r="E149" s="595"/>
      <c r="F149" s="584"/>
      <c r="G149" s="604"/>
      <c r="H149" s="584"/>
      <c r="I149" s="595"/>
      <c r="J149" s="584"/>
      <c r="K149" s="584"/>
      <c r="L149" s="584"/>
      <c r="M149" s="584"/>
      <c r="N149" s="584"/>
      <c r="O149" s="584"/>
    </row>
    <row r="150" ht="13.5" customHeight="1">
      <c r="A150" s="584"/>
      <c r="B150" s="585"/>
      <c r="C150" s="595"/>
      <c r="D150" s="595"/>
      <c r="E150" s="595"/>
      <c r="F150" s="584"/>
      <c r="G150" s="604"/>
      <c r="H150" s="584"/>
      <c r="I150" s="595"/>
      <c r="J150" s="584"/>
      <c r="K150" s="584"/>
      <c r="L150" s="584"/>
      <c r="M150" s="584"/>
      <c r="N150" s="584"/>
      <c r="O150" s="584"/>
    </row>
    <row r="151" ht="13.5" customHeight="1">
      <c r="A151" s="584"/>
      <c r="B151" s="585"/>
      <c r="C151" s="595"/>
      <c r="D151" s="595"/>
      <c r="E151" s="595"/>
      <c r="F151" s="584"/>
      <c r="G151" s="604"/>
      <c r="H151" s="584"/>
      <c r="I151" s="595"/>
      <c r="J151" s="584"/>
      <c r="K151" s="584"/>
      <c r="L151" s="584"/>
      <c r="M151" s="584"/>
      <c r="N151" s="584"/>
      <c r="O151" s="584"/>
    </row>
    <row r="152" ht="13.5" customHeight="1">
      <c r="A152" s="584"/>
      <c r="B152" s="585"/>
      <c r="C152" s="595"/>
      <c r="D152" s="595"/>
      <c r="E152" s="595"/>
      <c r="F152" s="584"/>
      <c r="G152" s="604"/>
      <c r="H152" s="584"/>
      <c r="I152" s="595"/>
      <c r="J152" s="584"/>
      <c r="K152" s="584"/>
      <c r="L152" s="584"/>
      <c r="M152" s="584"/>
      <c r="N152" s="584"/>
      <c r="O152" s="584"/>
    </row>
    <row r="153" ht="13.5" customHeight="1">
      <c r="A153" s="584"/>
      <c r="B153" s="585"/>
      <c r="C153" s="595"/>
      <c r="D153" s="595"/>
      <c r="E153" s="595"/>
      <c r="F153" s="584"/>
      <c r="G153" s="604"/>
      <c r="H153" s="584"/>
      <c r="I153" s="595"/>
      <c r="J153" s="584"/>
      <c r="K153" s="584"/>
      <c r="L153" s="584"/>
      <c r="M153" s="584"/>
      <c r="N153" s="584"/>
      <c r="O153" s="584"/>
    </row>
    <row r="154" ht="13.5" customHeight="1">
      <c r="A154" s="584"/>
      <c r="B154" s="585"/>
      <c r="C154" s="595"/>
      <c r="D154" s="595"/>
      <c r="E154" s="595"/>
      <c r="F154" s="584"/>
      <c r="G154" s="604"/>
      <c r="H154" s="584"/>
      <c r="I154" s="595"/>
      <c r="J154" s="584"/>
      <c r="K154" s="584"/>
      <c r="L154" s="584"/>
      <c r="M154" s="584"/>
      <c r="N154" s="584"/>
      <c r="O154" s="584"/>
    </row>
    <row r="155" ht="13.5" customHeight="1">
      <c r="A155" s="584"/>
      <c r="B155" s="585"/>
      <c r="C155" s="595"/>
      <c r="D155" s="595"/>
      <c r="E155" s="595"/>
      <c r="F155" s="584"/>
      <c r="G155" s="604"/>
      <c r="H155" s="584"/>
      <c r="I155" s="595"/>
      <c r="J155" s="584"/>
      <c r="K155" s="584"/>
      <c r="L155" s="584"/>
      <c r="M155" s="584"/>
      <c r="N155" s="584"/>
      <c r="O155" s="584"/>
    </row>
    <row r="156" ht="13.5" customHeight="1">
      <c r="A156" s="584"/>
      <c r="B156" s="585"/>
      <c r="C156" s="595"/>
      <c r="D156" s="595"/>
      <c r="E156" s="595"/>
      <c r="F156" s="584"/>
      <c r="G156" s="604"/>
      <c r="H156" s="584"/>
      <c r="I156" s="595"/>
      <c r="J156" s="584"/>
      <c r="K156" s="584"/>
      <c r="L156" s="584"/>
      <c r="M156" s="584"/>
      <c r="N156" s="584"/>
      <c r="O156" s="584"/>
    </row>
    <row r="157" ht="13.5" customHeight="1">
      <c r="A157" s="584"/>
      <c r="B157" s="585"/>
      <c r="C157" s="595"/>
      <c r="D157" s="595"/>
      <c r="E157" s="595"/>
      <c r="F157" s="584"/>
      <c r="G157" s="604"/>
      <c r="H157" s="584"/>
      <c r="I157" s="595"/>
      <c r="J157" s="584"/>
      <c r="K157" s="584"/>
      <c r="L157" s="584"/>
      <c r="M157" s="584"/>
      <c r="N157" s="584"/>
      <c r="O157" s="584"/>
    </row>
    <row r="158" ht="13.5" customHeight="1">
      <c r="A158" s="584"/>
      <c r="B158" s="585"/>
      <c r="C158" s="595"/>
      <c r="D158" s="595"/>
      <c r="E158" s="595"/>
      <c r="F158" s="584"/>
      <c r="G158" s="604"/>
      <c r="H158" s="584"/>
      <c r="I158" s="595"/>
      <c r="J158" s="584"/>
      <c r="K158" s="584"/>
      <c r="L158" s="584"/>
      <c r="M158" s="584"/>
      <c r="N158" s="584"/>
      <c r="O158" s="584"/>
    </row>
    <row r="159" ht="13.5" customHeight="1">
      <c r="A159" s="584"/>
      <c r="B159" s="585"/>
      <c r="C159" s="595"/>
      <c r="D159" s="595"/>
      <c r="E159" s="595"/>
      <c r="F159" s="584"/>
      <c r="G159" s="604"/>
      <c r="H159" s="584"/>
      <c r="I159" s="595"/>
      <c r="J159" s="584"/>
      <c r="K159" s="584"/>
      <c r="L159" s="584"/>
      <c r="M159" s="584"/>
      <c r="N159" s="584"/>
      <c r="O159" s="584"/>
    </row>
    <row r="160" ht="13.5" customHeight="1">
      <c r="A160" s="584"/>
      <c r="B160" s="585"/>
      <c r="C160" s="595"/>
      <c r="D160" s="595"/>
      <c r="E160" s="595"/>
      <c r="F160" s="584"/>
      <c r="G160" s="604"/>
      <c r="H160" s="584"/>
      <c r="I160" s="595"/>
      <c r="J160" s="584"/>
      <c r="K160" s="584"/>
      <c r="L160" s="584"/>
      <c r="M160" s="584"/>
      <c r="N160" s="584"/>
      <c r="O160" s="584"/>
    </row>
    <row r="161" ht="13.5" customHeight="1">
      <c r="A161" s="584"/>
      <c r="B161" s="585"/>
      <c r="C161" s="595"/>
      <c r="D161" s="595"/>
      <c r="E161" s="595"/>
      <c r="F161" s="584"/>
      <c r="G161" s="604"/>
      <c r="H161" s="584"/>
      <c r="I161" s="595"/>
      <c r="J161" s="584"/>
      <c r="K161" s="584"/>
      <c r="L161" s="584"/>
      <c r="M161" s="584"/>
      <c r="N161" s="584"/>
      <c r="O161" s="584"/>
    </row>
    <row r="162" ht="13.5" customHeight="1">
      <c r="A162" s="584"/>
      <c r="B162" s="585"/>
      <c r="C162" s="595"/>
      <c r="D162" s="595"/>
      <c r="E162" s="595"/>
      <c r="F162" s="584"/>
      <c r="G162" s="604"/>
      <c r="H162" s="584"/>
      <c r="I162" s="595"/>
      <c r="J162" s="584"/>
      <c r="K162" s="584"/>
      <c r="L162" s="584"/>
      <c r="M162" s="584"/>
      <c r="N162" s="584"/>
      <c r="O162" s="584"/>
    </row>
    <row r="163" ht="13.5" customHeight="1">
      <c r="A163" s="584"/>
      <c r="B163" s="585"/>
      <c r="C163" s="595"/>
      <c r="D163" s="595"/>
      <c r="E163" s="595"/>
      <c r="F163" s="584"/>
      <c r="G163" s="604"/>
      <c r="H163" s="584"/>
      <c r="I163" s="595"/>
      <c r="J163" s="584"/>
      <c r="K163" s="584"/>
      <c r="L163" s="584"/>
      <c r="M163" s="584"/>
      <c r="N163" s="584"/>
      <c r="O163" s="584"/>
    </row>
    <row r="164" ht="13.5" customHeight="1">
      <c r="A164" s="584"/>
      <c r="B164" s="585"/>
      <c r="C164" s="595"/>
      <c r="D164" s="595"/>
      <c r="E164" s="595"/>
      <c r="F164" s="584"/>
      <c r="G164" s="604"/>
      <c r="H164" s="584"/>
      <c r="I164" s="595"/>
      <c r="J164" s="584"/>
      <c r="K164" s="584"/>
      <c r="L164" s="584"/>
      <c r="M164" s="584"/>
      <c r="N164" s="584"/>
      <c r="O164" s="584"/>
    </row>
    <row r="165" ht="13.5" customHeight="1">
      <c r="A165" s="584"/>
      <c r="B165" s="585"/>
      <c r="C165" s="595"/>
      <c r="D165" s="595"/>
      <c r="E165" s="595"/>
      <c r="F165" s="584"/>
      <c r="G165" s="604"/>
      <c r="H165" s="584"/>
      <c r="I165" s="595"/>
      <c r="J165" s="584"/>
      <c r="K165" s="584"/>
      <c r="L165" s="584"/>
      <c r="M165" s="584"/>
      <c r="N165" s="584"/>
      <c r="O165" s="584"/>
    </row>
    <row r="166" ht="13.5" customHeight="1">
      <c r="A166" s="584"/>
      <c r="B166" s="585"/>
      <c r="C166" s="595"/>
      <c r="D166" s="595"/>
      <c r="E166" s="595"/>
      <c r="F166" s="584"/>
      <c r="G166" s="604"/>
      <c r="H166" s="584"/>
      <c r="I166" s="595"/>
      <c r="J166" s="584"/>
      <c r="K166" s="584"/>
      <c r="L166" s="584"/>
      <c r="M166" s="584"/>
      <c r="N166" s="584"/>
      <c r="O166" s="584"/>
    </row>
    <row r="167" ht="13.5" customHeight="1">
      <c r="A167" s="584"/>
      <c r="B167" s="585"/>
      <c r="C167" s="595"/>
      <c r="D167" s="595"/>
      <c r="E167" s="595"/>
      <c r="F167" s="584"/>
      <c r="G167" s="604"/>
      <c r="H167" s="584"/>
      <c r="I167" s="595"/>
      <c r="J167" s="584"/>
      <c r="K167" s="584"/>
      <c r="L167" s="584"/>
      <c r="M167" s="584"/>
      <c r="N167" s="584"/>
      <c r="O167" s="584"/>
    </row>
    <row r="168" ht="13.5" customHeight="1">
      <c r="A168" s="584"/>
      <c r="B168" s="585"/>
      <c r="C168" s="595"/>
      <c r="D168" s="595"/>
      <c r="E168" s="595"/>
      <c r="F168" s="584"/>
      <c r="G168" s="604"/>
      <c r="H168" s="584"/>
      <c r="I168" s="595"/>
      <c r="J168" s="584"/>
      <c r="K168" s="584"/>
      <c r="L168" s="584"/>
      <c r="M168" s="584"/>
      <c r="N168" s="584"/>
      <c r="O168" s="584"/>
    </row>
    <row r="169" ht="13.5" customHeight="1">
      <c r="A169" s="584"/>
      <c r="B169" s="585"/>
      <c r="C169" s="595"/>
      <c r="D169" s="595"/>
      <c r="E169" s="595"/>
      <c r="F169" s="584"/>
      <c r="G169" s="604"/>
      <c r="H169" s="584"/>
      <c r="I169" s="595"/>
      <c r="J169" s="584"/>
      <c r="K169" s="584"/>
      <c r="L169" s="584"/>
      <c r="M169" s="584"/>
      <c r="N169" s="584"/>
      <c r="O169" s="584"/>
    </row>
    <row r="170" ht="13.5" customHeight="1">
      <c r="A170" s="584"/>
      <c r="B170" s="585"/>
      <c r="C170" s="595"/>
      <c r="D170" s="595"/>
      <c r="E170" s="595"/>
      <c r="F170" s="584"/>
      <c r="G170" s="604"/>
      <c r="H170" s="584"/>
      <c r="I170" s="595"/>
      <c r="J170" s="584"/>
      <c r="K170" s="584"/>
      <c r="L170" s="584"/>
      <c r="M170" s="584"/>
      <c r="N170" s="584"/>
      <c r="O170" s="584"/>
    </row>
    <row r="171" ht="13.5" customHeight="1">
      <c r="A171" s="584"/>
      <c r="B171" s="585"/>
      <c r="C171" s="595"/>
      <c r="D171" s="595"/>
      <c r="E171" s="595"/>
      <c r="F171" s="584"/>
      <c r="G171" s="604"/>
      <c r="H171" s="584"/>
      <c r="I171" s="595"/>
      <c r="J171" s="584"/>
      <c r="K171" s="584"/>
      <c r="L171" s="584"/>
      <c r="M171" s="584"/>
      <c r="N171" s="584"/>
      <c r="O171" s="584"/>
    </row>
    <row r="172" ht="13.5" customHeight="1">
      <c r="A172" s="584"/>
      <c r="B172" s="585"/>
      <c r="C172" s="595"/>
      <c r="D172" s="595"/>
      <c r="E172" s="595"/>
      <c r="F172" s="584"/>
      <c r="G172" s="604"/>
      <c r="H172" s="584"/>
      <c r="I172" s="595"/>
      <c r="J172" s="584"/>
      <c r="K172" s="584"/>
      <c r="L172" s="584"/>
      <c r="M172" s="584"/>
      <c r="N172" s="584"/>
      <c r="O172" s="584"/>
    </row>
    <row r="173" ht="13.5" customHeight="1">
      <c r="A173" s="584"/>
      <c r="B173" s="585"/>
      <c r="C173" s="595"/>
      <c r="D173" s="595"/>
      <c r="E173" s="595"/>
      <c r="F173" s="584"/>
      <c r="G173" s="604"/>
      <c r="H173" s="584"/>
      <c r="I173" s="595"/>
      <c r="J173" s="584"/>
      <c r="K173" s="584"/>
      <c r="L173" s="584"/>
      <c r="M173" s="584"/>
      <c r="N173" s="584"/>
      <c r="O173" s="584"/>
    </row>
    <row r="174" ht="13.5" customHeight="1">
      <c r="A174" s="584"/>
      <c r="B174" s="585"/>
      <c r="C174" s="595"/>
      <c r="D174" s="595"/>
      <c r="E174" s="595"/>
      <c r="F174" s="584"/>
      <c r="G174" s="604"/>
      <c r="H174" s="584"/>
      <c r="I174" s="595"/>
      <c r="J174" s="584"/>
      <c r="K174" s="584"/>
      <c r="L174" s="584"/>
      <c r="M174" s="584"/>
      <c r="N174" s="584"/>
      <c r="O174" s="584"/>
    </row>
    <row r="175" ht="13.5" customHeight="1">
      <c r="A175" s="584"/>
      <c r="B175" s="585"/>
      <c r="C175" s="595"/>
      <c r="D175" s="595"/>
      <c r="E175" s="595"/>
      <c r="F175" s="584"/>
      <c r="G175" s="604"/>
      <c r="H175" s="584"/>
      <c r="I175" s="595"/>
      <c r="J175" s="584"/>
      <c r="K175" s="584"/>
      <c r="L175" s="584"/>
      <c r="M175" s="584"/>
      <c r="N175" s="584"/>
      <c r="O175" s="584"/>
    </row>
    <row r="176" ht="13.5" customHeight="1">
      <c r="A176" s="584"/>
      <c r="B176" s="585"/>
      <c r="C176" s="595"/>
      <c r="D176" s="595"/>
      <c r="E176" s="595"/>
      <c r="F176" s="584"/>
      <c r="G176" s="604"/>
      <c r="H176" s="584"/>
      <c r="I176" s="595"/>
      <c r="J176" s="584"/>
      <c r="K176" s="584"/>
      <c r="L176" s="584"/>
      <c r="M176" s="584"/>
      <c r="N176" s="584"/>
      <c r="O176" s="584"/>
    </row>
    <row r="177" ht="13.5" customHeight="1">
      <c r="A177" s="77"/>
      <c r="B177" s="605"/>
      <c r="C177" s="379"/>
      <c r="D177" s="379"/>
      <c r="E177" s="379"/>
      <c r="F177" s="77"/>
      <c r="G177" s="606"/>
      <c r="H177" s="77"/>
      <c r="I177" s="379"/>
      <c r="J177" s="77"/>
      <c r="K177" s="77"/>
      <c r="L177" s="77"/>
      <c r="M177" s="77"/>
      <c r="N177" s="77"/>
      <c r="O177" s="77"/>
    </row>
    <row r="178" ht="13.5" customHeight="1">
      <c r="A178" s="77"/>
      <c r="B178" s="605"/>
      <c r="C178" s="379"/>
      <c r="D178" s="379"/>
      <c r="E178" s="379"/>
      <c r="F178" s="77"/>
      <c r="G178" s="606"/>
      <c r="H178" s="77"/>
      <c r="I178" s="379"/>
      <c r="J178" s="77"/>
      <c r="K178" s="77"/>
      <c r="L178" s="77"/>
      <c r="M178" s="77"/>
      <c r="N178" s="77"/>
      <c r="O178" s="77"/>
    </row>
    <row r="179" ht="13.5" customHeight="1">
      <c r="A179" s="77"/>
      <c r="B179" s="605"/>
      <c r="C179" s="379"/>
      <c r="D179" s="379"/>
      <c r="E179" s="379"/>
      <c r="F179" s="77"/>
      <c r="G179" s="606"/>
      <c r="H179" s="77"/>
      <c r="I179" s="379"/>
      <c r="J179" s="77"/>
      <c r="K179" s="77"/>
      <c r="L179" s="77"/>
      <c r="M179" s="77"/>
      <c r="N179" s="77"/>
      <c r="O179" s="77"/>
    </row>
    <row r="180" ht="15.75" customHeight="1">
      <c r="A180" s="78"/>
      <c r="B180" s="607"/>
      <c r="C180" s="379"/>
      <c r="D180" s="379"/>
      <c r="E180" s="379"/>
      <c r="F180" s="78"/>
      <c r="G180" s="608"/>
      <c r="H180" s="78"/>
      <c r="I180" s="379"/>
      <c r="J180" s="78"/>
      <c r="K180" s="78"/>
      <c r="L180" s="78"/>
      <c r="M180" s="78"/>
      <c r="N180" s="78"/>
      <c r="O180" s="78"/>
    </row>
    <row r="181" ht="15.75" customHeight="1">
      <c r="A181" s="78"/>
      <c r="B181" s="607"/>
      <c r="C181" s="379"/>
      <c r="D181" s="379"/>
      <c r="E181" s="379"/>
      <c r="F181" s="78"/>
      <c r="G181" s="608"/>
      <c r="H181" s="78"/>
      <c r="I181" s="379"/>
      <c r="J181" s="78"/>
      <c r="K181" s="78"/>
      <c r="L181" s="78"/>
      <c r="M181" s="78"/>
      <c r="N181" s="78"/>
      <c r="O181" s="78"/>
    </row>
    <row r="182" ht="15.75" customHeight="1">
      <c r="A182" s="78"/>
      <c r="B182" s="607"/>
      <c r="C182" s="379"/>
      <c r="D182" s="379"/>
      <c r="E182" s="379"/>
      <c r="F182" s="78"/>
      <c r="G182" s="608"/>
      <c r="H182" s="78"/>
      <c r="I182" s="379"/>
      <c r="J182" s="78"/>
      <c r="K182" s="78"/>
      <c r="L182" s="78"/>
      <c r="M182" s="78"/>
      <c r="N182" s="78"/>
      <c r="O182" s="78"/>
    </row>
    <row r="183" ht="15.75" customHeight="1">
      <c r="A183" s="78"/>
      <c r="B183" s="607"/>
      <c r="C183" s="379"/>
      <c r="D183" s="379"/>
      <c r="E183" s="379"/>
      <c r="F183" s="78"/>
      <c r="G183" s="608"/>
      <c r="H183" s="78"/>
      <c r="I183" s="379"/>
      <c r="J183" s="78"/>
      <c r="K183" s="78"/>
      <c r="L183" s="78"/>
      <c r="M183" s="78"/>
      <c r="N183" s="78"/>
      <c r="O183" s="78"/>
    </row>
    <row r="184" ht="15.75" customHeight="1">
      <c r="A184" s="78"/>
      <c r="B184" s="607"/>
      <c r="C184" s="379"/>
      <c r="D184" s="379"/>
      <c r="E184" s="379"/>
      <c r="F184" s="78"/>
      <c r="G184" s="608"/>
      <c r="H184" s="78"/>
      <c r="I184" s="379"/>
      <c r="J184" s="78"/>
      <c r="K184" s="78"/>
      <c r="L184" s="78"/>
      <c r="M184" s="78"/>
      <c r="N184" s="78"/>
      <c r="O184" s="78"/>
    </row>
    <row r="185" ht="15.75" customHeight="1">
      <c r="A185" s="78"/>
      <c r="B185" s="607"/>
      <c r="C185" s="379"/>
      <c r="D185" s="379"/>
      <c r="E185" s="379"/>
      <c r="F185" s="78"/>
      <c r="G185" s="608"/>
      <c r="H185" s="78"/>
      <c r="I185" s="379"/>
      <c r="J185" s="78"/>
      <c r="K185" s="78"/>
      <c r="L185" s="78"/>
      <c r="M185" s="78"/>
      <c r="N185" s="78"/>
      <c r="O185" s="78"/>
    </row>
    <row r="186" ht="15.75" customHeight="1">
      <c r="A186" s="78"/>
      <c r="B186" s="607"/>
      <c r="C186" s="379"/>
      <c r="D186" s="379"/>
      <c r="E186" s="379"/>
      <c r="F186" s="78"/>
      <c r="G186" s="608"/>
      <c r="H186" s="78"/>
      <c r="I186" s="379"/>
      <c r="J186" s="78"/>
      <c r="K186" s="78"/>
      <c r="L186" s="78"/>
      <c r="M186" s="78"/>
      <c r="N186" s="78"/>
      <c r="O186" s="78"/>
    </row>
    <row r="187" ht="15.75" customHeight="1">
      <c r="A187" s="78"/>
      <c r="B187" s="607"/>
      <c r="C187" s="379"/>
      <c r="D187" s="379"/>
      <c r="E187" s="379"/>
      <c r="F187" s="78"/>
      <c r="G187" s="608"/>
      <c r="H187" s="78"/>
      <c r="I187" s="379"/>
      <c r="J187" s="78"/>
      <c r="K187" s="78"/>
      <c r="L187" s="78"/>
      <c r="M187" s="78"/>
      <c r="N187" s="78"/>
      <c r="O187" s="78"/>
    </row>
    <row r="188" ht="15.75" customHeight="1">
      <c r="A188" s="78"/>
      <c r="B188" s="607"/>
      <c r="C188" s="379"/>
      <c r="D188" s="379"/>
      <c r="E188" s="379"/>
      <c r="F188" s="78"/>
      <c r="G188" s="608"/>
      <c r="H188" s="78"/>
      <c r="I188" s="379"/>
      <c r="J188" s="78"/>
      <c r="K188" s="78"/>
      <c r="L188" s="78"/>
      <c r="M188" s="78"/>
      <c r="N188" s="78"/>
      <c r="O188" s="78"/>
    </row>
    <row r="189" ht="15.75" customHeight="1">
      <c r="A189" s="78"/>
      <c r="B189" s="607"/>
      <c r="C189" s="379"/>
      <c r="D189" s="379"/>
      <c r="E189" s="379"/>
      <c r="F189" s="78"/>
      <c r="G189" s="608"/>
      <c r="H189" s="78"/>
      <c r="I189" s="379"/>
      <c r="J189" s="78"/>
      <c r="K189" s="78"/>
      <c r="L189" s="78"/>
      <c r="M189" s="78"/>
      <c r="N189" s="78"/>
      <c r="O189" s="78"/>
    </row>
    <row r="190" ht="15.75" customHeight="1">
      <c r="A190" s="78"/>
      <c r="B190" s="607"/>
      <c r="C190" s="379"/>
      <c r="D190" s="379"/>
      <c r="E190" s="379"/>
      <c r="F190" s="78"/>
      <c r="G190" s="608"/>
      <c r="H190" s="78"/>
      <c r="I190" s="379"/>
      <c r="J190" s="78"/>
      <c r="K190" s="78"/>
      <c r="L190" s="78"/>
      <c r="M190" s="78"/>
      <c r="N190" s="78"/>
      <c r="O190" s="78"/>
    </row>
    <row r="191" ht="15.75" customHeight="1">
      <c r="A191" s="78"/>
      <c r="B191" s="607"/>
      <c r="C191" s="379"/>
      <c r="D191" s="379"/>
      <c r="E191" s="379"/>
      <c r="F191" s="78"/>
      <c r="G191" s="608"/>
      <c r="H191" s="78"/>
      <c r="I191" s="379"/>
      <c r="J191" s="78"/>
      <c r="K191" s="78"/>
      <c r="L191" s="78"/>
      <c r="M191" s="78"/>
      <c r="N191" s="78"/>
      <c r="O191" s="78"/>
    </row>
    <row r="192" ht="15.75" customHeight="1">
      <c r="A192" s="78"/>
      <c r="B192" s="607"/>
      <c r="C192" s="379"/>
      <c r="D192" s="379"/>
      <c r="E192" s="379"/>
      <c r="F192" s="78"/>
      <c r="G192" s="608"/>
      <c r="H192" s="78"/>
      <c r="I192" s="379"/>
      <c r="J192" s="78"/>
      <c r="K192" s="78"/>
      <c r="L192" s="78"/>
      <c r="M192" s="78"/>
      <c r="N192" s="78"/>
      <c r="O192" s="78"/>
    </row>
    <row r="193" ht="15.75" customHeight="1">
      <c r="A193" s="78"/>
      <c r="B193" s="607"/>
      <c r="C193" s="379"/>
      <c r="D193" s="379"/>
      <c r="E193" s="379"/>
      <c r="F193" s="78"/>
      <c r="G193" s="608"/>
      <c r="H193" s="78"/>
      <c r="I193" s="379"/>
      <c r="J193" s="78"/>
      <c r="K193" s="78"/>
      <c r="L193" s="78"/>
      <c r="M193" s="78"/>
      <c r="N193" s="78"/>
      <c r="O193" s="78"/>
    </row>
    <row r="194" ht="15.75" customHeight="1">
      <c r="A194" s="78"/>
      <c r="B194" s="607"/>
      <c r="C194" s="379"/>
      <c r="D194" s="379"/>
      <c r="E194" s="379"/>
      <c r="F194" s="78"/>
      <c r="G194" s="608"/>
      <c r="H194" s="78"/>
      <c r="I194" s="379"/>
      <c r="J194" s="78"/>
      <c r="K194" s="78"/>
      <c r="L194" s="78"/>
      <c r="M194" s="78"/>
      <c r="N194" s="78"/>
      <c r="O194" s="78"/>
    </row>
    <row r="195" ht="15.75" customHeight="1">
      <c r="A195" s="78"/>
      <c r="B195" s="607"/>
      <c r="C195" s="379"/>
      <c r="D195" s="379"/>
      <c r="E195" s="379"/>
      <c r="F195" s="78"/>
      <c r="G195" s="608"/>
      <c r="H195" s="78"/>
      <c r="I195" s="379"/>
      <c r="J195" s="78"/>
      <c r="K195" s="78"/>
      <c r="L195" s="78"/>
      <c r="M195" s="78"/>
      <c r="N195" s="78"/>
      <c r="O195" s="78"/>
    </row>
    <row r="196" ht="15.75" customHeight="1">
      <c r="A196" s="78"/>
      <c r="B196" s="607"/>
      <c r="C196" s="379"/>
      <c r="D196" s="379"/>
      <c r="E196" s="379"/>
      <c r="F196" s="78"/>
      <c r="G196" s="608"/>
      <c r="H196" s="78"/>
      <c r="I196" s="379"/>
      <c r="J196" s="78"/>
      <c r="K196" s="78"/>
      <c r="L196" s="78"/>
      <c r="M196" s="78"/>
      <c r="N196" s="78"/>
      <c r="O196" s="78"/>
    </row>
    <row r="197" ht="15.75" customHeight="1">
      <c r="A197" s="78"/>
      <c r="B197" s="607"/>
      <c r="C197" s="379"/>
      <c r="D197" s="379"/>
      <c r="E197" s="379"/>
      <c r="F197" s="78"/>
      <c r="G197" s="608"/>
      <c r="H197" s="78"/>
      <c r="I197" s="379"/>
      <c r="J197" s="78"/>
      <c r="K197" s="78"/>
      <c r="L197" s="78"/>
      <c r="M197" s="78"/>
      <c r="N197" s="78"/>
      <c r="O197" s="78"/>
    </row>
    <row r="198" ht="15.75" customHeight="1">
      <c r="A198" s="78"/>
      <c r="B198" s="607"/>
      <c r="C198" s="379"/>
      <c r="D198" s="379"/>
      <c r="E198" s="379"/>
      <c r="F198" s="78"/>
      <c r="G198" s="608"/>
      <c r="H198" s="78"/>
      <c r="I198" s="379"/>
      <c r="J198" s="78"/>
      <c r="K198" s="78"/>
      <c r="L198" s="78"/>
      <c r="M198" s="78"/>
      <c r="N198" s="78"/>
      <c r="O198" s="78"/>
    </row>
    <row r="199" ht="15.75" customHeight="1">
      <c r="A199" s="78"/>
      <c r="B199" s="607"/>
      <c r="C199" s="379"/>
      <c r="D199" s="379"/>
      <c r="E199" s="379"/>
      <c r="F199" s="78"/>
      <c r="G199" s="608"/>
      <c r="H199" s="78"/>
      <c r="I199" s="379"/>
      <c r="J199" s="78"/>
      <c r="K199" s="78"/>
      <c r="L199" s="78"/>
      <c r="M199" s="78"/>
      <c r="N199" s="78"/>
      <c r="O199" s="78"/>
    </row>
    <row r="200" ht="15.75" customHeight="1">
      <c r="A200" s="78"/>
      <c r="B200" s="607"/>
      <c r="C200" s="379"/>
      <c r="D200" s="379"/>
      <c r="E200" s="379"/>
      <c r="F200" s="78"/>
      <c r="G200" s="608"/>
      <c r="H200" s="78"/>
      <c r="I200" s="379"/>
      <c r="J200" s="78"/>
      <c r="K200" s="78"/>
      <c r="L200" s="78"/>
      <c r="M200" s="78"/>
      <c r="N200" s="78"/>
      <c r="O200" s="78"/>
    </row>
    <row r="201" ht="15.75" customHeight="1">
      <c r="A201" s="78"/>
      <c r="B201" s="607"/>
      <c r="C201" s="379"/>
      <c r="D201" s="379"/>
      <c r="E201" s="379"/>
      <c r="F201" s="78"/>
      <c r="G201" s="608"/>
      <c r="H201" s="78"/>
      <c r="I201" s="379"/>
      <c r="J201" s="78"/>
      <c r="K201" s="78"/>
      <c r="L201" s="78"/>
      <c r="M201" s="78"/>
      <c r="N201" s="78"/>
      <c r="O201" s="78"/>
    </row>
    <row r="202" ht="15.75" customHeight="1">
      <c r="A202" s="78"/>
      <c r="B202" s="607"/>
      <c r="C202" s="379"/>
      <c r="D202" s="379"/>
      <c r="E202" s="379"/>
      <c r="F202" s="78"/>
      <c r="G202" s="608"/>
      <c r="H202" s="78"/>
      <c r="I202" s="379"/>
      <c r="J202" s="78"/>
      <c r="K202" s="78"/>
      <c r="L202" s="78"/>
      <c r="M202" s="78"/>
      <c r="N202" s="78"/>
      <c r="O202" s="78"/>
    </row>
    <row r="203" ht="15.75" customHeight="1">
      <c r="A203" s="78"/>
      <c r="B203" s="607"/>
      <c r="C203" s="379"/>
      <c r="D203" s="379"/>
      <c r="E203" s="379"/>
      <c r="F203" s="78"/>
      <c r="G203" s="608"/>
      <c r="H203" s="78"/>
      <c r="I203" s="379"/>
      <c r="J203" s="78"/>
      <c r="K203" s="78"/>
      <c r="L203" s="78"/>
      <c r="M203" s="78"/>
      <c r="N203" s="78"/>
      <c r="O203" s="78"/>
    </row>
    <row r="204" ht="15.75" customHeight="1">
      <c r="A204" s="78"/>
      <c r="B204" s="607"/>
      <c r="C204" s="379"/>
      <c r="D204" s="379"/>
      <c r="E204" s="379"/>
      <c r="F204" s="78"/>
      <c r="G204" s="608"/>
      <c r="H204" s="78"/>
      <c r="I204" s="379"/>
      <c r="J204" s="78"/>
      <c r="K204" s="78"/>
      <c r="L204" s="78"/>
      <c r="M204" s="78"/>
      <c r="N204" s="78"/>
      <c r="O204" s="78"/>
    </row>
    <row r="205" ht="15.75" customHeight="1">
      <c r="A205" s="78"/>
      <c r="B205" s="607"/>
      <c r="C205" s="379"/>
      <c r="D205" s="379"/>
      <c r="E205" s="379"/>
      <c r="F205" s="78"/>
      <c r="G205" s="608"/>
      <c r="H205" s="78"/>
      <c r="I205" s="379"/>
      <c r="J205" s="78"/>
      <c r="K205" s="78"/>
      <c r="L205" s="78"/>
      <c r="M205" s="78"/>
      <c r="N205" s="78"/>
      <c r="O205" s="78"/>
    </row>
    <row r="206" ht="15.75" customHeight="1">
      <c r="A206" s="78"/>
      <c r="B206" s="607"/>
      <c r="C206" s="379"/>
      <c r="D206" s="379"/>
      <c r="E206" s="379"/>
      <c r="F206" s="78"/>
      <c r="G206" s="608"/>
      <c r="H206" s="78"/>
      <c r="I206" s="379"/>
      <c r="J206" s="78"/>
      <c r="K206" s="78"/>
      <c r="L206" s="78"/>
      <c r="M206" s="78"/>
      <c r="N206" s="78"/>
      <c r="O206" s="78"/>
    </row>
    <row r="207" ht="15.75" customHeight="1">
      <c r="A207" s="78"/>
      <c r="B207" s="607"/>
      <c r="C207" s="379"/>
      <c r="D207" s="379"/>
      <c r="E207" s="379"/>
      <c r="F207" s="78"/>
      <c r="G207" s="608"/>
      <c r="H207" s="78"/>
      <c r="I207" s="379"/>
      <c r="J207" s="78"/>
      <c r="K207" s="78"/>
      <c r="L207" s="78"/>
      <c r="M207" s="78"/>
      <c r="N207" s="78"/>
      <c r="O207" s="78"/>
    </row>
    <row r="208" ht="15.75" customHeight="1">
      <c r="A208" s="78"/>
      <c r="B208" s="607"/>
      <c r="C208" s="379"/>
      <c r="D208" s="379"/>
      <c r="E208" s="379"/>
      <c r="F208" s="78"/>
      <c r="G208" s="608"/>
      <c r="H208" s="78"/>
      <c r="I208" s="379"/>
      <c r="J208" s="78"/>
      <c r="K208" s="78"/>
      <c r="L208" s="78"/>
      <c r="M208" s="78"/>
      <c r="N208" s="78"/>
      <c r="O208" s="78"/>
    </row>
    <row r="209" ht="15.75" customHeight="1">
      <c r="A209" s="78"/>
      <c r="B209" s="607"/>
      <c r="C209" s="379"/>
      <c r="D209" s="379"/>
      <c r="E209" s="379"/>
      <c r="F209" s="78"/>
      <c r="G209" s="608"/>
      <c r="H209" s="78"/>
      <c r="I209" s="379"/>
      <c r="J209" s="78"/>
      <c r="K209" s="78"/>
      <c r="L209" s="78"/>
      <c r="M209" s="78"/>
      <c r="N209" s="78"/>
      <c r="O209" s="78"/>
    </row>
    <row r="210" ht="15.75" customHeight="1">
      <c r="A210" s="78"/>
      <c r="B210" s="607"/>
      <c r="C210" s="379"/>
      <c r="D210" s="379"/>
      <c r="E210" s="379"/>
      <c r="F210" s="78"/>
      <c r="G210" s="608"/>
      <c r="H210" s="78"/>
      <c r="I210" s="379"/>
      <c r="J210" s="78"/>
      <c r="K210" s="78"/>
      <c r="L210" s="78"/>
      <c r="M210" s="78"/>
      <c r="N210" s="78"/>
      <c r="O210" s="78"/>
    </row>
    <row r="211" ht="15.75" customHeight="1">
      <c r="A211" s="78"/>
      <c r="B211" s="607"/>
      <c r="C211" s="379"/>
      <c r="D211" s="379"/>
      <c r="E211" s="379"/>
      <c r="F211" s="78"/>
      <c r="G211" s="608"/>
      <c r="H211" s="78"/>
      <c r="I211" s="379"/>
      <c r="J211" s="78"/>
      <c r="K211" s="78"/>
      <c r="L211" s="78"/>
      <c r="M211" s="78"/>
      <c r="N211" s="78"/>
      <c r="O211" s="78"/>
    </row>
    <row r="212" ht="15.75" customHeight="1">
      <c r="A212" s="78"/>
      <c r="B212" s="607"/>
      <c r="C212" s="379"/>
      <c r="D212" s="379"/>
      <c r="E212" s="379"/>
      <c r="F212" s="78"/>
      <c r="G212" s="608"/>
      <c r="H212" s="78"/>
      <c r="I212" s="379"/>
      <c r="J212" s="78"/>
      <c r="K212" s="78"/>
      <c r="L212" s="78"/>
      <c r="M212" s="78"/>
      <c r="N212" s="78"/>
      <c r="O212" s="78"/>
    </row>
    <row r="213" ht="15.75" customHeight="1">
      <c r="A213" s="78"/>
      <c r="B213" s="607"/>
      <c r="C213" s="379"/>
      <c r="D213" s="379"/>
      <c r="E213" s="379"/>
      <c r="F213" s="78"/>
      <c r="G213" s="608"/>
      <c r="H213" s="78"/>
      <c r="I213" s="379"/>
      <c r="J213" s="78"/>
      <c r="K213" s="78"/>
      <c r="L213" s="78"/>
      <c r="M213" s="78"/>
      <c r="N213" s="78"/>
      <c r="O213" s="78"/>
    </row>
    <row r="214" ht="15.75" customHeight="1">
      <c r="A214" s="78"/>
      <c r="B214" s="607"/>
      <c r="C214" s="379"/>
      <c r="D214" s="379"/>
      <c r="E214" s="379"/>
      <c r="F214" s="78"/>
      <c r="G214" s="608"/>
      <c r="H214" s="78"/>
      <c r="I214" s="379"/>
      <c r="J214" s="78"/>
      <c r="K214" s="78"/>
      <c r="L214" s="78"/>
      <c r="M214" s="78"/>
      <c r="N214" s="78"/>
      <c r="O214" s="78"/>
    </row>
    <row r="215" ht="15.75" customHeight="1">
      <c r="A215" s="78"/>
      <c r="B215" s="607"/>
      <c r="C215" s="379"/>
      <c r="D215" s="379"/>
      <c r="E215" s="379"/>
      <c r="F215" s="78"/>
      <c r="G215" s="608"/>
      <c r="H215" s="78"/>
      <c r="I215" s="379"/>
      <c r="J215" s="78"/>
      <c r="K215" s="78"/>
      <c r="L215" s="78"/>
      <c r="M215" s="78"/>
      <c r="N215" s="78"/>
      <c r="O215" s="78"/>
    </row>
    <row r="216" ht="15.75" customHeight="1">
      <c r="A216" s="78"/>
      <c r="B216" s="607"/>
      <c r="C216" s="379"/>
      <c r="D216" s="379"/>
      <c r="E216" s="379"/>
      <c r="F216" s="78"/>
      <c r="G216" s="608"/>
      <c r="H216" s="78"/>
      <c r="I216" s="379"/>
      <c r="J216" s="78"/>
      <c r="K216" s="78"/>
      <c r="L216" s="78"/>
      <c r="M216" s="78"/>
      <c r="N216" s="78"/>
      <c r="O216" s="78"/>
    </row>
    <row r="217" ht="15.75" customHeight="1">
      <c r="A217" s="78"/>
      <c r="B217" s="607"/>
      <c r="C217" s="379"/>
      <c r="D217" s="379"/>
      <c r="E217" s="379"/>
      <c r="F217" s="78"/>
      <c r="G217" s="608"/>
      <c r="H217" s="78"/>
      <c r="I217" s="379"/>
      <c r="J217" s="78"/>
      <c r="K217" s="78"/>
      <c r="L217" s="78"/>
      <c r="M217" s="78"/>
      <c r="N217" s="78"/>
      <c r="O217" s="78"/>
    </row>
    <row r="218" ht="15.75" customHeight="1">
      <c r="A218" s="78"/>
      <c r="B218" s="607"/>
      <c r="C218" s="379"/>
      <c r="D218" s="379"/>
      <c r="E218" s="379"/>
      <c r="F218" s="78"/>
      <c r="G218" s="608"/>
      <c r="H218" s="78"/>
      <c r="I218" s="379"/>
      <c r="J218" s="78"/>
      <c r="K218" s="78"/>
      <c r="L218" s="78"/>
      <c r="M218" s="78"/>
      <c r="N218" s="78"/>
      <c r="O218" s="78"/>
    </row>
    <row r="219" ht="15.75" customHeight="1">
      <c r="A219" s="78"/>
      <c r="B219" s="607"/>
      <c r="C219" s="379"/>
      <c r="D219" s="379"/>
      <c r="E219" s="379"/>
      <c r="F219" s="78"/>
      <c r="G219" s="608"/>
      <c r="H219" s="78"/>
      <c r="I219" s="379"/>
      <c r="J219" s="78"/>
      <c r="K219" s="78"/>
      <c r="L219" s="78"/>
      <c r="M219" s="78"/>
      <c r="N219" s="78"/>
      <c r="O219" s="78"/>
    </row>
    <row r="220" ht="15.75" customHeight="1">
      <c r="A220" s="78"/>
      <c r="B220" s="607"/>
      <c r="C220" s="379"/>
      <c r="D220" s="379"/>
      <c r="E220" s="379"/>
      <c r="F220" s="78"/>
      <c r="G220" s="608"/>
      <c r="H220" s="78"/>
      <c r="I220" s="379"/>
      <c r="J220" s="78"/>
      <c r="K220" s="78"/>
      <c r="L220" s="78"/>
      <c r="M220" s="78"/>
      <c r="N220" s="78"/>
      <c r="O220" s="78"/>
    </row>
    <row r="221" ht="15.75" customHeight="1">
      <c r="A221" s="78"/>
      <c r="B221" s="607"/>
      <c r="C221" s="379"/>
      <c r="D221" s="379"/>
      <c r="E221" s="379"/>
      <c r="F221" s="78"/>
      <c r="G221" s="608"/>
      <c r="H221" s="78"/>
      <c r="I221" s="379"/>
      <c r="J221" s="78"/>
      <c r="K221" s="78"/>
      <c r="L221" s="78"/>
      <c r="M221" s="78"/>
      <c r="N221" s="78"/>
      <c r="O221" s="78"/>
    </row>
    <row r="222" ht="15.75" customHeight="1">
      <c r="A222" s="78"/>
      <c r="B222" s="607"/>
      <c r="C222" s="379"/>
      <c r="D222" s="379"/>
      <c r="E222" s="379"/>
      <c r="F222" s="78"/>
      <c r="G222" s="608"/>
      <c r="H222" s="78"/>
      <c r="I222" s="379"/>
      <c r="J222" s="78"/>
      <c r="K222" s="78"/>
      <c r="L222" s="78"/>
      <c r="M222" s="78"/>
      <c r="N222" s="78"/>
      <c r="O222" s="78"/>
    </row>
    <row r="223" ht="15.75" customHeight="1">
      <c r="A223" s="78"/>
      <c r="B223" s="607"/>
      <c r="C223" s="379"/>
      <c r="D223" s="379"/>
      <c r="E223" s="379"/>
      <c r="F223" s="78"/>
      <c r="G223" s="608"/>
      <c r="H223" s="78"/>
      <c r="I223" s="379"/>
      <c r="J223" s="78"/>
      <c r="K223" s="78"/>
      <c r="L223" s="78"/>
      <c r="M223" s="78"/>
      <c r="N223" s="78"/>
      <c r="O223" s="78"/>
    </row>
    <row r="224" ht="15.75" customHeight="1">
      <c r="A224" s="78"/>
      <c r="B224" s="607"/>
      <c r="C224" s="379"/>
      <c r="D224" s="379"/>
      <c r="E224" s="379"/>
      <c r="F224" s="78"/>
      <c r="G224" s="608"/>
      <c r="H224" s="78"/>
      <c r="I224" s="379"/>
      <c r="J224" s="78"/>
      <c r="K224" s="78"/>
      <c r="L224" s="78"/>
      <c r="M224" s="78"/>
      <c r="N224" s="78"/>
      <c r="O224" s="78"/>
    </row>
    <row r="225" ht="15.75" customHeight="1">
      <c r="A225" s="78"/>
      <c r="B225" s="607"/>
      <c r="C225" s="379"/>
      <c r="D225" s="379"/>
      <c r="E225" s="379"/>
      <c r="F225" s="78"/>
      <c r="G225" s="608"/>
      <c r="H225" s="78"/>
      <c r="I225" s="379"/>
      <c r="J225" s="78"/>
      <c r="K225" s="78"/>
      <c r="L225" s="78"/>
      <c r="M225" s="78"/>
      <c r="N225" s="78"/>
      <c r="O225" s="78"/>
    </row>
    <row r="226" ht="15.75" customHeight="1">
      <c r="A226" s="78"/>
      <c r="B226" s="607"/>
      <c r="C226" s="379"/>
      <c r="D226" s="379"/>
      <c r="E226" s="379"/>
      <c r="F226" s="78"/>
      <c r="G226" s="608"/>
      <c r="H226" s="78"/>
      <c r="I226" s="379"/>
      <c r="J226" s="78"/>
      <c r="K226" s="78"/>
      <c r="L226" s="78"/>
      <c r="M226" s="78"/>
      <c r="N226" s="78"/>
      <c r="O226" s="78"/>
    </row>
    <row r="227" ht="15.75" customHeight="1">
      <c r="A227" s="78"/>
      <c r="B227" s="607"/>
      <c r="C227" s="379"/>
      <c r="D227" s="379"/>
      <c r="E227" s="379"/>
      <c r="F227" s="78"/>
      <c r="G227" s="608"/>
      <c r="H227" s="78"/>
      <c r="I227" s="379"/>
      <c r="J227" s="78"/>
      <c r="K227" s="78"/>
      <c r="L227" s="78"/>
      <c r="M227" s="78"/>
      <c r="N227" s="78"/>
      <c r="O227" s="78"/>
    </row>
    <row r="228" ht="15.75" customHeight="1">
      <c r="A228" s="78"/>
      <c r="B228" s="607"/>
      <c r="C228" s="379"/>
      <c r="D228" s="379"/>
      <c r="E228" s="379"/>
      <c r="F228" s="78"/>
      <c r="G228" s="608"/>
      <c r="H228" s="78"/>
      <c r="I228" s="379"/>
      <c r="J228" s="78"/>
      <c r="K228" s="78"/>
      <c r="L228" s="78"/>
      <c r="M228" s="78"/>
      <c r="N228" s="78"/>
      <c r="O228" s="78"/>
    </row>
    <row r="229" ht="15.75" customHeight="1">
      <c r="A229" s="78"/>
      <c r="B229" s="607"/>
      <c r="C229" s="379"/>
      <c r="D229" s="379"/>
      <c r="E229" s="379"/>
      <c r="F229" s="78"/>
      <c r="G229" s="608"/>
      <c r="H229" s="78"/>
      <c r="I229" s="379"/>
      <c r="J229" s="78"/>
      <c r="K229" s="78"/>
      <c r="L229" s="78"/>
      <c r="M229" s="78"/>
      <c r="N229" s="78"/>
      <c r="O229" s="78"/>
    </row>
    <row r="230" ht="15.75" customHeight="1">
      <c r="A230" s="78"/>
      <c r="B230" s="607"/>
      <c r="C230" s="379"/>
      <c r="D230" s="379"/>
      <c r="E230" s="379"/>
      <c r="F230" s="78"/>
      <c r="G230" s="608"/>
      <c r="H230" s="78"/>
      <c r="I230" s="379"/>
      <c r="J230" s="78"/>
      <c r="K230" s="78"/>
      <c r="L230" s="78"/>
      <c r="M230" s="78"/>
      <c r="N230" s="78"/>
      <c r="O230" s="78"/>
    </row>
    <row r="231" ht="15.75" customHeight="1">
      <c r="A231" s="78"/>
      <c r="B231" s="607"/>
      <c r="C231" s="379"/>
      <c r="D231" s="379"/>
      <c r="E231" s="379"/>
      <c r="F231" s="78"/>
      <c r="G231" s="608"/>
      <c r="H231" s="78"/>
      <c r="I231" s="379"/>
      <c r="J231" s="78"/>
      <c r="K231" s="78"/>
      <c r="L231" s="78"/>
      <c r="M231" s="78"/>
      <c r="N231" s="78"/>
      <c r="O231" s="78"/>
    </row>
    <row r="232" ht="15.75" customHeight="1">
      <c r="A232" s="78"/>
      <c r="B232" s="607"/>
      <c r="C232" s="379"/>
      <c r="D232" s="379"/>
      <c r="E232" s="379"/>
      <c r="F232" s="78"/>
      <c r="G232" s="608"/>
      <c r="H232" s="78"/>
      <c r="I232" s="379"/>
      <c r="J232" s="78"/>
      <c r="K232" s="78"/>
      <c r="L232" s="78"/>
      <c r="M232" s="78"/>
      <c r="N232" s="78"/>
      <c r="O232" s="78"/>
    </row>
    <row r="233" ht="15.75" customHeight="1">
      <c r="A233" s="78"/>
      <c r="B233" s="607"/>
      <c r="C233" s="379"/>
      <c r="D233" s="379"/>
      <c r="E233" s="379"/>
      <c r="F233" s="78"/>
      <c r="G233" s="608"/>
      <c r="H233" s="78"/>
      <c r="I233" s="379"/>
      <c r="J233" s="78"/>
      <c r="K233" s="78"/>
      <c r="L233" s="78"/>
      <c r="M233" s="78"/>
      <c r="N233" s="78"/>
      <c r="O233" s="78"/>
    </row>
    <row r="234" ht="15.75" customHeight="1">
      <c r="A234" s="78"/>
      <c r="B234" s="607"/>
      <c r="C234" s="379"/>
      <c r="D234" s="379"/>
      <c r="E234" s="379"/>
      <c r="F234" s="78"/>
      <c r="G234" s="608"/>
      <c r="H234" s="78"/>
      <c r="I234" s="379"/>
      <c r="J234" s="78"/>
      <c r="K234" s="78"/>
      <c r="L234" s="78"/>
      <c r="M234" s="78"/>
      <c r="N234" s="78"/>
      <c r="O234" s="78"/>
    </row>
    <row r="235" ht="15.75" customHeight="1">
      <c r="A235" s="78"/>
      <c r="B235" s="607"/>
      <c r="C235" s="379"/>
      <c r="D235" s="379"/>
      <c r="E235" s="379"/>
      <c r="F235" s="78"/>
      <c r="G235" s="608"/>
      <c r="H235" s="78"/>
      <c r="I235" s="379"/>
      <c r="J235" s="78"/>
      <c r="K235" s="78"/>
      <c r="L235" s="78"/>
      <c r="M235" s="78"/>
      <c r="N235" s="78"/>
      <c r="O235" s="78"/>
    </row>
    <row r="236" ht="15.75" customHeight="1">
      <c r="A236" s="78"/>
      <c r="B236" s="607"/>
      <c r="C236" s="379"/>
      <c r="D236" s="379"/>
      <c r="E236" s="379"/>
      <c r="F236" s="78"/>
      <c r="G236" s="608"/>
      <c r="H236" s="78"/>
      <c r="I236" s="379"/>
      <c r="J236" s="78"/>
      <c r="K236" s="78"/>
      <c r="L236" s="78"/>
      <c r="M236" s="78"/>
      <c r="N236" s="78"/>
      <c r="O236" s="78"/>
    </row>
    <row r="237" ht="15.75" customHeight="1">
      <c r="A237" s="78"/>
      <c r="B237" s="607"/>
      <c r="C237" s="379"/>
      <c r="D237" s="379"/>
      <c r="E237" s="379"/>
      <c r="F237" s="78"/>
      <c r="G237" s="608"/>
      <c r="H237" s="78"/>
      <c r="I237" s="379"/>
      <c r="J237" s="78"/>
      <c r="K237" s="78"/>
      <c r="L237" s="78"/>
      <c r="M237" s="78"/>
      <c r="N237" s="78"/>
      <c r="O237" s="78"/>
    </row>
    <row r="238" ht="15.75" customHeight="1">
      <c r="A238" s="78"/>
      <c r="B238" s="607"/>
      <c r="C238" s="379"/>
      <c r="D238" s="379"/>
      <c r="E238" s="379"/>
      <c r="F238" s="78"/>
      <c r="G238" s="608"/>
      <c r="H238" s="78"/>
      <c r="I238" s="379"/>
      <c r="J238" s="78"/>
      <c r="K238" s="78"/>
      <c r="L238" s="78"/>
      <c r="M238" s="78"/>
      <c r="N238" s="78"/>
      <c r="O238" s="78"/>
    </row>
    <row r="239" ht="15.75" customHeight="1">
      <c r="A239" s="78"/>
      <c r="B239" s="607"/>
      <c r="C239" s="379"/>
      <c r="D239" s="379"/>
      <c r="E239" s="379"/>
      <c r="F239" s="78"/>
      <c r="G239" s="608"/>
      <c r="H239" s="78"/>
      <c r="I239" s="379"/>
      <c r="J239" s="78"/>
      <c r="K239" s="78"/>
      <c r="L239" s="78"/>
      <c r="M239" s="78"/>
      <c r="N239" s="78"/>
      <c r="O239" s="78"/>
    </row>
    <row r="240" ht="15.75" customHeight="1">
      <c r="A240" s="78"/>
      <c r="B240" s="607"/>
      <c r="C240" s="379"/>
      <c r="D240" s="379"/>
      <c r="E240" s="379"/>
      <c r="F240" s="78"/>
      <c r="G240" s="608"/>
      <c r="H240" s="78"/>
      <c r="I240" s="379"/>
      <c r="J240" s="78"/>
      <c r="K240" s="78"/>
      <c r="L240" s="78"/>
      <c r="M240" s="78"/>
      <c r="N240" s="78"/>
      <c r="O240" s="78"/>
    </row>
    <row r="241" ht="15.75" customHeight="1">
      <c r="A241" s="78"/>
      <c r="B241" s="607"/>
      <c r="C241" s="379"/>
      <c r="D241" s="379"/>
      <c r="E241" s="379"/>
      <c r="F241" s="78"/>
      <c r="G241" s="608"/>
      <c r="H241" s="78"/>
      <c r="I241" s="379"/>
      <c r="J241" s="78"/>
      <c r="K241" s="78"/>
      <c r="L241" s="78"/>
      <c r="M241" s="78"/>
      <c r="N241" s="78"/>
      <c r="O241" s="78"/>
    </row>
    <row r="242" ht="15.75" customHeight="1">
      <c r="A242" s="78"/>
      <c r="B242" s="607"/>
      <c r="C242" s="379"/>
      <c r="D242" s="379"/>
      <c r="E242" s="379"/>
      <c r="F242" s="78"/>
      <c r="G242" s="608"/>
      <c r="H242" s="78"/>
      <c r="I242" s="379"/>
      <c r="J242" s="78"/>
      <c r="K242" s="78"/>
      <c r="L242" s="78"/>
      <c r="M242" s="78"/>
      <c r="N242" s="78"/>
      <c r="O242" s="78"/>
    </row>
    <row r="243" ht="15.75" customHeight="1">
      <c r="A243" s="78"/>
      <c r="B243" s="607"/>
      <c r="C243" s="379"/>
      <c r="D243" s="379"/>
      <c r="E243" s="379"/>
      <c r="F243" s="78"/>
      <c r="G243" s="608"/>
      <c r="H243" s="78"/>
      <c r="I243" s="379"/>
      <c r="J243" s="78"/>
      <c r="K243" s="78"/>
      <c r="L243" s="78"/>
      <c r="M243" s="78"/>
      <c r="N243" s="78"/>
      <c r="O243" s="78"/>
    </row>
    <row r="244" ht="15.75" customHeight="1">
      <c r="A244" s="78"/>
      <c r="B244" s="607"/>
      <c r="C244" s="379"/>
      <c r="D244" s="379"/>
      <c r="E244" s="379"/>
      <c r="F244" s="78"/>
      <c r="G244" s="608"/>
      <c r="H244" s="78"/>
      <c r="I244" s="379"/>
      <c r="J244" s="78"/>
      <c r="K244" s="78"/>
      <c r="L244" s="78"/>
      <c r="M244" s="78"/>
      <c r="N244" s="78"/>
      <c r="O244" s="78"/>
    </row>
    <row r="245" ht="15.75" customHeight="1">
      <c r="A245" s="78"/>
      <c r="B245" s="607"/>
      <c r="C245" s="379"/>
      <c r="D245" s="379"/>
      <c r="E245" s="379"/>
      <c r="F245" s="78"/>
      <c r="G245" s="608"/>
      <c r="H245" s="78"/>
      <c r="I245" s="379"/>
      <c r="J245" s="78"/>
      <c r="K245" s="78"/>
      <c r="L245" s="78"/>
      <c r="M245" s="78"/>
      <c r="N245" s="78"/>
      <c r="O245" s="78"/>
    </row>
    <row r="246" ht="15.75" customHeight="1">
      <c r="A246" s="78"/>
      <c r="B246" s="607"/>
      <c r="C246" s="379"/>
      <c r="D246" s="379"/>
      <c r="E246" s="379"/>
      <c r="F246" s="78"/>
      <c r="G246" s="608"/>
      <c r="H246" s="78"/>
      <c r="I246" s="379"/>
      <c r="J246" s="78"/>
      <c r="K246" s="78"/>
      <c r="L246" s="78"/>
      <c r="M246" s="78"/>
      <c r="N246" s="78"/>
      <c r="O246" s="78"/>
    </row>
    <row r="247" ht="15.75" customHeight="1">
      <c r="A247" s="78"/>
      <c r="B247" s="607"/>
      <c r="C247" s="379"/>
      <c r="D247" s="379"/>
      <c r="E247" s="379"/>
      <c r="F247" s="78"/>
      <c r="G247" s="608"/>
      <c r="H247" s="78"/>
      <c r="I247" s="379"/>
      <c r="J247" s="78"/>
      <c r="K247" s="78"/>
      <c r="L247" s="78"/>
      <c r="M247" s="78"/>
      <c r="N247" s="78"/>
      <c r="O247" s="78"/>
    </row>
    <row r="248" ht="15.75" customHeight="1">
      <c r="A248" s="78"/>
      <c r="B248" s="607"/>
      <c r="C248" s="379"/>
      <c r="D248" s="379"/>
      <c r="E248" s="379"/>
      <c r="F248" s="78"/>
      <c r="G248" s="608"/>
      <c r="H248" s="78"/>
      <c r="I248" s="379"/>
      <c r="J248" s="78"/>
      <c r="K248" s="78"/>
      <c r="L248" s="78"/>
      <c r="M248" s="78"/>
      <c r="N248" s="78"/>
      <c r="O248" s="78"/>
    </row>
    <row r="249" ht="15.75" customHeight="1">
      <c r="A249" s="78"/>
      <c r="B249" s="607"/>
      <c r="C249" s="379"/>
      <c r="D249" s="379"/>
      <c r="E249" s="379"/>
      <c r="F249" s="78"/>
      <c r="G249" s="608"/>
      <c r="H249" s="78"/>
      <c r="I249" s="379"/>
      <c r="J249" s="78"/>
      <c r="K249" s="78"/>
      <c r="L249" s="78"/>
      <c r="M249" s="78"/>
      <c r="N249" s="78"/>
      <c r="O249" s="78"/>
    </row>
    <row r="250" ht="15.75" customHeight="1">
      <c r="A250" s="78"/>
      <c r="B250" s="607"/>
      <c r="C250" s="379"/>
      <c r="D250" s="379"/>
      <c r="E250" s="379"/>
      <c r="F250" s="78"/>
      <c r="G250" s="608"/>
      <c r="H250" s="78"/>
      <c r="I250" s="379"/>
      <c r="J250" s="78"/>
      <c r="K250" s="78"/>
      <c r="L250" s="78"/>
      <c r="M250" s="78"/>
      <c r="N250" s="78"/>
      <c r="O250" s="78"/>
    </row>
    <row r="251" ht="15.75" customHeight="1">
      <c r="A251" s="78"/>
      <c r="B251" s="607"/>
      <c r="C251" s="379"/>
      <c r="D251" s="379"/>
      <c r="E251" s="379"/>
      <c r="F251" s="78"/>
      <c r="G251" s="608"/>
      <c r="H251" s="78"/>
      <c r="I251" s="379"/>
      <c r="J251" s="78"/>
      <c r="K251" s="78"/>
      <c r="L251" s="78"/>
      <c r="M251" s="78"/>
      <c r="N251" s="78"/>
      <c r="O251" s="78"/>
    </row>
    <row r="252" ht="15.75" customHeight="1">
      <c r="A252" s="78"/>
      <c r="B252" s="607"/>
      <c r="C252" s="379"/>
      <c r="D252" s="379"/>
      <c r="E252" s="379"/>
      <c r="F252" s="78"/>
      <c r="G252" s="608"/>
      <c r="H252" s="78"/>
      <c r="I252" s="379"/>
      <c r="J252" s="78"/>
      <c r="K252" s="78"/>
      <c r="L252" s="78"/>
      <c r="M252" s="78"/>
      <c r="N252" s="78"/>
      <c r="O252" s="78"/>
    </row>
    <row r="253" ht="15.75" customHeight="1">
      <c r="A253" s="78"/>
      <c r="B253" s="607"/>
      <c r="C253" s="379"/>
      <c r="D253" s="379"/>
      <c r="E253" s="379"/>
      <c r="F253" s="78"/>
      <c r="G253" s="608"/>
      <c r="H253" s="78"/>
      <c r="I253" s="379"/>
      <c r="J253" s="78"/>
      <c r="K253" s="78"/>
      <c r="L253" s="78"/>
      <c r="M253" s="78"/>
      <c r="N253" s="78"/>
      <c r="O253" s="78"/>
    </row>
    <row r="254" ht="15.75" customHeight="1">
      <c r="A254" s="78"/>
      <c r="B254" s="607"/>
      <c r="C254" s="379"/>
      <c r="D254" s="379"/>
      <c r="E254" s="379"/>
      <c r="F254" s="78"/>
      <c r="G254" s="608"/>
      <c r="H254" s="78"/>
      <c r="I254" s="379"/>
      <c r="J254" s="78"/>
      <c r="K254" s="78"/>
      <c r="L254" s="78"/>
      <c r="M254" s="78"/>
      <c r="N254" s="78"/>
      <c r="O254" s="78"/>
    </row>
    <row r="255" ht="15.75" customHeight="1">
      <c r="A255" s="78"/>
      <c r="B255" s="607"/>
      <c r="C255" s="379"/>
      <c r="D255" s="379"/>
      <c r="E255" s="379"/>
      <c r="F255" s="78"/>
      <c r="G255" s="608"/>
      <c r="H255" s="78"/>
      <c r="I255" s="379"/>
      <c r="J255" s="78"/>
      <c r="K255" s="78"/>
      <c r="L255" s="78"/>
      <c r="M255" s="78"/>
      <c r="N255" s="78"/>
      <c r="O255" s="78"/>
    </row>
    <row r="256" ht="15.75" customHeight="1">
      <c r="A256" s="78"/>
      <c r="B256" s="607"/>
      <c r="C256" s="379"/>
      <c r="D256" s="379"/>
      <c r="E256" s="379"/>
      <c r="F256" s="78"/>
      <c r="G256" s="608"/>
      <c r="H256" s="78"/>
      <c r="I256" s="379"/>
      <c r="J256" s="78"/>
      <c r="K256" s="78"/>
      <c r="L256" s="78"/>
      <c r="M256" s="78"/>
      <c r="N256" s="78"/>
      <c r="O256" s="78"/>
    </row>
    <row r="257" ht="15.75" customHeight="1">
      <c r="A257" s="78"/>
      <c r="B257" s="607"/>
      <c r="C257" s="379"/>
      <c r="D257" s="379"/>
      <c r="E257" s="379"/>
      <c r="F257" s="78"/>
      <c r="G257" s="608"/>
      <c r="H257" s="78"/>
      <c r="I257" s="379"/>
      <c r="J257" s="78"/>
      <c r="K257" s="78"/>
      <c r="L257" s="78"/>
      <c r="M257" s="78"/>
      <c r="N257" s="78"/>
      <c r="O257" s="78"/>
    </row>
    <row r="258" ht="15.75" customHeight="1">
      <c r="A258" s="78"/>
      <c r="B258" s="607"/>
      <c r="C258" s="379"/>
      <c r="D258" s="379"/>
      <c r="E258" s="379"/>
      <c r="F258" s="78"/>
      <c r="G258" s="608"/>
      <c r="H258" s="78"/>
      <c r="I258" s="379"/>
      <c r="J258" s="78"/>
      <c r="K258" s="78"/>
      <c r="L258" s="78"/>
      <c r="M258" s="78"/>
      <c r="N258" s="78"/>
      <c r="O258" s="78"/>
    </row>
    <row r="259" ht="15.75" customHeight="1">
      <c r="A259" s="78"/>
      <c r="B259" s="607"/>
      <c r="C259" s="379"/>
      <c r="D259" s="379"/>
      <c r="E259" s="379"/>
      <c r="F259" s="78"/>
      <c r="G259" s="608"/>
      <c r="H259" s="78"/>
      <c r="I259" s="379"/>
      <c r="J259" s="78"/>
      <c r="K259" s="78"/>
      <c r="L259" s="78"/>
      <c r="M259" s="78"/>
      <c r="N259" s="78"/>
      <c r="O259" s="78"/>
    </row>
    <row r="260" ht="15.75" customHeight="1">
      <c r="A260" s="78"/>
      <c r="B260" s="607"/>
      <c r="C260" s="379"/>
      <c r="D260" s="379"/>
      <c r="E260" s="379"/>
      <c r="F260" s="78"/>
      <c r="G260" s="608"/>
      <c r="H260" s="78"/>
      <c r="I260" s="379"/>
      <c r="J260" s="78"/>
      <c r="K260" s="78"/>
      <c r="L260" s="78"/>
      <c r="M260" s="78"/>
      <c r="N260" s="78"/>
      <c r="O260" s="78"/>
    </row>
    <row r="261" ht="15.75" customHeight="1">
      <c r="A261" s="78"/>
      <c r="B261" s="607"/>
      <c r="C261" s="379"/>
      <c r="D261" s="379"/>
      <c r="E261" s="379"/>
      <c r="F261" s="78"/>
      <c r="G261" s="608"/>
      <c r="H261" s="78"/>
      <c r="I261" s="379"/>
      <c r="J261" s="78"/>
      <c r="K261" s="78"/>
      <c r="L261" s="78"/>
      <c r="M261" s="78"/>
      <c r="N261" s="78"/>
      <c r="O261" s="78"/>
    </row>
    <row r="262" ht="15.75" customHeight="1">
      <c r="A262" s="78"/>
      <c r="B262" s="607"/>
      <c r="C262" s="379"/>
      <c r="D262" s="379"/>
      <c r="E262" s="379"/>
      <c r="F262" s="78"/>
      <c r="G262" s="608"/>
      <c r="H262" s="78"/>
      <c r="I262" s="379"/>
      <c r="J262" s="78"/>
      <c r="K262" s="78"/>
      <c r="L262" s="78"/>
      <c r="M262" s="78"/>
      <c r="N262" s="78"/>
      <c r="O262" s="78"/>
    </row>
    <row r="263" ht="15.75" customHeight="1">
      <c r="A263" s="78"/>
      <c r="B263" s="607"/>
      <c r="C263" s="379"/>
      <c r="D263" s="379"/>
      <c r="E263" s="379"/>
      <c r="F263" s="78"/>
      <c r="G263" s="608"/>
      <c r="H263" s="78"/>
      <c r="I263" s="379"/>
      <c r="J263" s="78"/>
      <c r="K263" s="78"/>
      <c r="L263" s="78"/>
      <c r="M263" s="78"/>
      <c r="N263" s="78"/>
      <c r="O263" s="78"/>
    </row>
    <row r="264" ht="15.75" customHeight="1">
      <c r="A264" s="78"/>
      <c r="B264" s="607"/>
      <c r="C264" s="379"/>
      <c r="D264" s="379"/>
      <c r="E264" s="379"/>
      <c r="F264" s="78"/>
      <c r="G264" s="608"/>
      <c r="H264" s="78"/>
      <c r="I264" s="379"/>
      <c r="J264" s="78"/>
      <c r="K264" s="78"/>
      <c r="L264" s="78"/>
      <c r="M264" s="78"/>
      <c r="N264" s="78"/>
      <c r="O264" s="78"/>
    </row>
    <row r="265" ht="15.75" customHeight="1">
      <c r="A265" s="78"/>
      <c r="B265" s="607"/>
      <c r="C265" s="379"/>
      <c r="D265" s="379"/>
      <c r="E265" s="379"/>
      <c r="F265" s="78"/>
      <c r="G265" s="608"/>
      <c r="H265" s="78"/>
      <c r="I265" s="379"/>
      <c r="J265" s="78"/>
      <c r="K265" s="78"/>
      <c r="L265" s="78"/>
      <c r="M265" s="78"/>
      <c r="N265" s="78"/>
      <c r="O265" s="78"/>
    </row>
    <row r="266" ht="15.75" customHeight="1">
      <c r="A266" s="78"/>
      <c r="B266" s="607"/>
      <c r="C266" s="379"/>
      <c r="D266" s="379"/>
      <c r="E266" s="379"/>
      <c r="F266" s="78"/>
      <c r="G266" s="608"/>
      <c r="H266" s="78"/>
      <c r="I266" s="379"/>
      <c r="J266" s="78"/>
      <c r="K266" s="78"/>
      <c r="L266" s="78"/>
      <c r="M266" s="78"/>
      <c r="N266" s="78"/>
      <c r="O266" s="78"/>
    </row>
    <row r="267" ht="15.75" customHeight="1">
      <c r="A267" s="78"/>
      <c r="B267" s="607"/>
      <c r="C267" s="379"/>
      <c r="D267" s="379"/>
      <c r="E267" s="379"/>
      <c r="F267" s="78"/>
      <c r="G267" s="608"/>
      <c r="H267" s="78"/>
      <c r="I267" s="379"/>
      <c r="J267" s="78"/>
      <c r="K267" s="78"/>
      <c r="L267" s="78"/>
      <c r="M267" s="78"/>
      <c r="N267" s="78"/>
      <c r="O267" s="78"/>
    </row>
    <row r="268" ht="15.75" customHeight="1">
      <c r="A268" s="78"/>
      <c r="B268" s="607"/>
      <c r="C268" s="379"/>
      <c r="D268" s="379"/>
      <c r="E268" s="379"/>
      <c r="F268" s="78"/>
      <c r="G268" s="608"/>
      <c r="H268" s="78"/>
      <c r="I268" s="379"/>
      <c r="J268" s="78"/>
      <c r="K268" s="78"/>
      <c r="L268" s="78"/>
      <c r="M268" s="78"/>
      <c r="N268" s="78"/>
      <c r="O268" s="78"/>
    </row>
    <row r="269" ht="15.75" customHeight="1">
      <c r="A269" s="78"/>
      <c r="B269" s="607"/>
      <c r="C269" s="379"/>
      <c r="D269" s="379"/>
      <c r="E269" s="379"/>
      <c r="F269" s="78"/>
      <c r="G269" s="608"/>
      <c r="H269" s="78"/>
      <c r="I269" s="379"/>
      <c r="J269" s="78"/>
      <c r="K269" s="78"/>
      <c r="L269" s="78"/>
      <c r="M269" s="78"/>
      <c r="N269" s="78"/>
      <c r="O269" s="78"/>
    </row>
    <row r="270" ht="15.75" customHeight="1">
      <c r="A270" s="78"/>
      <c r="B270" s="607"/>
      <c r="C270" s="379"/>
      <c r="D270" s="379"/>
      <c r="E270" s="379"/>
      <c r="F270" s="78"/>
      <c r="G270" s="608"/>
      <c r="H270" s="78"/>
      <c r="I270" s="379"/>
      <c r="J270" s="78"/>
      <c r="K270" s="78"/>
      <c r="L270" s="78"/>
      <c r="M270" s="78"/>
      <c r="N270" s="78"/>
      <c r="O270" s="78"/>
    </row>
    <row r="271" ht="15.75" customHeight="1">
      <c r="A271" s="78"/>
      <c r="B271" s="607"/>
      <c r="C271" s="379"/>
      <c r="D271" s="379"/>
      <c r="E271" s="379"/>
      <c r="F271" s="78"/>
      <c r="G271" s="608"/>
      <c r="H271" s="78"/>
      <c r="I271" s="379"/>
      <c r="J271" s="78"/>
      <c r="K271" s="78"/>
      <c r="L271" s="78"/>
      <c r="M271" s="78"/>
      <c r="N271" s="78"/>
      <c r="O271" s="78"/>
    </row>
    <row r="272" ht="15.75" customHeight="1">
      <c r="A272" s="78"/>
      <c r="B272" s="607"/>
      <c r="C272" s="379"/>
      <c r="D272" s="379"/>
      <c r="E272" s="379"/>
      <c r="F272" s="78"/>
      <c r="G272" s="608"/>
      <c r="H272" s="78"/>
      <c r="I272" s="379"/>
      <c r="J272" s="78"/>
      <c r="K272" s="78"/>
      <c r="L272" s="78"/>
      <c r="M272" s="78"/>
      <c r="N272" s="78"/>
      <c r="O272" s="78"/>
    </row>
    <row r="273" ht="15.75" customHeight="1">
      <c r="A273" s="78"/>
      <c r="B273" s="607"/>
      <c r="C273" s="379"/>
      <c r="D273" s="379"/>
      <c r="E273" s="379"/>
      <c r="F273" s="78"/>
      <c r="G273" s="608"/>
      <c r="H273" s="78"/>
      <c r="I273" s="379"/>
      <c r="J273" s="78"/>
      <c r="K273" s="78"/>
      <c r="L273" s="78"/>
      <c r="M273" s="78"/>
      <c r="N273" s="78"/>
      <c r="O273" s="78"/>
    </row>
    <row r="274" ht="15.75" customHeight="1">
      <c r="A274" s="78"/>
      <c r="B274" s="607"/>
      <c r="C274" s="379"/>
      <c r="D274" s="379"/>
      <c r="E274" s="379"/>
      <c r="F274" s="78"/>
      <c r="G274" s="608"/>
      <c r="H274" s="78"/>
      <c r="I274" s="379"/>
      <c r="J274" s="78"/>
      <c r="K274" s="78"/>
      <c r="L274" s="78"/>
      <c r="M274" s="78"/>
      <c r="N274" s="78"/>
      <c r="O274" s="78"/>
    </row>
    <row r="275" ht="15.75" customHeight="1">
      <c r="A275" s="78"/>
      <c r="B275" s="607"/>
      <c r="C275" s="379"/>
      <c r="D275" s="379"/>
      <c r="E275" s="379"/>
      <c r="F275" s="78"/>
      <c r="G275" s="608"/>
      <c r="H275" s="78"/>
      <c r="I275" s="379"/>
      <c r="J275" s="78"/>
      <c r="K275" s="78"/>
      <c r="L275" s="78"/>
      <c r="M275" s="78"/>
      <c r="N275" s="78"/>
      <c r="O275" s="78"/>
    </row>
    <row r="276" ht="15.75" customHeight="1">
      <c r="A276" s="78"/>
      <c r="B276" s="607"/>
      <c r="C276" s="379"/>
      <c r="D276" s="379"/>
      <c r="E276" s="379"/>
      <c r="F276" s="78"/>
      <c r="G276" s="608"/>
      <c r="H276" s="78"/>
      <c r="I276" s="379"/>
      <c r="J276" s="78"/>
      <c r="K276" s="78"/>
      <c r="L276" s="78"/>
      <c r="M276" s="78"/>
      <c r="N276" s="78"/>
      <c r="O276" s="78"/>
    </row>
    <row r="277" ht="15.75" customHeight="1">
      <c r="A277" s="78"/>
      <c r="B277" s="607"/>
      <c r="C277" s="379"/>
      <c r="D277" s="379"/>
      <c r="E277" s="379"/>
      <c r="F277" s="78"/>
      <c r="G277" s="608"/>
      <c r="H277" s="78"/>
      <c r="I277" s="379"/>
      <c r="J277" s="78"/>
      <c r="K277" s="78"/>
      <c r="L277" s="78"/>
      <c r="M277" s="78"/>
      <c r="N277" s="78"/>
      <c r="O277" s="78"/>
    </row>
    <row r="278" ht="15.75" customHeight="1">
      <c r="A278" s="78"/>
      <c r="B278" s="607"/>
      <c r="C278" s="379"/>
      <c r="D278" s="379"/>
      <c r="E278" s="379"/>
      <c r="F278" s="78"/>
      <c r="G278" s="608"/>
      <c r="H278" s="78"/>
      <c r="I278" s="379"/>
      <c r="J278" s="78"/>
      <c r="K278" s="78"/>
      <c r="L278" s="78"/>
      <c r="M278" s="78"/>
      <c r="N278" s="78"/>
      <c r="O278" s="78"/>
    </row>
    <row r="279" ht="15.75" customHeight="1">
      <c r="A279" s="78"/>
      <c r="B279" s="607"/>
      <c r="C279" s="379"/>
      <c r="D279" s="379"/>
      <c r="E279" s="379"/>
      <c r="F279" s="78"/>
      <c r="G279" s="608"/>
      <c r="H279" s="78"/>
      <c r="I279" s="379"/>
      <c r="J279" s="78"/>
      <c r="K279" s="78"/>
      <c r="L279" s="78"/>
      <c r="M279" s="78"/>
      <c r="N279" s="78"/>
      <c r="O279" s="78"/>
    </row>
    <row r="280" ht="15.75" customHeight="1">
      <c r="A280" s="78"/>
      <c r="B280" s="607"/>
      <c r="C280" s="379"/>
      <c r="D280" s="379"/>
      <c r="E280" s="379"/>
      <c r="F280" s="78"/>
      <c r="G280" s="608"/>
      <c r="H280" s="78"/>
      <c r="I280" s="379"/>
      <c r="J280" s="78"/>
      <c r="K280" s="78"/>
      <c r="L280" s="78"/>
      <c r="M280" s="78"/>
      <c r="N280" s="78"/>
      <c r="O280" s="78"/>
    </row>
    <row r="281" ht="15.75" customHeight="1">
      <c r="A281" s="78"/>
      <c r="B281" s="607"/>
      <c r="C281" s="379"/>
      <c r="D281" s="379"/>
      <c r="E281" s="379"/>
      <c r="F281" s="78"/>
      <c r="G281" s="608"/>
      <c r="H281" s="78"/>
      <c r="I281" s="379"/>
      <c r="J281" s="78"/>
      <c r="K281" s="78"/>
      <c r="L281" s="78"/>
      <c r="M281" s="78"/>
      <c r="N281" s="78"/>
      <c r="O281" s="78"/>
    </row>
    <row r="282" ht="15.75" customHeight="1">
      <c r="A282" s="78"/>
      <c r="B282" s="607"/>
      <c r="C282" s="379"/>
      <c r="D282" s="379"/>
      <c r="E282" s="379"/>
      <c r="F282" s="78"/>
      <c r="G282" s="608"/>
      <c r="H282" s="78"/>
      <c r="I282" s="379"/>
      <c r="J282" s="78"/>
      <c r="K282" s="78"/>
      <c r="L282" s="78"/>
      <c r="M282" s="78"/>
      <c r="N282" s="78"/>
      <c r="O282" s="78"/>
    </row>
    <row r="283" ht="15.75" customHeight="1">
      <c r="A283" s="78"/>
      <c r="B283" s="607"/>
      <c r="C283" s="379"/>
      <c r="D283" s="379"/>
      <c r="E283" s="379"/>
      <c r="F283" s="78"/>
      <c r="G283" s="608"/>
      <c r="H283" s="78"/>
      <c r="I283" s="379"/>
      <c r="J283" s="78"/>
      <c r="K283" s="78"/>
      <c r="L283" s="78"/>
      <c r="M283" s="78"/>
      <c r="N283" s="78"/>
      <c r="O283" s="78"/>
    </row>
    <row r="284" ht="15.75" customHeight="1">
      <c r="A284" s="78"/>
      <c r="B284" s="607"/>
      <c r="C284" s="379"/>
      <c r="D284" s="379"/>
      <c r="E284" s="379"/>
      <c r="F284" s="78"/>
      <c r="G284" s="608"/>
      <c r="H284" s="78"/>
      <c r="I284" s="379"/>
      <c r="J284" s="78"/>
      <c r="K284" s="78"/>
      <c r="L284" s="78"/>
      <c r="M284" s="78"/>
      <c r="N284" s="78"/>
      <c r="O284" s="78"/>
    </row>
    <row r="285" ht="15.75" customHeight="1">
      <c r="A285" s="78"/>
      <c r="B285" s="607"/>
      <c r="C285" s="379"/>
      <c r="D285" s="379"/>
      <c r="E285" s="379"/>
      <c r="F285" s="78"/>
      <c r="G285" s="608"/>
      <c r="H285" s="78"/>
      <c r="I285" s="379"/>
      <c r="J285" s="78"/>
      <c r="K285" s="78"/>
      <c r="L285" s="78"/>
      <c r="M285" s="78"/>
      <c r="N285" s="78"/>
      <c r="O285" s="78"/>
    </row>
    <row r="286" ht="15.75" customHeight="1">
      <c r="A286" s="78"/>
      <c r="B286" s="607"/>
      <c r="C286" s="379"/>
      <c r="D286" s="379"/>
      <c r="E286" s="379"/>
      <c r="F286" s="78"/>
      <c r="G286" s="608"/>
      <c r="H286" s="78"/>
      <c r="I286" s="379"/>
      <c r="J286" s="78"/>
      <c r="K286" s="78"/>
      <c r="L286" s="78"/>
      <c r="M286" s="78"/>
      <c r="N286" s="78"/>
      <c r="O286" s="78"/>
    </row>
    <row r="287" ht="15.75" customHeight="1">
      <c r="A287" s="78"/>
      <c r="B287" s="607"/>
      <c r="C287" s="379"/>
      <c r="D287" s="379"/>
      <c r="E287" s="379"/>
      <c r="F287" s="78"/>
      <c r="G287" s="608"/>
      <c r="H287" s="78"/>
      <c r="I287" s="379"/>
      <c r="J287" s="78"/>
      <c r="K287" s="78"/>
      <c r="L287" s="78"/>
      <c r="M287" s="78"/>
      <c r="N287" s="78"/>
      <c r="O287" s="78"/>
    </row>
    <row r="288" ht="15.75" customHeight="1">
      <c r="A288" s="78"/>
      <c r="B288" s="607"/>
      <c r="C288" s="379"/>
      <c r="D288" s="379"/>
      <c r="E288" s="379"/>
      <c r="F288" s="78"/>
      <c r="G288" s="608"/>
      <c r="H288" s="78"/>
      <c r="I288" s="379"/>
      <c r="J288" s="78"/>
      <c r="K288" s="78"/>
      <c r="L288" s="78"/>
      <c r="M288" s="78"/>
      <c r="N288" s="78"/>
      <c r="O288" s="78"/>
    </row>
    <row r="289" ht="15.75" customHeight="1">
      <c r="A289" s="78"/>
      <c r="B289" s="607"/>
      <c r="C289" s="379"/>
      <c r="D289" s="379"/>
      <c r="E289" s="379"/>
      <c r="F289" s="78"/>
      <c r="G289" s="608"/>
      <c r="H289" s="78"/>
      <c r="I289" s="379"/>
      <c r="J289" s="78"/>
      <c r="K289" s="78"/>
      <c r="L289" s="78"/>
      <c r="M289" s="78"/>
      <c r="N289" s="78"/>
      <c r="O289" s="78"/>
    </row>
    <row r="290" ht="15.75" customHeight="1">
      <c r="A290" s="78"/>
      <c r="B290" s="607"/>
      <c r="C290" s="379"/>
      <c r="D290" s="379"/>
      <c r="E290" s="379"/>
      <c r="F290" s="78"/>
      <c r="G290" s="608"/>
      <c r="H290" s="78"/>
      <c r="I290" s="379"/>
      <c r="J290" s="78"/>
      <c r="K290" s="78"/>
      <c r="L290" s="78"/>
      <c r="M290" s="78"/>
      <c r="N290" s="78"/>
      <c r="O290" s="78"/>
    </row>
    <row r="291" ht="15.75" customHeight="1">
      <c r="A291" s="78"/>
      <c r="B291" s="607"/>
      <c r="C291" s="379"/>
      <c r="D291" s="379"/>
      <c r="E291" s="379"/>
      <c r="F291" s="78"/>
      <c r="G291" s="608"/>
      <c r="H291" s="78"/>
      <c r="I291" s="379"/>
      <c r="J291" s="78"/>
      <c r="K291" s="78"/>
      <c r="L291" s="78"/>
      <c r="M291" s="78"/>
      <c r="N291" s="78"/>
      <c r="O291" s="78"/>
    </row>
    <row r="292" ht="15.75" customHeight="1">
      <c r="A292" s="78"/>
      <c r="B292" s="607"/>
      <c r="C292" s="379"/>
      <c r="D292" s="379"/>
      <c r="E292" s="379"/>
      <c r="F292" s="78"/>
      <c r="G292" s="608"/>
      <c r="H292" s="78"/>
      <c r="I292" s="379"/>
      <c r="J292" s="78"/>
      <c r="K292" s="78"/>
      <c r="L292" s="78"/>
      <c r="M292" s="78"/>
      <c r="N292" s="78"/>
      <c r="O292" s="78"/>
    </row>
    <row r="293" ht="15.75" customHeight="1">
      <c r="A293" s="78"/>
      <c r="B293" s="607"/>
      <c r="C293" s="379"/>
      <c r="D293" s="379"/>
      <c r="E293" s="379"/>
      <c r="F293" s="78"/>
      <c r="G293" s="608"/>
      <c r="H293" s="78"/>
      <c r="I293" s="379"/>
      <c r="J293" s="78"/>
      <c r="K293" s="78"/>
      <c r="L293" s="78"/>
      <c r="M293" s="78"/>
      <c r="N293" s="78"/>
      <c r="O293" s="78"/>
    </row>
    <row r="294" ht="15.75" customHeight="1">
      <c r="A294" s="78"/>
      <c r="B294" s="607"/>
      <c r="C294" s="379"/>
      <c r="D294" s="379"/>
      <c r="E294" s="379"/>
      <c r="F294" s="78"/>
      <c r="G294" s="608"/>
      <c r="H294" s="78"/>
      <c r="I294" s="379"/>
      <c r="J294" s="78"/>
      <c r="K294" s="78"/>
      <c r="L294" s="78"/>
      <c r="M294" s="78"/>
      <c r="N294" s="78"/>
      <c r="O294" s="78"/>
    </row>
    <row r="295" ht="15.75" customHeight="1">
      <c r="A295" s="78"/>
      <c r="B295" s="607"/>
      <c r="C295" s="379"/>
      <c r="D295" s="379"/>
      <c r="E295" s="379"/>
      <c r="F295" s="78"/>
      <c r="G295" s="608"/>
      <c r="H295" s="78"/>
      <c r="I295" s="379"/>
      <c r="J295" s="78"/>
      <c r="K295" s="78"/>
      <c r="L295" s="78"/>
      <c r="M295" s="78"/>
      <c r="N295" s="78"/>
      <c r="O295" s="78"/>
    </row>
    <row r="296" ht="15.75" customHeight="1">
      <c r="A296" s="78"/>
      <c r="B296" s="607"/>
      <c r="C296" s="379"/>
      <c r="D296" s="379"/>
      <c r="E296" s="379"/>
      <c r="F296" s="78"/>
      <c r="G296" s="608"/>
      <c r="H296" s="78"/>
      <c r="I296" s="379"/>
      <c r="J296" s="78"/>
      <c r="K296" s="78"/>
      <c r="L296" s="78"/>
      <c r="M296" s="78"/>
      <c r="N296" s="78"/>
      <c r="O296" s="78"/>
    </row>
    <row r="297" ht="15.75" customHeight="1">
      <c r="A297" s="78"/>
      <c r="B297" s="607"/>
      <c r="C297" s="379"/>
      <c r="D297" s="379"/>
      <c r="E297" s="379"/>
      <c r="F297" s="78"/>
      <c r="G297" s="608"/>
      <c r="H297" s="78"/>
      <c r="I297" s="379"/>
      <c r="J297" s="78"/>
      <c r="K297" s="78"/>
      <c r="L297" s="78"/>
      <c r="M297" s="78"/>
      <c r="N297" s="78"/>
      <c r="O297" s="78"/>
    </row>
    <row r="298" ht="15.75" customHeight="1">
      <c r="A298" s="78"/>
      <c r="B298" s="607"/>
      <c r="C298" s="379"/>
      <c r="D298" s="379"/>
      <c r="E298" s="379"/>
      <c r="F298" s="78"/>
      <c r="G298" s="608"/>
      <c r="H298" s="78"/>
      <c r="I298" s="379"/>
      <c r="J298" s="78"/>
      <c r="K298" s="78"/>
      <c r="L298" s="78"/>
      <c r="M298" s="78"/>
      <c r="N298" s="78"/>
      <c r="O298" s="78"/>
    </row>
    <row r="299" ht="15.75" customHeight="1">
      <c r="A299" s="78"/>
      <c r="B299" s="607"/>
      <c r="C299" s="379"/>
      <c r="D299" s="379"/>
      <c r="E299" s="379"/>
      <c r="F299" s="78"/>
      <c r="G299" s="608"/>
      <c r="H299" s="78"/>
      <c r="I299" s="379"/>
      <c r="J299" s="78"/>
      <c r="K299" s="78"/>
      <c r="L299" s="78"/>
      <c r="M299" s="78"/>
      <c r="N299" s="78"/>
      <c r="O299" s="78"/>
    </row>
    <row r="300" ht="15.75" customHeight="1">
      <c r="A300" s="78"/>
      <c r="B300" s="607"/>
      <c r="C300" s="379"/>
      <c r="D300" s="379"/>
      <c r="E300" s="379"/>
      <c r="F300" s="78"/>
      <c r="G300" s="608"/>
      <c r="H300" s="78"/>
      <c r="I300" s="379"/>
      <c r="J300" s="78"/>
      <c r="K300" s="78"/>
      <c r="L300" s="78"/>
      <c r="M300" s="78"/>
      <c r="N300" s="78"/>
      <c r="O300" s="78"/>
    </row>
    <row r="301" ht="15.75" customHeight="1">
      <c r="A301" s="78"/>
      <c r="B301" s="607"/>
      <c r="C301" s="379"/>
      <c r="D301" s="379"/>
      <c r="E301" s="379"/>
      <c r="F301" s="78"/>
      <c r="G301" s="608"/>
      <c r="H301" s="78"/>
      <c r="I301" s="379"/>
      <c r="J301" s="78"/>
      <c r="K301" s="78"/>
      <c r="L301" s="78"/>
      <c r="M301" s="78"/>
      <c r="N301" s="78"/>
      <c r="O301" s="78"/>
    </row>
    <row r="302" ht="15.75" customHeight="1">
      <c r="A302" s="78"/>
      <c r="B302" s="607"/>
      <c r="C302" s="379"/>
      <c r="D302" s="379"/>
      <c r="E302" s="379"/>
      <c r="F302" s="78"/>
      <c r="G302" s="608"/>
      <c r="H302" s="78"/>
      <c r="I302" s="379"/>
      <c r="J302" s="78"/>
      <c r="K302" s="78"/>
      <c r="L302" s="78"/>
      <c r="M302" s="78"/>
      <c r="N302" s="78"/>
      <c r="O302" s="78"/>
    </row>
    <row r="303" ht="15.75" customHeight="1">
      <c r="A303" s="78"/>
      <c r="B303" s="607"/>
      <c r="C303" s="379"/>
      <c r="D303" s="379"/>
      <c r="E303" s="379"/>
      <c r="F303" s="78"/>
      <c r="G303" s="608"/>
      <c r="H303" s="78"/>
      <c r="I303" s="379"/>
      <c r="J303" s="78"/>
      <c r="K303" s="78"/>
      <c r="L303" s="78"/>
      <c r="M303" s="78"/>
      <c r="N303" s="78"/>
      <c r="O303" s="78"/>
    </row>
    <row r="304" ht="15.75" customHeight="1">
      <c r="A304" s="78"/>
      <c r="B304" s="607"/>
      <c r="C304" s="379"/>
      <c r="D304" s="379"/>
      <c r="E304" s="379"/>
      <c r="F304" s="78"/>
      <c r="G304" s="608"/>
      <c r="H304" s="78"/>
      <c r="I304" s="379"/>
      <c r="J304" s="78"/>
      <c r="K304" s="78"/>
      <c r="L304" s="78"/>
      <c r="M304" s="78"/>
      <c r="N304" s="78"/>
      <c r="O304" s="78"/>
    </row>
    <row r="305" ht="15.75" customHeight="1">
      <c r="A305" s="78"/>
      <c r="B305" s="607"/>
      <c r="C305" s="379"/>
      <c r="D305" s="379"/>
      <c r="E305" s="379"/>
      <c r="F305" s="78"/>
      <c r="G305" s="608"/>
      <c r="H305" s="78"/>
      <c r="I305" s="379"/>
      <c r="J305" s="78"/>
      <c r="K305" s="78"/>
      <c r="L305" s="78"/>
      <c r="M305" s="78"/>
      <c r="N305" s="78"/>
      <c r="O305" s="78"/>
    </row>
    <row r="306" ht="15.75" customHeight="1">
      <c r="A306" s="78"/>
      <c r="B306" s="607"/>
      <c r="C306" s="379"/>
      <c r="D306" s="379"/>
      <c r="E306" s="379"/>
      <c r="F306" s="78"/>
      <c r="G306" s="608"/>
      <c r="H306" s="78"/>
      <c r="I306" s="379"/>
      <c r="J306" s="78"/>
      <c r="K306" s="78"/>
      <c r="L306" s="78"/>
      <c r="M306" s="78"/>
      <c r="N306" s="78"/>
      <c r="O306" s="78"/>
    </row>
    <row r="307" ht="15.75" customHeight="1">
      <c r="A307" s="78"/>
      <c r="B307" s="607"/>
      <c r="C307" s="379"/>
      <c r="D307" s="379"/>
      <c r="E307" s="379"/>
      <c r="F307" s="78"/>
      <c r="G307" s="608"/>
      <c r="H307" s="78"/>
      <c r="I307" s="379"/>
      <c r="J307" s="78"/>
      <c r="K307" s="78"/>
      <c r="L307" s="78"/>
      <c r="M307" s="78"/>
      <c r="N307" s="78"/>
      <c r="O307" s="78"/>
    </row>
    <row r="308" ht="15.75" customHeight="1">
      <c r="A308" s="78"/>
      <c r="B308" s="607"/>
      <c r="C308" s="379"/>
      <c r="D308" s="379"/>
      <c r="E308" s="379"/>
      <c r="F308" s="78"/>
      <c r="G308" s="608"/>
      <c r="H308" s="78"/>
      <c r="I308" s="379"/>
      <c r="J308" s="78"/>
      <c r="K308" s="78"/>
      <c r="L308" s="78"/>
      <c r="M308" s="78"/>
      <c r="N308" s="78"/>
      <c r="O308" s="78"/>
    </row>
    <row r="309" ht="15.75" customHeight="1">
      <c r="A309" s="78"/>
      <c r="B309" s="607"/>
      <c r="C309" s="379"/>
      <c r="D309" s="379"/>
      <c r="E309" s="379"/>
      <c r="F309" s="78"/>
      <c r="G309" s="608"/>
      <c r="H309" s="78"/>
      <c r="I309" s="379"/>
      <c r="J309" s="78"/>
      <c r="K309" s="78"/>
      <c r="L309" s="78"/>
      <c r="M309" s="78"/>
      <c r="N309" s="78"/>
      <c r="O309" s="78"/>
    </row>
    <row r="310" ht="15.75" customHeight="1">
      <c r="A310" s="78"/>
      <c r="B310" s="607"/>
      <c r="C310" s="379"/>
      <c r="D310" s="379"/>
      <c r="E310" s="379"/>
      <c r="F310" s="78"/>
      <c r="G310" s="608"/>
      <c r="H310" s="78"/>
      <c r="I310" s="379"/>
      <c r="J310" s="78"/>
      <c r="K310" s="78"/>
      <c r="L310" s="78"/>
      <c r="M310" s="78"/>
      <c r="N310" s="78"/>
      <c r="O310" s="78"/>
    </row>
    <row r="311" ht="15.75" customHeight="1">
      <c r="A311" s="78"/>
      <c r="B311" s="607"/>
      <c r="C311" s="379"/>
      <c r="D311" s="379"/>
      <c r="E311" s="379"/>
      <c r="F311" s="78"/>
      <c r="G311" s="608"/>
      <c r="H311" s="78"/>
      <c r="I311" s="379"/>
      <c r="J311" s="78"/>
      <c r="K311" s="78"/>
      <c r="L311" s="78"/>
      <c r="M311" s="78"/>
      <c r="N311" s="78"/>
      <c r="O311" s="78"/>
    </row>
    <row r="312" ht="15.75" customHeight="1">
      <c r="A312" s="78"/>
      <c r="B312" s="607"/>
      <c r="C312" s="379"/>
      <c r="D312" s="379"/>
      <c r="E312" s="379"/>
      <c r="F312" s="78"/>
      <c r="G312" s="608"/>
      <c r="H312" s="78"/>
      <c r="I312" s="379"/>
      <c r="J312" s="78"/>
      <c r="K312" s="78"/>
      <c r="L312" s="78"/>
      <c r="M312" s="78"/>
      <c r="N312" s="78"/>
      <c r="O312" s="78"/>
    </row>
    <row r="313" ht="15.75" customHeight="1">
      <c r="A313" s="78"/>
      <c r="B313" s="607"/>
      <c r="C313" s="379"/>
      <c r="D313" s="379"/>
      <c r="E313" s="379"/>
      <c r="F313" s="78"/>
      <c r="G313" s="608"/>
      <c r="H313" s="78"/>
      <c r="I313" s="379"/>
      <c r="J313" s="78"/>
      <c r="K313" s="78"/>
      <c r="L313" s="78"/>
      <c r="M313" s="78"/>
      <c r="N313" s="78"/>
      <c r="O313" s="78"/>
    </row>
    <row r="314" ht="15.75" customHeight="1">
      <c r="A314" s="78"/>
      <c r="B314" s="607"/>
      <c r="C314" s="379"/>
      <c r="D314" s="379"/>
      <c r="E314" s="379"/>
      <c r="F314" s="78"/>
      <c r="G314" s="608"/>
      <c r="H314" s="78"/>
      <c r="I314" s="379"/>
      <c r="J314" s="78"/>
      <c r="K314" s="78"/>
      <c r="L314" s="78"/>
      <c r="M314" s="78"/>
      <c r="N314" s="78"/>
      <c r="O314" s="78"/>
    </row>
    <row r="315" ht="15.75" customHeight="1">
      <c r="A315" s="78"/>
      <c r="B315" s="607"/>
      <c r="C315" s="379"/>
      <c r="D315" s="379"/>
      <c r="E315" s="379"/>
      <c r="F315" s="78"/>
      <c r="G315" s="608"/>
      <c r="H315" s="78"/>
      <c r="I315" s="379"/>
      <c r="J315" s="78"/>
      <c r="K315" s="78"/>
      <c r="L315" s="78"/>
      <c r="M315" s="78"/>
      <c r="N315" s="78"/>
      <c r="O315" s="78"/>
    </row>
    <row r="316" ht="15.75" customHeight="1">
      <c r="A316" s="78"/>
      <c r="B316" s="607"/>
      <c r="C316" s="379"/>
      <c r="D316" s="379"/>
      <c r="E316" s="379"/>
      <c r="F316" s="78"/>
      <c r="G316" s="608"/>
      <c r="H316" s="78"/>
      <c r="I316" s="379"/>
      <c r="J316" s="78"/>
      <c r="K316" s="78"/>
      <c r="L316" s="78"/>
      <c r="M316" s="78"/>
      <c r="N316" s="78"/>
      <c r="O316" s="78"/>
    </row>
    <row r="317" ht="15.75" customHeight="1">
      <c r="A317" s="78"/>
      <c r="B317" s="607"/>
      <c r="C317" s="379"/>
      <c r="D317" s="379"/>
      <c r="E317" s="379"/>
      <c r="F317" s="78"/>
      <c r="G317" s="608"/>
      <c r="H317" s="78"/>
      <c r="I317" s="379"/>
      <c r="J317" s="78"/>
      <c r="K317" s="78"/>
      <c r="L317" s="78"/>
      <c r="M317" s="78"/>
      <c r="N317" s="78"/>
      <c r="O317" s="78"/>
    </row>
    <row r="318" ht="15.75" customHeight="1">
      <c r="A318" s="78"/>
      <c r="B318" s="607"/>
      <c r="C318" s="379"/>
      <c r="D318" s="379"/>
      <c r="E318" s="379"/>
      <c r="F318" s="78"/>
      <c r="G318" s="608"/>
      <c r="H318" s="78"/>
      <c r="I318" s="379"/>
      <c r="J318" s="78"/>
      <c r="K318" s="78"/>
      <c r="L318" s="78"/>
      <c r="M318" s="78"/>
      <c r="N318" s="78"/>
      <c r="O318" s="78"/>
    </row>
    <row r="319" ht="15.75" customHeight="1">
      <c r="A319" s="78"/>
      <c r="B319" s="607"/>
      <c r="C319" s="379"/>
      <c r="D319" s="379"/>
      <c r="E319" s="379"/>
      <c r="F319" s="78"/>
      <c r="G319" s="608"/>
      <c r="H319" s="78"/>
      <c r="I319" s="379"/>
      <c r="J319" s="78"/>
      <c r="K319" s="78"/>
      <c r="L319" s="78"/>
      <c r="M319" s="78"/>
      <c r="N319" s="78"/>
      <c r="O319" s="78"/>
    </row>
    <row r="320" ht="15.75" customHeight="1">
      <c r="A320" s="78"/>
      <c r="B320" s="607"/>
      <c r="C320" s="379"/>
      <c r="D320" s="379"/>
      <c r="E320" s="379"/>
      <c r="F320" s="78"/>
      <c r="G320" s="608"/>
      <c r="H320" s="78"/>
      <c r="I320" s="379"/>
      <c r="J320" s="78"/>
      <c r="K320" s="78"/>
      <c r="L320" s="78"/>
      <c r="M320" s="78"/>
      <c r="N320" s="78"/>
      <c r="O320" s="78"/>
    </row>
    <row r="321" ht="15.75" customHeight="1">
      <c r="A321" s="78"/>
      <c r="B321" s="607"/>
      <c r="C321" s="379"/>
      <c r="D321" s="379"/>
      <c r="E321" s="379"/>
      <c r="F321" s="78"/>
      <c r="G321" s="608"/>
      <c r="H321" s="78"/>
      <c r="I321" s="379"/>
      <c r="J321" s="78"/>
      <c r="K321" s="78"/>
      <c r="L321" s="78"/>
      <c r="M321" s="78"/>
      <c r="N321" s="78"/>
      <c r="O321" s="78"/>
    </row>
    <row r="322" ht="15.75" customHeight="1">
      <c r="A322" s="78"/>
      <c r="B322" s="607"/>
      <c r="C322" s="379"/>
      <c r="D322" s="379"/>
      <c r="E322" s="379"/>
      <c r="F322" s="78"/>
      <c r="G322" s="608"/>
      <c r="H322" s="78"/>
      <c r="I322" s="379"/>
      <c r="J322" s="78"/>
      <c r="K322" s="78"/>
      <c r="L322" s="78"/>
      <c r="M322" s="78"/>
      <c r="N322" s="78"/>
      <c r="O322" s="78"/>
    </row>
    <row r="323" ht="15.75" customHeight="1">
      <c r="A323" s="78"/>
      <c r="B323" s="607"/>
      <c r="C323" s="379"/>
      <c r="D323" s="379"/>
      <c r="E323" s="379"/>
      <c r="F323" s="78"/>
      <c r="G323" s="608"/>
      <c r="H323" s="78"/>
      <c r="I323" s="379"/>
      <c r="J323" s="78"/>
      <c r="K323" s="78"/>
      <c r="L323" s="78"/>
      <c r="M323" s="78"/>
      <c r="N323" s="78"/>
      <c r="O323" s="78"/>
    </row>
    <row r="324" ht="15.75" customHeight="1">
      <c r="A324" s="78"/>
      <c r="B324" s="607"/>
      <c r="C324" s="379"/>
      <c r="D324" s="379"/>
      <c r="E324" s="379"/>
      <c r="F324" s="78"/>
      <c r="G324" s="608"/>
      <c r="H324" s="78"/>
      <c r="I324" s="379"/>
      <c r="J324" s="78"/>
      <c r="K324" s="78"/>
      <c r="L324" s="78"/>
      <c r="M324" s="78"/>
      <c r="N324" s="78"/>
      <c r="O324" s="78"/>
    </row>
    <row r="325" ht="15.75" customHeight="1">
      <c r="A325" s="78"/>
      <c r="B325" s="607"/>
      <c r="C325" s="379"/>
      <c r="D325" s="379"/>
      <c r="E325" s="379"/>
      <c r="F325" s="78"/>
      <c r="G325" s="608"/>
      <c r="H325" s="78"/>
      <c r="I325" s="379"/>
      <c r="J325" s="78"/>
      <c r="K325" s="78"/>
      <c r="L325" s="78"/>
      <c r="M325" s="78"/>
      <c r="N325" s="78"/>
      <c r="O325" s="78"/>
    </row>
    <row r="326" ht="15.75" customHeight="1">
      <c r="A326" s="78"/>
      <c r="B326" s="607"/>
      <c r="C326" s="379"/>
      <c r="D326" s="379"/>
      <c r="E326" s="379"/>
      <c r="F326" s="78"/>
      <c r="G326" s="608"/>
      <c r="H326" s="78"/>
      <c r="I326" s="379"/>
      <c r="J326" s="78"/>
      <c r="K326" s="78"/>
      <c r="L326" s="78"/>
      <c r="M326" s="78"/>
      <c r="N326" s="78"/>
      <c r="O326" s="78"/>
    </row>
    <row r="327" ht="15.75" customHeight="1">
      <c r="A327" s="78"/>
      <c r="B327" s="607"/>
      <c r="C327" s="379"/>
      <c r="D327" s="379"/>
      <c r="E327" s="379"/>
      <c r="F327" s="78"/>
      <c r="G327" s="608"/>
      <c r="H327" s="78"/>
      <c r="I327" s="379"/>
      <c r="J327" s="78"/>
      <c r="K327" s="78"/>
      <c r="L327" s="78"/>
      <c r="M327" s="78"/>
      <c r="N327" s="78"/>
      <c r="O327" s="78"/>
    </row>
    <row r="328" ht="15.75" customHeight="1">
      <c r="A328" s="78"/>
      <c r="B328" s="607"/>
      <c r="C328" s="379"/>
      <c r="D328" s="379"/>
      <c r="E328" s="379"/>
      <c r="F328" s="78"/>
      <c r="G328" s="608"/>
      <c r="H328" s="78"/>
      <c r="I328" s="379"/>
      <c r="J328" s="78"/>
      <c r="K328" s="78"/>
      <c r="L328" s="78"/>
      <c r="M328" s="78"/>
      <c r="N328" s="78"/>
      <c r="O328" s="78"/>
    </row>
    <row r="329" ht="15.75" customHeight="1">
      <c r="A329" s="78"/>
      <c r="B329" s="607"/>
      <c r="C329" s="379"/>
      <c r="D329" s="379"/>
      <c r="E329" s="379"/>
      <c r="F329" s="78"/>
      <c r="G329" s="608"/>
      <c r="H329" s="78"/>
      <c r="I329" s="379"/>
      <c r="J329" s="78"/>
      <c r="K329" s="78"/>
      <c r="L329" s="78"/>
      <c r="M329" s="78"/>
      <c r="N329" s="78"/>
      <c r="O329" s="78"/>
    </row>
    <row r="330" ht="15.75" customHeight="1">
      <c r="A330" s="78"/>
      <c r="B330" s="607"/>
      <c r="C330" s="379"/>
      <c r="D330" s="379"/>
      <c r="E330" s="379"/>
      <c r="F330" s="78"/>
      <c r="G330" s="608"/>
      <c r="H330" s="78"/>
      <c r="I330" s="379"/>
      <c r="J330" s="78"/>
      <c r="K330" s="78"/>
      <c r="L330" s="78"/>
      <c r="M330" s="78"/>
      <c r="N330" s="78"/>
      <c r="O330" s="78"/>
    </row>
    <row r="331" ht="15.75" customHeight="1">
      <c r="A331" s="78"/>
      <c r="B331" s="607"/>
      <c r="C331" s="379"/>
      <c r="D331" s="379"/>
      <c r="E331" s="379"/>
      <c r="F331" s="78"/>
      <c r="G331" s="608"/>
      <c r="H331" s="78"/>
      <c r="I331" s="379"/>
      <c r="J331" s="78"/>
      <c r="K331" s="78"/>
      <c r="L331" s="78"/>
      <c r="M331" s="78"/>
      <c r="N331" s="78"/>
      <c r="O331" s="78"/>
    </row>
    <row r="332" ht="15.75" customHeight="1">
      <c r="A332" s="78"/>
      <c r="B332" s="607"/>
      <c r="C332" s="379"/>
      <c r="D332" s="379"/>
      <c r="E332" s="379"/>
      <c r="F332" s="78"/>
      <c r="G332" s="608"/>
      <c r="H332" s="78"/>
      <c r="I332" s="379"/>
      <c r="J332" s="78"/>
      <c r="K332" s="78"/>
      <c r="L332" s="78"/>
      <c r="M332" s="78"/>
      <c r="N332" s="78"/>
      <c r="O332" s="78"/>
    </row>
    <row r="333" ht="15.75" customHeight="1">
      <c r="A333" s="78"/>
      <c r="B333" s="607"/>
      <c r="C333" s="379"/>
      <c r="D333" s="379"/>
      <c r="E333" s="379"/>
      <c r="F333" s="78"/>
      <c r="G333" s="608"/>
      <c r="H333" s="78"/>
      <c r="I333" s="379"/>
      <c r="J333" s="78"/>
      <c r="K333" s="78"/>
      <c r="L333" s="78"/>
      <c r="M333" s="78"/>
      <c r="N333" s="78"/>
      <c r="O333" s="78"/>
    </row>
    <row r="334" ht="15.75" customHeight="1">
      <c r="A334" s="78"/>
      <c r="B334" s="607"/>
      <c r="C334" s="379"/>
      <c r="D334" s="379"/>
      <c r="E334" s="379"/>
      <c r="F334" s="78"/>
      <c r="G334" s="608"/>
      <c r="H334" s="78"/>
      <c r="I334" s="379"/>
      <c r="J334" s="78"/>
      <c r="K334" s="78"/>
      <c r="L334" s="78"/>
      <c r="M334" s="78"/>
      <c r="N334" s="78"/>
      <c r="O334" s="78"/>
    </row>
    <row r="335" ht="15.75" customHeight="1">
      <c r="A335" s="78"/>
      <c r="B335" s="607"/>
      <c r="C335" s="379"/>
      <c r="D335" s="379"/>
      <c r="E335" s="379"/>
      <c r="F335" s="78"/>
      <c r="G335" s="608"/>
      <c r="H335" s="78"/>
      <c r="I335" s="379"/>
      <c r="J335" s="78"/>
      <c r="K335" s="78"/>
      <c r="L335" s="78"/>
      <c r="M335" s="78"/>
      <c r="N335" s="78"/>
      <c r="O335" s="78"/>
    </row>
    <row r="336" ht="15.75" customHeight="1">
      <c r="A336" s="78"/>
      <c r="B336" s="607"/>
      <c r="C336" s="379"/>
      <c r="D336" s="379"/>
      <c r="E336" s="379"/>
      <c r="F336" s="78"/>
      <c r="G336" s="608"/>
      <c r="H336" s="78"/>
      <c r="I336" s="379"/>
      <c r="J336" s="78"/>
      <c r="K336" s="78"/>
      <c r="L336" s="78"/>
      <c r="M336" s="78"/>
      <c r="N336" s="78"/>
      <c r="O336" s="78"/>
    </row>
    <row r="337" ht="15.75" customHeight="1">
      <c r="A337" s="78"/>
      <c r="B337" s="607"/>
      <c r="C337" s="379"/>
      <c r="D337" s="379"/>
      <c r="E337" s="379"/>
      <c r="F337" s="78"/>
      <c r="G337" s="608"/>
      <c r="H337" s="78"/>
      <c r="I337" s="379"/>
      <c r="J337" s="78"/>
      <c r="K337" s="78"/>
      <c r="L337" s="78"/>
      <c r="M337" s="78"/>
      <c r="N337" s="78"/>
      <c r="O337" s="78"/>
    </row>
    <row r="338" ht="15.75" customHeight="1">
      <c r="A338" s="78"/>
      <c r="B338" s="607"/>
      <c r="C338" s="379"/>
      <c r="D338" s="379"/>
      <c r="E338" s="379"/>
      <c r="F338" s="78"/>
      <c r="G338" s="608"/>
      <c r="H338" s="78"/>
      <c r="I338" s="379"/>
      <c r="J338" s="78"/>
      <c r="K338" s="78"/>
      <c r="L338" s="78"/>
      <c r="M338" s="78"/>
      <c r="N338" s="78"/>
      <c r="O338" s="78"/>
    </row>
    <row r="339" ht="15.75" customHeight="1">
      <c r="A339" s="78"/>
      <c r="B339" s="607"/>
      <c r="C339" s="379"/>
      <c r="D339" s="379"/>
      <c r="E339" s="379"/>
      <c r="F339" s="78"/>
      <c r="G339" s="608"/>
      <c r="H339" s="78"/>
      <c r="I339" s="379"/>
      <c r="J339" s="78"/>
      <c r="K339" s="78"/>
      <c r="L339" s="78"/>
      <c r="M339" s="78"/>
      <c r="N339" s="78"/>
      <c r="O339" s="78"/>
    </row>
    <row r="340" ht="15.75" customHeight="1">
      <c r="A340" s="78"/>
      <c r="B340" s="607"/>
      <c r="C340" s="379"/>
      <c r="D340" s="379"/>
      <c r="E340" s="379"/>
      <c r="F340" s="78"/>
      <c r="G340" s="608"/>
      <c r="H340" s="78"/>
      <c r="I340" s="379"/>
      <c r="J340" s="78"/>
      <c r="K340" s="78"/>
      <c r="L340" s="78"/>
      <c r="M340" s="78"/>
      <c r="N340" s="78"/>
      <c r="O340" s="78"/>
    </row>
    <row r="341" ht="15.75" customHeight="1">
      <c r="A341" s="78"/>
      <c r="B341" s="607"/>
      <c r="C341" s="379"/>
      <c r="D341" s="379"/>
      <c r="E341" s="379"/>
      <c r="F341" s="78"/>
      <c r="G341" s="608"/>
      <c r="H341" s="78"/>
      <c r="I341" s="379"/>
      <c r="J341" s="78"/>
      <c r="K341" s="78"/>
      <c r="L341" s="78"/>
      <c r="M341" s="78"/>
      <c r="N341" s="78"/>
      <c r="O341" s="78"/>
    </row>
    <row r="342" ht="15.75" customHeight="1">
      <c r="A342" s="78"/>
      <c r="B342" s="607"/>
      <c r="C342" s="379"/>
      <c r="D342" s="379"/>
      <c r="E342" s="379"/>
      <c r="F342" s="78"/>
      <c r="G342" s="608"/>
      <c r="H342" s="78"/>
      <c r="I342" s="379"/>
      <c r="J342" s="78"/>
      <c r="K342" s="78"/>
      <c r="L342" s="78"/>
      <c r="M342" s="78"/>
      <c r="N342" s="78"/>
      <c r="O342" s="78"/>
    </row>
    <row r="343" ht="15.75" customHeight="1">
      <c r="A343" s="78"/>
      <c r="B343" s="607"/>
      <c r="C343" s="379"/>
      <c r="D343" s="379"/>
      <c r="E343" s="379"/>
      <c r="F343" s="78"/>
      <c r="G343" s="608"/>
      <c r="H343" s="78"/>
      <c r="I343" s="379"/>
      <c r="J343" s="78"/>
      <c r="K343" s="78"/>
      <c r="L343" s="78"/>
      <c r="M343" s="78"/>
      <c r="N343" s="78"/>
      <c r="O343" s="78"/>
    </row>
    <row r="344" ht="15.75" customHeight="1">
      <c r="A344" s="78"/>
      <c r="B344" s="607"/>
      <c r="C344" s="379"/>
      <c r="D344" s="379"/>
      <c r="E344" s="379"/>
      <c r="F344" s="78"/>
      <c r="G344" s="608"/>
      <c r="H344" s="78"/>
      <c r="I344" s="379"/>
      <c r="J344" s="78"/>
      <c r="K344" s="78"/>
      <c r="L344" s="78"/>
      <c r="M344" s="78"/>
      <c r="N344" s="78"/>
      <c r="O344" s="78"/>
    </row>
    <row r="345" ht="15.75" customHeight="1">
      <c r="A345" s="78"/>
      <c r="B345" s="607"/>
      <c r="C345" s="379"/>
      <c r="D345" s="379"/>
      <c r="E345" s="379"/>
      <c r="F345" s="78"/>
      <c r="G345" s="608"/>
      <c r="H345" s="78"/>
      <c r="I345" s="379"/>
      <c r="J345" s="78"/>
      <c r="K345" s="78"/>
      <c r="L345" s="78"/>
      <c r="M345" s="78"/>
      <c r="N345" s="78"/>
      <c r="O345" s="78"/>
    </row>
    <row r="346" ht="15.75" customHeight="1">
      <c r="A346" s="78"/>
      <c r="B346" s="607"/>
      <c r="C346" s="379"/>
      <c r="D346" s="379"/>
      <c r="E346" s="379"/>
      <c r="F346" s="78"/>
      <c r="G346" s="608"/>
      <c r="H346" s="78"/>
      <c r="I346" s="379"/>
      <c r="J346" s="78"/>
      <c r="K346" s="78"/>
      <c r="L346" s="78"/>
      <c r="M346" s="78"/>
      <c r="N346" s="78"/>
      <c r="O346" s="78"/>
    </row>
    <row r="347" ht="15.75" customHeight="1">
      <c r="A347" s="78"/>
      <c r="B347" s="607"/>
      <c r="C347" s="379"/>
      <c r="D347" s="379"/>
      <c r="E347" s="379"/>
      <c r="F347" s="78"/>
      <c r="G347" s="608"/>
      <c r="H347" s="78"/>
      <c r="I347" s="379"/>
      <c r="J347" s="78"/>
      <c r="K347" s="78"/>
      <c r="L347" s="78"/>
      <c r="M347" s="78"/>
      <c r="N347" s="78"/>
      <c r="O347" s="78"/>
    </row>
    <row r="348" ht="15.75" customHeight="1">
      <c r="A348" s="78"/>
      <c r="B348" s="607"/>
      <c r="C348" s="379"/>
      <c r="D348" s="379"/>
      <c r="E348" s="379"/>
      <c r="F348" s="78"/>
      <c r="G348" s="608"/>
      <c r="H348" s="78"/>
      <c r="I348" s="379"/>
      <c r="J348" s="78"/>
      <c r="K348" s="78"/>
      <c r="L348" s="78"/>
      <c r="M348" s="78"/>
      <c r="N348" s="78"/>
      <c r="O348" s="78"/>
    </row>
    <row r="349" ht="15.75" customHeight="1">
      <c r="A349" s="78"/>
      <c r="B349" s="607"/>
      <c r="C349" s="379"/>
      <c r="D349" s="379"/>
      <c r="E349" s="379"/>
      <c r="F349" s="78"/>
      <c r="G349" s="608"/>
      <c r="H349" s="78"/>
      <c r="I349" s="379"/>
      <c r="J349" s="78"/>
      <c r="K349" s="78"/>
      <c r="L349" s="78"/>
      <c r="M349" s="78"/>
      <c r="N349" s="78"/>
      <c r="O349" s="78"/>
    </row>
    <row r="350" ht="15.75" customHeight="1">
      <c r="A350" s="78"/>
      <c r="B350" s="607"/>
      <c r="C350" s="379"/>
      <c r="D350" s="379"/>
      <c r="E350" s="379"/>
      <c r="F350" s="78"/>
      <c r="G350" s="608"/>
      <c r="H350" s="78"/>
      <c r="I350" s="379"/>
      <c r="J350" s="78"/>
      <c r="K350" s="78"/>
      <c r="L350" s="78"/>
      <c r="M350" s="78"/>
      <c r="N350" s="78"/>
      <c r="O350" s="78"/>
    </row>
    <row r="351" ht="15.75" customHeight="1">
      <c r="A351" s="78"/>
      <c r="B351" s="607"/>
      <c r="C351" s="379"/>
      <c r="D351" s="379"/>
      <c r="E351" s="379"/>
      <c r="F351" s="78"/>
      <c r="G351" s="608"/>
      <c r="H351" s="78"/>
      <c r="I351" s="379"/>
      <c r="J351" s="78"/>
      <c r="K351" s="78"/>
      <c r="L351" s="78"/>
      <c r="M351" s="78"/>
      <c r="N351" s="78"/>
      <c r="O351" s="78"/>
    </row>
    <row r="352" ht="15.75" customHeight="1">
      <c r="A352" s="78"/>
      <c r="B352" s="607"/>
      <c r="C352" s="379"/>
      <c r="D352" s="379"/>
      <c r="E352" s="379"/>
      <c r="F352" s="78"/>
      <c r="G352" s="608"/>
      <c r="H352" s="78"/>
      <c r="I352" s="379"/>
      <c r="J352" s="78"/>
      <c r="K352" s="78"/>
      <c r="L352" s="78"/>
      <c r="M352" s="78"/>
      <c r="N352" s="78"/>
      <c r="O352" s="78"/>
    </row>
    <row r="353" ht="15.75" customHeight="1">
      <c r="A353" s="78"/>
      <c r="B353" s="607"/>
      <c r="C353" s="379"/>
      <c r="D353" s="379"/>
      <c r="E353" s="379"/>
      <c r="F353" s="78"/>
      <c r="G353" s="608"/>
      <c r="H353" s="78"/>
      <c r="I353" s="379"/>
      <c r="J353" s="78"/>
      <c r="K353" s="78"/>
      <c r="L353" s="78"/>
      <c r="M353" s="78"/>
      <c r="N353" s="78"/>
      <c r="O353" s="78"/>
    </row>
    <row r="354" ht="15.75" customHeight="1">
      <c r="A354" s="78"/>
      <c r="B354" s="607"/>
      <c r="C354" s="379"/>
      <c r="D354" s="379"/>
      <c r="E354" s="379"/>
      <c r="F354" s="78"/>
      <c r="G354" s="608"/>
      <c r="H354" s="78"/>
      <c r="I354" s="379"/>
      <c r="J354" s="78"/>
      <c r="K354" s="78"/>
      <c r="L354" s="78"/>
      <c r="M354" s="78"/>
      <c r="N354" s="78"/>
      <c r="O354" s="78"/>
    </row>
    <row r="355" ht="15.75" customHeight="1">
      <c r="A355" s="78"/>
      <c r="B355" s="607"/>
      <c r="C355" s="379"/>
      <c r="D355" s="379"/>
      <c r="E355" s="379"/>
      <c r="F355" s="78"/>
      <c r="G355" s="608"/>
      <c r="H355" s="78"/>
      <c r="I355" s="379"/>
      <c r="J355" s="78"/>
      <c r="K355" s="78"/>
      <c r="L355" s="78"/>
      <c r="M355" s="78"/>
      <c r="N355" s="78"/>
      <c r="O355" s="78"/>
    </row>
    <row r="356" ht="15.75" customHeight="1">
      <c r="A356" s="78"/>
      <c r="B356" s="607"/>
      <c r="C356" s="379"/>
      <c r="D356" s="379"/>
      <c r="E356" s="379"/>
      <c r="F356" s="78"/>
      <c r="G356" s="608"/>
      <c r="H356" s="78"/>
      <c r="I356" s="379"/>
      <c r="J356" s="78"/>
      <c r="K356" s="78"/>
      <c r="L356" s="78"/>
      <c r="M356" s="78"/>
      <c r="N356" s="78"/>
      <c r="O356" s="78"/>
    </row>
    <row r="357" ht="15.75" customHeight="1">
      <c r="A357" s="78"/>
      <c r="B357" s="607"/>
      <c r="C357" s="379"/>
      <c r="D357" s="379"/>
      <c r="E357" s="379"/>
      <c r="F357" s="78"/>
      <c r="G357" s="608"/>
      <c r="H357" s="78"/>
      <c r="I357" s="379"/>
      <c r="J357" s="78"/>
      <c r="K357" s="78"/>
      <c r="L357" s="78"/>
      <c r="M357" s="78"/>
      <c r="N357" s="78"/>
      <c r="O357" s="78"/>
    </row>
    <row r="358" ht="15.75" customHeight="1">
      <c r="A358" s="78"/>
      <c r="B358" s="607"/>
      <c r="C358" s="379"/>
      <c r="D358" s="379"/>
      <c r="E358" s="379"/>
      <c r="F358" s="78"/>
      <c r="G358" s="608"/>
      <c r="H358" s="78"/>
      <c r="I358" s="379"/>
      <c r="J358" s="78"/>
      <c r="K358" s="78"/>
      <c r="L358" s="78"/>
      <c r="M358" s="78"/>
      <c r="N358" s="78"/>
      <c r="O358" s="78"/>
    </row>
    <row r="359" ht="15.75" customHeight="1">
      <c r="A359" s="78"/>
      <c r="B359" s="607"/>
      <c r="C359" s="379"/>
      <c r="D359" s="379"/>
      <c r="E359" s="379"/>
      <c r="F359" s="78"/>
      <c r="G359" s="608"/>
      <c r="H359" s="78"/>
      <c r="I359" s="379"/>
      <c r="J359" s="78"/>
      <c r="K359" s="78"/>
      <c r="L359" s="78"/>
      <c r="M359" s="78"/>
      <c r="N359" s="78"/>
      <c r="O359" s="78"/>
    </row>
    <row r="360" ht="15.75" customHeight="1">
      <c r="A360" s="78"/>
      <c r="B360" s="607"/>
      <c r="C360" s="379"/>
      <c r="D360" s="379"/>
      <c r="E360" s="379"/>
      <c r="F360" s="78"/>
      <c r="G360" s="608"/>
      <c r="H360" s="78"/>
      <c r="I360" s="379"/>
      <c r="J360" s="78"/>
      <c r="K360" s="78"/>
      <c r="L360" s="78"/>
      <c r="M360" s="78"/>
      <c r="N360" s="78"/>
      <c r="O360" s="78"/>
    </row>
    <row r="361" ht="15.75" customHeight="1">
      <c r="A361" s="78"/>
      <c r="B361" s="607"/>
      <c r="C361" s="379"/>
      <c r="D361" s="379"/>
      <c r="E361" s="379"/>
      <c r="F361" s="78"/>
      <c r="G361" s="608"/>
      <c r="H361" s="78"/>
      <c r="I361" s="379"/>
      <c r="J361" s="78"/>
      <c r="K361" s="78"/>
      <c r="L361" s="78"/>
      <c r="M361" s="78"/>
      <c r="N361" s="78"/>
      <c r="O361" s="78"/>
    </row>
    <row r="362" ht="15.75" customHeight="1">
      <c r="A362" s="78"/>
      <c r="B362" s="607"/>
      <c r="C362" s="379"/>
      <c r="D362" s="379"/>
      <c r="E362" s="379"/>
      <c r="F362" s="78"/>
      <c r="G362" s="608"/>
      <c r="H362" s="78"/>
      <c r="I362" s="379"/>
      <c r="J362" s="78"/>
      <c r="K362" s="78"/>
      <c r="L362" s="78"/>
      <c r="M362" s="78"/>
      <c r="N362" s="78"/>
      <c r="O362" s="78"/>
    </row>
    <row r="363" ht="15.75" customHeight="1">
      <c r="A363" s="78"/>
      <c r="B363" s="607"/>
      <c r="C363" s="379"/>
      <c r="D363" s="379"/>
      <c r="E363" s="379"/>
      <c r="F363" s="78"/>
      <c r="G363" s="608"/>
      <c r="H363" s="78"/>
      <c r="I363" s="379"/>
      <c r="J363" s="78"/>
      <c r="K363" s="78"/>
      <c r="L363" s="78"/>
      <c r="M363" s="78"/>
      <c r="N363" s="78"/>
      <c r="O363" s="78"/>
    </row>
    <row r="364" ht="15.75" customHeight="1">
      <c r="A364" s="78"/>
      <c r="B364" s="607"/>
      <c r="C364" s="379"/>
      <c r="D364" s="379"/>
      <c r="E364" s="379"/>
      <c r="F364" s="78"/>
      <c r="G364" s="608"/>
      <c r="H364" s="78"/>
      <c r="I364" s="379"/>
      <c r="J364" s="78"/>
      <c r="K364" s="78"/>
      <c r="L364" s="78"/>
      <c r="M364" s="78"/>
      <c r="N364" s="78"/>
      <c r="O364" s="78"/>
    </row>
    <row r="365" ht="15.75" customHeight="1">
      <c r="A365" s="78"/>
      <c r="B365" s="607"/>
      <c r="C365" s="379"/>
      <c r="D365" s="379"/>
      <c r="E365" s="379"/>
      <c r="F365" s="78"/>
      <c r="G365" s="608"/>
      <c r="H365" s="78"/>
      <c r="I365" s="379"/>
      <c r="J365" s="78"/>
      <c r="K365" s="78"/>
      <c r="L365" s="78"/>
      <c r="M365" s="78"/>
      <c r="N365" s="78"/>
      <c r="O365" s="78"/>
    </row>
    <row r="366" ht="15.75" customHeight="1">
      <c r="A366" s="78"/>
      <c r="B366" s="607"/>
      <c r="C366" s="379"/>
      <c r="D366" s="379"/>
      <c r="E366" s="379"/>
      <c r="F366" s="78"/>
      <c r="G366" s="608"/>
      <c r="H366" s="78"/>
      <c r="I366" s="379"/>
      <c r="J366" s="78"/>
      <c r="K366" s="78"/>
      <c r="L366" s="78"/>
      <c r="M366" s="78"/>
      <c r="N366" s="78"/>
      <c r="O366" s="78"/>
    </row>
    <row r="367" ht="15.75" customHeight="1">
      <c r="A367" s="78"/>
      <c r="B367" s="607"/>
      <c r="C367" s="379"/>
      <c r="D367" s="379"/>
      <c r="E367" s="379"/>
      <c r="F367" s="78"/>
      <c r="G367" s="608"/>
      <c r="H367" s="78"/>
      <c r="I367" s="379"/>
      <c r="J367" s="78"/>
      <c r="K367" s="78"/>
      <c r="L367" s="78"/>
      <c r="M367" s="78"/>
      <c r="N367" s="78"/>
      <c r="O367" s="78"/>
    </row>
    <row r="368" ht="15.75" customHeight="1">
      <c r="A368" s="78"/>
      <c r="B368" s="607"/>
      <c r="C368" s="379"/>
      <c r="D368" s="379"/>
      <c r="E368" s="379"/>
      <c r="F368" s="78"/>
      <c r="G368" s="608"/>
      <c r="H368" s="78"/>
      <c r="I368" s="379"/>
      <c r="J368" s="78"/>
      <c r="K368" s="78"/>
      <c r="L368" s="78"/>
      <c r="M368" s="78"/>
      <c r="N368" s="78"/>
      <c r="O368" s="78"/>
    </row>
    <row r="369" ht="15.75" customHeight="1">
      <c r="A369" s="78"/>
      <c r="B369" s="607"/>
      <c r="C369" s="379"/>
      <c r="D369" s="379"/>
      <c r="E369" s="379"/>
      <c r="F369" s="78"/>
      <c r="G369" s="608"/>
      <c r="H369" s="78"/>
      <c r="I369" s="379"/>
      <c r="J369" s="78"/>
      <c r="K369" s="78"/>
      <c r="L369" s="78"/>
      <c r="M369" s="78"/>
      <c r="N369" s="78"/>
      <c r="O369" s="78"/>
    </row>
    <row r="370" ht="15.75" customHeight="1">
      <c r="A370" s="78"/>
      <c r="B370" s="607"/>
      <c r="C370" s="379"/>
      <c r="D370" s="379"/>
      <c r="E370" s="379"/>
      <c r="F370" s="78"/>
      <c r="G370" s="608"/>
      <c r="H370" s="78"/>
      <c r="I370" s="379"/>
      <c r="J370" s="78"/>
      <c r="K370" s="78"/>
      <c r="L370" s="78"/>
      <c r="M370" s="78"/>
      <c r="N370" s="78"/>
      <c r="O370" s="78"/>
    </row>
    <row r="371" ht="15.75" customHeight="1">
      <c r="A371" s="78"/>
      <c r="B371" s="607"/>
      <c r="C371" s="379"/>
      <c r="D371" s="379"/>
      <c r="E371" s="379"/>
      <c r="F371" s="78"/>
      <c r="G371" s="608"/>
      <c r="H371" s="78"/>
      <c r="I371" s="379"/>
      <c r="J371" s="78"/>
      <c r="K371" s="78"/>
      <c r="L371" s="78"/>
      <c r="M371" s="78"/>
      <c r="N371" s="78"/>
      <c r="O371" s="78"/>
    </row>
    <row r="372" ht="15.75" customHeight="1">
      <c r="A372" s="78"/>
      <c r="B372" s="607"/>
      <c r="C372" s="379"/>
      <c r="D372" s="379"/>
      <c r="E372" s="379"/>
      <c r="F372" s="78"/>
      <c r="G372" s="608"/>
      <c r="H372" s="78"/>
      <c r="I372" s="379"/>
      <c r="J372" s="78"/>
      <c r="K372" s="78"/>
      <c r="L372" s="78"/>
      <c r="M372" s="78"/>
      <c r="N372" s="78"/>
      <c r="O372" s="78"/>
    </row>
    <row r="373" ht="15.75" customHeight="1">
      <c r="A373" s="78"/>
      <c r="B373" s="607"/>
      <c r="C373" s="379"/>
      <c r="D373" s="379"/>
      <c r="E373" s="379"/>
      <c r="F373" s="78"/>
      <c r="G373" s="608"/>
      <c r="H373" s="78"/>
      <c r="I373" s="379"/>
      <c r="J373" s="78"/>
      <c r="K373" s="78"/>
      <c r="L373" s="78"/>
      <c r="M373" s="78"/>
      <c r="N373" s="78"/>
      <c r="O373" s="78"/>
    </row>
    <row r="374" ht="15.75" customHeight="1">
      <c r="A374" s="78"/>
      <c r="B374" s="607"/>
      <c r="C374" s="379"/>
      <c r="D374" s="379"/>
      <c r="E374" s="379"/>
      <c r="F374" s="78"/>
      <c r="G374" s="608"/>
      <c r="H374" s="78"/>
      <c r="I374" s="379"/>
      <c r="J374" s="78"/>
      <c r="K374" s="78"/>
      <c r="L374" s="78"/>
      <c r="M374" s="78"/>
      <c r="N374" s="78"/>
      <c r="O374" s="78"/>
    </row>
    <row r="375" ht="15.75" customHeight="1">
      <c r="A375" s="78"/>
      <c r="B375" s="607"/>
      <c r="C375" s="379"/>
      <c r="D375" s="379"/>
      <c r="E375" s="379"/>
      <c r="F375" s="78"/>
      <c r="G375" s="608"/>
      <c r="H375" s="78"/>
      <c r="I375" s="379"/>
      <c r="J375" s="78"/>
      <c r="K375" s="78"/>
      <c r="L375" s="78"/>
      <c r="M375" s="78"/>
      <c r="N375" s="78"/>
      <c r="O375" s="78"/>
    </row>
    <row r="376" ht="15.75" customHeight="1">
      <c r="A376" s="78"/>
      <c r="B376" s="607"/>
      <c r="C376" s="379"/>
      <c r="D376" s="379"/>
      <c r="E376" s="379"/>
      <c r="F376" s="78"/>
      <c r="G376" s="608"/>
      <c r="H376" s="78"/>
      <c r="I376" s="379"/>
      <c r="J376" s="78"/>
      <c r="K376" s="78"/>
      <c r="L376" s="78"/>
      <c r="M376" s="78"/>
      <c r="N376" s="78"/>
      <c r="O376" s="78"/>
    </row>
    <row r="377" ht="15.75" customHeight="1">
      <c r="A377" s="78"/>
      <c r="B377" s="607"/>
      <c r="C377" s="379"/>
      <c r="D377" s="379"/>
      <c r="E377" s="379"/>
      <c r="F377" s="78"/>
      <c r="G377" s="608"/>
      <c r="H377" s="78"/>
      <c r="I377" s="379"/>
      <c r="J377" s="78"/>
      <c r="K377" s="78"/>
      <c r="L377" s="78"/>
      <c r="M377" s="78"/>
      <c r="N377" s="78"/>
      <c r="O377" s="78"/>
    </row>
    <row r="378" ht="15.75" customHeight="1">
      <c r="A378" s="78"/>
      <c r="B378" s="607"/>
      <c r="C378" s="379"/>
      <c r="D378" s="379"/>
      <c r="E378" s="379"/>
      <c r="F378" s="78"/>
      <c r="G378" s="608"/>
      <c r="H378" s="78"/>
      <c r="I378" s="379"/>
      <c r="J378" s="78"/>
      <c r="K378" s="78"/>
      <c r="L378" s="78"/>
      <c r="M378" s="78"/>
      <c r="N378" s="78"/>
      <c r="O378" s="78"/>
    </row>
    <row r="379" ht="15.75" customHeight="1">
      <c r="A379" s="78"/>
      <c r="B379" s="607"/>
      <c r="C379" s="379"/>
      <c r="D379" s="379"/>
      <c r="E379" s="379"/>
      <c r="F379" s="78"/>
      <c r="G379" s="608"/>
      <c r="H379" s="78"/>
      <c r="I379" s="379"/>
      <c r="J379" s="78"/>
      <c r="K379" s="78"/>
      <c r="L379" s="78"/>
      <c r="M379" s="78"/>
      <c r="N379" s="78"/>
      <c r="O379" s="78"/>
    </row>
    <row r="380" ht="15.75" customHeight="1">
      <c r="A380" s="78"/>
      <c r="B380" s="607"/>
      <c r="C380" s="379"/>
      <c r="D380" s="379"/>
      <c r="E380" s="379"/>
      <c r="F380" s="78"/>
      <c r="G380" s="608"/>
      <c r="H380" s="78"/>
      <c r="I380" s="379"/>
      <c r="J380" s="78"/>
      <c r="K380" s="78"/>
      <c r="L380" s="78"/>
      <c r="M380" s="78"/>
      <c r="N380" s="78"/>
      <c r="O380" s="78"/>
    </row>
    <row r="381" ht="15.75" customHeight="1">
      <c r="A381" s="78"/>
      <c r="B381" s="607"/>
      <c r="C381" s="379"/>
      <c r="D381" s="379"/>
      <c r="E381" s="379"/>
      <c r="F381" s="78"/>
      <c r="G381" s="608"/>
      <c r="H381" s="78"/>
      <c r="I381" s="379"/>
      <c r="J381" s="78"/>
      <c r="K381" s="78"/>
      <c r="L381" s="78"/>
      <c r="M381" s="78"/>
      <c r="N381" s="78"/>
      <c r="O381" s="78"/>
    </row>
    <row r="382" ht="15.75" customHeight="1">
      <c r="A382" s="78"/>
      <c r="B382" s="607"/>
      <c r="C382" s="379"/>
      <c r="D382" s="379"/>
      <c r="E382" s="379"/>
      <c r="F382" s="78"/>
      <c r="G382" s="608"/>
      <c r="H382" s="78"/>
      <c r="I382" s="379"/>
      <c r="J382" s="78"/>
      <c r="K382" s="78"/>
      <c r="L382" s="78"/>
      <c r="M382" s="78"/>
      <c r="N382" s="78"/>
      <c r="O382" s="78"/>
    </row>
    <row r="383" ht="15.75" customHeight="1">
      <c r="A383" s="78"/>
      <c r="B383" s="607"/>
      <c r="C383" s="379"/>
      <c r="D383" s="379"/>
      <c r="E383" s="379"/>
      <c r="F383" s="78"/>
      <c r="G383" s="608"/>
      <c r="H383" s="78"/>
      <c r="I383" s="379"/>
      <c r="J383" s="78"/>
      <c r="K383" s="78"/>
      <c r="L383" s="78"/>
      <c r="M383" s="78"/>
      <c r="N383" s="78"/>
      <c r="O383" s="78"/>
    </row>
    <row r="384" ht="15.75" customHeight="1">
      <c r="A384" s="78"/>
      <c r="B384" s="607"/>
      <c r="C384" s="379"/>
      <c r="D384" s="379"/>
      <c r="E384" s="379"/>
      <c r="F384" s="78"/>
      <c r="G384" s="608"/>
      <c r="H384" s="78"/>
      <c r="I384" s="379"/>
      <c r="J384" s="78"/>
      <c r="K384" s="78"/>
      <c r="L384" s="78"/>
      <c r="M384" s="78"/>
      <c r="N384" s="78"/>
      <c r="O384" s="78"/>
    </row>
    <row r="385" ht="15.75" customHeight="1">
      <c r="A385" s="78"/>
      <c r="B385" s="607"/>
      <c r="C385" s="379"/>
      <c r="D385" s="379"/>
      <c r="E385" s="379"/>
      <c r="F385" s="78"/>
      <c r="G385" s="608"/>
      <c r="H385" s="78"/>
      <c r="I385" s="379"/>
      <c r="J385" s="78"/>
      <c r="K385" s="78"/>
      <c r="L385" s="78"/>
      <c r="M385" s="78"/>
      <c r="N385" s="78"/>
      <c r="O385" s="78"/>
    </row>
    <row r="386" ht="15.75" customHeight="1">
      <c r="A386" s="78"/>
      <c r="B386" s="607"/>
      <c r="C386" s="379"/>
      <c r="D386" s="379"/>
      <c r="E386" s="379"/>
      <c r="F386" s="78"/>
      <c r="G386" s="608"/>
      <c r="H386" s="78"/>
      <c r="I386" s="379"/>
      <c r="J386" s="78"/>
      <c r="K386" s="78"/>
      <c r="L386" s="78"/>
      <c r="M386" s="78"/>
      <c r="N386" s="78"/>
      <c r="O386" s="78"/>
    </row>
    <row r="387" ht="15.75" customHeight="1">
      <c r="A387" s="78"/>
      <c r="B387" s="607"/>
      <c r="C387" s="379"/>
      <c r="D387" s="379"/>
      <c r="E387" s="379"/>
      <c r="F387" s="78"/>
      <c r="G387" s="608"/>
      <c r="H387" s="78"/>
      <c r="I387" s="379"/>
      <c r="J387" s="78"/>
      <c r="K387" s="78"/>
      <c r="L387" s="78"/>
      <c r="M387" s="78"/>
      <c r="N387" s="78"/>
      <c r="O387" s="78"/>
    </row>
    <row r="388" ht="15.75" customHeight="1">
      <c r="A388" s="78"/>
      <c r="B388" s="607"/>
      <c r="C388" s="379"/>
      <c r="D388" s="379"/>
      <c r="E388" s="379"/>
      <c r="F388" s="78"/>
      <c r="G388" s="608"/>
      <c r="H388" s="78"/>
      <c r="I388" s="379"/>
      <c r="J388" s="78"/>
      <c r="K388" s="78"/>
      <c r="L388" s="78"/>
      <c r="M388" s="78"/>
      <c r="N388" s="78"/>
      <c r="O388" s="78"/>
    </row>
    <row r="389" ht="15.75" customHeight="1">
      <c r="A389" s="78"/>
      <c r="B389" s="607"/>
      <c r="C389" s="379"/>
      <c r="D389" s="379"/>
      <c r="E389" s="379"/>
      <c r="F389" s="78"/>
      <c r="G389" s="608"/>
      <c r="H389" s="78"/>
      <c r="I389" s="379"/>
      <c r="J389" s="78"/>
      <c r="K389" s="78"/>
      <c r="L389" s="78"/>
      <c r="M389" s="78"/>
      <c r="N389" s="78"/>
      <c r="O389" s="78"/>
    </row>
    <row r="390" ht="15.75" customHeight="1">
      <c r="A390" s="78"/>
      <c r="B390" s="607"/>
      <c r="C390" s="379"/>
      <c r="D390" s="379"/>
      <c r="E390" s="379"/>
      <c r="F390" s="78"/>
      <c r="G390" s="608"/>
      <c r="H390" s="78"/>
      <c r="I390" s="379"/>
      <c r="J390" s="78"/>
      <c r="K390" s="78"/>
      <c r="L390" s="78"/>
      <c r="M390" s="78"/>
      <c r="N390" s="78"/>
      <c r="O390" s="78"/>
    </row>
    <row r="391" ht="15.75" customHeight="1">
      <c r="A391" s="78"/>
      <c r="B391" s="607"/>
      <c r="C391" s="379"/>
      <c r="D391" s="379"/>
      <c r="E391" s="379"/>
      <c r="F391" s="78"/>
      <c r="G391" s="608"/>
      <c r="H391" s="78"/>
      <c r="I391" s="379"/>
      <c r="J391" s="78"/>
      <c r="K391" s="78"/>
      <c r="L391" s="78"/>
      <c r="M391" s="78"/>
      <c r="N391" s="78"/>
      <c r="O391" s="78"/>
    </row>
    <row r="392" ht="15.75" customHeight="1">
      <c r="A392" s="78"/>
      <c r="B392" s="607"/>
      <c r="C392" s="379"/>
      <c r="D392" s="379"/>
      <c r="E392" s="379"/>
      <c r="F392" s="78"/>
      <c r="G392" s="608"/>
      <c r="H392" s="78"/>
      <c r="I392" s="379"/>
      <c r="J392" s="78"/>
      <c r="K392" s="78"/>
      <c r="L392" s="78"/>
      <c r="M392" s="78"/>
      <c r="N392" s="78"/>
      <c r="O392" s="78"/>
    </row>
    <row r="393" ht="15.75" customHeight="1">
      <c r="A393" s="78"/>
      <c r="B393" s="607"/>
      <c r="C393" s="379"/>
      <c r="D393" s="379"/>
      <c r="E393" s="379"/>
      <c r="F393" s="78"/>
      <c r="G393" s="608"/>
      <c r="H393" s="78"/>
      <c r="I393" s="379"/>
      <c r="J393" s="78"/>
      <c r="K393" s="78"/>
      <c r="L393" s="78"/>
      <c r="M393" s="78"/>
      <c r="N393" s="78"/>
      <c r="O393" s="78"/>
    </row>
    <row r="394" ht="15.75" customHeight="1">
      <c r="A394" s="78"/>
      <c r="B394" s="607"/>
      <c r="C394" s="379"/>
      <c r="D394" s="379"/>
      <c r="E394" s="379"/>
      <c r="F394" s="78"/>
      <c r="G394" s="608"/>
      <c r="H394" s="78"/>
      <c r="I394" s="379"/>
      <c r="J394" s="78"/>
      <c r="K394" s="78"/>
      <c r="L394" s="78"/>
      <c r="M394" s="78"/>
      <c r="N394" s="78"/>
      <c r="O394" s="78"/>
    </row>
    <row r="395" ht="15.75" customHeight="1">
      <c r="A395" s="78"/>
      <c r="B395" s="607"/>
      <c r="C395" s="379"/>
      <c r="D395" s="379"/>
      <c r="E395" s="379"/>
      <c r="F395" s="78"/>
      <c r="G395" s="608"/>
      <c r="H395" s="78"/>
      <c r="I395" s="379"/>
      <c r="J395" s="78"/>
      <c r="K395" s="78"/>
      <c r="L395" s="78"/>
      <c r="M395" s="78"/>
      <c r="N395" s="78"/>
      <c r="O395" s="78"/>
    </row>
    <row r="396" ht="15.75" customHeight="1">
      <c r="A396" s="78"/>
      <c r="B396" s="607"/>
      <c r="C396" s="379"/>
      <c r="D396" s="379"/>
      <c r="E396" s="379"/>
      <c r="F396" s="78"/>
      <c r="G396" s="608"/>
      <c r="H396" s="78"/>
      <c r="I396" s="379"/>
      <c r="J396" s="78"/>
      <c r="K396" s="78"/>
      <c r="L396" s="78"/>
      <c r="M396" s="78"/>
      <c r="N396" s="78"/>
      <c r="O396" s="78"/>
    </row>
    <row r="397" ht="15.75" customHeight="1">
      <c r="A397" s="78"/>
      <c r="B397" s="607"/>
      <c r="C397" s="379"/>
      <c r="D397" s="379"/>
      <c r="E397" s="379"/>
      <c r="F397" s="78"/>
      <c r="G397" s="608"/>
      <c r="H397" s="78"/>
      <c r="I397" s="379"/>
      <c r="J397" s="78"/>
      <c r="K397" s="78"/>
      <c r="L397" s="78"/>
      <c r="M397" s="78"/>
      <c r="N397" s="78"/>
      <c r="O397" s="78"/>
    </row>
    <row r="398" ht="15.75" customHeight="1">
      <c r="A398" s="78"/>
      <c r="B398" s="607"/>
      <c r="C398" s="379"/>
      <c r="D398" s="379"/>
      <c r="E398" s="379"/>
      <c r="F398" s="78"/>
      <c r="G398" s="608"/>
      <c r="H398" s="78"/>
      <c r="I398" s="379"/>
      <c r="J398" s="78"/>
      <c r="K398" s="78"/>
      <c r="L398" s="78"/>
      <c r="M398" s="78"/>
      <c r="N398" s="78"/>
      <c r="O398" s="78"/>
    </row>
    <row r="399" ht="15.75" customHeight="1">
      <c r="A399" s="78"/>
      <c r="B399" s="607"/>
      <c r="C399" s="379"/>
      <c r="D399" s="379"/>
      <c r="E399" s="379"/>
      <c r="F399" s="78"/>
      <c r="G399" s="608"/>
      <c r="H399" s="78"/>
      <c r="I399" s="379"/>
      <c r="J399" s="78"/>
      <c r="K399" s="78"/>
      <c r="L399" s="78"/>
      <c r="M399" s="78"/>
      <c r="N399" s="78"/>
      <c r="O399" s="78"/>
    </row>
    <row r="400" ht="15.75" customHeight="1">
      <c r="A400" s="78"/>
      <c r="B400" s="607"/>
      <c r="C400" s="379"/>
      <c r="D400" s="379"/>
      <c r="E400" s="379"/>
      <c r="F400" s="78"/>
      <c r="G400" s="608"/>
      <c r="H400" s="78"/>
      <c r="I400" s="379"/>
      <c r="J400" s="78"/>
      <c r="K400" s="78"/>
      <c r="L400" s="78"/>
      <c r="M400" s="78"/>
      <c r="N400" s="78"/>
      <c r="O400" s="78"/>
    </row>
    <row r="401" ht="15.75" customHeight="1">
      <c r="A401" s="78"/>
      <c r="B401" s="607"/>
      <c r="C401" s="379"/>
      <c r="D401" s="379"/>
      <c r="E401" s="379"/>
      <c r="F401" s="78"/>
      <c r="G401" s="608"/>
      <c r="H401" s="78"/>
      <c r="I401" s="379"/>
      <c r="J401" s="78"/>
      <c r="K401" s="78"/>
      <c r="L401" s="78"/>
      <c r="M401" s="78"/>
      <c r="N401" s="78"/>
      <c r="O401" s="78"/>
    </row>
    <row r="402" ht="15.75" customHeight="1">
      <c r="A402" s="78"/>
      <c r="B402" s="607"/>
      <c r="C402" s="379"/>
      <c r="D402" s="379"/>
      <c r="E402" s="379"/>
      <c r="F402" s="78"/>
      <c r="G402" s="608"/>
      <c r="H402" s="78"/>
      <c r="I402" s="379"/>
      <c r="J402" s="78"/>
      <c r="K402" s="78"/>
      <c r="L402" s="78"/>
      <c r="M402" s="78"/>
      <c r="N402" s="78"/>
      <c r="O402" s="78"/>
    </row>
    <row r="403" ht="15.75" customHeight="1">
      <c r="A403" s="78"/>
      <c r="B403" s="607"/>
      <c r="C403" s="379"/>
      <c r="D403" s="379"/>
      <c r="E403" s="379"/>
      <c r="F403" s="78"/>
      <c r="G403" s="608"/>
      <c r="H403" s="78"/>
      <c r="I403" s="379"/>
      <c r="J403" s="78"/>
      <c r="K403" s="78"/>
      <c r="L403" s="78"/>
      <c r="M403" s="78"/>
      <c r="N403" s="78"/>
      <c r="O403" s="78"/>
    </row>
    <row r="404" ht="15.75" customHeight="1">
      <c r="A404" s="78"/>
      <c r="B404" s="607"/>
      <c r="C404" s="379"/>
      <c r="D404" s="379"/>
      <c r="E404" s="379"/>
      <c r="F404" s="78"/>
      <c r="G404" s="608"/>
      <c r="H404" s="78"/>
      <c r="I404" s="379"/>
      <c r="J404" s="78"/>
      <c r="K404" s="78"/>
      <c r="L404" s="78"/>
      <c r="M404" s="78"/>
      <c r="N404" s="78"/>
      <c r="O404" s="78"/>
    </row>
    <row r="405" ht="15.75" customHeight="1">
      <c r="A405" s="78"/>
      <c r="B405" s="607"/>
      <c r="C405" s="379"/>
      <c r="D405" s="379"/>
      <c r="E405" s="379"/>
      <c r="F405" s="78"/>
      <c r="G405" s="608"/>
      <c r="H405" s="78"/>
      <c r="I405" s="379"/>
      <c r="J405" s="78"/>
      <c r="K405" s="78"/>
      <c r="L405" s="78"/>
      <c r="M405" s="78"/>
      <c r="N405" s="78"/>
      <c r="O405" s="78"/>
    </row>
    <row r="406" ht="15.75" customHeight="1">
      <c r="A406" s="78"/>
      <c r="B406" s="607"/>
      <c r="C406" s="379"/>
      <c r="D406" s="379"/>
      <c r="E406" s="379"/>
      <c r="F406" s="78"/>
      <c r="G406" s="608"/>
      <c r="H406" s="78"/>
      <c r="I406" s="379"/>
      <c r="J406" s="78"/>
      <c r="K406" s="78"/>
      <c r="L406" s="78"/>
      <c r="M406" s="78"/>
      <c r="N406" s="78"/>
      <c r="O406" s="78"/>
    </row>
    <row r="407" ht="15.75" customHeight="1">
      <c r="A407" s="78"/>
      <c r="B407" s="607"/>
      <c r="C407" s="379"/>
      <c r="D407" s="379"/>
      <c r="E407" s="379"/>
      <c r="F407" s="78"/>
      <c r="G407" s="608"/>
      <c r="H407" s="78"/>
      <c r="I407" s="379"/>
      <c r="J407" s="78"/>
      <c r="K407" s="78"/>
      <c r="L407" s="78"/>
      <c r="M407" s="78"/>
      <c r="N407" s="78"/>
      <c r="O407" s="78"/>
    </row>
    <row r="408" ht="15.75" customHeight="1">
      <c r="A408" s="78"/>
      <c r="B408" s="607"/>
      <c r="C408" s="379"/>
      <c r="D408" s="379"/>
      <c r="E408" s="379"/>
      <c r="F408" s="78"/>
      <c r="G408" s="608"/>
      <c r="H408" s="78"/>
      <c r="I408" s="379"/>
      <c r="J408" s="78"/>
      <c r="K408" s="78"/>
      <c r="L408" s="78"/>
      <c r="M408" s="78"/>
      <c r="N408" s="78"/>
      <c r="O408" s="78"/>
    </row>
    <row r="409" ht="15.75" customHeight="1">
      <c r="A409" s="78"/>
      <c r="B409" s="607"/>
      <c r="C409" s="379"/>
      <c r="D409" s="379"/>
      <c r="E409" s="379"/>
      <c r="F409" s="78"/>
      <c r="G409" s="608"/>
      <c r="H409" s="78"/>
      <c r="I409" s="379"/>
      <c r="J409" s="78"/>
      <c r="K409" s="78"/>
      <c r="L409" s="78"/>
      <c r="M409" s="78"/>
      <c r="N409" s="78"/>
      <c r="O409" s="78"/>
    </row>
    <row r="410" ht="15.75" customHeight="1">
      <c r="A410" s="78"/>
      <c r="B410" s="607"/>
      <c r="C410" s="379"/>
      <c r="D410" s="379"/>
      <c r="E410" s="379"/>
      <c r="F410" s="78"/>
      <c r="G410" s="608"/>
      <c r="H410" s="78"/>
      <c r="I410" s="379"/>
      <c r="J410" s="78"/>
      <c r="K410" s="78"/>
      <c r="L410" s="78"/>
      <c r="M410" s="78"/>
      <c r="N410" s="78"/>
      <c r="O410" s="78"/>
    </row>
    <row r="411" ht="15.75" customHeight="1">
      <c r="A411" s="78"/>
      <c r="B411" s="607"/>
      <c r="C411" s="379"/>
      <c r="D411" s="379"/>
      <c r="E411" s="379"/>
      <c r="F411" s="78"/>
      <c r="G411" s="608"/>
      <c r="H411" s="78"/>
      <c r="I411" s="379"/>
      <c r="J411" s="78"/>
      <c r="K411" s="78"/>
      <c r="L411" s="78"/>
      <c r="M411" s="78"/>
      <c r="N411" s="78"/>
      <c r="O411" s="78"/>
    </row>
    <row r="412" ht="15.75" customHeight="1">
      <c r="A412" s="78"/>
      <c r="B412" s="607"/>
      <c r="C412" s="379"/>
      <c r="D412" s="379"/>
      <c r="E412" s="379"/>
      <c r="F412" s="78"/>
      <c r="G412" s="608"/>
      <c r="H412" s="78"/>
      <c r="I412" s="379"/>
      <c r="J412" s="78"/>
      <c r="K412" s="78"/>
      <c r="L412" s="78"/>
      <c r="M412" s="78"/>
      <c r="N412" s="78"/>
      <c r="O412" s="78"/>
    </row>
    <row r="413" ht="15.75" customHeight="1">
      <c r="A413" s="78"/>
      <c r="B413" s="607"/>
      <c r="C413" s="379"/>
      <c r="D413" s="379"/>
      <c r="E413" s="379"/>
      <c r="F413" s="78"/>
      <c r="G413" s="608"/>
      <c r="H413" s="78"/>
      <c r="I413" s="379"/>
      <c r="J413" s="78"/>
      <c r="K413" s="78"/>
      <c r="L413" s="78"/>
      <c r="M413" s="78"/>
      <c r="N413" s="78"/>
      <c r="O413" s="78"/>
    </row>
    <row r="414" ht="15.75" customHeight="1">
      <c r="A414" s="78"/>
      <c r="B414" s="607"/>
      <c r="C414" s="379"/>
      <c r="D414" s="379"/>
      <c r="E414" s="379"/>
      <c r="F414" s="78"/>
      <c r="G414" s="608"/>
      <c r="H414" s="78"/>
      <c r="I414" s="379"/>
      <c r="J414" s="78"/>
      <c r="K414" s="78"/>
      <c r="L414" s="78"/>
      <c r="M414" s="78"/>
      <c r="N414" s="78"/>
      <c r="O414" s="78"/>
    </row>
    <row r="415" ht="15.75" customHeight="1">
      <c r="A415" s="78"/>
      <c r="B415" s="607"/>
      <c r="C415" s="379"/>
      <c r="D415" s="379"/>
      <c r="E415" s="379"/>
      <c r="F415" s="78"/>
      <c r="G415" s="608"/>
      <c r="H415" s="78"/>
      <c r="I415" s="379"/>
      <c r="J415" s="78"/>
      <c r="K415" s="78"/>
      <c r="L415" s="78"/>
      <c r="M415" s="78"/>
      <c r="N415" s="78"/>
      <c r="O415" s="78"/>
    </row>
    <row r="416" ht="15.75" customHeight="1">
      <c r="A416" s="78"/>
      <c r="B416" s="607"/>
      <c r="C416" s="379"/>
      <c r="D416" s="379"/>
      <c r="E416" s="379"/>
      <c r="F416" s="78"/>
      <c r="G416" s="608"/>
      <c r="H416" s="78"/>
      <c r="I416" s="379"/>
      <c r="J416" s="78"/>
      <c r="K416" s="78"/>
      <c r="L416" s="78"/>
      <c r="M416" s="78"/>
      <c r="N416" s="78"/>
      <c r="O416" s="78"/>
    </row>
    <row r="417" ht="15.75" customHeight="1">
      <c r="A417" s="78"/>
      <c r="B417" s="607"/>
      <c r="C417" s="379"/>
      <c r="D417" s="379"/>
      <c r="E417" s="379"/>
      <c r="F417" s="78"/>
      <c r="G417" s="608"/>
      <c r="H417" s="78"/>
      <c r="I417" s="379"/>
      <c r="J417" s="78"/>
      <c r="K417" s="78"/>
      <c r="L417" s="78"/>
      <c r="M417" s="78"/>
      <c r="N417" s="78"/>
      <c r="O417" s="78"/>
    </row>
    <row r="418" ht="15.75" customHeight="1">
      <c r="A418" s="78"/>
      <c r="B418" s="607"/>
      <c r="C418" s="379"/>
      <c r="D418" s="379"/>
      <c r="E418" s="379"/>
      <c r="F418" s="78"/>
      <c r="G418" s="608"/>
      <c r="H418" s="78"/>
      <c r="I418" s="379"/>
      <c r="J418" s="78"/>
      <c r="K418" s="78"/>
      <c r="L418" s="78"/>
      <c r="M418" s="78"/>
      <c r="N418" s="78"/>
      <c r="O418" s="78"/>
    </row>
    <row r="419" ht="15.75" customHeight="1">
      <c r="A419" s="78"/>
      <c r="B419" s="607"/>
      <c r="C419" s="379"/>
      <c r="D419" s="379"/>
      <c r="E419" s="379"/>
      <c r="F419" s="78"/>
      <c r="G419" s="608"/>
      <c r="H419" s="78"/>
      <c r="I419" s="379"/>
      <c r="J419" s="78"/>
      <c r="K419" s="78"/>
      <c r="L419" s="78"/>
      <c r="M419" s="78"/>
      <c r="N419" s="78"/>
      <c r="O419" s="78"/>
    </row>
    <row r="420" ht="15.75" customHeight="1">
      <c r="A420" s="78"/>
      <c r="B420" s="607"/>
      <c r="C420" s="379"/>
      <c r="D420" s="379"/>
      <c r="E420" s="379"/>
      <c r="F420" s="78"/>
      <c r="G420" s="608"/>
      <c r="H420" s="78"/>
      <c r="I420" s="379"/>
      <c r="J420" s="78"/>
      <c r="K420" s="78"/>
      <c r="L420" s="78"/>
      <c r="M420" s="78"/>
      <c r="N420" s="78"/>
      <c r="O420" s="78"/>
    </row>
    <row r="421" ht="15.75" customHeight="1">
      <c r="A421" s="78"/>
      <c r="B421" s="607"/>
      <c r="C421" s="379"/>
      <c r="D421" s="379"/>
      <c r="E421" s="379"/>
      <c r="F421" s="78"/>
      <c r="G421" s="608"/>
      <c r="H421" s="78"/>
      <c r="I421" s="379"/>
      <c r="J421" s="78"/>
      <c r="K421" s="78"/>
      <c r="L421" s="78"/>
      <c r="M421" s="78"/>
      <c r="N421" s="78"/>
      <c r="O421" s="78"/>
    </row>
    <row r="422" ht="15.75" customHeight="1">
      <c r="A422" s="78"/>
      <c r="B422" s="607"/>
      <c r="C422" s="379"/>
      <c r="D422" s="379"/>
      <c r="E422" s="379"/>
      <c r="F422" s="78"/>
      <c r="G422" s="608"/>
      <c r="H422" s="78"/>
      <c r="I422" s="379"/>
      <c r="J422" s="78"/>
      <c r="K422" s="78"/>
      <c r="L422" s="78"/>
      <c r="M422" s="78"/>
      <c r="N422" s="78"/>
      <c r="O422" s="78"/>
    </row>
    <row r="423" ht="15.75" customHeight="1">
      <c r="A423" s="78"/>
      <c r="B423" s="607"/>
      <c r="C423" s="379"/>
      <c r="D423" s="379"/>
      <c r="E423" s="379"/>
      <c r="F423" s="78"/>
      <c r="G423" s="608"/>
      <c r="H423" s="78"/>
      <c r="I423" s="379"/>
      <c r="J423" s="78"/>
      <c r="K423" s="78"/>
      <c r="L423" s="78"/>
      <c r="M423" s="78"/>
      <c r="N423" s="78"/>
      <c r="O423" s="78"/>
    </row>
    <row r="424" ht="15.75" customHeight="1">
      <c r="A424" s="78"/>
      <c r="B424" s="607"/>
      <c r="C424" s="379"/>
      <c r="D424" s="379"/>
      <c r="E424" s="379"/>
      <c r="F424" s="78"/>
      <c r="G424" s="608"/>
      <c r="H424" s="78"/>
      <c r="I424" s="379"/>
      <c r="J424" s="78"/>
      <c r="K424" s="78"/>
      <c r="L424" s="78"/>
      <c r="M424" s="78"/>
      <c r="N424" s="78"/>
      <c r="O424" s="78"/>
    </row>
    <row r="425" ht="15.75" customHeight="1">
      <c r="A425" s="78"/>
      <c r="B425" s="607"/>
      <c r="C425" s="379"/>
      <c r="D425" s="379"/>
      <c r="E425" s="379"/>
      <c r="F425" s="78"/>
      <c r="G425" s="608"/>
      <c r="H425" s="78"/>
      <c r="I425" s="379"/>
      <c r="J425" s="78"/>
      <c r="K425" s="78"/>
      <c r="L425" s="78"/>
      <c r="M425" s="78"/>
      <c r="N425" s="78"/>
      <c r="O425" s="78"/>
    </row>
    <row r="426" ht="15.75" customHeight="1">
      <c r="A426" s="78"/>
      <c r="B426" s="607"/>
      <c r="C426" s="379"/>
      <c r="D426" s="379"/>
      <c r="E426" s="379"/>
      <c r="F426" s="78"/>
      <c r="G426" s="608"/>
      <c r="H426" s="78"/>
      <c r="I426" s="379"/>
      <c r="J426" s="78"/>
      <c r="K426" s="78"/>
      <c r="L426" s="78"/>
      <c r="M426" s="78"/>
      <c r="N426" s="78"/>
      <c r="O426" s="78"/>
    </row>
    <row r="427" ht="15.75" customHeight="1">
      <c r="A427" s="78"/>
      <c r="B427" s="607"/>
      <c r="C427" s="379"/>
      <c r="D427" s="379"/>
      <c r="E427" s="379"/>
      <c r="F427" s="78"/>
      <c r="G427" s="608"/>
      <c r="H427" s="78"/>
      <c r="I427" s="379"/>
      <c r="J427" s="78"/>
      <c r="K427" s="78"/>
      <c r="L427" s="78"/>
      <c r="M427" s="78"/>
      <c r="N427" s="78"/>
      <c r="O427" s="78"/>
    </row>
    <row r="428" ht="15.75" customHeight="1">
      <c r="A428" s="78"/>
      <c r="B428" s="607"/>
      <c r="C428" s="379"/>
      <c r="D428" s="379"/>
      <c r="E428" s="379"/>
      <c r="F428" s="78"/>
      <c r="G428" s="608"/>
      <c r="H428" s="78"/>
      <c r="I428" s="379"/>
      <c r="J428" s="78"/>
      <c r="K428" s="78"/>
      <c r="L428" s="78"/>
      <c r="M428" s="78"/>
      <c r="N428" s="78"/>
      <c r="O428" s="78"/>
    </row>
    <row r="429" ht="15.75" customHeight="1">
      <c r="A429" s="78"/>
      <c r="B429" s="607"/>
      <c r="C429" s="379"/>
      <c r="D429" s="379"/>
      <c r="E429" s="379"/>
      <c r="F429" s="78"/>
      <c r="G429" s="608"/>
      <c r="H429" s="78"/>
      <c r="I429" s="379"/>
      <c r="J429" s="78"/>
      <c r="K429" s="78"/>
      <c r="L429" s="78"/>
      <c r="M429" s="78"/>
      <c r="N429" s="78"/>
      <c r="O429" s="78"/>
    </row>
    <row r="430" ht="15.75" customHeight="1">
      <c r="A430" s="78"/>
      <c r="B430" s="607"/>
      <c r="C430" s="379"/>
      <c r="D430" s="379"/>
      <c r="E430" s="379"/>
      <c r="F430" s="78"/>
      <c r="G430" s="608"/>
      <c r="H430" s="78"/>
      <c r="I430" s="379"/>
      <c r="J430" s="78"/>
      <c r="K430" s="78"/>
      <c r="L430" s="78"/>
      <c r="M430" s="78"/>
      <c r="N430" s="78"/>
      <c r="O430" s="78"/>
    </row>
    <row r="431" ht="15.75" customHeight="1">
      <c r="A431" s="78"/>
      <c r="B431" s="607"/>
      <c r="C431" s="379"/>
      <c r="D431" s="379"/>
      <c r="E431" s="379"/>
      <c r="F431" s="78"/>
      <c r="G431" s="608"/>
      <c r="H431" s="78"/>
      <c r="I431" s="379"/>
      <c r="J431" s="78"/>
      <c r="K431" s="78"/>
      <c r="L431" s="78"/>
      <c r="M431" s="78"/>
      <c r="N431" s="78"/>
      <c r="O431" s="78"/>
    </row>
    <row r="432" ht="15.75" customHeight="1">
      <c r="A432" s="78"/>
      <c r="B432" s="607"/>
      <c r="C432" s="379"/>
      <c r="D432" s="379"/>
      <c r="E432" s="379"/>
      <c r="F432" s="78"/>
      <c r="G432" s="608"/>
      <c r="H432" s="78"/>
      <c r="I432" s="379"/>
      <c r="J432" s="78"/>
      <c r="K432" s="78"/>
      <c r="L432" s="78"/>
      <c r="M432" s="78"/>
      <c r="N432" s="78"/>
      <c r="O432" s="78"/>
    </row>
    <row r="433" ht="15.75" customHeight="1">
      <c r="A433" s="78"/>
      <c r="B433" s="607"/>
      <c r="C433" s="379"/>
      <c r="D433" s="379"/>
      <c r="E433" s="379"/>
      <c r="F433" s="78"/>
      <c r="G433" s="608"/>
      <c r="H433" s="78"/>
      <c r="I433" s="379"/>
      <c r="J433" s="78"/>
      <c r="K433" s="78"/>
      <c r="L433" s="78"/>
      <c r="M433" s="78"/>
      <c r="N433" s="78"/>
      <c r="O433" s="78"/>
    </row>
    <row r="434" ht="15.75" customHeight="1">
      <c r="A434" s="78"/>
      <c r="B434" s="607"/>
      <c r="C434" s="379"/>
      <c r="D434" s="379"/>
      <c r="E434" s="379"/>
      <c r="F434" s="78"/>
      <c r="G434" s="608"/>
      <c r="H434" s="78"/>
      <c r="I434" s="379"/>
      <c r="J434" s="78"/>
      <c r="K434" s="78"/>
      <c r="L434" s="78"/>
      <c r="M434" s="78"/>
      <c r="N434" s="78"/>
      <c r="O434" s="78"/>
    </row>
    <row r="435" ht="15.75" customHeight="1">
      <c r="A435" s="78"/>
      <c r="B435" s="607"/>
      <c r="C435" s="379"/>
      <c r="D435" s="379"/>
      <c r="E435" s="379"/>
      <c r="F435" s="78"/>
      <c r="G435" s="608"/>
      <c r="H435" s="78"/>
      <c r="I435" s="379"/>
      <c r="J435" s="78"/>
      <c r="K435" s="78"/>
      <c r="L435" s="78"/>
      <c r="M435" s="78"/>
      <c r="N435" s="78"/>
      <c r="O435" s="78"/>
    </row>
    <row r="436" ht="15.75" customHeight="1">
      <c r="A436" s="78"/>
      <c r="B436" s="607"/>
      <c r="C436" s="379"/>
      <c r="D436" s="379"/>
      <c r="E436" s="379"/>
      <c r="F436" s="78"/>
      <c r="G436" s="608"/>
      <c r="H436" s="78"/>
      <c r="I436" s="379"/>
      <c r="J436" s="78"/>
      <c r="K436" s="78"/>
      <c r="L436" s="78"/>
      <c r="M436" s="78"/>
      <c r="N436" s="78"/>
      <c r="O436" s="78"/>
    </row>
    <row r="437" ht="15.75" customHeight="1">
      <c r="A437" s="78"/>
      <c r="B437" s="607"/>
      <c r="C437" s="379"/>
      <c r="D437" s="379"/>
      <c r="E437" s="379"/>
      <c r="F437" s="78"/>
      <c r="G437" s="608"/>
      <c r="H437" s="78"/>
      <c r="I437" s="379"/>
      <c r="J437" s="78"/>
      <c r="K437" s="78"/>
      <c r="L437" s="78"/>
      <c r="M437" s="78"/>
      <c r="N437" s="78"/>
      <c r="O437" s="78"/>
    </row>
    <row r="438" ht="15.75" customHeight="1">
      <c r="A438" s="78"/>
      <c r="B438" s="607"/>
      <c r="C438" s="379"/>
      <c r="D438" s="379"/>
      <c r="E438" s="379"/>
      <c r="F438" s="78"/>
      <c r="G438" s="608"/>
      <c r="H438" s="78"/>
      <c r="I438" s="379"/>
      <c r="J438" s="78"/>
      <c r="K438" s="78"/>
      <c r="L438" s="78"/>
      <c r="M438" s="78"/>
      <c r="N438" s="78"/>
      <c r="O438" s="78"/>
    </row>
    <row r="439" ht="15.75" customHeight="1">
      <c r="A439" s="78"/>
      <c r="B439" s="607"/>
      <c r="C439" s="379"/>
      <c r="D439" s="379"/>
      <c r="E439" s="379"/>
      <c r="F439" s="78"/>
      <c r="G439" s="608"/>
      <c r="H439" s="78"/>
      <c r="I439" s="379"/>
      <c r="J439" s="78"/>
      <c r="K439" s="78"/>
      <c r="L439" s="78"/>
      <c r="M439" s="78"/>
      <c r="N439" s="78"/>
      <c r="O439" s="78"/>
    </row>
    <row r="440" ht="15.75" customHeight="1">
      <c r="A440" s="78"/>
      <c r="B440" s="607"/>
      <c r="C440" s="379"/>
      <c r="D440" s="379"/>
      <c r="E440" s="379"/>
      <c r="F440" s="78"/>
      <c r="G440" s="608"/>
      <c r="H440" s="78"/>
      <c r="I440" s="379"/>
      <c r="J440" s="78"/>
      <c r="K440" s="78"/>
      <c r="L440" s="78"/>
      <c r="M440" s="78"/>
      <c r="N440" s="78"/>
      <c r="O440" s="78"/>
    </row>
    <row r="441" ht="15.75" customHeight="1">
      <c r="A441" s="78"/>
      <c r="B441" s="607"/>
      <c r="C441" s="379"/>
      <c r="D441" s="379"/>
      <c r="E441" s="379"/>
      <c r="F441" s="78"/>
      <c r="G441" s="608"/>
      <c r="H441" s="78"/>
      <c r="I441" s="379"/>
      <c r="J441" s="78"/>
      <c r="K441" s="78"/>
      <c r="L441" s="78"/>
      <c r="M441" s="78"/>
      <c r="N441" s="78"/>
      <c r="O441" s="78"/>
    </row>
    <row r="442" ht="15.75" customHeight="1">
      <c r="A442" s="78"/>
      <c r="B442" s="607"/>
      <c r="C442" s="379"/>
      <c r="D442" s="379"/>
      <c r="E442" s="379"/>
      <c r="F442" s="78"/>
      <c r="G442" s="608"/>
      <c r="H442" s="78"/>
      <c r="I442" s="379"/>
      <c r="J442" s="78"/>
      <c r="K442" s="78"/>
      <c r="L442" s="78"/>
      <c r="M442" s="78"/>
      <c r="N442" s="78"/>
      <c r="O442" s="78"/>
    </row>
    <row r="443" ht="15.75" customHeight="1">
      <c r="A443" s="78"/>
      <c r="B443" s="607"/>
      <c r="C443" s="379"/>
      <c r="D443" s="379"/>
      <c r="E443" s="379"/>
      <c r="F443" s="78"/>
      <c r="G443" s="608"/>
      <c r="H443" s="78"/>
      <c r="I443" s="379"/>
      <c r="J443" s="78"/>
      <c r="K443" s="78"/>
      <c r="L443" s="78"/>
      <c r="M443" s="78"/>
      <c r="N443" s="78"/>
      <c r="O443" s="78"/>
    </row>
    <row r="444" ht="15.75" customHeight="1">
      <c r="A444" s="78"/>
      <c r="B444" s="607"/>
      <c r="C444" s="379"/>
      <c r="D444" s="379"/>
      <c r="E444" s="379"/>
      <c r="F444" s="78"/>
      <c r="G444" s="608"/>
      <c r="H444" s="78"/>
      <c r="I444" s="379"/>
      <c r="J444" s="78"/>
      <c r="K444" s="78"/>
      <c r="L444" s="78"/>
      <c r="M444" s="78"/>
      <c r="N444" s="78"/>
      <c r="O444" s="78"/>
    </row>
    <row r="445" ht="15.75" customHeight="1">
      <c r="A445" s="78"/>
      <c r="B445" s="607"/>
      <c r="C445" s="379"/>
      <c r="D445" s="379"/>
      <c r="E445" s="379"/>
      <c r="F445" s="78"/>
      <c r="G445" s="608"/>
      <c r="H445" s="78"/>
      <c r="I445" s="379"/>
      <c r="J445" s="78"/>
      <c r="K445" s="78"/>
      <c r="L445" s="78"/>
      <c r="M445" s="78"/>
      <c r="N445" s="78"/>
      <c r="O445" s="78"/>
    </row>
    <row r="446" ht="15.75" customHeight="1">
      <c r="A446" s="78"/>
      <c r="B446" s="607"/>
      <c r="C446" s="379"/>
      <c r="D446" s="379"/>
      <c r="E446" s="379"/>
      <c r="F446" s="78"/>
      <c r="G446" s="608"/>
      <c r="H446" s="78"/>
      <c r="I446" s="379"/>
      <c r="J446" s="78"/>
      <c r="K446" s="78"/>
      <c r="L446" s="78"/>
      <c r="M446" s="78"/>
      <c r="N446" s="78"/>
      <c r="O446" s="78"/>
    </row>
    <row r="447" ht="15.75" customHeight="1">
      <c r="A447" s="78"/>
      <c r="B447" s="607"/>
      <c r="C447" s="379"/>
      <c r="D447" s="379"/>
      <c r="E447" s="379"/>
      <c r="F447" s="78"/>
      <c r="G447" s="608"/>
      <c r="H447" s="78"/>
      <c r="I447" s="379"/>
      <c r="J447" s="78"/>
      <c r="K447" s="78"/>
      <c r="L447" s="78"/>
      <c r="M447" s="78"/>
      <c r="N447" s="78"/>
      <c r="O447" s="78"/>
    </row>
    <row r="448" ht="15.75" customHeight="1">
      <c r="A448" s="78"/>
      <c r="B448" s="607"/>
      <c r="C448" s="379"/>
      <c r="D448" s="379"/>
      <c r="E448" s="379"/>
      <c r="F448" s="78"/>
      <c r="G448" s="608"/>
      <c r="H448" s="78"/>
      <c r="I448" s="379"/>
      <c r="J448" s="78"/>
      <c r="K448" s="78"/>
      <c r="L448" s="78"/>
      <c r="M448" s="78"/>
      <c r="N448" s="78"/>
      <c r="O448" s="78"/>
    </row>
    <row r="449" ht="15.75" customHeight="1">
      <c r="A449" s="78"/>
      <c r="B449" s="607"/>
      <c r="C449" s="379"/>
      <c r="D449" s="379"/>
      <c r="E449" s="379"/>
      <c r="F449" s="78"/>
      <c r="G449" s="608"/>
      <c r="H449" s="78"/>
      <c r="I449" s="379"/>
      <c r="J449" s="78"/>
      <c r="K449" s="78"/>
      <c r="L449" s="78"/>
      <c r="M449" s="78"/>
      <c r="N449" s="78"/>
      <c r="O449" s="78"/>
    </row>
    <row r="450" ht="15.75" customHeight="1">
      <c r="A450" s="78"/>
      <c r="B450" s="607"/>
      <c r="C450" s="379"/>
      <c r="D450" s="379"/>
      <c r="E450" s="379"/>
      <c r="F450" s="78"/>
      <c r="G450" s="608"/>
      <c r="H450" s="78"/>
      <c r="I450" s="379"/>
      <c r="J450" s="78"/>
      <c r="K450" s="78"/>
      <c r="L450" s="78"/>
      <c r="M450" s="78"/>
      <c r="N450" s="78"/>
      <c r="O450" s="78"/>
    </row>
    <row r="451" ht="15.75" customHeight="1">
      <c r="A451" s="78"/>
      <c r="B451" s="607"/>
      <c r="C451" s="379"/>
      <c r="D451" s="379"/>
      <c r="E451" s="379"/>
      <c r="F451" s="78"/>
      <c r="G451" s="608"/>
      <c r="H451" s="78"/>
      <c r="I451" s="379"/>
      <c r="J451" s="78"/>
      <c r="K451" s="78"/>
      <c r="L451" s="78"/>
      <c r="M451" s="78"/>
      <c r="N451" s="78"/>
      <c r="O451" s="78"/>
    </row>
    <row r="452" ht="15.75" customHeight="1">
      <c r="A452" s="78"/>
      <c r="B452" s="607"/>
      <c r="C452" s="379"/>
      <c r="D452" s="379"/>
      <c r="E452" s="379"/>
      <c r="F452" s="78"/>
      <c r="G452" s="608"/>
      <c r="H452" s="78"/>
      <c r="I452" s="379"/>
      <c r="J452" s="78"/>
      <c r="K452" s="78"/>
      <c r="L452" s="78"/>
      <c r="M452" s="78"/>
      <c r="N452" s="78"/>
      <c r="O452" s="78"/>
    </row>
    <row r="453" ht="15.75" customHeight="1">
      <c r="A453" s="78"/>
      <c r="B453" s="607"/>
      <c r="C453" s="379"/>
      <c r="D453" s="379"/>
      <c r="E453" s="379"/>
      <c r="F453" s="78"/>
      <c r="G453" s="608"/>
      <c r="H453" s="78"/>
      <c r="I453" s="379"/>
      <c r="J453" s="78"/>
      <c r="K453" s="78"/>
      <c r="L453" s="78"/>
      <c r="M453" s="78"/>
      <c r="N453" s="78"/>
      <c r="O453" s="78"/>
    </row>
    <row r="454" ht="15.75" customHeight="1">
      <c r="A454" s="78"/>
      <c r="B454" s="607"/>
      <c r="C454" s="379"/>
      <c r="D454" s="379"/>
      <c r="E454" s="379"/>
      <c r="F454" s="78"/>
      <c r="G454" s="608"/>
      <c r="H454" s="78"/>
      <c r="I454" s="379"/>
      <c r="J454" s="78"/>
      <c r="K454" s="78"/>
      <c r="L454" s="78"/>
      <c r="M454" s="78"/>
      <c r="N454" s="78"/>
      <c r="O454" s="78"/>
    </row>
    <row r="455" ht="15.75" customHeight="1">
      <c r="A455" s="78"/>
      <c r="B455" s="607"/>
      <c r="C455" s="379"/>
      <c r="D455" s="379"/>
      <c r="E455" s="379"/>
      <c r="F455" s="78"/>
      <c r="G455" s="608"/>
      <c r="H455" s="78"/>
      <c r="I455" s="379"/>
      <c r="J455" s="78"/>
      <c r="K455" s="78"/>
      <c r="L455" s="78"/>
      <c r="M455" s="78"/>
      <c r="N455" s="78"/>
      <c r="O455" s="78"/>
    </row>
    <row r="456" ht="15.75" customHeight="1">
      <c r="A456" s="78"/>
      <c r="B456" s="607"/>
      <c r="C456" s="379"/>
      <c r="D456" s="379"/>
      <c r="E456" s="379"/>
      <c r="F456" s="78"/>
      <c r="G456" s="608"/>
      <c r="H456" s="78"/>
      <c r="I456" s="379"/>
      <c r="J456" s="78"/>
      <c r="K456" s="78"/>
      <c r="L456" s="78"/>
      <c r="M456" s="78"/>
      <c r="N456" s="78"/>
      <c r="O456" s="78"/>
    </row>
    <row r="457" ht="15.75" customHeight="1">
      <c r="A457" s="78"/>
      <c r="B457" s="607"/>
      <c r="C457" s="379"/>
      <c r="D457" s="379"/>
      <c r="E457" s="379"/>
      <c r="F457" s="78"/>
      <c r="G457" s="608"/>
      <c r="H457" s="78"/>
      <c r="I457" s="379"/>
      <c r="J457" s="78"/>
      <c r="K457" s="78"/>
      <c r="L457" s="78"/>
      <c r="M457" s="78"/>
      <c r="N457" s="78"/>
      <c r="O457" s="78"/>
    </row>
    <row r="458" ht="15.75" customHeight="1">
      <c r="A458" s="78"/>
      <c r="B458" s="607"/>
      <c r="C458" s="379"/>
      <c r="D458" s="379"/>
      <c r="E458" s="379"/>
      <c r="F458" s="78"/>
      <c r="G458" s="608"/>
      <c r="H458" s="78"/>
      <c r="I458" s="379"/>
      <c r="J458" s="78"/>
      <c r="K458" s="78"/>
      <c r="L458" s="78"/>
      <c r="M458" s="78"/>
      <c r="N458" s="78"/>
      <c r="O458" s="78"/>
    </row>
    <row r="459" ht="15.75" customHeight="1">
      <c r="A459" s="78"/>
      <c r="B459" s="607"/>
      <c r="C459" s="379"/>
      <c r="D459" s="379"/>
      <c r="E459" s="379"/>
      <c r="F459" s="78"/>
      <c r="G459" s="608"/>
      <c r="H459" s="78"/>
      <c r="I459" s="379"/>
      <c r="J459" s="78"/>
      <c r="K459" s="78"/>
      <c r="L459" s="78"/>
      <c r="M459" s="78"/>
      <c r="N459" s="78"/>
      <c r="O459" s="78"/>
    </row>
    <row r="460" ht="15.75" customHeight="1">
      <c r="A460" s="78"/>
      <c r="B460" s="607"/>
      <c r="C460" s="379"/>
      <c r="D460" s="379"/>
      <c r="E460" s="379"/>
      <c r="F460" s="78"/>
      <c r="G460" s="608"/>
      <c r="H460" s="78"/>
      <c r="I460" s="379"/>
      <c r="J460" s="78"/>
      <c r="K460" s="78"/>
      <c r="L460" s="78"/>
      <c r="M460" s="78"/>
      <c r="N460" s="78"/>
      <c r="O460" s="78"/>
    </row>
    <row r="461" ht="15.75" customHeight="1">
      <c r="A461" s="78"/>
      <c r="B461" s="607"/>
      <c r="C461" s="379"/>
      <c r="D461" s="379"/>
      <c r="E461" s="379"/>
      <c r="F461" s="78"/>
      <c r="G461" s="608"/>
      <c r="H461" s="78"/>
      <c r="I461" s="379"/>
      <c r="J461" s="78"/>
      <c r="K461" s="78"/>
      <c r="L461" s="78"/>
      <c r="M461" s="78"/>
      <c r="N461" s="78"/>
      <c r="O461" s="78"/>
    </row>
    <row r="462" ht="15.75" customHeight="1">
      <c r="A462" s="78"/>
      <c r="B462" s="607"/>
      <c r="C462" s="379"/>
      <c r="D462" s="379"/>
      <c r="E462" s="379"/>
      <c r="F462" s="78"/>
      <c r="G462" s="608"/>
      <c r="H462" s="78"/>
      <c r="I462" s="379"/>
      <c r="J462" s="78"/>
      <c r="K462" s="78"/>
      <c r="L462" s="78"/>
      <c r="M462" s="78"/>
      <c r="N462" s="78"/>
      <c r="O462" s="78"/>
    </row>
    <row r="463" ht="15.75" customHeight="1">
      <c r="A463" s="78"/>
      <c r="B463" s="607"/>
      <c r="C463" s="379"/>
      <c r="D463" s="379"/>
      <c r="E463" s="379"/>
      <c r="F463" s="78"/>
      <c r="G463" s="608"/>
      <c r="H463" s="78"/>
      <c r="I463" s="379"/>
      <c r="J463" s="78"/>
      <c r="K463" s="78"/>
      <c r="L463" s="78"/>
      <c r="M463" s="78"/>
      <c r="N463" s="78"/>
      <c r="O463" s="78"/>
    </row>
    <row r="464" ht="15.75" customHeight="1">
      <c r="A464" s="78"/>
      <c r="B464" s="607"/>
      <c r="C464" s="379"/>
      <c r="D464" s="379"/>
      <c r="E464" s="379"/>
      <c r="F464" s="78"/>
      <c r="G464" s="608"/>
      <c r="H464" s="78"/>
      <c r="I464" s="379"/>
      <c r="J464" s="78"/>
      <c r="K464" s="78"/>
      <c r="L464" s="78"/>
      <c r="M464" s="78"/>
      <c r="N464" s="78"/>
      <c r="O464" s="78"/>
    </row>
    <row r="465" ht="15.75" customHeight="1">
      <c r="A465" s="78"/>
      <c r="B465" s="607"/>
      <c r="C465" s="379"/>
      <c r="D465" s="379"/>
      <c r="E465" s="379"/>
      <c r="F465" s="78"/>
      <c r="G465" s="608"/>
      <c r="H465" s="78"/>
      <c r="I465" s="379"/>
      <c r="J465" s="78"/>
      <c r="K465" s="78"/>
      <c r="L465" s="78"/>
      <c r="M465" s="78"/>
      <c r="N465" s="78"/>
      <c r="O465" s="78"/>
    </row>
    <row r="466" ht="15.75" customHeight="1">
      <c r="A466" s="78"/>
      <c r="B466" s="607"/>
      <c r="C466" s="379"/>
      <c r="D466" s="379"/>
      <c r="E466" s="379"/>
      <c r="F466" s="78"/>
      <c r="G466" s="608"/>
      <c r="H466" s="78"/>
      <c r="I466" s="379"/>
      <c r="J466" s="78"/>
      <c r="K466" s="78"/>
      <c r="L466" s="78"/>
      <c r="M466" s="78"/>
      <c r="N466" s="78"/>
      <c r="O466" s="78"/>
    </row>
    <row r="467" ht="15.75" customHeight="1">
      <c r="A467" s="78"/>
      <c r="B467" s="607"/>
      <c r="C467" s="379"/>
      <c r="D467" s="379"/>
      <c r="E467" s="379"/>
      <c r="F467" s="78"/>
      <c r="G467" s="608"/>
      <c r="H467" s="78"/>
      <c r="I467" s="379"/>
      <c r="J467" s="78"/>
      <c r="K467" s="78"/>
      <c r="L467" s="78"/>
      <c r="M467" s="78"/>
      <c r="N467" s="78"/>
      <c r="O467" s="78"/>
    </row>
    <row r="468" ht="15.75" customHeight="1">
      <c r="A468" s="78"/>
      <c r="B468" s="607"/>
      <c r="C468" s="379"/>
      <c r="D468" s="379"/>
      <c r="E468" s="379"/>
      <c r="F468" s="78"/>
      <c r="G468" s="608"/>
      <c r="H468" s="78"/>
      <c r="I468" s="379"/>
      <c r="J468" s="78"/>
      <c r="K468" s="78"/>
      <c r="L468" s="78"/>
      <c r="M468" s="78"/>
      <c r="N468" s="78"/>
      <c r="O468" s="78"/>
    </row>
    <row r="469" ht="15.75" customHeight="1">
      <c r="A469" s="78"/>
      <c r="B469" s="607"/>
      <c r="C469" s="379"/>
      <c r="D469" s="379"/>
      <c r="E469" s="379"/>
      <c r="F469" s="78"/>
      <c r="G469" s="608"/>
      <c r="H469" s="78"/>
      <c r="I469" s="379"/>
      <c r="J469" s="78"/>
      <c r="K469" s="78"/>
      <c r="L469" s="78"/>
      <c r="M469" s="78"/>
      <c r="N469" s="78"/>
      <c r="O469" s="78"/>
    </row>
    <row r="470" ht="15.75" customHeight="1">
      <c r="A470" s="78"/>
      <c r="B470" s="607"/>
      <c r="C470" s="379"/>
      <c r="D470" s="379"/>
      <c r="E470" s="379"/>
      <c r="F470" s="78"/>
      <c r="G470" s="608"/>
      <c r="H470" s="78"/>
      <c r="I470" s="379"/>
      <c r="J470" s="78"/>
      <c r="K470" s="78"/>
      <c r="L470" s="78"/>
      <c r="M470" s="78"/>
      <c r="N470" s="78"/>
      <c r="O470" s="78"/>
    </row>
    <row r="471" ht="15.75" customHeight="1">
      <c r="A471" s="78"/>
      <c r="B471" s="607"/>
      <c r="C471" s="379"/>
      <c r="D471" s="379"/>
      <c r="E471" s="379"/>
      <c r="F471" s="78"/>
      <c r="G471" s="608"/>
      <c r="H471" s="78"/>
      <c r="I471" s="379"/>
      <c r="J471" s="78"/>
      <c r="K471" s="78"/>
      <c r="L471" s="78"/>
      <c r="M471" s="78"/>
      <c r="N471" s="78"/>
      <c r="O471" s="78"/>
    </row>
    <row r="472" ht="15.75" customHeight="1">
      <c r="A472" s="78"/>
      <c r="B472" s="607"/>
      <c r="C472" s="379"/>
      <c r="D472" s="379"/>
      <c r="E472" s="379"/>
      <c r="F472" s="78"/>
      <c r="G472" s="608"/>
      <c r="H472" s="78"/>
      <c r="I472" s="379"/>
      <c r="J472" s="78"/>
      <c r="K472" s="78"/>
      <c r="L472" s="78"/>
      <c r="M472" s="78"/>
      <c r="N472" s="78"/>
      <c r="O472" s="78"/>
    </row>
    <row r="473" ht="15.75" customHeight="1">
      <c r="A473" s="78"/>
      <c r="B473" s="607"/>
      <c r="C473" s="379"/>
      <c r="D473" s="379"/>
      <c r="E473" s="379"/>
      <c r="F473" s="78"/>
      <c r="G473" s="608"/>
      <c r="H473" s="78"/>
      <c r="I473" s="379"/>
      <c r="J473" s="78"/>
      <c r="K473" s="78"/>
      <c r="L473" s="78"/>
      <c r="M473" s="78"/>
      <c r="N473" s="78"/>
      <c r="O473" s="78"/>
    </row>
    <row r="474" ht="15.75" customHeight="1">
      <c r="A474" s="78"/>
      <c r="B474" s="607"/>
      <c r="C474" s="379"/>
      <c r="D474" s="379"/>
      <c r="E474" s="379"/>
      <c r="F474" s="78"/>
      <c r="G474" s="608"/>
      <c r="H474" s="78"/>
      <c r="I474" s="379"/>
      <c r="J474" s="78"/>
      <c r="K474" s="78"/>
      <c r="L474" s="78"/>
      <c r="M474" s="78"/>
      <c r="N474" s="78"/>
      <c r="O474" s="78"/>
    </row>
    <row r="475" ht="15.75" customHeight="1">
      <c r="A475" s="78"/>
      <c r="B475" s="607"/>
      <c r="C475" s="379"/>
      <c r="D475" s="379"/>
      <c r="E475" s="379"/>
      <c r="F475" s="78"/>
      <c r="G475" s="608"/>
      <c r="H475" s="78"/>
      <c r="I475" s="379"/>
      <c r="J475" s="78"/>
      <c r="K475" s="78"/>
      <c r="L475" s="78"/>
      <c r="M475" s="78"/>
      <c r="N475" s="78"/>
      <c r="O475" s="78"/>
    </row>
    <row r="476" ht="15.75" customHeight="1">
      <c r="A476" s="78"/>
      <c r="B476" s="607"/>
      <c r="C476" s="379"/>
      <c r="D476" s="379"/>
      <c r="E476" s="379"/>
      <c r="F476" s="78"/>
      <c r="G476" s="608"/>
      <c r="H476" s="78"/>
      <c r="I476" s="379"/>
      <c r="J476" s="78"/>
      <c r="K476" s="78"/>
      <c r="L476" s="78"/>
      <c r="M476" s="78"/>
      <c r="N476" s="78"/>
      <c r="O476" s="78"/>
    </row>
    <row r="477" ht="15.75" customHeight="1">
      <c r="A477" s="78"/>
      <c r="B477" s="607"/>
      <c r="C477" s="379"/>
      <c r="D477" s="379"/>
      <c r="E477" s="379"/>
      <c r="F477" s="78"/>
      <c r="G477" s="608"/>
      <c r="H477" s="78"/>
      <c r="I477" s="379"/>
      <c r="J477" s="78"/>
      <c r="K477" s="78"/>
      <c r="L477" s="78"/>
      <c r="M477" s="78"/>
      <c r="N477" s="78"/>
      <c r="O477" s="78"/>
    </row>
    <row r="478" ht="15.75" customHeight="1">
      <c r="A478" s="78"/>
      <c r="B478" s="607"/>
      <c r="C478" s="379"/>
      <c r="D478" s="379"/>
      <c r="E478" s="379"/>
      <c r="F478" s="78"/>
      <c r="G478" s="608"/>
      <c r="H478" s="78"/>
      <c r="I478" s="379"/>
      <c r="J478" s="78"/>
      <c r="K478" s="78"/>
      <c r="L478" s="78"/>
      <c r="M478" s="78"/>
      <c r="N478" s="78"/>
      <c r="O478" s="78"/>
    </row>
    <row r="479" ht="15.75" customHeight="1">
      <c r="A479" s="78"/>
      <c r="B479" s="607"/>
      <c r="C479" s="379"/>
      <c r="D479" s="379"/>
      <c r="E479" s="379"/>
      <c r="F479" s="78"/>
      <c r="G479" s="608"/>
      <c r="H479" s="78"/>
      <c r="I479" s="379"/>
      <c r="J479" s="78"/>
      <c r="K479" s="78"/>
      <c r="L479" s="78"/>
      <c r="M479" s="78"/>
      <c r="N479" s="78"/>
      <c r="O479" s="78"/>
    </row>
    <row r="480" ht="15.75" customHeight="1">
      <c r="A480" s="78"/>
      <c r="B480" s="607"/>
      <c r="C480" s="379"/>
      <c r="D480" s="379"/>
      <c r="E480" s="379"/>
      <c r="F480" s="78"/>
      <c r="G480" s="608"/>
      <c r="H480" s="78"/>
      <c r="I480" s="379"/>
      <c r="J480" s="78"/>
      <c r="K480" s="78"/>
      <c r="L480" s="78"/>
      <c r="M480" s="78"/>
      <c r="N480" s="78"/>
      <c r="O480" s="78"/>
    </row>
    <row r="481" ht="15.75" customHeight="1">
      <c r="A481" s="78"/>
      <c r="B481" s="607"/>
      <c r="C481" s="379"/>
      <c r="D481" s="379"/>
      <c r="E481" s="379"/>
      <c r="F481" s="78"/>
      <c r="G481" s="608"/>
      <c r="H481" s="78"/>
      <c r="I481" s="379"/>
      <c r="J481" s="78"/>
      <c r="K481" s="78"/>
      <c r="L481" s="78"/>
      <c r="M481" s="78"/>
      <c r="N481" s="78"/>
      <c r="O481" s="78"/>
    </row>
    <row r="482" ht="15.75" customHeight="1">
      <c r="A482" s="78"/>
      <c r="B482" s="607"/>
      <c r="C482" s="379"/>
      <c r="D482" s="379"/>
      <c r="E482" s="379"/>
      <c r="F482" s="78"/>
      <c r="G482" s="608"/>
      <c r="H482" s="78"/>
      <c r="I482" s="379"/>
      <c r="J482" s="78"/>
      <c r="K482" s="78"/>
      <c r="L482" s="78"/>
      <c r="M482" s="78"/>
      <c r="N482" s="78"/>
      <c r="O482" s="78"/>
    </row>
    <row r="483" ht="15.75" customHeight="1">
      <c r="A483" s="78"/>
      <c r="B483" s="607"/>
      <c r="C483" s="379"/>
      <c r="D483" s="379"/>
      <c r="E483" s="379"/>
      <c r="F483" s="78"/>
      <c r="G483" s="608"/>
      <c r="H483" s="78"/>
      <c r="I483" s="379"/>
      <c r="J483" s="78"/>
      <c r="K483" s="78"/>
      <c r="L483" s="78"/>
      <c r="M483" s="78"/>
      <c r="N483" s="78"/>
      <c r="O483" s="78"/>
    </row>
    <row r="484" ht="15.75" customHeight="1">
      <c r="A484" s="78"/>
      <c r="B484" s="607"/>
      <c r="C484" s="379"/>
      <c r="D484" s="379"/>
      <c r="E484" s="379"/>
      <c r="F484" s="78"/>
      <c r="G484" s="608"/>
      <c r="H484" s="78"/>
      <c r="I484" s="379"/>
      <c r="J484" s="78"/>
      <c r="K484" s="78"/>
      <c r="L484" s="78"/>
      <c r="M484" s="78"/>
      <c r="N484" s="78"/>
      <c r="O484" s="78"/>
    </row>
    <row r="485" ht="15.75" customHeight="1">
      <c r="A485" s="78"/>
      <c r="B485" s="607"/>
      <c r="C485" s="379"/>
      <c r="D485" s="379"/>
      <c r="E485" s="379"/>
      <c r="F485" s="78"/>
      <c r="G485" s="608"/>
      <c r="H485" s="78"/>
      <c r="I485" s="379"/>
      <c r="J485" s="78"/>
      <c r="K485" s="78"/>
      <c r="L485" s="78"/>
      <c r="M485" s="78"/>
      <c r="N485" s="78"/>
      <c r="O485" s="78"/>
    </row>
    <row r="486" ht="15.75" customHeight="1">
      <c r="A486" s="78"/>
      <c r="B486" s="607"/>
      <c r="C486" s="379"/>
      <c r="D486" s="379"/>
      <c r="E486" s="379"/>
      <c r="F486" s="78"/>
      <c r="G486" s="608"/>
      <c r="H486" s="78"/>
      <c r="I486" s="379"/>
      <c r="J486" s="78"/>
      <c r="K486" s="78"/>
      <c r="L486" s="78"/>
      <c r="M486" s="78"/>
      <c r="N486" s="78"/>
      <c r="O486" s="78"/>
    </row>
    <row r="487" ht="15.75" customHeight="1">
      <c r="A487" s="78"/>
      <c r="B487" s="607"/>
      <c r="C487" s="379"/>
      <c r="D487" s="379"/>
      <c r="E487" s="379"/>
      <c r="F487" s="78"/>
      <c r="G487" s="608"/>
      <c r="H487" s="78"/>
      <c r="I487" s="379"/>
      <c r="J487" s="78"/>
      <c r="K487" s="78"/>
      <c r="L487" s="78"/>
      <c r="M487" s="78"/>
      <c r="N487" s="78"/>
      <c r="O487" s="78"/>
    </row>
    <row r="488" ht="15.75" customHeight="1">
      <c r="A488" s="78"/>
      <c r="B488" s="607"/>
      <c r="C488" s="379"/>
      <c r="D488" s="379"/>
      <c r="E488" s="379"/>
      <c r="F488" s="78"/>
      <c r="G488" s="608"/>
      <c r="H488" s="78"/>
      <c r="I488" s="379"/>
      <c r="J488" s="78"/>
      <c r="K488" s="78"/>
      <c r="L488" s="78"/>
      <c r="M488" s="78"/>
      <c r="N488" s="78"/>
      <c r="O488" s="78"/>
    </row>
    <row r="489" ht="15.75" customHeight="1">
      <c r="A489" s="78"/>
      <c r="B489" s="607"/>
      <c r="C489" s="379"/>
      <c r="D489" s="379"/>
      <c r="E489" s="379"/>
      <c r="F489" s="78"/>
      <c r="G489" s="608"/>
      <c r="H489" s="78"/>
      <c r="I489" s="379"/>
      <c r="J489" s="78"/>
      <c r="K489" s="78"/>
      <c r="L489" s="78"/>
      <c r="M489" s="78"/>
      <c r="N489" s="78"/>
      <c r="O489" s="78"/>
    </row>
    <row r="490" ht="15.75" customHeight="1">
      <c r="A490" s="78"/>
      <c r="B490" s="607"/>
      <c r="C490" s="379"/>
      <c r="D490" s="379"/>
      <c r="E490" s="379"/>
      <c r="F490" s="78"/>
      <c r="G490" s="608"/>
      <c r="H490" s="78"/>
      <c r="I490" s="379"/>
      <c r="J490" s="78"/>
      <c r="K490" s="78"/>
      <c r="L490" s="78"/>
      <c r="M490" s="78"/>
      <c r="N490" s="78"/>
      <c r="O490" s="78"/>
    </row>
    <row r="491" ht="15.75" customHeight="1">
      <c r="A491" s="78"/>
      <c r="B491" s="607"/>
      <c r="C491" s="379"/>
      <c r="D491" s="379"/>
      <c r="E491" s="379"/>
      <c r="F491" s="78"/>
      <c r="G491" s="608"/>
      <c r="H491" s="78"/>
      <c r="I491" s="379"/>
      <c r="J491" s="78"/>
      <c r="K491" s="78"/>
      <c r="L491" s="78"/>
      <c r="M491" s="78"/>
      <c r="N491" s="78"/>
      <c r="O491" s="78"/>
    </row>
    <row r="492" ht="15.75" customHeight="1">
      <c r="A492" s="78"/>
      <c r="B492" s="607"/>
      <c r="C492" s="379"/>
      <c r="D492" s="379"/>
      <c r="E492" s="379"/>
      <c r="F492" s="78"/>
      <c r="G492" s="608"/>
      <c r="H492" s="78"/>
      <c r="I492" s="379"/>
      <c r="J492" s="78"/>
      <c r="K492" s="78"/>
      <c r="L492" s="78"/>
      <c r="M492" s="78"/>
      <c r="N492" s="78"/>
      <c r="O492" s="78"/>
    </row>
    <row r="493" ht="15.75" customHeight="1">
      <c r="A493" s="78"/>
      <c r="B493" s="607"/>
      <c r="C493" s="379"/>
      <c r="D493" s="379"/>
      <c r="E493" s="379"/>
      <c r="F493" s="78"/>
      <c r="G493" s="608"/>
      <c r="H493" s="78"/>
      <c r="I493" s="379"/>
      <c r="J493" s="78"/>
      <c r="K493" s="78"/>
      <c r="L493" s="78"/>
      <c r="M493" s="78"/>
      <c r="N493" s="78"/>
      <c r="O493" s="78"/>
    </row>
    <row r="494" ht="15.75" customHeight="1">
      <c r="A494" s="78"/>
      <c r="B494" s="607"/>
      <c r="C494" s="379"/>
      <c r="D494" s="379"/>
      <c r="E494" s="379"/>
      <c r="F494" s="78"/>
      <c r="G494" s="608"/>
      <c r="H494" s="78"/>
      <c r="I494" s="379"/>
      <c r="J494" s="78"/>
      <c r="K494" s="78"/>
      <c r="L494" s="78"/>
      <c r="M494" s="78"/>
      <c r="N494" s="78"/>
      <c r="O494" s="78"/>
    </row>
    <row r="495" ht="15.75" customHeight="1">
      <c r="A495" s="78"/>
      <c r="B495" s="607"/>
      <c r="C495" s="379"/>
      <c r="D495" s="379"/>
      <c r="E495" s="379"/>
      <c r="F495" s="78"/>
      <c r="G495" s="608"/>
      <c r="H495" s="78"/>
      <c r="I495" s="379"/>
      <c r="J495" s="78"/>
      <c r="K495" s="78"/>
      <c r="L495" s="78"/>
      <c r="M495" s="78"/>
      <c r="N495" s="78"/>
      <c r="O495" s="78"/>
    </row>
    <row r="496" ht="15.75" customHeight="1">
      <c r="A496" s="78"/>
      <c r="B496" s="607"/>
      <c r="C496" s="379"/>
      <c r="D496" s="379"/>
      <c r="E496" s="379"/>
      <c r="F496" s="78"/>
      <c r="G496" s="608"/>
      <c r="H496" s="78"/>
      <c r="I496" s="379"/>
      <c r="J496" s="78"/>
      <c r="K496" s="78"/>
      <c r="L496" s="78"/>
      <c r="M496" s="78"/>
      <c r="N496" s="78"/>
      <c r="O496" s="78"/>
    </row>
    <row r="497" ht="15.75" customHeight="1">
      <c r="A497" s="78"/>
      <c r="B497" s="607"/>
      <c r="C497" s="379"/>
      <c r="D497" s="379"/>
      <c r="E497" s="379"/>
      <c r="F497" s="78"/>
      <c r="G497" s="608"/>
      <c r="H497" s="78"/>
      <c r="I497" s="379"/>
      <c r="J497" s="78"/>
      <c r="K497" s="78"/>
      <c r="L497" s="78"/>
      <c r="M497" s="78"/>
      <c r="N497" s="78"/>
      <c r="O497" s="78"/>
    </row>
    <row r="498" ht="15.75" customHeight="1">
      <c r="A498" s="78"/>
      <c r="B498" s="607"/>
      <c r="C498" s="379"/>
      <c r="D498" s="379"/>
      <c r="E498" s="379"/>
      <c r="F498" s="78"/>
      <c r="G498" s="608"/>
      <c r="H498" s="78"/>
      <c r="I498" s="379"/>
      <c r="J498" s="78"/>
      <c r="K498" s="78"/>
      <c r="L498" s="78"/>
      <c r="M498" s="78"/>
      <c r="N498" s="78"/>
      <c r="O498" s="78"/>
    </row>
    <row r="499" ht="15.75" customHeight="1">
      <c r="A499" s="78"/>
      <c r="B499" s="607"/>
      <c r="C499" s="379"/>
      <c r="D499" s="379"/>
      <c r="E499" s="379"/>
      <c r="F499" s="78"/>
      <c r="G499" s="608"/>
      <c r="H499" s="78"/>
      <c r="I499" s="379"/>
      <c r="J499" s="78"/>
      <c r="K499" s="78"/>
      <c r="L499" s="78"/>
      <c r="M499" s="78"/>
      <c r="N499" s="78"/>
      <c r="O499" s="78"/>
    </row>
    <row r="500" ht="15.75" customHeight="1">
      <c r="A500" s="78"/>
      <c r="B500" s="607"/>
      <c r="C500" s="379"/>
      <c r="D500" s="379"/>
      <c r="E500" s="379"/>
      <c r="F500" s="78"/>
      <c r="G500" s="608"/>
      <c r="H500" s="78"/>
      <c r="I500" s="379"/>
      <c r="J500" s="78"/>
      <c r="K500" s="78"/>
      <c r="L500" s="78"/>
      <c r="M500" s="78"/>
      <c r="N500" s="78"/>
      <c r="O500" s="78"/>
    </row>
    <row r="501" ht="15.75" customHeight="1">
      <c r="A501" s="78"/>
      <c r="B501" s="607"/>
      <c r="C501" s="379"/>
      <c r="D501" s="379"/>
      <c r="E501" s="379"/>
      <c r="F501" s="78"/>
      <c r="G501" s="608"/>
      <c r="H501" s="78"/>
      <c r="I501" s="379"/>
      <c r="J501" s="78"/>
      <c r="K501" s="78"/>
      <c r="L501" s="78"/>
      <c r="M501" s="78"/>
      <c r="N501" s="78"/>
      <c r="O501" s="78"/>
    </row>
    <row r="502" ht="15.75" customHeight="1">
      <c r="A502" s="78"/>
      <c r="B502" s="607"/>
      <c r="C502" s="379"/>
      <c r="D502" s="379"/>
      <c r="E502" s="379"/>
      <c r="F502" s="78"/>
      <c r="G502" s="608"/>
      <c r="H502" s="78"/>
      <c r="I502" s="379"/>
      <c r="J502" s="78"/>
      <c r="K502" s="78"/>
      <c r="L502" s="78"/>
      <c r="M502" s="78"/>
      <c r="N502" s="78"/>
      <c r="O502" s="78"/>
    </row>
    <row r="503" ht="15.75" customHeight="1">
      <c r="A503" s="78"/>
      <c r="B503" s="607"/>
      <c r="C503" s="379"/>
      <c r="D503" s="379"/>
      <c r="E503" s="379"/>
      <c r="F503" s="78"/>
      <c r="G503" s="608"/>
      <c r="H503" s="78"/>
      <c r="I503" s="379"/>
      <c r="J503" s="78"/>
      <c r="K503" s="78"/>
      <c r="L503" s="78"/>
      <c r="M503" s="78"/>
      <c r="N503" s="78"/>
      <c r="O503" s="78"/>
    </row>
    <row r="504" ht="15.75" customHeight="1">
      <c r="A504" s="78"/>
      <c r="B504" s="607"/>
      <c r="C504" s="379"/>
      <c r="D504" s="379"/>
      <c r="E504" s="379"/>
      <c r="F504" s="78"/>
      <c r="G504" s="608"/>
      <c r="H504" s="78"/>
      <c r="I504" s="379"/>
      <c r="J504" s="78"/>
      <c r="K504" s="78"/>
      <c r="L504" s="78"/>
      <c r="M504" s="78"/>
      <c r="N504" s="78"/>
      <c r="O504" s="78"/>
    </row>
    <row r="505" ht="15.75" customHeight="1">
      <c r="A505" s="78"/>
      <c r="B505" s="607"/>
      <c r="C505" s="379"/>
      <c r="D505" s="379"/>
      <c r="E505" s="379"/>
      <c r="F505" s="78"/>
      <c r="G505" s="608"/>
      <c r="H505" s="78"/>
      <c r="I505" s="379"/>
      <c r="J505" s="78"/>
      <c r="K505" s="78"/>
      <c r="L505" s="78"/>
      <c r="M505" s="78"/>
      <c r="N505" s="78"/>
      <c r="O505" s="78"/>
    </row>
    <row r="506" ht="15.75" customHeight="1">
      <c r="A506" s="78"/>
      <c r="B506" s="607"/>
      <c r="C506" s="379"/>
      <c r="D506" s="379"/>
      <c r="E506" s="379"/>
      <c r="F506" s="78"/>
      <c r="G506" s="608"/>
      <c r="H506" s="78"/>
      <c r="I506" s="379"/>
      <c r="J506" s="78"/>
      <c r="K506" s="78"/>
      <c r="L506" s="78"/>
      <c r="M506" s="78"/>
      <c r="N506" s="78"/>
      <c r="O506" s="78"/>
    </row>
    <row r="507" ht="15.75" customHeight="1">
      <c r="A507" s="78"/>
      <c r="B507" s="607"/>
      <c r="C507" s="379"/>
      <c r="D507" s="379"/>
      <c r="E507" s="379"/>
      <c r="F507" s="78"/>
      <c r="G507" s="608"/>
      <c r="H507" s="78"/>
      <c r="I507" s="379"/>
      <c r="J507" s="78"/>
      <c r="K507" s="78"/>
      <c r="L507" s="78"/>
      <c r="M507" s="78"/>
      <c r="N507" s="78"/>
      <c r="O507" s="78"/>
    </row>
    <row r="508" ht="15.75" customHeight="1">
      <c r="A508" s="78"/>
      <c r="B508" s="607"/>
      <c r="C508" s="379"/>
      <c r="D508" s="379"/>
      <c r="E508" s="379"/>
      <c r="F508" s="78"/>
      <c r="G508" s="608"/>
      <c r="H508" s="78"/>
      <c r="I508" s="379"/>
      <c r="J508" s="78"/>
      <c r="K508" s="78"/>
      <c r="L508" s="78"/>
      <c r="M508" s="78"/>
      <c r="N508" s="78"/>
      <c r="O508" s="78"/>
    </row>
    <row r="509" ht="15.75" customHeight="1">
      <c r="A509" s="78"/>
      <c r="B509" s="607"/>
      <c r="C509" s="379"/>
      <c r="D509" s="379"/>
      <c r="E509" s="379"/>
      <c r="F509" s="78"/>
      <c r="G509" s="608"/>
      <c r="H509" s="78"/>
      <c r="I509" s="379"/>
      <c r="J509" s="78"/>
      <c r="K509" s="78"/>
      <c r="L509" s="78"/>
      <c r="M509" s="78"/>
      <c r="N509" s="78"/>
      <c r="O509" s="78"/>
    </row>
    <row r="510" ht="15.75" customHeight="1">
      <c r="A510" s="78"/>
      <c r="B510" s="607"/>
      <c r="C510" s="379"/>
      <c r="D510" s="379"/>
      <c r="E510" s="379"/>
      <c r="F510" s="78"/>
      <c r="G510" s="608"/>
      <c r="H510" s="78"/>
      <c r="I510" s="379"/>
      <c r="J510" s="78"/>
      <c r="K510" s="78"/>
      <c r="L510" s="78"/>
      <c r="M510" s="78"/>
      <c r="N510" s="78"/>
      <c r="O510" s="78"/>
    </row>
    <row r="511" ht="15.75" customHeight="1">
      <c r="A511" s="78"/>
      <c r="B511" s="607"/>
      <c r="C511" s="379"/>
      <c r="D511" s="379"/>
      <c r="E511" s="379"/>
      <c r="F511" s="78"/>
      <c r="G511" s="608"/>
      <c r="H511" s="78"/>
      <c r="I511" s="379"/>
      <c r="J511" s="78"/>
      <c r="K511" s="78"/>
      <c r="L511" s="78"/>
      <c r="M511" s="78"/>
      <c r="N511" s="78"/>
      <c r="O511" s="78"/>
    </row>
    <row r="512" ht="15.75" customHeight="1">
      <c r="A512" s="78"/>
      <c r="B512" s="607"/>
      <c r="C512" s="379"/>
      <c r="D512" s="379"/>
      <c r="E512" s="379"/>
      <c r="F512" s="78"/>
      <c r="G512" s="608"/>
      <c r="H512" s="78"/>
      <c r="I512" s="379"/>
      <c r="J512" s="78"/>
      <c r="K512" s="78"/>
      <c r="L512" s="78"/>
      <c r="M512" s="78"/>
      <c r="N512" s="78"/>
      <c r="O512" s="78"/>
    </row>
    <row r="513" ht="15.75" customHeight="1">
      <c r="A513" s="78"/>
      <c r="B513" s="607"/>
      <c r="C513" s="379"/>
      <c r="D513" s="379"/>
      <c r="E513" s="379"/>
      <c r="F513" s="78"/>
      <c r="G513" s="608"/>
      <c r="H513" s="78"/>
      <c r="I513" s="379"/>
      <c r="J513" s="78"/>
      <c r="K513" s="78"/>
      <c r="L513" s="78"/>
      <c r="M513" s="78"/>
      <c r="N513" s="78"/>
      <c r="O513" s="78"/>
    </row>
    <row r="514" ht="15.75" customHeight="1">
      <c r="A514" s="78"/>
      <c r="B514" s="607"/>
      <c r="C514" s="379"/>
      <c r="D514" s="379"/>
      <c r="E514" s="379"/>
      <c r="F514" s="78"/>
      <c r="G514" s="608"/>
      <c r="H514" s="78"/>
      <c r="I514" s="379"/>
      <c r="J514" s="78"/>
      <c r="K514" s="78"/>
      <c r="L514" s="78"/>
      <c r="M514" s="78"/>
      <c r="N514" s="78"/>
      <c r="O514" s="78"/>
    </row>
    <row r="515" ht="15.75" customHeight="1">
      <c r="A515" s="78"/>
      <c r="B515" s="607"/>
      <c r="C515" s="379"/>
      <c r="D515" s="379"/>
      <c r="E515" s="379"/>
      <c r="F515" s="78"/>
      <c r="G515" s="608"/>
      <c r="H515" s="78"/>
      <c r="I515" s="379"/>
      <c r="J515" s="78"/>
      <c r="K515" s="78"/>
      <c r="L515" s="78"/>
      <c r="M515" s="78"/>
      <c r="N515" s="78"/>
      <c r="O515" s="78"/>
    </row>
    <row r="516" ht="15.75" customHeight="1">
      <c r="A516" s="78"/>
      <c r="B516" s="607"/>
      <c r="C516" s="379"/>
      <c r="D516" s="379"/>
      <c r="E516" s="379"/>
      <c r="F516" s="78"/>
      <c r="G516" s="608"/>
      <c r="H516" s="78"/>
      <c r="I516" s="379"/>
      <c r="J516" s="78"/>
      <c r="K516" s="78"/>
      <c r="L516" s="78"/>
      <c r="M516" s="78"/>
      <c r="N516" s="78"/>
      <c r="O516" s="78"/>
    </row>
    <row r="517" ht="15.75" customHeight="1">
      <c r="A517" s="78"/>
      <c r="B517" s="607"/>
      <c r="C517" s="379"/>
      <c r="D517" s="379"/>
      <c r="E517" s="379"/>
      <c r="F517" s="78"/>
      <c r="G517" s="608"/>
      <c r="H517" s="78"/>
      <c r="I517" s="379"/>
      <c r="J517" s="78"/>
      <c r="K517" s="78"/>
      <c r="L517" s="78"/>
      <c r="M517" s="78"/>
      <c r="N517" s="78"/>
      <c r="O517" s="78"/>
    </row>
    <row r="518" ht="15.75" customHeight="1">
      <c r="A518" s="78"/>
      <c r="B518" s="607"/>
      <c r="C518" s="379"/>
      <c r="D518" s="379"/>
      <c r="E518" s="379"/>
      <c r="F518" s="78"/>
      <c r="G518" s="608"/>
      <c r="H518" s="78"/>
      <c r="I518" s="379"/>
      <c r="J518" s="78"/>
      <c r="K518" s="78"/>
      <c r="L518" s="78"/>
      <c r="M518" s="78"/>
      <c r="N518" s="78"/>
      <c r="O518" s="78"/>
    </row>
    <row r="519" ht="15.75" customHeight="1">
      <c r="A519" s="78"/>
      <c r="B519" s="607"/>
      <c r="C519" s="379"/>
      <c r="D519" s="379"/>
      <c r="E519" s="379"/>
      <c r="F519" s="78"/>
      <c r="G519" s="608"/>
      <c r="H519" s="78"/>
      <c r="I519" s="379"/>
      <c r="J519" s="78"/>
      <c r="K519" s="78"/>
      <c r="L519" s="78"/>
      <c r="M519" s="78"/>
      <c r="N519" s="78"/>
      <c r="O519" s="78"/>
    </row>
    <row r="520" ht="15.75" customHeight="1">
      <c r="A520" s="78"/>
      <c r="B520" s="607"/>
      <c r="C520" s="379"/>
      <c r="D520" s="379"/>
      <c r="E520" s="379"/>
      <c r="F520" s="78"/>
      <c r="G520" s="608"/>
      <c r="H520" s="78"/>
      <c r="I520" s="379"/>
      <c r="J520" s="78"/>
      <c r="K520" s="78"/>
      <c r="L520" s="78"/>
      <c r="M520" s="78"/>
      <c r="N520" s="78"/>
      <c r="O520" s="78"/>
    </row>
    <row r="521" ht="15.75" customHeight="1">
      <c r="A521" s="78"/>
      <c r="B521" s="607"/>
      <c r="C521" s="379"/>
      <c r="D521" s="379"/>
      <c r="E521" s="379"/>
      <c r="F521" s="78"/>
      <c r="G521" s="608"/>
      <c r="H521" s="78"/>
      <c r="I521" s="379"/>
      <c r="J521" s="78"/>
      <c r="K521" s="78"/>
      <c r="L521" s="78"/>
      <c r="M521" s="78"/>
      <c r="N521" s="78"/>
      <c r="O521" s="78"/>
    </row>
    <row r="522" ht="15.75" customHeight="1">
      <c r="A522" s="78"/>
      <c r="B522" s="607"/>
      <c r="C522" s="379"/>
      <c r="D522" s="379"/>
      <c r="E522" s="379"/>
      <c r="F522" s="78"/>
      <c r="G522" s="608"/>
      <c r="H522" s="78"/>
      <c r="I522" s="379"/>
      <c r="J522" s="78"/>
      <c r="K522" s="78"/>
      <c r="L522" s="78"/>
      <c r="M522" s="78"/>
      <c r="N522" s="78"/>
      <c r="O522" s="78"/>
    </row>
    <row r="523" ht="15.75" customHeight="1">
      <c r="A523" s="78"/>
      <c r="B523" s="607"/>
      <c r="C523" s="379"/>
      <c r="D523" s="379"/>
      <c r="E523" s="379"/>
      <c r="F523" s="78"/>
      <c r="G523" s="608"/>
      <c r="H523" s="78"/>
      <c r="I523" s="379"/>
      <c r="J523" s="78"/>
      <c r="K523" s="78"/>
      <c r="L523" s="78"/>
      <c r="M523" s="78"/>
      <c r="N523" s="78"/>
      <c r="O523" s="78"/>
    </row>
    <row r="524" ht="15.75" customHeight="1">
      <c r="A524" s="78"/>
      <c r="B524" s="607"/>
      <c r="C524" s="379"/>
      <c r="D524" s="379"/>
      <c r="E524" s="379"/>
      <c r="F524" s="78"/>
      <c r="G524" s="608"/>
      <c r="H524" s="78"/>
      <c r="I524" s="379"/>
      <c r="J524" s="78"/>
      <c r="K524" s="78"/>
      <c r="L524" s="78"/>
      <c r="M524" s="78"/>
      <c r="N524" s="78"/>
      <c r="O524" s="78"/>
    </row>
    <row r="525" ht="15.75" customHeight="1">
      <c r="A525" s="78"/>
      <c r="B525" s="607"/>
      <c r="C525" s="379"/>
      <c r="D525" s="379"/>
      <c r="E525" s="379"/>
      <c r="F525" s="78"/>
      <c r="G525" s="608"/>
      <c r="H525" s="78"/>
      <c r="I525" s="379"/>
      <c r="J525" s="78"/>
      <c r="K525" s="78"/>
      <c r="L525" s="78"/>
      <c r="M525" s="78"/>
      <c r="N525" s="78"/>
      <c r="O525" s="78"/>
    </row>
    <row r="526" ht="15.75" customHeight="1">
      <c r="A526" s="78"/>
      <c r="B526" s="607"/>
      <c r="C526" s="379"/>
      <c r="D526" s="379"/>
      <c r="E526" s="379"/>
      <c r="F526" s="78"/>
      <c r="G526" s="608"/>
      <c r="H526" s="78"/>
      <c r="I526" s="379"/>
      <c r="J526" s="78"/>
      <c r="K526" s="78"/>
      <c r="L526" s="78"/>
      <c r="M526" s="78"/>
      <c r="N526" s="78"/>
      <c r="O526" s="78"/>
    </row>
    <row r="527" ht="15.75" customHeight="1">
      <c r="A527" s="78"/>
      <c r="B527" s="607"/>
      <c r="C527" s="379"/>
      <c r="D527" s="379"/>
      <c r="E527" s="379"/>
      <c r="F527" s="78"/>
      <c r="G527" s="608"/>
      <c r="H527" s="78"/>
      <c r="I527" s="379"/>
      <c r="J527" s="78"/>
      <c r="K527" s="78"/>
      <c r="L527" s="78"/>
      <c r="M527" s="78"/>
      <c r="N527" s="78"/>
      <c r="O527" s="78"/>
    </row>
    <row r="528" ht="15.75" customHeight="1">
      <c r="A528" s="78"/>
      <c r="B528" s="607"/>
      <c r="C528" s="379"/>
      <c r="D528" s="379"/>
      <c r="E528" s="379"/>
      <c r="F528" s="78"/>
      <c r="G528" s="608"/>
      <c r="H528" s="78"/>
      <c r="I528" s="379"/>
      <c r="J528" s="78"/>
      <c r="K528" s="78"/>
      <c r="L528" s="78"/>
      <c r="M528" s="78"/>
      <c r="N528" s="78"/>
      <c r="O528" s="78"/>
    </row>
    <row r="529" ht="15.75" customHeight="1">
      <c r="A529" s="78"/>
      <c r="B529" s="607"/>
      <c r="C529" s="379"/>
      <c r="D529" s="379"/>
      <c r="E529" s="379"/>
      <c r="F529" s="78"/>
      <c r="G529" s="608"/>
      <c r="H529" s="78"/>
      <c r="I529" s="379"/>
      <c r="J529" s="78"/>
      <c r="K529" s="78"/>
      <c r="L529" s="78"/>
      <c r="M529" s="78"/>
      <c r="N529" s="78"/>
      <c r="O529" s="78"/>
    </row>
    <row r="530" ht="15.75" customHeight="1">
      <c r="A530" s="78"/>
      <c r="B530" s="607"/>
      <c r="C530" s="379"/>
      <c r="D530" s="379"/>
      <c r="E530" s="379"/>
      <c r="F530" s="78"/>
      <c r="G530" s="608"/>
      <c r="H530" s="78"/>
      <c r="I530" s="379"/>
      <c r="J530" s="78"/>
      <c r="K530" s="78"/>
      <c r="L530" s="78"/>
      <c r="M530" s="78"/>
      <c r="N530" s="78"/>
      <c r="O530" s="78"/>
    </row>
    <row r="531" ht="15.75" customHeight="1">
      <c r="A531" s="78"/>
      <c r="B531" s="607"/>
      <c r="C531" s="379"/>
      <c r="D531" s="379"/>
      <c r="E531" s="379"/>
      <c r="F531" s="78"/>
      <c r="G531" s="608"/>
      <c r="H531" s="78"/>
      <c r="I531" s="379"/>
      <c r="J531" s="78"/>
      <c r="K531" s="78"/>
      <c r="L531" s="78"/>
      <c r="M531" s="78"/>
      <c r="N531" s="78"/>
      <c r="O531" s="78"/>
    </row>
    <row r="532" ht="15.75" customHeight="1">
      <c r="A532" s="78"/>
      <c r="B532" s="607"/>
      <c r="C532" s="379"/>
      <c r="D532" s="379"/>
      <c r="E532" s="379"/>
      <c r="F532" s="78"/>
      <c r="G532" s="608"/>
      <c r="H532" s="78"/>
      <c r="I532" s="379"/>
      <c r="J532" s="78"/>
      <c r="K532" s="78"/>
      <c r="L532" s="78"/>
      <c r="M532" s="78"/>
      <c r="N532" s="78"/>
      <c r="O532" s="78"/>
    </row>
    <row r="533" ht="15.75" customHeight="1">
      <c r="A533" s="78"/>
      <c r="B533" s="607"/>
      <c r="C533" s="379"/>
      <c r="D533" s="379"/>
      <c r="E533" s="379"/>
      <c r="F533" s="78"/>
      <c r="G533" s="608"/>
      <c r="H533" s="78"/>
      <c r="I533" s="379"/>
      <c r="J533" s="78"/>
      <c r="K533" s="78"/>
      <c r="L533" s="78"/>
      <c r="M533" s="78"/>
      <c r="N533" s="78"/>
      <c r="O533" s="78"/>
    </row>
    <row r="534" ht="15.75" customHeight="1">
      <c r="A534" s="78"/>
      <c r="B534" s="607"/>
      <c r="C534" s="379"/>
      <c r="D534" s="379"/>
      <c r="E534" s="379"/>
      <c r="F534" s="78"/>
      <c r="G534" s="608"/>
      <c r="H534" s="78"/>
      <c r="I534" s="379"/>
      <c r="J534" s="78"/>
      <c r="K534" s="78"/>
      <c r="L534" s="78"/>
      <c r="M534" s="78"/>
      <c r="N534" s="78"/>
      <c r="O534" s="78"/>
    </row>
    <row r="535" ht="15.75" customHeight="1">
      <c r="A535" s="78"/>
      <c r="B535" s="607"/>
      <c r="C535" s="379"/>
      <c r="D535" s="379"/>
      <c r="E535" s="379"/>
      <c r="F535" s="78"/>
      <c r="G535" s="608"/>
      <c r="H535" s="78"/>
      <c r="I535" s="379"/>
      <c r="J535" s="78"/>
      <c r="K535" s="78"/>
      <c r="L535" s="78"/>
      <c r="M535" s="78"/>
      <c r="N535" s="78"/>
      <c r="O535" s="78"/>
    </row>
    <row r="536" ht="15.75" customHeight="1">
      <c r="A536" s="78"/>
      <c r="B536" s="607"/>
      <c r="C536" s="379"/>
      <c r="D536" s="379"/>
      <c r="E536" s="379"/>
      <c r="F536" s="78"/>
      <c r="G536" s="608"/>
      <c r="H536" s="78"/>
      <c r="I536" s="379"/>
      <c r="J536" s="78"/>
      <c r="K536" s="78"/>
      <c r="L536" s="78"/>
      <c r="M536" s="78"/>
      <c r="N536" s="78"/>
      <c r="O536" s="78"/>
    </row>
    <row r="537" ht="15.75" customHeight="1">
      <c r="A537" s="78"/>
      <c r="B537" s="607"/>
      <c r="C537" s="379"/>
      <c r="D537" s="379"/>
      <c r="E537" s="379"/>
      <c r="F537" s="78"/>
      <c r="G537" s="608"/>
      <c r="H537" s="78"/>
      <c r="I537" s="379"/>
      <c r="J537" s="78"/>
      <c r="K537" s="78"/>
      <c r="L537" s="78"/>
      <c r="M537" s="78"/>
      <c r="N537" s="78"/>
      <c r="O537" s="78"/>
    </row>
    <row r="538" ht="15.75" customHeight="1">
      <c r="A538" s="78"/>
      <c r="B538" s="607"/>
      <c r="C538" s="379"/>
      <c r="D538" s="379"/>
      <c r="E538" s="379"/>
      <c r="F538" s="78"/>
      <c r="G538" s="608"/>
      <c r="H538" s="78"/>
      <c r="I538" s="379"/>
      <c r="J538" s="78"/>
      <c r="K538" s="78"/>
      <c r="L538" s="78"/>
      <c r="M538" s="78"/>
      <c r="N538" s="78"/>
      <c r="O538" s="78"/>
    </row>
    <row r="539" ht="15.75" customHeight="1">
      <c r="A539" s="78"/>
      <c r="B539" s="607"/>
      <c r="C539" s="379"/>
      <c r="D539" s="379"/>
      <c r="E539" s="379"/>
      <c r="F539" s="78"/>
      <c r="G539" s="608"/>
      <c r="H539" s="78"/>
      <c r="I539" s="379"/>
      <c r="J539" s="78"/>
      <c r="K539" s="78"/>
      <c r="L539" s="78"/>
      <c r="M539" s="78"/>
      <c r="N539" s="78"/>
      <c r="O539" s="78"/>
    </row>
    <row r="540" ht="15.75" customHeight="1">
      <c r="A540" s="78"/>
      <c r="B540" s="607"/>
      <c r="C540" s="379"/>
      <c r="D540" s="379"/>
      <c r="E540" s="379"/>
      <c r="F540" s="78"/>
      <c r="G540" s="608"/>
      <c r="H540" s="78"/>
      <c r="I540" s="379"/>
      <c r="J540" s="78"/>
      <c r="K540" s="78"/>
      <c r="L540" s="78"/>
      <c r="M540" s="78"/>
      <c r="N540" s="78"/>
      <c r="O540" s="78"/>
    </row>
    <row r="541" ht="15.75" customHeight="1">
      <c r="A541" s="78"/>
      <c r="B541" s="607"/>
      <c r="C541" s="379"/>
      <c r="D541" s="379"/>
      <c r="E541" s="379"/>
      <c r="F541" s="78"/>
      <c r="G541" s="608"/>
      <c r="H541" s="78"/>
      <c r="I541" s="379"/>
      <c r="J541" s="78"/>
      <c r="K541" s="78"/>
      <c r="L541" s="78"/>
      <c r="M541" s="78"/>
      <c r="N541" s="78"/>
      <c r="O541" s="78"/>
    </row>
    <row r="542" ht="15.75" customHeight="1">
      <c r="A542" s="78"/>
      <c r="B542" s="607"/>
      <c r="C542" s="379"/>
      <c r="D542" s="379"/>
      <c r="E542" s="379"/>
      <c r="F542" s="78"/>
      <c r="G542" s="608"/>
      <c r="H542" s="78"/>
      <c r="I542" s="379"/>
      <c r="J542" s="78"/>
      <c r="K542" s="78"/>
      <c r="L542" s="78"/>
      <c r="M542" s="78"/>
      <c r="N542" s="78"/>
      <c r="O542" s="78"/>
    </row>
    <row r="543" ht="15.75" customHeight="1">
      <c r="A543" s="78"/>
      <c r="B543" s="607"/>
      <c r="C543" s="379"/>
      <c r="D543" s="379"/>
      <c r="E543" s="379"/>
      <c r="F543" s="78"/>
      <c r="G543" s="608"/>
      <c r="H543" s="78"/>
      <c r="I543" s="379"/>
      <c r="J543" s="78"/>
      <c r="K543" s="78"/>
      <c r="L543" s="78"/>
      <c r="M543" s="78"/>
      <c r="N543" s="78"/>
      <c r="O543" s="78"/>
    </row>
    <row r="544" ht="15.75" customHeight="1">
      <c r="A544" s="78"/>
      <c r="B544" s="607"/>
      <c r="C544" s="379"/>
      <c r="D544" s="379"/>
      <c r="E544" s="379"/>
      <c r="F544" s="78"/>
      <c r="G544" s="608"/>
      <c r="H544" s="78"/>
      <c r="I544" s="379"/>
      <c r="J544" s="78"/>
      <c r="K544" s="78"/>
      <c r="L544" s="78"/>
      <c r="M544" s="78"/>
      <c r="N544" s="78"/>
      <c r="O544" s="78"/>
    </row>
    <row r="545" ht="15.75" customHeight="1">
      <c r="A545" s="78"/>
      <c r="B545" s="607"/>
      <c r="C545" s="379"/>
      <c r="D545" s="379"/>
      <c r="E545" s="379"/>
      <c r="F545" s="78"/>
      <c r="G545" s="608"/>
      <c r="H545" s="78"/>
      <c r="I545" s="379"/>
      <c r="J545" s="78"/>
      <c r="K545" s="78"/>
      <c r="L545" s="78"/>
      <c r="M545" s="78"/>
      <c r="N545" s="78"/>
      <c r="O545" s="78"/>
    </row>
    <row r="546" ht="15.75" customHeight="1">
      <c r="A546" s="78"/>
      <c r="B546" s="607"/>
      <c r="C546" s="379"/>
      <c r="D546" s="379"/>
      <c r="E546" s="379"/>
      <c r="F546" s="78"/>
      <c r="G546" s="608"/>
      <c r="H546" s="78"/>
      <c r="I546" s="379"/>
      <c r="J546" s="78"/>
      <c r="K546" s="78"/>
      <c r="L546" s="78"/>
      <c r="M546" s="78"/>
      <c r="N546" s="78"/>
      <c r="O546" s="78"/>
    </row>
    <row r="547" ht="15.75" customHeight="1">
      <c r="A547" s="78"/>
      <c r="B547" s="607"/>
      <c r="C547" s="379"/>
      <c r="D547" s="379"/>
      <c r="E547" s="379"/>
      <c r="F547" s="78"/>
      <c r="G547" s="608"/>
      <c r="H547" s="78"/>
      <c r="I547" s="379"/>
      <c r="J547" s="78"/>
      <c r="K547" s="78"/>
      <c r="L547" s="78"/>
      <c r="M547" s="78"/>
      <c r="N547" s="78"/>
      <c r="O547" s="78"/>
    </row>
    <row r="548" ht="15.75" customHeight="1">
      <c r="A548" s="78"/>
      <c r="B548" s="607"/>
      <c r="C548" s="379"/>
      <c r="D548" s="379"/>
      <c r="E548" s="379"/>
      <c r="F548" s="78"/>
      <c r="G548" s="608"/>
      <c r="H548" s="78"/>
      <c r="I548" s="379"/>
      <c r="J548" s="78"/>
      <c r="K548" s="78"/>
      <c r="L548" s="78"/>
      <c r="M548" s="78"/>
      <c r="N548" s="78"/>
      <c r="O548" s="78"/>
    </row>
    <row r="549" ht="15.75" customHeight="1">
      <c r="A549" s="78"/>
      <c r="B549" s="607"/>
      <c r="C549" s="379"/>
      <c r="D549" s="379"/>
      <c r="E549" s="379"/>
      <c r="F549" s="78"/>
      <c r="G549" s="608"/>
      <c r="H549" s="78"/>
      <c r="I549" s="379"/>
      <c r="J549" s="78"/>
      <c r="K549" s="78"/>
      <c r="L549" s="78"/>
      <c r="M549" s="78"/>
      <c r="N549" s="78"/>
      <c r="O549" s="78"/>
    </row>
    <row r="550" ht="15.75" customHeight="1">
      <c r="A550" s="78"/>
      <c r="B550" s="607"/>
      <c r="C550" s="379"/>
      <c r="D550" s="379"/>
      <c r="E550" s="379"/>
      <c r="F550" s="78"/>
      <c r="G550" s="608"/>
      <c r="H550" s="78"/>
      <c r="I550" s="379"/>
      <c r="J550" s="78"/>
      <c r="K550" s="78"/>
      <c r="L550" s="78"/>
      <c r="M550" s="78"/>
      <c r="N550" s="78"/>
      <c r="O550" s="78"/>
    </row>
    <row r="551" ht="15.75" customHeight="1">
      <c r="A551" s="78"/>
      <c r="B551" s="607"/>
      <c r="C551" s="379"/>
      <c r="D551" s="379"/>
      <c r="E551" s="379"/>
      <c r="F551" s="78"/>
      <c r="G551" s="608"/>
      <c r="H551" s="78"/>
      <c r="I551" s="379"/>
      <c r="J551" s="78"/>
      <c r="K551" s="78"/>
      <c r="L551" s="78"/>
      <c r="M551" s="78"/>
      <c r="N551" s="78"/>
      <c r="O551" s="78"/>
    </row>
    <row r="552" ht="15.75" customHeight="1">
      <c r="A552" s="78"/>
      <c r="B552" s="607"/>
      <c r="C552" s="379"/>
      <c r="D552" s="379"/>
      <c r="E552" s="379"/>
      <c r="F552" s="78"/>
      <c r="G552" s="608"/>
      <c r="H552" s="78"/>
      <c r="I552" s="379"/>
      <c r="J552" s="78"/>
      <c r="K552" s="78"/>
      <c r="L552" s="78"/>
      <c r="M552" s="78"/>
      <c r="N552" s="78"/>
      <c r="O552" s="78"/>
    </row>
    <row r="553" ht="15.75" customHeight="1">
      <c r="A553" s="78"/>
      <c r="B553" s="607"/>
      <c r="C553" s="379"/>
      <c r="D553" s="379"/>
      <c r="E553" s="379"/>
      <c r="F553" s="78"/>
      <c r="G553" s="608"/>
      <c r="H553" s="78"/>
      <c r="I553" s="379"/>
      <c r="J553" s="78"/>
      <c r="K553" s="78"/>
      <c r="L553" s="78"/>
      <c r="M553" s="78"/>
      <c r="N553" s="78"/>
      <c r="O553" s="78"/>
    </row>
    <row r="554" ht="15.75" customHeight="1">
      <c r="A554" s="78"/>
      <c r="B554" s="607"/>
      <c r="C554" s="379"/>
      <c r="D554" s="379"/>
      <c r="E554" s="379"/>
      <c r="F554" s="78"/>
      <c r="G554" s="608"/>
      <c r="H554" s="78"/>
      <c r="I554" s="379"/>
      <c r="J554" s="78"/>
      <c r="K554" s="78"/>
      <c r="L554" s="78"/>
      <c r="M554" s="78"/>
      <c r="N554" s="78"/>
      <c r="O554" s="78"/>
    </row>
    <row r="555" ht="15.75" customHeight="1">
      <c r="A555" s="78"/>
      <c r="B555" s="607"/>
      <c r="C555" s="379"/>
      <c r="D555" s="379"/>
      <c r="E555" s="379"/>
      <c r="F555" s="78"/>
      <c r="G555" s="608"/>
      <c r="H555" s="78"/>
      <c r="I555" s="379"/>
      <c r="J555" s="78"/>
      <c r="K555" s="78"/>
      <c r="L555" s="78"/>
      <c r="M555" s="78"/>
      <c r="N555" s="78"/>
      <c r="O555" s="78"/>
    </row>
    <row r="556" ht="15.75" customHeight="1">
      <c r="A556" s="78"/>
      <c r="B556" s="607"/>
      <c r="C556" s="379"/>
      <c r="D556" s="379"/>
      <c r="E556" s="379"/>
      <c r="F556" s="78"/>
      <c r="G556" s="608"/>
      <c r="H556" s="78"/>
      <c r="I556" s="379"/>
      <c r="J556" s="78"/>
      <c r="K556" s="78"/>
      <c r="L556" s="78"/>
      <c r="M556" s="78"/>
      <c r="N556" s="78"/>
      <c r="O556" s="78"/>
    </row>
    <row r="557" ht="15.75" customHeight="1">
      <c r="A557" s="78"/>
      <c r="B557" s="607"/>
      <c r="C557" s="379"/>
      <c r="D557" s="379"/>
      <c r="E557" s="379"/>
      <c r="F557" s="78"/>
      <c r="G557" s="608"/>
      <c r="H557" s="78"/>
      <c r="I557" s="379"/>
      <c r="J557" s="78"/>
      <c r="K557" s="78"/>
      <c r="L557" s="78"/>
      <c r="M557" s="78"/>
      <c r="N557" s="78"/>
      <c r="O557" s="78"/>
    </row>
    <row r="558" ht="15.75" customHeight="1">
      <c r="A558" s="78"/>
      <c r="B558" s="607"/>
      <c r="C558" s="379"/>
      <c r="D558" s="379"/>
      <c r="E558" s="379"/>
      <c r="F558" s="78"/>
      <c r="G558" s="608"/>
      <c r="H558" s="78"/>
      <c r="I558" s="379"/>
      <c r="J558" s="78"/>
      <c r="K558" s="78"/>
      <c r="L558" s="78"/>
      <c r="M558" s="78"/>
      <c r="N558" s="78"/>
      <c r="O558" s="78"/>
    </row>
    <row r="559" ht="15.75" customHeight="1">
      <c r="A559" s="78"/>
      <c r="B559" s="607"/>
      <c r="C559" s="379"/>
      <c r="D559" s="379"/>
      <c r="E559" s="379"/>
      <c r="F559" s="78"/>
      <c r="G559" s="608"/>
      <c r="H559" s="78"/>
      <c r="I559" s="379"/>
      <c r="J559" s="78"/>
      <c r="K559" s="78"/>
      <c r="L559" s="78"/>
      <c r="M559" s="78"/>
      <c r="N559" s="78"/>
      <c r="O559" s="78"/>
    </row>
    <row r="560" ht="15.75" customHeight="1">
      <c r="A560" s="78"/>
      <c r="B560" s="607"/>
      <c r="C560" s="379"/>
      <c r="D560" s="379"/>
      <c r="E560" s="379"/>
      <c r="F560" s="78"/>
      <c r="G560" s="608"/>
      <c r="H560" s="78"/>
      <c r="I560" s="379"/>
      <c r="J560" s="78"/>
      <c r="K560" s="78"/>
      <c r="L560" s="78"/>
      <c r="M560" s="78"/>
      <c r="N560" s="78"/>
      <c r="O560" s="78"/>
    </row>
    <row r="561" ht="15.75" customHeight="1">
      <c r="A561" s="78"/>
      <c r="B561" s="607"/>
      <c r="C561" s="379"/>
      <c r="D561" s="379"/>
      <c r="E561" s="379"/>
      <c r="F561" s="78"/>
      <c r="G561" s="608"/>
      <c r="H561" s="78"/>
      <c r="I561" s="379"/>
      <c r="J561" s="78"/>
      <c r="K561" s="78"/>
      <c r="L561" s="78"/>
      <c r="M561" s="78"/>
      <c r="N561" s="78"/>
      <c r="O561" s="78"/>
    </row>
    <row r="562" ht="15.75" customHeight="1">
      <c r="A562" s="78"/>
      <c r="B562" s="607"/>
      <c r="C562" s="379"/>
      <c r="D562" s="379"/>
      <c r="E562" s="379"/>
      <c r="F562" s="78"/>
      <c r="G562" s="608"/>
      <c r="H562" s="78"/>
      <c r="I562" s="379"/>
      <c r="J562" s="78"/>
      <c r="K562" s="78"/>
      <c r="L562" s="78"/>
      <c r="M562" s="78"/>
      <c r="N562" s="78"/>
      <c r="O562" s="78"/>
    </row>
    <row r="563" ht="15.75" customHeight="1">
      <c r="A563" s="78"/>
      <c r="B563" s="607"/>
      <c r="C563" s="379"/>
      <c r="D563" s="379"/>
      <c r="E563" s="379"/>
      <c r="F563" s="78"/>
      <c r="G563" s="608"/>
      <c r="H563" s="78"/>
      <c r="I563" s="379"/>
      <c r="J563" s="78"/>
      <c r="K563" s="78"/>
      <c r="L563" s="78"/>
      <c r="M563" s="78"/>
      <c r="N563" s="78"/>
      <c r="O563" s="78"/>
    </row>
    <row r="564" ht="15.75" customHeight="1">
      <c r="A564" s="78"/>
      <c r="B564" s="607"/>
      <c r="C564" s="379"/>
      <c r="D564" s="379"/>
      <c r="E564" s="379"/>
      <c r="F564" s="78"/>
      <c r="G564" s="608"/>
      <c r="H564" s="78"/>
      <c r="I564" s="379"/>
      <c r="J564" s="78"/>
      <c r="K564" s="78"/>
      <c r="L564" s="78"/>
      <c r="M564" s="78"/>
      <c r="N564" s="78"/>
      <c r="O564" s="78"/>
    </row>
    <row r="565" ht="15.75" customHeight="1">
      <c r="A565" s="78"/>
      <c r="B565" s="607"/>
      <c r="C565" s="379"/>
      <c r="D565" s="379"/>
      <c r="E565" s="379"/>
      <c r="F565" s="78"/>
      <c r="G565" s="608"/>
      <c r="H565" s="78"/>
      <c r="I565" s="379"/>
      <c r="J565" s="78"/>
      <c r="K565" s="78"/>
      <c r="L565" s="78"/>
      <c r="M565" s="78"/>
      <c r="N565" s="78"/>
      <c r="O565" s="78"/>
    </row>
    <row r="566" ht="15.75" customHeight="1">
      <c r="A566" s="78"/>
      <c r="B566" s="607"/>
      <c r="C566" s="379"/>
      <c r="D566" s="379"/>
      <c r="E566" s="379"/>
      <c r="F566" s="78"/>
      <c r="G566" s="608"/>
      <c r="H566" s="78"/>
      <c r="I566" s="379"/>
      <c r="J566" s="78"/>
      <c r="K566" s="78"/>
      <c r="L566" s="78"/>
      <c r="M566" s="78"/>
      <c r="N566" s="78"/>
      <c r="O566" s="78"/>
    </row>
    <row r="567" ht="15.75" customHeight="1">
      <c r="A567" s="78"/>
      <c r="B567" s="607"/>
      <c r="C567" s="379"/>
      <c r="D567" s="379"/>
      <c r="E567" s="379"/>
      <c r="F567" s="78"/>
      <c r="G567" s="608"/>
      <c r="H567" s="78"/>
      <c r="I567" s="379"/>
      <c r="J567" s="78"/>
      <c r="K567" s="78"/>
      <c r="L567" s="78"/>
      <c r="M567" s="78"/>
      <c r="N567" s="78"/>
      <c r="O567" s="78"/>
    </row>
    <row r="568" ht="15.75" customHeight="1">
      <c r="A568" s="78"/>
      <c r="B568" s="607"/>
      <c r="C568" s="379"/>
      <c r="D568" s="379"/>
      <c r="E568" s="379"/>
      <c r="F568" s="78"/>
      <c r="G568" s="608"/>
      <c r="H568" s="78"/>
      <c r="I568" s="379"/>
      <c r="J568" s="78"/>
      <c r="K568" s="78"/>
      <c r="L568" s="78"/>
      <c r="M568" s="78"/>
      <c r="N568" s="78"/>
      <c r="O568" s="78"/>
    </row>
    <row r="569" ht="15.75" customHeight="1">
      <c r="A569" s="78"/>
      <c r="B569" s="607"/>
      <c r="C569" s="379"/>
      <c r="D569" s="379"/>
      <c r="E569" s="379"/>
      <c r="F569" s="78"/>
      <c r="G569" s="608"/>
      <c r="H569" s="78"/>
      <c r="I569" s="379"/>
      <c r="J569" s="78"/>
      <c r="K569" s="78"/>
      <c r="L569" s="78"/>
      <c r="M569" s="78"/>
      <c r="N569" s="78"/>
      <c r="O569" s="78"/>
    </row>
    <row r="570" ht="15.75" customHeight="1">
      <c r="A570" s="78"/>
      <c r="B570" s="607"/>
      <c r="C570" s="379"/>
      <c r="D570" s="379"/>
      <c r="E570" s="379"/>
      <c r="F570" s="78"/>
      <c r="G570" s="608"/>
      <c r="H570" s="78"/>
      <c r="I570" s="379"/>
      <c r="J570" s="78"/>
      <c r="K570" s="78"/>
      <c r="L570" s="78"/>
      <c r="M570" s="78"/>
      <c r="N570" s="78"/>
      <c r="O570" s="78"/>
    </row>
    <row r="571" ht="15.75" customHeight="1">
      <c r="A571" s="78"/>
      <c r="B571" s="607"/>
      <c r="C571" s="379"/>
      <c r="D571" s="379"/>
      <c r="E571" s="379"/>
      <c r="F571" s="78"/>
      <c r="G571" s="608"/>
      <c r="H571" s="78"/>
      <c r="I571" s="379"/>
      <c r="J571" s="78"/>
      <c r="K571" s="78"/>
      <c r="L571" s="78"/>
      <c r="M571" s="78"/>
      <c r="N571" s="78"/>
      <c r="O571" s="78"/>
    </row>
    <row r="572" ht="15.75" customHeight="1">
      <c r="A572" s="78"/>
      <c r="B572" s="607"/>
      <c r="C572" s="379"/>
      <c r="D572" s="379"/>
      <c r="E572" s="379"/>
      <c r="F572" s="78"/>
      <c r="G572" s="608"/>
      <c r="H572" s="78"/>
      <c r="I572" s="379"/>
      <c r="J572" s="78"/>
      <c r="K572" s="78"/>
      <c r="L572" s="78"/>
      <c r="M572" s="78"/>
      <c r="N572" s="78"/>
      <c r="O572" s="78"/>
    </row>
    <row r="573" ht="15.75" customHeight="1">
      <c r="A573" s="78"/>
      <c r="B573" s="607"/>
      <c r="C573" s="379"/>
      <c r="D573" s="379"/>
      <c r="E573" s="379"/>
      <c r="F573" s="78"/>
      <c r="G573" s="608"/>
      <c r="H573" s="78"/>
      <c r="I573" s="379"/>
      <c r="J573" s="78"/>
      <c r="K573" s="78"/>
      <c r="L573" s="78"/>
      <c r="M573" s="78"/>
      <c r="N573" s="78"/>
      <c r="O573" s="78"/>
    </row>
    <row r="574" ht="15.75" customHeight="1">
      <c r="A574" s="78"/>
      <c r="B574" s="607"/>
      <c r="C574" s="379"/>
      <c r="D574" s="379"/>
      <c r="E574" s="379"/>
      <c r="F574" s="78"/>
      <c r="G574" s="608"/>
      <c r="H574" s="78"/>
      <c r="I574" s="379"/>
      <c r="J574" s="78"/>
      <c r="K574" s="78"/>
      <c r="L574" s="78"/>
      <c r="M574" s="78"/>
      <c r="N574" s="78"/>
      <c r="O574" s="78"/>
    </row>
    <row r="575" ht="15.75" customHeight="1">
      <c r="A575" s="78"/>
      <c r="B575" s="607"/>
      <c r="C575" s="379"/>
      <c r="D575" s="379"/>
      <c r="E575" s="379"/>
      <c r="F575" s="78"/>
      <c r="G575" s="608"/>
      <c r="H575" s="78"/>
      <c r="I575" s="379"/>
      <c r="J575" s="78"/>
      <c r="K575" s="78"/>
      <c r="L575" s="78"/>
      <c r="M575" s="78"/>
      <c r="N575" s="78"/>
      <c r="O575" s="78"/>
    </row>
    <row r="576" ht="15.75" customHeight="1">
      <c r="A576" s="78"/>
      <c r="B576" s="607"/>
      <c r="C576" s="379"/>
      <c r="D576" s="379"/>
      <c r="E576" s="379"/>
      <c r="F576" s="78"/>
      <c r="G576" s="608"/>
      <c r="H576" s="78"/>
      <c r="I576" s="379"/>
      <c r="J576" s="78"/>
      <c r="K576" s="78"/>
      <c r="L576" s="78"/>
      <c r="M576" s="78"/>
      <c r="N576" s="78"/>
      <c r="O576" s="78"/>
    </row>
    <row r="577" ht="15.75" customHeight="1">
      <c r="A577" s="78"/>
      <c r="B577" s="607"/>
      <c r="C577" s="379"/>
      <c r="D577" s="379"/>
      <c r="E577" s="379"/>
      <c r="F577" s="78"/>
      <c r="G577" s="608"/>
      <c r="H577" s="78"/>
      <c r="I577" s="379"/>
      <c r="J577" s="78"/>
      <c r="K577" s="78"/>
      <c r="L577" s="78"/>
      <c r="M577" s="78"/>
      <c r="N577" s="78"/>
      <c r="O577" s="78"/>
    </row>
    <row r="578" ht="15.75" customHeight="1">
      <c r="A578" s="78"/>
      <c r="B578" s="607"/>
      <c r="C578" s="379"/>
      <c r="D578" s="379"/>
      <c r="E578" s="379"/>
      <c r="F578" s="78"/>
      <c r="G578" s="608"/>
      <c r="H578" s="78"/>
      <c r="I578" s="379"/>
      <c r="J578" s="78"/>
      <c r="K578" s="78"/>
      <c r="L578" s="78"/>
      <c r="M578" s="78"/>
      <c r="N578" s="78"/>
      <c r="O578" s="78"/>
    </row>
    <row r="579" ht="15.75" customHeight="1">
      <c r="A579" s="78"/>
      <c r="B579" s="607"/>
      <c r="C579" s="379"/>
      <c r="D579" s="379"/>
      <c r="E579" s="379"/>
      <c r="F579" s="78"/>
      <c r="G579" s="608"/>
      <c r="H579" s="78"/>
      <c r="I579" s="379"/>
      <c r="J579" s="78"/>
      <c r="K579" s="78"/>
      <c r="L579" s="78"/>
      <c r="M579" s="78"/>
      <c r="N579" s="78"/>
      <c r="O579" s="78"/>
    </row>
    <row r="580" ht="15.75" customHeight="1">
      <c r="A580" s="78"/>
      <c r="B580" s="607"/>
      <c r="C580" s="379"/>
      <c r="D580" s="379"/>
      <c r="E580" s="379"/>
      <c r="F580" s="78"/>
      <c r="G580" s="608"/>
      <c r="H580" s="78"/>
      <c r="I580" s="379"/>
      <c r="J580" s="78"/>
      <c r="K580" s="78"/>
      <c r="L580" s="78"/>
      <c r="M580" s="78"/>
      <c r="N580" s="78"/>
      <c r="O580" s="78"/>
    </row>
    <row r="581" ht="15.75" customHeight="1">
      <c r="A581" s="78"/>
      <c r="B581" s="607"/>
      <c r="C581" s="379"/>
      <c r="D581" s="379"/>
      <c r="E581" s="379"/>
      <c r="F581" s="78"/>
      <c r="G581" s="608"/>
      <c r="H581" s="78"/>
      <c r="I581" s="379"/>
      <c r="J581" s="78"/>
      <c r="K581" s="78"/>
      <c r="L581" s="78"/>
      <c r="M581" s="78"/>
      <c r="N581" s="78"/>
      <c r="O581" s="78"/>
    </row>
    <row r="582" ht="15.75" customHeight="1">
      <c r="A582" s="78"/>
      <c r="B582" s="607"/>
      <c r="C582" s="379"/>
      <c r="D582" s="379"/>
      <c r="E582" s="379"/>
      <c r="F582" s="78"/>
      <c r="G582" s="608"/>
      <c r="H582" s="78"/>
      <c r="I582" s="379"/>
      <c r="J582" s="78"/>
      <c r="K582" s="78"/>
      <c r="L582" s="78"/>
      <c r="M582" s="78"/>
      <c r="N582" s="78"/>
      <c r="O582" s="78"/>
    </row>
    <row r="583" ht="15.75" customHeight="1">
      <c r="A583" s="78"/>
      <c r="B583" s="607"/>
      <c r="C583" s="379"/>
      <c r="D583" s="379"/>
      <c r="E583" s="379"/>
      <c r="F583" s="78"/>
      <c r="G583" s="608"/>
      <c r="H583" s="78"/>
      <c r="I583" s="379"/>
      <c r="J583" s="78"/>
      <c r="K583" s="78"/>
      <c r="L583" s="78"/>
      <c r="M583" s="78"/>
      <c r="N583" s="78"/>
      <c r="O583" s="78"/>
    </row>
    <row r="584" ht="15.75" customHeight="1">
      <c r="A584" s="78"/>
      <c r="B584" s="607"/>
      <c r="C584" s="379"/>
      <c r="D584" s="379"/>
      <c r="E584" s="379"/>
      <c r="F584" s="78"/>
      <c r="G584" s="608"/>
      <c r="H584" s="78"/>
      <c r="I584" s="379"/>
      <c r="J584" s="78"/>
      <c r="K584" s="78"/>
      <c r="L584" s="78"/>
      <c r="M584" s="78"/>
      <c r="N584" s="78"/>
      <c r="O584" s="78"/>
    </row>
    <row r="585" ht="15.75" customHeight="1">
      <c r="A585" s="78"/>
      <c r="B585" s="607"/>
      <c r="C585" s="379"/>
      <c r="D585" s="379"/>
      <c r="E585" s="379"/>
      <c r="F585" s="78"/>
      <c r="G585" s="608"/>
      <c r="H585" s="78"/>
      <c r="I585" s="379"/>
      <c r="J585" s="78"/>
      <c r="K585" s="78"/>
      <c r="L585" s="78"/>
      <c r="M585" s="78"/>
      <c r="N585" s="78"/>
      <c r="O585" s="78"/>
    </row>
    <row r="586" ht="15.75" customHeight="1">
      <c r="A586" s="78"/>
      <c r="B586" s="607"/>
      <c r="C586" s="379"/>
      <c r="D586" s="379"/>
      <c r="E586" s="379"/>
      <c r="F586" s="78"/>
      <c r="G586" s="608"/>
      <c r="H586" s="78"/>
      <c r="I586" s="379"/>
      <c r="J586" s="78"/>
      <c r="K586" s="78"/>
      <c r="L586" s="78"/>
      <c r="M586" s="78"/>
      <c r="N586" s="78"/>
      <c r="O586" s="78"/>
    </row>
    <row r="587" ht="15.75" customHeight="1">
      <c r="A587" s="78"/>
      <c r="B587" s="607"/>
      <c r="C587" s="379"/>
      <c r="D587" s="379"/>
      <c r="E587" s="379"/>
      <c r="F587" s="78"/>
      <c r="G587" s="608"/>
      <c r="H587" s="78"/>
      <c r="I587" s="379"/>
      <c r="J587" s="78"/>
      <c r="K587" s="78"/>
      <c r="L587" s="78"/>
      <c r="M587" s="78"/>
      <c r="N587" s="78"/>
      <c r="O587" s="78"/>
    </row>
    <row r="588" ht="15.75" customHeight="1">
      <c r="A588" s="78"/>
      <c r="B588" s="607"/>
      <c r="C588" s="379"/>
      <c r="D588" s="379"/>
      <c r="E588" s="379"/>
      <c r="F588" s="78"/>
      <c r="G588" s="608"/>
      <c r="H588" s="78"/>
      <c r="I588" s="379"/>
      <c r="J588" s="78"/>
      <c r="K588" s="78"/>
      <c r="L588" s="78"/>
      <c r="M588" s="78"/>
      <c r="N588" s="78"/>
      <c r="O588" s="78"/>
    </row>
    <row r="589" ht="15.75" customHeight="1">
      <c r="A589" s="78"/>
      <c r="B589" s="607"/>
      <c r="C589" s="379"/>
      <c r="D589" s="379"/>
      <c r="E589" s="379"/>
      <c r="F589" s="78"/>
      <c r="G589" s="608"/>
      <c r="H589" s="78"/>
      <c r="I589" s="379"/>
      <c r="J589" s="78"/>
      <c r="K589" s="78"/>
      <c r="L589" s="78"/>
      <c r="M589" s="78"/>
      <c r="N589" s="78"/>
      <c r="O589" s="78"/>
    </row>
    <row r="590" ht="15.75" customHeight="1">
      <c r="A590" s="78"/>
      <c r="B590" s="607"/>
      <c r="C590" s="379"/>
      <c r="D590" s="379"/>
      <c r="E590" s="379"/>
      <c r="F590" s="78"/>
      <c r="G590" s="608"/>
      <c r="H590" s="78"/>
      <c r="I590" s="379"/>
      <c r="J590" s="78"/>
      <c r="K590" s="78"/>
      <c r="L590" s="78"/>
      <c r="M590" s="78"/>
      <c r="N590" s="78"/>
      <c r="O590" s="78"/>
    </row>
    <row r="591" ht="15.75" customHeight="1">
      <c r="A591" s="78"/>
      <c r="B591" s="607"/>
      <c r="C591" s="379"/>
      <c r="D591" s="379"/>
      <c r="E591" s="379"/>
      <c r="F591" s="78"/>
      <c r="G591" s="608"/>
      <c r="H591" s="78"/>
      <c r="I591" s="379"/>
      <c r="J591" s="78"/>
      <c r="K591" s="78"/>
      <c r="L591" s="78"/>
      <c r="M591" s="78"/>
      <c r="N591" s="78"/>
      <c r="O591" s="78"/>
    </row>
    <row r="592" ht="15.75" customHeight="1">
      <c r="A592" s="78"/>
      <c r="B592" s="607"/>
      <c r="C592" s="379"/>
      <c r="D592" s="379"/>
      <c r="E592" s="379"/>
      <c r="F592" s="78"/>
      <c r="G592" s="608"/>
      <c r="H592" s="78"/>
      <c r="I592" s="379"/>
      <c r="J592" s="78"/>
      <c r="K592" s="78"/>
      <c r="L592" s="78"/>
      <c r="M592" s="78"/>
      <c r="N592" s="78"/>
      <c r="O592" s="78"/>
    </row>
    <row r="593" ht="15.75" customHeight="1">
      <c r="A593" s="78"/>
      <c r="B593" s="607"/>
      <c r="C593" s="379"/>
      <c r="D593" s="379"/>
      <c r="E593" s="379"/>
      <c r="F593" s="78"/>
      <c r="G593" s="608"/>
      <c r="H593" s="78"/>
      <c r="I593" s="379"/>
      <c r="J593" s="78"/>
      <c r="K593" s="78"/>
      <c r="L593" s="78"/>
      <c r="M593" s="78"/>
      <c r="N593" s="78"/>
      <c r="O593" s="78"/>
    </row>
    <row r="594" ht="15.75" customHeight="1">
      <c r="A594" s="78"/>
      <c r="B594" s="607"/>
      <c r="C594" s="379"/>
      <c r="D594" s="379"/>
      <c r="E594" s="379"/>
      <c r="F594" s="78"/>
      <c r="G594" s="608"/>
      <c r="H594" s="78"/>
      <c r="I594" s="379"/>
      <c r="J594" s="78"/>
      <c r="K594" s="78"/>
      <c r="L594" s="78"/>
      <c r="M594" s="78"/>
      <c r="N594" s="78"/>
      <c r="O594" s="78"/>
    </row>
    <row r="595" ht="15.75" customHeight="1">
      <c r="A595" s="78"/>
      <c r="B595" s="607"/>
      <c r="C595" s="379"/>
      <c r="D595" s="379"/>
      <c r="E595" s="379"/>
      <c r="F595" s="78"/>
      <c r="G595" s="608"/>
      <c r="H595" s="78"/>
      <c r="I595" s="379"/>
      <c r="J595" s="78"/>
      <c r="K595" s="78"/>
      <c r="L595" s="78"/>
      <c r="M595" s="78"/>
      <c r="N595" s="78"/>
      <c r="O595" s="78"/>
    </row>
    <row r="596" ht="15.75" customHeight="1">
      <c r="A596" s="78"/>
      <c r="B596" s="607"/>
      <c r="C596" s="379"/>
      <c r="D596" s="379"/>
      <c r="E596" s="379"/>
      <c r="F596" s="78"/>
      <c r="G596" s="608"/>
      <c r="H596" s="78"/>
      <c r="I596" s="379"/>
      <c r="J596" s="78"/>
      <c r="K596" s="78"/>
      <c r="L596" s="78"/>
      <c r="M596" s="78"/>
      <c r="N596" s="78"/>
      <c r="O596" s="78"/>
    </row>
    <row r="597" ht="15.75" customHeight="1">
      <c r="A597" s="78"/>
      <c r="B597" s="607"/>
      <c r="C597" s="379"/>
      <c r="D597" s="379"/>
      <c r="E597" s="379"/>
      <c r="F597" s="78"/>
      <c r="G597" s="608"/>
      <c r="H597" s="78"/>
      <c r="I597" s="379"/>
      <c r="J597" s="78"/>
      <c r="K597" s="78"/>
      <c r="L597" s="78"/>
      <c r="M597" s="78"/>
      <c r="N597" s="78"/>
      <c r="O597" s="78"/>
    </row>
    <row r="598" ht="15.75" customHeight="1">
      <c r="A598" s="78"/>
      <c r="B598" s="607"/>
      <c r="C598" s="379"/>
      <c r="D598" s="379"/>
      <c r="E598" s="379"/>
      <c r="F598" s="78"/>
      <c r="G598" s="608"/>
      <c r="H598" s="78"/>
      <c r="I598" s="379"/>
      <c r="J598" s="78"/>
      <c r="K598" s="78"/>
      <c r="L598" s="78"/>
      <c r="M598" s="78"/>
      <c r="N598" s="78"/>
      <c r="O598" s="78"/>
    </row>
    <row r="599" ht="15.75" customHeight="1">
      <c r="A599" s="78"/>
      <c r="B599" s="607"/>
      <c r="C599" s="379"/>
      <c r="D599" s="379"/>
      <c r="E599" s="379"/>
      <c r="F599" s="78"/>
      <c r="G599" s="608"/>
      <c r="H599" s="78"/>
      <c r="I599" s="379"/>
      <c r="J599" s="78"/>
      <c r="K599" s="78"/>
      <c r="L599" s="78"/>
      <c r="M599" s="78"/>
      <c r="N599" s="78"/>
      <c r="O599" s="78"/>
    </row>
    <row r="600" ht="15.75" customHeight="1">
      <c r="A600" s="78"/>
      <c r="B600" s="607"/>
      <c r="C600" s="379"/>
      <c r="D600" s="379"/>
      <c r="E600" s="379"/>
      <c r="F600" s="78"/>
      <c r="G600" s="608"/>
      <c r="H600" s="78"/>
      <c r="I600" s="379"/>
      <c r="J600" s="78"/>
      <c r="K600" s="78"/>
      <c r="L600" s="78"/>
      <c r="M600" s="78"/>
      <c r="N600" s="78"/>
      <c r="O600" s="78"/>
    </row>
    <row r="601" ht="15.75" customHeight="1">
      <c r="A601" s="78"/>
      <c r="B601" s="607"/>
      <c r="C601" s="379"/>
      <c r="D601" s="379"/>
      <c r="E601" s="379"/>
      <c r="F601" s="78"/>
      <c r="G601" s="608"/>
      <c r="H601" s="78"/>
      <c r="I601" s="379"/>
      <c r="J601" s="78"/>
      <c r="K601" s="78"/>
      <c r="L601" s="78"/>
      <c r="M601" s="78"/>
      <c r="N601" s="78"/>
      <c r="O601" s="78"/>
    </row>
    <row r="602" ht="15.75" customHeight="1">
      <c r="A602" s="78"/>
      <c r="B602" s="607"/>
      <c r="C602" s="379"/>
      <c r="D602" s="379"/>
      <c r="E602" s="379"/>
      <c r="F602" s="78"/>
      <c r="G602" s="608"/>
      <c r="H602" s="78"/>
      <c r="I602" s="379"/>
      <c r="J602" s="78"/>
      <c r="K602" s="78"/>
      <c r="L602" s="78"/>
      <c r="M602" s="78"/>
      <c r="N602" s="78"/>
      <c r="O602" s="78"/>
    </row>
    <row r="603" ht="15.75" customHeight="1">
      <c r="A603" s="78"/>
      <c r="B603" s="607"/>
      <c r="C603" s="379"/>
      <c r="D603" s="379"/>
      <c r="E603" s="379"/>
      <c r="F603" s="78"/>
      <c r="G603" s="608"/>
      <c r="H603" s="78"/>
      <c r="I603" s="379"/>
      <c r="J603" s="78"/>
      <c r="K603" s="78"/>
      <c r="L603" s="78"/>
      <c r="M603" s="78"/>
      <c r="N603" s="78"/>
      <c r="O603" s="78"/>
    </row>
    <row r="604" ht="15.75" customHeight="1">
      <c r="A604" s="78"/>
      <c r="B604" s="607"/>
      <c r="C604" s="379"/>
      <c r="D604" s="379"/>
      <c r="E604" s="379"/>
      <c r="F604" s="78"/>
      <c r="G604" s="608"/>
      <c r="H604" s="78"/>
      <c r="I604" s="379"/>
      <c r="J604" s="78"/>
      <c r="K604" s="78"/>
      <c r="L604" s="78"/>
      <c r="M604" s="78"/>
      <c r="N604" s="78"/>
      <c r="O604" s="78"/>
    </row>
    <row r="605" ht="15.75" customHeight="1">
      <c r="A605" s="78"/>
      <c r="B605" s="607"/>
      <c r="C605" s="379"/>
      <c r="D605" s="379"/>
      <c r="E605" s="379"/>
      <c r="F605" s="78"/>
      <c r="G605" s="608"/>
      <c r="H605" s="78"/>
      <c r="I605" s="379"/>
      <c r="J605" s="78"/>
      <c r="K605" s="78"/>
      <c r="L605" s="78"/>
      <c r="M605" s="78"/>
      <c r="N605" s="78"/>
      <c r="O605" s="78"/>
    </row>
    <row r="606" ht="15.75" customHeight="1">
      <c r="A606" s="78"/>
      <c r="B606" s="607"/>
      <c r="C606" s="379"/>
      <c r="D606" s="379"/>
      <c r="E606" s="379"/>
      <c r="F606" s="78"/>
      <c r="G606" s="608"/>
      <c r="H606" s="78"/>
      <c r="I606" s="379"/>
      <c r="J606" s="78"/>
      <c r="K606" s="78"/>
      <c r="L606" s="78"/>
      <c r="M606" s="78"/>
      <c r="N606" s="78"/>
      <c r="O606" s="78"/>
    </row>
    <row r="607" ht="15.75" customHeight="1">
      <c r="A607" s="78"/>
      <c r="B607" s="607"/>
      <c r="C607" s="379"/>
      <c r="D607" s="379"/>
      <c r="E607" s="379"/>
      <c r="F607" s="78"/>
      <c r="G607" s="608"/>
      <c r="H607" s="78"/>
      <c r="I607" s="379"/>
      <c r="J607" s="78"/>
      <c r="K607" s="78"/>
      <c r="L607" s="78"/>
      <c r="M607" s="78"/>
      <c r="N607" s="78"/>
      <c r="O607" s="78"/>
    </row>
    <row r="608" ht="15.75" customHeight="1">
      <c r="A608" s="78"/>
      <c r="B608" s="607"/>
      <c r="C608" s="379"/>
      <c r="D608" s="379"/>
      <c r="E608" s="379"/>
      <c r="F608" s="78"/>
      <c r="G608" s="608"/>
      <c r="H608" s="78"/>
      <c r="I608" s="379"/>
      <c r="J608" s="78"/>
      <c r="K608" s="78"/>
      <c r="L608" s="78"/>
      <c r="M608" s="78"/>
      <c r="N608" s="78"/>
      <c r="O608" s="78"/>
    </row>
    <row r="609" ht="15.75" customHeight="1">
      <c r="A609" s="78"/>
      <c r="B609" s="607"/>
      <c r="C609" s="379"/>
      <c r="D609" s="379"/>
      <c r="E609" s="379"/>
      <c r="F609" s="78"/>
      <c r="G609" s="608"/>
      <c r="H609" s="78"/>
      <c r="I609" s="379"/>
      <c r="J609" s="78"/>
      <c r="K609" s="78"/>
      <c r="L609" s="78"/>
      <c r="M609" s="78"/>
      <c r="N609" s="78"/>
      <c r="O609" s="78"/>
    </row>
    <row r="610" ht="15.75" customHeight="1">
      <c r="A610" s="78"/>
      <c r="B610" s="607"/>
      <c r="C610" s="379"/>
      <c r="D610" s="379"/>
      <c r="E610" s="379"/>
      <c r="F610" s="78"/>
      <c r="G610" s="608"/>
      <c r="H610" s="78"/>
      <c r="I610" s="379"/>
      <c r="J610" s="78"/>
      <c r="K610" s="78"/>
      <c r="L610" s="78"/>
      <c r="M610" s="78"/>
      <c r="N610" s="78"/>
      <c r="O610" s="78"/>
    </row>
    <row r="611" ht="15.75" customHeight="1">
      <c r="A611" s="78"/>
      <c r="B611" s="607"/>
      <c r="C611" s="379"/>
      <c r="D611" s="379"/>
      <c r="E611" s="379"/>
      <c r="F611" s="78"/>
      <c r="G611" s="608"/>
      <c r="H611" s="78"/>
      <c r="I611" s="379"/>
      <c r="J611" s="78"/>
      <c r="K611" s="78"/>
      <c r="L611" s="78"/>
      <c r="M611" s="78"/>
      <c r="N611" s="78"/>
      <c r="O611" s="78"/>
    </row>
    <row r="612" ht="15.75" customHeight="1">
      <c r="A612" s="78"/>
      <c r="B612" s="607"/>
      <c r="C612" s="379"/>
      <c r="D612" s="379"/>
      <c r="E612" s="379"/>
      <c r="F612" s="78"/>
      <c r="G612" s="608"/>
      <c r="H612" s="78"/>
      <c r="I612" s="379"/>
      <c r="J612" s="78"/>
      <c r="K612" s="78"/>
      <c r="L612" s="78"/>
      <c r="M612" s="78"/>
      <c r="N612" s="78"/>
      <c r="O612" s="78"/>
    </row>
    <row r="613" ht="15.75" customHeight="1">
      <c r="A613" s="78"/>
      <c r="B613" s="607"/>
      <c r="C613" s="379"/>
      <c r="D613" s="379"/>
      <c r="E613" s="379"/>
      <c r="F613" s="78"/>
      <c r="G613" s="608"/>
      <c r="H613" s="78"/>
      <c r="I613" s="379"/>
      <c r="J613" s="78"/>
      <c r="K613" s="78"/>
      <c r="L613" s="78"/>
      <c r="M613" s="78"/>
      <c r="N613" s="78"/>
      <c r="O613" s="78"/>
    </row>
    <row r="614" ht="15.75" customHeight="1">
      <c r="A614" s="78"/>
      <c r="B614" s="607"/>
      <c r="C614" s="379"/>
      <c r="D614" s="379"/>
      <c r="E614" s="379"/>
      <c r="F614" s="78"/>
      <c r="G614" s="608"/>
      <c r="H614" s="78"/>
      <c r="I614" s="379"/>
      <c r="J614" s="78"/>
      <c r="K614" s="78"/>
      <c r="L614" s="78"/>
      <c r="M614" s="78"/>
      <c r="N614" s="78"/>
      <c r="O614" s="78"/>
    </row>
    <row r="615" ht="15.75" customHeight="1">
      <c r="A615" s="78"/>
      <c r="B615" s="607"/>
      <c r="C615" s="379"/>
      <c r="D615" s="379"/>
      <c r="E615" s="379"/>
      <c r="F615" s="78"/>
      <c r="G615" s="608"/>
      <c r="H615" s="78"/>
      <c r="I615" s="379"/>
      <c r="J615" s="78"/>
      <c r="K615" s="78"/>
      <c r="L615" s="78"/>
      <c r="M615" s="78"/>
      <c r="N615" s="78"/>
      <c r="O615" s="78"/>
    </row>
    <row r="616" ht="15.75" customHeight="1">
      <c r="A616" s="78"/>
      <c r="B616" s="607"/>
      <c r="C616" s="379"/>
      <c r="D616" s="379"/>
      <c r="E616" s="379"/>
      <c r="F616" s="78"/>
      <c r="G616" s="608"/>
      <c r="H616" s="78"/>
      <c r="I616" s="379"/>
      <c r="J616" s="78"/>
      <c r="K616" s="78"/>
      <c r="L616" s="78"/>
      <c r="M616" s="78"/>
      <c r="N616" s="78"/>
      <c r="O616" s="78"/>
    </row>
    <row r="617" ht="15.75" customHeight="1">
      <c r="A617" s="78"/>
      <c r="B617" s="607"/>
      <c r="C617" s="379"/>
      <c r="D617" s="379"/>
      <c r="E617" s="379"/>
      <c r="F617" s="78"/>
      <c r="G617" s="608"/>
      <c r="H617" s="78"/>
      <c r="I617" s="379"/>
      <c r="J617" s="78"/>
      <c r="K617" s="78"/>
      <c r="L617" s="78"/>
      <c r="M617" s="78"/>
      <c r="N617" s="78"/>
      <c r="O617" s="78"/>
    </row>
    <row r="618" ht="15.75" customHeight="1">
      <c r="A618" s="78"/>
      <c r="B618" s="607"/>
      <c r="C618" s="379"/>
      <c r="D618" s="379"/>
      <c r="E618" s="379"/>
      <c r="F618" s="78"/>
      <c r="G618" s="608"/>
      <c r="H618" s="78"/>
      <c r="I618" s="379"/>
      <c r="J618" s="78"/>
      <c r="K618" s="78"/>
      <c r="L618" s="78"/>
      <c r="M618" s="78"/>
      <c r="N618" s="78"/>
      <c r="O618" s="78"/>
    </row>
    <row r="619" ht="15.75" customHeight="1">
      <c r="A619" s="78"/>
      <c r="B619" s="607"/>
      <c r="C619" s="379"/>
      <c r="D619" s="379"/>
      <c r="E619" s="379"/>
      <c r="F619" s="78"/>
      <c r="G619" s="608"/>
      <c r="H619" s="78"/>
      <c r="I619" s="379"/>
      <c r="J619" s="78"/>
      <c r="K619" s="78"/>
      <c r="L619" s="78"/>
      <c r="M619" s="78"/>
      <c r="N619" s="78"/>
      <c r="O619" s="78"/>
    </row>
    <row r="620" ht="15.75" customHeight="1">
      <c r="A620" s="78"/>
      <c r="B620" s="607"/>
      <c r="C620" s="379"/>
      <c r="D620" s="379"/>
      <c r="E620" s="379"/>
      <c r="F620" s="78"/>
      <c r="G620" s="608"/>
      <c r="H620" s="78"/>
      <c r="I620" s="379"/>
      <c r="J620" s="78"/>
      <c r="K620" s="78"/>
      <c r="L620" s="78"/>
      <c r="M620" s="78"/>
      <c r="N620" s="78"/>
      <c r="O620" s="78"/>
    </row>
    <row r="621" ht="15.75" customHeight="1">
      <c r="A621" s="78"/>
      <c r="B621" s="607"/>
      <c r="C621" s="379"/>
      <c r="D621" s="379"/>
      <c r="E621" s="379"/>
      <c r="F621" s="78"/>
      <c r="G621" s="608"/>
      <c r="H621" s="78"/>
      <c r="I621" s="379"/>
      <c r="J621" s="78"/>
      <c r="K621" s="78"/>
      <c r="L621" s="78"/>
      <c r="M621" s="78"/>
      <c r="N621" s="78"/>
      <c r="O621" s="78"/>
    </row>
    <row r="622" ht="15.75" customHeight="1">
      <c r="A622" s="78"/>
      <c r="B622" s="607"/>
      <c r="C622" s="379"/>
      <c r="D622" s="379"/>
      <c r="E622" s="379"/>
      <c r="F622" s="78"/>
      <c r="G622" s="608"/>
      <c r="H622" s="78"/>
      <c r="I622" s="379"/>
      <c r="J622" s="78"/>
      <c r="K622" s="78"/>
      <c r="L622" s="78"/>
      <c r="M622" s="78"/>
      <c r="N622" s="78"/>
      <c r="O622" s="78"/>
    </row>
    <row r="623" ht="15.75" customHeight="1">
      <c r="A623" s="78"/>
      <c r="B623" s="607"/>
      <c r="C623" s="379"/>
      <c r="D623" s="379"/>
      <c r="E623" s="379"/>
      <c r="F623" s="78"/>
      <c r="G623" s="608"/>
      <c r="H623" s="78"/>
      <c r="I623" s="379"/>
      <c r="J623" s="78"/>
      <c r="K623" s="78"/>
      <c r="L623" s="78"/>
      <c r="M623" s="78"/>
      <c r="N623" s="78"/>
      <c r="O623" s="78"/>
    </row>
    <row r="624" ht="15.75" customHeight="1">
      <c r="A624" s="78"/>
      <c r="B624" s="607"/>
      <c r="C624" s="379"/>
      <c r="D624" s="379"/>
      <c r="E624" s="379"/>
      <c r="F624" s="78"/>
      <c r="G624" s="608"/>
      <c r="H624" s="78"/>
      <c r="I624" s="379"/>
      <c r="J624" s="78"/>
      <c r="K624" s="78"/>
      <c r="L624" s="78"/>
      <c r="M624" s="78"/>
      <c r="N624" s="78"/>
      <c r="O624" s="78"/>
    </row>
    <row r="625" ht="15.75" customHeight="1">
      <c r="A625" s="78"/>
      <c r="B625" s="607"/>
      <c r="C625" s="379"/>
      <c r="D625" s="379"/>
      <c r="E625" s="379"/>
      <c r="F625" s="78"/>
      <c r="G625" s="608"/>
      <c r="H625" s="78"/>
      <c r="I625" s="379"/>
      <c r="J625" s="78"/>
      <c r="K625" s="78"/>
      <c r="L625" s="78"/>
      <c r="M625" s="78"/>
      <c r="N625" s="78"/>
      <c r="O625" s="78"/>
    </row>
    <row r="626" ht="15.75" customHeight="1">
      <c r="A626" s="78"/>
      <c r="B626" s="607"/>
      <c r="C626" s="379"/>
      <c r="D626" s="379"/>
      <c r="E626" s="379"/>
      <c r="F626" s="78"/>
      <c r="G626" s="608"/>
      <c r="H626" s="78"/>
      <c r="I626" s="379"/>
      <c r="J626" s="78"/>
      <c r="K626" s="78"/>
      <c r="L626" s="78"/>
      <c r="M626" s="78"/>
      <c r="N626" s="78"/>
      <c r="O626" s="78"/>
    </row>
    <row r="627" ht="15.75" customHeight="1">
      <c r="A627" s="78"/>
      <c r="B627" s="607"/>
      <c r="C627" s="379"/>
      <c r="D627" s="379"/>
      <c r="E627" s="379"/>
      <c r="F627" s="78"/>
      <c r="G627" s="608"/>
      <c r="H627" s="78"/>
      <c r="I627" s="379"/>
      <c r="J627" s="78"/>
      <c r="K627" s="78"/>
      <c r="L627" s="78"/>
      <c r="M627" s="78"/>
      <c r="N627" s="78"/>
      <c r="O627" s="78"/>
    </row>
    <row r="628" ht="15.75" customHeight="1">
      <c r="A628" s="78"/>
      <c r="B628" s="607"/>
      <c r="C628" s="379"/>
      <c r="D628" s="379"/>
      <c r="E628" s="379"/>
      <c r="F628" s="78"/>
      <c r="G628" s="608"/>
      <c r="H628" s="78"/>
      <c r="I628" s="379"/>
      <c r="J628" s="78"/>
      <c r="K628" s="78"/>
      <c r="L628" s="78"/>
      <c r="M628" s="78"/>
      <c r="N628" s="78"/>
      <c r="O628" s="78"/>
    </row>
    <row r="629" ht="15.75" customHeight="1">
      <c r="A629" s="78"/>
      <c r="B629" s="607"/>
      <c r="C629" s="379"/>
      <c r="D629" s="379"/>
      <c r="E629" s="379"/>
      <c r="F629" s="78"/>
      <c r="G629" s="608"/>
      <c r="H629" s="78"/>
      <c r="I629" s="379"/>
      <c r="J629" s="78"/>
      <c r="K629" s="78"/>
      <c r="L629" s="78"/>
      <c r="M629" s="78"/>
      <c r="N629" s="78"/>
      <c r="O629" s="78"/>
    </row>
    <row r="630" ht="15.75" customHeight="1">
      <c r="A630" s="78"/>
      <c r="B630" s="607"/>
      <c r="C630" s="379"/>
      <c r="D630" s="379"/>
      <c r="E630" s="379"/>
      <c r="F630" s="78"/>
      <c r="G630" s="608"/>
      <c r="H630" s="78"/>
      <c r="I630" s="379"/>
      <c r="J630" s="78"/>
      <c r="K630" s="78"/>
      <c r="L630" s="78"/>
      <c r="M630" s="78"/>
      <c r="N630" s="78"/>
      <c r="O630" s="78"/>
    </row>
    <row r="631" ht="15.75" customHeight="1">
      <c r="A631" s="78"/>
      <c r="B631" s="607"/>
      <c r="C631" s="379"/>
      <c r="D631" s="379"/>
      <c r="E631" s="379"/>
      <c r="F631" s="78"/>
      <c r="G631" s="608"/>
      <c r="H631" s="78"/>
      <c r="I631" s="379"/>
      <c r="J631" s="78"/>
      <c r="K631" s="78"/>
      <c r="L631" s="78"/>
      <c r="M631" s="78"/>
      <c r="N631" s="78"/>
      <c r="O631" s="78"/>
    </row>
    <row r="632" ht="15.75" customHeight="1">
      <c r="A632" s="78"/>
      <c r="B632" s="607"/>
      <c r="C632" s="379"/>
      <c r="D632" s="379"/>
      <c r="E632" s="379"/>
      <c r="F632" s="78"/>
      <c r="G632" s="608"/>
      <c r="H632" s="78"/>
      <c r="I632" s="379"/>
      <c r="J632" s="78"/>
      <c r="K632" s="78"/>
      <c r="L632" s="78"/>
      <c r="M632" s="78"/>
      <c r="N632" s="78"/>
      <c r="O632" s="78"/>
    </row>
    <row r="633" ht="15.75" customHeight="1">
      <c r="A633" s="78"/>
      <c r="B633" s="607"/>
      <c r="C633" s="379"/>
      <c r="D633" s="379"/>
      <c r="E633" s="379"/>
      <c r="F633" s="78"/>
      <c r="G633" s="608"/>
      <c r="H633" s="78"/>
      <c r="I633" s="379"/>
      <c r="J633" s="78"/>
      <c r="K633" s="78"/>
      <c r="L633" s="78"/>
      <c r="M633" s="78"/>
      <c r="N633" s="78"/>
      <c r="O633" s="78"/>
    </row>
    <row r="634" ht="15.75" customHeight="1">
      <c r="A634" s="78"/>
      <c r="B634" s="607"/>
      <c r="C634" s="379"/>
      <c r="D634" s="379"/>
      <c r="E634" s="379"/>
      <c r="F634" s="78"/>
      <c r="G634" s="608"/>
      <c r="H634" s="78"/>
      <c r="I634" s="379"/>
      <c r="J634" s="78"/>
      <c r="K634" s="78"/>
      <c r="L634" s="78"/>
      <c r="M634" s="78"/>
      <c r="N634" s="78"/>
      <c r="O634" s="78"/>
    </row>
    <row r="635" ht="15.75" customHeight="1">
      <c r="A635" s="78"/>
      <c r="B635" s="607"/>
      <c r="C635" s="379"/>
      <c r="D635" s="379"/>
      <c r="E635" s="379"/>
      <c r="F635" s="78"/>
      <c r="G635" s="608"/>
      <c r="H635" s="78"/>
      <c r="I635" s="379"/>
      <c r="J635" s="78"/>
      <c r="K635" s="78"/>
      <c r="L635" s="78"/>
      <c r="M635" s="78"/>
      <c r="N635" s="78"/>
      <c r="O635" s="78"/>
    </row>
    <row r="636" ht="15.75" customHeight="1">
      <c r="A636" s="78"/>
      <c r="B636" s="607"/>
      <c r="C636" s="379"/>
      <c r="D636" s="379"/>
      <c r="E636" s="379"/>
      <c r="F636" s="78"/>
      <c r="G636" s="608"/>
      <c r="H636" s="78"/>
      <c r="I636" s="379"/>
      <c r="J636" s="78"/>
      <c r="K636" s="78"/>
      <c r="L636" s="78"/>
      <c r="M636" s="78"/>
      <c r="N636" s="78"/>
      <c r="O636" s="78"/>
    </row>
    <row r="637" ht="15.75" customHeight="1">
      <c r="A637" s="78"/>
      <c r="B637" s="607"/>
      <c r="C637" s="379"/>
      <c r="D637" s="379"/>
      <c r="E637" s="379"/>
      <c r="F637" s="78"/>
      <c r="G637" s="608"/>
      <c r="H637" s="78"/>
      <c r="I637" s="379"/>
      <c r="J637" s="78"/>
      <c r="K637" s="78"/>
      <c r="L637" s="78"/>
      <c r="M637" s="78"/>
      <c r="N637" s="78"/>
      <c r="O637" s="78"/>
    </row>
    <row r="638" ht="15.75" customHeight="1">
      <c r="A638" s="78"/>
      <c r="B638" s="607"/>
      <c r="C638" s="379"/>
      <c r="D638" s="379"/>
      <c r="E638" s="379"/>
      <c r="F638" s="78"/>
      <c r="G638" s="608"/>
      <c r="H638" s="78"/>
      <c r="I638" s="379"/>
      <c r="J638" s="78"/>
      <c r="K638" s="78"/>
      <c r="L638" s="78"/>
      <c r="M638" s="78"/>
      <c r="N638" s="78"/>
      <c r="O638" s="78"/>
    </row>
    <row r="639" ht="15.75" customHeight="1">
      <c r="A639" s="78"/>
      <c r="B639" s="607"/>
      <c r="C639" s="379"/>
      <c r="D639" s="379"/>
      <c r="E639" s="379"/>
      <c r="F639" s="78"/>
      <c r="G639" s="608"/>
      <c r="H639" s="78"/>
      <c r="I639" s="379"/>
      <c r="J639" s="78"/>
      <c r="K639" s="78"/>
      <c r="L639" s="78"/>
      <c r="M639" s="78"/>
      <c r="N639" s="78"/>
      <c r="O639" s="78"/>
    </row>
    <row r="640" ht="15.75" customHeight="1">
      <c r="A640" s="78"/>
      <c r="B640" s="607"/>
      <c r="C640" s="379"/>
      <c r="D640" s="379"/>
      <c r="E640" s="379"/>
      <c r="F640" s="78"/>
      <c r="G640" s="608"/>
      <c r="H640" s="78"/>
      <c r="I640" s="379"/>
      <c r="J640" s="78"/>
      <c r="K640" s="78"/>
      <c r="L640" s="78"/>
      <c r="M640" s="78"/>
      <c r="N640" s="78"/>
      <c r="O640" s="78"/>
    </row>
    <row r="641" ht="15.75" customHeight="1">
      <c r="A641" s="78"/>
      <c r="B641" s="607"/>
      <c r="C641" s="379"/>
      <c r="D641" s="379"/>
      <c r="E641" s="379"/>
      <c r="F641" s="78"/>
      <c r="G641" s="608"/>
      <c r="H641" s="78"/>
      <c r="I641" s="379"/>
      <c r="J641" s="78"/>
      <c r="K641" s="78"/>
      <c r="L641" s="78"/>
      <c r="M641" s="78"/>
      <c r="N641" s="78"/>
      <c r="O641" s="78"/>
    </row>
    <row r="642" ht="15.75" customHeight="1">
      <c r="A642" s="78"/>
      <c r="B642" s="607"/>
      <c r="C642" s="379"/>
      <c r="D642" s="379"/>
      <c r="E642" s="379"/>
      <c r="F642" s="78"/>
      <c r="G642" s="608"/>
      <c r="H642" s="78"/>
      <c r="I642" s="379"/>
      <c r="J642" s="78"/>
      <c r="K642" s="78"/>
      <c r="L642" s="78"/>
      <c r="M642" s="78"/>
      <c r="N642" s="78"/>
      <c r="O642" s="78"/>
    </row>
    <row r="643" ht="15.75" customHeight="1">
      <c r="A643" s="78"/>
      <c r="B643" s="607"/>
      <c r="C643" s="379"/>
      <c r="D643" s="379"/>
      <c r="E643" s="379"/>
      <c r="F643" s="78"/>
      <c r="G643" s="608"/>
      <c r="H643" s="78"/>
      <c r="I643" s="379"/>
      <c r="J643" s="78"/>
      <c r="K643" s="78"/>
      <c r="L643" s="78"/>
      <c r="M643" s="78"/>
      <c r="N643" s="78"/>
      <c r="O643" s="78"/>
    </row>
    <row r="644" ht="15.75" customHeight="1">
      <c r="A644" s="78"/>
      <c r="B644" s="607"/>
      <c r="C644" s="379"/>
      <c r="D644" s="379"/>
      <c r="E644" s="379"/>
      <c r="F644" s="78"/>
      <c r="G644" s="608"/>
      <c r="H644" s="78"/>
      <c r="I644" s="379"/>
      <c r="J644" s="78"/>
      <c r="K644" s="78"/>
      <c r="L644" s="78"/>
      <c r="M644" s="78"/>
      <c r="N644" s="78"/>
      <c r="O644" s="78"/>
    </row>
    <row r="645" ht="15.75" customHeight="1">
      <c r="A645" s="78"/>
      <c r="B645" s="607"/>
      <c r="C645" s="379"/>
      <c r="D645" s="379"/>
      <c r="E645" s="379"/>
      <c r="F645" s="78"/>
      <c r="G645" s="608"/>
      <c r="H645" s="78"/>
      <c r="I645" s="379"/>
      <c r="J645" s="78"/>
      <c r="K645" s="78"/>
      <c r="L645" s="78"/>
      <c r="M645" s="78"/>
      <c r="N645" s="78"/>
      <c r="O645" s="78"/>
    </row>
    <row r="646" ht="15.75" customHeight="1">
      <c r="A646" s="78"/>
      <c r="B646" s="607"/>
      <c r="C646" s="379"/>
      <c r="D646" s="379"/>
      <c r="E646" s="379"/>
      <c r="F646" s="78"/>
      <c r="G646" s="608"/>
      <c r="H646" s="78"/>
      <c r="I646" s="379"/>
      <c r="J646" s="78"/>
      <c r="K646" s="78"/>
      <c r="L646" s="78"/>
      <c r="M646" s="78"/>
      <c r="N646" s="78"/>
      <c r="O646" s="78"/>
    </row>
    <row r="647" ht="15.75" customHeight="1">
      <c r="A647" s="78"/>
      <c r="B647" s="607"/>
      <c r="C647" s="379"/>
      <c r="D647" s="379"/>
      <c r="E647" s="379"/>
      <c r="F647" s="78"/>
      <c r="G647" s="608"/>
      <c r="H647" s="78"/>
      <c r="I647" s="379"/>
      <c r="J647" s="78"/>
      <c r="K647" s="78"/>
      <c r="L647" s="78"/>
      <c r="M647" s="78"/>
      <c r="N647" s="78"/>
      <c r="O647" s="78"/>
    </row>
    <row r="648" ht="15.75" customHeight="1">
      <c r="A648" s="78"/>
      <c r="B648" s="607"/>
      <c r="C648" s="379"/>
      <c r="D648" s="379"/>
      <c r="E648" s="379"/>
      <c r="F648" s="78"/>
      <c r="G648" s="608"/>
      <c r="H648" s="78"/>
      <c r="I648" s="379"/>
      <c r="J648" s="78"/>
      <c r="K648" s="78"/>
      <c r="L648" s="78"/>
      <c r="M648" s="78"/>
      <c r="N648" s="78"/>
      <c r="O648" s="78"/>
    </row>
    <row r="649" ht="15.75" customHeight="1">
      <c r="A649" s="78"/>
      <c r="B649" s="607"/>
      <c r="C649" s="379"/>
      <c r="D649" s="379"/>
      <c r="E649" s="379"/>
      <c r="F649" s="78"/>
      <c r="G649" s="608"/>
      <c r="H649" s="78"/>
      <c r="I649" s="379"/>
      <c r="J649" s="78"/>
      <c r="K649" s="78"/>
      <c r="L649" s="78"/>
      <c r="M649" s="78"/>
      <c r="N649" s="78"/>
      <c r="O649" s="78"/>
    </row>
    <row r="650" ht="15.75" customHeight="1">
      <c r="A650" s="78"/>
      <c r="B650" s="607"/>
      <c r="C650" s="379"/>
      <c r="D650" s="379"/>
      <c r="E650" s="379"/>
      <c r="F650" s="78"/>
      <c r="G650" s="608"/>
      <c r="H650" s="78"/>
      <c r="I650" s="379"/>
      <c r="J650" s="78"/>
      <c r="K650" s="78"/>
      <c r="L650" s="78"/>
      <c r="M650" s="78"/>
      <c r="N650" s="78"/>
      <c r="O650" s="78"/>
    </row>
    <row r="651" ht="15.75" customHeight="1">
      <c r="A651" s="78"/>
      <c r="B651" s="607"/>
      <c r="C651" s="379"/>
      <c r="D651" s="379"/>
      <c r="E651" s="379"/>
      <c r="F651" s="78"/>
      <c r="G651" s="608"/>
      <c r="H651" s="78"/>
      <c r="I651" s="379"/>
      <c r="J651" s="78"/>
      <c r="K651" s="78"/>
      <c r="L651" s="78"/>
      <c r="M651" s="78"/>
      <c r="N651" s="78"/>
      <c r="O651" s="78"/>
    </row>
    <row r="652" ht="15.75" customHeight="1">
      <c r="A652" s="78"/>
      <c r="B652" s="607"/>
      <c r="C652" s="379"/>
      <c r="D652" s="379"/>
      <c r="E652" s="379"/>
      <c r="F652" s="78"/>
      <c r="G652" s="608"/>
      <c r="H652" s="78"/>
      <c r="I652" s="379"/>
      <c r="J652" s="78"/>
      <c r="K652" s="78"/>
      <c r="L652" s="78"/>
      <c r="M652" s="78"/>
      <c r="N652" s="78"/>
      <c r="O652" s="78"/>
    </row>
    <row r="653" ht="15.75" customHeight="1">
      <c r="A653" s="78"/>
      <c r="B653" s="607"/>
      <c r="C653" s="379"/>
      <c r="D653" s="379"/>
      <c r="E653" s="379"/>
      <c r="F653" s="78"/>
      <c r="G653" s="608"/>
      <c r="H653" s="78"/>
      <c r="I653" s="379"/>
      <c r="J653" s="78"/>
      <c r="K653" s="78"/>
      <c r="L653" s="78"/>
      <c r="M653" s="78"/>
      <c r="N653" s="78"/>
      <c r="O653" s="78"/>
    </row>
    <row r="654" ht="15.75" customHeight="1">
      <c r="A654" s="78"/>
      <c r="B654" s="607"/>
      <c r="C654" s="379"/>
      <c r="D654" s="379"/>
      <c r="E654" s="379"/>
      <c r="F654" s="78"/>
      <c r="G654" s="608"/>
      <c r="H654" s="78"/>
      <c r="I654" s="379"/>
      <c r="J654" s="78"/>
      <c r="K654" s="78"/>
      <c r="L654" s="78"/>
      <c r="M654" s="78"/>
      <c r="N654" s="78"/>
      <c r="O654" s="78"/>
    </row>
    <row r="655" ht="15.75" customHeight="1">
      <c r="A655" s="78"/>
      <c r="B655" s="607"/>
      <c r="C655" s="379"/>
      <c r="D655" s="379"/>
      <c r="E655" s="379"/>
      <c r="F655" s="78"/>
      <c r="G655" s="608"/>
      <c r="H655" s="78"/>
      <c r="I655" s="379"/>
      <c r="J655" s="78"/>
      <c r="K655" s="78"/>
      <c r="L655" s="78"/>
      <c r="M655" s="78"/>
      <c r="N655" s="78"/>
      <c r="O655" s="78"/>
    </row>
    <row r="656" ht="15.75" customHeight="1">
      <c r="A656" s="78"/>
      <c r="B656" s="607"/>
      <c r="C656" s="379"/>
      <c r="D656" s="379"/>
      <c r="E656" s="379"/>
      <c r="F656" s="78"/>
      <c r="G656" s="608"/>
      <c r="H656" s="78"/>
      <c r="I656" s="379"/>
      <c r="J656" s="78"/>
      <c r="K656" s="78"/>
      <c r="L656" s="78"/>
      <c r="M656" s="78"/>
      <c r="N656" s="78"/>
      <c r="O656" s="78"/>
    </row>
    <row r="657" ht="15.75" customHeight="1">
      <c r="A657" s="78"/>
      <c r="B657" s="607"/>
      <c r="C657" s="379"/>
      <c r="D657" s="379"/>
      <c r="E657" s="379"/>
      <c r="F657" s="78"/>
      <c r="G657" s="608"/>
      <c r="H657" s="78"/>
      <c r="I657" s="379"/>
      <c r="J657" s="78"/>
      <c r="K657" s="78"/>
      <c r="L657" s="78"/>
      <c r="M657" s="78"/>
      <c r="N657" s="78"/>
      <c r="O657" s="78"/>
    </row>
    <row r="658" ht="15.75" customHeight="1">
      <c r="A658" s="78"/>
      <c r="B658" s="607"/>
      <c r="C658" s="379"/>
      <c r="D658" s="379"/>
      <c r="E658" s="379"/>
      <c r="F658" s="78"/>
      <c r="G658" s="608"/>
      <c r="H658" s="78"/>
      <c r="I658" s="379"/>
      <c r="J658" s="78"/>
      <c r="K658" s="78"/>
      <c r="L658" s="78"/>
      <c r="M658" s="78"/>
      <c r="N658" s="78"/>
      <c r="O658" s="78"/>
    </row>
    <row r="659" ht="15.75" customHeight="1">
      <c r="A659" s="78"/>
      <c r="B659" s="607"/>
      <c r="C659" s="379"/>
      <c r="D659" s="379"/>
      <c r="E659" s="379"/>
      <c r="F659" s="78"/>
      <c r="G659" s="608"/>
      <c r="H659" s="78"/>
      <c r="I659" s="379"/>
      <c r="J659" s="78"/>
      <c r="K659" s="78"/>
      <c r="L659" s="78"/>
      <c r="M659" s="78"/>
      <c r="N659" s="78"/>
      <c r="O659" s="78"/>
    </row>
    <row r="660" ht="15.75" customHeight="1">
      <c r="A660" s="78"/>
      <c r="B660" s="607"/>
      <c r="C660" s="379"/>
      <c r="D660" s="379"/>
      <c r="E660" s="379"/>
      <c r="F660" s="78"/>
      <c r="G660" s="608"/>
      <c r="H660" s="78"/>
      <c r="I660" s="379"/>
      <c r="J660" s="78"/>
      <c r="K660" s="78"/>
      <c r="L660" s="78"/>
      <c r="M660" s="78"/>
      <c r="N660" s="78"/>
      <c r="O660" s="78"/>
    </row>
    <row r="661" ht="15.75" customHeight="1">
      <c r="A661" s="78"/>
      <c r="B661" s="607"/>
      <c r="C661" s="379"/>
      <c r="D661" s="379"/>
      <c r="E661" s="379"/>
      <c r="F661" s="78"/>
      <c r="G661" s="608"/>
      <c r="H661" s="78"/>
      <c r="I661" s="379"/>
      <c r="J661" s="78"/>
      <c r="K661" s="78"/>
      <c r="L661" s="78"/>
      <c r="M661" s="78"/>
      <c r="N661" s="78"/>
      <c r="O661" s="78"/>
    </row>
    <row r="662" ht="15.75" customHeight="1">
      <c r="A662" s="78"/>
      <c r="B662" s="607"/>
      <c r="C662" s="379"/>
      <c r="D662" s="379"/>
      <c r="E662" s="379"/>
      <c r="F662" s="78"/>
      <c r="G662" s="608"/>
      <c r="H662" s="78"/>
      <c r="I662" s="379"/>
      <c r="J662" s="78"/>
      <c r="K662" s="78"/>
      <c r="L662" s="78"/>
      <c r="M662" s="78"/>
      <c r="N662" s="78"/>
      <c r="O662" s="78"/>
    </row>
    <row r="663" ht="15.75" customHeight="1">
      <c r="A663" s="78"/>
      <c r="B663" s="607"/>
      <c r="C663" s="379"/>
      <c r="D663" s="379"/>
      <c r="E663" s="379"/>
      <c r="F663" s="78"/>
      <c r="G663" s="608"/>
      <c r="H663" s="78"/>
      <c r="I663" s="379"/>
      <c r="J663" s="78"/>
      <c r="K663" s="78"/>
      <c r="L663" s="78"/>
      <c r="M663" s="78"/>
      <c r="N663" s="78"/>
      <c r="O663" s="78"/>
    </row>
    <row r="664" ht="15.75" customHeight="1">
      <c r="A664" s="78"/>
      <c r="B664" s="607"/>
      <c r="C664" s="379"/>
      <c r="D664" s="379"/>
      <c r="E664" s="379"/>
      <c r="F664" s="78"/>
      <c r="G664" s="608"/>
      <c r="H664" s="78"/>
      <c r="I664" s="379"/>
      <c r="J664" s="78"/>
      <c r="K664" s="78"/>
      <c r="L664" s="78"/>
      <c r="M664" s="78"/>
      <c r="N664" s="78"/>
      <c r="O664" s="78"/>
    </row>
    <row r="665" ht="15.75" customHeight="1">
      <c r="A665" s="78"/>
      <c r="B665" s="607"/>
      <c r="C665" s="379"/>
      <c r="D665" s="379"/>
      <c r="E665" s="379"/>
      <c r="F665" s="78"/>
      <c r="G665" s="608"/>
      <c r="H665" s="78"/>
      <c r="I665" s="379"/>
      <c r="J665" s="78"/>
      <c r="K665" s="78"/>
      <c r="L665" s="78"/>
      <c r="M665" s="78"/>
      <c r="N665" s="78"/>
      <c r="O665" s="78"/>
    </row>
    <row r="666" ht="15.75" customHeight="1">
      <c r="A666" s="78"/>
      <c r="B666" s="607"/>
      <c r="C666" s="379"/>
      <c r="D666" s="379"/>
      <c r="E666" s="379"/>
      <c r="F666" s="78"/>
      <c r="G666" s="608"/>
      <c r="H666" s="78"/>
      <c r="I666" s="379"/>
      <c r="J666" s="78"/>
      <c r="K666" s="78"/>
      <c r="L666" s="78"/>
      <c r="M666" s="78"/>
      <c r="N666" s="78"/>
      <c r="O666" s="78"/>
    </row>
    <row r="667" ht="15.75" customHeight="1">
      <c r="A667" s="78"/>
      <c r="B667" s="607"/>
      <c r="C667" s="379"/>
      <c r="D667" s="379"/>
      <c r="E667" s="379"/>
      <c r="F667" s="78"/>
      <c r="G667" s="608"/>
      <c r="H667" s="78"/>
      <c r="I667" s="379"/>
      <c r="J667" s="78"/>
      <c r="K667" s="78"/>
      <c r="L667" s="78"/>
      <c r="M667" s="78"/>
      <c r="N667" s="78"/>
      <c r="O667" s="78"/>
    </row>
    <row r="668" ht="15.75" customHeight="1">
      <c r="A668" s="78"/>
      <c r="B668" s="607"/>
      <c r="C668" s="379"/>
      <c r="D668" s="379"/>
      <c r="E668" s="379"/>
      <c r="F668" s="78"/>
      <c r="G668" s="608"/>
      <c r="H668" s="78"/>
      <c r="I668" s="379"/>
      <c r="J668" s="78"/>
      <c r="K668" s="78"/>
      <c r="L668" s="78"/>
      <c r="M668" s="78"/>
      <c r="N668" s="78"/>
      <c r="O668" s="78"/>
    </row>
    <row r="669" ht="15.75" customHeight="1">
      <c r="A669" s="78"/>
      <c r="B669" s="607"/>
      <c r="C669" s="379"/>
      <c r="D669" s="379"/>
      <c r="E669" s="379"/>
      <c r="F669" s="78"/>
      <c r="G669" s="608"/>
      <c r="H669" s="78"/>
      <c r="I669" s="379"/>
      <c r="J669" s="78"/>
      <c r="K669" s="78"/>
      <c r="L669" s="78"/>
      <c r="M669" s="78"/>
      <c r="N669" s="78"/>
      <c r="O669" s="78"/>
    </row>
    <row r="670" ht="15.75" customHeight="1">
      <c r="A670" s="78"/>
      <c r="B670" s="607"/>
      <c r="C670" s="379"/>
      <c r="D670" s="379"/>
      <c r="E670" s="379"/>
      <c r="F670" s="78"/>
      <c r="G670" s="608"/>
      <c r="H670" s="78"/>
      <c r="I670" s="379"/>
      <c r="J670" s="78"/>
      <c r="K670" s="78"/>
      <c r="L670" s="78"/>
      <c r="M670" s="78"/>
      <c r="N670" s="78"/>
      <c r="O670" s="78"/>
    </row>
    <row r="671" ht="15.75" customHeight="1">
      <c r="A671" s="78"/>
      <c r="B671" s="607"/>
      <c r="C671" s="379"/>
      <c r="D671" s="379"/>
      <c r="E671" s="379"/>
      <c r="F671" s="78"/>
      <c r="G671" s="608"/>
      <c r="H671" s="78"/>
      <c r="I671" s="379"/>
      <c r="J671" s="78"/>
      <c r="K671" s="78"/>
      <c r="L671" s="78"/>
      <c r="M671" s="78"/>
      <c r="N671" s="78"/>
      <c r="O671" s="78"/>
    </row>
    <row r="672" ht="15.75" customHeight="1">
      <c r="A672" s="78"/>
      <c r="B672" s="607"/>
      <c r="C672" s="379"/>
      <c r="D672" s="379"/>
      <c r="E672" s="379"/>
      <c r="F672" s="78"/>
      <c r="G672" s="608"/>
      <c r="H672" s="78"/>
      <c r="I672" s="379"/>
      <c r="J672" s="78"/>
      <c r="K672" s="78"/>
      <c r="L672" s="78"/>
      <c r="M672" s="78"/>
      <c r="N672" s="78"/>
      <c r="O672" s="78"/>
    </row>
    <row r="673" ht="15.75" customHeight="1">
      <c r="A673" s="78"/>
      <c r="B673" s="607"/>
      <c r="C673" s="379"/>
      <c r="D673" s="379"/>
      <c r="E673" s="379"/>
      <c r="F673" s="78"/>
      <c r="G673" s="608"/>
      <c r="H673" s="78"/>
      <c r="I673" s="379"/>
      <c r="J673" s="78"/>
      <c r="K673" s="78"/>
      <c r="L673" s="78"/>
      <c r="M673" s="78"/>
      <c r="N673" s="78"/>
      <c r="O673" s="78"/>
    </row>
    <row r="674" ht="15.75" customHeight="1">
      <c r="A674" s="78"/>
      <c r="B674" s="607"/>
      <c r="C674" s="379"/>
      <c r="D674" s="379"/>
      <c r="E674" s="379"/>
      <c r="F674" s="78"/>
      <c r="G674" s="608"/>
      <c r="H674" s="78"/>
      <c r="I674" s="379"/>
      <c r="J674" s="78"/>
      <c r="K674" s="78"/>
      <c r="L674" s="78"/>
      <c r="M674" s="78"/>
      <c r="N674" s="78"/>
      <c r="O674" s="78"/>
    </row>
    <row r="675" ht="15.75" customHeight="1">
      <c r="A675" s="78"/>
      <c r="B675" s="607"/>
      <c r="C675" s="379"/>
      <c r="D675" s="379"/>
      <c r="E675" s="379"/>
      <c r="F675" s="78"/>
      <c r="G675" s="608"/>
      <c r="H675" s="78"/>
      <c r="I675" s="379"/>
      <c r="J675" s="78"/>
      <c r="K675" s="78"/>
      <c r="L675" s="78"/>
      <c r="M675" s="78"/>
      <c r="N675" s="78"/>
      <c r="O675" s="78"/>
    </row>
    <row r="676" ht="15.75" customHeight="1">
      <c r="A676" s="78"/>
      <c r="B676" s="607"/>
      <c r="C676" s="379"/>
      <c r="D676" s="379"/>
      <c r="E676" s="379"/>
      <c r="F676" s="78"/>
      <c r="G676" s="608"/>
      <c r="H676" s="78"/>
      <c r="I676" s="379"/>
      <c r="J676" s="78"/>
      <c r="K676" s="78"/>
      <c r="L676" s="78"/>
      <c r="M676" s="78"/>
      <c r="N676" s="78"/>
      <c r="O676" s="78"/>
    </row>
    <row r="677" ht="15.75" customHeight="1">
      <c r="A677" s="78"/>
      <c r="B677" s="607"/>
      <c r="C677" s="379"/>
      <c r="D677" s="379"/>
      <c r="E677" s="379"/>
      <c r="F677" s="78"/>
      <c r="G677" s="608"/>
      <c r="H677" s="78"/>
      <c r="I677" s="379"/>
      <c r="J677" s="78"/>
      <c r="K677" s="78"/>
      <c r="L677" s="78"/>
      <c r="M677" s="78"/>
      <c r="N677" s="78"/>
      <c r="O677" s="78"/>
    </row>
    <row r="678" ht="15.75" customHeight="1">
      <c r="A678" s="78"/>
      <c r="B678" s="607"/>
      <c r="C678" s="379"/>
      <c r="D678" s="379"/>
      <c r="E678" s="379"/>
      <c r="F678" s="78"/>
      <c r="G678" s="608"/>
      <c r="H678" s="78"/>
      <c r="I678" s="379"/>
      <c r="J678" s="78"/>
      <c r="K678" s="78"/>
      <c r="L678" s="78"/>
      <c r="M678" s="78"/>
      <c r="N678" s="78"/>
      <c r="O678" s="78"/>
    </row>
    <row r="679" ht="15.75" customHeight="1">
      <c r="A679" s="78"/>
      <c r="B679" s="607"/>
      <c r="C679" s="379"/>
      <c r="D679" s="379"/>
      <c r="E679" s="379"/>
      <c r="F679" s="78"/>
      <c r="G679" s="608"/>
      <c r="H679" s="78"/>
      <c r="I679" s="379"/>
      <c r="J679" s="78"/>
      <c r="K679" s="78"/>
      <c r="L679" s="78"/>
      <c r="M679" s="78"/>
      <c r="N679" s="78"/>
      <c r="O679" s="78"/>
    </row>
    <row r="680" ht="15.75" customHeight="1">
      <c r="A680" s="78"/>
      <c r="B680" s="607"/>
      <c r="C680" s="379"/>
      <c r="D680" s="379"/>
      <c r="E680" s="379"/>
      <c r="F680" s="78"/>
      <c r="G680" s="608"/>
      <c r="H680" s="78"/>
      <c r="I680" s="379"/>
      <c r="J680" s="78"/>
      <c r="K680" s="78"/>
      <c r="L680" s="78"/>
      <c r="M680" s="78"/>
      <c r="N680" s="78"/>
      <c r="O680" s="78"/>
    </row>
    <row r="681" ht="15.75" customHeight="1">
      <c r="A681" s="78"/>
      <c r="B681" s="607"/>
      <c r="C681" s="379"/>
      <c r="D681" s="379"/>
      <c r="E681" s="379"/>
      <c r="F681" s="78"/>
      <c r="G681" s="608"/>
      <c r="H681" s="78"/>
      <c r="I681" s="379"/>
      <c r="J681" s="78"/>
      <c r="K681" s="78"/>
      <c r="L681" s="78"/>
      <c r="M681" s="78"/>
      <c r="N681" s="78"/>
      <c r="O681" s="78"/>
    </row>
    <row r="682" ht="15.75" customHeight="1">
      <c r="A682" s="78"/>
      <c r="B682" s="607"/>
      <c r="C682" s="379"/>
      <c r="D682" s="379"/>
      <c r="E682" s="379"/>
      <c r="F682" s="78"/>
      <c r="G682" s="608"/>
      <c r="H682" s="78"/>
      <c r="I682" s="379"/>
      <c r="J682" s="78"/>
      <c r="K682" s="78"/>
      <c r="L682" s="78"/>
      <c r="M682" s="78"/>
      <c r="N682" s="78"/>
      <c r="O682" s="78"/>
    </row>
    <row r="683" ht="15.75" customHeight="1">
      <c r="A683" s="78"/>
      <c r="B683" s="607"/>
      <c r="C683" s="379"/>
      <c r="D683" s="379"/>
      <c r="E683" s="379"/>
      <c r="F683" s="78"/>
      <c r="G683" s="608"/>
      <c r="H683" s="78"/>
      <c r="I683" s="379"/>
      <c r="J683" s="78"/>
      <c r="K683" s="78"/>
      <c r="L683" s="78"/>
      <c r="M683" s="78"/>
      <c r="N683" s="78"/>
      <c r="O683" s="78"/>
    </row>
    <row r="684" ht="15.75" customHeight="1">
      <c r="A684" s="78"/>
      <c r="B684" s="607"/>
      <c r="C684" s="379"/>
      <c r="D684" s="379"/>
      <c r="E684" s="379"/>
      <c r="F684" s="78"/>
      <c r="G684" s="608"/>
      <c r="H684" s="78"/>
      <c r="I684" s="379"/>
      <c r="J684" s="78"/>
      <c r="K684" s="78"/>
      <c r="L684" s="78"/>
      <c r="M684" s="78"/>
      <c r="N684" s="78"/>
      <c r="O684" s="78"/>
    </row>
    <row r="685" ht="15.75" customHeight="1">
      <c r="A685" s="78"/>
      <c r="B685" s="607"/>
      <c r="C685" s="379"/>
      <c r="D685" s="379"/>
      <c r="E685" s="379"/>
      <c r="F685" s="78"/>
      <c r="G685" s="608"/>
      <c r="H685" s="78"/>
      <c r="I685" s="379"/>
      <c r="J685" s="78"/>
      <c r="K685" s="78"/>
      <c r="L685" s="78"/>
      <c r="M685" s="78"/>
      <c r="N685" s="78"/>
      <c r="O685" s="78"/>
    </row>
    <row r="686" ht="15.75" customHeight="1">
      <c r="A686" s="78"/>
      <c r="B686" s="607"/>
      <c r="C686" s="379"/>
      <c r="D686" s="379"/>
      <c r="E686" s="379"/>
      <c r="F686" s="78"/>
      <c r="G686" s="608"/>
      <c r="H686" s="78"/>
      <c r="I686" s="379"/>
      <c r="J686" s="78"/>
      <c r="K686" s="78"/>
      <c r="L686" s="78"/>
      <c r="M686" s="78"/>
      <c r="N686" s="78"/>
      <c r="O686" s="78"/>
    </row>
    <row r="687" ht="15.75" customHeight="1">
      <c r="A687" s="78"/>
      <c r="B687" s="607"/>
      <c r="C687" s="379"/>
      <c r="D687" s="379"/>
      <c r="E687" s="379"/>
      <c r="F687" s="78"/>
      <c r="G687" s="608"/>
      <c r="H687" s="78"/>
      <c r="I687" s="379"/>
      <c r="J687" s="78"/>
      <c r="K687" s="78"/>
      <c r="L687" s="78"/>
      <c r="M687" s="78"/>
      <c r="N687" s="78"/>
      <c r="O687" s="78"/>
    </row>
    <row r="688" ht="15.75" customHeight="1">
      <c r="A688" s="78"/>
      <c r="B688" s="607"/>
      <c r="C688" s="379"/>
      <c r="D688" s="379"/>
      <c r="E688" s="379"/>
      <c r="F688" s="78"/>
      <c r="G688" s="608"/>
      <c r="H688" s="78"/>
      <c r="I688" s="379"/>
      <c r="J688" s="78"/>
      <c r="K688" s="78"/>
      <c r="L688" s="78"/>
      <c r="M688" s="78"/>
      <c r="N688" s="78"/>
      <c r="O688" s="78"/>
    </row>
    <row r="689" ht="15.75" customHeight="1">
      <c r="A689" s="78"/>
      <c r="B689" s="607"/>
      <c r="C689" s="379"/>
      <c r="D689" s="379"/>
      <c r="E689" s="379"/>
      <c r="F689" s="78"/>
      <c r="G689" s="608"/>
      <c r="H689" s="78"/>
      <c r="I689" s="379"/>
      <c r="J689" s="78"/>
      <c r="K689" s="78"/>
      <c r="L689" s="78"/>
      <c r="M689" s="78"/>
      <c r="N689" s="78"/>
      <c r="O689" s="78"/>
    </row>
    <row r="690" ht="15.75" customHeight="1">
      <c r="A690" s="78"/>
      <c r="B690" s="607"/>
      <c r="C690" s="379"/>
      <c r="D690" s="379"/>
      <c r="E690" s="379"/>
      <c r="F690" s="78"/>
      <c r="G690" s="608"/>
      <c r="H690" s="78"/>
      <c r="I690" s="379"/>
      <c r="J690" s="78"/>
      <c r="K690" s="78"/>
      <c r="L690" s="78"/>
      <c r="M690" s="78"/>
      <c r="N690" s="78"/>
      <c r="O690" s="78"/>
    </row>
    <row r="691" ht="15.75" customHeight="1">
      <c r="A691" s="78"/>
      <c r="B691" s="607"/>
      <c r="C691" s="379"/>
      <c r="D691" s="379"/>
      <c r="E691" s="379"/>
      <c r="F691" s="78"/>
      <c r="G691" s="608"/>
      <c r="H691" s="78"/>
      <c r="I691" s="379"/>
      <c r="J691" s="78"/>
      <c r="K691" s="78"/>
      <c r="L691" s="78"/>
      <c r="M691" s="78"/>
      <c r="N691" s="78"/>
      <c r="O691" s="78"/>
    </row>
    <row r="692" ht="15.75" customHeight="1">
      <c r="A692" s="78"/>
      <c r="B692" s="607"/>
      <c r="C692" s="379"/>
      <c r="D692" s="379"/>
      <c r="E692" s="379"/>
      <c r="F692" s="78"/>
      <c r="G692" s="608"/>
      <c r="H692" s="78"/>
      <c r="I692" s="379"/>
      <c r="J692" s="78"/>
      <c r="K692" s="78"/>
      <c r="L692" s="78"/>
      <c r="M692" s="78"/>
      <c r="N692" s="78"/>
      <c r="O692" s="78"/>
    </row>
    <row r="693" ht="15.75" customHeight="1">
      <c r="A693" s="78"/>
      <c r="B693" s="607"/>
      <c r="C693" s="379"/>
      <c r="D693" s="379"/>
      <c r="E693" s="379"/>
      <c r="F693" s="78"/>
      <c r="G693" s="608"/>
      <c r="H693" s="78"/>
      <c r="I693" s="379"/>
      <c r="J693" s="78"/>
      <c r="K693" s="78"/>
      <c r="L693" s="78"/>
      <c r="M693" s="78"/>
      <c r="N693" s="78"/>
      <c r="O693" s="78"/>
    </row>
    <row r="694" ht="15.75" customHeight="1">
      <c r="A694" s="78"/>
      <c r="B694" s="607"/>
      <c r="C694" s="379"/>
      <c r="D694" s="379"/>
      <c r="E694" s="379"/>
      <c r="F694" s="78"/>
      <c r="G694" s="608"/>
      <c r="H694" s="78"/>
      <c r="I694" s="379"/>
      <c r="J694" s="78"/>
      <c r="K694" s="78"/>
      <c r="L694" s="78"/>
      <c r="M694" s="78"/>
      <c r="N694" s="78"/>
      <c r="O694" s="78"/>
    </row>
    <row r="695" ht="15.75" customHeight="1">
      <c r="A695" s="78"/>
      <c r="B695" s="607"/>
      <c r="C695" s="379"/>
      <c r="D695" s="379"/>
      <c r="E695" s="379"/>
      <c r="F695" s="78"/>
      <c r="G695" s="608"/>
      <c r="H695" s="78"/>
      <c r="I695" s="379"/>
      <c r="J695" s="78"/>
      <c r="K695" s="78"/>
      <c r="L695" s="78"/>
      <c r="M695" s="78"/>
      <c r="N695" s="78"/>
      <c r="O695" s="78"/>
    </row>
    <row r="696" ht="15.75" customHeight="1">
      <c r="A696" s="78"/>
      <c r="B696" s="607"/>
      <c r="C696" s="379"/>
      <c r="D696" s="379"/>
      <c r="E696" s="379"/>
      <c r="F696" s="78"/>
      <c r="G696" s="608"/>
      <c r="H696" s="78"/>
      <c r="I696" s="379"/>
      <c r="J696" s="78"/>
      <c r="K696" s="78"/>
      <c r="L696" s="78"/>
      <c r="M696" s="78"/>
      <c r="N696" s="78"/>
      <c r="O696" s="78"/>
    </row>
    <row r="697" ht="15.75" customHeight="1">
      <c r="A697" s="78"/>
      <c r="B697" s="607"/>
      <c r="C697" s="379"/>
      <c r="D697" s="379"/>
      <c r="E697" s="379"/>
      <c r="F697" s="78"/>
      <c r="G697" s="608"/>
      <c r="H697" s="78"/>
      <c r="I697" s="379"/>
      <c r="J697" s="78"/>
      <c r="K697" s="78"/>
      <c r="L697" s="78"/>
      <c r="M697" s="78"/>
      <c r="N697" s="78"/>
      <c r="O697" s="78"/>
    </row>
    <row r="698" ht="15.75" customHeight="1">
      <c r="A698" s="78"/>
      <c r="B698" s="607"/>
      <c r="C698" s="379"/>
      <c r="D698" s="379"/>
      <c r="E698" s="379"/>
      <c r="F698" s="78"/>
      <c r="G698" s="608"/>
      <c r="H698" s="78"/>
      <c r="I698" s="379"/>
      <c r="J698" s="78"/>
      <c r="K698" s="78"/>
      <c r="L698" s="78"/>
      <c r="M698" s="78"/>
      <c r="N698" s="78"/>
      <c r="O698" s="78"/>
    </row>
    <row r="699" ht="15.75" customHeight="1">
      <c r="A699" s="78"/>
      <c r="B699" s="607"/>
      <c r="C699" s="379"/>
      <c r="D699" s="379"/>
      <c r="E699" s="379"/>
      <c r="F699" s="78"/>
      <c r="G699" s="608"/>
      <c r="H699" s="78"/>
      <c r="I699" s="379"/>
      <c r="J699" s="78"/>
      <c r="K699" s="78"/>
      <c r="L699" s="78"/>
      <c r="M699" s="78"/>
      <c r="N699" s="78"/>
      <c r="O699" s="78"/>
    </row>
    <row r="700" ht="15.75" customHeight="1">
      <c r="A700" s="78"/>
      <c r="B700" s="607"/>
      <c r="C700" s="379"/>
      <c r="D700" s="379"/>
      <c r="E700" s="379"/>
      <c r="F700" s="78"/>
      <c r="G700" s="608"/>
      <c r="H700" s="78"/>
      <c r="I700" s="379"/>
      <c r="J700" s="78"/>
      <c r="K700" s="78"/>
      <c r="L700" s="78"/>
      <c r="M700" s="78"/>
      <c r="N700" s="78"/>
      <c r="O700" s="78"/>
    </row>
    <row r="701" ht="15.75" customHeight="1">
      <c r="A701" s="78"/>
      <c r="B701" s="607"/>
      <c r="C701" s="379"/>
      <c r="D701" s="379"/>
      <c r="E701" s="379"/>
      <c r="F701" s="78"/>
      <c r="G701" s="608"/>
      <c r="H701" s="78"/>
      <c r="I701" s="379"/>
      <c r="J701" s="78"/>
      <c r="K701" s="78"/>
      <c r="L701" s="78"/>
      <c r="M701" s="78"/>
      <c r="N701" s="78"/>
      <c r="O701" s="78"/>
    </row>
    <row r="702" ht="15.75" customHeight="1">
      <c r="A702" s="78"/>
      <c r="B702" s="607"/>
      <c r="C702" s="379"/>
      <c r="D702" s="379"/>
      <c r="E702" s="379"/>
      <c r="F702" s="78"/>
      <c r="G702" s="608"/>
      <c r="H702" s="78"/>
      <c r="I702" s="379"/>
      <c r="J702" s="78"/>
      <c r="K702" s="78"/>
      <c r="L702" s="78"/>
      <c r="M702" s="78"/>
      <c r="N702" s="78"/>
      <c r="O702" s="78"/>
    </row>
    <row r="703" ht="15.75" customHeight="1">
      <c r="A703" s="78"/>
      <c r="B703" s="607"/>
      <c r="C703" s="379"/>
      <c r="D703" s="379"/>
      <c r="E703" s="379"/>
      <c r="F703" s="78"/>
      <c r="G703" s="608"/>
      <c r="H703" s="78"/>
      <c r="I703" s="379"/>
      <c r="J703" s="78"/>
      <c r="K703" s="78"/>
      <c r="L703" s="78"/>
      <c r="M703" s="78"/>
      <c r="N703" s="78"/>
      <c r="O703" s="78"/>
    </row>
    <row r="704" ht="15.75" customHeight="1">
      <c r="A704" s="78"/>
      <c r="B704" s="607"/>
      <c r="C704" s="379"/>
      <c r="D704" s="379"/>
      <c r="E704" s="379"/>
      <c r="F704" s="78"/>
      <c r="G704" s="608"/>
      <c r="H704" s="78"/>
      <c r="I704" s="379"/>
      <c r="J704" s="78"/>
      <c r="K704" s="78"/>
      <c r="L704" s="78"/>
      <c r="M704" s="78"/>
      <c r="N704" s="78"/>
      <c r="O704" s="78"/>
    </row>
    <row r="705" ht="15.75" customHeight="1">
      <c r="A705" s="78"/>
      <c r="B705" s="607"/>
      <c r="C705" s="379"/>
      <c r="D705" s="379"/>
      <c r="E705" s="379"/>
      <c r="F705" s="78"/>
      <c r="G705" s="608"/>
      <c r="H705" s="78"/>
      <c r="I705" s="379"/>
      <c r="J705" s="78"/>
      <c r="K705" s="78"/>
      <c r="L705" s="78"/>
      <c r="M705" s="78"/>
      <c r="N705" s="78"/>
      <c r="O705" s="78"/>
    </row>
    <row r="706" ht="15.75" customHeight="1">
      <c r="A706" s="78"/>
      <c r="B706" s="607"/>
      <c r="C706" s="379"/>
      <c r="D706" s="379"/>
      <c r="E706" s="379"/>
      <c r="F706" s="78"/>
      <c r="G706" s="608"/>
      <c r="H706" s="78"/>
      <c r="I706" s="379"/>
      <c r="J706" s="78"/>
      <c r="K706" s="78"/>
      <c r="L706" s="78"/>
      <c r="M706" s="78"/>
      <c r="N706" s="78"/>
      <c r="O706" s="78"/>
    </row>
    <row r="707" ht="15.75" customHeight="1">
      <c r="A707" s="78"/>
      <c r="B707" s="607"/>
      <c r="C707" s="379"/>
      <c r="D707" s="379"/>
      <c r="E707" s="379"/>
      <c r="F707" s="78"/>
      <c r="G707" s="608"/>
      <c r="H707" s="78"/>
      <c r="I707" s="379"/>
      <c r="J707" s="78"/>
      <c r="K707" s="78"/>
      <c r="L707" s="78"/>
      <c r="M707" s="78"/>
      <c r="N707" s="78"/>
      <c r="O707" s="78"/>
    </row>
    <row r="708" ht="15.75" customHeight="1">
      <c r="A708" s="78"/>
      <c r="B708" s="607"/>
      <c r="C708" s="379"/>
      <c r="D708" s="379"/>
      <c r="E708" s="379"/>
      <c r="F708" s="78"/>
      <c r="G708" s="608"/>
      <c r="H708" s="78"/>
      <c r="I708" s="379"/>
      <c r="J708" s="78"/>
      <c r="K708" s="78"/>
      <c r="L708" s="78"/>
      <c r="M708" s="78"/>
      <c r="N708" s="78"/>
      <c r="O708" s="78"/>
    </row>
    <row r="709" ht="15.75" customHeight="1">
      <c r="A709" s="78"/>
      <c r="B709" s="607"/>
      <c r="C709" s="379"/>
      <c r="D709" s="379"/>
      <c r="E709" s="379"/>
      <c r="F709" s="78"/>
      <c r="G709" s="608"/>
      <c r="H709" s="78"/>
      <c r="I709" s="379"/>
      <c r="J709" s="78"/>
      <c r="K709" s="78"/>
      <c r="L709" s="78"/>
      <c r="M709" s="78"/>
      <c r="N709" s="78"/>
      <c r="O709" s="78"/>
    </row>
    <row r="710" ht="15.75" customHeight="1">
      <c r="A710" s="78"/>
      <c r="B710" s="607"/>
      <c r="C710" s="379"/>
      <c r="D710" s="379"/>
      <c r="E710" s="379"/>
      <c r="F710" s="78"/>
      <c r="G710" s="608"/>
      <c r="H710" s="78"/>
      <c r="I710" s="379"/>
      <c r="J710" s="78"/>
      <c r="K710" s="78"/>
      <c r="L710" s="78"/>
      <c r="M710" s="78"/>
      <c r="N710" s="78"/>
      <c r="O710" s="78"/>
    </row>
    <row r="711" ht="15.75" customHeight="1">
      <c r="A711" s="78"/>
      <c r="B711" s="607"/>
      <c r="C711" s="379"/>
      <c r="D711" s="379"/>
      <c r="E711" s="379"/>
      <c r="F711" s="78"/>
      <c r="G711" s="608"/>
      <c r="H711" s="78"/>
      <c r="I711" s="379"/>
      <c r="J711" s="78"/>
      <c r="K711" s="78"/>
      <c r="L711" s="78"/>
      <c r="M711" s="78"/>
      <c r="N711" s="78"/>
      <c r="O711" s="78"/>
    </row>
    <row r="712" ht="15.75" customHeight="1">
      <c r="A712" s="78"/>
      <c r="B712" s="607"/>
      <c r="C712" s="379"/>
      <c r="D712" s="379"/>
      <c r="E712" s="379"/>
      <c r="F712" s="78"/>
      <c r="G712" s="608"/>
      <c r="H712" s="78"/>
      <c r="I712" s="379"/>
      <c r="J712" s="78"/>
      <c r="K712" s="78"/>
      <c r="L712" s="78"/>
      <c r="M712" s="78"/>
      <c r="N712" s="78"/>
      <c r="O712" s="78"/>
    </row>
    <row r="713" ht="15.75" customHeight="1">
      <c r="A713" s="78"/>
      <c r="B713" s="607"/>
      <c r="C713" s="379"/>
      <c r="D713" s="379"/>
      <c r="E713" s="379"/>
      <c r="F713" s="78"/>
      <c r="G713" s="608"/>
      <c r="H713" s="78"/>
      <c r="I713" s="379"/>
      <c r="J713" s="78"/>
      <c r="K713" s="78"/>
      <c r="L713" s="78"/>
      <c r="M713" s="78"/>
      <c r="N713" s="78"/>
      <c r="O713" s="78"/>
    </row>
    <row r="714" ht="15.75" customHeight="1">
      <c r="A714" s="78"/>
      <c r="B714" s="607"/>
      <c r="C714" s="379"/>
      <c r="D714" s="379"/>
      <c r="E714" s="379"/>
      <c r="F714" s="78"/>
      <c r="G714" s="608"/>
      <c r="H714" s="78"/>
      <c r="I714" s="379"/>
      <c r="J714" s="78"/>
      <c r="K714" s="78"/>
      <c r="L714" s="78"/>
      <c r="M714" s="78"/>
      <c r="N714" s="78"/>
      <c r="O714" s="78"/>
    </row>
    <row r="715" ht="15.75" customHeight="1">
      <c r="A715" s="78"/>
      <c r="B715" s="607"/>
      <c r="C715" s="379"/>
      <c r="D715" s="379"/>
      <c r="E715" s="379"/>
      <c r="F715" s="78"/>
      <c r="G715" s="608"/>
      <c r="H715" s="78"/>
      <c r="I715" s="379"/>
      <c r="J715" s="78"/>
      <c r="K715" s="78"/>
      <c r="L715" s="78"/>
      <c r="M715" s="78"/>
      <c r="N715" s="78"/>
      <c r="O715" s="78"/>
    </row>
    <row r="716" ht="15.75" customHeight="1">
      <c r="A716" s="78"/>
      <c r="B716" s="607"/>
      <c r="C716" s="379"/>
      <c r="D716" s="379"/>
      <c r="E716" s="379"/>
      <c r="F716" s="78"/>
      <c r="G716" s="608"/>
      <c r="H716" s="78"/>
      <c r="I716" s="379"/>
      <c r="J716" s="78"/>
      <c r="K716" s="78"/>
      <c r="L716" s="78"/>
      <c r="M716" s="78"/>
      <c r="N716" s="78"/>
      <c r="O716" s="78"/>
    </row>
    <row r="717" ht="15.75" customHeight="1">
      <c r="A717" s="78"/>
      <c r="B717" s="607"/>
      <c r="C717" s="379"/>
      <c r="D717" s="379"/>
      <c r="E717" s="379"/>
      <c r="F717" s="78"/>
      <c r="G717" s="608"/>
      <c r="H717" s="78"/>
      <c r="I717" s="379"/>
      <c r="J717" s="78"/>
      <c r="K717" s="78"/>
      <c r="L717" s="78"/>
      <c r="M717" s="78"/>
      <c r="N717" s="78"/>
      <c r="O717" s="78"/>
    </row>
    <row r="718" ht="15.75" customHeight="1">
      <c r="A718" s="78"/>
      <c r="B718" s="607"/>
      <c r="C718" s="379"/>
      <c r="D718" s="379"/>
      <c r="E718" s="379"/>
      <c r="F718" s="78"/>
      <c r="G718" s="608"/>
      <c r="H718" s="78"/>
      <c r="I718" s="379"/>
      <c r="J718" s="78"/>
      <c r="K718" s="78"/>
      <c r="L718" s="78"/>
      <c r="M718" s="78"/>
      <c r="N718" s="78"/>
      <c r="O718" s="78"/>
    </row>
    <row r="719" ht="15.75" customHeight="1">
      <c r="A719" s="78"/>
      <c r="B719" s="607"/>
      <c r="C719" s="379"/>
      <c r="D719" s="379"/>
      <c r="E719" s="379"/>
      <c r="F719" s="78"/>
      <c r="G719" s="608"/>
      <c r="H719" s="78"/>
      <c r="I719" s="379"/>
      <c r="J719" s="78"/>
      <c r="K719" s="78"/>
      <c r="L719" s="78"/>
      <c r="M719" s="78"/>
      <c r="N719" s="78"/>
      <c r="O719" s="78"/>
    </row>
    <row r="720" ht="15.75" customHeight="1">
      <c r="A720" s="78"/>
      <c r="B720" s="607"/>
      <c r="C720" s="379"/>
      <c r="D720" s="379"/>
      <c r="E720" s="379"/>
      <c r="F720" s="78"/>
      <c r="G720" s="608"/>
      <c r="H720" s="78"/>
      <c r="I720" s="379"/>
      <c r="J720" s="78"/>
      <c r="K720" s="78"/>
      <c r="L720" s="78"/>
      <c r="M720" s="78"/>
      <c r="N720" s="78"/>
      <c r="O720" s="78"/>
    </row>
    <row r="721" ht="15.75" customHeight="1">
      <c r="A721" s="78"/>
      <c r="B721" s="607"/>
      <c r="C721" s="379"/>
      <c r="D721" s="379"/>
      <c r="E721" s="379"/>
      <c r="F721" s="78"/>
      <c r="G721" s="608"/>
      <c r="H721" s="78"/>
      <c r="I721" s="379"/>
      <c r="J721" s="78"/>
      <c r="K721" s="78"/>
      <c r="L721" s="78"/>
      <c r="M721" s="78"/>
      <c r="N721" s="78"/>
      <c r="O721" s="78"/>
    </row>
    <row r="722" ht="15.75" customHeight="1">
      <c r="A722" s="78"/>
      <c r="B722" s="607"/>
      <c r="C722" s="379"/>
      <c r="D722" s="379"/>
      <c r="E722" s="379"/>
      <c r="F722" s="78"/>
      <c r="G722" s="608"/>
      <c r="H722" s="78"/>
      <c r="I722" s="379"/>
      <c r="J722" s="78"/>
      <c r="K722" s="78"/>
      <c r="L722" s="78"/>
      <c r="M722" s="78"/>
      <c r="N722" s="78"/>
      <c r="O722" s="78"/>
    </row>
    <row r="723" ht="15.75" customHeight="1">
      <c r="A723" s="78"/>
      <c r="B723" s="607"/>
      <c r="C723" s="379"/>
      <c r="D723" s="379"/>
      <c r="E723" s="379"/>
      <c r="F723" s="78"/>
      <c r="G723" s="608"/>
      <c r="H723" s="78"/>
      <c r="I723" s="379"/>
      <c r="J723" s="78"/>
      <c r="K723" s="78"/>
      <c r="L723" s="78"/>
      <c r="M723" s="78"/>
      <c r="N723" s="78"/>
      <c r="O723" s="78"/>
    </row>
    <row r="724" ht="15.75" customHeight="1">
      <c r="A724" s="78"/>
      <c r="B724" s="607"/>
      <c r="C724" s="379"/>
      <c r="D724" s="379"/>
      <c r="E724" s="379"/>
      <c r="F724" s="78"/>
      <c r="G724" s="608"/>
      <c r="H724" s="78"/>
      <c r="I724" s="379"/>
      <c r="J724" s="78"/>
      <c r="K724" s="78"/>
      <c r="L724" s="78"/>
      <c r="M724" s="78"/>
      <c r="N724" s="78"/>
      <c r="O724" s="78"/>
    </row>
    <row r="725" ht="15.75" customHeight="1">
      <c r="A725" s="78"/>
      <c r="B725" s="607"/>
      <c r="C725" s="379"/>
      <c r="D725" s="379"/>
      <c r="E725" s="379"/>
      <c r="F725" s="78"/>
      <c r="G725" s="608"/>
      <c r="H725" s="78"/>
      <c r="I725" s="379"/>
      <c r="J725" s="78"/>
      <c r="K725" s="78"/>
      <c r="L725" s="78"/>
      <c r="M725" s="78"/>
      <c r="N725" s="78"/>
      <c r="O725" s="78"/>
    </row>
    <row r="726" ht="15.75" customHeight="1">
      <c r="A726" s="78"/>
      <c r="B726" s="607"/>
      <c r="C726" s="379"/>
      <c r="D726" s="379"/>
      <c r="E726" s="379"/>
      <c r="F726" s="78"/>
      <c r="G726" s="608"/>
      <c r="H726" s="78"/>
      <c r="I726" s="379"/>
      <c r="J726" s="78"/>
      <c r="K726" s="78"/>
      <c r="L726" s="78"/>
      <c r="M726" s="78"/>
      <c r="N726" s="78"/>
      <c r="O726" s="78"/>
    </row>
    <row r="727" ht="15.75" customHeight="1">
      <c r="A727" s="78"/>
      <c r="B727" s="607"/>
      <c r="C727" s="379"/>
      <c r="D727" s="379"/>
      <c r="E727" s="379"/>
      <c r="F727" s="78"/>
      <c r="G727" s="608"/>
      <c r="H727" s="78"/>
      <c r="I727" s="379"/>
      <c r="J727" s="78"/>
      <c r="K727" s="78"/>
      <c r="L727" s="78"/>
      <c r="M727" s="78"/>
      <c r="N727" s="78"/>
      <c r="O727" s="78"/>
    </row>
    <row r="728" ht="15.75" customHeight="1">
      <c r="A728" s="78"/>
      <c r="B728" s="607"/>
      <c r="C728" s="379"/>
      <c r="D728" s="379"/>
      <c r="E728" s="379"/>
      <c r="F728" s="78"/>
      <c r="G728" s="608"/>
      <c r="H728" s="78"/>
      <c r="I728" s="379"/>
      <c r="J728" s="78"/>
      <c r="K728" s="78"/>
      <c r="L728" s="78"/>
      <c r="M728" s="78"/>
      <c r="N728" s="78"/>
      <c r="O728" s="78"/>
    </row>
    <row r="729" ht="15.75" customHeight="1">
      <c r="A729" s="78"/>
      <c r="B729" s="607"/>
      <c r="C729" s="379"/>
      <c r="D729" s="379"/>
      <c r="E729" s="379"/>
      <c r="F729" s="78"/>
      <c r="G729" s="608"/>
      <c r="H729" s="78"/>
      <c r="I729" s="379"/>
      <c r="J729" s="78"/>
      <c r="K729" s="78"/>
      <c r="L729" s="78"/>
      <c r="M729" s="78"/>
      <c r="N729" s="78"/>
      <c r="O729" s="78"/>
    </row>
    <row r="730" ht="15.75" customHeight="1">
      <c r="A730" s="78"/>
      <c r="B730" s="607"/>
      <c r="C730" s="379"/>
      <c r="D730" s="379"/>
      <c r="E730" s="379"/>
      <c r="F730" s="78"/>
      <c r="G730" s="608"/>
      <c r="H730" s="78"/>
      <c r="I730" s="379"/>
      <c r="J730" s="78"/>
      <c r="K730" s="78"/>
      <c r="L730" s="78"/>
      <c r="M730" s="78"/>
      <c r="N730" s="78"/>
      <c r="O730" s="78"/>
    </row>
    <row r="731" ht="15.75" customHeight="1">
      <c r="A731" s="78"/>
      <c r="B731" s="607"/>
      <c r="C731" s="379"/>
      <c r="D731" s="379"/>
      <c r="E731" s="379"/>
      <c r="F731" s="78"/>
      <c r="G731" s="608"/>
      <c r="H731" s="78"/>
      <c r="I731" s="379"/>
      <c r="J731" s="78"/>
      <c r="K731" s="78"/>
      <c r="L731" s="78"/>
      <c r="M731" s="78"/>
      <c r="N731" s="78"/>
      <c r="O731" s="78"/>
    </row>
    <row r="732" ht="15.75" customHeight="1">
      <c r="A732" s="78"/>
      <c r="B732" s="607"/>
      <c r="C732" s="379"/>
      <c r="D732" s="379"/>
      <c r="E732" s="379"/>
      <c r="F732" s="78"/>
      <c r="G732" s="608"/>
      <c r="H732" s="78"/>
      <c r="I732" s="379"/>
      <c r="J732" s="78"/>
      <c r="K732" s="78"/>
      <c r="L732" s="78"/>
      <c r="M732" s="78"/>
      <c r="N732" s="78"/>
      <c r="O732" s="78"/>
    </row>
    <row r="733" ht="15.75" customHeight="1">
      <c r="A733" s="78"/>
      <c r="B733" s="607"/>
      <c r="C733" s="379"/>
      <c r="D733" s="379"/>
      <c r="E733" s="379"/>
      <c r="F733" s="78"/>
      <c r="G733" s="608"/>
      <c r="H733" s="78"/>
      <c r="I733" s="379"/>
      <c r="J733" s="78"/>
      <c r="K733" s="78"/>
      <c r="L733" s="78"/>
      <c r="M733" s="78"/>
      <c r="N733" s="78"/>
      <c r="O733" s="78"/>
    </row>
    <row r="734" ht="15.75" customHeight="1">
      <c r="A734" s="78"/>
      <c r="B734" s="607"/>
      <c r="C734" s="379"/>
      <c r="D734" s="379"/>
      <c r="E734" s="379"/>
      <c r="F734" s="78"/>
      <c r="G734" s="608"/>
      <c r="H734" s="78"/>
      <c r="I734" s="379"/>
      <c r="J734" s="78"/>
      <c r="K734" s="78"/>
      <c r="L734" s="78"/>
      <c r="M734" s="78"/>
      <c r="N734" s="78"/>
      <c r="O734" s="78"/>
    </row>
    <row r="735" ht="15.75" customHeight="1">
      <c r="A735" s="78"/>
      <c r="B735" s="607"/>
      <c r="C735" s="379"/>
      <c r="D735" s="379"/>
      <c r="E735" s="379"/>
      <c r="F735" s="78"/>
      <c r="G735" s="608"/>
      <c r="H735" s="78"/>
      <c r="I735" s="379"/>
      <c r="J735" s="78"/>
      <c r="K735" s="78"/>
      <c r="L735" s="78"/>
      <c r="M735" s="78"/>
      <c r="N735" s="78"/>
      <c r="O735" s="78"/>
    </row>
    <row r="736" ht="15.75" customHeight="1">
      <c r="A736" s="78"/>
      <c r="B736" s="607"/>
      <c r="C736" s="379"/>
      <c r="D736" s="379"/>
      <c r="E736" s="379"/>
      <c r="F736" s="78"/>
      <c r="G736" s="608"/>
      <c r="H736" s="78"/>
      <c r="I736" s="379"/>
      <c r="J736" s="78"/>
      <c r="K736" s="78"/>
      <c r="L736" s="78"/>
      <c r="M736" s="78"/>
      <c r="N736" s="78"/>
      <c r="O736" s="78"/>
    </row>
    <row r="737" ht="15.75" customHeight="1">
      <c r="A737" s="78"/>
      <c r="B737" s="607"/>
      <c r="C737" s="379"/>
      <c r="D737" s="379"/>
      <c r="E737" s="379"/>
      <c r="F737" s="78"/>
      <c r="G737" s="608"/>
      <c r="H737" s="78"/>
      <c r="I737" s="379"/>
      <c r="J737" s="78"/>
      <c r="K737" s="78"/>
      <c r="L737" s="78"/>
      <c r="M737" s="78"/>
      <c r="N737" s="78"/>
      <c r="O737" s="78"/>
    </row>
    <row r="738" ht="15.75" customHeight="1">
      <c r="A738" s="78"/>
      <c r="B738" s="607"/>
      <c r="C738" s="379"/>
      <c r="D738" s="379"/>
      <c r="E738" s="379"/>
      <c r="F738" s="78"/>
      <c r="G738" s="608"/>
      <c r="H738" s="78"/>
      <c r="I738" s="379"/>
      <c r="J738" s="78"/>
      <c r="K738" s="78"/>
      <c r="L738" s="78"/>
      <c r="M738" s="78"/>
      <c r="N738" s="78"/>
      <c r="O738" s="78"/>
    </row>
    <row r="739" ht="15.75" customHeight="1">
      <c r="A739" s="78"/>
      <c r="B739" s="607"/>
      <c r="C739" s="379"/>
      <c r="D739" s="379"/>
      <c r="E739" s="379"/>
      <c r="F739" s="78"/>
      <c r="G739" s="608"/>
      <c r="H739" s="78"/>
      <c r="I739" s="379"/>
      <c r="J739" s="78"/>
      <c r="K739" s="78"/>
      <c r="L739" s="78"/>
      <c r="M739" s="78"/>
      <c r="N739" s="78"/>
      <c r="O739" s="78"/>
    </row>
    <row r="740" ht="15.75" customHeight="1">
      <c r="A740" s="78"/>
      <c r="B740" s="607"/>
      <c r="C740" s="379"/>
      <c r="D740" s="379"/>
      <c r="E740" s="379"/>
      <c r="F740" s="78"/>
      <c r="G740" s="608"/>
      <c r="H740" s="78"/>
      <c r="I740" s="379"/>
      <c r="J740" s="78"/>
      <c r="K740" s="78"/>
      <c r="L740" s="78"/>
      <c r="M740" s="78"/>
      <c r="N740" s="78"/>
      <c r="O740" s="78"/>
    </row>
    <row r="741" ht="15.75" customHeight="1">
      <c r="A741" s="78"/>
      <c r="B741" s="607"/>
      <c r="C741" s="379"/>
      <c r="D741" s="379"/>
      <c r="E741" s="379"/>
      <c r="F741" s="78"/>
      <c r="G741" s="608"/>
      <c r="H741" s="78"/>
      <c r="I741" s="379"/>
      <c r="J741" s="78"/>
      <c r="K741" s="78"/>
      <c r="L741" s="78"/>
      <c r="M741" s="78"/>
      <c r="N741" s="78"/>
      <c r="O741" s="78"/>
    </row>
    <row r="742" ht="15.75" customHeight="1">
      <c r="A742" s="78"/>
      <c r="B742" s="607"/>
      <c r="C742" s="379"/>
      <c r="D742" s="379"/>
      <c r="E742" s="379"/>
      <c r="F742" s="78"/>
      <c r="G742" s="608"/>
      <c r="H742" s="78"/>
      <c r="I742" s="379"/>
      <c r="J742" s="78"/>
      <c r="K742" s="78"/>
      <c r="L742" s="78"/>
      <c r="M742" s="78"/>
      <c r="N742" s="78"/>
      <c r="O742" s="78"/>
    </row>
    <row r="743" ht="15.75" customHeight="1">
      <c r="A743" s="78"/>
      <c r="B743" s="607"/>
      <c r="C743" s="379"/>
      <c r="D743" s="379"/>
      <c r="E743" s="379"/>
      <c r="F743" s="78"/>
      <c r="G743" s="608"/>
      <c r="H743" s="78"/>
      <c r="I743" s="379"/>
      <c r="J743" s="78"/>
      <c r="K743" s="78"/>
      <c r="L743" s="78"/>
      <c r="M743" s="78"/>
      <c r="N743" s="78"/>
      <c r="O743" s="78"/>
    </row>
    <row r="744" ht="15.75" customHeight="1">
      <c r="A744" s="78"/>
      <c r="B744" s="607"/>
      <c r="C744" s="379"/>
      <c r="D744" s="379"/>
      <c r="E744" s="379"/>
      <c r="F744" s="78"/>
      <c r="G744" s="608"/>
      <c r="H744" s="78"/>
      <c r="I744" s="379"/>
      <c r="J744" s="78"/>
      <c r="K744" s="78"/>
      <c r="L744" s="78"/>
      <c r="M744" s="78"/>
      <c r="N744" s="78"/>
      <c r="O744" s="78"/>
    </row>
    <row r="745" ht="15.75" customHeight="1">
      <c r="A745" s="78"/>
      <c r="B745" s="607"/>
      <c r="C745" s="379"/>
      <c r="D745" s="379"/>
      <c r="E745" s="379"/>
      <c r="F745" s="78"/>
      <c r="G745" s="608"/>
      <c r="H745" s="78"/>
      <c r="I745" s="379"/>
      <c r="J745" s="78"/>
      <c r="K745" s="78"/>
      <c r="L745" s="78"/>
      <c r="M745" s="78"/>
      <c r="N745" s="78"/>
      <c r="O745" s="78"/>
    </row>
    <row r="746" ht="15.75" customHeight="1">
      <c r="A746" s="78"/>
      <c r="B746" s="607"/>
      <c r="C746" s="379"/>
      <c r="D746" s="379"/>
      <c r="E746" s="379"/>
      <c r="F746" s="78"/>
      <c r="G746" s="608"/>
      <c r="H746" s="78"/>
      <c r="I746" s="379"/>
      <c r="J746" s="78"/>
      <c r="K746" s="78"/>
      <c r="L746" s="78"/>
      <c r="M746" s="78"/>
      <c r="N746" s="78"/>
      <c r="O746" s="78"/>
    </row>
    <row r="747" ht="15.75" customHeight="1">
      <c r="A747" s="78"/>
      <c r="B747" s="607"/>
      <c r="C747" s="379"/>
      <c r="D747" s="379"/>
      <c r="E747" s="379"/>
      <c r="F747" s="78"/>
      <c r="G747" s="608"/>
      <c r="H747" s="78"/>
      <c r="I747" s="379"/>
      <c r="J747" s="78"/>
      <c r="K747" s="78"/>
      <c r="L747" s="78"/>
      <c r="M747" s="78"/>
      <c r="N747" s="78"/>
      <c r="O747" s="78"/>
    </row>
    <row r="748" ht="15.75" customHeight="1">
      <c r="A748" s="78"/>
      <c r="B748" s="607"/>
      <c r="C748" s="379"/>
      <c r="D748" s="379"/>
      <c r="E748" s="379"/>
      <c r="F748" s="78"/>
      <c r="G748" s="608"/>
      <c r="H748" s="78"/>
      <c r="I748" s="379"/>
      <c r="J748" s="78"/>
      <c r="K748" s="78"/>
      <c r="L748" s="78"/>
      <c r="M748" s="78"/>
      <c r="N748" s="78"/>
      <c r="O748" s="78"/>
    </row>
    <row r="749" ht="15.75" customHeight="1">
      <c r="A749" s="78"/>
      <c r="B749" s="607"/>
      <c r="C749" s="379"/>
      <c r="D749" s="379"/>
      <c r="E749" s="379"/>
      <c r="F749" s="78"/>
      <c r="G749" s="608"/>
      <c r="H749" s="78"/>
      <c r="I749" s="379"/>
      <c r="J749" s="78"/>
      <c r="K749" s="78"/>
      <c r="L749" s="78"/>
      <c r="M749" s="78"/>
      <c r="N749" s="78"/>
      <c r="O749" s="78"/>
    </row>
    <row r="750" ht="15.75" customHeight="1">
      <c r="A750" s="78"/>
      <c r="B750" s="607"/>
      <c r="C750" s="379"/>
      <c r="D750" s="379"/>
      <c r="E750" s="379"/>
      <c r="F750" s="78"/>
      <c r="G750" s="608"/>
      <c r="H750" s="78"/>
      <c r="I750" s="379"/>
      <c r="J750" s="78"/>
      <c r="K750" s="78"/>
      <c r="L750" s="78"/>
      <c r="M750" s="78"/>
      <c r="N750" s="78"/>
      <c r="O750" s="78"/>
    </row>
    <row r="751" ht="15.75" customHeight="1">
      <c r="A751" s="78"/>
      <c r="B751" s="607"/>
      <c r="C751" s="379"/>
      <c r="D751" s="379"/>
      <c r="E751" s="379"/>
      <c r="F751" s="78"/>
      <c r="G751" s="608"/>
      <c r="H751" s="78"/>
      <c r="I751" s="379"/>
      <c r="J751" s="78"/>
      <c r="K751" s="78"/>
      <c r="L751" s="78"/>
      <c r="M751" s="78"/>
      <c r="N751" s="78"/>
      <c r="O751" s="78"/>
    </row>
    <row r="752" ht="15.75" customHeight="1">
      <c r="A752" s="78"/>
      <c r="B752" s="607"/>
      <c r="C752" s="379"/>
      <c r="D752" s="379"/>
      <c r="E752" s="379"/>
      <c r="F752" s="78"/>
      <c r="G752" s="608"/>
      <c r="H752" s="78"/>
      <c r="I752" s="379"/>
      <c r="J752" s="78"/>
      <c r="K752" s="78"/>
      <c r="L752" s="78"/>
      <c r="M752" s="78"/>
      <c r="N752" s="78"/>
      <c r="O752" s="78"/>
    </row>
    <row r="753" ht="15.75" customHeight="1">
      <c r="A753" s="78"/>
      <c r="B753" s="607"/>
      <c r="C753" s="379"/>
      <c r="D753" s="379"/>
      <c r="E753" s="379"/>
      <c r="F753" s="78"/>
      <c r="G753" s="608"/>
      <c r="H753" s="78"/>
      <c r="I753" s="379"/>
      <c r="J753" s="78"/>
      <c r="K753" s="78"/>
      <c r="L753" s="78"/>
      <c r="M753" s="78"/>
      <c r="N753" s="78"/>
      <c r="O753" s="78"/>
    </row>
    <row r="754" ht="15.75" customHeight="1">
      <c r="A754" s="78"/>
      <c r="B754" s="607"/>
      <c r="C754" s="379"/>
      <c r="D754" s="379"/>
      <c r="E754" s="379"/>
      <c r="F754" s="78"/>
      <c r="G754" s="608"/>
      <c r="H754" s="78"/>
      <c r="I754" s="379"/>
      <c r="J754" s="78"/>
      <c r="K754" s="78"/>
      <c r="L754" s="78"/>
      <c r="M754" s="78"/>
      <c r="N754" s="78"/>
      <c r="O754" s="78"/>
    </row>
    <row r="755" ht="15.75" customHeight="1">
      <c r="A755" s="78"/>
      <c r="B755" s="607"/>
      <c r="C755" s="379"/>
      <c r="D755" s="379"/>
      <c r="E755" s="379"/>
      <c r="F755" s="78"/>
      <c r="G755" s="608"/>
      <c r="H755" s="78"/>
      <c r="I755" s="379"/>
      <c r="J755" s="78"/>
      <c r="K755" s="78"/>
      <c r="L755" s="78"/>
      <c r="M755" s="78"/>
      <c r="N755" s="78"/>
      <c r="O755" s="78"/>
    </row>
    <row r="756" ht="15.75" customHeight="1">
      <c r="A756" s="78"/>
      <c r="B756" s="607"/>
      <c r="C756" s="379"/>
      <c r="D756" s="379"/>
      <c r="E756" s="379"/>
      <c r="F756" s="78"/>
      <c r="G756" s="608"/>
      <c r="H756" s="78"/>
      <c r="I756" s="379"/>
      <c r="J756" s="78"/>
      <c r="K756" s="78"/>
      <c r="L756" s="78"/>
      <c r="M756" s="78"/>
      <c r="N756" s="78"/>
      <c r="O756" s="78"/>
    </row>
    <row r="757" ht="15.75" customHeight="1">
      <c r="A757" s="78"/>
      <c r="B757" s="607"/>
      <c r="C757" s="379"/>
      <c r="D757" s="379"/>
      <c r="E757" s="379"/>
      <c r="F757" s="78"/>
      <c r="G757" s="608"/>
      <c r="H757" s="78"/>
      <c r="I757" s="379"/>
      <c r="J757" s="78"/>
      <c r="K757" s="78"/>
      <c r="L757" s="78"/>
      <c r="M757" s="78"/>
      <c r="N757" s="78"/>
      <c r="O757" s="78"/>
    </row>
    <row r="758" ht="15.75" customHeight="1">
      <c r="A758" s="78"/>
      <c r="B758" s="607"/>
      <c r="C758" s="379"/>
      <c r="D758" s="379"/>
      <c r="E758" s="379"/>
      <c r="F758" s="78"/>
      <c r="G758" s="608"/>
      <c r="H758" s="78"/>
      <c r="I758" s="379"/>
      <c r="J758" s="78"/>
      <c r="K758" s="78"/>
      <c r="L758" s="78"/>
      <c r="M758" s="78"/>
      <c r="N758" s="78"/>
      <c r="O758" s="78"/>
    </row>
    <row r="759" ht="15.75" customHeight="1">
      <c r="A759" s="78"/>
      <c r="B759" s="607"/>
      <c r="C759" s="379"/>
      <c r="D759" s="379"/>
      <c r="E759" s="379"/>
      <c r="F759" s="78"/>
      <c r="G759" s="608"/>
      <c r="H759" s="78"/>
      <c r="I759" s="379"/>
      <c r="J759" s="78"/>
      <c r="K759" s="78"/>
      <c r="L759" s="78"/>
      <c r="M759" s="78"/>
      <c r="N759" s="78"/>
      <c r="O759" s="78"/>
    </row>
    <row r="760" ht="15.75" customHeight="1">
      <c r="A760" s="78"/>
      <c r="B760" s="607"/>
      <c r="C760" s="379"/>
      <c r="D760" s="379"/>
      <c r="E760" s="379"/>
      <c r="F760" s="78"/>
      <c r="G760" s="608"/>
      <c r="H760" s="78"/>
      <c r="I760" s="379"/>
      <c r="J760" s="78"/>
      <c r="K760" s="78"/>
      <c r="L760" s="78"/>
      <c r="M760" s="78"/>
      <c r="N760" s="78"/>
      <c r="O760" s="78"/>
    </row>
    <row r="761" ht="15.75" customHeight="1">
      <c r="A761" s="78"/>
      <c r="B761" s="607"/>
      <c r="C761" s="379"/>
      <c r="D761" s="379"/>
      <c r="E761" s="379"/>
      <c r="F761" s="78"/>
      <c r="G761" s="608"/>
      <c r="H761" s="78"/>
      <c r="I761" s="379"/>
      <c r="J761" s="78"/>
      <c r="K761" s="78"/>
      <c r="L761" s="78"/>
      <c r="M761" s="78"/>
      <c r="N761" s="78"/>
      <c r="O761" s="78"/>
    </row>
    <row r="762" ht="15.75" customHeight="1">
      <c r="A762" s="78"/>
      <c r="B762" s="607"/>
      <c r="C762" s="379"/>
      <c r="D762" s="379"/>
      <c r="E762" s="379"/>
      <c r="F762" s="78"/>
      <c r="G762" s="608"/>
      <c r="H762" s="78"/>
      <c r="I762" s="379"/>
      <c r="J762" s="78"/>
      <c r="K762" s="78"/>
      <c r="L762" s="78"/>
      <c r="M762" s="78"/>
      <c r="N762" s="78"/>
      <c r="O762" s="78"/>
    </row>
    <row r="763" ht="15.75" customHeight="1">
      <c r="A763" s="78"/>
      <c r="B763" s="607"/>
      <c r="C763" s="379"/>
      <c r="D763" s="379"/>
      <c r="E763" s="379"/>
      <c r="F763" s="78"/>
      <c r="G763" s="608"/>
      <c r="H763" s="78"/>
      <c r="I763" s="379"/>
      <c r="J763" s="78"/>
      <c r="K763" s="78"/>
      <c r="L763" s="78"/>
      <c r="M763" s="78"/>
      <c r="N763" s="78"/>
      <c r="O763" s="78"/>
    </row>
    <row r="764" ht="15.75" customHeight="1">
      <c r="A764" s="78"/>
      <c r="B764" s="607"/>
      <c r="C764" s="379"/>
      <c r="D764" s="379"/>
      <c r="E764" s="379"/>
      <c r="F764" s="78"/>
      <c r="G764" s="608"/>
      <c r="H764" s="78"/>
      <c r="I764" s="379"/>
      <c r="J764" s="78"/>
      <c r="K764" s="78"/>
      <c r="L764" s="78"/>
      <c r="M764" s="78"/>
      <c r="N764" s="78"/>
      <c r="O764" s="78"/>
    </row>
    <row r="765" ht="15.75" customHeight="1">
      <c r="A765" s="78"/>
      <c r="B765" s="607"/>
      <c r="C765" s="379"/>
      <c r="D765" s="379"/>
      <c r="E765" s="379"/>
      <c r="F765" s="78"/>
      <c r="G765" s="608"/>
      <c r="H765" s="78"/>
      <c r="I765" s="379"/>
      <c r="J765" s="78"/>
      <c r="K765" s="78"/>
      <c r="L765" s="78"/>
      <c r="M765" s="78"/>
      <c r="N765" s="78"/>
      <c r="O765" s="78"/>
    </row>
    <row r="766" ht="15.75" customHeight="1">
      <c r="A766" s="78"/>
      <c r="B766" s="607"/>
      <c r="C766" s="379"/>
      <c r="D766" s="379"/>
      <c r="E766" s="379"/>
      <c r="F766" s="78"/>
      <c r="G766" s="608"/>
      <c r="H766" s="78"/>
      <c r="I766" s="379"/>
      <c r="J766" s="78"/>
      <c r="K766" s="78"/>
      <c r="L766" s="78"/>
      <c r="M766" s="78"/>
      <c r="N766" s="78"/>
      <c r="O766" s="78"/>
    </row>
    <row r="767" ht="15.75" customHeight="1">
      <c r="A767" s="78"/>
      <c r="B767" s="607"/>
      <c r="C767" s="379"/>
      <c r="D767" s="379"/>
      <c r="E767" s="379"/>
      <c r="F767" s="78"/>
      <c r="G767" s="608"/>
      <c r="H767" s="78"/>
      <c r="I767" s="379"/>
      <c r="J767" s="78"/>
      <c r="K767" s="78"/>
      <c r="L767" s="78"/>
      <c r="M767" s="78"/>
      <c r="N767" s="78"/>
      <c r="O767" s="78"/>
    </row>
    <row r="768" ht="15.75" customHeight="1">
      <c r="A768" s="78"/>
      <c r="B768" s="607"/>
      <c r="C768" s="379"/>
      <c r="D768" s="379"/>
      <c r="E768" s="379"/>
      <c r="F768" s="78"/>
      <c r="G768" s="608"/>
      <c r="H768" s="78"/>
      <c r="I768" s="379"/>
      <c r="J768" s="78"/>
      <c r="K768" s="78"/>
      <c r="L768" s="78"/>
      <c r="M768" s="78"/>
      <c r="N768" s="78"/>
      <c r="O768" s="78"/>
    </row>
    <row r="769" ht="15.75" customHeight="1">
      <c r="A769" s="78"/>
      <c r="B769" s="607"/>
      <c r="C769" s="379"/>
      <c r="D769" s="379"/>
      <c r="E769" s="379"/>
      <c r="F769" s="78"/>
      <c r="G769" s="608"/>
      <c r="H769" s="78"/>
      <c r="I769" s="379"/>
      <c r="J769" s="78"/>
      <c r="K769" s="78"/>
      <c r="L769" s="78"/>
      <c r="M769" s="78"/>
      <c r="N769" s="78"/>
      <c r="O769" s="78"/>
    </row>
    <row r="770" ht="15.75" customHeight="1">
      <c r="A770" s="78"/>
      <c r="B770" s="607"/>
      <c r="C770" s="379"/>
      <c r="D770" s="379"/>
      <c r="E770" s="379"/>
      <c r="F770" s="78"/>
      <c r="G770" s="608"/>
      <c r="H770" s="78"/>
      <c r="I770" s="379"/>
      <c r="J770" s="78"/>
      <c r="K770" s="78"/>
      <c r="L770" s="78"/>
      <c r="M770" s="78"/>
      <c r="N770" s="78"/>
      <c r="O770" s="78"/>
    </row>
    <row r="771" ht="15.75" customHeight="1">
      <c r="A771" s="78"/>
      <c r="B771" s="607"/>
      <c r="C771" s="379"/>
      <c r="D771" s="379"/>
      <c r="E771" s="379"/>
      <c r="F771" s="78"/>
      <c r="G771" s="608"/>
      <c r="H771" s="78"/>
      <c r="I771" s="379"/>
      <c r="J771" s="78"/>
      <c r="K771" s="78"/>
      <c r="L771" s="78"/>
      <c r="M771" s="78"/>
      <c r="N771" s="78"/>
      <c r="O771" s="78"/>
    </row>
    <row r="772" ht="15.75" customHeight="1">
      <c r="A772" s="78"/>
      <c r="B772" s="607"/>
      <c r="C772" s="379"/>
      <c r="D772" s="379"/>
      <c r="E772" s="379"/>
      <c r="F772" s="78"/>
      <c r="G772" s="608"/>
      <c r="H772" s="78"/>
      <c r="I772" s="379"/>
      <c r="J772" s="78"/>
      <c r="K772" s="78"/>
      <c r="L772" s="78"/>
      <c r="M772" s="78"/>
      <c r="N772" s="78"/>
      <c r="O772" s="78"/>
    </row>
    <row r="773" ht="15.75" customHeight="1">
      <c r="A773" s="78"/>
      <c r="B773" s="607"/>
      <c r="C773" s="379"/>
      <c r="D773" s="379"/>
      <c r="E773" s="379"/>
      <c r="F773" s="78"/>
      <c r="G773" s="608"/>
      <c r="H773" s="78"/>
      <c r="I773" s="379"/>
      <c r="J773" s="78"/>
      <c r="K773" s="78"/>
      <c r="L773" s="78"/>
      <c r="M773" s="78"/>
      <c r="N773" s="78"/>
      <c r="O773" s="78"/>
    </row>
    <row r="774" ht="15.75" customHeight="1">
      <c r="A774" s="78"/>
      <c r="B774" s="607"/>
      <c r="C774" s="379"/>
      <c r="D774" s="379"/>
      <c r="E774" s="379"/>
      <c r="F774" s="78"/>
      <c r="G774" s="608"/>
      <c r="H774" s="78"/>
      <c r="I774" s="379"/>
      <c r="J774" s="78"/>
      <c r="K774" s="78"/>
      <c r="L774" s="78"/>
      <c r="M774" s="78"/>
      <c r="N774" s="78"/>
      <c r="O774" s="78"/>
    </row>
    <row r="775" ht="15.75" customHeight="1">
      <c r="A775" s="78"/>
      <c r="B775" s="607"/>
      <c r="C775" s="379"/>
      <c r="D775" s="379"/>
      <c r="E775" s="379"/>
      <c r="F775" s="78"/>
      <c r="G775" s="608"/>
      <c r="H775" s="78"/>
      <c r="I775" s="379"/>
      <c r="J775" s="78"/>
      <c r="K775" s="78"/>
      <c r="L775" s="78"/>
      <c r="M775" s="78"/>
      <c r="N775" s="78"/>
      <c r="O775" s="78"/>
    </row>
    <row r="776" ht="15.75" customHeight="1">
      <c r="A776" s="78"/>
      <c r="B776" s="607"/>
      <c r="C776" s="379"/>
      <c r="D776" s="379"/>
      <c r="E776" s="379"/>
      <c r="F776" s="78"/>
      <c r="G776" s="608"/>
      <c r="H776" s="78"/>
      <c r="I776" s="379"/>
      <c r="J776" s="78"/>
      <c r="K776" s="78"/>
      <c r="L776" s="78"/>
      <c r="M776" s="78"/>
      <c r="N776" s="78"/>
      <c r="O776" s="78"/>
    </row>
    <row r="777" ht="15.75" customHeight="1">
      <c r="A777" s="78"/>
      <c r="B777" s="607"/>
      <c r="C777" s="379"/>
      <c r="D777" s="379"/>
      <c r="E777" s="379"/>
      <c r="F777" s="78"/>
      <c r="G777" s="608"/>
      <c r="H777" s="78"/>
      <c r="I777" s="379"/>
      <c r="J777" s="78"/>
      <c r="K777" s="78"/>
      <c r="L777" s="78"/>
      <c r="M777" s="78"/>
      <c r="N777" s="78"/>
      <c r="O777" s="78"/>
    </row>
    <row r="778" ht="15.75" customHeight="1">
      <c r="A778" s="78"/>
      <c r="B778" s="607"/>
      <c r="C778" s="379"/>
      <c r="D778" s="379"/>
      <c r="E778" s="379"/>
      <c r="F778" s="78"/>
      <c r="G778" s="608"/>
      <c r="H778" s="78"/>
      <c r="I778" s="379"/>
      <c r="J778" s="78"/>
      <c r="K778" s="78"/>
      <c r="L778" s="78"/>
      <c r="M778" s="78"/>
      <c r="N778" s="78"/>
      <c r="O778" s="78"/>
    </row>
    <row r="779" ht="15.75" customHeight="1">
      <c r="A779" s="78"/>
      <c r="B779" s="607"/>
      <c r="C779" s="379"/>
      <c r="D779" s="379"/>
      <c r="E779" s="379"/>
      <c r="F779" s="78"/>
      <c r="G779" s="608"/>
      <c r="H779" s="78"/>
      <c r="I779" s="379"/>
      <c r="J779" s="78"/>
      <c r="K779" s="78"/>
      <c r="L779" s="78"/>
      <c r="M779" s="78"/>
      <c r="N779" s="78"/>
      <c r="O779" s="78"/>
    </row>
    <row r="780" ht="15.75" customHeight="1">
      <c r="A780" s="78"/>
      <c r="B780" s="607"/>
      <c r="C780" s="379"/>
      <c r="D780" s="379"/>
      <c r="E780" s="379"/>
      <c r="F780" s="78"/>
      <c r="G780" s="608"/>
      <c r="H780" s="78"/>
      <c r="I780" s="379"/>
      <c r="J780" s="78"/>
      <c r="K780" s="78"/>
      <c r="L780" s="78"/>
      <c r="M780" s="78"/>
      <c r="N780" s="78"/>
      <c r="O780" s="78"/>
    </row>
    <row r="781" ht="15.75" customHeight="1">
      <c r="A781" s="78"/>
      <c r="B781" s="607"/>
      <c r="C781" s="379"/>
      <c r="D781" s="379"/>
      <c r="E781" s="379"/>
      <c r="F781" s="78"/>
      <c r="G781" s="608"/>
      <c r="H781" s="78"/>
      <c r="I781" s="379"/>
      <c r="J781" s="78"/>
      <c r="K781" s="78"/>
      <c r="L781" s="78"/>
      <c r="M781" s="78"/>
      <c r="N781" s="78"/>
      <c r="O781" s="78"/>
    </row>
    <row r="782" ht="15.75" customHeight="1">
      <c r="A782" s="78"/>
      <c r="B782" s="607"/>
      <c r="C782" s="379"/>
      <c r="D782" s="379"/>
      <c r="E782" s="379"/>
      <c r="F782" s="78"/>
      <c r="G782" s="608"/>
      <c r="H782" s="78"/>
      <c r="I782" s="379"/>
      <c r="J782" s="78"/>
      <c r="K782" s="78"/>
      <c r="L782" s="78"/>
      <c r="M782" s="78"/>
      <c r="N782" s="78"/>
      <c r="O782" s="78"/>
    </row>
    <row r="783" ht="15.75" customHeight="1">
      <c r="A783" s="78"/>
      <c r="B783" s="607"/>
      <c r="C783" s="379"/>
      <c r="D783" s="379"/>
      <c r="E783" s="379"/>
      <c r="F783" s="78"/>
      <c r="G783" s="608"/>
      <c r="H783" s="78"/>
      <c r="I783" s="379"/>
      <c r="J783" s="78"/>
      <c r="K783" s="78"/>
      <c r="L783" s="78"/>
      <c r="M783" s="78"/>
      <c r="N783" s="78"/>
      <c r="O783" s="78"/>
    </row>
    <row r="784" ht="15.75" customHeight="1">
      <c r="A784" s="78"/>
      <c r="B784" s="607"/>
      <c r="C784" s="379"/>
      <c r="D784" s="379"/>
      <c r="E784" s="379"/>
      <c r="F784" s="78"/>
      <c r="G784" s="608"/>
      <c r="H784" s="78"/>
      <c r="I784" s="379"/>
      <c r="J784" s="78"/>
      <c r="K784" s="78"/>
      <c r="L784" s="78"/>
      <c r="M784" s="78"/>
      <c r="N784" s="78"/>
      <c r="O784" s="78"/>
    </row>
    <row r="785" ht="15.75" customHeight="1">
      <c r="A785" s="78"/>
      <c r="B785" s="607"/>
      <c r="C785" s="379"/>
      <c r="D785" s="379"/>
      <c r="E785" s="379"/>
      <c r="F785" s="78"/>
      <c r="G785" s="608"/>
      <c r="H785" s="78"/>
      <c r="I785" s="379"/>
      <c r="J785" s="78"/>
      <c r="K785" s="78"/>
      <c r="L785" s="78"/>
      <c r="M785" s="78"/>
      <c r="N785" s="78"/>
      <c r="O785" s="78"/>
    </row>
    <row r="786" ht="15.75" customHeight="1">
      <c r="A786" s="78"/>
      <c r="B786" s="607"/>
      <c r="C786" s="379"/>
      <c r="D786" s="379"/>
      <c r="E786" s="379"/>
      <c r="F786" s="78"/>
      <c r="G786" s="608"/>
      <c r="H786" s="78"/>
      <c r="I786" s="379"/>
      <c r="J786" s="78"/>
      <c r="K786" s="78"/>
      <c r="L786" s="78"/>
      <c r="M786" s="78"/>
      <c r="N786" s="78"/>
      <c r="O786" s="78"/>
    </row>
    <row r="787" ht="15.75" customHeight="1">
      <c r="A787" s="78"/>
      <c r="B787" s="607"/>
      <c r="C787" s="379"/>
      <c r="D787" s="379"/>
      <c r="E787" s="379"/>
      <c r="F787" s="78"/>
      <c r="G787" s="608"/>
      <c r="H787" s="78"/>
      <c r="I787" s="379"/>
      <c r="J787" s="78"/>
      <c r="K787" s="78"/>
      <c r="L787" s="78"/>
      <c r="M787" s="78"/>
      <c r="N787" s="78"/>
      <c r="O787" s="78"/>
    </row>
    <row r="788" ht="15.75" customHeight="1">
      <c r="A788" s="78"/>
      <c r="B788" s="607"/>
      <c r="C788" s="379"/>
      <c r="D788" s="379"/>
      <c r="E788" s="379"/>
      <c r="F788" s="78"/>
      <c r="G788" s="608"/>
      <c r="H788" s="78"/>
      <c r="I788" s="379"/>
      <c r="J788" s="78"/>
      <c r="K788" s="78"/>
      <c r="L788" s="78"/>
      <c r="M788" s="78"/>
      <c r="N788" s="78"/>
      <c r="O788" s="78"/>
    </row>
    <row r="789" ht="15.75" customHeight="1">
      <c r="A789" s="78"/>
      <c r="B789" s="607"/>
      <c r="C789" s="379"/>
      <c r="D789" s="379"/>
      <c r="E789" s="379"/>
      <c r="F789" s="78"/>
      <c r="G789" s="608"/>
      <c r="H789" s="78"/>
      <c r="I789" s="379"/>
      <c r="J789" s="78"/>
      <c r="K789" s="78"/>
      <c r="L789" s="78"/>
      <c r="M789" s="78"/>
      <c r="N789" s="78"/>
      <c r="O789" s="78"/>
    </row>
    <row r="790" ht="15.75" customHeight="1">
      <c r="A790" s="78"/>
      <c r="B790" s="607"/>
      <c r="C790" s="379"/>
      <c r="D790" s="379"/>
      <c r="E790" s="379"/>
      <c r="F790" s="78"/>
      <c r="G790" s="608"/>
      <c r="H790" s="78"/>
      <c r="I790" s="379"/>
      <c r="J790" s="78"/>
      <c r="K790" s="78"/>
      <c r="L790" s="78"/>
      <c r="M790" s="78"/>
      <c r="N790" s="78"/>
      <c r="O790" s="78"/>
    </row>
    <row r="791" ht="15.75" customHeight="1">
      <c r="A791" s="78"/>
      <c r="B791" s="607"/>
      <c r="C791" s="379"/>
      <c r="D791" s="379"/>
      <c r="E791" s="379"/>
      <c r="F791" s="78"/>
      <c r="G791" s="608"/>
      <c r="H791" s="78"/>
      <c r="I791" s="379"/>
      <c r="J791" s="78"/>
      <c r="K791" s="78"/>
      <c r="L791" s="78"/>
      <c r="M791" s="78"/>
      <c r="N791" s="78"/>
      <c r="O791" s="78"/>
    </row>
    <row r="792" ht="15.75" customHeight="1">
      <c r="A792" s="78"/>
      <c r="B792" s="607"/>
      <c r="C792" s="379"/>
      <c r="D792" s="379"/>
      <c r="E792" s="379"/>
      <c r="F792" s="78"/>
      <c r="G792" s="608"/>
      <c r="H792" s="78"/>
      <c r="I792" s="379"/>
      <c r="J792" s="78"/>
      <c r="K792" s="78"/>
      <c r="L792" s="78"/>
      <c r="M792" s="78"/>
      <c r="N792" s="78"/>
      <c r="O792" s="78"/>
    </row>
    <row r="793" ht="15.75" customHeight="1">
      <c r="A793" s="78"/>
      <c r="B793" s="607"/>
      <c r="C793" s="379"/>
      <c r="D793" s="379"/>
      <c r="E793" s="379"/>
      <c r="F793" s="78"/>
      <c r="G793" s="608"/>
      <c r="H793" s="78"/>
      <c r="I793" s="379"/>
      <c r="J793" s="78"/>
      <c r="K793" s="78"/>
      <c r="L793" s="78"/>
      <c r="M793" s="78"/>
      <c r="N793" s="78"/>
      <c r="O793" s="78"/>
    </row>
    <row r="794" ht="15.75" customHeight="1">
      <c r="A794" s="78"/>
      <c r="B794" s="607"/>
      <c r="C794" s="379"/>
      <c r="D794" s="379"/>
      <c r="E794" s="379"/>
      <c r="F794" s="78"/>
      <c r="G794" s="608"/>
      <c r="H794" s="78"/>
      <c r="I794" s="379"/>
      <c r="J794" s="78"/>
      <c r="K794" s="78"/>
      <c r="L794" s="78"/>
      <c r="M794" s="78"/>
      <c r="N794" s="78"/>
      <c r="O794" s="78"/>
    </row>
    <row r="795" ht="15.75" customHeight="1">
      <c r="A795" s="78"/>
      <c r="B795" s="607"/>
      <c r="C795" s="379"/>
      <c r="D795" s="379"/>
      <c r="E795" s="379"/>
      <c r="F795" s="78"/>
      <c r="G795" s="608"/>
      <c r="H795" s="78"/>
      <c r="I795" s="379"/>
      <c r="J795" s="78"/>
      <c r="K795" s="78"/>
      <c r="L795" s="78"/>
      <c r="M795" s="78"/>
      <c r="N795" s="78"/>
      <c r="O795" s="78"/>
    </row>
    <row r="796" ht="15.75" customHeight="1">
      <c r="A796" s="78"/>
      <c r="B796" s="607"/>
      <c r="C796" s="379"/>
      <c r="D796" s="379"/>
      <c r="E796" s="379"/>
      <c r="F796" s="78"/>
      <c r="G796" s="608"/>
      <c r="H796" s="78"/>
      <c r="I796" s="379"/>
      <c r="J796" s="78"/>
      <c r="K796" s="78"/>
      <c r="L796" s="78"/>
      <c r="M796" s="78"/>
      <c r="N796" s="78"/>
      <c r="O796" s="78"/>
    </row>
    <row r="797" ht="15.75" customHeight="1">
      <c r="A797" s="78"/>
      <c r="B797" s="607"/>
      <c r="C797" s="379"/>
      <c r="D797" s="379"/>
      <c r="E797" s="379"/>
      <c r="F797" s="78"/>
      <c r="G797" s="608"/>
      <c r="H797" s="78"/>
      <c r="I797" s="379"/>
      <c r="J797" s="78"/>
      <c r="K797" s="78"/>
      <c r="L797" s="78"/>
      <c r="M797" s="78"/>
      <c r="N797" s="78"/>
      <c r="O797" s="78"/>
    </row>
    <row r="798" ht="15.75" customHeight="1">
      <c r="A798" s="78"/>
      <c r="B798" s="607"/>
      <c r="C798" s="379"/>
      <c r="D798" s="379"/>
      <c r="E798" s="379"/>
      <c r="F798" s="78"/>
      <c r="G798" s="608"/>
      <c r="H798" s="78"/>
      <c r="I798" s="379"/>
      <c r="J798" s="78"/>
      <c r="K798" s="78"/>
      <c r="L798" s="78"/>
      <c r="M798" s="78"/>
      <c r="N798" s="78"/>
      <c r="O798" s="78"/>
    </row>
    <row r="799" ht="15.75" customHeight="1">
      <c r="A799" s="78"/>
      <c r="B799" s="607"/>
      <c r="C799" s="379"/>
      <c r="D799" s="379"/>
      <c r="E799" s="379"/>
      <c r="F799" s="78"/>
      <c r="G799" s="608"/>
      <c r="H799" s="78"/>
      <c r="I799" s="379"/>
      <c r="J799" s="78"/>
      <c r="K799" s="78"/>
      <c r="L799" s="78"/>
      <c r="M799" s="78"/>
      <c r="N799" s="78"/>
      <c r="O799" s="78"/>
    </row>
    <row r="800" ht="15.75" customHeight="1">
      <c r="A800" s="78"/>
      <c r="B800" s="607"/>
      <c r="C800" s="379"/>
      <c r="D800" s="379"/>
      <c r="E800" s="379"/>
      <c r="F800" s="78"/>
      <c r="G800" s="608"/>
      <c r="H800" s="78"/>
      <c r="I800" s="379"/>
      <c r="J800" s="78"/>
      <c r="K800" s="78"/>
      <c r="L800" s="78"/>
      <c r="M800" s="78"/>
      <c r="N800" s="78"/>
      <c r="O800" s="78"/>
    </row>
    <row r="801" ht="15.75" customHeight="1">
      <c r="A801" s="78"/>
      <c r="B801" s="607"/>
      <c r="C801" s="379"/>
      <c r="D801" s="379"/>
      <c r="E801" s="379"/>
      <c r="F801" s="78"/>
      <c r="G801" s="608"/>
      <c r="H801" s="78"/>
      <c r="I801" s="379"/>
      <c r="J801" s="78"/>
      <c r="K801" s="78"/>
      <c r="L801" s="78"/>
      <c r="M801" s="78"/>
      <c r="N801" s="78"/>
      <c r="O801" s="78"/>
    </row>
    <row r="802" ht="15.75" customHeight="1">
      <c r="A802" s="78"/>
      <c r="B802" s="607"/>
      <c r="C802" s="379"/>
      <c r="D802" s="379"/>
      <c r="E802" s="379"/>
      <c r="F802" s="78"/>
      <c r="G802" s="608"/>
      <c r="H802" s="78"/>
      <c r="I802" s="379"/>
      <c r="J802" s="78"/>
      <c r="K802" s="78"/>
      <c r="L802" s="78"/>
      <c r="M802" s="78"/>
      <c r="N802" s="78"/>
      <c r="O802" s="78"/>
    </row>
    <row r="803" ht="15.75" customHeight="1">
      <c r="A803" s="78"/>
      <c r="B803" s="607"/>
      <c r="C803" s="379"/>
      <c r="D803" s="379"/>
      <c r="E803" s="379"/>
      <c r="F803" s="78"/>
      <c r="G803" s="608"/>
      <c r="H803" s="78"/>
      <c r="I803" s="379"/>
      <c r="J803" s="78"/>
      <c r="K803" s="78"/>
      <c r="L803" s="78"/>
      <c r="M803" s="78"/>
      <c r="N803" s="78"/>
      <c r="O803" s="78"/>
    </row>
    <row r="804" ht="15.75" customHeight="1">
      <c r="A804" s="78"/>
      <c r="B804" s="607"/>
      <c r="C804" s="379"/>
      <c r="D804" s="379"/>
      <c r="E804" s="379"/>
      <c r="F804" s="78"/>
      <c r="G804" s="608"/>
      <c r="H804" s="78"/>
      <c r="I804" s="379"/>
      <c r="J804" s="78"/>
      <c r="K804" s="78"/>
      <c r="L804" s="78"/>
      <c r="M804" s="78"/>
      <c r="N804" s="78"/>
      <c r="O804" s="78"/>
    </row>
    <row r="805" ht="15.75" customHeight="1">
      <c r="A805" s="78"/>
      <c r="B805" s="607"/>
      <c r="C805" s="379"/>
      <c r="D805" s="379"/>
      <c r="E805" s="379"/>
      <c r="F805" s="78"/>
      <c r="G805" s="608"/>
      <c r="H805" s="78"/>
      <c r="I805" s="379"/>
      <c r="J805" s="78"/>
      <c r="K805" s="78"/>
      <c r="L805" s="78"/>
      <c r="M805" s="78"/>
      <c r="N805" s="78"/>
      <c r="O805" s="78"/>
    </row>
    <row r="806" ht="15.75" customHeight="1">
      <c r="A806" s="78"/>
      <c r="B806" s="607"/>
      <c r="C806" s="379"/>
      <c r="D806" s="379"/>
      <c r="E806" s="379"/>
      <c r="F806" s="78"/>
      <c r="G806" s="608"/>
      <c r="H806" s="78"/>
      <c r="I806" s="379"/>
      <c r="J806" s="78"/>
      <c r="K806" s="78"/>
      <c r="L806" s="78"/>
      <c r="M806" s="78"/>
      <c r="N806" s="78"/>
      <c r="O806" s="78"/>
    </row>
    <row r="807" ht="15.75" customHeight="1">
      <c r="A807" s="78"/>
      <c r="B807" s="607"/>
      <c r="C807" s="379"/>
      <c r="D807" s="379"/>
      <c r="E807" s="379"/>
      <c r="F807" s="78"/>
      <c r="G807" s="608"/>
      <c r="H807" s="78"/>
      <c r="I807" s="379"/>
      <c r="J807" s="78"/>
      <c r="K807" s="78"/>
      <c r="L807" s="78"/>
      <c r="M807" s="78"/>
      <c r="N807" s="78"/>
      <c r="O807" s="78"/>
    </row>
    <row r="808" ht="15.75" customHeight="1">
      <c r="A808" s="78"/>
      <c r="B808" s="607"/>
      <c r="C808" s="379"/>
      <c r="D808" s="379"/>
      <c r="E808" s="379"/>
      <c r="F808" s="78"/>
      <c r="G808" s="608"/>
      <c r="H808" s="78"/>
      <c r="I808" s="379"/>
      <c r="J808" s="78"/>
      <c r="K808" s="78"/>
      <c r="L808" s="78"/>
      <c r="M808" s="78"/>
      <c r="N808" s="78"/>
      <c r="O808" s="78"/>
    </row>
    <row r="809" ht="15.75" customHeight="1">
      <c r="A809" s="78"/>
      <c r="B809" s="607"/>
      <c r="C809" s="379"/>
      <c r="D809" s="379"/>
      <c r="E809" s="379"/>
      <c r="F809" s="78"/>
      <c r="G809" s="608"/>
      <c r="H809" s="78"/>
      <c r="I809" s="379"/>
      <c r="J809" s="78"/>
      <c r="K809" s="78"/>
      <c r="L809" s="78"/>
      <c r="M809" s="78"/>
      <c r="N809" s="78"/>
      <c r="O809" s="78"/>
    </row>
    <row r="810" ht="15.75" customHeight="1">
      <c r="A810" s="78"/>
      <c r="B810" s="607"/>
      <c r="C810" s="379"/>
      <c r="D810" s="379"/>
      <c r="E810" s="379"/>
      <c r="F810" s="78"/>
      <c r="G810" s="608"/>
      <c r="H810" s="78"/>
      <c r="I810" s="379"/>
      <c r="J810" s="78"/>
      <c r="K810" s="78"/>
      <c r="L810" s="78"/>
      <c r="M810" s="78"/>
      <c r="N810" s="78"/>
      <c r="O810" s="78"/>
    </row>
    <row r="811" ht="15.75" customHeight="1">
      <c r="A811" s="78"/>
      <c r="B811" s="607"/>
      <c r="C811" s="379"/>
      <c r="D811" s="379"/>
      <c r="E811" s="379"/>
      <c r="F811" s="78"/>
      <c r="G811" s="608"/>
      <c r="H811" s="78"/>
      <c r="I811" s="379"/>
      <c r="J811" s="78"/>
      <c r="K811" s="78"/>
      <c r="L811" s="78"/>
      <c r="M811" s="78"/>
      <c r="N811" s="78"/>
      <c r="O811" s="78"/>
    </row>
    <row r="812" ht="15.75" customHeight="1">
      <c r="A812" s="78"/>
      <c r="B812" s="607"/>
      <c r="C812" s="379"/>
      <c r="D812" s="379"/>
      <c r="E812" s="379"/>
      <c r="F812" s="78"/>
      <c r="G812" s="608"/>
      <c r="H812" s="78"/>
      <c r="I812" s="379"/>
      <c r="J812" s="78"/>
      <c r="K812" s="78"/>
      <c r="L812" s="78"/>
      <c r="M812" s="78"/>
      <c r="N812" s="78"/>
      <c r="O812" s="78"/>
    </row>
    <row r="813" ht="15.75" customHeight="1">
      <c r="A813" s="78"/>
      <c r="B813" s="607"/>
      <c r="C813" s="379"/>
      <c r="D813" s="379"/>
      <c r="E813" s="379"/>
      <c r="F813" s="78"/>
      <c r="G813" s="608"/>
      <c r="H813" s="78"/>
      <c r="I813" s="379"/>
      <c r="J813" s="78"/>
      <c r="K813" s="78"/>
      <c r="L813" s="78"/>
      <c r="M813" s="78"/>
      <c r="N813" s="78"/>
      <c r="O813" s="78"/>
    </row>
    <row r="814" ht="15.75" customHeight="1">
      <c r="A814" s="78"/>
      <c r="B814" s="607"/>
      <c r="C814" s="379"/>
      <c r="D814" s="379"/>
      <c r="E814" s="379"/>
      <c r="F814" s="78"/>
      <c r="G814" s="608"/>
      <c r="H814" s="78"/>
      <c r="I814" s="379"/>
      <c r="J814" s="78"/>
      <c r="K814" s="78"/>
      <c r="L814" s="78"/>
      <c r="M814" s="78"/>
      <c r="N814" s="78"/>
      <c r="O814" s="78"/>
    </row>
    <row r="815" ht="15.75" customHeight="1">
      <c r="A815" s="78"/>
      <c r="B815" s="607"/>
      <c r="C815" s="379"/>
      <c r="D815" s="379"/>
      <c r="E815" s="379"/>
      <c r="F815" s="78"/>
      <c r="G815" s="608"/>
      <c r="H815" s="78"/>
      <c r="I815" s="379"/>
      <c r="J815" s="78"/>
      <c r="K815" s="78"/>
      <c r="L815" s="78"/>
      <c r="M815" s="78"/>
      <c r="N815" s="78"/>
      <c r="O815" s="78"/>
    </row>
    <row r="816" ht="15.75" customHeight="1">
      <c r="A816" s="78"/>
      <c r="B816" s="607"/>
      <c r="C816" s="379"/>
      <c r="D816" s="379"/>
      <c r="E816" s="379"/>
      <c r="F816" s="78"/>
      <c r="G816" s="608"/>
      <c r="H816" s="78"/>
      <c r="I816" s="379"/>
      <c r="J816" s="78"/>
      <c r="K816" s="78"/>
      <c r="L816" s="78"/>
      <c r="M816" s="78"/>
      <c r="N816" s="78"/>
      <c r="O816" s="78"/>
    </row>
    <row r="817" ht="15.75" customHeight="1">
      <c r="A817" s="78"/>
      <c r="B817" s="607"/>
      <c r="C817" s="379"/>
      <c r="D817" s="379"/>
      <c r="E817" s="379"/>
      <c r="F817" s="78"/>
      <c r="G817" s="608"/>
      <c r="H817" s="78"/>
      <c r="I817" s="379"/>
      <c r="J817" s="78"/>
      <c r="K817" s="78"/>
      <c r="L817" s="78"/>
      <c r="M817" s="78"/>
      <c r="N817" s="78"/>
      <c r="O817" s="78"/>
    </row>
    <row r="818" ht="15.75" customHeight="1">
      <c r="A818" s="78"/>
      <c r="B818" s="607"/>
      <c r="C818" s="379"/>
      <c r="D818" s="379"/>
      <c r="E818" s="379"/>
      <c r="F818" s="78"/>
      <c r="G818" s="608"/>
      <c r="H818" s="78"/>
      <c r="I818" s="379"/>
      <c r="J818" s="78"/>
      <c r="K818" s="78"/>
      <c r="L818" s="78"/>
      <c r="M818" s="78"/>
      <c r="N818" s="78"/>
      <c r="O818" s="78"/>
    </row>
    <row r="819" ht="15.75" customHeight="1">
      <c r="A819" s="78"/>
      <c r="B819" s="607"/>
      <c r="C819" s="379"/>
      <c r="D819" s="379"/>
      <c r="E819" s="379"/>
      <c r="F819" s="78"/>
      <c r="G819" s="608"/>
      <c r="H819" s="78"/>
      <c r="I819" s="379"/>
      <c r="J819" s="78"/>
      <c r="K819" s="78"/>
      <c r="L819" s="78"/>
      <c r="M819" s="78"/>
      <c r="N819" s="78"/>
      <c r="O819" s="78"/>
    </row>
    <row r="820" ht="15.75" customHeight="1">
      <c r="A820" s="78"/>
      <c r="B820" s="607"/>
      <c r="C820" s="379"/>
      <c r="D820" s="379"/>
      <c r="E820" s="379"/>
      <c r="F820" s="78"/>
      <c r="G820" s="608"/>
      <c r="H820" s="78"/>
      <c r="I820" s="379"/>
      <c r="J820" s="78"/>
      <c r="K820" s="78"/>
      <c r="L820" s="78"/>
      <c r="M820" s="78"/>
      <c r="N820" s="78"/>
      <c r="O820" s="78"/>
    </row>
    <row r="821" ht="15.75" customHeight="1">
      <c r="A821" s="78"/>
      <c r="B821" s="607"/>
      <c r="C821" s="379"/>
      <c r="D821" s="379"/>
      <c r="E821" s="379"/>
      <c r="F821" s="78"/>
      <c r="G821" s="608"/>
      <c r="H821" s="78"/>
      <c r="I821" s="379"/>
      <c r="J821" s="78"/>
      <c r="K821" s="78"/>
      <c r="L821" s="78"/>
      <c r="M821" s="78"/>
      <c r="N821" s="78"/>
      <c r="O821" s="78"/>
    </row>
    <row r="822" ht="15.75" customHeight="1">
      <c r="A822" s="78"/>
      <c r="B822" s="607"/>
      <c r="C822" s="379"/>
      <c r="D822" s="379"/>
      <c r="E822" s="379"/>
      <c r="F822" s="78"/>
      <c r="G822" s="608"/>
      <c r="H822" s="78"/>
      <c r="I822" s="379"/>
      <c r="J822" s="78"/>
      <c r="K822" s="78"/>
      <c r="L822" s="78"/>
      <c r="M822" s="78"/>
      <c r="N822" s="78"/>
      <c r="O822" s="78"/>
    </row>
    <row r="823" ht="15.75" customHeight="1">
      <c r="A823" s="78"/>
      <c r="B823" s="607"/>
      <c r="C823" s="379"/>
      <c r="D823" s="379"/>
      <c r="E823" s="379"/>
      <c r="F823" s="78"/>
      <c r="G823" s="608"/>
      <c r="H823" s="78"/>
      <c r="I823" s="379"/>
      <c r="J823" s="78"/>
      <c r="K823" s="78"/>
      <c r="L823" s="78"/>
      <c r="M823" s="78"/>
      <c r="N823" s="78"/>
      <c r="O823" s="78"/>
    </row>
    <row r="824" ht="15.75" customHeight="1">
      <c r="A824" s="78"/>
      <c r="B824" s="607"/>
      <c r="C824" s="379"/>
      <c r="D824" s="379"/>
      <c r="E824" s="379"/>
      <c r="F824" s="78"/>
      <c r="G824" s="608"/>
      <c r="H824" s="78"/>
      <c r="I824" s="379"/>
      <c r="J824" s="78"/>
      <c r="K824" s="78"/>
      <c r="L824" s="78"/>
      <c r="M824" s="78"/>
      <c r="N824" s="78"/>
      <c r="O824" s="78"/>
    </row>
    <row r="825" ht="15.75" customHeight="1">
      <c r="A825" s="78"/>
      <c r="B825" s="607"/>
      <c r="C825" s="379"/>
      <c r="D825" s="379"/>
      <c r="E825" s="379"/>
      <c r="F825" s="78"/>
      <c r="G825" s="608"/>
      <c r="H825" s="78"/>
      <c r="I825" s="379"/>
      <c r="J825" s="78"/>
      <c r="K825" s="78"/>
      <c r="L825" s="78"/>
      <c r="M825" s="78"/>
      <c r="N825" s="78"/>
      <c r="O825" s="78"/>
    </row>
    <row r="826" ht="15.75" customHeight="1">
      <c r="A826" s="78"/>
      <c r="B826" s="607"/>
      <c r="C826" s="379"/>
      <c r="D826" s="379"/>
      <c r="E826" s="379"/>
      <c r="F826" s="78"/>
      <c r="G826" s="608"/>
      <c r="H826" s="78"/>
      <c r="I826" s="379"/>
      <c r="J826" s="78"/>
      <c r="K826" s="78"/>
      <c r="L826" s="78"/>
      <c r="M826" s="78"/>
      <c r="N826" s="78"/>
      <c r="O826" s="78"/>
    </row>
    <row r="827" ht="15.75" customHeight="1">
      <c r="A827" s="78"/>
      <c r="B827" s="607"/>
      <c r="C827" s="379"/>
      <c r="D827" s="379"/>
      <c r="E827" s="379"/>
      <c r="F827" s="78"/>
      <c r="G827" s="608"/>
      <c r="H827" s="78"/>
      <c r="I827" s="379"/>
      <c r="J827" s="78"/>
      <c r="K827" s="78"/>
      <c r="L827" s="78"/>
      <c r="M827" s="78"/>
      <c r="N827" s="78"/>
      <c r="O827" s="78"/>
    </row>
    <row r="828" ht="15.75" customHeight="1">
      <c r="A828" s="78"/>
      <c r="B828" s="607"/>
      <c r="C828" s="379"/>
      <c r="D828" s="379"/>
      <c r="E828" s="379"/>
      <c r="F828" s="78"/>
      <c r="G828" s="608"/>
      <c r="H828" s="78"/>
      <c r="I828" s="379"/>
      <c r="J828" s="78"/>
      <c r="K828" s="78"/>
      <c r="L828" s="78"/>
      <c r="M828" s="78"/>
      <c r="N828" s="78"/>
      <c r="O828" s="78"/>
    </row>
    <row r="829" ht="15.75" customHeight="1">
      <c r="A829" s="78"/>
      <c r="B829" s="607"/>
      <c r="C829" s="379"/>
      <c r="D829" s="379"/>
      <c r="E829" s="379"/>
      <c r="F829" s="78"/>
      <c r="G829" s="608"/>
      <c r="H829" s="78"/>
      <c r="I829" s="379"/>
      <c r="J829" s="78"/>
      <c r="K829" s="78"/>
      <c r="L829" s="78"/>
      <c r="M829" s="78"/>
      <c r="N829" s="78"/>
      <c r="O829" s="78"/>
    </row>
    <row r="830" ht="15.75" customHeight="1">
      <c r="A830" s="78"/>
      <c r="B830" s="607"/>
      <c r="C830" s="379"/>
      <c r="D830" s="379"/>
      <c r="E830" s="379"/>
      <c r="F830" s="78"/>
      <c r="G830" s="608"/>
      <c r="H830" s="78"/>
      <c r="I830" s="379"/>
      <c r="J830" s="78"/>
      <c r="K830" s="78"/>
      <c r="L830" s="78"/>
      <c r="M830" s="78"/>
      <c r="N830" s="78"/>
      <c r="O830" s="78"/>
    </row>
    <row r="831" ht="15.75" customHeight="1">
      <c r="A831" s="78"/>
      <c r="B831" s="607"/>
      <c r="C831" s="379"/>
      <c r="D831" s="379"/>
      <c r="E831" s="379"/>
      <c r="F831" s="78"/>
      <c r="G831" s="608"/>
      <c r="H831" s="78"/>
      <c r="I831" s="379"/>
      <c r="J831" s="78"/>
      <c r="K831" s="78"/>
      <c r="L831" s="78"/>
      <c r="M831" s="78"/>
      <c r="N831" s="78"/>
      <c r="O831" s="78"/>
    </row>
    <row r="832" ht="15.75" customHeight="1">
      <c r="A832" s="78"/>
      <c r="B832" s="607"/>
      <c r="C832" s="379"/>
      <c r="D832" s="379"/>
      <c r="E832" s="379"/>
      <c r="F832" s="78"/>
      <c r="G832" s="608"/>
      <c r="H832" s="78"/>
      <c r="I832" s="379"/>
      <c r="J832" s="78"/>
      <c r="K832" s="78"/>
      <c r="L832" s="78"/>
      <c r="M832" s="78"/>
      <c r="N832" s="78"/>
      <c r="O832" s="78"/>
    </row>
    <row r="833" ht="15.75" customHeight="1">
      <c r="A833" s="78"/>
      <c r="B833" s="607"/>
      <c r="C833" s="379"/>
      <c r="D833" s="379"/>
      <c r="E833" s="379"/>
      <c r="F833" s="78"/>
      <c r="G833" s="608"/>
      <c r="H833" s="78"/>
      <c r="I833" s="379"/>
      <c r="J833" s="78"/>
      <c r="K833" s="78"/>
      <c r="L833" s="78"/>
      <c r="M833" s="78"/>
      <c r="N833" s="78"/>
      <c r="O833" s="78"/>
    </row>
    <row r="834" ht="15.75" customHeight="1">
      <c r="A834" s="78"/>
      <c r="B834" s="607"/>
      <c r="C834" s="379"/>
      <c r="D834" s="379"/>
      <c r="E834" s="379"/>
      <c r="F834" s="78"/>
      <c r="G834" s="608"/>
      <c r="H834" s="78"/>
      <c r="I834" s="379"/>
      <c r="J834" s="78"/>
      <c r="K834" s="78"/>
      <c r="L834" s="78"/>
      <c r="M834" s="78"/>
      <c r="N834" s="78"/>
      <c r="O834" s="78"/>
    </row>
    <row r="835" ht="15.75" customHeight="1">
      <c r="A835" s="78"/>
      <c r="B835" s="607"/>
      <c r="C835" s="379"/>
      <c r="D835" s="379"/>
      <c r="E835" s="379"/>
      <c r="F835" s="78"/>
      <c r="G835" s="608"/>
      <c r="H835" s="78"/>
      <c r="I835" s="379"/>
      <c r="J835" s="78"/>
      <c r="K835" s="78"/>
      <c r="L835" s="78"/>
      <c r="M835" s="78"/>
      <c r="N835" s="78"/>
      <c r="O835" s="78"/>
    </row>
    <row r="836" ht="15.75" customHeight="1">
      <c r="A836" s="78"/>
      <c r="B836" s="607"/>
      <c r="C836" s="379"/>
      <c r="D836" s="379"/>
      <c r="E836" s="379"/>
      <c r="F836" s="78"/>
      <c r="G836" s="608"/>
      <c r="H836" s="78"/>
      <c r="I836" s="379"/>
      <c r="J836" s="78"/>
      <c r="K836" s="78"/>
      <c r="L836" s="78"/>
      <c r="M836" s="78"/>
      <c r="N836" s="78"/>
      <c r="O836" s="78"/>
    </row>
    <row r="837" ht="15.75" customHeight="1">
      <c r="A837" s="78"/>
      <c r="B837" s="607"/>
      <c r="C837" s="379"/>
      <c r="D837" s="379"/>
      <c r="E837" s="379"/>
      <c r="F837" s="78"/>
      <c r="G837" s="608"/>
      <c r="H837" s="78"/>
      <c r="I837" s="379"/>
      <c r="J837" s="78"/>
      <c r="K837" s="78"/>
      <c r="L837" s="78"/>
      <c r="M837" s="78"/>
      <c r="N837" s="78"/>
      <c r="O837" s="78"/>
    </row>
    <row r="838" ht="15.75" customHeight="1">
      <c r="A838" s="78"/>
      <c r="B838" s="607"/>
      <c r="C838" s="379"/>
      <c r="D838" s="379"/>
      <c r="E838" s="379"/>
      <c r="F838" s="78"/>
      <c r="G838" s="608"/>
      <c r="H838" s="78"/>
      <c r="I838" s="379"/>
      <c r="J838" s="78"/>
      <c r="K838" s="78"/>
      <c r="L838" s="78"/>
      <c r="M838" s="78"/>
      <c r="N838" s="78"/>
      <c r="O838" s="78"/>
    </row>
    <row r="839" ht="15.75" customHeight="1">
      <c r="A839" s="78"/>
      <c r="B839" s="607"/>
      <c r="C839" s="379"/>
      <c r="D839" s="379"/>
      <c r="E839" s="379"/>
      <c r="F839" s="78"/>
      <c r="G839" s="608"/>
      <c r="H839" s="78"/>
      <c r="I839" s="379"/>
      <c r="J839" s="78"/>
      <c r="K839" s="78"/>
      <c r="L839" s="78"/>
      <c r="M839" s="78"/>
      <c r="N839" s="78"/>
      <c r="O839" s="78"/>
    </row>
    <row r="840" ht="15.75" customHeight="1">
      <c r="A840" s="78"/>
      <c r="B840" s="607"/>
      <c r="C840" s="379"/>
      <c r="D840" s="379"/>
      <c r="E840" s="379"/>
      <c r="F840" s="78"/>
      <c r="G840" s="608"/>
      <c r="H840" s="78"/>
      <c r="I840" s="379"/>
      <c r="J840" s="78"/>
      <c r="K840" s="78"/>
      <c r="L840" s="78"/>
      <c r="M840" s="78"/>
      <c r="N840" s="78"/>
      <c r="O840" s="78"/>
    </row>
    <row r="841" ht="15.75" customHeight="1">
      <c r="A841" s="78"/>
      <c r="B841" s="607"/>
      <c r="C841" s="379"/>
      <c r="D841" s="379"/>
      <c r="E841" s="379"/>
      <c r="F841" s="78"/>
      <c r="G841" s="608"/>
      <c r="H841" s="78"/>
      <c r="I841" s="379"/>
      <c r="J841" s="78"/>
      <c r="K841" s="78"/>
      <c r="L841" s="78"/>
      <c r="M841" s="78"/>
      <c r="N841" s="78"/>
      <c r="O841" s="78"/>
    </row>
    <row r="842" ht="15.75" customHeight="1">
      <c r="A842" s="78"/>
      <c r="B842" s="607"/>
      <c r="C842" s="379"/>
      <c r="D842" s="379"/>
      <c r="E842" s="379"/>
      <c r="F842" s="78"/>
      <c r="G842" s="608"/>
      <c r="H842" s="78"/>
      <c r="I842" s="379"/>
      <c r="J842" s="78"/>
      <c r="K842" s="78"/>
      <c r="L842" s="78"/>
      <c r="M842" s="78"/>
      <c r="N842" s="78"/>
      <c r="O842" s="78"/>
    </row>
    <row r="843" ht="15.75" customHeight="1">
      <c r="A843" s="78"/>
      <c r="B843" s="607"/>
      <c r="C843" s="379"/>
      <c r="D843" s="379"/>
      <c r="E843" s="379"/>
      <c r="F843" s="78"/>
      <c r="G843" s="608"/>
      <c r="H843" s="78"/>
      <c r="I843" s="379"/>
      <c r="J843" s="78"/>
      <c r="K843" s="78"/>
      <c r="L843" s="78"/>
      <c r="M843" s="78"/>
      <c r="N843" s="78"/>
      <c r="O843" s="78"/>
    </row>
    <row r="844" ht="15.75" customHeight="1">
      <c r="A844" s="78"/>
      <c r="B844" s="607"/>
      <c r="C844" s="379"/>
      <c r="D844" s="379"/>
      <c r="E844" s="379"/>
      <c r="F844" s="78"/>
      <c r="G844" s="608"/>
      <c r="H844" s="78"/>
      <c r="I844" s="379"/>
      <c r="J844" s="78"/>
      <c r="K844" s="78"/>
      <c r="L844" s="78"/>
      <c r="M844" s="78"/>
      <c r="N844" s="78"/>
      <c r="O844" s="78"/>
    </row>
    <row r="845" ht="15.75" customHeight="1">
      <c r="A845" s="78"/>
      <c r="B845" s="607"/>
      <c r="C845" s="379"/>
      <c r="D845" s="379"/>
      <c r="E845" s="379"/>
      <c r="F845" s="78"/>
      <c r="G845" s="608"/>
      <c r="H845" s="78"/>
      <c r="I845" s="379"/>
      <c r="J845" s="78"/>
      <c r="K845" s="78"/>
      <c r="L845" s="78"/>
      <c r="M845" s="78"/>
      <c r="N845" s="78"/>
      <c r="O845" s="78"/>
    </row>
    <row r="846" ht="15.75" customHeight="1">
      <c r="A846" s="78"/>
      <c r="B846" s="607"/>
      <c r="C846" s="379"/>
      <c r="D846" s="379"/>
      <c r="E846" s="379"/>
      <c r="F846" s="78"/>
      <c r="G846" s="608"/>
      <c r="H846" s="78"/>
      <c r="I846" s="379"/>
      <c r="J846" s="78"/>
      <c r="K846" s="78"/>
      <c r="L846" s="78"/>
      <c r="M846" s="78"/>
      <c r="N846" s="78"/>
      <c r="O846" s="78"/>
    </row>
    <row r="847" ht="15.75" customHeight="1">
      <c r="A847" s="78"/>
      <c r="B847" s="607"/>
      <c r="C847" s="379"/>
      <c r="D847" s="379"/>
      <c r="E847" s="379"/>
      <c r="F847" s="78"/>
      <c r="G847" s="608"/>
      <c r="H847" s="78"/>
      <c r="I847" s="379"/>
      <c r="J847" s="78"/>
      <c r="K847" s="78"/>
      <c r="L847" s="78"/>
      <c r="M847" s="78"/>
      <c r="N847" s="78"/>
      <c r="O847" s="78"/>
    </row>
    <row r="848" ht="15.75" customHeight="1">
      <c r="A848" s="78"/>
      <c r="B848" s="607"/>
      <c r="C848" s="379"/>
      <c r="D848" s="379"/>
      <c r="E848" s="379"/>
      <c r="F848" s="78"/>
      <c r="G848" s="608"/>
      <c r="H848" s="78"/>
      <c r="I848" s="379"/>
      <c r="J848" s="78"/>
      <c r="K848" s="78"/>
      <c r="L848" s="78"/>
      <c r="M848" s="78"/>
      <c r="N848" s="78"/>
      <c r="O848" s="78"/>
    </row>
    <row r="849" ht="15.75" customHeight="1">
      <c r="A849" s="78"/>
      <c r="B849" s="607"/>
      <c r="C849" s="379"/>
      <c r="D849" s="379"/>
      <c r="E849" s="379"/>
      <c r="F849" s="78"/>
      <c r="G849" s="608"/>
      <c r="H849" s="78"/>
      <c r="I849" s="379"/>
      <c r="J849" s="78"/>
      <c r="K849" s="78"/>
      <c r="L849" s="78"/>
      <c r="M849" s="78"/>
      <c r="N849" s="78"/>
      <c r="O849" s="78"/>
    </row>
    <row r="850" ht="15.75" customHeight="1">
      <c r="A850" s="78"/>
      <c r="B850" s="607"/>
      <c r="C850" s="379"/>
      <c r="D850" s="379"/>
      <c r="E850" s="379"/>
      <c r="F850" s="78"/>
      <c r="G850" s="608"/>
      <c r="H850" s="78"/>
      <c r="I850" s="379"/>
      <c r="J850" s="78"/>
      <c r="K850" s="78"/>
      <c r="L850" s="78"/>
      <c r="M850" s="78"/>
      <c r="N850" s="78"/>
      <c r="O850" s="78"/>
    </row>
    <row r="851" ht="15.75" customHeight="1">
      <c r="A851" s="78"/>
      <c r="B851" s="607"/>
      <c r="C851" s="379"/>
      <c r="D851" s="379"/>
      <c r="E851" s="379"/>
      <c r="F851" s="78"/>
      <c r="G851" s="608"/>
      <c r="H851" s="78"/>
      <c r="I851" s="379"/>
      <c r="J851" s="78"/>
      <c r="K851" s="78"/>
      <c r="L851" s="78"/>
      <c r="M851" s="78"/>
      <c r="N851" s="78"/>
      <c r="O851" s="78"/>
    </row>
    <row r="852" ht="15.75" customHeight="1">
      <c r="A852" s="78"/>
      <c r="B852" s="607"/>
      <c r="C852" s="379"/>
      <c r="D852" s="379"/>
      <c r="E852" s="379"/>
      <c r="F852" s="78"/>
      <c r="G852" s="608"/>
      <c r="H852" s="78"/>
      <c r="I852" s="379"/>
      <c r="J852" s="78"/>
      <c r="K852" s="78"/>
      <c r="L852" s="78"/>
      <c r="M852" s="78"/>
      <c r="N852" s="78"/>
      <c r="O852" s="78"/>
    </row>
    <row r="853" ht="15.75" customHeight="1">
      <c r="A853" s="78"/>
      <c r="B853" s="607"/>
      <c r="C853" s="379"/>
      <c r="D853" s="379"/>
      <c r="E853" s="379"/>
      <c r="F853" s="78"/>
      <c r="G853" s="608"/>
      <c r="H853" s="78"/>
      <c r="I853" s="379"/>
      <c r="J853" s="78"/>
      <c r="K853" s="78"/>
      <c r="L853" s="78"/>
      <c r="M853" s="78"/>
      <c r="N853" s="78"/>
      <c r="O853" s="78"/>
    </row>
    <row r="854" ht="15.75" customHeight="1">
      <c r="A854" s="78"/>
      <c r="B854" s="607"/>
      <c r="C854" s="379"/>
      <c r="D854" s="379"/>
      <c r="E854" s="379"/>
      <c r="F854" s="78"/>
      <c r="G854" s="608"/>
      <c r="H854" s="78"/>
      <c r="I854" s="379"/>
      <c r="J854" s="78"/>
      <c r="K854" s="78"/>
      <c r="L854" s="78"/>
      <c r="M854" s="78"/>
      <c r="N854" s="78"/>
      <c r="O854" s="78"/>
    </row>
    <row r="855" ht="15.75" customHeight="1">
      <c r="A855" s="78"/>
      <c r="B855" s="607"/>
      <c r="C855" s="379"/>
      <c r="D855" s="379"/>
      <c r="E855" s="379"/>
      <c r="F855" s="78"/>
      <c r="G855" s="608"/>
      <c r="H855" s="78"/>
      <c r="I855" s="379"/>
      <c r="J855" s="78"/>
      <c r="K855" s="78"/>
      <c r="L855" s="78"/>
      <c r="M855" s="78"/>
      <c r="N855" s="78"/>
      <c r="O855" s="78"/>
    </row>
    <row r="856" ht="15.75" customHeight="1">
      <c r="A856" s="78"/>
      <c r="B856" s="607"/>
      <c r="C856" s="379"/>
      <c r="D856" s="379"/>
      <c r="E856" s="379"/>
      <c r="F856" s="78"/>
      <c r="G856" s="608"/>
      <c r="H856" s="78"/>
      <c r="I856" s="379"/>
      <c r="J856" s="78"/>
      <c r="K856" s="78"/>
      <c r="L856" s="78"/>
      <c r="M856" s="78"/>
      <c r="N856" s="78"/>
      <c r="O856" s="78"/>
    </row>
    <row r="857" ht="15.75" customHeight="1">
      <c r="A857" s="78"/>
      <c r="B857" s="607"/>
      <c r="C857" s="379"/>
      <c r="D857" s="379"/>
      <c r="E857" s="379"/>
      <c r="F857" s="78"/>
      <c r="G857" s="608"/>
      <c r="H857" s="78"/>
      <c r="I857" s="379"/>
      <c r="J857" s="78"/>
      <c r="K857" s="78"/>
      <c r="L857" s="78"/>
      <c r="M857" s="78"/>
      <c r="N857" s="78"/>
      <c r="O857" s="78"/>
    </row>
    <row r="858" ht="15.75" customHeight="1">
      <c r="A858" s="78"/>
      <c r="B858" s="607"/>
      <c r="C858" s="379"/>
      <c r="D858" s="379"/>
      <c r="E858" s="379"/>
      <c r="F858" s="78"/>
      <c r="G858" s="608"/>
      <c r="H858" s="78"/>
      <c r="I858" s="379"/>
      <c r="J858" s="78"/>
      <c r="K858" s="78"/>
      <c r="L858" s="78"/>
      <c r="M858" s="78"/>
      <c r="N858" s="78"/>
      <c r="O858" s="78"/>
    </row>
    <row r="859" ht="15.75" customHeight="1">
      <c r="A859" s="78"/>
      <c r="B859" s="607"/>
      <c r="C859" s="379"/>
      <c r="D859" s="379"/>
      <c r="E859" s="379"/>
      <c r="F859" s="78"/>
      <c r="G859" s="608"/>
      <c r="H859" s="78"/>
      <c r="I859" s="379"/>
      <c r="J859" s="78"/>
      <c r="K859" s="78"/>
      <c r="L859" s="78"/>
      <c r="M859" s="78"/>
      <c r="N859" s="78"/>
      <c r="O859" s="78"/>
    </row>
    <row r="860" ht="15.75" customHeight="1">
      <c r="A860" s="78"/>
      <c r="B860" s="607"/>
      <c r="C860" s="379"/>
      <c r="D860" s="379"/>
      <c r="E860" s="379"/>
      <c r="F860" s="78"/>
      <c r="G860" s="608"/>
      <c r="H860" s="78"/>
      <c r="I860" s="379"/>
      <c r="J860" s="78"/>
      <c r="K860" s="78"/>
      <c r="L860" s="78"/>
      <c r="M860" s="78"/>
      <c r="N860" s="78"/>
      <c r="O860" s="78"/>
    </row>
    <row r="861" ht="15.75" customHeight="1">
      <c r="A861" s="78"/>
      <c r="B861" s="607"/>
      <c r="C861" s="379"/>
      <c r="D861" s="379"/>
      <c r="E861" s="379"/>
      <c r="F861" s="78"/>
      <c r="G861" s="608"/>
      <c r="H861" s="78"/>
      <c r="I861" s="379"/>
      <c r="J861" s="78"/>
      <c r="K861" s="78"/>
      <c r="L861" s="78"/>
      <c r="M861" s="78"/>
      <c r="N861" s="78"/>
      <c r="O861" s="78"/>
    </row>
    <row r="862" ht="15.75" customHeight="1">
      <c r="A862" s="78"/>
      <c r="B862" s="607"/>
      <c r="C862" s="379"/>
      <c r="D862" s="379"/>
      <c r="E862" s="379"/>
      <c r="F862" s="78"/>
      <c r="G862" s="608"/>
      <c r="H862" s="78"/>
      <c r="I862" s="379"/>
      <c r="J862" s="78"/>
      <c r="K862" s="78"/>
      <c r="L862" s="78"/>
      <c r="M862" s="78"/>
      <c r="N862" s="78"/>
      <c r="O862" s="78"/>
    </row>
    <row r="863" ht="15.75" customHeight="1">
      <c r="A863" s="78"/>
      <c r="B863" s="607"/>
      <c r="C863" s="379"/>
      <c r="D863" s="379"/>
      <c r="E863" s="379"/>
      <c r="F863" s="78"/>
      <c r="G863" s="608"/>
      <c r="H863" s="78"/>
      <c r="I863" s="379"/>
      <c r="J863" s="78"/>
      <c r="K863" s="78"/>
      <c r="L863" s="78"/>
      <c r="M863" s="78"/>
      <c r="N863" s="78"/>
      <c r="O863" s="78"/>
    </row>
    <row r="864" ht="15.75" customHeight="1">
      <c r="A864" s="78"/>
      <c r="B864" s="607"/>
      <c r="C864" s="379"/>
      <c r="D864" s="379"/>
      <c r="E864" s="379"/>
      <c r="F864" s="78"/>
      <c r="G864" s="608"/>
      <c r="H864" s="78"/>
      <c r="I864" s="379"/>
      <c r="J864" s="78"/>
      <c r="K864" s="78"/>
      <c r="L864" s="78"/>
      <c r="M864" s="78"/>
      <c r="N864" s="78"/>
      <c r="O864" s="78"/>
    </row>
    <row r="865" ht="15.75" customHeight="1">
      <c r="A865" s="78"/>
      <c r="B865" s="607"/>
      <c r="C865" s="379"/>
      <c r="D865" s="379"/>
      <c r="E865" s="379"/>
      <c r="F865" s="78"/>
      <c r="G865" s="608"/>
      <c r="H865" s="78"/>
      <c r="I865" s="379"/>
      <c r="J865" s="78"/>
      <c r="K865" s="78"/>
      <c r="L865" s="78"/>
      <c r="M865" s="78"/>
      <c r="N865" s="78"/>
      <c r="O865" s="78"/>
    </row>
    <row r="866" ht="15.75" customHeight="1">
      <c r="A866" s="78"/>
      <c r="B866" s="607"/>
      <c r="C866" s="379"/>
      <c r="D866" s="379"/>
      <c r="E866" s="379"/>
      <c r="F866" s="78"/>
      <c r="G866" s="608"/>
      <c r="H866" s="78"/>
      <c r="I866" s="379"/>
      <c r="J866" s="78"/>
      <c r="K866" s="78"/>
      <c r="L866" s="78"/>
      <c r="M866" s="78"/>
      <c r="N866" s="78"/>
      <c r="O866" s="78"/>
    </row>
    <row r="867" ht="15.75" customHeight="1">
      <c r="A867" s="78"/>
      <c r="B867" s="607"/>
      <c r="C867" s="379"/>
      <c r="D867" s="379"/>
      <c r="E867" s="379"/>
      <c r="F867" s="78"/>
      <c r="G867" s="608"/>
      <c r="H867" s="78"/>
      <c r="I867" s="379"/>
      <c r="J867" s="78"/>
      <c r="K867" s="78"/>
      <c r="L867" s="78"/>
      <c r="M867" s="78"/>
      <c r="N867" s="78"/>
      <c r="O867" s="78"/>
    </row>
    <row r="868" ht="15.75" customHeight="1">
      <c r="A868" s="78"/>
      <c r="B868" s="607"/>
      <c r="C868" s="379"/>
      <c r="D868" s="379"/>
      <c r="E868" s="379"/>
      <c r="F868" s="78"/>
      <c r="G868" s="608"/>
      <c r="H868" s="78"/>
      <c r="I868" s="379"/>
      <c r="J868" s="78"/>
      <c r="K868" s="78"/>
      <c r="L868" s="78"/>
      <c r="M868" s="78"/>
      <c r="N868" s="78"/>
      <c r="O868" s="78"/>
    </row>
    <row r="869" ht="15.75" customHeight="1">
      <c r="A869" s="78"/>
      <c r="B869" s="607"/>
      <c r="C869" s="379"/>
      <c r="D869" s="379"/>
      <c r="E869" s="379"/>
      <c r="F869" s="78"/>
      <c r="G869" s="608"/>
      <c r="H869" s="78"/>
      <c r="I869" s="379"/>
      <c r="J869" s="78"/>
      <c r="K869" s="78"/>
      <c r="L869" s="78"/>
      <c r="M869" s="78"/>
      <c r="N869" s="78"/>
      <c r="O869" s="78"/>
    </row>
    <row r="870" ht="15.75" customHeight="1">
      <c r="A870" s="78"/>
      <c r="B870" s="607"/>
      <c r="C870" s="379"/>
      <c r="D870" s="379"/>
      <c r="E870" s="379"/>
      <c r="F870" s="78"/>
      <c r="G870" s="608"/>
      <c r="H870" s="78"/>
      <c r="I870" s="379"/>
      <c r="J870" s="78"/>
      <c r="K870" s="78"/>
      <c r="L870" s="78"/>
      <c r="M870" s="78"/>
      <c r="N870" s="78"/>
      <c r="O870" s="78"/>
    </row>
    <row r="871" ht="15.75" customHeight="1">
      <c r="A871" s="78"/>
      <c r="B871" s="607"/>
      <c r="C871" s="379"/>
      <c r="D871" s="379"/>
      <c r="E871" s="379"/>
      <c r="F871" s="78"/>
      <c r="G871" s="608"/>
      <c r="H871" s="78"/>
      <c r="I871" s="379"/>
      <c r="J871" s="78"/>
      <c r="K871" s="78"/>
      <c r="L871" s="78"/>
      <c r="M871" s="78"/>
      <c r="N871" s="78"/>
      <c r="O871" s="78"/>
    </row>
    <row r="872" ht="15.75" customHeight="1">
      <c r="A872" s="78"/>
      <c r="B872" s="607"/>
      <c r="C872" s="379"/>
      <c r="D872" s="379"/>
      <c r="E872" s="379"/>
      <c r="F872" s="78"/>
      <c r="G872" s="608"/>
      <c r="H872" s="78"/>
      <c r="I872" s="379"/>
      <c r="J872" s="78"/>
      <c r="K872" s="78"/>
      <c r="L872" s="78"/>
      <c r="M872" s="78"/>
      <c r="N872" s="78"/>
      <c r="O872" s="78"/>
    </row>
    <row r="873" ht="15.75" customHeight="1">
      <c r="A873" s="78"/>
      <c r="B873" s="607"/>
      <c r="C873" s="379"/>
      <c r="D873" s="379"/>
      <c r="E873" s="379"/>
      <c r="F873" s="78"/>
      <c r="G873" s="608"/>
      <c r="H873" s="78"/>
      <c r="I873" s="379"/>
      <c r="J873" s="78"/>
      <c r="K873" s="78"/>
      <c r="L873" s="78"/>
      <c r="M873" s="78"/>
      <c r="N873" s="78"/>
      <c r="O873" s="78"/>
    </row>
    <row r="874" ht="15.75" customHeight="1">
      <c r="A874" s="78"/>
      <c r="B874" s="607"/>
      <c r="C874" s="379"/>
      <c r="D874" s="379"/>
      <c r="E874" s="379"/>
      <c r="F874" s="78"/>
      <c r="G874" s="608"/>
      <c r="H874" s="78"/>
      <c r="I874" s="379"/>
      <c r="J874" s="78"/>
      <c r="K874" s="78"/>
      <c r="L874" s="78"/>
      <c r="M874" s="78"/>
      <c r="N874" s="78"/>
      <c r="O874" s="78"/>
    </row>
    <row r="875" ht="15.75" customHeight="1">
      <c r="A875" s="78"/>
      <c r="B875" s="607"/>
      <c r="C875" s="379"/>
      <c r="D875" s="379"/>
      <c r="E875" s="379"/>
      <c r="F875" s="78"/>
      <c r="G875" s="608"/>
      <c r="H875" s="78"/>
      <c r="I875" s="379"/>
      <c r="J875" s="78"/>
      <c r="K875" s="78"/>
      <c r="L875" s="78"/>
      <c r="M875" s="78"/>
      <c r="N875" s="78"/>
      <c r="O875" s="78"/>
    </row>
    <row r="876" ht="15.75" customHeight="1">
      <c r="A876" s="78"/>
      <c r="B876" s="607"/>
      <c r="C876" s="379"/>
      <c r="D876" s="379"/>
      <c r="E876" s="379"/>
      <c r="F876" s="78"/>
      <c r="G876" s="608"/>
      <c r="H876" s="78"/>
      <c r="I876" s="379"/>
      <c r="J876" s="78"/>
      <c r="K876" s="78"/>
      <c r="L876" s="78"/>
      <c r="M876" s="78"/>
      <c r="N876" s="78"/>
      <c r="O876" s="78"/>
    </row>
    <row r="877" ht="15.75" customHeight="1">
      <c r="A877" s="78"/>
      <c r="B877" s="607"/>
      <c r="C877" s="379"/>
      <c r="D877" s="379"/>
      <c r="E877" s="379"/>
      <c r="F877" s="78"/>
      <c r="G877" s="608"/>
      <c r="H877" s="78"/>
      <c r="I877" s="379"/>
      <c r="J877" s="78"/>
      <c r="K877" s="78"/>
      <c r="L877" s="78"/>
      <c r="M877" s="78"/>
      <c r="N877" s="78"/>
      <c r="O877" s="78"/>
    </row>
    <row r="878" ht="15.75" customHeight="1">
      <c r="A878" s="78"/>
      <c r="B878" s="607"/>
      <c r="C878" s="379"/>
      <c r="D878" s="379"/>
      <c r="E878" s="379"/>
      <c r="F878" s="78"/>
      <c r="G878" s="608"/>
      <c r="H878" s="78"/>
      <c r="I878" s="379"/>
      <c r="J878" s="78"/>
      <c r="K878" s="78"/>
      <c r="L878" s="78"/>
      <c r="M878" s="78"/>
      <c r="N878" s="78"/>
      <c r="O878" s="78"/>
    </row>
    <row r="879" ht="15.75" customHeight="1">
      <c r="A879" s="78"/>
      <c r="B879" s="607"/>
      <c r="C879" s="379"/>
      <c r="D879" s="379"/>
      <c r="E879" s="379"/>
      <c r="F879" s="78"/>
      <c r="G879" s="608"/>
      <c r="H879" s="78"/>
      <c r="I879" s="379"/>
      <c r="J879" s="78"/>
      <c r="K879" s="78"/>
      <c r="L879" s="78"/>
      <c r="M879" s="78"/>
      <c r="N879" s="78"/>
      <c r="O879" s="78"/>
    </row>
    <row r="880" ht="15.75" customHeight="1">
      <c r="A880" s="78"/>
      <c r="B880" s="607"/>
      <c r="C880" s="379"/>
      <c r="D880" s="379"/>
      <c r="E880" s="379"/>
      <c r="F880" s="78"/>
      <c r="G880" s="608"/>
      <c r="H880" s="78"/>
      <c r="I880" s="379"/>
      <c r="J880" s="78"/>
      <c r="K880" s="78"/>
      <c r="L880" s="78"/>
      <c r="M880" s="78"/>
      <c r="N880" s="78"/>
      <c r="O880" s="78"/>
    </row>
    <row r="881" ht="15.75" customHeight="1">
      <c r="A881" s="78"/>
      <c r="B881" s="607"/>
      <c r="C881" s="379"/>
      <c r="D881" s="379"/>
      <c r="E881" s="379"/>
      <c r="F881" s="78"/>
      <c r="G881" s="608"/>
      <c r="H881" s="78"/>
      <c r="I881" s="379"/>
      <c r="J881" s="78"/>
      <c r="K881" s="78"/>
      <c r="L881" s="78"/>
      <c r="M881" s="78"/>
      <c r="N881" s="78"/>
      <c r="O881" s="78"/>
    </row>
    <row r="882" ht="15.75" customHeight="1">
      <c r="A882" s="78"/>
      <c r="B882" s="607"/>
      <c r="C882" s="379"/>
      <c r="D882" s="379"/>
      <c r="E882" s="379"/>
      <c r="F882" s="78"/>
      <c r="G882" s="608"/>
      <c r="H882" s="78"/>
      <c r="I882" s="379"/>
      <c r="J882" s="78"/>
      <c r="K882" s="78"/>
      <c r="L882" s="78"/>
      <c r="M882" s="78"/>
      <c r="N882" s="78"/>
      <c r="O882" s="78"/>
    </row>
    <row r="883" ht="15.75" customHeight="1">
      <c r="A883" s="78"/>
      <c r="B883" s="607"/>
      <c r="C883" s="379"/>
      <c r="D883" s="379"/>
      <c r="E883" s="379"/>
      <c r="F883" s="78"/>
      <c r="G883" s="608"/>
      <c r="H883" s="78"/>
      <c r="I883" s="379"/>
      <c r="J883" s="78"/>
      <c r="K883" s="78"/>
      <c r="L883" s="78"/>
      <c r="M883" s="78"/>
      <c r="N883" s="78"/>
      <c r="O883" s="78"/>
    </row>
    <row r="884" ht="15.75" customHeight="1">
      <c r="A884" s="78"/>
      <c r="B884" s="607"/>
      <c r="C884" s="379"/>
      <c r="D884" s="379"/>
      <c r="E884" s="379"/>
      <c r="F884" s="78"/>
      <c r="G884" s="608"/>
      <c r="H884" s="78"/>
      <c r="I884" s="379"/>
      <c r="J884" s="78"/>
      <c r="K884" s="78"/>
      <c r="L884" s="78"/>
      <c r="M884" s="78"/>
      <c r="N884" s="78"/>
      <c r="O884" s="78"/>
    </row>
    <row r="885" ht="15.75" customHeight="1">
      <c r="A885" s="78"/>
      <c r="B885" s="607"/>
      <c r="C885" s="379"/>
      <c r="D885" s="379"/>
      <c r="E885" s="379"/>
      <c r="F885" s="78"/>
      <c r="G885" s="608"/>
      <c r="H885" s="78"/>
      <c r="I885" s="379"/>
      <c r="J885" s="78"/>
      <c r="K885" s="78"/>
      <c r="L885" s="78"/>
      <c r="M885" s="78"/>
      <c r="N885" s="78"/>
      <c r="O885" s="78"/>
    </row>
    <row r="886" ht="15.75" customHeight="1">
      <c r="A886" s="78"/>
      <c r="B886" s="607"/>
      <c r="C886" s="379"/>
      <c r="D886" s="379"/>
      <c r="E886" s="379"/>
      <c r="F886" s="78"/>
      <c r="G886" s="608"/>
      <c r="H886" s="78"/>
      <c r="I886" s="379"/>
      <c r="J886" s="78"/>
      <c r="K886" s="78"/>
      <c r="L886" s="78"/>
      <c r="M886" s="78"/>
      <c r="N886" s="78"/>
      <c r="O886" s="78"/>
    </row>
    <row r="887" ht="15.75" customHeight="1">
      <c r="A887" s="78"/>
      <c r="B887" s="607"/>
      <c r="C887" s="379"/>
      <c r="D887" s="379"/>
      <c r="E887" s="379"/>
      <c r="F887" s="78"/>
      <c r="G887" s="608"/>
      <c r="H887" s="78"/>
      <c r="I887" s="379"/>
      <c r="J887" s="78"/>
      <c r="K887" s="78"/>
      <c r="L887" s="78"/>
      <c r="M887" s="78"/>
      <c r="N887" s="78"/>
      <c r="O887" s="78"/>
    </row>
    <row r="888" ht="15.75" customHeight="1">
      <c r="A888" s="78"/>
      <c r="B888" s="607"/>
      <c r="C888" s="379"/>
      <c r="D888" s="379"/>
      <c r="E888" s="379"/>
      <c r="F888" s="78"/>
      <c r="G888" s="608"/>
      <c r="H888" s="78"/>
      <c r="I888" s="379"/>
      <c r="J888" s="78"/>
      <c r="K888" s="78"/>
      <c r="L888" s="78"/>
      <c r="M888" s="78"/>
      <c r="N888" s="78"/>
      <c r="O888" s="78"/>
    </row>
    <row r="889" ht="15.75" customHeight="1">
      <c r="A889" s="78"/>
      <c r="B889" s="607"/>
      <c r="C889" s="379"/>
      <c r="D889" s="379"/>
      <c r="E889" s="379"/>
      <c r="F889" s="78"/>
      <c r="G889" s="608"/>
      <c r="H889" s="78"/>
      <c r="I889" s="379"/>
      <c r="J889" s="78"/>
      <c r="K889" s="78"/>
      <c r="L889" s="78"/>
      <c r="M889" s="78"/>
      <c r="N889" s="78"/>
      <c r="O889" s="78"/>
    </row>
    <row r="890" ht="15.75" customHeight="1">
      <c r="A890" s="78"/>
      <c r="B890" s="607"/>
      <c r="C890" s="379"/>
      <c r="D890" s="379"/>
      <c r="E890" s="379"/>
      <c r="F890" s="78"/>
      <c r="G890" s="608"/>
      <c r="H890" s="78"/>
      <c r="I890" s="379"/>
      <c r="J890" s="78"/>
      <c r="K890" s="78"/>
      <c r="L890" s="78"/>
      <c r="M890" s="78"/>
      <c r="N890" s="78"/>
      <c r="O890" s="78"/>
    </row>
    <row r="891" ht="15.75" customHeight="1">
      <c r="A891" s="78"/>
      <c r="B891" s="607"/>
      <c r="C891" s="379"/>
      <c r="D891" s="379"/>
      <c r="E891" s="379"/>
      <c r="F891" s="78"/>
      <c r="G891" s="608"/>
      <c r="H891" s="78"/>
      <c r="I891" s="379"/>
      <c r="J891" s="78"/>
      <c r="K891" s="78"/>
      <c r="L891" s="78"/>
      <c r="M891" s="78"/>
      <c r="N891" s="78"/>
      <c r="O891" s="78"/>
    </row>
    <row r="892" ht="15.75" customHeight="1">
      <c r="A892" s="78"/>
      <c r="B892" s="607"/>
      <c r="C892" s="379"/>
      <c r="D892" s="379"/>
      <c r="E892" s="379"/>
      <c r="F892" s="78"/>
      <c r="G892" s="608"/>
      <c r="H892" s="78"/>
      <c r="I892" s="379"/>
      <c r="J892" s="78"/>
      <c r="K892" s="78"/>
      <c r="L892" s="78"/>
      <c r="M892" s="78"/>
      <c r="N892" s="78"/>
      <c r="O892" s="78"/>
    </row>
    <row r="893" ht="15.75" customHeight="1">
      <c r="A893" s="78"/>
      <c r="B893" s="607"/>
      <c r="C893" s="379"/>
      <c r="D893" s="379"/>
      <c r="E893" s="379"/>
      <c r="F893" s="78"/>
      <c r="G893" s="608"/>
      <c r="H893" s="78"/>
      <c r="I893" s="379"/>
      <c r="J893" s="78"/>
      <c r="K893" s="78"/>
      <c r="L893" s="78"/>
      <c r="M893" s="78"/>
      <c r="N893" s="78"/>
      <c r="O893" s="78"/>
    </row>
    <row r="894" ht="15.75" customHeight="1">
      <c r="A894" s="78"/>
      <c r="B894" s="607"/>
      <c r="C894" s="379"/>
      <c r="D894" s="379"/>
      <c r="E894" s="379"/>
      <c r="F894" s="78"/>
      <c r="G894" s="608"/>
      <c r="H894" s="78"/>
      <c r="I894" s="379"/>
      <c r="J894" s="78"/>
      <c r="K894" s="78"/>
      <c r="L894" s="78"/>
      <c r="M894" s="78"/>
      <c r="N894" s="78"/>
      <c r="O894" s="78"/>
    </row>
    <row r="895" ht="15.75" customHeight="1">
      <c r="A895" s="78"/>
      <c r="B895" s="607"/>
      <c r="C895" s="379"/>
      <c r="D895" s="379"/>
      <c r="E895" s="379"/>
      <c r="F895" s="78"/>
      <c r="G895" s="608"/>
      <c r="H895" s="78"/>
      <c r="I895" s="379"/>
      <c r="J895" s="78"/>
      <c r="K895" s="78"/>
      <c r="L895" s="78"/>
      <c r="M895" s="78"/>
      <c r="N895" s="78"/>
      <c r="O895" s="78"/>
    </row>
    <row r="896" ht="15.75" customHeight="1">
      <c r="A896" s="78"/>
      <c r="B896" s="607"/>
      <c r="C896" s="379"/>
      <c r="D896" s="379"/>
      <c r="E896" s="379"/>
      <c r="F896" s="78"/>
      <c r="G896" s="608"/>
      <c r="H896" s="78"/>
      <c r="I896" s="379"/>
      <c r="J896" s="78"/>
      <c r="K896" s="78"/>
      <c r="L896" s="78"/>
      <c r="M896" s="78"/>
      <c r="N896" s="78"/>
      <c r="O896" s="78"/>
    </row>
    <row r="897" ht="15.75" customHeight="1">
      <c r="A897" s="78"/>
      <c r="B897" s="607"/>
      <c r="C897" s="379"/>
      <c r="D897" s="379"/>
      <c r="E897" s="379"/>
      <c r="F897" s="78"/>
      <c r="G897" s="608"/>
      <c r="H897" s="78"/>
      <c r="I897" s="379"/>
      <c r="J897" s="78"/>
      <c r="K897" s="78"/>
      <c r="L897" s="78"/>
      <c r="M897" s="78"/>
      <c r="N897" s="78"/>
      <c r="O897" s="78"/>
    </row>
    <row r="898" ht="15.75" customHeight="1">
      <c r="A898" s="78"/>
      <c r="B898" s="607"/>
      <c r="C898" s="379"/>
      <c r="D898" s="379"/>
      <c r="E898" s="379"/>
      <c r="F898" s="78"/>
      <c r="G898" s="608"/>
      <c r="H898" s="78"/>
      <c r="I898" s="379"/>
      <c r="J898" s="78"/>
      <c r="K898" s="78"/>
      <c r="L898" s="78"/>
      <c r="M898" s="78"/>
      <c r="N898" s="78"/>
      <c r="O898" s="78"/>
    </row>
    <row r="899" ht="15.75" customHeight="1">
      <c r="A899" s="78"/>
      <c r="B899" s="607"/>
      <c r="C899" s="379"/>
      <c r="D899" s="379"/>
      <c r="E899" s="379"/>
      <c r="F899" s="78"/>
      <c r="G899" s="608"/>
      <c r="H899" s="78"/>
      <c r="I899" s="379"/>
      <c r="J899" s="78"/>
      <c r="K899" s="78"/>
      <c r="L899" s="78"/>
      <c r="M899" s="78"/>
      <c r="N899" s="78"/>
      <c r="O899" s="78"/>
    </row>
    <row r="900" ht="15.75" customHeight="1">
      <c r="A900" s="78"/>
      <c r="B900" s="607"/>
      <c r="C900" s="379"/>
      <c r="D900" s="379"/>
      <c r="E900" s="379"/>
      <c r="F900" s="78"/>
      <c r="G900" s="608"/>
      <c r="H900" s="78"/>
      <c r="I900" s="379"/>
      <c r="J900" s="78"/>
      <c r="K900" s="78"/>
      <c r="L900" s="78"/>
      <c r="M900" s="78"/>
      <c r="N900" s="78"/>
      <c r="O900" s="78"/>
    </row>
    <row r="901" ht="15.75" customHeight="1">
      <c r="A901" s="78"/>
      <c r="B901" s="607"/>
      <c r="C901" s="379"/>
      <c r="D901" s="379"/>
      <c r="E901" s="379"/>
      <c r="F901" s="78"/>
      <c r="G901" s="608"/>
      <c r="H901" s="78"/>
      <c r="I901" s="379"/>
      <c r="J901" s="78"/>
      <c r="K901" s="78"/>
      <c r="L901" s="78"/>
      <c r="M901" s="78"/>
      <c r="N901" s="78"/>
      <c r="O901" s="78"/>
    </row>
    <row r="902" ht="15.75" customHeight="1">
      <c r="A902" s="78"/>
      <c r="B902" s="607"/>
      <c r="C902" s="379"/>
      <c r="D902" s="379"/>
      <c r="E902" s="379"/>
      <c r="F902" s="78"/>
      <c r="G902" s="608"/>
      <c r="H902" s="78"/>
      <c r="I902" s="379"/>
      <c r="J902" s="78"/>
      <c r="K902" s="78"/>
      <c r="L902" s="78"/>
      <c r="M902" s="78"/>
      <c r="N902" s="78"/>
      <c r="O902" s="78"/>
    </row>
    <row r="903" ht="15.75" customHeight="1">
      <c r="A903" s="78"/>
      <c r="B903" s="607"/>
      <c r="C903" s="379"/>
      <c r="D903" s="379"/>
      <c r="E903" s="379"/>
      <c r="F903" s="78"/>
      <c r="G903" s="608"/>
      <c r="H903" s="78"/>
      <c r="I903" s="379"/>
      <c r="J903" s="78"/>
      <c r="K903" s="78"/>
      <c r="L903" s="78"/>
      <c r="M903" s="78"/>
      <c r="N903" s="78"/>
      <c r="O903" s="78"/>
    </row>
    <row r="904" ht="15.75" customHeight="1">
      <c r="A904" s="78"/>
      <c r="B904" s="607"/>
      <c r="C904" s="379"/>
      <c r="D904" s="379"/>
      <c r="E904" s="379"/>
      <c r="F904" s="78"/>
      <c r="G904" s="608"/>
      <c r="H904" s="78"/>
      <c r="I904" s="379"/>
      <c r="J904" s="78"/>
      <c r="K904" s="78"/>
      <c r="L904" s="78"/>
      <c r="M904" s="78"/>
      <c r="N904" s="78"/>
      <c r="O904" s="78"/>
    </row>
    <row r="905" ht="15.75" customHeight="1">
      <c r="A905" s="78"/>
      <c r="B905" s="607"/>
      <c r="C905" s="379"/>
      <c r="D905" s="379"/>
      <c r="E905" s="379"/>
      <c r="F905" s="78"/>
      <c r="G905" s="608"/>
      <c r="H905" s="78"/>
      <c r="I905" s="379"/>
      <c r="J905" s="78"/>
      <c r="K905" s="78"/>
      <c r="L905" s="78"/>
      <c r="M905" s="78"/>
      <c r="N905" s="78"/>
      <c r="O905" s="78"/>
    </row>
    <row r="906" ht="15.75" customHeight="1">
      <c r="A906" s="78"/>
      <c r="B906" s="607"/>
      <c r="C906" s="379"/>
      <c r="D906" s="379"/>
      <c r="E906" s="379"/>
      <c r="F906" s="78"/>
      <c r="G906" s="608"/>
      <c r="H906" s="78"/>
      <c r="I906" s="379"/>
      <c r="J906" s="78"/>
      <c r="K906" s="78"/>
      <c r="L906" s="78"/>
      <c r="M906" s="78"/>
      <c r="N906" s="78"/>
      <c r="O906" s="78"/>
    </row>
    <row r="907" ht="15.75" customHeight="1">
      <c r="A907" s="78"/>
      <c r="B907" s="607"/>
      <c r="C907" s="379"/>
      <c r="D907" s="379"/>
      <c r="E907" s="379"/>
      <c r="F907" s="78"/>
      <c r="G907" s="608"/>
      <c r="H907" s="78"/>
      <c r="I907" s="379"/>
      <c r="J907" s="78"/>
      <c r="K907" s="78"/>
      <c r="L907" s="78"/>
      <c r="M907" s="78"/>
      <c r="N907" s="78"/>
      <c r="O907" s="78"/>
    </row>
    <row r="908" ht="15.75" customHeight="1">
      <c r="A908" s="78"/>
      <c r="B908" s="607"/>
      <c r="C908" s="379"/>
      <c r="D908" s="379"/>
      <c r="E908" s="379"/>
      <c r="F908" s="78"/>
      <c r="G908" s="608"/>
      <c r="H908" s="78"/>
      <c r="I908" s="379"/>
      <c r="J908" s="78"/>
      <c r="K908" s="78"/>
      <c r="L908" s="78"/>
      <c r="M908" s="78"/>
      <c r="N908" s="78"/>
      <c r="O908" s="78"/>
    </row>
    <row r="909" ht="15.75" customHeight="1">
      <c r="A909" s="78"/>
      <c r="B909" s="607"/>
      <c r="C909" s="379"/>
      <c r="D909" s="379"/>
      <c r="E909" s="379"/>
      <c r="F909" s="78"/>
      <c r="G909" s="608"/>
      <c r="H909" s="78"/>
      <c r="I909" s="379"/>
      <c r="J909" s="78"/>
      <c r="K909" s="78"/>
      <c r="L909" s="78"/>
      <c r="M909" s="78"/>
      <c r="N909" s="78"/>
      <c r="O909" s="78"/>
    </row>
    <row r="910" ht="15.75" customHeight="1">
      <c r="A910" s="78"/>
      <c r="B910" s="607"/>
      <c r="C910" s="379"/>
      <c r="D910" s="379"/>
      <c r="E910" s="379"/>
      <c r="F910" s="78"/>
      <c r="G910" s="608"/>
      <c r="H910" s="78"/>
      <c r="I910" s="379"/>
      <c r="J910" s="78"/>
      <c r="K910" s="78"/>
      <c r="L910" s="78"/>
      <c r="M910" s="78"/>
      <c r="N910" s="78"/>
      <c r="O910" s="78"/>
    </row>
    <row r="911" ht="15.75" customHeight="1">
      <c r="A911" s="78"/>
      <c r="B911" s="607"/>
      <c r="C911" s="379"/>
      <c r="D911" s="379"/>
      <c r="E911" s="379"/>
      <c r="F911" s="78"/>
      <c r="G911" s="608"/>
      <c r="H911" s="78"/>
      <c r="I911" s="379"/>
      <c r="J911" s="78"/>
      <c r="K911" s="78"/>
      <c r="L911" s="78"/>
      <c r="M911" s="78"/>
      <c r="N911" s="78"/>
      <c r="O911" s="78"/>
    </row>
    <row r="912" ht="15.75" customHeight="1">
      <c r="A912" s="78"/>
      <c r="B912" s="607"/>
      <c r="C912" s="379"/>
      <c r="D912" s="379"/>
      <c r="E912" s="379"/>
      <c r="F912" s="78"/>
      <c r="G912" s="608"/>
      <c r="H912" s="78"/>
      <c r="I912" s="379"/>
      <c r="J912" s="78"/>
      <c r="K912" s="78"/>
      <c r="L912" s="78"/>
      <c r="M912" s="78"/>
      <c r="N912" s="78"/>
      <c r="O912" s="78"/>
    </row>
    <row r="913" ht="15.75" customHeight="1">
      <c r="A913" s="78"/>
      <c r="B913" s="607"/>
      <c r="C913" s="379"/>
      <c r="D913" s="379"/>
      <c r="E913" s="379"/>
      <c r="F913" s="78"/>
      <c r="G913" s="608"/>
      <c r="H913" s="78"/>
      <c r="I913" s="379"/>
      <c r="J913" s="78"/>
      <c r="K913" s="78"/>
      <c r="L913" s="78"/>
      <c r="M913" s="78"/>
      <c r="N913" s="78"/>
      <c r="O913" s="78"/>
    </row>
    <row r="914" ht="15.75" customHeight="1">
      <c r="A914" s="78"/>
      <c r="B914" s="607"/>
      <c r="C914" s="379"/>
      <c r="D914" s="379"/>
      <c r="E914" s="379"/>
      <c r="F914" s="78"/>
      <c r="G914" s="608"/>
      <c r="H914" s="78"/>
      <c r="I914" s="379"/>
      <c r="J914" s="78"/>
      <c r="K914" s="78"/>
      <c r="L914" s="78"/>
      <c r="M914" s="78"/>
      <c r="N914" s="78"/>
      <c r="O914" s="78"/>
    </row>
    <row r="915" ht="15.75" customHeight="1">
      <c r="A915" s="78"/>
      <c r="B915" s="607"/>
      <c r="C915" s="379"/>
      <c r="D915" s="379"/>
      <c r="E915" s="379"/>
      <c r="F915" s="78"/>
      <c r="G915" s="608"/>
      <c r="H915" s="78"/>
      <c r="I915" s="379"/>
      <c r="J915" s="78"/>
      <c r="K915" s="78"/>
      <c r="L915" s="78"/>
      <c r="M915" s="78"/>
      <c r="N915" s="78"/>
      <c r="O915" s="78"/>
    </row>
    <row r="916" ht="15.75" customHeight="1">
      <c r="A916" s="78"/>
      <c r="B916" s="607"/>
      <c r="C916" s="379"/>
      <c r="D916" s="379"/>
      <c r="E916" s="379"/>
      <c r="F916" s="78"/>
      <c r="G916" s="608"/>
      <c r="H916" s="78"/>
      <c r="I916" s="379"/>
      <c r="J916" s="78"/>
      <c r="K916" s="78"/>
      <c r="L916" s="78"/>
      <c r="M916" s="78"/>
      <c r="N916" s="78"/>
      <c r="O916" s="78"/>
    </row>
    <row r="917" ht="15.75" customHeight="1">
      <c r="A917" s="78"/>
      <c r="B917" s="607"/>
      <c r="C917" s="379"/>
      <c r="D917" s="379"/>
      <c r="E917" s="379"/>
      <c r="F917" s="78"/>
      <c r="G917" s="608"/>
      <c r="H917" s="78"/>
      <c r="I917" s="379"/>
      <c r="J917" s="78"/>
      <c r="K917" s="78"/>
      <c r="L917" s="78"/>
      <c r="M917" s="78"/>
      <c r="N917" s="78"/>
      <c r="O917" s="78"/>
    </row>
    <row r="918" ht="15.75" customHeight="1">
      <c r="A918" s="78"/>
      <c r="B918" s="607"/>
      <c r="C918" s="379"/>
      <c r="D918" s="379"/>
      <c r="E918" s="379"/>
      <c r="F918" s="78"/>
      <c r="G918" s="608"/>
      <c r="H918" s="78"/>
      <c r="I918" s="379"/>
      <c r="J918" s="78"/>
      <c r="K918" s="78"/>
      <c r="L918" s="78"/>
      <c r="M918" s="78"/>
      <c r="N918" s="78"/>
      <c r="O918" s="78"/>
    </row>
    <row r="919" ht="15.75" customHeight="1">
      <c r="A919" s="78"/>
      <c r="B919" s="607"/>
      <c r="C919" s="379"/>
      <c r="D919" s="379"/>
      <c r="E919" s="379"/>
      <c r="F919" s="78"/>
      <c r="G919" s="608"/>
      <c r="H919" s="78"/>
      <c r="I919" s="379"/>
      <c r="J919" s="78"/>
      <c r="K919" s="78"/>
      <c r="L919" s="78"/>
      <c r="M919" s="78"/>
      <c r="N919" s="78"/>
      <c r="O919" s="78"/>
    </row>
    <row r="920" ht="15.75" customHeight="1">
      <c r="A920" s="78"/>
      <c r="B920" s="607"/>
      <c r="C920" s="379"/>
      <c r="D920" s="379"/>
      <c r="E920" s="379"/>
      <c r="F920" s="78"/>
      <c r="G920" s="608"/>
      <c r="H920" s="78"/>
      <c r="I920" s="379"/>
      <c r="J920" s="78"/>
      <c r="K920" s="78"/>
      <c r="L920" s="78"/>
      <c r="M920" s="78"/>
      <c r="N920" s="78"/>
      <c r="O920" s="78"/>
    </row>
    <row r="921" ht="15.75" customHeight="1">
      <c r="A921" s="78"/>
      <c r="B921" s="607"/>
      <c r="C921" s="379"/>
      <c r="D921" s="379"/>
      <c r="E921" s="379"/>
      <c r="F921" s="78"/>
      <c r="G921" s="608"/>
      <c r="H921" s="78"/>
      <c r="I921" s="379"/>
      <c r="J921" s="78"/>
      <c r="K921" s="78"/>
      <c r="L921" s="78"/>
      <c r="M921" s="78"/>
      <c r="N921" s="78"/>
      <c r="O921" s="78"/>
    </row>
    <row r="922" ht="15.75" customHeight="1">
      <c r="A922" s="78"/>
      <c r="B922" s="607"/>
      <c r="C922" s="379"/>
      <c r="D922" s="379"/>
      <c r="E922" s="379"/>
      <c r="F922" s="78"/>
      <c r="G922" s="608"/>
      <c r="H922" s="78"/>
      <c r="I922" s="379"/>
      <c r="J922" s="78"/>
      <c r="K922" s="78"/>
      <c r="L922" s="78"/>
      <c r="M922" s="78"/>
      <c r="N922" s="78"/>
      <c r="O922" s="78"/>
    </row>
    <row r="923" ht="15.75" customHeight="1">
      <c r="A923" s="78"/>
      <c r="B923" s="607"/>
      <c r="C923" s="379"/>
      <c r="D923" s="379"/>
      <c r="E923" s="379"/>
      <c r="F923" s="78"/>
      <c r="G923" s="608"/>
      <c r="H923" s="78"/>
      <c r="I923" s="379"/>
      <c r="J923" s="78"/>
      <c r="K923" s="78"/>
      <c r="L923" s="78"/>
      <c r="M923" s="78"/>
      <c r="N923" s="78"/>
      <c r="O923" s="78"/>
    </row>
    <row r="924" ht="15.75" customHeight="1">
      <c r="A924" s="78"/>
      <c r="B924" s="607"/>
      <c r="C924" s="379"/>
      <c r="D924" s="379"/>
      <c r="E924" s="379"/>
      <c r="F924" s="78"/>
      <c r="G924" s="608"/>
      <c r="H924" s="78"/>
      <c r="I924" s="379"/>
      <c r="J924" s="78"/>
      <c r="K924" s="78"/>
      <c r="L924" s="78"/>
      <c r="M924" s="78"/>
      <c r="N924" s="78"/>
      <c r="O924" s="78"/>
    </row>
    <row r="925" ht="15.75" customHeight="1">
      <c r="A925" s="78"/>
      <c r="B925" s="607"/>
      <c r="C925" s="379"/>
      <c r="D925" s="379"/>
      <c r="E925" s="379"/>
      <c r="F925" s="78"/>
      <c r="G925" s="608"/>
      <c r="H925" s="78"/>
      <c r="I925" s="379"/>
      <c r="J925" s="78"/>
      <c r="K925" s="78"/>
      <c r="L925" s="78"/>
      <c r="M925" s="78"/>
      <c r="N925" s="78"/>
      <c r="O925" s="78"/>
    </row>
    <row r="926" ht="15.75" customHeight="1">
      <c r="A926" s="78"/>
      <c r="B926" s="607"/>
      <c r="C926" s="379"/>
      <c r="D926" s="379"/>
      <c r="E926" s="379"/>
      <c r="F926" s="78"/>
      <c r="G926" s="608"/>
      <c r="H926" s="78"/>
      <c r="I926" s="379"/>
      <c r="J926" s="78"/>
      <c r="K926" s="78"/>
      <c r="L926" s="78"/>
      <c r="M926" s="78"/>
      <c r="N926" s="78"/>
      <c r="O926" s="78"/>
    </row>
    <row r="927" ht="15.75" customHeight="1">
      <c r="A927" s="78"/>
      <c r="B927" s="607"/>
      <c r="C927" s="379"/>
      <c r="D927" s="379"/>
      <c r="E927" s="379"/>
      <c r="F927" s="78"/>
      <c r="G927" s="608"/>
      <c r="H927" s="78"/>
      <c r="I927" s="379"/>
      <c r="J927" s="78"/>
      <c r="K927" s="78"/>
      <c r="L927" s="78"/>
      <c r="M927" s="78"/>
      <c r="N927" s="78"/>
      <c r="O927" s="78"/>
    </row>
    <row r="928" ht="15.75" customHeight="1">
      <c r="A928" s="78"/>
      <c r="B928" s="607"/>
      <c r="C928" s="379"/>
      <c r="D928" s="379"/>
      <c r="E928" s="379"/>
      <c r="F928" s="78"/>
      <c r="G928" s="608"/>
      <c r="H928" s="78"/>
      <c r="I928" s="379"/>
      <c r="J928" s="78"/>
      <c r="K928" s="78"/>
      <c r="L928" s="78"/>
      <c r="M928" s="78"/>
      <c r="N928" s="78"/>
      <c r="O928" s="78"/>
    </row>
    <row r="929" ht="15.75" customHeight="1">
      <c r="A929" s="78"/>
      <c r="B929" s="607"/>
      <c r="C929" s="379"/>
      <c r="D929" s="379"/>
      <c r="E929" s="379"/>
      <c r="F929" s="78"/>
      <c r="G929" s="608"/>
      <c r="H929" s="78"/>
      <c r="I929" s="379"/>
      <c r="J929" s="78"/>
      <c r="K929" s="78"/>
      <c r="L929" s="78"/>
      <c r="M929" s="78"/>
      <c r="N929" s="78"/>
      <c r="O929" s="78"/>
    </row>
    <row r="930" ht="15.75" customHeight="1">
      <c r="A930" s="78"/>
      <c r="B930" s="607"/>
      <c r="C930" s="379"/>
      <c r="D930" s="379"/>
      <c r="E930" s="379"/>
      <c r="F930" s="78"/>
      <c r="G930" s="608"/>
      <c r="H930" s="78"/>
      <c r="I930" s="379"/>
      <c r="J930" s="78"/>
      <c r="K930" s="78"/>
      <c r="L930" s="78"/>
      <c r="M930" s="78"/>
      <c r="N930" s="78"/>
      <c r="O930" s="78"/>
    </row>
    <row r="931" ht="15.75" customHeight="1">
      <c r="A931" s="78"/>
      <c r="B931" s="607"/>
      <c r="C931" s="379"/>
      <c r="D931" s="379"/>
      <c r="E931" s="379"/>
      <c r="F931" s="78"/>
      <c r="G931" s="608"/>
      <c r="H931" s="78"/>
      <c r="I931" s="379"/>
      <c r="J931" s="78"/>
      <c r="K931" s="78"/>
      <c r="L931" s="78"/>
      <c r="M931" s="78"/>
      <c r="N931" s="78"/>
      <c r="O931" s="78"/>
    </row>
    <row r="932" ht="15.75" customHeight="1">
      <c r="A932" s="609"/>
      <c r="B932" s="607"/>
      <c r="C932" s="610"/>
      <c r="D932" s="610"/>
      <c r="E932" s="610"/>
      <c r="F932" s="499"/>
      <c r="G932" s="611"/>
      <c r="H932" s="609"/>
      <c r="I932" s="612"/>
      <c r="J932" s="609"/>
      <c r="K932" s="609"/>
      <c r="L932" s="609"/>
      <c r="M932" s="609"/>
      <c r="N932" s="609"/>
      <c r="O932" s="609"/>
    </row>
    <row r="933" ht="15.75" customHeight="1">
      <c r="A933" s="609"/>
      <c r="B933" s="607"/>
      <c r="C933" s="610"/>
      <c r="D933" s="610"/>
      <c r="E933" s="610"/>
      <c r="F933" s="499"/>
      <c r="G933" s="611"/>
      <c r="H933" s="609"/>
      <c r="I933" s="612"/>
      <c r="J933" s="609"/>
      <c r="K933" s="609"/>
      <c r="L933" s="609"/>
      <c r="M933" s="609"/>
      <c r="N933" s="609"/>
      <c r="O933" s="609"/>
    </row>
    <row r="934" ht="15.75" customHeight="1">
      <c r="A934" s="609"/>
      <c r="B934" s="607"/>
      <c r="C934" s="610"/>
      <c r="D934" s="610"/>
      <c r="E934" s="610"/>
      <c r="F934" s="499"/>
      <c r="G934" s="611"/>
      <c r="H934" s="609"/>
      <c r="I934" s="612"/>
      <c r="J934" s="609"/>
      <c r="K934" s="609"/>
      <c r="L934" s="609"/>
      <c r="M934" s="609"/>
      <c r="N934" s="609"/>
      <c r="O934" s="609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1.57"/>
    <col customWidth="1" min="2" max="2" width="9.71"/>
    <col customWidth="1" min="3" max="5" width="5.86"/>
    <col customWidth="1" min="6" max="6" width="4.43"/>
    <col customWidth="1" min="7" max="12" width="3.71"/>
    <col customWidth="1" min="13" max="13" width="5.86"/>
    <col customWidth="1" min="14" max="19" width="3.0"/>
    <col customWidth="1" min="20" max="22" width="4.43"/>
    <col customWidth="1" min="23" max="23" width="3.0"/>
    <col customWidth="1" min="24" max="24" width="4.43"/>
    <col customWidth="1" min="25" max="25" width="3.0"/>
    <col customWidth="1" min="26" max="26" width="4.43"/>
    <col customWidth="1" min="27" max="27" width="3.0"/>
    <col customWidth="1" min="28" max="38" width="4.43"/>
    <col customWidth="1" min="39" max="39" width="6.0"/>
    <col customWidth="1" min="40" max="40" width="7.43"/>
    <col customWidth="1" min="41" max="42" width="5.14"/>
    <col customWidth="1" min="43" max="43" width="3.71"/>
    <col customWidth="1" min="44" max="44" width="8.71"/>
    <col customWidth="1" min="45" max="45" width="4.43"/>
    <col customWidth="1" min="46" max="48" width="3.71"/>
    <col customWidth="1" min="49" max="49" width="4.43"/>
    <col customWidth="1" min="50" max="50" width="8.71"/>
    <col customWidth="1" min="51" max="54" width="3.71"/>
    <col customWidth="1" min="55" max="55" width="4.43"/>
    <col customWidth="1" min="56" max="56" width="8.71"/>
    <col customWidth="1" min="57" max="60" width="3.71"/>
    <col customWidth="1" min="61" max="61" width="4.43"/>
    <col customWidth="1" min="62" max="62" width="5.86"/>
    <col customWidth="1" min="63" max="63" width="8.71"/>
    <col customWidth="1" min="64" max="67" width="3.71"/>
    <col customWidth="1" min="68" max="68" width="4.43"/>
    <col customWidth="1" min="69" max="70" width="8.71"/>
    <col customWidth="1" min="71" max="71" width="4.43"/>
    <col customWidth="1" min="72" max="73" width="3.71"/>
    <col customWidth="1" min="74" max="74" width="4.43"/>
    <col customWidth="1" min="75" max="75" width="8.71"/>
    <col customWidth="1" min="76" max="79" width="3.71"/>
    <col customWidth="1" min="80" max="80" width="4.43"/>
    <col customWidth="1" min="81" max="81" width="5.86"/>
    <col customWidth="1" min="82" max="82" width="12.57"/>
    <col customWidth="1" min="83" max="83" width="7.57"/>
    <col customWidth="1" min="84" max="84" width="9.43"/>
    <col customWidth="1" min="85" max="85" width="13.71"/>
    <col customWidth="1" min="86" max="89" width="8.71"/>
    <col customWidth="1" min="90" max="90" width="2.14"/>
    <col customWidth="1" min="91" max="91" width="6.0"/>
    <col customWidth="1" min="92" max="92" width="5.71"/>
    <col customWidth="1" min="93" max="93" width="10.29"/>
    <col customWidth="1" min="94" max="98" width="7.57"/>
    <col customWidth="1" min="99" max="99" width="5.57"/>
    <col customWidth="1" min="100" max="100" width="5.43"/>
  </cols>
  <sheetData>
    <row r="1" ht="11.25" customHeight="1">
      <c r="A1" s="613">
        <v>1.0</v>
      </c>
      <c r="B1" s="614"/>
      <c r="C1" s="613">
        <v>2.0</v>
      </c>
      <c r="D1" s="613">
        <v>3.0</v>
      </c>
      <c r="E1" s="613">
        <v>4.0</v>
      </c>
      <c r="F1" s="613">
        <v>5.0</v>
      </c>
      <c r="G1" s="613">
        <v>6.0</v>
      </c>
      <c r="H1" s="613">
        <v>7.0</v>
      </c>
      <c r="I1" s="613">
        <v>8.0</v>
      </c>
      <c r="J1" s="613">
        <v>9.0</v>
      </c>
      <c r="K1" s="613">
        <v>10.0</v>
      </c>
      <c r="L1" s="613">
        <v>11.0</v>
      </c>
      <c r="M1" s="613">
        <v>12.0</v>
      </c>
      <c r="N1" s="613">
        <v>13.0</v>
      </c>
      <c r="O1" s="615">
        <v>14.0</v>
      </c>
      <c r="P1" s="615">
        <v>15.0</v>
      </c>
      <c r="Q1" s="615">
        <v>16.0</v>
      </c>
      <c r="R1" s="615">
        <v>17.0</v>
      </c>
      <c r="S1" s="615">
        <v>18.0</v>
      </c>
      <c r="T1" s="615">
        <v>19.0</v>
      </c>
      <c r="U1" s="613">
        <v>16.0</v>
      </c>
      <c r="V1" s="613">
        <v>17.0</v>
      </c>
      <c r="W1" s="613">
        <v>18.0</v>
      </c>
      <c r="X1" s="613">
        <v>19.0</v>
      </c>
      <c r="Y1" s="613">
        <v>20.0</v>
      </c>
      <c r="Z1" s="613">
        <v>21.0</v>
      </c>
      <c r="AA1" s="613">
        <v>22.0</v>
      </c>
      <c r="AB1" s="616">
        <v>23.0</v>
      </c>
      <c r="AC1" s="613">
        <v>24.0</v>
      </c>
      <c r="AD1" s="613">
        <v>25.0</v>
      </c>
      <c r="AE1" s="613">
        <v>26.0</v>
      </c>
      <c r="AF1" s="613">
        <v>27.0</v>
      </c>
      <c r="AG1" s="613">
        <v>28.0</v>
      </c>
      <c r="AH1" s="613">
        <v>29.0</v>
      </c>
      <c r="AI1" s="613">
        <v>30.0</v>
      </c>
      <c r="AJ1" s="613">
        <v>31.0</v>
      </c>
      <c r="AK1" s="613">
        <v>32.0</v>
      </c>
      <c r="AL1" s="613">
        <v>33.0</v>
      </c>
      <c r="AM1" s="617">
        <v>34.0</v>
      </c>
      <c r="AN1" s="617">
        <v>35.0</v>
      </c>
      <c r="AO1" s="618">
        <v>37.0</v>
      </c>
      <c r="AP1" s="618">
        <v>36.0</v>
      </c>
      <c r="AQ1" s="618">
        <v>38.0</v>
      </c>
      <c r="AR1" s="619">
        <v>39.0</v>
      </c>
      <c r="AS1" s="620">
        <v>40.0</v>
      </c>
      <c r="AT1" s="620">
        <v>41.0</v>
      </c>
      <c r="AU1" s="620">
        <v>42.0</v>
      </c>
      <c r="AV1" s="620">
        <v>43.0</v>
      </c>
      <c r="AW1" s="620">
        <v>44.0</v>
      </c>
      <c r="AX1" s="619">
        <v>45.0</v>
      </c>
      <c r="AY1" s="620">
        <v>46.0</v>
      </c>
      <c r="AZ1" s="620">
        <v>47.0</v>
      </c>
      <c r="BA1" s="620">
        <v>48.0</v>
      </c>
      <c r="BB1" s="620">
        <v>49.0</v>
      </c>
      <c r="BC1" s="620">
        <v>50.0</v>
      </c>
      <c r="BD1" s="619">
        <v>51.0</v>
      </c>
      <c r="BE1" s="620">
        <v>52.0</v>
      </c>
      <c r="BF1" s="620">
        <v>53.0</v>
      </c>
      <c r="BG1" s="620">
        <v>54.0</v>
      </c>
      <c r="BH1" s="620">
        <v>55.0</v>
      </c>
      <c r="BI1" s="620">
        <v>56.0</v>
      </c>
      <c r="BJ1" s="620">
        <v>57.0</v>
      </c>
      <c r="BK1" s="619">
        <v>58.0</v>
      </c>
      <c r="BL1" s="620">
        <v>59.0</v>
      </c>
      <c r="BM1" s="620">
        <v>60.0</v>
      </c>
      <c r="BN1" s="620">
        <v>61.0</v>
      </c>
      <c r="BO1" s="620">
        <v>62.0</v>
      </c>
      <c r="BP1" s="619">
        <v>63.0</v>
      </c>
      <c r="BQ1" s="619">
        <v>64.0</v>
      </c>
      <c r="BR1" s="619">
        <v>65.0</v>
      </c>
      <c r="BS1" s="619">
        <v>66.0</v>
      </c>
      <c r="BT1" s="619">
        <v>67.0</v>
      </c>
      <c r="BU1" s="619">
        <v>68.0</v>
      </c>
      <c r="BV1" s="619">
        <v>69.0</v>
      </c>
      <c r="BW1" s="619">
        <v>70.0</v>
      </c>
      <c r="BX1" s="619">
        <v>71.0</v>
      </c>
      <c r="BY1" s="619">
        <v>72.0</v>
      </c>
      <c r="BZ1" s="619">
        <v>73.0</v>
      </c>
      <c r="CA1" s="620">
        <v>74.0</v>
      </c>
      <c r="CB1" s="620">
        <v>75.0</v>
      </c>
      <c r="CC1" s="620">
        <v>76.0</v>
      </c>
      <c r="CD1" s="621"/>
      <c r="CE1" s="577"/>
      <c r="CF1" s="507"/>
      <c r="CG1" s="507"/>
      <c r="CH1" s="507"/>
      <c r="CI1" s="507"/>
      <c r="CJ1" s="507"/>
      <c r="CK1" s="507"/>
      <c r="CL1" s="577"/>
      <c r="CM1" s="577"/>
      <c r="CN1" s="577"/>
      <c r="CO1" s="577"/>
      <c r="CP1" s="577"/>
      <c r="CQ1" s="577"/>
      <c r="CR1" s="577"/>
      <c r="CS1" s="577"/>
      <c r="CT1" s="622"/>
      <c r="CU1" s="622"/>
      <c r="CV1" s="622"/>
    </row>
    <row r="2" ht="20.25" customHeight="1">
      <c r="A2" s="623"/>
      <c r="B2" s="624" t="s">
        <v>1093</v>
      </c>
      <c r="C2" s="625" t="s">
        <v>1094</v>
      </c>
      <c r="D2" s="626"/>
      <c r="E2" s="626"/>
      <c r="F2" s="627"/>
      <c r="G2" s="628" t="s">
        <v>1095</v>
      </c>
      <c r="H2" s="626"/>
      <c r="I2" s="626"/>
      <c r="J2" s="626"/>
      <c r="K2" s="626"/>
      <c r="L2" s="626"/>
      <c r="M2" s="627"/>
      <c r="N2" s="629" t="s">
        <v>1096</v>
      </c>
      <c r="O2" s="626"/>
      <c r="P2" s="626"/>
      <c r="Q2" s="626"/>
      <c r="R2" s="626"/>
      <c r="S2" s="626"/>
      <c r="T2" s="627"/>
      <c r="U2" s="630" t="s">
        <v>1097</v>
      </c>
      <c r="V2" s="627"/>
      <c r="W2" s="630" t="s">
        <v>1098</v>
      </c>
      <c r="X2" s="627"/>
      <c r="Y2" s="630" t="s">
        <v>1099</v>
      </c>
      <c r="Z2" s="626"/>
      <c r="AA2" s="626"/>
      <c r="AB2" s="627"/>
      <c r="AC2" s="631" t="s">
        <v>1100</v>
      </c>
      <c r="AD2" s="626"/>
      <c r="AE2" s="626"/>
      <c r="AF2" s="626"/>
      <c r="AG2" s="626"/>
      <c r="AH2" s="626"/>
      <c r="AI2" s="626"/>
      <c r="AJ2" s="626"/>
      <c r="AK2" s="626"/>
      <c r="AL2" s="627"/>
      <c r="AM2" s="632" t="s">
        <v>1101</v>
      </c>
      <c r="AN2" s="633" t="s">
        <v>1102</v>
      </c>
      <c r="AO2" s="634" t="s">
        <v>1103</v>
      </c>
      <c r="AP2" s="626"/>
      <c r="AQ2" s="627"/>
      <c r="AR2" s="630" t="s">
        <v>1104</v>
      </c>
      <c r="AS2" s="626"/>
      <c r="AT2" s="626"/>
      <c r="AU2" s="626"/>
      <c r="AV2" s="626"/>
      <c r="AW2" s="627"/>
      <c r="AX2" s="630" t="s">
        <v>1104</v>
      </c>
      <c r="AY2" s="626"/>
      <c r="AZ2" s="626"/>
      <c r="BA2" s="626"/>
      <c r="BB2" s="626"/>
      <c r="BC2" s="627"/>
      <c r="BD2" s="630" t="s">
        <v>1104</v>
      </c>
      <c r="BE2" s="626"/>
      <c r="BF2" s="626"/>
      <c r="BG2" s="626"/>
      <c r="BH2" s="626"/>
      <c r="BI2" s="627"/>
      <c r="BJ2" s="635" t="s">
        <v>1105</v>
      </c>
      <c r="BK2" s="630" t="s">
        <v>1106</v>
      </c>
      <c r="BL2" s="626"/>
      <c r="BM2" s="626"/>
      <c r="BN2" s="626"/>
      <c r="BO2" s="626"/>
      <c r="BP2" s="627"/>
      <c r="BQ2" s="630" t="s">
        <v>1106</v>
      </c>
      <c r="BR2" s="626"/>
      <c r="BS2" s="626"/>
      <c r="BT2" s="626"/>
      <c r="BU2" s="626"/>
      <c r="BV2" s="627"/>
      <c r="BW2" s="630" t="s">
        <v>1106</v>
      </c>
      <c r="BX2" s="626"/>
      <c r="BY2" s="626"/>
      <c r="BZ2" s="626"/>
      <c r="CA2" s="626"/>
      <c r="CB2" s="627"/>
      <c r="CC2" s="635" t="s">
        <v>1107</v>
      </c>
      <c r="CD2" s="636" t="s">
        <v>1108</v>
      </c>
      <c r="CE2" s="584"/>
      <c r="CF2" s="43"/>
      <c r="CG2" s="43"/>
      <c r="CH2" s="43"/>
      <c r="CI2" s="43"/>
      <c r="CJ2" s="43"/>
      <c r="CK2" s="43"/>
      <c r="CL2" s="584"/>
      <c r="CM2" s="584"/>
      <c r="CN2" s="584"/>
      <c r="CO2" s="584"/>
      <c r="CP2" s="584"/>
      <c r="CQ2" s="584"/>
      <c r="CR2" s="584"/>
      <c r="CS2" s="584"/>
      <c r="CT2" s="637"/>
      <c r="CU2" s="637"/>
      <c r="CV2" s="637"/>
    </row>
    <row r="3" ht="12.0" customHeight="1">
      <c r="B3" s="638"/>
      <c r="C3" s="639" t="s">
        <v>1109</v>
      </c>
      <c r="D3" s="640" t="s">
        <v>1110</v>
      </c>
      <c r="E3" s="640" t="s">
        <v>1111</v>
      </c>
      <c r="F3" s="641"/>
      <c r="G3" s="639" t="s">
        <v>1109</v>
      </c>
      <c r="I3" s="640" t="s">
        <v>1110</v>
      </c>
      <c r="K3" s="640" t="s">
        <v>1111</v>
      </c>
      <c r="M3" s="641"/>
      <c r="N3" s="639" t="s">
        <v>1109</v>
      </c>
      <c r="P3" s="640" t="s">
        <v>1110</v>
      </c>
      <c r="R3" s="640" t="s">
        <v>1111</v>
      </c>
      <c r="T3" s="641"/>
      <c r="U3" s="642"/>
      <c r="V3" s="643"/>
      <c r="W3" s="642"/>
      <c r="X3" s="643"/>
      <c r="Y3" s="642"/>
      <c r="Z3" s="644"/>
      <c r="AA3" s="644"/>
      <c r="AB3" s="641"/>
      <c r="AC3" s="639" t="s">
        <v>1109</v>
      </c>
      <c r="AF3" s="640" t="s">
        <v>1110</v>
      </c>
      <c r="AI3" s="640" t="s">
        <v>1111</v>
      </c>
      <c r="AL3" s="641"/>
      <c r="AM3" s="645">
        <v>100.0</v>
      </c>
      <c r="AN3" s="646">
        <v>60.0</v>
      </c>
      <c r="AO3" s="644"/>
      <c r="AP3" s="644"/>
      <c r="AQ3" s="641"/>
      <c r="AR3" s="639" t="s">
        <v>1109</v>
      </c>
      <c r="AW3" s="643"/>
      <c r="AX3" s="639" t="s">
        <v>1110</v>
      </c>
      <c r="BC3" s="643"/>
      <c r="BD3" s="639" t="s">
        <v>1111</v>
      </c>
      <c r="BI3" s="643"/>
      <c r="BJ3" s="645" t="s">
        <v>1112</v>
      </c>
      <c r="BK3" s="639" t="s">
        <v>1109</v>
      </c>
      <c r="BP3" s="643"/>
      <c r="BQ3" s="639" t="s">
        <v>1110</v>
      </c>
      <c r="BV3" s="643"/>
      <c r="BW3" s="639" t="s">
        <v>1111</v>
      </c>
      <c r="CB3" s="643"/>
      <c r="CC3" s="645" t="s">
        <v>1112</v>
      </c>
      <c r="CD3" s="647"/>
      <c r="CE3" s="77"/>
      <c r="CF3" s="648" t="s">
        <v>1113</v>
      </c>
      <c r="CG3" s="649"/>
      <c r="CH3" s="650" t="s">
        <v>1114</v>
      </c>
      <c r="CI3" s="649"/>
      <c r="CJ3" s="650" t="s">
        <v>1115</v>
      </c>
      <c r="CK3" s="16"/>
      <c r="CL3" s="77"/>
      <c r="CM3" s="77"/>
      <c r="CN3" s="651" t="s">
        <v>1116</v>
      </c>
      <c r="CQ3" s="77"/>
      <c r="CR3" s="77"/>
      <c r="CS3" s="77"/>
      <c r="CT3" s="652"/>
      <c r="CU3" s="652"/>
      <c r="CV3" s="652"/>
    </row>
    <row r="4" ht="18.75" customHeight="1">
      <c r="B4" s="653"/>
      <c r="C4" s="654"/>
      <c r="D4" s="655"/>
      <c r="E4" s="655"/>
      <c r="F4" s="656" t="s">
        <v>1117</v>
      </c>
      <c r="G4" s="657" t="s">
        <v>1118</v>
      </c>
      <c r="H4" s="658" t="s">
        <v>1119</v>
      </c>
      <c r="I4" s="658" t="s">
        <v>1118</v>
      </c>
      <c r="J4" s="658" t="s">
        <v>1119</v>
      </c>
      <c r="K4" s="658" t="s">
        <v>1118</v>
      </c>
      <c r="L4" s="658" t="s">
        <v>1119</v>
      </c>
      <c r="M4" s="656" t="s">
        <v>1117</v>
      </c>
      <c r="N4" s="659" t="s">
        <v>1120</v>
      </c>
      <c r="O4" s="660" t="s">
        <v>52</v>
      </c>
      <c r="P4" s="660" t="s">
        <v>1120</v>
      </c>
      <c r="Q4" s="660" t="s">
        <v>52</v>
      </c>
      <c r="R4" s="660" t="s">
        <v>1120</v>
      </c>
      <c r="S4" s="660" t="s">
        <v>52</v>
      </c>
      <c r="T4" s="656" t="s">
        <v>1117</v>
      </c>
      <c r="U4" s="661" t="s">
        <v>1121</v>
      </c>
      <c r="V4" s="656" t="s">
        <v>1117</v>
      </c>
      <c r="W4" s="654"/>
      <c r="X4" s="656" t="s">
        <v>1117</v>
      </c>
      <c r="Y4" s="657" t="s">
        <v>1122</v>
      </c>
      <c r="Z4" s="658" t="s">
        <v>1123</v>
      </c>
      <c r="AA4" s="662" t="s">
        <v>1124</v>
      </c>
      <c r="AB4" s="656" t="s">
        <v>1117</v>
      </c>
      <c r="AC4" s="661" t="s">
        <v>1011</v>
      </c>
      <c r="AD4" s="662" t="s">
        <v>1125</v>
      </c>
      <c r="AE4" s="658" t="s">
        <v>1126</v>
      </c>
      <c r="AF4" s="662" t="s">
        <v>1011</v>
      </c>
      <c r="AG4" s="662" t="s">
        <v>1125</v>
      </c>
      <c r="AH4" s="662" t="s">
        <v>1126</v>
      </c>
      <c r="AI4" s="662" t="s">
        <v>1011</v>
      </c>
      <c r="AJ4" s="662" t="s">
        <v>1125</v>
      </c>
      <c r="AK4" s="662" t="s">
        <v>1126</v>
      </c>
      <c r="AL4" s="656" t="s">
        <v>1117</v>
      </c>
      <c r="AM4" s="663" t="s">
        <v>1117</v>
      </c>
      <c r="AN4" s="663" t="s">
        <v>1117</v>
      </c>
      <c r="AO4" s="658" t="s">
        <v>1127</v>
      </c>
      <c r="AP4" s="658" t="s">
        <v>1128</v>
      </c>
      <c r="AQ4" s="656" t="s">
        <v>1117</v>
      </c>
      <c r="AR4" s="664" t="s">
        <v>1129</v>
      </c>
      <c r="AS4" s="658" t="s">
        <v>1130</v>
      </c>
      <c r="AT4" s="658" t="s">
        <v>1091</v>
      </c>
      <c r="AU4" s="658" t="s">
        <v>1131</v>
      </c>
      <c r="AV4" s="658" t="s">
        <v>1074</v>
      </c>
      <c r="AW4" s="665"/>
      <c r="AX4" s="664" t="s">
        <v>1129</v>
      </c>
      <c r="AY4" s="658" t="s">
        <v>1130</v>
      </c>
      <c r="AZ4" s="658" t="s">
        <v>1091</v>
      </c>
      <c r="BA4" s="658" t="s">
        <v>1131</v>
      </c>
      <c r="BB4" s="658" t="s">
        <v>1074</v>
      </c>
      <c r="BC4" s="665"/>
      <c r="BD4" s="664" t="s">
        <v>1129</v>
      </c>
      <c r="BE4" s="658" t="s">
        <v>1130</v>
      </c>
      <c r="BF4" s="658" t="s">
        <v>1091</v>
      </c>
      <c r="BG4" s="658" t="s">
        <v>1131</v>
      </c>
      <c r="BH4" s="658" t="s">
        <v>1074</v>
      </c>
      <c r="BI4" s="665"/>
      <c r="BJ4" s="656" t="s">
        <v>1117</v>
      </c>
      <c r="BK4" s="664" t="s">
        <v>1129</v>
      </c>
      <c r="BL4" s="658" t="s">
        <v>1130</v>
      </c>
      <c r="BM4" s="658" t="s">
        <v>1091</v>
      </c>
      <c r="BN4" s="658" t="s">
        <v>1131</v>
      </c>
      <c r="BO4" s="658" t="s">
        <v>1074</v>
      </c>
      <c r="BP4" s="665"/>
      <c r="BQ4" s="664" t="s">
        <v>1129</v>
      </c>
      <c r="BR4" s="658" t="s">
        <v>1130</v>
      </c>
      <c r="BS4" s="658" t="s">
        <v>1091</v>
      </c>
      <c r="BT4" s="658" t="s">
        <v>1131</v>
      </c>
      <c r="BU4" s="658" t="s">
        <v>1074</v>
      </c>
      <c r="BV4" s="665"/>
      <c r="BW4" s="664" t="s">
        <v>1129</v>
      </c>
      <c r="BX4" s="658" t="s">
        <v>1130</v>
      </c>
      <c r="BY4" s="658" t="s">
        <v>1091</v>
      </c>
      <c r="BZ4" s="658" t="s">
        <v>1131</v>
      </c>
      <c r="CA4" s="658" t="s">
        <v>1074</v>
      </c>
      <c r="CB4" s="665"/>
      <c r="CC4" s="656" t="s">
        <v>1117</v>
      </c>
      <c r="CD4" s="666"/>
      <c r="CE4" s="193"/>
      <c r="CF4" s="667" t="s">
        <v>148</v>
      </c>
      <c r="CG4" s="668"/>
      <c r="CH4" s="669" t="str">
        <f>vlookup($CF$4,$A$5:$CD$49,82,false)</f>
        <v>¥1,000</v>
      </c>
      <c r="CI4" s="668"/>
      <c r="CJ4" s="669">
        <f>vlookup($CF$4,$A$5:$CD$49,2,false)</f>
        <v>115</v>
      </c>
      <c r="CK4" s="25"/>
      <c r="CL4" s="193"/>
      <c r="CM4" s="193"/>
      <c r="CQ4" s="193"/>
      <c r="CR4" s="193"/>
      <c r="CS4" s="193"/>
      <c r="CT4" s="670"/>
      <c r="CU4" s="670"/>
      <c r="CV4" s="670"/>
    </row>
    <row r="5" ht="13.5" customHeight="1">
      <c r="A5" s="671" t="s">
        <v>43</v>
      </c>
      <c r="B5" s="672">
        <f t="shared" ref="B5:B30" si="1">IF($A5="","",SUM(F5,M5,T5,V5,X5,Z5,AB5,AL5,AM5,AN5,AQ5,BJ5,CC5))</f>
        <v>238.9</v>
      </c>
      <c r="C5" s="673"/>
      <c r="D5" s="673"/>
      <c r="E5" s="673"/>
      <c r="F5" s="674">
        <f t="shared" ref="F5:F30" si="2">if(C5="○",30,if(C5="△",15,0))+if(D5="○",30,if(D5="△",15,0))+if(E5="○",30,if(E5="△",15,0))</f>
        <v>0</v>
      </c>
      <c r="G5" s="675"/>
      <c r="H5" s="675"/>
      <c r="I5" s="675"/>
      <c r="J5" s="675"/>
      <c r="K5" s="675"/>
      <c r="L5" s="675"/>
      <c r="M5" s="676">
        <f t="shared" ref="M5:M30" si="3">IF($A5="","",((G5+I5+K5)*1)+((H5+J5+L5)*0.5))</f>
        <v>0</v>
      </c>
      <c r="N5" s="677"/>
      <c r="O5" s="677"/>
      <c r="P5" s="677"/>
      <c r="Q5" s="677"/>
      <c r="R5" s="677"/>
      <c r="S5" s="677"/>
      <c r="T5" s="678">
        <f t="shared" ref="T5:T30" si="4">IF($A5="","",(N5*10+P5*10+R5*10)+(O5*-10+Q5*-10+S5*-10))</f>
        <v>0</v>
      </c>
      <c r="U5" s="592"/>
      <c r="V5" s="678">
        <f t="shared" ref="V5:V30" si="5">IF($A5="","",(50-U5))</f>
        <v>50</v>
      </c>
      <c r="W5" s="592"/>
      <c r="X5" s="678">
        <f t="shared" ref="X5:X30" si="6">IF($A5="","",(W5*-50))</f>
        <v>0</v>
      </c>
      <c r="Y5" s="679"/>
      <c r="Z5" s="678">
        <f t="shared" ref="Z5:Z30" si="7">if(Y5="",0,if(Y5="0",0,if(Y5="1",0,if(Y5&gt;3,(Y5-2)*-20,0))))</f>
        <v>0</v>
      </c>
      <c r="AA5" s="592"/>
      <c r="AB5" s="678">
        <f t="shared" ref="AB5:AB30" si="8">IF($A5="","",if(AA5&lt;5,0,-50))</f>
        <v>0</v>
      </c>
      <c r="AC5" s="675"/>
      <c r="AD5" s="680"/>
      <c r="AE5" s="680"/>
      <c r="AF5" s="675"/>
      <c r="AG5" s="680"/>
      <c r="AH5" s="680"/>
      <c r="AI5" s="677"/>
      <c r="AJ5" s="592"/>
      <c r="AK5" s="592"/>
      <c r="AL5" s="681">
        <f t="shared" ref="AL5:AL30" si="9">IF($A5="","",(AC5*3+AD5*2+AE5*2)+(AF5*3+AG5*2+AH5*2)+(AI5*3+AJ5*2+AK5*2))</f>
        <v>0</v>
      </c>
      <c r="AM5" s="682"/>
      <c r="AN5" s="683"/>
      <c r="AO5" s="684">
        <v>18.6</v>
      </c>
      <c r="AP5" s="684">
        <v>20.9</v>
      </c>
      <c r="AQ5" s="681">
        <f t="shared" ref="AQ5:AQ30" si="10">IF($A5="","",if(or(25&gt;=AP5,20&gt;=AO5),30,0))</f>
        <v>30</v>
      </c>
      <c r="AR5" s="675">
        <v>17000.0</v>
      </c>
      <c r="AS5" s="685" t="str">
        <f t="shared" ref="AS5:AS30" si="11">if(AR5&gt;=20000,"SS",if(AR5&gt;=15000,"S",if(AR5&gt;=10000,"A",if(AR5&gt;=9000,"B",if(AR5&gt;=8000,"C",if(AR5&gt;=7000,"D",if(AR5&gt;=5000,"E",if(AR5&gt;=3000,"F","Z"))))))))</f>
        <v>S</v>
      </c>
      <c r="AT5" s="596">
        <v>12.0</v>
      </c>
      <c r="AU5" s="596">
        <v>1.0</v>
      </c>
      <c r="AV5" s="596">
        <v>20.0</v>
      </c>
      <c r="AW5" s="686">
        <f t="shared" ref="AW5:AW30" si="12">if(AS5="S",AT5*2.3+AU5*3.3+AV5*1,if(AS5="A",AT5*2+AU5*3+AV5*1,if(AS5="B",AT5*1.6+AU5*2.6+AV5*1,if(AS5="C",AT5*1.4+AU5*2.4+AV5*1,if(AS5="D",AT5*1.2+AU5*2.2+AV5*1,if(AS5="E",AT5*1+AU5*2+AV5*1,if(AS5="F",AT5*0.8+AU5*1.7+AV5*1,AT5*0.5+AU5*1.5+AV5*1)))))))
</f>
        <v>50.9</v>
      </c>
      <c r="AX5" s="596">
        <v>17000.0</v>
      </c>
      <c r="AY5" s="687" t="str">
        <f t="shared" ref="AY5:AY30" si="13">if(AX5&gt;=20000,"SS",if(AX5&gt;=15000,"S",if(AX5&gt;=10000,"A",if(AX5&gt;=9000,"B",if(AX5&gt;=8000,"C",if(AX5&gt;=7000,"D",if(AX5&gt;=5000,"E",if(AX5&gt;=3000,"F","Z"))))))))</f>
        <v>S</v>
      </c>
      <c r="AZ5" s="596">
        <v>10.0</v>
      </c>
      <c r="BA5" s="596">
        <v>4.0</v>
      </c>
      <c r="BB5" s="596">
        <v>24.0</v>
      </c>
      <c r="BC5" s="686">
        <f t="shared" ref="BC5:BC30" si="14">if(AY5="S",AZ5*2.3+BA5*3.3+BB5*1,if(AY5="A",AZ5*2+BA5*3+BB5*1,if(AY5="B",AZ5*1.6+BA5*2.6+BB5*1,if(AY5="C",AZ5*1.4+BA5*2.4+BB5*1,if(AY5="D",AZ5*1.2+BA5*2.2+BB5*1,if(AY5="E",AZ5*1+BA5*2+BB5*1,if(AY5="F",AZ5*0.8+BA5*1.7+BB5*1,AZ5*0.5+BA5*1.5+BB5*1)))))))
</f>
        <v>60.2</v>
      </c>
      <c r="BD5" s="596">
        <v>17000.0</v>
      </c>
      <c r="BE5" s="687" t="str">
        <f t="shared" ref="BE5:BE30" si="15">if(BD5&gt;=20000,"SS",if(BD5&gt;=15000,"S",if(BD5&gt;=10000,"A",if(BD5&gt;=9000,"B",if(BD5&gt;=8000,"C",if(BD5&gt;=7000,"D",if(BD5&gt;=5000,"E",if(BD5&gt;=3000,"F","Z"))))))))</f>
        <v>S</v>
      </c>
      <c r="BF5" s="677"/>
      <c r="BG5" s="677"/>
      <c r="BH5" s="677"/>
      <c r="BI5" s="686">
        <f t="shared" ref="BI5:BI30" si="16">if(BE5="S",BF5*2.3+BG5*3.3+BH5*1,if(BE5="A",BF5*2+BG5*3+BH5*1,if(BE5="B",BF5*1.6+BG5*2.6+BH5*1,if(BE5="C",BF5*1.4+BG5*2.4+BH5*1,if(BE5="D",BF5*1.2+BG5*2.2+BH5*1,if(BE5="E",BF5*1+BG5*2+BH5*1,if(BE5="F",BF5*0.8+BG5*1.7+BH5*1,BF5*0.5+BG5*1.5+BH5*1)))))))
</f>
        <v>0</v>
      </c>
      <c r="BJ5" s="676">
        <f t="shared" ref="BJ5:BJ30" si="17">AW5+BC5+BI5</f>
        <v>111.1</v>
      </c>
      <c r="BK5" s="675">
        <v>4392.0</v>
      </c>
      <c r="BL5" s="687" t="str">
        <f t="shared" ref="BL5:BL30" si="18">if(BK5&gt;=20000,"SS",if(BK5&gt;=15000,"S",if(BK5&gt;=10000,"A",if(BK5&gt;=9000,"B",if(BK5&gt;=8000,"C",if(BK5&gt;=7000,"D",if(BK5&gt;=5000,"E",if(BK5&gt;=3000,"F","Z"))))))))</f>
        <v>F</v>
      </c>
      <c r="BM5" s="596">
        <v>0.0</v>
      </c>
      <c r="BN5" s="596">
        <v>1.0</v>
      </c>
      <c r="BO5" s="596">
        <v>20.0</v>
      </c>
      <c r="BP5" s="686">
        <f t="shared" ref="BP5:BP30" si="19">if(BL5="S",BM5*2.3+BN5*3.3+BO5*1,if(BL5="A",BM5*2+BN5*3+BO5*1,if(BL5="B",BM5*1.6+BN5*2.6+BO5*1,if(BL5="C",BM5*1.4+BN5*2.4+BO5*1,if(BL5="D",BM5*1.2+BN5*2.2+BO5*1,if(BL5="E",BM5*1+BN5*2+BO5*1,if(BL5="F",BM5*0.8+BN5*1.7+BO5*1,BM5*0.5+BN5*1.5+BO5*1)))))))
</f>
        <v>21.7</v>
      </c>
      <c r="BQ5" s="596">
        <v>4397.0</v>
      </c>
      <c r="BR5" s="687" t="str">
        <f t="shared" ref="BR5:BR30" si="20">if(BQ5&gt;=20000,"SS",if(BQ5&gt;=15000,"S",if(BQ5&gt;=10000,"A",if(BQ5&gt;=9000,"B",if(BQ5&gt;=8000,"C",if(BQ5&gt;=7000,"D",if(BQ5&gt;=5000,"E",if(BQ5&gt;=3000,"F","Z"))))))))</f>
        <v>F</v>
      </c>
      <c r="BS5" s="596">
        <v>0.0</v>
      </c>
      <c r="BT5" s="596">
        <v>3.0</v>
      </c>
      <c r="BU5" s="596">
        <v>21.0</v>
      </c>
      <c r="BV5" s="686">
        <f t="shared" ref="BV5:BV30" si="21">if(BR5="S",BS5*2.3+BT5*3.3+BU5*1,if(BR5="A",BS5*2+BT5*3+BU5*1,if(BR5="B",BS5*1.6+BT5*2.6+BU5*1,if(BR5="C",BS5*1.4+BT5*2.4+BU5*1,if(BR5="D",BS5*1.2+BT5*2.2+BU5*1,if(BR5="E",BS5*1+BT5*2+BU5*1,if(BR5="F",BS5*0.8+BT5*1.7+BU5*1,BS5*0.5+BT5*1.5+BU5*1)))))))
</f>
        <v>26.1</v>
      </c>
      <c r="BW5" s="596">
        <v>4404.0</v>
      </c>
      <c r="BX5" s="687" t="str">
        <f t="shared" ref="BX5:BX30" si="22">if(BW5&gt;=20000,"SS",if(BW5&gt;=15000,"S",if(BW5&gt;=10000,"A",if(BW5&gt;=9000,"B",if(BW5&gt;=8000,"C",if(BW5&gt;=7000,"D",if(BW5&gt;=5000,"E",if(BW5&gt;=3000,"F","Z"))))))))</f>
        <v>F</v>
      </c>
      <c r="BY5" s="677"/>
      <c r="BZ5" s="677"/>
      <c r="CA5" s="677"/>
      <c r="CB5" s="686">
        <f t="shared" ref="CB5:CB30" si="23">if(BX5="S",BY5*2.3+BZ5*3.3+CA5*1,if(BX5="A",BY5*2+BZ5*3+CA5*1,if(BX5="B",BY5*1.6+BZ5*2.6+CA5*1,if(BX5="C",BY5*1.4+BZ5*2.4+CA5*1,if(BX5="D",BY5*1.2+BZ5*2.2+CA5*1,if(BX5="E",BY5*1+BZ5*2+CA5*1,if(BX5="F",BY5*0.8+BZ5*1.7+CA5*1,BY5*0.5+BZ5*1.5+CA5*1)))))))
</f>
        <v>0</v>
      </c>
      <c r="CC5" s="676">
        <f t="shared" ref="CC5:CC30" si="24">BP5+BV5+CB5</f>
        <v>47.8</v>
      </c>
      <c r="CD5" s="688" t="str">
        <f t="shared" ref="CD5:CD30" si="25">if(B5&gt;=650,"¥1,800",if(B5&gt;=600,"¥1,700",if(B5&gt;=550,"¥1,600",if(B5&gt;=400,"¥1,500",if(B5&gt;=200,"¥1,250","¥1,000")))))</f>
        <v>¥1,250</v>
      </c>
      <c r="CE5" s="584"/>
      <c r="CF5" s="689"/>
      <c r="CG5" s="689"/>
      <c r="CH5" s="689"/>
      <c r="CI5" s="689"/>
      <c r="CJ5" s="689"/>
      <c r="CK5" s="689"/>
      <c r="CL5" s="584"/>
      <c r="CM5" s="690"/>
      <c r="CN5" s="691">
        <v>1.0</v>
      </c>
      <c r="CO5" s="637" t="str">
        <f t="array" ref="CO5:CP42">SORT(A5:B42,2,FALSE)</f>
        <v>セリカ</v>
      </c>
      <c r="CP5" s="692">
        <v>368.0</v>
      </c>
      <c r="CQ5" s="584"/>
      <c r="CR5" s="693" t="s">
        <v>1132</v>
      </c>
      <c r="CS5" s="694">
        <v>1800.0</v>
      </c>
      <c r="CT5" s="695"/>
      <c r="CU5" s="695"/>
      <c r="CV5" s="695"/>
    </row>
    <row r="6" ht="13.5" customHeight="1">
      <c r="A6" s="671" t="s">
        <v>53</v>
      </c>
      <c r="B6" s="672">
        <f t="shared" si="1"/>
        <v>148.5</v>
      </c>
      <c r="C6" s="673"/>
      <c r="D6" s="673"/>
      <c r="E6" s="673"/>
      <c r="F6" s="674">
        <f t="shared" si="2"/>
        <v>0</v>
      </c>
      <c r="G6" s="675"/>
      <c r="H6" s="675"/>
      <c r="I6" s="675"/>
      <c r="J6" s="675"/>
      <c r="K6" s="675"/>
      <c r="L6" s="675"/>
      <c r="M6" s="676">
        <f t="shared" si="3"/>
        <v>0</v>
      </c>
      <c r="N6" s="592"/>
      <c r="O6" s="592"/>
      <c r="P6" s="592"/>
      <c r="Q6" s="592"/>
      <c r="R6" s="592"/>
      <c r="S6" s="592"/>
      <c r="T6" s="678">
        <f t="shared" si="4"/>
        <v>0</v>
      </c>
      <c r="U6" s="677"/>
      <c r="V6" s="678">
        <f t="shared" si="5"/>
        <v>50</v>
      </c>
      <c r="W6" s="592"/>
      <c r="X6" s="678">
        <f t="shared" si="6"/>
        <v>0</v>
      </c>
      <c r="Y6" s="679"/>
      <c r="Z6" s="678">
        <f t="shared" si="7"/>
        <v>0</v>
      </c>
      <c r="AA6" s="592"/>
      <c r="AB6" s="678">
        <f t="shared" si="8"/>
        <v>0</v>
      </c>
      <c r="AC6" s="680"/>
      <c r="AD6" s="675"/>
      <c r="AE6" s="680"/>
      <c r="AF6" s="680"/>
      <c r="AG6" s="675"/>
      <c r="AH6" s="680"/>
      <c r="AI6" s="592"/>
      <c r="AJ6" s="592"/>
      <c r="AK6" s="592"/>
      <c r="AL6" s="681">
        <f t="shared" si="9"/>
        <v>0</v>
      </c>
      <c r="AM6" s="682"/>
      <c r="AN6" s="683"/>
      <c r="AO6" s="684">
        <v>18.0</v>
      </c>
      <c r="AP6" s="684">
        <v>20.3</v>
      </c>
      <c r="AQ6" s="681">
        <f t="shared" si="10"/>
        <v>30</v>
      </c>
      <c r="AR6" s="675">
        <v>6497.0</v>
      </c>
      <c r="AS6" s="685" t="str">
        <f t="shared" si="11"/>
        <v>E</v>
      </c>
      <c r="AT6" s="596">
        <v>0.0</v>
      </c>
      <c r="AU6" s="596">
        <v>0.0</v>
      </c>
      <c r="AV6" s="596">
        <v>17.0</v>
      </c>
      <c r="AW6" s="686">
        <f t="shared" si="12"/>
        <v>17</v>
      </c>
      <c r="AX6" s="596">
        <v>6468.0</v>
      </c>
      <c r="AY6" s="687" t="str">
        <f t="shared" si="13"/>
        <v>E</v>
      </c>
      <c r="AZ6" s="596">
        <v>1.0</v>
      </c>
      <c r="BA6" s="596">
        <v>1.0</v>
      </c>
      <c r="BB6" s="596">
        <v>16.0</v>
      </c>
      <c r="BC6" s="686">
        <f t="shared" si="14"/>
        <v>19</v>
      </c>
      <c r="BD6" s="596">
        <v>6445.0</v>
      </c>
      <c r="BE6" s="687" t="str">
        <f t="shared" si="15"/>
        <v>E</v>
      </c>
      <c r="BF6" s="677"/>
      <c r="BG6" s="677"/>
      <c r="BH6" s="677"/>
      <c r="BI6" s="686">
        <f t="shared" si="16"/>
        <v>0</v>
      </c>
      <c r="BJ6" s="676">
        <f t="shared" si="17"/>
        <v>36</v>
      </c>
      <c r="BK6" s="675">
        <v>944.0</v>
      </c>
      <c r="BL6" s="687" t="str">
        <f t="shared" si="18"/>
        <v>Z</v>
      </c>
      <c r="BM6" s="596">
        <v>0.0</v>
      </c>
      <c r="BN6" s="596">
        <v>1.0</v>
      </c>
      <c r="BO6" s="596">
        <v>14.0</v>
      </c>
      <c r="BP6" s="686">
        <f t="shared" si="19"/>
        <v>15.5</v>
      </c>
      <c r="BQ6" s="596">
        <v>955.0</v>
      </c>
      <c r="BR6" s="687" t="str">
        <f t="shared" si="20"/>
        <v>Z</v>
      </c>
      <c r="BS6" s="596">
        <v>0.0</v>
      </c>
      <c r="BT6" s="596">
        <v>2.0</v>
      </c>
      <c r="BU6" s="596">
        <v>14.0</v>
      </c>
      <c r="BV6" s="686">
        <f t="shared" si="21"/>
        <v>17</v>
      </c>
      <c r="BW6" s="596">
        <v>974.0</v>
      </c>
      <c r="BX6" s="687" t="str">
        <f t="shared" si="22"/>
        <v>Z</v>
      </c>
      <c r="BY6" s="677"/>
      <c r="BZ6" s="677"/>
      <c r="CA6" s="677"/>
      <c r="CB6" s="686">
        <f t="shared" si="23"/>
        <v>0</v>
      </c>
      <c r="CC6" s="676">
        <f t="shared" si="24"/>
        <v>32.5</v>
      </c>
      <c r="CD6" s="688" t="str">
        <f t="shared" si="25"/>
        <v>¥1,000</v>
      </c>
      <c r="CE6" s="584"/>
      <c r="CF6" s="696" t="s">
        <v>1094</v>
      </c>
      <c r="CG6" s="697"/>
      <c r="CH6" s="698" t="s">
        <v>1133</v>
      </c>
      <c r="CI6" s="698" t="s">
        <v>1134</v>
      </c>
      <c r="CJ6" s="698" t="s">
        <v>1135</v>
      </c>
      <c r="CK6" s="699" t="s">
        <v>1136</v>
      </c>
      <c r="CL6" s="78"/>
      <c r="CM6" s="78"/>
      <c r="CN6" s="691">
        <v>2.0</v>
      </c>
      <c r="CO6" s="637" t="s">
        <v>124</v>
      </c>
      <c r="CP6" s="692">
        <v>268.7</v>
      </c>
      <c r="CQ6" s="584"/>
      <c r="CR6" s="700" t="s">
        <v>1137</v>
      </c>
      <c r="CS6" s="701">
        <v>1700.0</v>
      </c>
      <c r="CT6" s="695"/>
      <c r="CU6" s="695"/>
      <c r="CV6" s="695"/>
    </row>
    <row r="7" ht="13.5" customHeight="1">
      <c r="A7" s="671" t="s">
        <v>61</v>
      </c>
      <c r="B7" s="672">
        <f t="shared" si="1"/>
        <v>188.4</v>
      </c>
      <c r="C7" s="673"/>
      <c r="D7" s="673"/>
      <c r="E7" s="673"/>
      <c r="F7" s="674">
        <f t="shared" si="2"/>
        <v>0</v>
      </c>
      <c r="G7" s="675"/>
      <c r="H7" s="675"/>
      <c r="I7" s="675"/>
      <c r="J7" s="675"/>
      <c r="K7" s="675"/>
      <c r="L7" s="675"/>
      <c r="M7" s="676">
        <f t="shared" si="3"/>
        <v>0</v>
      </c>
      <c r="N7" s="680"/>
      <c r="O7" s="592"/>
      <c r="P7" s="592"/>
      <c r="Q7" s="592"/>
      <c r="R7" s="592"/>
      <c r="S7" s="592"/>
      <c r="T7" s="678">
        <f t="shared" si="4"/>
        <v>0</v>
      </c>
      <c r="U7" s="677"/>
      <c r="V7" s="678">
        <f t="shared" si="5"/>
        <v>50</v>
      </c>
      <c r="W7" s="592"/>
      <c r="X7" s="678">
        <f t="shared" si="6"/>
        <v>0</v>
      </c>
      <c r="Y7" s="679"/>
      <c r="Z7" s="678">
        <f t="shared" si="7"/>
        <v>0</v>
      </c>
      <c r="AA7" s="592"/>
      <c r="AB7" s="678">
        <f t="shared" si="8"/>
        <v>0</v>
      </c>
      <c r="AC7" s="675"/>
      <c r="AD7" s="675"/>
      <c r="AE7" s="680"/>
      <c r="AF7" s="675"/>
      <c r="AG7" s="675"/>
      <c r="AH7" s="680"/>
      <c r="AI7" s="677"/>
      <c r="AJ7" s="677"/>
      <c r="AK7" s="592"/>
      <c r="AL7" s="681">
        <f t="shared" si="9"/>
        <v>0</v>
      </c>
      <c r="AM7" s="682"/>
      <c r="AN7" s="683"/>
      <c r="AO7" s="684">
        <v>20.7</v>
      </c>
      <c r="AP7" s="684">
        <v>23.1</v>
      </c>
      <c r="AQ7" s="681">
        <f t="shared" si="10"/>
        <v>30</v>
      </c>
      <c r="AR7" s="675">
        <v>4878.0</v>
      </c>
      <c r="AS7" s="685" t="str">
        <f t="shared" si="11"/>
        <v>F</v>
      </c>
      <c r="AT7" s="596">
        <v>4.0</v>
      </c>
      <c r="AU7" s="596">
        <v>0.0</v>
      </c>
      <c r="AV7" s="596">
        <v>28.0</v>
      </c>
      <c r="AW7" s="686">
        <f t="shared" si="12"/>
        <v>31.2</v>
      </c>
      <c r="AX7" s="596">
        <v>4887.0</v>
      </c>
      <c r="AY7" s="687" t="str">
        <f t="shared" si="13"/>
        <v>F</v>
      </c>
      <c r="AZ7" s="596">
        <v>6.0</v>
      </c>
      <c r="BA7" s="596">
        <v>2.0</v>
      </c>
      <c r="BB7" s="596">
        <v>28.0</v>
      </c>
      <c r="BC7" s="686">
        <f t="shared" si="14"/>
        <v>36.2</v>
      </c>
      <c r="BD7" s="596">
        <v>4908.0</v>
      </c>
      <c r="BE7" s="687" t="str">
        <f t="shared" si="15"/>
        <v>F</v>
      </c>
      <c r="BF7" s="677"/>
      <c r="BG7" s="677"/>
      <c r="BH7" s="677"/>
      <c r="BI7" s="686">
        <f t="shared" si="16"/>
        <v>0</v>
      </c>
      <c r="BJ7" s="676">
        <f t="shared" si="17"/>
        <v>67.4</v>
      </c>
      <c r="BK7" s="675">
        <v>4896.0</v>
      </c>
      <c r="BL7" s="687" t="str">
        <f t="shared" si="18"/>
        <v>F</v>
      </c>
      <c r="BM7" s="596">
        <v>0.0</v>
      </c>
      <c r="BN7" s="596">
        <v>0.0</v>
      </c>
      <c r="BO7" s="596">
        <v>13.0</v>
      </c>
      <c r="BP7" s="686">
        <f t="shared" si="19"/>
        <v>13</v>
      </c>
      <c r="BQ7" s="596">
        <v>4930.0</v>
      </c>
      <c r="BR7" s="687" t="str">
        <f t="shared" si="20"/>
        <v>F</v>
      </c>
      <c r="BS7" s="596">
        <v>1.0</v>
      </c>
      <c r="BT7" s="596">
        <v>6.0</v>
      </c>
      <c r="BU7" s="596">
        <v>17.0</v>
      </c>
      <c r="BV7" s="686">
        <f t="shared" si="21"/>
        <v>28</v>
      </c>
      <c r="BW7" s="596">
        <v>4961.0</v>
      </c>
      <c r="BX7" s="687" t="str">
        <f t="shared" si="22"/>
        <v>F</v>
      </c>
      <c r="BY7" s="677"/>
      <c r="BZ7" s="677"/>
      <c r="CA7" s="677"/>
      <c r="CB7" s="686">
        <f t="shared" si="23"/>
        <v>0</v>
      </c>
      <c r="CC7" s="676">
        <f t="shared" si="24"/>
        <v>41</v>
      </c>
      <c r="CD7" s="688" t="str">
        <f t="shared" si="25"/>
        <v>¥1,000</v>
      </c>
      <c r="CE7" s="584"/>
      <c r="CF7" s="702"/>
      <c r="CG7" s="703" t="s">
        <v>1138</v>
      </c>
      <c r="CH7" s="704" t="str">
        <f t="shared" ref="CH7:CH9" si="26">if(CM7="○","○","")</f>
        <v/>
      </c>
      <c r="CI7" s="704" t="str">
        <f t="shared" ref="CI7:CI9" si="27">if(CM7="△","○","")</f>
        <v/>
      </c>
      <c r="CJ7" s="704" t="str">
        <f t="shared" ref="CJ7:CJ9" si="28">if(CM7="×","○","")</f>
        <v/>
      </c>
      <c r="CK7" s="705">
        <f t="shared" ref="CK7:CK9" si="29">if(CM7="○",30,if(CM7="△",15,0))</f>
        <v>0</v>
      </c>
      <c r="CL7" s="78"/>
      <c r="CM7" s="593" t="str">
        <f>vlookup($CF$4,$A$5:$CD$49,3,false)</f>
        <v/>
      </c>
      <c r="CN7" s="691">
        <v>3.0</v>
      </c>
      <c r="CO7" s="637" t="s">
        <v>69</v>
      </c>
      <c r="CP7" s="692">
        <v>240.0</v>
      </c>
      <c r="CQ7" s="584"/>
      <c r="CR7" s="706" t="s">
        <v>1139</v>
      </c>
      <c r="CS7" s="707">
        <v>1600.0</v>
      </c>
      <c r="CT7" s="695"/>
      <c r="CU7" s="695"/>
      <c r="CV7" s="695"/>
    </row>
    <row r="8" ht="13.5" customHeight="1">
      <c r="A8" s="671" t="s">
        <v>69</v>
      </c>
      <c r="B8" s="672">
        <f t="shared" si="1"/>
        <v>240</v>
      </c>
      <c r="C8" s="673"/>
      <c r="D8" s="673"/>
      <c r="E8" s="673"/>
      <c r="F8" s="674">
        <f t="shared" si="2"/>
        <v>0</v>
      </c>
      <c r="G8" s="675"/>
      <c r="H8" s="675"/>
      <c r="I8" s="675"/>
      <c r="J8" s="675"/>
      <c r="K8" s="675"/>
      <c r="L8" s="675"/>
      <c r="M8" s="676">
        <f t="shared" si="3"/>
        <v>0</v>
      </c>
      <c r="N8" s="592"/>
      <c r="O8" s="592"/>
      <c r="P8" s="592"/>
      <c r="Q8" s="592"/>
      <c r="R8" s="677"/>
      <c r="S8" s="592"/>
      <c r="T8" s="678">
        <f t="shared" si="4"/>
        <v>0</v>
      </c>
      <c r="U8" s="592"/>
      <c r="V8" s="678">
        <f t="shared" si="5"/>
        <v>50</v>
      </c>
      <c r="W8" s="592"/>
      <c r="X8" s="678">
        <f t="shared" si="6"/>
        <v>0</v>
      </c>
      <c r="Y8" s="679"/>
      <c r="Z8" s="678">
        <f t="shared" si="7"/>
        <v>0</v>
      </c>
      <c r="AA8" s="592"/>
      <c r="AB8" s="678">
        <f t="shared" si="8"/>
        <v>0</v>
      </c>
      <c r="AC8" s="680"/>
      <c r="AD8" s="680"/>
      <c r="AE8" s="680"/>
      <c r="AF8" s="675"/>
      <c r="AG8" s="675"/>
      <c r="AH8" s="680"/>
      <c r="AI8" s="677"/>
      <c r="AJ8" s="592"/>
      <c r="AK8" s="592"/>
      <c r="AL8" s="681">
        <f t="shared" si="9"/>
        <v>0</v>
      </c>
      <c r="AM8" s="682"/>
      <c r="AN8" s="683"/>
      <c r="AO8" s="684">
        <v>18.8</v>
      </c>
      <c r="AP8" s="684">
        <v>20.3</v>
      </c>
      <c r="AQ8" s="681">
        <f t="shared" si="10"/>
        <v>30</v>
      </c>
      <c r="AR8" s="675">
        <v>2372.0</v>
      </c>
      <c r="AS8" s="685" t="str">
        <f t="shared" si="11"/>
        <v>Z</v>
      </c>
      <c r="AT8" s="596">
        <v>12.0</v>
      </c>
      <c r="AU8" s="596">
        <v>3.0</v>
      </c>
      <c r="AV8" s="596">
        <v>23.0</v>
      </c>
      <c r="AW8" s="686">
        <f t="shared" si="12"/>
        <v>33.5</v>
      </c>
      <c r="AX8" s="596">
        <v>2506.0</v>
      </c>
      <c r="AY8" s="687" t="str">
        <f t="shared" si="13"/>
        <v>Z</v>
      </c>
      <c r="AZ8" s="596">
        <v>11.0</v>
      </c>
      <c r="BA8" s="596">
        <v>1.0</v>
      </c>
      <c r="BB8" s="596">
        <v>30.0</v>
      </c>
      <c r="BC8" s="686">
        <f t="shared" si="14"/>
        <v>37</v>
      </c>
      <c r="BD8" s="596">
        <v>2633.0</v>
      </c>
      <c r="BE8" s="687" t="str">
        <f t="shared" si="15"/>
        <v>Z</v>
      </c>
      <c r="BF8" s="677"/>
      <c r="BG8" s="677"/>
      <c r="BH8" s="677"/>
      <c r="BI8" s="686">
        <f t="shared" si="16"/>
        <v>0</v>
      </c>
      <c r="BJ8" s="676">
        <f t="shared" si="17"/>
        <v>70.5</v>
      </c>
      <c r="BK8" s="675">
        <v>790.0</v>
      </c>
      <c r="BL8" s="687" t="str">
        <f t="shared" si="18"/>
        <v>Z</v>
      </c>
      <c r="BM8" s="596">
        <v>1.0</v>
      </c>
      <c r="BN8" s="596">
        <v>12.0</v>
      </c>
      <c r="BO8" s="596">
        <v>20.0</v>
      </c>
      <c r="BP8" s="686">
        <f t="shared" si="19"/>
        <v>38.5</v>
      </c>
      <c r="BQ8" s="596">
        <v>1044.0</v>
      </c>
      <c r="BR8" s="687" t="str">
        <f t="shared" si="20"/>
        <v>Z</v>
      </c>
      <c r="BS8" s="596">
        <v>0.0</v>
      </c>
      <c r="BT8" s="596">
        <v>18.0</v>
      </c>
      <c r="BU8" s="596">
        <v>24.0</v>
      </c>
      <c r="BV8" s="686">
        <f t="shared" si="21"/>
        <v>51</v>
      </c>
      <c r="BW8" s="596">
        <v>3664.0</v>
      </c>
      <c r="BX8" s="687" t="str">
        <f t="shared" si="22"/>
        <v>F</v>
      </c>
      <c r="BY8" s="677"/>
      <c r="BZ8" s="677"/>
      <c r="CA8" s="677"/>
      <c r="CB8" s="686">
        <f t="shared" si="23"/>
        <v>0</v>
      </c>
      <c r="CC8" s="676">
        <f t="shared" si="24"/>
        <v>89.5</v>
      </c>
      <c r="CD8" s="688" t="str">
        <f t="shared" si="25"/>
        <v>¥1,250</v>
      </c>
      <c r="CE8" s="584"/>
      <c r="CF8" s="702"/>
      <c r="CG8" s="703" t="s">
        <v>1140</v>
      </c>
      <c r="CH8" s="704" t="str">
        <f t="shared" si="26"/>
        <v/>
      </c>
      <c r="CI8" s="704" t="str">
        <f t="shared" si="27"/>
        <v/>
      </c>
      <c r="CJ8" s="704" t="str">
        <f t="shared" si="28"/>
        <v/>
      </c>
      <c r="CK8" s="705">
        <f t="shared" si="29"/>
        <v>0</v>
      </c>
      <c r="CL8" s="77"/>
      <c r="CM8" s="593" t="str">
        <f>vlookup($CF$4,$A$5:$CD$49,4,false)</f>
        <v/>
      </c>
      <c r="CN8" s="691">
        <v>4.0</v>
      </c>
      <c r="CO8" s="637" t="s">
        <v>43</v>
      </c>
      <c r="CP8" s="692">
        <v>238.89999999999998</v>
      </c>
      <c r="CQ8" s="584"/>
      <c r="CR8" s="708" t="s">
        <v>1141</v>
      </c>
      <c r="CS8" s="709">
        <v>1500.0</v>
      </c>
      <c r="CT8" s="695"/>
      <c r="CU8" s="695"/>
      <c r="CV8" s="695"/>
    </row>
    <row r="9" ht="13.5" customHeight="1">
      <c r="A9" s="671" t="s">
        <v>99</v>
      </c>
      <c r="B9" s="672">
        <f t="shared" si="1"/>
        <v>368</v>
      </c>
      <c r="C9" s="673"/>
      <c r="D9" s="673"/>
      <c r="E9" s="673"/>
      <c r="F9" s="674">
        <f t="shared" si="2"/>
        <v>0</v>
      </c>
      <c r="G9" s="675"/>
      <c r="H9" s="675"/>
      <c r="I9" s="675"/>
      <c r="J9" s="675"/>
      <c r="K9" s="675"/>
      <c r="L9" s="675"/>
      <c r="M9" s="676">
        <f t="shared" si="3"/>
        <v>0</v>
      </c>
      <c r="N9" s="680"/>
      <c r="O9" s="592"/>
      <c r="P9" s="592"/>
      <c r="Q9" s="592"/>
      <c r="R9" s="592"/>
      <c r="S9" s="592"/>
      <c r="T9" s="678">
        <f t="shared" si="4"/>
        <v>0</v>
      </c>
      <c r="U9" s="592"/>
      <c r="V9" s="678">
        <f t="shared" si="5"/>
        <v>50</v>
      </c>
      <c r="W9" s="592"/>
      <c r="X9" s="678">
        <f t="shared" si="6"/>
        <v>0</v>
      </c>
      <c r="Y9" s="710"/>
      <c r="Z9" s="678">
        <f t="shared" si="7"/>
        <v>0</v>
      </c>
      <c r="AA9" s="592"/>
      <c r="AB9" s="678">
        <f t="shared" si="8"/>
        <v>0</v>
      </c>
      <c r="AC9" s="675"/>
      <c r="AD9" s="675"/>
      <c r="AE9" s="675"/>
      <c r="AF9" s="675"/>
      <c r="AG9" s="675"/>
      <c r="AH9" s="675"/>
      <c r="AI9" s="677"/>
      <c r="AJ9" s="677"/>
      <c r="AK9" s="592"/>
      <c r="AL9" s="681">
        <f t="shared" si="9"/>
        <v>0</v>
      </c>
      <c r="AM9" s="682"/>
      <c r="AN9" s="683"/>
      <c r="AO9" s="684">
        <v>19.5</v>
      </c>
      <c r="AP9" s="684">
        <v>23.7</v>
      </c>
      <c r="AQ9" s="681">
        <f t="shared" si="10"/>
        <v>30</v>
      </c>
      <c r="AR9" s="675">
        <v>5185.0</v>
      </c>
      <c r="AS9" s="685" t="str">
        <f t="shared" si="11"/>
        <v>E</v>
      </c>
      <c r="AT9" s="596">
        <v>22.0</v>
      </c>
      <c r="AU9" s="596">
        <v>13.0</v>
      </c>
      <c r="AV9" s="596">
        <v>24.0</v>
      </c>
      <c r="AW9" s="686">
        <f t="shared" si="12"/>
        <v>72</v>
      </c>
      <c r="AX9" s="596">
        <v>5218.0</v>
      </c>
      <c r="AY9" s="687" t="str">
        <f t="shared" si="13"/>
        <v>E</v>
      </c>
      <c r="AZ9" s="596">
        <v>30.0</v>
      </c>
      <c r="BA9" s="596">
        <v>25.0</v>
      </c>
      <c r="BB9" s="596">
        <v>31.0</v>
      </c>
      <c r="BC9" s="686">
        <f t="shared" si="14"/>
        <v>111</v>
      </c>
      <c r="BD9" s="596">
        <v>5323.0</v>
      </c>
      <c r="BE9" s="687" t="str">
        <f t="shared" si="15"/>
        <v>E</v>
      </c>
      <c r="BF9" s="677"/>
      <c r="BG9" s="677"/>
      <c r="BH9" s="677"/>
      <c r="BI9" s="686">
        <f t="shared" si="16"/>
        <v>0</v>
      </c>
      <c r="BJ9" s="676">
        <f t="shared" si="17"/>
        <v>183</v>
      </c>
      <c r="BK9" s="675">
        <v>843.0</v>
      </c>
      <c r="BL9" s="687" t="str">
        <f t="shared" si="18"/>
        <v>Z</v>
      </c>
      <c r="BM9" s="596">
        <v>0.0</v>
      </c>
      <c r="BN9" s="596">
        <v>12.0</v>
      </c>
      <c r="BO9" s="596">
        <v>22.0</v>
      </c>
      <c r="BP9" s="686">
        <f t="shared" si="19"/>
        <v>40</v>
      </c>
      <c r="BQ9" s="596">
        <v>852.0</v>
      </c>
      <c r="BR9" s="687" t="str">
        <f t="shared" si="20"/>
        <v>Z</v>
      </c>
      <c r="BS9" s="596">
        <v>0.0</v>
      </c>
      <c r="BT9" s="596">
        <v>24.0</v>
      </c>
      <c r="BU9" s="596">
        <v>29.0</v>
      </c>
      <c r="BV9" s="686">
        <f t="shared" si="21"/>
        <v>65</v>
      </c>
      <c r="BW9" s="596">
        <v>861.0</v>
      </c>
      <c r="BX9" s="687" t="str">
        <f t="shared" si="22"/>
        <v>Z</v>
      </c>
      <c r="BY9" s="677"/>
      <c r="BZ9" s="677"/>
      <c r="CA9" s="677"/>
      <c r="CB9" s="686">
        <f t="shared" si="23"/>
        <v>0</v>
      </c>
      <c r="CC9" s="676">
        <f t="shared" si="24"/>
        <v>105</v>
      </c>
      <c r="CD9" s="688" t="str">
        <f t="shared" si="25"/>
        <v>¥1,250</v>
      </c>
      <c r="CE9" s="584"/>
      <c r="CF9" s="711"/>
      <c r="CG9" s="712" t="s">
        <v>1142</v>
      </c>
      <c r="CH9" s="713" t="str">
        <f t="shared" si="26"/>
        <v/>
      </c>
      <c r="CI9" s="713" t="str">
        <f t="shared" si="27"/>
        <v/>
      </c>
      <c r="CJ9" s="713" t="str">
        <f t="shared" si="28"/>
        <v/>
      </c>
      <c r="CK9" s="705">
        <f t="shared" si="29"/>
        <v>0</v>
      </c>
      <c r="CL9" s="714"/>
      <c r="CM9" s="593" t="str">
        <f>vlookup($CF$4,$A$5:$CD$49,5,false)</f>
        <v/>
      </c>
      <c r="CN9" s="691">
        <v>5.0</v>
      </c>
      <c r="CO9" s="637" t="s">
        <v>77</v>
      </c>
      <c r="CP9" s="692">
        <v>225.7</v>
      </c>
      <c r="CQ9" s="584"/>
      <c r="CR9" s="715" t="s">
        <v>1143</v>
      </c>
      <c r="CS9" s="716">
        <v>1250.0</v>
      </c>
      <c r="CT9" s="695"/>
      <c r="CU9" s="695"/>
      <c r="CV9" s="695"/>
    </row>
    <row r="10" ht="13.5" customHeight="1">
      <c r="A10" s="671" t="s">
        <v>818</v>
      </c>
      <c r="B10" s="672">
        <f t="shared" si="1"/>
        <v>30</v>
      </c>
      <c r="C10" s="673"/>
      <c r="D10" s="673"/>
      <c r="E10" s="673"/>
      <c r="F10" s="674">
        <f t="shared" si="2"/>
        <v>0</v>
      </c>
      <c r="G10" s="675"/>
      <c r="H10" s="675"/>
      <c r="I10" s="675"/>
      <c r="J10" s="675"/>
      <c r="K10" s="675"/>
      <c r="L10" s="675"/>
      <c r="M10" s="676">
        <f t="shared" si="3"/>
        <v>0</v>
      </c>
      <c r="N10" s="592"/>
      <c r="O10" s="592"/>
      <c r="P10" s="592"/>
      <c r="Q10" s="592"/>
      <c r="R10" s="592"/>
      <c r="S10" s="592"/>
      <c r="T10" s="678">
        <f t="shared" si="4"/>
        <v>0</v>
      </c>
      <c r="U10" s="677"/>
      <c r="V10" s="678">
        <f t="shared" si="5"/>
        <v>50</v>
      </c>
      <c r="W10" s="717">
        <v>1.0</v>
      </c>
      <c r="X10" s="678">
        <f t="shared" si="6"/>
        <v>-50</v>
      </c>
      <c r="Y10" s="679"/>
      <c r="Z10" s="678">
        <f t="shared" si="7"/>
        <v>0</v>
      </c>
      <c r="AA10" s="592"/>
      <c r="AB10" s="678">
        <f t="shared" si="8"/>
        <v>0</v>
      </c>
      <c r="AC10" s="680"/>
      <c r="AD10" s="680"/>
      <c r="AE10" s="680"/>
      <c r="AF10" s="680"/>
      <c r="AG10" s="680"/>
      <c r="AH10" s="680"/>
      <c r="AI10" s="592"/>
      <c r="AJ10" s="592"/>
      <c r="AK10" s="592"/>
      <c r="AL10" s="681">
        <f t="shared" si="9"/>
        <v>0</v>
      </c>
      <c r="AM10" s="682"/>
      <c r="AN10" s="683"/>
      <c r="AO10" s="718"/>
      <c r="AP10" s="718"/>
      <c r="AQ10" s="681">
        <f t="shared" si="10"/>
        <v>30</v>
      </c>
      <c r="AR10" s="596">
        <v>62.0</v>
      </c>
      <c r="AS10" s="685" t="str">
        <f t="shared" si="11"/>
        <v>Z</v>
      </c>
      <c r="AT10" s="596">
        <v>0.0</v>
      </c>
      <c r="AU10" s="596">
        <v>0.0</v>
      </c>
      <c r="AV10" s="596">
        <v>0.0</v>
      </c>
      <c r="AW10" s="686">
        <f t="shared" si="12"/>
        <v>0</v>
      </c>
      <c r="AX10" s="596">
        <v>63.0</v>
      </c>
      <c r="AY10" s="687" t="str">
        <f t="shared" si="13"/>
        <v>Z</v>
      </c>
      <c r="AZ10" s="596">
        <v>0.0</v>
      </c>
      <c r="BA10" s="596">
        <v>0.0</v>
      </c>
      <c r="BB10" s="596">
        <v>0.0</v>
      </c>
      <c r="BC10" s="686">
        <f t="shared" si="14"/>
        <v>0</v>
      </c>
      <c r="BD10" s="596">
        <v>65.0</v>
      </c>
      <c r="BE10" s="687" t="str">
        <f t="shared" si="15"/>
        <v>Z</v>
      </c>
      <c r="BF10" s="677"/>
      <c r="BG10" s="677"/>
      <c r="BH10" s="677"/>
      <c r="BI10" s="686">
        <f t="shared" si="16"/>
        <v>0</v>
      </c>
      <c r="BJ10" s="676">
        <f t="shared" si="17"/>
        <v>0</v>
      </c>
      <c r="BK10" s="592"/>
      <c r="BL10" s="687" t="str">
        <f t="shared" si="18"/>
        <v>Z</v>
      </c>
      <c r="BM10" s="588"/>
      <c r="BN10" s="588"/>
      <c r="BO10" s="596"/>
      <c r="BP10" s="686">
        <f t="shared" si="19"/>
        <v>0</v>
      </c>
      <c r="BQ10" s="592"/>
      <c r="BR10" s="687" t="str">
        <f t="shared" si="20"/>
        <v>Z</v>
      </c>
      <c r="BS10" s="592"/>
      <c r="BT10" s="592"/>
      <c r="BU10" s="677"/>
      <c r="BV10" s="686">
        <f t="shared" si="21"/>
        <v>0</v>
      </c>
      <c r="BW10" s="592"/>
      <c r="BX10" s="687" t="str">
        <f t="shared" si="22"/>
        <v>Z</v>
      </c>
      <c r="BY10" s="677"/>
      <c r="BZ10" s="677"/>
      <c r="CA10" s="677"/>
      <c r="CB10" s="686">
        <f t="shared" si="23"/>
        <v>0</v>
      </c>
      <c r="CC10" s="676">
        <f t="shared" si="24"/>
        <v>0</v>
      </c>
      <c r="CD10" s="688" t="str">
        <f t="shared" si="25"/>
        <v>¥1,000</v>
      </c>
      <c r="CE10" s="584"/>
      <c r="CF10" s="696" t="s">
        <v>1144</v>
      </c>
      <c r="CG10" s="697"/>
      <c r="CH10" s="719" t="s">
        <v>1118</v>
      </c>
      <c r="CI10" s="719" t="s">
        <v>1119</v>
      </c>
      <c r="CJ10" s="720"/>
      <c r="CK10" s="699" t="s">
        <v>1136</v>
      </c>
      <c r="CL10" s="77"/>
      <c r="CM10" s="201"/>
      <c r="CN10" s="691">
        <v>6.0</v>
      </c>
      <c r="CO10" s="637" t="s">
        <v>107</v>
      </c>
      <c r="CP10" s="692">
        <v>210.5</v>
      </c>
      <c r="CQ10" s="584"/>
      <c r="CR10" s="721" t="s">
        <v>1145</v>
      </c>
      <c r="CS10" s="722">
        <v>1000.0</v>
      </c>
      <c r="CT10" s="695"/>
      <c r="CU10" s="695"/>
      <c r="CV10" s="695"/>
    </row>
    <row r="11" ht="13.5" customHeight="1">
      <c r="A11" s="671" t="s">
        <v>107</v>
      </c>
      <c r="B11" s="672">
        <f t="shared" si="1"/>
        <v>210.5</v>
      </c>
      <c r="C11" s="673"/>
      <c r="D11" s="673"/>
      <c r="E11" s="673"/>
      <c r="F11" s="674">
        <f t="shared" si="2"/>
        <v>0</v>
      </c>
      <c r="G11" s="675"/>
      <c r="H11" s="675"/>
      <c r="I11" s="675"/>
      <c r="J11" s="675"/>
      <c r="K11" s="675"/>
      <c r="L11" s="675"/>
      <c r="M11" s="676">
        <f t="shared" si="3"/>
        <v>0</v>
      </c>
      <c r="N11" s="680"/>
      <c r="O11" s="592"/>
      <c r="P11" s="680"/>
      <c r="Q11" s="592"/>
      <c r="R11" s="592"/>
      <c r="S11" s="592"/>
      <c r="T11" s="678">
        <f t="shared" si="4"/>
        <v>0</v>
      </c>
      <c r="U11" s="677"/>
      <c r="V11" s="678">
        <f t="shared" si="5"/>
        <v>50</v>
      </c>
      <c r="W11" s="592"/>
      <c r="X11" s="678">
        <f t="shared" si="6"/>
        <v>0</v>
      </c>
      <c r="Y11" s="679"/>
      <c r="Z11" s="678">
        <f t="shared" si="7"/>
        <v>0</v>
      </c>
      <c r="AA11" s="592"/>
      <c r="AB11" s="678">
        <f t="shared" si="8"/>
        <v>0</v>
      </c>
      <c r="AC11" s="675"/>
      <c r="AD11" s="680"/>
      <c r="AE11" s="680"/>
      <c r="AF11" s="680"/>
      <c r="AG11" s="675"/>
      <c r="AH11" s="680"/>
      <c r="AI11" s="677"/>
      <c r="AJ11" s="677"/>
      <c r="AK11" s="592"/>
      <c r="AL11" s="681">
        <f t="shared" si="9"/>
        <v>0</v>
      </c>
      <c r="AM11" s="682"/>
      <c r="AN11" s="683"/>
      <c r="AO11" s="684">
        <v>19.9</v>
      </c>
      <c r="AP11" s="684">
        <v>23.9</v>
      </c>
      <c r="AQ11" s="681">
        <f t="shared" si="10"/>
        <v>30</v>
      </c>
      <c r="AR11" s="675">
        <v>1950.0</v>
      </c>
      <c r="AS11" s="685" t="str">
        <f t="shared" si="11"/>
        <v>Z</v>
      </c>
      <c r="AT11" s="596">
        <v>6.0</v>
      </c>
      <c r="AU11" s="596">
        <v>2.0</v>
      </c>
      <c r="AV11" s="596">
        <v>28.0</v>
      </c>
      <c r="AW11" s="686">
        <f t="shared" si="12"/>
        <v>34</v>
      </c>
      <c r="AX11" s="596">
        <v>1975.0</v>
      </c>
      <c r="AY11" s="687" t="str">
        <f t="shared" si="13"/>
        <v>Z</v>
      </c>
      <c r="AZ11" s="596">
        <v>4.0</v>
      </c>
      <c r="BA11" s="596">
        <v>1.0</v>
      </c>
      <c r="BB11" s="596">
        <v>31.0</v>
      </c>
      <c r="BC11" s="686">
        <f t="shared" si="14"/>
        <v>34.5</v>
      </c>
      <c r="BD11" s="596">
        <v>1993.0</v>
      </c>
      <c r="BE11" s="687" t="str">
        <f t="shared" si="15"/>
        <v>Z</v>
      </c>
      <c r="BF11" s="677"/>
      <c r="BG11" s="677"/>
      <c r="BH11" s="677"/>
      <c r="BI11" s="686">
        <f t="shared" si="16"/>
        <v>0</v>
      </c>
      <c r="BJ11" s="676">
        <f t="shared" si="17"/>
        <v>68.5</v>
      </c>
      <c r="BK11" s="675">
        <v>320.0</v>
      </c>
      <c r="BL11" s="687" t="str">
        <f t="shared" si="18"/>
        <v>Z</v>
      </c>
      <c r="BM11" s="596">
        <v>0.0</v>
      </c>
      <c r="BN11" s="596">
        <v>1.0</v>
      </c>
      <c r="BO11" s="596">
        <v>28.0</v>
      </c>
      <c r="BP11" s="686">
        <f t="shared" si="19"/>
        <v>29.5</v>
      </c>
      <c r="BQ11" s="596">
        <v>325.0</v>
      </c>
      <c r="BR11" s="687" t="str">
        <f t="shared" si="20"/>
        <v>Z</v>
      </c>
      <c r="BS11" s="596">
        <v>0.0</v>
      </c>
      <c r="BT11" s="596">
        <v>1.0</v>
      </c>
      <c r="BU11" s="596">
        <v>31.0</v>
      </c>
      <c r="BV11" s="686">
        <f t="shared" si="21"/>
        <v>32.5</v>
      </c>
      <c r="BW11" s="596">
        <v>339.0</v>
      </c>
      <c r="BX11" s="687" t="str">
        <f t="shared" si="22"/>
        <v>Z</v>
      </c>
      <c r="BY11" s="677"/>
      <c r="BZ11" s="677"/>
      <c r="CA11" s="677"/>
      <c r="CB11" s="686">
        <f t="shared" si="23"/>
        <v>0</v>
      </c>
      <c r="CC11" s="676">
        <f t="shared" si="24"/>
        <v>62</v>
      </c>
      <c r="CD11" s="688" t="str">
        <f t="shared" si="25"/>
        <v>¥1,250</v>
      </c>
      <c r="CE11" s="584"/>
      <c r="CF11" s="702"/>
      <c r="CG11" s="703" t="s">
        <v>1138</v>
      </c>
      <c r="CH11" s="723" t="str">
        <f>vlookup($CF$4,$A$5:$CD$49,7,false)</f>
        <v/>
      </c>
      <c r="CI11" s="723" t="str">
        <f>vlookup($CF$4,$A$5:$CD$49,8,false)</f>
        <v/>
      </c>
      <c r="CJ11" s="724"/>
      <c r="CK11" s="725">
        <f t="shared" ref="CK11:CK13" si="30">(CH11*1)+(CI11*0.5)</f>
        <v>0</v>
      </c>
      <c r="CL11" s="77"/>
      <c r="CM11" s="201"/>
      <c r="CN11" s="691">
        <v>7.0</v>
      </c>
      <c r="CO11" s="637" t="s">
        <v>156</v>
      </c>
      <c r="CP11" s="692">
        <v>203.5</v>
      </c>
      <c r="CQ11" s="584"/>
      <c r="CR11" s="584"/>
      <c r="CS11" s="584"/>
      <c r="CT11" s="695"/>
      <c r="CU11" s="695"/>
      <c r="CV11" s="695"/>
    </row>
    <row r="12" ht="13.5" customHeight="1">
      <c r="A12" s="671" t="s">
        <v>116</v>
      </c>
      <c r="B12" s="672">
        <f t="shared" si="1"/>
        <v>196.5</v>
      </c>
      <c r="C12" s="673"/>
      <c r="D12" s="673"/>
      <c r="E12" s="673"/>
      <c r="F12" s="674">
        <f t="shared" si="2"/>
        <v>0</v>
      </c>
      <c r="G12" s="675"/>
      <c r="H12" s="675"/>
      <c r="I12" s="675"/>
      <c r="J12" s="675"/>
      <c r="K12" s="675"/>
      <c r="L12" s="675"/>
      <c r="M12" s="676">
        <f t="shared" si="3"/>
        <v>0</v>
      </c>
      <c r="N12" s="592"/>
      <c r="O12" s="592"/>
      <c r="P12" s="592"/>
      <c r="Q12" s="592"/>
      <c r="R12" s="592"/>
      <c r="S12" s="592"/>
      <c r="T12" s="678">
        <f t="shared" si="4"/>
        <v>0</v>
      </c>
      <c r="U12" s="592"/>
      <c r="V12" s="678">
        <f t="shared" si="5"/>
        <v>50</v>
      </c>
      <c r="W12" s="680">
        <v>1.0</v>
      </c>
      <c r="X12" s="678">
        <f t="shared" si="6"/>
        <v>-50</v>
      </c>
      <c r="Y12" s="679"/>
      <c r="Z12" s="678">
        <f t="shared" si="7"/>
        <v>0</v>
      </c>
      <c r="AA12" s="592"/>
      <c r="AB12" s="678">
        <f t="shared" si="8"/>
        <v>0</v>
      </c>
      <c r="AC12" s="680"/>
      <c r="AD12" s="680"/>
      <c r="AE12" s="680"/>
      <c r="AF12" s="680"/>
      <c r="AG12" s="675"/>
      <c r="AH12" s="680"/>
      <c r="AI12" s="592"/>
      <c r="AJ12" s="677"/>
      <c r="AK12" s="592"/>
      <c r="AL12" s="681">
        <f t="shared" si="9"/>
        <v>0</v>
      </c>
      <c r="AM12" s="682"/>
      <c r="AN12" s="683"/>
      <c r="AO12" s="718"/>
      <c r="AP12" s="718"/>
      <c r="AQ12" s="681">
        <f t="shared" si="10"/>
        <v>30</v>
      </c>
      <c r="AR12" s="675">
        <v>2429.0</v>
      </c>
      <c r="AS12" s="685" t="str">
        <f t="shared" si="11"/>
        <v>Z</v>
      </c>
      <c r="AT12" s="596">
        <v>13.0</v>
      </c>
      <c r="AU12" s="596">
        <v>3.0</v>
      </c>
      <c r="AV12" s="596">
        <v>26.0</v>
      </c>
      <c r="AW12" s="686">
        <f t="shared" si="12"/>
        <v>37</v>
      </c>
      <c r="AX12" s="596">
        <v>2475.0</v>
      </c>
      <c r="AY12" s="687" t="str">
        <f t="shared" si="13"/>
        <v>Z</v>
      </c>
      <c r="AZ12" s="596">
        <v>14.0</v>
      </c>
      <c r="BA12" s="596">
        <v>7.0</v>
      </c>
      <c r="BB12" s="596">
        <v>31.0</v>
      </c>
      <c r="BC12" s="686">
        <f t="shared" si="14"/>
        <v>48.5</v>
      </c>
      <c r="BD12" s="596">
        <v>2486.0</v>
      </c>
      <c r="BE12" s="687" t="str">
        <f t="shared" si="15"/>
        <v>Z</v>
      </c>
      <c r="BF12" s="677"/>
      <c r="BG12" s="677"/>
      <c r="BH12" s="677"/>
      <c r="BI12" s="686">
        <f t="shared" si="16"/>
        <v>0</v>
      </c>
      <c r="BJ12" s="676">
        <f t="shared" si="17"/>
        <v>85.5</v>
      </c>
      <c r="BK12" s="675">
        <v>518.0</v>
      </c>
      <c r="BL12" s="687" t="str">
        <f t="shared" si="18"/>
        <v>Z</v>
      </c>
      <c r="BM12" s="596">
        <v>3.0</v>
      </c>
      <c r="BN12" s="596">
        <v>2.0</v>
      </c>
      <c r="BO12" s="596">
        <v>28.0</v>
      </c>
      <c r="BP12" s="686">
        <f t="shared" si="19"/>
        <v>32.5</v>
      </c>
      <c r="BQ12" s="596">
        <v>540.0</v>
      </c>
      <c r="BR12" s="687" t="str">
        <f t="shared" si="20"/>
        <v>Z</v>
      </c>
      <c r="BS12" s="596">
        <v>4.0</v>
      </c>
      <c r="BT12" s="596">
        <v>11.0</v>
      </c>
      <c r="BU12" s="596">
        <v>30.0</v>
      </c>
      <c r="BV12" s="686">
        <f t="shared" si="21"/>
        <v>48.5</v>
      </c>
      <c r="BW12" s="596">
        <v>587.0</v>
      </c>
      <c r="BX12" s="687" t="str">
        <f t="shared" si="22"/>
        <v>Z</v>
      </c>
      <c r="BY12" s="677"/>
      <c r="BZ12" s="677"/>
      <c r="CA12" s="677"/>
      <c r="CB12" s="686">
        <f t="shared" si="23"/>
        <v>0</v>
      </c>
      <c r="CC12" s="676">
        <f t="shared" si="24"/>
        <v>81</v>
      </c>
      <c r="CD12" s="688" t="str">
        <f t="shared" si="25"/>
        <v>¥1,000</v>
      </c>
      <c r="CE12" s="584"/>
      <c r="CF12" s="702"/>
      <c r="CG12" s="703" t="s">
        <v>1140</v>
      </c>
      <c r="CH12" s="723" t="str">
        <f>vlookup($CF$4,$A$5:$CD$49,9,false)</f>
        <v/>
      </c>
      <c r="CI12" s="723" t="str">
        <f>vlookup($CF$4,$A$5:$CD$49,10,false)</f>
        <v/>
      </c>
      <c r="CJ12" s="724"/>
      <c r="CK12" s="725">
        <f t="shared" si="30"/>
        <v>0</v>
      </c>
      <c r="CL12" s="78"/>
      <c r="CM12" s="78"/>
      <c r="CN12" s="691">
        <v>8.0</v>
      </c>
      <c r="CO12" s="637" t="s">
        <v>116</v>
      </c>
      <c r="CP12" s="692">
        <v>196.5</v>
      </c>
      <c r="CQ12" s="584"/>
      <c r="CR12" s="584"/>
      <c r="CS12" s="584"/>
      <c r="CT12" s="695"/>
      <c r="CU12" s="695"/>
      <c r="CV12" s="695"/>
    </row>
    <row r="13" ht="13.5" customHeight="1">
      <c r="A13" s="671" t="s">
        <v>124</v>
      </c>
      <c r="B13" s="672">
        <f t="shared" si="1"/>
        <v>268.7</v>
      </c>
      <c r="C13" s="673"/>
      <c r="D13" s="673"/>
      <c r="E13" s="673"/>
      <c r="F13" s="674">
        <f t="shared" si="2"/>
        <v>0</v>
      </c>
      <c r="G13" s="675"/>
      <c r="H13" s="675"/>
      <c r="I13" s="675"/>
      <c r="J13" s="675"/>
      <c r="K13" s="675"/>
      <c r="L13" s="675"/>
      <c r="M13" s="676">
        <f t="shared" si="3"/>
        <v>0</v>
      </c>
      <c r="N13" s="680"/>
      <c r="O13" s="592"/>
      <c r="P13" s="592"/>
      <c r="Q13" s="592"/>
      <c r="R13" s="592"/>
      <c r="S13" s="592"/>
      <c r="T13" s="678">
        <f t="shared" si="4"/>
        <v>0</v>
      </c>
      <c r="U13" s="592"/>
      <c r="V13" s="678">
        <f t="shared" si="5"/>
        <v>50</v>
      </c>
      <c r="W13" s="592"/>
      <c r="X13" s="678">
        <f t="shared" si="6"/>
        <v>0</v>
      </c>
      <c r="Y13" s="710"/>
      <c r="Z13" s="678">
        <f t="shared" si="7"/>
        <v>0</v>
      </c>
      <c r="AA13" s="592"/>
      <c r="AB13" s="678">
        <f t="shared" si="8"/>
        <v>0</v>
      </c>
      <c r="AC13" s="675"/>
      <c r="AD13" s="680"/>
      <c r="AE13" s="675"/>
      <c r="AF13" s="675"/>
      <c r="AG13" s="675"/>
      <c r="AH13" s="680"/>
      <c r="AI13" s="677"/>
      <c r="AJ13" s="677"/>
      <c r="AK13" s="592"/>
      <c r="AL13" s="681">
        <f t="shared" si="9"/>
        <v>0</v>
      </c>
      <c r="AM13" s="682"/>
      <c r="AN13" s="683"/>
      <c r="AO13" s="684">
        <v>21.0</v>
      </c>
      <c r="AP13" s="684">
        <v>25.9</v>
      </c>
      <c r="AQ13" s="681">
        <f t="shared" si="10"/>
        <v>0</v>
      </c>
      <c r="AR13" s="675">
        <v>3488.0</v>
      </c>
      <c r="AS13" s="685" t="str">
        <f t="shared" si="11"/>
        <v>F</v>
      </c>
      <c r="AT13" s="596">
        <v>12.0</v>
      </c>
      <c r="AU13" s="596">
        <v>6.0</v>
      </c>
      <c r="AV13" s="596">
        <v>26.0</v>
      </c>
      <c r="AW13" s="686">
        <f t="shared" si="12"/>
        <v>45.8</v>
      </c>
      <c r="AX13" s="596">
        <v>3545.0</v>
      </c>
      <c r="AY13" s="687" t="str">
        <f t="shared" si="13"/>
        <v>F</v>
      </c>
      <c r="AZ13" s="596">
        <v>15.0</v>
      </c>
      <c r="BA13" s="596">
        <v>7.0</v>
      </c>
      <c r="BB13" s="596">
        <v>30.0</v>
      </c>
      <c r="BC13" s="686">
        <f t="shared" si="14"/>
        <v>53.9</v>
      </c>
      <c r="BD13" s="596">
        <v>3623.0</v>
      </c>
      <c r="BE13" s="687" t="str">
        <f t="shared" si="15"/>
        <v>F</v>
      </c>
      <c r="BF13" s="677"/>
      <c r="BG13" s="677"/>
      <c r="BH13" s="677"/>
      <c r="BI13" s="686">
        <f t="shared" si="16"/>
        <v>0</v>
      </c>
      <c r="BJ13" s="676">
        <f t="shared" si="17"/>
        <v>99.7</v>
      </c>
      <c r="BK13" s="675">
        <v>4177.0</v>
      </c>
      <c r="BL13" s="687" t="str">
        <f t="shared" si="18"/>
        <v>F</v>
      </c>
      <c r="BM13" s="596">
        <v>0.0</v>
      </c>
      <c r="BN13" s="596">
        <v>15.0</v>
      </c>
      <c r="BO13" s="596">
        <v>26.0</v>
      </c>
      <c r="BP13" s="686">
        <f t="shared" si="19"/>
        <v>51.5</v>
      </c>
      <c r="BQ13" s="596">
        <v>4307.0</v>
      </c>
      <c r="BR13" s="687" t="str">
        <f t="shared" si="20"/>
        <v>F</v>
      </c>
      <c r="BS13" s="596">
        <v>1.0</v>
      </c>
      <c r="BT13" s="596">
        <v>21.0</v>
      </c>
      <c r="BU13" s="596">
        <v>31.0</v>
      </c>
      <c r="BV13" s="686">
        <f t="shared" si="21"/>
        <v>67.5</v>
      </c>
      <c r="BW13" s="596">
        <v>4408.0</v>
      </c>
      <c r="BX13" s="687" t="str">
        <f t="shared" si="22"/>
        <v>F</v>
      </c>
      <c r="BY13" s="677"/>
      <c r="BZ13" s="677"/>
      <c r="CA13" s="677"/>
      <c r="CB13" s="686">
        <f t="shared" si="23"/>
        <v>0</v>
      </c>
      <c r="CC13" s="676">
        <f t="shared" si="24"/>
        <v>119</v>
      </c>
      <c r="CD13" s="688" t="str">
        <f t="shared" si="25"/>
        <v>¥1,250</v>
      </c>
      <c r="CE13" s="584"/>
      <c r="CF13" s="711"/>
      <c r="CG13" s="712" t="s">
        <v>1142</v>
      </c>
      <c r="CH13" s="726" t="str">
        <f>vlookup($CF$4,$A$5:$CD$49,11,false)</f>
        <v/>
      </c>
      <c r="CI13" s="726" t="str">
        <f>vlookup($CF$4,$A$5:$CD$49,12,false)</f>
        <v/>
      </c>
      <c r="CJ13" s="727"/>
      <c r="CK13" s="725">
        <f t="shared" si="30"/>
        <v>0</v>
      </c>
      <c r="CL13" s="584"/>
      <c r="CM13" s="690"/>
      <c r="CN13" s="691">
        <v>9.0</v>
      </c>
      <c r="CO13" s="637" t="s">
        <v>91</v>
      </c>
      <c r="CP13" s="692">
        <v>193.5</v>
      </c>
      <c r="CQ13" s="584"/>
      <c r="CR13" s="584"/>
      <c r="CS13" s="584"/>
      <c r="CT13" s="695"/>
      <c r="CU13" s="695"/>
      <c r="CV13" s="695"/>
    </row>
    <row r="14" ht="13.5" customHeight="1">
      <c r="A14" s="671" t="s">
        <v>132</v>
      </c>
      <c r="B14" s="672">
        <f t="shared" si="1"/>
        <v>189.8</v>
      </c>
      <c r="C14" s="673"/>
      <c r="D14" s="673"/>
      <c r="E14" s="673"/>
      <c r="F14" s="674">
        <f t="shared" si="2"/>
        <v>0</v>
      </c>
      <c r="G14" s="675"/>
      <c r="H14" s="675"/>
      <c r="I14" s="675"/>
      <c r="J14" s="675"/>
      <c r="K14" s="675"/>
      <c r="L14" s="675"/>
      <c r="M14" s="676">
        <f t="shared" si="3"/>
        <v>0</v>
      </c>
      <c r="N14" s="592"/>
      <c r="O14" s="592"/>
      <c r="P14" s="592"/>
      <c r="Q14" s="592"/>
      <c r="R14" s="592"/>
      <c r="S14" s="592"/>
      <c r="T14" s="678">
        <f t="shared" si="4"/>
        <v>0</v>
      </c>
      <c r="U14" s="677"/>
      <c r="V14" s="678">
        <f t="shared" si="5"/>
        <v>50</v>
      </c>
      <c r="W14" s="592"/>
      <c r="X14" s="678">
        <f t="shared" si="6"/>
        <v>0</v>
      </c>
      <c r="Y14" s="679"/>
      <c r="Z14" s="678">
        <f t="shared" si="7"/>
        <v>0</v>
      </c>
      <c r="AA14" s="592"/>
      <c r="AB14" s="678">
        <f t="shared" si="8"/>
        <v>0</v>
      </c>
      <c r="AC14" s="680"/>
      <c r="AD14" s="680"/>
      <c r="AE14" s="680"/>
      <c r="AF14" s="680"/>
      <c r="AG14" s="680"/>
      <c r="AH14" s="680"/>
      <c r="AI14" s="592"/>
      <c r="AJ14" s="677"/>
      <c r="AK14" s="592"/>
      <c r="AL14" s="681">
        <f t="shared" si="9"/>
        <v>0</v>
      </c>
      <c r="AM14" s="682"/>
      <c r="AN14" s="683"/>
      <c r="AO14" s="684"/>
      <c r="AP14" s="684"/>
      <c r="AQ14" s="681">
        <f t="shared" si="10"/>
        <v>30</v>
      </c>
      <c r="AR14" s="675">
        <v>3642.0</v>
      </c>
      <c r="AS14" s="685" t="str">
        <f t="shared" si="11"/>
        <v>F</v>
      </c>
      <c r="AT14" s="596">
        <v>4.0</v>
      </c>
      <c r="AU14" s="596">
        <v>2.0</v>
      </c>
      <c r="AV14" s="596">
        <v>22.0</v>
      </c>
      <c r="AW14" s="686">
        <f t="shared" si="12"/>
        <v>28.6</v>
      </c>
      <c r="AX14" s="596">
        <v>3646.0</v>
      </c>
      <c r="AY14" s="687" t="str">
        <f t="shared" si="13"/>
        <v>F</v>
      </c>
      <c r="AZ14" s="596">
        <v>0.0</v>
      </c>
      <c r="BA14" s="596">
        <v>6.0</v>
      </c>
      <c r="BB14" s="596">
        <v>27.0</v>
      </c>
      <c r="BC14" s="686">
        <f t="shared" si="14"/>
        <v>37.2</v>
      </c>
      <c r="BD14" s="596">
        <v>3654.0</v>
      </c>
      <c r="BE14" s="687" t="str">
        <f t="shared" si="15"/>
        <v>F</v>
      </c>
      <c r="BF14" s="677"/>
      <c r="BG14" s="677"/>
      <c r="BH14" s="677"/>
      <c r="BI14" s="686">
        <f t="shared" si="16"/>
        <v>0</v>
      </c>
      <c r="BJ14" s="676">
        <f t="shared" si="17"/>
        <v>65.8</v>
      </c>
      <c r="BK14" s="675">
        <v>355.0</v>
      </c>
      <c r="BL14" s="687" t="str">
        <f t="shared" si="18"/>
        <v>Z</v>
      </c>
      <c r="BM14" s="596">
        <v>0.0</v>
      </c>
      <c r="BN14" s="596">
        <v>3.0</v>
      </c>
      <c r="BO14" s="596">
        <v>16.0</v>
      </c>
      <c r="BP14" s="686">
        <f t="shared" si="19"/>
        <v>20.5</v>
      </c>
      <c r="BQ14" s="596">
        <v>375.0</v>
      </c>
      <c r="BR14" s="687" t="str">
        <f t="shared" si="20"/>
        <v>Z</v>
      </c>
      <c r="BS14" s="596">
        <v>0.0</v>
      </c>
      <c r="BT14" s="596">
        <v>3.0</v>
      </c>
      <c r="BU14" s="596">
        <v>19.0</v>
      </c>
      <c r="BV14" s="686">
        <f t="shared" si="21"/>
        <v>23.5</v>
      </c>
      <c r="BW14" s="596">
        <v>388.0</v>
      </c>
      <c r="BX14" s="687" t="str">
        <f t="shared" si="22"/>
        <v>Z</v>
      </c>
      <c r="BY14" s="677"/>
      <c r="BZ14" s="677"/>
      <c r="CA14" s="677"/>
      <c r="CB14" s="686">
        <f t="shared" si="23"/>
        <v>0</v>
      </c>
      <c r="CC14" s="676">
        <f t="shared" si="24"/>
        <v>44</v>
      </c>
      <c r="CD14" s="688" t="str">
        <f t="shared" si="25"/>
        <v>¥1,000</v>
      </c>
      <c r="CE14" s="584"/>
      <c r="CF14" s="696" t="s">
        <v>1146</v>
      </c>
      <c r="CG14" s="697"/>
      <c r="CH14" s="698" t="s">
        <v>1147</v>
      </c>
      <c r="CI14" s="698" t="s">
        <v>1125</v>
      </c>
      <c r="CJ14" s="698" t="s">
        <v>1126</v>
      </c>
      <c r="CK14" s="699" t="s">
        <v>1136</v>
      </c>
      <c r="CL14" s="78"/>
      <c r="CM14" s="78"/>
      <c r="CN14" s="691">
        <v>10.0</v>
      </c>
      <c r="CO14" s="637" t="s">
        <v>132</v>
      </c>
      <c r="CP14" s="692">
        <v>189.8</v>
      </c>
      <c r="CQ14" s="584"/>
      <c r="CR14" s="584"/>
      <c r="CS14" s="584"/>
      <c r="CT14" s="695"/>
      <c r="CU14" s="695"/>
      <c r="CV14" s="695"/>
    </row>
    <row r="15" ht="13.5" customHeight="1">
      <c r="A15" s="671" t="s">
        <v>140</v>
      </c>
      <c r="B15" s="672">
        <f t="shared" si="1"/>
        <v>97.6</v>
      </c>
      <c r="C15" s="673"/>
      <c r="D15" s="673"/>
      <c r="E15" s="673"/>
      <c r="F15" s="674">
        <f t="shared" si="2"/>
        <v>0</v>
      </c>
      <c r="G15" s="675"/>
      <c r="H15" s="675"/>
      <c r="I15" s="675"/>
      <c r="J15" s="675"/>
      <c r="K15" s="675"/>
      <c r="L15" s="675"/>
      <c r="M15" s="676">
        <f t="shared" si="3"/>
        <v>0</v>
      </c>
      <c r="N15" s="592"/>
      <c r="O15" s="680"/>
      <c r="P15" s="680"/>
      <c r="Q15" s="680"/>
      <c r="R15" s="680"/>
      <c r="S15" s="680"/>
      <c r="T15" s="678">
        <f t="shared" si="4"/>
        <v>0</v>
      </c>
      <c r="U15" s="592"/>
      <c r="V15" s="678">
        <f t="shared" si="5"/>
        <v>50</v>
      </c>
      <c r="W15" s="592"/>
      <c r="X15" s="678">
        <f t="shared" si="6"/>
        <v>0</v>
      </c>
      <c r="Y15" s="679"/>
      <c r="Z15" s="678">
        <f t="shared" si="7"/>
        <v>0</v>
      </c>
      <c r="AA15" s="592"/>
      <c r="AB15" s="678">
        <f t="shared" si="8"/>
        <v>0</v>
      </c>
      <c r="AC15" s="680"/>
      <c r="AD15" s="680"/>
      <c r="AE15" s="680"/>
      <c r="AF15" s="680"/>
      <c r="AG15" s="680"/>
      <c r="AH15" s="680"/>
      <c r="AI15" s="592"/>
      <c r="AJ15" s="592"/>
      <c r="AK15" s="592"/>
      <c r="AL15" s="681">
        <f t="shared" si="9"/>
        <v>0</v>
      </c>
      <c r="AM15" s="682"/>
      <c r="AN15" s="683"/>
      <c r="AO15" s="684">
        <v>19.9</v>
      </c>
      <c r="AP15" s="684">
        <v>24.9</v>
      </c>
      <c r="AQ15" s="681">
        <f t="shared" si="10"/>
        <v>30</v>
      </c>
      <c r="AR15" s="675">
        <v>4024.0</v>
      </c>
      <c r="AS15" s="685" t="str">
        <f t="shared" si="11"/>
        <v>F</v>
      </c>
      <c r="AT15" s="596">
        <v>0.0</v>
      </c>
      <c r="AU15" s="596">
        <v>0.0</v>
      </c>
      <c r="AV15" s="596">
        <v>12.0</v>
      </c>
      <c r="AW15" s="686">
        <f t="shared" si="12"/>
        <v>12</v>
      </c>
      <c r="AX15" s="596">
        <v>4012.0</v>
      </c>
      <c r="AY15" s="687" t="str">
        <f t="shared" si="13"/>
        <v>F</v>
      </c>
      <c r="AZ15" s="596">
        <v>3.0</v>
      </c>
      <c r="BA15" s="596">
        <v>1.0</v>
      </c>
      <c r="BB15" s="596">
        <v>0.0</v>
      </c>
      <c r="BC15" s="686">
        <f t="shared" si="14"/>
        <v>4.1</v>
      </c>
      <c r="BD15" s="596">
        <v>3994.0</v>
      </c>
      <c r="BE15" s="687" t="str">
        <f t="shared" si="15"/>
        <v>F</v>
      </c>
      <c r="BF15" s="677"/>
      <c r="BG15" s="677"/>
      <c r="BH15" s="677"/>
      <c r="BI15" s="686">
        <f t="shared" si="16"/>
        <v>0</v>
      </c>
      <c r="BJ15" s="676">
        <f t="shared" si="17"/>
        <v>16.1</v>
      </c>
      <c r="BK15" s="677">
        <v>172.0</v>
      </c>
      <c r="BL15" s="687" t="str">
        <f t="shared" si="18"/>
        <v>Z</v>
      </c>
      <c r="BM15" s="596">
        <v>0.0</v>
      </c>
      <c r="BN15" s="596">
        <v>0.0</v>
      </c>
      <c r="BO15" s="596">
        <v>0.0</v>
      </c>
      <c r="BP15" s="686">
        <f t="shared" si="19"/>
        <v>0</v>
      </c>
      <c r="BQ15" s="596">
        <v>217.0</v>
      </c>
      <c r="BR15" s="687" t="str">
        <f t="shared" si="20"/>
        <v>Z</v>
      </c>
      <c r="BS15" s="596">
        <v>0.0</v>
      </c>
      <c r="BT15" s="596">
        <v>1.0</v>
      </c>
      <c r="BU15" s="596">
        <v>0.0</v>
      </c>
      <c r="BV15" s="686">
        <f t="shared" si="21"/>
        <v>1.5</v>
      </c>
      <c r="BW15" s="596">
        <v>230.0</v>
      </c>
      <c r="BX15" s="687" t="str">
        <f t="shared" si="22"/>
        <v>Z</v>
      </c>
      <c r="BY15" s="677"/>
      <c r="BZ15" s="677"/>
      <c r="CA15" s="677"/>
      <c r="CB15" s="686">
        <f t="shared" si="23"/>
        <v>0</v>
      </c>
      <c r="CC15" s="676">
        <f t="shared" si="24"/>
        <v>1.5</v>
      </c>
      <c r="CD15" s="688" t="str">
        <f t="shared" si="25"/>
        <v>¥1,000</v>
      </c>
      <c r="CE15" s="584"/>
      <c r="CF15" s="702"/>
      <c r="CG15" s="703" t="s">
        <v>1138</v>
      </c>
      <c r="CH15" s="723" t="str">
        <f>vlookup($CF$4,$A$5:$CD$49,29,false)</f>
        <v/>
      </c>
      <c r="CI15" s="723" t="str">
        <f>vlookup($CF$4,$A$5:$CD$49,30,false)</f>
        <v/>
      </c>
      <c r="CJ15" s="723" t="str">
        <f>vlookup($CF$4,$A$5:$CD$49,31,false)</f>
        <v/>
      </c>
      <c r="CK15" s="725">
        <f t="shared" ref="CK15:CK17" si="31">CH15*3+CI15*2+CJ15*2</f>
        <v>0</v>
      </c>
      <c r="CL15" s="78"/>
      <c r="CM15" s="78"/>
      <c r="CN15" s="691">
        <v>11.0</v>
      </c>
      <c r="CO15" s="637" t="s">
        <v>61</v>
      </c>
      <c r="CP15" s="692">
        <v>188.4</v>
      </c>
      <c r="CQ15" s="584"/>
      <c r="CR15" s="584"/>
      <c r="CS15" s="584"/>
      <c r="CT15" s="695"/>
      <c r="CU15" s="695"/>
      <c r="CV15" s="695"/>
    </row>
    <row r="16" ht="13.5" customHeight="1">
      <c r="A16" s="671" t="s">
        <v>871</v>
      </c>
      <c r="B16" s="672">
        <f t="shared" si="1"/>
        <v>-5.5</v>
      </c>
      <c r="C16" s="673"/>
      <c r="D16" s="673"/>
      <c r="E16" s="673"/>
      <c r="F16" s="674">
        <f t="shared" si="2"/>
        <v>0</v>
      </c>
      <c r="G16" s="675"/>
      <c r="H16" s="675"/>
      <c r="I16" s="675"/>
      <c r="J16" s="675"/>
      <c r="K16" s="675"/>
      <c r="L16" s="675"/>
      <c r="M16" s="676">
        <f t="shared" si="3"/>
        <v>0</v>
      </c>
      <c r="N16" s="592"/>
      <c r="O16" s="592"/>
      <c r="P16" s="592"/>
      <c r="Q16" s="592"/>
      <c r="R16" s="592"/>
      <c r="S16" s="592"/>
      <c r="T16" s="678">
        <f t="shared" si="4"/>
        <v>0</v>
      </c>
      <c r="U16" s="592"/>
      <c r="V16" s="678">
        <f t="shared" si="5"/>
        <v>50</v>
      </c>
      <c r="W16" s="675">
        <v>2.0</v>
      </c>
      <c r="X16" s="678">
        <f t="shared" si="6"/>
        <v>-100</v>
      </c>
      <c r="Y16" s="679"/>
      <c r="Z16" s="678">
        <f t="shared" si="7"/>
        <v>0</v>
      </c>
      <c r="AA16" s="592"/>
      <c r="AB16" s="678">
        <f t="shared" si="8"/>
        <v>0</v>
      </c>
      <c r="AC16" s="675"/>
      <c r="AD16" s="675"/>
      <c r="AE16" s="680"/>
      <c r="AF16" s="680"/>
      <c r="AG16" s="680"/>
      <c r="AH16" s="680"/>
      <c r="AI16" s="592"/>
      <c r="AJ16" s="592"/>
      <c r="AK16" s="592"/>
      <c r="AL16" s="681">
        <f t="shared" si="9"/>
        <v>0</v>
      </c>
      <c r="AM16" s="728"/>
      <c r="AN16" s="683"/>
      <c r="AO16" s="729"/>
      <c r="AP16" s="729"/>
      <c r="AQ16" s="681">
        <f t="shared" si="10"/>
        <v>30</v>
      </c>
      <c r="AR16" s="675">
        <v>2429.0</v>
      </c>
      <c r="AS16" s="685" t="str">
        <f t="shared" si="11"/>
        <v>Z</v>
      </c>
      <c r="AT16" s="596">
        <v>2.0</v>
      </c>
      <c r="AU16" s="596">
        <v>0.0</v>
      </c>
      <c r="AV16" s="596">
        <v>0.0</v>
      </c>
      <c r="AW16" s="686">
        <f t="shared" si="12"/>
        <v>1</v>
      </c>
      <c r="AX16" s="596">
        <v>2432.0</v>
      </c>
      <c r="AY16" s="687" t="str">
        <f t="shared" si="13"/>
        <v>Z</v>
      </c>
      <c r="AZ16" s="596">
        <v>6.0</v>
      </c>
      <c r="BA16" s="596">
        <v>3.0</v>
      </c>
      <c r="BB16" s="596">
        <v>0.0</v>
      </c>
      <c r="BC16" s="686">
        <f t="shared" si="14"/>
        <v>7.5</v>
      </c>
      <c r="BD16" s="596">
        <v>2426.0</v>
      </c>
      <c r="BE16" s="687" t="str">
        <f t="shared" si="15"/>
        <v>Z</v>
      </c>
      <c r="BF16" s="677"/>
      <c r="BG16" s="677"/>
      <c r="BH16" s="677"/>
      <c r="BI16" s="686">
        <f t="shared" si="16"/>
        <v>0</v>
      </c>
      <c r="BJ16" s="676">
        <f t="shared" si="17"/>
        <v>8.5</v>
      </c>
      <c r="BK16" s="675">
        <v>1127.0</v>
      </c>
      <c r="BL16" s="687" t="str">
        <f t="shared" si="18"/>
        <v>Z</v>
      </c>
      <c r="BM16" s="596">
        <v>0.0</v>
      </c>
      <c r="BN16" s="596">
        <v>1.0</v>
      </c>
      <c r="BO16" s="596">
        <v>0.0</v>
      </c>
      <c r="BP16" s="686">
        <f t="shared" si="19"/>
        <v>1.5</v>
      </c>
      <c r="BQ16" s="596">
        <v>1124.0</v>
      </c>
      <c r="BR16" s="687" t="str">
        <f t="shared" si="20"/>
        <v>Z</v>
      </c>
      <c r="BS16" s="596">
        <v>0.0</v>
      </c>
      <c r="BT16" s="596">
        <v>3.0</v>
      </c>
      <c r="BU16" s="596">
        <v>0.0</v>
      </c>
      <c r="BV16" s="686">
        <f t="shared" si="21"/>
        <v>4.5</v>
      </c>
      <c r="BW16" s="596">
        <v>1130.0</v>
      </c>
      <c r="BX16" s="687" t="str">
        <f t="shared" si="22"/>
        <v>Z</v>
      </c>
      <c r="BY16" s="677"/>
      <c r="BZ16" s="677"/>
      <c r="CA16" s="677"/>
      <c r="CB16" s="686">
        <f t="shared" si="23"/>
        <v>0</v>
      </c>
      <c r="CC16" s="676">
        <f t="shared" si="24"/>
        <v>6</v>
      </c>
      <c r="CD16" s="688" t="str">
        <f t="shared" si="25"/>
        <v>¥1,000</v>
      </c>
      <c r="CE16" s="584"/>
      <c r="CF16" s="702"/>
      <c r="CG16" s="703" t="s">
        <v>1140</v>
      </c>
      <c r="CH16" s="723" t="str">
        <f>vlookup($CF$4,$A$5:$CD$49,32,false)</f>
        <v/>
      </c>
      <c r="CI16" s="723" t="str">
        <f>vlookup($CF$4,$A$5:$CD$49,33,false)</f>
        <v/>
      </c>
      <c r="CJ16" s="723" t="str">
        <f>vlookup($CF$4,$A$5:$CD$49,34,false)</f>
        <v/>
      </c>
      <c r="CK16" s="725">
        <f t="shared" si="31"/>
        <v>0</v>
      </c>
      <c r="CL16" s="77"/>
      <c r="CM16" s="201"/>
      <c r="CN16" s="691">
        <v>12.0</v>
      </c>
      <c r="CO16" s="637" t="s">
        <v>211</v>
      </c>
      <c r="CP16" s="692">
        <v>156.9</v>
      </c>
      <c r="CQ16" s="584"/>
      <c r="CR16" s="584"/>
      <c r="CS16" s="584"/>
      <c r="CT16" s="695"/>
      <c r="CU16" s="695"/>
      <c r="CV16" s="695"/>
    </row>
    <row r="17" ht="13.5" customHeight="1">
      <c r="A17" s="671" t="s">
        <v>148</v>
      </c>
      <c r="B17" s="672">
        <f t="shared" si="1"/>
        <v>115</v>
      </c>
      <c r="C17" s="673"/>
      <c r="D17" s="673"/>
      <c r="E17" s="673"/>
      <c r="F17" s="674">
        <f t="shared" si="2"/>
        <v>0</v>
      </c>
      <c r="G17" s="675"/>
      <c r="H17" s="675"/>
      <c r="I17" s="675"/>
      <c r="J17" s="675"/>
      <c r="K17" s="675"/>
      <c r="L17" s="675"/>
      <c r="M17" s="676">
        <f t="shared" si="3"/>
        <v>0</v>
      </c>
      <c r="N17" s="592"/>
      <c r="O17" s="592"/>
      <c r="P17" s="680"/>
      <c r="Q17" s="592"/>
      <c r="R17" s="677"/>
      <c r="S17" s="592"/>
      <c r="T17" s="678">
        <f t="shared" si="4"/>
        <v>0</v>
      </c>
      <c r="U17" s="677"/>
      <c r="V17" s="678">
        <f t="shared" si="5"/>
        <v>50</v>
      </c>
      <c r="W17" s="592"/>
      <c r="X17" s="678">
        <f t="shared" si="6"/>
        <v>0</v>
      </c>
      <c r="Y17" s="679"/>
      <c r="Z17" s="678">
        <f t="shared" si="7"/>
        <v>0</v>
      </c>
      <c r="AA17" s="592"/>
      <c r="AB17" s="678">
        <f t="shared" si="8"/>
        <v>0</v>
      </c>
      <c r="AC17" s="680"/>
      <c r="AD17" s="680"/>
      <c r="AE17" s="680"/>
      <c r="AF17" s="680"/>
      <c r="AG17" s="680"/>
      <c r="AH17" s="680"/>
      <c r="AI17" s="592"/>
      <c r="AJ17" s="677"/>
      <c r="AK17" s="592"/>
      <c r="AL17" s="681">
        <f t="shared" si="9"/>
        <v>0</v>
      </c>
      <c r="AM17" s="682"/>
      <c r="AN17" s="683"/>
      <c r="AO17" s="684"/>
      <c r="AP17" s="684"/>
      <c r="AQ17" s="681">
        <f t="shared" si="10"/>
        <v>30</v>
      </c>
      <c r="AR17" s="675">
        <v>2896.0</v>
      </c>
      <c r="AS17" s="685" t="str">
        <f t="shared" si="11"/>
        <v>Z</v>
      </c>
      <c r="AT17" s="596">
        <v>7.0</v>
      </c>
      <c r="AU17" s="596">
        <v>1.0</v>
      </c>
      <c r="AV17" s="596">
        <v>4.0</v>
      </c>
      <c r="AW17" s="686">
        <f t="shared" si="12"/>
        <v>9</v>
      </c>
      <c r="AX17" s="596">
        <v>2894.0</v>
      </c>
      <c r="AY17" s="687" t="str">
        <f t="shared" si="13"/>
        <v>Z</v>
      </c>
      <c r="AZ17" s="596">
        <v>4.0</v>
      </c>
      <c r="BA17" s="596">
        <v>1.0</v>
      </c>
      <c r="BB17" s="596">
        <v>20.0</v>
      </c>
      <c r="BC17" s="686">
        <f t="shared" si="14"/>
        <v>23.5</v>
      </c>
      <c r="BD17" s="596">
        <v>2899.0</v>
      </c>
      <c r="BE17" s="687" t="str">
        <f t="shared" si="15"/>
        <v>Z</v>
      </c>
      <c r="BF17" s="677"/>
      <c r="BG17" s="677"/>
      <c r="BH17" s="677"/>
      <c r="BI17" s="686">
        <f t="shared" si="16"/>
        <v>0</v>
      </c>
      <c r="BJ17" s="676">
        <f t="shared" si="17"/>
        <v>32.5</v>
      </c>
      <c r="BK17" s="596">
        <v>153.0</v>
      </c>
      <c r="BL17" s="687" t="str">
        <f t="shared" si="18"/>
        <v>Z</v>
      </c>
      <c r="BM17" s="596">
        <v>0.0</v>
      </c>
      <c r="BN17" s="596">
        <v>0.0</v>
      </c>
      <c r="BO17" s="596">
        <v>0.0</v>
      </c>
      <c r="BP17" s="686">
        <f t="shared" si="19"/>
        <v>0</v>
      </c>
      <c r="BQ17" s="596">
        <v>157.0</v>
      </c>
      <c r="BR17" s="687" t="str">
        <f t="shared" si="20"/>
        <v>Z</v>
      </c>
      <c r="BS17" s="596">
        <v>0.0</v>
      </c>
      <c r="BT17" s="596">
        <v>1.0</v>
      </c>
      <c r="BU17" s="596">
        <v>1.0</v>
      </c>
      <c r="BV17" s="686">
        <f t="shared" si="21"/>
        <v>2.5</v>
      </c>
      <c r="BW17" s="596">
        <v>177.0</v>
      </c>
      <c r="BX17" s="687" t="str">
        <f t="shared" si="22"/>
        <v>Z</v>
      </c>
      <c r="BY17" s="677"/>
      <c r="BZ17" s="677"/>
      <c r="CA17" s="677"/>
      <c r="CB17" s="686">
        <f t="shared" si="23"/>
        <v>0</v>
      </c>
      <c r="CC17" s="676">
        <f t="shared" si="24"/>
        <v>2.5</v>
      </c>
      <c r="CD17" s="688" t="str">
        <f t="shared" si="25"/>
        <v>¥1,000</v>
      </c>
      <c r="CE17" s="584"/>
      <c r="CF17" s="711"/>
      <c r="CG17" s="712" t="s">
        <v>1142</v>
      </c>
      <c r="CH17" s="726" t="str">
        <f>vlookup($CF$4,$A$5:$CD$49,35,false)</f>
        <v/>
      </c>
      <c r="CI17" s="726" t="str">
        <f>vlookup($CF$4,$A$5:$CD$49,36,false)</f>
        <v/>
      </c>
      <c r="CJ17" s="726" t="str">
        <f>vlookup($CF$4,$A$5:$CD$49,37,false)</f>
        <v/>
      </c>
      <c r="CK17" s="725">
        <f t="shared" si="31"/>
        <v>0</v>
      </c>
      <c r="CL17" s="584"/>
      <c r="CM17" s="584"/>
      <c r="CN17" s="691">
        <v>13.0</v>
      </c>
      <c r="CO17" s="637" t="s">
        <v>84</v>
      </c>
      <c r="CP17" s="692">
        <v>149.5</v>
      </c>
      <c r="CQ17" s="584"/>
      <c r="CR17" s="584"/>
      <c r="CS17" s="584"/>
      <c r="CT17" s="695"/>
      <c r="CU17" s="695"/>
      <c r="CV17" s="695"/>
    </row>
    <row r="18" ht="13.5" customHeight="1">
      <c r="A18" s="671" t="s">
        <v>77</v>
      </c>
      <c r="B18" s="672">
        <f t="shared" si="1"/>
        <v>225.7</v>
      </c>
      <c r="C18" s="673"/>
      <c r="D18" s="673"/>
      <c r="E18" s="673"/>
      <c r="F18" s="674">
        <f t="shared" si="2"/>
        <v>0</v>
      </c>
      <c r="G18" s="675"/>
      <c r="H18" s="675"/>
      <c r="I18" s="675"/>
      <c r="J18" s="675"/>
      <c r="K18" s="675"/>
      <c r="L18" s="675"/>
      <c r="M18" s="676">
        <f t="shared" si="3"/>
        <v>0</v>
      </c>
      <c r="N18" s="680"/>
      <c r="O18" s="592"/>
      <c r="P18" s="592"/>
      <c r="Q18" s="592"/>
      <c r="R18" s="677"/>
      <c r="S18" s="592"/>
      <c r="T18" s="678">
        <f t="shared" si="4"/>
        <v>0</v>
      </c>
      <c r="U18" s="592"/>
      <c r="V18" s="678">
        <f t="shared" si="5"/>
        <v>50</v>
      </c>
      <c r="W18" s="592"/>
      <c r="X18" s="678">
        <f t="shared" si="6"/>
        <v>0</v>
      </c>
      <c r="Y18" s="710" t="s">
        <v>1148</v>
      </c>
      <c r="Z18" s="678">
        <f t="shared" si="7"/>
        <v>0</v>
      </c>
      <c r="AA18" s="592"/>
      <c r="AB18" s="678">
        <f t="shared" si="8"/>
        <v>0</v>
      </c>
      <c r="AC18" s="680"/>
      <c r="AD18" s="675"/>
      <c r="AE18" s="680"/>
      <c r="AF18" s="680"/>
      <c r="AG18" s="675"/>
      <c r="AH18" s="680"/>
      <c r="AI18" s="592"/>
      <c r="AJ18" s="677"/>
      <c r="AK18" s="592"/>
      <c r="AL18" s="681">
        <f t="shared" si="9"/>
        <v>0</v>
      </c>
      <c r="AM18" s="682"/>
      <c r="AN18" s="683"/>
      <c r="AO18" s="684">
        <v>18.8</v>
      </c>
      <c r="AP18" s="684">
        <v>22.5</v>
      </c>
      <c r="AQ18" s="681">
        <f t="shared" si="10"/>
        <v>30</v>
      </c>
      <c r="AR18" s="675">
        <v>3611.0</v>
      </c>
      <c r="AS18" s="685" t="str">
        <f t="shared" si="11"/>
        <v>F</v>
      </c>
      <c r="AT18" s="596">
        <v>9.0</v>
      </c>
      <c r="AU18" s="596">
        <v>4.0</v>
      </c>
      <c r="AV18" s="596">
        <v>25.0</v>
      </c>
      <c r="AW18" s="686">
        <f t="shared" si="12"/>
        <v>39</v>
      </c>
      <c r="AX18" s="596">
        <v>3662.0</v>
      </c>
      <c r="AY18" s="687" t="str">
        <f t="shared" si="13"/>
        <v>F</v>
      </c>
      <c r="AZ18" s="596">
        <v>12.0</v>
      </c>
      <c r="BA18" s="596">
        <v>3.0</v>
      </c>
      <c r="BB18" s="596">
        <v>30.0</v>
      </c>
      <c r="BC18" s="686">
        <f t="shared" si="14"/>
        <v>44.7</v>
      </c>
      <c r="BD18" s="596">
        <v>3752.0</v>
      </c>
      <c r="BE18" s="687" t="str">
        <f t="shared" si="15"/>
        <v>F</v>
      </c>
      <c r="BF18" s="677"/>
      <c r="BG18" s="677"/>
      <c r="BH18" s="677"/>
      <c r="BI18" s="686">
        <f t="shared" si="16"/>
        <v>0</v>
      </c>
      <c r="BJ18" s="676">
        <f t="shared" si="17"/>
        <v>83.7</v>
      </c>
      <c r="BK18" s="675">
        <v>1504.0</v>
      </c>
      <c r="BL18" s="687" t="str">
        <f t="shared" si="18"/>
        <v>Z</v>
      </c>
      <c r="BM18" s="596">
        <v>0.0</v>
      </c>
      <c r="BN18" s="596">
        <v>5.0</v>
      </c>
      <c r="BO18" s="596">
        <v>20.0</v>
      </c>
      <c r="BP18" s="686">
        <f t="shared" si="19"/>
        <v>27.5</v>
      </c>
      <c r="BQ18" s="596">
        <v>1512.0</v>
      </c>
      <c r="BR18" s="687" t="str">
        <f t="shared" si="20"/>
        <v>Z</v>
      </c>
      <c r="BS18" s="596">
        <v>0.0</v>
      </c>
      <c r="BT18" s="596">
        <v>5.0</v>
      </c>
      <c r="BU18" s="596">
        <v>27.0</v>
      </c>
      <c r="BV18" s="686">
        <f t="shared" si="21"/>
        <v>34.5</v>
      </c>
      <c r="BW18" s="596">
        <v>1569.0</v>
      </c>
      <c r="BX18" s="687" t="str">
        <f t="shared" si="22"/>
        <v>Z</v>
      </c>
      <c r="BY18" s="677"/>
      <c r="BZ18" s="677"/>
      <c r="CA18" s="677"/>
      <c r="CB18" s="686">
        <f t="shared" si="23"/>
        <v>0</v>
      </c>
      <c r="CC18" s="676">
        <f t="shared" si="24"/>
        <v>62</v>
      </c>
      <c r="CD18" s="688" t="str">
        <f t="shared" si="25"/>
        <v>¥1,250</v>
      </c>
      <c r="CE18" s="584"/>
      <c r="CF18" s="696" t="s">
        <v>1149</v>
      </c>
      <c r="CG18" s="730" t="s">
        <v>1104</v>
      </c>
      <c r="CH18" s="731" t="s">
        <v>1150</v>
      </c>
      <c r="CI18" s="731" t="s">
        <v>1151</v>
      </c>
      <c r="CJ18" s="731" t="s">
        <v>1152</v>
      </c>
      <c r="CK18" s="699" t="s">
        <v>1136</v>
      </c>
      <c r="CL18" s="77"/>
      <c r="CM18" s="201"/>
      <c r="CN18" s="691">
        <v>14.0</v>
      </c>
      <c r="CO18" s="637" t="s">
        <v>53</v>
      </c>
      <c r="CP18" s="692">
        <v>148.5</v>
      </c>
      <c r="CQ18" s="584"/>
      <c r="CR18" s="584"/>
      <c r="CS18" s="584"/>
      <c r="CT18" s="695"/>
      <c r="CU18" s="695"/>
      <c r="CV18" s="695"/>
    </row>
    <row r="19" ht="13.5" customHeight="1">
      <c r="A19" s="732" t="s">
        <v>84</v>
      </c>
      <c r="B19" s="672">
        <f t="shared" si="1"/>
        <v>149.5</v>
      </c>
      <c r="C19" s="673"/>
      <c r="D19" s="673"/>
      <c r="E19" s="673"/>
      <c r="F19" s="674">
        <f t="shared" si="2"/>
        <v>0</v>
      </c>
      <c r="G19" s="675"/>
      <c r="H19" s="675"/>
      <c r="I19" s="675"/>
      <c r="J19" s="675"/>
      <c r="K19" s="675"/>
      <c r="L19" s="675"/>
      <c r="M19" s="676">
        <f t="shared" si="3"/>
        <v>0</v>
      </c>
      <c r="N19" s="680"/>
      <c r="O19" s="592"/>
      <c r="P19" s="592"/>
      <c r="Q19" s="592"/>
      <c r="R19" s="592"/>
      <c r="S19" s="592"/>
      <c r="T19" s="678">
        <f t="shared" si="4"/>
        <v>0</v>
      </c>
      <c r="U19" s="592"/>
      <c r="V19" s="678">
        <f t="shared" si="5"/>
        <v>50</v>
      </c>
      <c r="W19" s="592"/>
      <c r="X19" s="678">
        <f t="shared" si="6"/>
        <v>0</v>
      </c>
      <c r="Y19" s="679"/>
      <c r="Z19" s="678">
        <f t="shared" si="7"/>
        <v>0</v>
      </c>
      <c r="AA19" s="592"/>
      <c r="AB19" s="678">
        <f t="shared" si="8"/>
        <v>0</v>
      </c>
      <c r="AC19" s="680"/>
      <c r="AD19" s="675"/>
      <c r="AE19" s="680"/>
      <c r="AF19" s="680"/>
      <c r="AG19" s="675"/>
      <c r="AH19" s="680"/>
      <c r="AI19" s="592"/>
      <c r="AJ19" s="677"/>
      <c r="AK19" s="592"/>
      <c r="AL19" s="681">
        <f t="shared" si="9"/>
        <v>0</v>
      </c>
      <c r="AM19" s="682"/>
      <c r="AN19" s="683"/>
      <c r="AO19" s="684">
        <v>20.3</v>
      </c>
      <c r="AP19" s="684">
        <v>23.5</v>
      </c>
      <c r="AQ19" s="681">
        <f t="shared" si="10"/>
        <v>30</v>
      </c>
      <c r="AR19" s="675">
        <v>5681.0</v>
      </c>
      <c r="AS19" s="685" t="str">
        <f t="shared" si="11"/>
        <v>E</v>
      </c>
      <c r="AT19" s="596">
        <v>8.0</v>
      </c>
      <c r="AU19" s="596">
        <v>0.0</v>
      </c>
      <c r="AV19" s="596">
        <v>22.0</v>
      </c>
      <c r="AW19" s="686">
        <f t="shared" si="12"/>
        <v>30</v>
      </c>
      <c r="AX19" s="596">
        <v>5670.0</v>
      </c>
      <c r="AY19" s="687" t="str">
        <f t="shared" si="13"/>
        <v>E</v>
      </c>
      <c r="AZ19" s="596">
        <v>7.0</v>
      </c>
      <c r="BA19" s="596">
        <v>1.0</v>
      </c>
      <c r="BB19" s="596">
        <v>29.0</v>
      </c>
      <c r="BC19" s="686">
        <f t="shared" si="14"/>
        <v>38</v>
      </c>
      <c r="BD19" s="596">
        <v>5672.0</v>
      </c>
      <c r="BE19" s="687" t="str">
        <f t="shared" si="15"/>
        <v>E</v>
      </c>
      <c r="BF19" s="677"/>
      <c r="BG19" s="677"/>
      <c r="BH19" s="677"/>
      <c r="BI19" s="686">
        <f t="shared" si="16"/>
        <v>0</v>
      </c>
      <c r="BJ19" s="676">
        <f t="shared" si="17"/>
        <v>68</v>
      </c>
      <c r="BK19" s="675">
        <v>23000.0</v>
      </c>
      <c r="BL19" s="687" t="str">
        <f t="shared" si="18"/>
        <v>SS</v>
      </c>
      <c r="BM19" s="596">
        <v>0.0</v>
      </c>
      <c r="BN19" s="596">
        <v>0.0</v>
      </c>
      <c r="BO19" s="596">
        <v>0.0</v>
      </c>
      <c r="BP19" s="686">
        <f t="shared" si="19"/>
        <v>0</v>
      </c>
      <c r="BQ19" s="596">
        <v>23000.0</v>
      </c>
      <c r="BR19" s="687" t="str">
        <f t="shared" si="20"/>
        <v>SS</v>
      </c>
      <c r="BS19" s="596">
        <v>0.0</v>
      </c>
      <c r="BT19" s="596">
        <v>1.0</v>
      </c>
      <c r="BU19" s="596">
        <v>0.0</v>
      </c>
      <c r="BV19" s="686">
        <f t="shared" si="21"/>
        <v>1.5</v>
      </c>
      <c r="BW19" s="596">
        <v>23000.0</v>
      </c>
      <c r="BX19" s="687" t="str">
        <f t="shared" si="22"/>
        <v>SS</v>
      </c>
      <c r="BY19" s="677"/>
      <c r="BZ19" s="677"/>
      <c r="CA19" s="677"/>
      <c r="CB19" s="686">
        <f t="shared" si="23"/>
        <v>0</v>
      </c>
      <c r="CC19" s="676">
        <f t="shared" si="24"/>
        <v>1.5</v>
      </c>
      <c r="CD19" s="688" t="str">
        <f t="shared" si="25"/>
        <v>¥1,000</v>
      </c>
      <c r="CE19" s="584"/>
      <c r="CF19" s="702"/>
      <c r="CG19" s="703" t="s">
        <v>1138</v>
      </c>
      <c r="CH19" s="723">
        <f>vlookup($CF$4,$A$5:$CD$49,46,false)</f>
        <v>7</v>
      </c>
      <c r="CI19" s="723">
        <f>vlookup($CF$4,$A$5:$CD$49,47,false)</f>
        <v>1</v>
      </c>
      <c r="CJ19" s="723">
        <f>vlookup($CF$4,$A$5:$CD$49,48,false)</f>
        <v>4</v>
      </c>
      <c r="CK19" s="733">
        <f>vlookup($CF$4,$A$5:$CD$49,49,false)</f>
        <v>9</v>
      </c>
      <c r="CL19" s="77"/>
      <c r="CM19" s="77"/>
      <c r="CN19" s="734">
        <v>15.0</v>
      </c>
      <c r="CO19" s="637" t="s">
        <v>187</v>
      </c>
      <c r="CP19" s="692">
        <v>135.5</v>
      </c>
      <c r="CQ19" s="584"/>
      <c r="CR19" s="584"/>
      <c r="CS19" s="584"/>
      <c r="CT19" s="695"/>
      <c r="CU19" s="695"/>
      <c r="CV19" s="695"/>
    </row>
    <row r="20" ht="13.5" customHeight="1">
      <c r="A20" s="671" t="s">
        <v>195</v>
      </c>
      <c r="B20" s="672">
        <f t="shared" si="1"/>
        <v>38</v>
      </c>
      <c r="C20" s="673"/>
      <c r="D20" s="673"/>
      <c r="E20" s="673"/>
      <c r="F20" s="674">
        <f t="shared" si="2"/>
        <v>0</v>
      </c>
      <c r="G20" s="675"/>
      <c r="H20" s="675"/>
      <c r="I20" s="675"/>
      <c r="J20" s="675"/>
      <c r="K20" s="675"/>
      <c r="L20" s="675"/>
      <c r="M20" s="676">
        <f t="shared" si="3"/>
        <v>0</v>
      </c>
      <c r="N20" s="680"/>
      <c r="O20" s="592"/>
      <c r="P20" s="592"/>
      <c r="Q20" s="592"/>
      <c r="R20" s="592"/>
      <c r="S20" s="592"/>
      <c r="T20" s="678">
        <f t="shared" si="4"/>
        <v>0</v>
      </c>
      <c r="U20" s="677"/>
      <c r="V20" s="678">
        <f t="shared" si="5"/>
        <v>50</v>
      </c>
      <c r="W20" s="680">
        <v>1.0</v>
      </c>
      <c r="X20" s="678">
        <f t="shared" si="6"/>
        <v>-50</v>
      </c>
      <c r="Y20" s="679"/>
      <c r="Z20" s="678">
        <f t="shared" si="7"/>
        <v>0</v>
      </c>
      <c r="AA20" s="680">
        <v>4.0</v>
      </c>
      <c r="AB20" s="678">
        <f t="shared" si="8"/>
        <v>0</v>
      </c>
      <c r="AC20" s="680"/>
      <c r="AD20" s="680"/>
      <c r="AE20" s="680"/>
      <c r="AF20" s="680"/>
      <c r="AG20" s="680"/>
      <c r="AH20" s="680"/>
      <c r="AI20" s="592"/>
      <c r="AJ20" s="592"/>
      <c r="AK20" s="592"/>
      <c r="AL20" s="681">
        <f t="shared" si="9"/>
        <v>0</v>
      </c>
      <c r="AM20" s="728"/>
      <c r="AN20" s="683"/>
      <c r="AO20" s="729"/>
      <c r="AP20" s="729"/>
      <c r="AQ20" s="681">
        <f t="shared" si="10"/>
        <v>30</v>
      </c>
      <c r="AR20" s="675">
        <v>1480.0</v>
      </c>
      <c r="AS20" s="685" t="str">
        <f t="shared" si="11"/>
        <v>Z</v>
      </c>
      <c r="AT20" s="596">
        <v>5.0</v>
      </c>
      <c r="AU20" s="596">
        <v>0.0</v>
      </c>
      <c r="AV20" s="596">
        <v>0.0</v>
      </c>
      <c r="AW20" s="686">
        <f t="shared" si="12"/>
        <v>2.5</v>
      </c>
      <c r="AX20" s="596">
        <v>1485.0</v>
      </c>
      <c r="AY20" s="687" t="str">
        <f t="shared" si="13"/>
        <v>Z</v>
      </c>
      <c r="AZ20" s="596">
        <v>2.0</v>
      </c>
      <c r="BA20" s="596">
        <v>0.0</v>
      </c>
      <c r="BB20" s="596">
        <v>0.0</v>
      </c>
      <c r="BC20" s="686">
        <f t="shared" si="14"/>
        <v>1</v>
      </c>
      <c r="BD20" s="596">
        <v>1474.0</v>
      </c>
      <c r="BE20" s="687" t="str">
        <f t="shared" si="15"/>
        <v>Z</v>
      </c>
      <c r="BF20" s="677"/>
      <c r="BG20" s="677"/>
      <c r="BH20" s="677"/>
      <c r="BI20" s="686">
        <f t="shared" si="16"/>
        <v>0</v>
      </c>
      <c r="BJ20" s="676">
        <f t="shared" si="17"/>
        <v>3.5</v>
      </c>
      <c r="BK20" s="677">
        <v>109.0</v>
      </c>
      <c r="BL20" s="687" t="str">
        <f t="shared" si="18"/>
        <v>Z</v>
      </c>
      <c r="BM20" s="596">
        <v>0.0</v>
      </c>
      <c r="BN20" s="596">
        <v>2.0</v>
      </c>
      <c r="BO20" s="596">
        <v>0.0</v>
      </c>
      <c r="BP20" s="686">
        <f t="shared" si="19"/>
        <v>3</v>
      </c>
      <c r="BQ20" s="596">
        <v>114.0</v>
      </c>
      <c r="BR20" s="687" t="str">
        <f t="shared" si="20"/>
        <v>Z</v>
      </c>
      <c r="BS20" s="596">
        <v>0.0</v>
      </c>
      <c r="BT20" s="596">
        <v>1.0</v>
      </c>
      <c r="BU20" s="596">
        <v>0.0</v>
      </c>
      <c r="BV20" s="686">
        <f t="shared" si="21"/>
        <v>1.5</v>
      </c>
      <c r="BW20" s="596">
        <v>115.0</v>
      </c>
      <c r="BX20" s="687" t="str">
        <f t="shared" si="22"/>
        <v>Z</v>
      </c>
      <c r="BY20" s="677"/>
      <c r="BZ20" s="677"/>
      <c r="CA20" s="677"/>
      <c r="CB20" s="686">
        <f t="shared" si="23"/>
        <v>0</v>
      </c>
      <c r="CC20" s="676">
        <f t="shared" si="24"/>
        <v>4.5</v>
      </c>
      <c r="CD20" s="688" t="str">
        <f t="shared" si="25"/>
        <v>¥1,000</v>
      </c>
      <c r="CE20" s="584"/>
      <c r="CF20" s="702"/>
      <c r="CG20" s="703" t="s">
        <v>1140</v>
      </c>
      <c r="CH20" s="723">
        <f>vlookup($CF$4,$A$5:$CD$49,52,false)</f>
        <v>4</v>
      </c>
      <c r="CI20" s="723">
        <f>vlookup($CF$4,$A$5:$CD$49,53,false)</f>
        <v>1</v>
      </c>
      <c r="CJ20" s="723">
        <f>vlookup($CF$4,$A$5:$CD$49,54,false)</f>
        <v>20</v>
      </c>
      <c r="CK20" s="733">
        <f>vlookup($CF$4,$A$5:$CD$49,55,false)</f>
        <v>23.5</v>
      </c>
      <c r="CL20" s="77"/>
      <c r="CM20" s="77"/>
      <c r="CN20" s="734">
        <v>16.0</v>
      </c>
      <c r="CO20" s="637" t="s">
        <v>219</v>
      </c>
      <c r="CP20" s="692">
        <v>122.0</v>
      </c>
      <c r="CQ20" s="584"/>
      <c r="CR20" s="584"/>
      <c r="CS20" s="584"/>
      <c r="CT20" s="695"/>
      <c r="CU20" s="695"/>
      <c r="CV20" s="695"/>
    </row>
    <row r="21" ht="13.5" customHeight="1">
      <c r="A21" s="671" t="s">
        <v>91</v>
      </c>
      <c r="B21" s="672">
        <f t="shared" si="1"/>
        <v>193.5</v>
      </c>
      <c r="C21" s="673"/>
      <c r="D21" s="673"/>
      <c r="E21" s="673"/>
      <c r="F21" s="674">
        <f t="shared" si="2"/>
        <v>0</v>
      </c>
      <c r="G21" s="675"/>
      <c r="H21" s="675"/>
      <c r="I21" s="675"/>
      <c r="J21" s="675"/>
      <c r="K21" s="675"/>
      <c r="L21" s="675"/>
      <c r="M21" s="676">
        <f t="shared" si="3"/>
        <v>0</v>
      </c>
      <c r="N21" s="592"/>
      <c r="O21" s="592"/>
      <c r="P21" s="592"/>
      <c r="Q21" s="592"/>
      <c r="R21" s="592"/>
      <c r="S21" s="592"/>
      <c r="T21" s="678">
        <f t="shared" si="4"/>
        <v>0</v>
      </c>
      <c r="U21" s="592"/>
      <c r="V21" s="678">
        <f t="shared" si="5"/>
        <v>50</v>
      </c>
      <c r="W21" s="592"/>
      <c r="X21" s="678">
        <f t="shared" si="6"/>
        <v>0</v>
      </c>
      <c r="Y21" s="710" t="s">
        <v>1148</v>
      </c>
      <c r="Z21" s="678">
        <f t="shared" si="7"/>
        <v>0</v>
      </c>
      <c r="AA21" s="592"/>
      <c r="AB21" s="678">
        <f t="shared" si="8"/>
        <v>0</v>
      </c>
      <c r="AC21" s="680"/>
      <c r="AD21" s="680"/>
      <c r="AE21" s="680"/>
      <c r="AF21" s="680"/>
      <c r="AG21" s="680"/>
      <c r="AH21" s="680"/>
      <c r="AI21" s="592"/>
      <c r="AJ21" s="677"/>
      <c r="AK21" s="592"/>
      <c r="AL21" s="681">
        <f t="shared" si="9"/>
        <v>0</v>
      </c>
      <c r="AM21" s="682"/>
      <c r="AN21" s="683"/>
      <c r="AO21" s="684"/>
      <c r="AP21" s="684"/>
      <c r="AQ21" s="681">
        <f t="shared" si="10"/>
        <v>30</v>
      </c>
      <c r="AR21" s="675">
        <v>1920.0</v>
      </c>
      <c r="AS21" s="685" t="str">
        <f t="shared" si="11"/>
        <v>Z</v>
      </c>
      <c r="AT21" s="596">
        <v>9.0</v>
      </c>
      <c r="AU21" s="596">
        <v>2.0</v>
      </c>
      <c r="AV21" s="596">
        <v>25.0</v>
      </c>
      <c r="AW21" s="686">
        <f t="shared" si="12"/>
        <v>32.5</v>
      </c>
      <c r="AX21" s="596">
        <v>2008.0</v>
      </c>
      <c r="AY21" s="687" t="str">
        <f t="shared" si="13"/>
        <v>Z</v>
      </c>
      <c r="AZ21" s="596">
        <v>4.0</v>
      </c>
      <c r="BA21" s="596">
        <v>1.0</v>
      </c>
      <c r="BB21" s="596">
        <v>28.0</v>
      </c>
      <c r="BC21" s="686">
        <f t="shared" si="14"/>
        <v>31.5</v>
      </c>
      <c r="BD21" s="596">
        <v>2066.0</v>
      </c>
      <c r="BE21" s="687" t="str">
        <f t="shared" si="15"/>
        <v>Z</v>
      </c>
      <c r="BF21" s="677"/>
      <c r="BG21" s="677"/>
      <c r="BH21" s="677"/>
      <c r="BI21" s="686">
        <f t="shared" si="16"/>
        <v>0</v>
      </c>
      <c r="BJ21" s="676">
        <f t="shared" si="17"/>
        <v>64</v>
      </c>
      <c r="BK21" s="675">
        <v>738.0</v>
      </c>
      <c r="BL21" s="687" t="str">
        <f t="shared" si="18"/>
        <v>Z</v>
      </c>
      <c r="BM21" s="596">
        <v>0.0</v>
      </c>
      <c r="BN21" s="596">
        <v>2.0</v>
      </c>
      <c r="BO21" s="596">
        <v>22.0</v>
      </c>
      <c r="BP21" s="686">
        <f t="shared" si="19"/>
        <v>25</v>
      </c>
      <c r="BQ21" s="596">
        <v>825.0</v>
      </c>
      <c r="BR21" s="687" t="str">
        <f t="shared" si="20"/>
        <v>Z</v>
      </c>
      <c r="BS21" s="596">
        <v>0.0</v>
      </c>
      <c r="BT21" s="596">
        <v>3.0</v>
      </c>
      <c r="BU21" s="596">
        <v>20.0</v>
      </c>
      <c r="BV21" s="686">
        <f t="shared" si="21"/>
        <v>24.5</v>
      </c>
      <c r="BW21" s="596">
        <v>960.0</v>
      </c>
      <c r="BX21" s="687" t="str">
        <f t="shared" si="22"/>
        <v>Z</v>
      </c>
      <c r="BY21" s="677"/>
      <c r="BZ21" s="677"/>
      <c r="CA21" s="677"/>
      <c r="CB21" s="686">
        <f t="shared" si="23"/>
        <v>0</v>
      </c>
      <c r="CC21" s="676">
        <f t="shared" si="24"/>
        <v>49.5</v>
      </c>
      <c r="CD21" s="688" t="str">
        <f t="shared" si="25"/>
        <v>¥1,000</v>
      </c>
      <c r="CE21" s="584"/>
      <c r="CF21" s="711"/>
      <c r="CG21" s="712" t="s">
        <v>1142</v>
      </c>
      <c r="CH21" s="726" t="str">
        <f>vlookup($CF$4,$A$5:$CD$49,58,false)</f>
        <v/>
      </c>
      <c r="CI21" s="726" t="str">
        <f>vlookup($CF$4,$A$5:$CD$49,59,false)</f>
        <v/>
      </c>
      <c r="CJ21" s="726" t="str">
        <f>vlookup($CF$4,$A$5:$CD$49,60,false)</f>
        <v/>
      </c>
      <c r="CK21" s="735">
        <f>vlookup($CF$4,$A$5:$CD$49,61,false)</f>
        <v>0</v>
      </c>
      <c r="CL21" s="584"/>
      <c r="CM21" s="584"/>
      <c r="CN21" s="734">
        <v>17.0</v>
      </c>
      <c r="CO21" s="637" t="s">
        <v>164</v>
      </c>
      <c r="CP21" s="692">
        <v>120.5</v>
      </c>
      <c r="CQ21" s="584"/>
      <c r="CR21" s="584"/>
      <c r="CS21" s="584"/>
      <c r="CT21" s="695"/>
      <c r="CU21" s="695"/>
      <c r="CV21" s="695"/>
    </row>
    <row r="22" ht="13.5" customHeight="1">
      <c r="A22" s="671" t="s">
        <v>164</v>
      </c>
      <c r="B22" s="672">
        <f t="shared" si="1"/>
        <v>120.5</v>
      </c>
      <c r="C22" s="673"/>
      <c r="D22" s="673"/>
      <c r="E22" s="673"/>
      <c r="F22" s="674">
        <f t="shared" si="2"/>
        <v>0</v>
      </c>
      <c r="G22" s="675"/>
      <c r="H22" s="675"/>
      <c r="I22" s="675"/>
      <c r="J22" s="675"/>
      <c r="K22" s="675"/>
      <c r="L22" s="675"/>
      <c r="M22" s="676">
        <f t="shared" si="3"/>
        <v>0</v>
      </c>
      <c r="N22" s="592"/>
      <c r="O22" s="592"/>
      <c r="P22" s="592"/>
      <c r="Q22" s="592"/>
      <c r="R22" s="592"/>
      <c r="S22" s="592"/>
      <c r="T22" s="678">
        <f t="shared" si="4"/>
        <v>0</v>
      </c>
      <c r="U22" s="677"/>
      <c r="V22" s="678">
        <f t="shared" si="5"/>
        <v>50</v>
      </c>
      <c r="W22" s="592"/>
      <c r="X22" s="678">
        <f t="shared" si="6"/>
        <v>0</v>
      </c>
      <c r="Y22" s="710" t="s">
        <v>1148</v>
      </c>
      <c r="Z22" s="678">
        <f t="shared" si="7"/>
        <v>0</v>
      </c>
      <c r="AA22" s="592"/>
      <c r="AB22" s="678">
        <f t="shared" si="8"/>
        <v>0</v>
      </c>
      <c r="AC22" s="680"/>
      <c r="AD22" s="680"/>
      <c r="AE22" s="680"/>
      <c r="AF22" s="680"/>
      <c r="AG22" s="680"/>
      <c r="AH22" s="680"/>
      <c r="AI22" s="592"/>
      <c r="AJ22" s="592"/>
      <c r="AK22" s="592"/>
      <c r="AL22" s="681">
        <f t="shared" si="9"/>
        <v>0</v>
      </c>
      <c r="AM22" s="682"/>
      <c r="AN22" s="683"/>
      <c r="AO22" s="684">
        <v>18.7</v>
      </c>
      <c r="AP22" s="684">
        <v>26.1</v>
      </c>
      <c r="AQ22" s="681">
        <f t="shared" si="10"/>
        <v>30</v>
      </c>
      <c r="AR22" s="675">
        <v>1717.0</v>
      </c>
      <c r="AS22" s="685" t="str">
        <f t="shared" si="11"/>
        <v>Z</v>
      </c>
      <c r="AT22" s="596">
        <v>6.0</v>
      </c>
      <c r="AU22" s="596">
        <v>0.0</v>
      </c>
      <c r="AV22" s="596">
        <v>13.0</v>
      </c>
      <c r="AW22" s="686">
        <f t="shared" si="12"/>
        <v>16</v>
      </c>
      <c r="AX22" s="596">
        <v>1740.0</v>
      </c>
      <c r="AY22" s="687" t="str">
        <f t="shared" si="13"/>
        <v>Z</v>
      </c>
      <c r="AZ22" s="596">
        <v>2.0</v>
      </c>
      <c r="BA22" s="596">
        <v>2.0</v>
      </c>
      <c r="BB22" s="596">
        <v>0.0</v>
      </c>
      <c r="BC22" s="686">
        <f t="shared" si="14"/>
        <v>4</v>
      </c>
      <c r="BD22" s="596">
        <v>1752.0</v>
      </c>
      <c r="BE22" s="687" t="str">
        <f t="shared" si="15"/>
        <v>Z</v>
      </c>
      <c r="BF22" s="677"/>
      <c r="BG22" s="677"/>
      <c r="BH22" s="677"/>
      <c r="BI22" s="686">
        <f t="shared" si="16"/>
        <v>0</v>
      </c>
      <c r="BJ22" s="676">
        <f t="shared" si="17"/>
        <v>20</v>
      </c>
      <c r="BK22" s="596">
        <v>152.0</v>
      </c>
      <c r="BL22" s="687" t="str">
        <f t="shared" si="18"/>
        <v>Z</v>
      </c>
      <c r="BM22" s="596">
        <v>0.0</v>
      </c>
      <c r="BN22" s="596">
        <v>5.0</v>
      </c>
      <c r="BO22" s="596">
        <v>7.0</v>
      </c>
      <c r="BP22" s="686">
        <f t="shared" si="19"/>
        <v>14.5</v>
      </c>
      <c r="BQ22" s="596">
        <v>205.0</v>
      </c>
      <c r="BR22" s="687" t="str">
        <f t="shared" si="20"/>
        <v>Z</v>
      </c>
      <c r="BS22" s="596">
        <v>0.0</v>
      </c>
      <c r="BT22" s="596">
        <v>4.0</v>
      </c>
      <c r="BU22" s="596">
        <v>0.0</v>
      </c>
      <c r="BV22" s="686">
        <f t="shared" si="21"/>
        <v>6</v>
      </c>
      <c r="BW22" s="596">
        <v>231.0</v>
      </c>
      <c r="BX22" s="687" t="str">
        <f t="shared" si="22"/>
        <v>Z</v>
      </c>
      <c r="BY22" s="677"/>
      <c r="BZ22" s="677"/>
      <c r="CA22" s="677"/>
      <c r="CB22" s="686">
        <f t="shared" si="23"/>
        <v>0</v>
      </c>
      <c r="CC22" s="676">
        <f t="shared" si="24"/>
        <v>20.5</v>
      </c>
      <c r="CD22" s="688" t="str">
        <f t="shared" si="25"/>
        <v>¥1,000</v>
      </c>
      <c r="CE22" s="584"/>
      <c r="CF22" s="696" t="s">
        <v>1149</v>
      </c>
      <c r="CG22" s="730" t="s">
        <v>1106</v>
      </c>
      <c r="CH22" s="736" t="s">
        <v>1150</v>
      </c>
      <c r="CI22" s="736" t="s">
        <v>1151</v>
      </c>
      <c r="CJ22" s="736" t="s">
        <v>1152</v>
      </c>
      <c r="CK22" s="737" t="s">
        <v>1136</v>
      </c>
      <c r="CL22" s="584"/>
      <c r="CM22" s="584"/>
      <c r="CN22" s="734">
        <v>18.0</v>
      </c>
      <c r="CO22" s="637" t="s">
        <v>148</v>
      </c>
      <c r="CP22" s="692">
        <v>115.0</v>
      </c>
      <c r="CQ22" s="584"/>
      <c r="CR22" s="584"/>
      <c r="CS22" s="584"/>
      <c r="CT22" s="695"/>
      <c r="CU22" s="695"/>
      <c r="CV22" s="695"/>
    </row>
    <row r="23" ht="13.5" customHeight="1">
      <c r="A23" s="671" t="s">
        <v>156</v>
      </c>
      <c r="B23" s="672">
        <f t="shared" si="1"/>
        <v>203.5</v>
      </c>
      <c r="C23" s="673"/>
      <c r="D23" s="673"/>
      <c r="E23" s="673"/>
      <c r="F23" s="674">
        <f t="shared" si="2"/>
        <v>0</v>
      </c>
      <c r="G23" s="675"/>
      <c r="H23" s="675"/>
      <c r="I23" s="675"/>
      <c r="J23" s="675"/>
      <c r="K23" s="675"/>
      <c r="L23" s="675"/>
      <c r="M23" s="676">
        <f t="shared" si="3"/>
        <v>0</v>
      </c>
      <c r="N23" s="592"/>
      <c r="O23" s="592"/>
      <c r="P23" s="592"/>
      <c r="Q23" s="592"/>
      <c r="R23" s="592"/>
      <c r="S23" s="592"/>
      <c r="T23" s="678">
        <f t="shared" si="4"/>
        <v>0</v>
      </c>
      <c r="U23" s="592"/>
      <c r="V23" s="678">
        <f t="shared" si="5"/>
        <v>50</v>
      </c>
      <c r="W23" s="592"/>
      <c r="X23" s="678">
        <f t="shared" si="6"/>
        <v>0</v>
      </c>
      <c r="Y23" s="710" t="s">
        <v>1148</v>
      </c>
      <c r="Z23" s="678">
        <f t="shared" si="7"/>
        <v>0</v>
      </c>
      <c r="AA23" s="592"/>
      <c r="AB23" s="678">
        <f t="shared" si="8"/>
        <v>0</v>
      </c>
      <c r="AC23" s="680"/>
      <c r="AD23" s="675"/>
      <c r="AE23" s="680"/>
      <c r="AF23" s="680"/>
      <c r="AG23" s="675"/>
      <c r="AH23" s="680"/>
      <c r="AI23" s="592"/>
      <c r="AJ23" s="677"/>
      <c r="AK23" s="592"/>
      <c r="AL23" s="681">
        <f t="shared" si="9"/>
        <v>0</v>
      </c>
      <c r="AM23" s="682"/>
      <c r="AN23" s="683"/>
      <c r="AO23" s="684">
        <v>20.3</v>
      </c>
      <c r="AP23" s="684">
        <v>22.2</v>
      </c>
      <c r="AQ23" s="681">
        <f t="shared" si="10"/>
        <v>30</v>
      </c>
      <c r="AR23" s="675">
        <v>1856.0</v>
      </c>
      <c r="AS23" s="685" t="str">
        <f t="shared" si="11"/>
        <v>Z</v>
      </c>
      <c r="AT23" s="596">
        <v>3.0</v>
      </c>
      <c r="AU23" s="596">
        <v>0.0</v>
      </c>
      <c r="AV23" s="596">
        <v>26.0</v>
      </c>
      <c r="AW23" s="686">
        <f t="shared" si="12"/>
        <v>27.5</v>
      </c>
      <c r="AX23" s="596">
        <v>1872.0</v>
      </c>
      <c r="AY23" s="687" t="str">
        <f t="shared" si="13"/>
        <v>Z</v>
      </c>
      <c r="AZ23" s="596">
        <v>3.0</v>
      </c>
      <c r="BA23" s="596">
        <v>1.0</v>
      </c>
      <c r="BB23" s="596">
        <v>28.0</v>
      </c>
      <c r="BC23" s="686">
        <f t="shared" si="14"/>
        <v>31</v>
      </c>
      <c r="BD23" s="596">
        <v>1902.0</v>
      </c>
      <c r="BE23" s="687" t="str">
        <f t="shared" si="15"/>
        <v>Z</v>
      </c>
      <c r="BF23" s="677"/>
      <c r="BG23" s="677"/>
      <c r="BH23" s="677"/>
      <c r="BI23" s="686">
        <f t="shared" si="16"/>
        <v>0</v>
      </c>
      <c r="BJ23" s="676">
        <f t="shared" si="17"/>
        <v>58.5</v>
      </c>
      <c r="BK23" s="675">
        <v>140.0</v>
      </c>
      <c r="BL23" s="687" t="str">
        <f t="shared" si="18"/>
        <v>Z</v>
      </c>
      <c r="BM23" s="596">
        <v>0.0</v>
      </c>
      <c r="BN23" s="596">
        <v>3.0</v>
      </c>
      <c r="BO23" s="596">
        <v>28.0</v>
      </c>
      <c r="BP23" s="686">
        <f t="shared" si="19"/>
        <v>32.5</v>
      </c>
      <c r="BQ23" s="596">
        <v>174.0</v>
      </c>
      <c r="BR23" s="687" t="str">
        <f t="shared" si="20"/>
        <v>Z</v>
      </c>
      <c r="BS23" s="596">
        <v>0.0</v>
      </c>
      <c r="BT23" s="596">
        <v>1.0</v>
      </c>
      <c r="BU23" s="596">
        <v>31.0</v>
      </c>
      <c r="BV23" s="686">
        <f t="shared" si="21"/>
        <v>32.5</v>
      </c>
      <c r="BW23" s="596">
        <v>181.0</v>
      </c>
      <c r="BX23" s="687" t="str">
        <f t="shared" si="22"/>
        <v>Z</v>
      </c>
      <c r="BY23" s="677"/>
      <c r="BZ23" s="677"/>
      <c r="CA23" s="677"/>
      <c r="CB23" s="686">
        <f t="shared" si="23"/>
        <v>0</v>
      </c>
      <c r="CC23" s="676">
        <f t="shared" si="24"/>
        <v>65</v>
      </c>
      <c r="CD23" s="688" t="str">
        <f t="shared" si="25"/>
        <v>¥1,250</v>
      </c>
      <c r="CE23" s="584"/>
      <c r="CF23" s="702"/>
      <c r="CG23" s="738" t="s">
        <v>1138</v>
      </c>
      <c r="CH23" s="723">
        <f>vlookup($CF$4,$A$5:$CD$49,65,false)</f>
        <v>0</v>
      </c>
      <c r="CI23" s="723">
        <f>vlookup($CF$4,$A$5:$CD$49,66,false)</f>
        <v>0</v>
      </c>
      <c r="CJ23" s="723">
        <f>vlookup($CF$4,$A$5:$CD$49,67,false)</f>
        <v>0</v>
      </c>
      <c r="CK23" s="733">
        <f>vlookup($CF$4,$A$5:$CD$49,68,false)</f>
        <v>0</v>
      </c>
      <c r="CL23" s="584"/>
      <c r="CM23" s="584"/>
      <c r="CN23" s="734">
        <v>19.0</v>
      </c>
      <c r="CO23" s="637" t="s">
        <v>227</v>
      </c>
      <c r="CP23" s="692">
        <v>109.5</v>
      </c>
      <c r="CQ23" s="584"/>
      <c r="CR23" s="584"/>
      <c r="CS23" s="584"/>
      <c r="CT23" s="695"/>
      <c r="CU23" s="695"/>
      <c r="CV23" s="695"/>
    </row>
    <row r="24" ht="13.5" customHeight="1">
      <c r="A24" s="671" t="s">
        <v>172</v>
      </c>
      <c r="B24" s="672">
        <f t="shared" si="1"/>
        <v>93</v>
      </c>
      <c r="C24" s="673"/>
      <c r="D24" s="673"/>
      <c r="E24" s="673"/>
      <c r="F24" s="674">
        <f t="shared" si="2"/>
        <v>0</v>
      </c>
      <c r="G24" s="675"/>
      <c r="H24" s="675"/>
      <c r="I24" s="675"/>
      <c r="J24" s="675"/>
      <c r="K24" s="675"/>
      <c r="L24" s="675"/>
      <c r="M24" s="676">
        <f t="shared" si="3"/>
        <v>0</v>
      </c>
      <c r="N24" s="592"/>
      <c r="O24" s="592"/>
      <c r="P24" s="592"/>
      <c r="Q24" s="592"/>
      <c r="R24" s="592"/>
      <c r="S24" s="592"/>
      <c r="T24" s="678">
        <f t="shared" si="4"/>
        <v>0</v>
      </c>
      <c r="U24" s="677"/>
      <c r="V24" s="678">
        <f t="shared" si="5"/>
        <v>50</v>
      </c>
      <c r="W24" s="592"/>
      <c r="X24" s="678">
        <f t="shared" si="6"/>
        <v>0</v>
      </c>
      <c r="Y24" s="679"/>
      <c r="Z24" s="678">
        <f t="shared" si="7"/>
        <v>0</v>
      </c>
      <c r="AA24" s="592"/>
      <c r="AB24" s="678">
        <f t="shared" si="8"/>
        <v>0</v>
      </c>
      <c r="AC24" s="680"/>
      <c r="AD24" s="680"/>
      <c r="AE24" s="680"/>
      <c r="AF24" s="680"/>
      <c r="AG24" s="680"/>
      <c r="AH24" s="680"/>
      <c r="AI24" s="592"/>
      <c r="AJ24" s="592"/>
      <c r="AK24" s="592"/>
      <c r="AL24" s="681">
        <f t="shared" si="9"/>
        <v>0</v>
      </c>
      <c r="AM24" s="682"/>
      <c r="AN24" s="683"/>
      <c r="AO24" s="718">
        <v>17.2</v>
      </c>
      <c r="AP24" s="718">
        <v>19.0</v>
      </c>
      <c r="AQ24" s="681">
        <f t="shared" si="10"/>
        <v>30</v>
      </c>
      <c r="AR24" s="675">
        <v>402.0</v>
      </c>
      <c r="AS24" s="685" t="str">
        <f t="shared" si="11"/>
        <v>Z</v>
      </c>
      <c r="AT24" s="596">
        <v>0.0</v>
      </c>
      <c r="AU24" s="596">
        <v>0.0</v>
      </c>
      <c r="AV24" s="596">
        <v>6.0</v>
      </c>
      <c r="AW24" s="686">
        <f t="shared" si="12"/>
        <v>6</v>
      </c>
      <c r="AX24" s="596">
        <v>410.0</v>
      </c>
      <c r="AY24" s="687" t="str">
        <f t="shared" si="13"/>
        <v>Z</v>
      </c>
      <c r="AZ24" s="596">
        <v>0.0</v>
      </c>
      <c r="BA24" s="596">
        <v>2.0</v>
      </c>
      <c r="BB24" s="596">
        <v>4.0</v>
      </c>
      <c r="BC24" s="686">
        <f t="shared" si="14"/>
        <v>7</v>
      </c>
      <c r="BD24" s="596">
        <v>415.0</v>
      </c>
      <c r="BE24" s="687" t="str">
        <f t="shared" si="15"/>
        <v>Z</v>
      </c>
      <c r="BF24" s="677"/>
      <c r="BG24" s="677"/>
      <c r="BH24" s="677"/>
      <c r="BI24" s="686">
        <f t="shared" si="16"/>
        <v>0</v>
      </c>
      <c r="BJ24" s="676">
        <f t="shared" si="17"/>
        <v>13</v>
      </c>
      <c r="BK24" s="592"/>
      <c r="BL24" s="687" t="str">
        <f t="shared" si="18"/>
        <v>Z</v>
      </c>
      <c r="BM24" s="588"/>
      <c r="BN24" s="588"/>
      <c r="BO24" s="596"/>
      <c r="BP24" s="686">
        <f t="shared" si="19"/>
        <v>0</v>
      </c>
      <c r="BQ24" s="592"/>
      <c r="BR24" s="687" t="str">
        <f t="shared" si="20"/>
        <v>Z</v>
      </c>
      <c r="BS24" s="592"/>
      <c r="BT24" s="592"/>
      <c r="BU24" s="677">
        <v>0.0</v>
      </c>
      <c r="BV24" s="686">
        <f t="shared" si="21"/>
        <v>0</v>
      </c>
      <c r="BW24" s="592"/>
      <c r="BX24" s="687" t="str">
        <f t="shared" si="22"/>
        <v>Z</v>
      </c>
      <c r="BY24" s="592"/>
      <c r="BZ24" s="592"/>
      <c r="CA24" s="592"/>
      <c r="CB24" s="686">
        <f t="shared" si="23"/>
        <v>0</v>
      </c>
      <c r="CC24" s="676">
        <f t="shared" si="24"/>
        <v>0</v>
      </c>
      <c r="CD24" s="688" t="str">
        <f t="shared" si="25"/>
        <v>¥1,000</v>
      </c>
      <c r="CE24" s="584"/>
      <c r="CF24" s="702"/>
      <c r="CG24" s="739" t="s">
        <v>1140</v>
      </c>
      <c r="CH24" s="723">
        <f>vlookup($CF$4,$A$5:$CD$49,71,false)</f>
        <v>0</v>
      </c>
      <c r="CI24" s="723">
        <f>vlookup($CF$4,$A$5:$CD$49,72,false)</f>
        <v>1</v>
      </c>
      <c r="CJ24" s="723">
        <f>vlookup($CF$4,$A$5:$CD$49,73,false)</f>
        <v>1</v>
      </c>
      <c r="CK24" s="733">
        <f>vlookup($CF$4,$A$5:$CD$49,74,false)</f>
        <v>2.5</v>
      </c>
      <c r="CL24" s="584"/>
      <c r="CM24" s="584"/>
      <c r="CN24" s="691">
        <v>20.0</v>
      </c>
      <c r="CO24" s="637" t="s">
        <v>180</v>
      </c>
      <c r="CP24" s="692">
        <v>108.0</v>
      </c>
      <c r="CQ24" s="584"/>
      <c r="CR24" s="584"/>
      <c r="CS24" s="584"/>
      <c r="CT24" s="695"/>
      <c r="CU24" s="695"/>
      <c r="CV24" s="695"/>
    </row>
    <row r="25" ht="13.5" customHeight="1">
      <c r="A25" s="671" t="s">
        <v>180</v>
      </c>
      <c r="B25" s="672">
        <f t="shared" si="1"/>
        <v>108</v>
      </c>
      <c r="C25" s="673"/>
      <c r="D25" s="673"/>
      <c r="E25" s="673"/>
      <c r="F25" s="674">
        <f t="shared" si="2"/>
        <v>0</v>
      </c>
      <c r="G25" s="675"/>
      <c r="H25" s="675"/>
      <c r="I25" s="675"/>
      <c r="J25" s="675"/>
      <c r="K25" s="675"/>
      <c r="L25" s="675"/>
      <c r="M25" s="676">
        <f t="shared" si="3"/>
        <v>0</v>
      </c>
      <c r="N25" s="592"/>
      <c r="O25" s="592"/>
      <c r="P25" s="592"/>
      <c r="Q25" s="592"/>
      <c r="R25" s="592"/>
      <c r="S25" s="592"/>
      <c r="T25" s="678">
        <f t="shared" si="4"/>
        <v>0</v>
      </c>
      <c r="U25" s="592"/>
      <c r="V25" s="678">
        <f t="shared" si="5"/>
        <v>50</v>
      </c>
      <c r="W25" s="592"/>
      <c r="X25" s="678">
        <f t="shared" si="6"/>
        <v>0</v>
      </c>
      <c r="Y25" s="679"/>
      <c r="Z25" s="678">
        <f t="shared" si="7"/>
        <v>0</v>
      </c>
      <c r="AA25" s="592"/>
      <c r="AB25" s="678">
        <f t="shared" si="8"/>
        <v>0</v>
      </c>
      <c r="AC25" s="680"/>
      <c r="AD25" s="680"/>
      <c r="AE25" s="680"/>
      <c r="AF25" s="680"/>
      <c r="AG25" s="680"/>
      <c r="AH25" s="680"/>
      <c r="AI25" s="592"/>
      <c r="AJ25" s="592"/>
      <c r="AK25" s="592"/>
      <c r="AL25" s="681">
        <f t="shared" si="9"/>
        <v>0</v>
      </c>
      <c r="AM25" s="682"/>
      <c r="AN25" s="683"/>
      <c r="AO25" s="718"/>
      <c r="AP25" s="718"/>
      <c r="AQ25" s="681">
        <f t="shared" si="10"/>
        <v>30</v>
      </c>
      <c r="AR25" s="675">
        <v>4113.0</v>
      </c>
      <c r="AS25" s="685" t="str">
        <f t="shared" si="11"/>
        <v>F</v>
      </c>
      <c r="AT25" s="596">
        <v>10.0</v>
      </c>
      <c r="AU25" s="596">
        <v>5.0</v>
      </c>
      <c r="AV25" s="596">
        <v>0.0</v>
      </c>
      <c r="AW25" s="686">
        <f t="shared" si="12"/>
        <v>16.5</v>
      </c>
      <c r="AX25" s="596">
        <v>234.0</v>
      </c>
      <c r="AY25" s="687" t="str">
        <f t="shared" si="13"/>
        <v>Z</v>
      </c>
      <c r="AZ25" s="596">
        <v>2.0</v>
      </c>
      <c r="BA25" s="596">
        <v>1.0</v>
      </c>
      <c r="BB25" s="596">
        <v>0.0</v>
      </c>
      <c r="BC25" s="686">
        <f t="shared" si="14"/>
        <v>2.5</v>
      </c>
      <c r="BD25" s="596">
        <v>291.0</v>
      </c>
      <c r="BE25" s="687" t="str">
        <f t="shared" si="15"/>
        <v>Z</v>
      </c>
      <c r="BF25" s="677"/>
      <c r="BG25" s="677"/>
      <c r="BH25" s="677"/>
      <c r="BI25" s="686">
        <f t="shared" si="16"/>
        <v>0</v>
      </c>
      <c r="BJ25" s="676">
        <f t="shared" si="17"/>
        <v>19</v>
      </c>
      <c r="BK25" s="596">
        <v>14000.0</v>
      </c>
      <c r="BL25" s="687" t="str">
        <f t="shared" si="18"/>
        <v>A</v>
      </c>
      <c r="BM25" s="596">
        <v>0.0</v>
      </c>
      <c r="BN25" s="596">
        <v>1.0</v>
      </c>
      <c r="BO25" s="596">
        <v>0.0</v>
      </c>
      <c r="BP25" s="686">
        <f t="shared" si="19"/>
        <v>3</v>
      </c>
      <c r="BQ25" s="596">
        <v>13000.0</v>
      </c>
      <c r="BR25" s="687" t="str">
        <f t="shared" si="20"/>
        <v>A</v>
      </c>
      <c r="BS25" s="596">
        <v>0.0</v>
      </c>
      <c r="BT25" s="596">
        <v>2.0</v>
      </c>
      <c r="BU25" s="596">
        <v>0.0</v>
      </c>
      <c r="BV25" s="686">
        <f t="shared" si="21"/>
        <v>6</v>
      </c>
      <c r="BW25" s="596">
        <v>13000.0</v>
      </c>
      <c r="BX25" s="687" t="str">
        <f t="shared" si="22"/>
        <v>A</v>
      </c>
      <c r="BY25" s="677"/>
      <c r="BZ25" s="677"/>
      <c r="CA25" s="677"/>
      <c r="CB25" s="686">
        <f t="shared" si="23"/>
        <v>0</v>
      </c>
      <c r="CC25" s="676">
        <f t="shared" si="24"/>
        <v>9</v>
      </c>
      <c r="CD25" s="688" t="str">
        <f t="shared" si="25"/>
        <v>¥1,000</v>
      </c>
      <c r="CE25" s="584"/>
      <c r="CF25" s="711"/>
      <c r="CG25" s="740" t="s">
        <v>1142</v>
      </c>
      <c r="CH25" s="726" t="str">
        <f>vlookup($CF$4,$A$5:$CD$49,77,false)</f>
        <v/>
      </c>
      <c r="CI25" s="726" t="str">
        <f>vlookup($CF$4,$A$5:$CD$49,78,false)</f>
        <v/>
      </c>
      <c r="CJ25" s="726" t="str">
        <f>vlookup($CF$4,$A$5:$CD$49,79,false)</f>
        <v/>
      </c>
      <c r="CK25" s="735">
        <f>vlookup($CF$4,$A$5:$CD$49,80,false)</f>
        <v>0</v>
      </c>
      <c r="CL25" s="584"/>
      <c r="CM25" s="584"/>
      <c r="CN25" s="691">
        <v>21.0</v>
      </c>
      <c r="CO25" s="637" t="s">
        <v>203</v>
      </c>
      <c r="CP25" s="692">
        <v>103.0</v>
      </c>
      <c r="CQ25" s="584"/>
      <c r="CR25" s="584"/>
      <c r="CS25" s="584"/>
      <c r="CT25" s="695"/>
      <c r="CU25" s="695"/>
      <c r="CV25" s="695"/>
    </row>
    <row r="26" ht="13.5" customHeight="1">
      <c r="A26" s="671" t="s">
        <v>187</v>
      </c>
      <c r="B26" s="672">
        <f t="shared" si="1"/>
        <v>135.5</v>
      </c>
      <c r="C26" s="673"/>
      <c r="D26" s="673"/>
      <c r="E26" s="673"/>
      <c r="F26" s="674">
        <f t="shared" si="2"/>
        <v>0</v>
      </c>
      <c r="G26" s="675"/>
      <c r="H26" s="675"/>
      <c r="I26" s="675"/>
      <c r="J26" s="675"/>
      <c r="K26" s="675"/>
      <c r="L26" s="675"/>
      <c r="M26" s="676">
        <f t="shared" si="3"/>
        <v>0</v>
      </c>
      <c r="N26" s="592"/>
      <c r="O26" s="592"/>
      <c r="P26" s="592"/>
      <c r="Q26" s="592"/>
      <c r="R26" s="592"/>
      <c r="S26" s="592"/>
      <c r="T26" s="678">
        <f t="shared" si="4"/>
        <v>0</v>
      </c>
      <c r="U26" s="677"/>
      <c r="V26" s="678">
        <f t="shared" si="5"/>
        <v>50</v>
      </c>
      <c r="W26" s="592"/>
      <c r="X26" s="678">
        <f t="shared" si="6"/>
        <v>0</v>
      </c>
      <c r="Y26" s="679"/>
      <c r="Z26" s="678">
        <f t="shared" si="7"/>
        <v>0</v>
      </c>
      <c r="AA26" s="592"/>
      <c r="AB26" s="678">
        <f t="shared" si="8"/>
        <v>0</v>
      </c>
      <c r="AC26" s="675"/>
      <c r="AD26" s="680"/>
      <c r="AE26" s="680"/>
      <c r="AF26" s="680"/>
      <c r="AG26" s="680"/>
      <c r="AH26" s="680"/>
      <c r="AI26" s="592"/>
      <c r="AJ26" s="592"/>
      <c r="AK26" s="592"/>
      <c r="AL26" s="681">
        <f t="shared" si="9"/>
        <v>0</v>
      </c>
      <c r="AM26" s="682"/>
      <c r="AN26" s="683"/>
      <c r="AO26" s="718"/>
      <c r="AP26" s="718"/>
      <c r="AQ26" s="681">
        <f t="shared" si="10"/>
        <v>30</v>
      </c>
      <c r="AR26" s="596">
        <v>498.0</v>
      </c>
      <c r="AS26" s="685" t="str">
        <f t="shared" si="11"/>
        <v>Z</v>
      </c>
      <c r="AT26" s="596">
        <v>3.0</v>
      </c>
      <c r="AU26" s="596">
        <v>1.0</v>
      </c>
      <c r="AV26" s="596">
        <v>23.0</v>
      </c>
      <c r="AW26" s="686">
        <f t="shared" si="12"/>
        <v>26</v>
      </c>
      <c r="AX26" s="596">
        <v>510.0</v>
      </c>
      <c r="AY26" s="687" t="str">
        <f t="shared" si="13"/>
        <v>Z</v>
      </c>
      <c r="AZ26" s="596">
        <v>3.0</v>
      </c>
      <c r="BA26" s="596">
        <v>2.0</v>
      </c>
      <c r="BB26" s="596">
        <v>22.0</v>
      </c>
      <c r="BC26" s="686">
        <f t="shared" si="14"/>
        <v>26.5</v>
      </c>
      <c r="BD26" s="596">
        <v>557.0</v>
      </c>
      <c r="BE26" s="687" t="str">
        <f t="shared" si="15"/>
        <v>Z</v>
      </c>
      <c r="BF26" s="677"/>
      <c r="BG26" s="677"/>
      <c r="BH26" s="677"/>
      <c r="BI26" s="686">
        <f t="shared" si="16"/>
        <v>0</v>
      </c>
      <c r="BJ26" s="676">
        <f t="shared" si="17"/>
        <v>52.5</v>
      </c>
      <c r="BK26" s="677">
        <v>2.0</v>
      </c>
      <c r="BL26" s="687" t="str">
        <f t="shared" si="18"/>
        <v>Z</v>
      </c>
      <c r="BM26" s="677">
        <v>0.0</v>
      </c>
      <c r="BN26" s="677">
        <v>1.0</v>
      </c>
      <c r="BO26" s="677">
        <v>0.0</v>
      </c>
      <c r="BP26" s="686">
        <f t="shared" si="19"/>
        <v>1.5</v>
      </c>
      <c r="BQ26" s="677">
        <v>18.0</v>
      </c>
      <c r="BR26" s="687" t="str">
        <f t="shared" si="20"/>
        <v>Z</v>
      </c>
      <c r="BS26" s="596">
        <v>0.0</v>
      </c>
      <c r="BT26" s="596">
        <v>1.0</v>
      </c>
      <c r="BU26" s="596">
        <v>0.0</v>
      </c>
      <c r="BV26" s="686">
        <f t="shared" si="21"/>
        <v>1.5</v>
      </c>
      <c r="BW26" s="596">
        <v>40.0</v>
      </c>
      <c r="BX26" s="687" t="str">
        <f t="shared" si="22"/>
        <v>Z</v>
      </c>
      <c r="BY26" s="677"/>
      <c r="BZ26" s="677"/>
      <c r="CA26" s="677"/>
      <c r="CB26" s="686">
        <f t="shared" si="23"/>
        <v>0</v>
      </c>
      <c r="CC26" s="676">
        <f t="shared" si="24"/>
        <v>3</v>
      </c>
      <c r="CD26" s="688" t="str">
        <f t="shared" si="25"/>
        <v>¥1,000</v>
      </c>
      <c r="CE26" s="584"/>
      <c r="CF26" s="689"/>
      <c r="CG26" s="741"/>
      <c r="CH26" s="713"/>
      <c r="CI26" s="713"/>
      <c r="CJ26" s="713"/>
      <c r="CK26" s="491"/>
      <c r="CL26" s="584"/>
      <c r="CM26" s="584"/>
      <c r="CN26" s="691">
        <v>22.0</v>
      </c>
      <c r="CO26" s="637" t="s">
        <v>140</v>
      </c>
      <c r="CP26" s="692">
        <v>97.6</v>
      </c>
      <c r="CQ26" s="584"/>
      <c r="CR26" s="584"/>
      <c r="CS26" s="584"/>
      <c r="CT26" s="695"/>
      <c r="CU26" s="695"/>
      <c r="CV26" s="695"/>
    </row>
    <row r="27" ht="13.5" customHeight="1">
      <c r="A27" s="671" t="s">
        <v>203</v>
      </c>
      <c r="B27" s="672">
        <f t="shared" si="1"/>
        <v>103</v>
      </c>
      <c r="C27" s="673"/>
      <c r="D27" s="673"/>
      <c r="E27" s="673"/>
      <c r="F27" s="674">
        <f t="shared" si="2"/>
        <v>0</v>
      </c>
      <c r="G27" s="675"/>
      <c r="H27" s="675"/>
      <c r="I27" s="675"/>
      <c r="J27" s="675"/>
      <c r="K27" s="675"/>
      <c r="L27" s="675"/>
      <c r="M27" s="676">
        <f t="shared" si="3"/>
        <v>0</v>
      </c>
      <c r="N27" s="680"/>
      <c r="O27" s="592"/>
      <c r="P27" s="592"/>
      <c r="Q27" s="592"/>
      <c r="R27" s="592"/>
      <c r="S27" s="592"/>
      <c r="T27" s="678">
        <f t="shared" si="4"/>
        <v>0</v>
      </c>
      <c r="U27" s="677"/>
      <c r="V27" s="678">
        <f t="shared" si="5"/>
        <v>50</v>
      </c>
      <c r="W27" s="592"/>
      <c r="X27" s="678">
        <f t="shared" si="6"/>
        <v>0</v>
      </c>
      <c r="Y27" s="679"/>
      <c r="Z27" s="678">
        <f t="shared" si="7"/>
        <v>0</v>
      </c>
      <c r="AA27" s="592"/>
      <c r="AB27" s="678">
        <f t="shared" si="8"/>
        <v>0</v>
      </c>
      <c r="AC27" s="680"/>
      <c r="AD27" s="680"/>
      <c r="AE27" s="680"/>
      <c r="AF27" s="680"/>
      <c r="AG27" s="680"/>
      <c r="AH27" s="680"/>
      <c r="AI27" s="592"/>
      <c r="AJ27" s="592"/>
      <c r="AK27" s="592"/>
      <c r="AL27" s="681">
        <f t="shared" si="9"/>
        <v>0</v>
      </c>
      <c r="AM27" s="728"/>
      <c r="AN27" s="683"/>
      <c r="AO27" s="742"/>
      <c r="AP27" s="742"/>
      <c r="AQ27" s="681">
        <f t="shared" si="10"/>
        <v>30</v>
      </c>
      <c r="AR27" s="675">
        <v>926.0</v>
      </c>
      <c r="AS27" s="685" t="str">
        <f t="shared" si="11"/>
        <v>Z</v>
      </c>
      <c r="AT27" s="596">
        <v>1.0</v>
      </c>
      <c r="AU27" s="596">
        <v>0.0</v>
      </c>
      <c r="AV27" s="596">
        <v>0.0</v>
      </c>
      <c r="AW27" s="686">
        <f t="shared" si="12"/>
        <v>0.5</v>
      </c>
      <c r="AX27" s="596"/>
      <c r="AY27" s="687" t="str">
        <f t="shared" si="13"/>
        <v>Z</v>
      </c>
      <c r="AZ27" s="596"/>
      <c r="BA27" s="596"/>
      <c r="BB27" s="596"/>
      <c r="BC27" s="686">
        <f t="shared" si="14"/>
        <v>0</v>
      </c>
      <c r="BD27" s="596"/>
      <c r="BE27" s="687" t="str">
        <f t="shared" si="15"/>
        <v>Z</v>
      </c>
      <c r="BF27" s="677"/>
      <c r="BG27" s="677"/>
      <c r="BH27" s="677"/>
      <c r="BI27" s="686">
        <f t="shared" si="16"/>
        <v>0</v>
      </c>
      <c r="BJ27" s="676">
        <f t="shared" si="17"/>
        <v>0.5</v>
      </c>
      <c r="BK27" s="596">
        <v>2765.0</v>
      </c>
      <c r="BL27" s="687" t="str">
        <f t="shared" si="18"/>
        <v>Z</v>
      </c>
      <c r="BM27" s="596">
        <v>0.0</v>
      </c>
      <c r="BN27" s="596">
        <v>15.0</v>
      </c>
      <c r="BO27" s="596">
        <v>0.0</v>
      </c>
      <c r="BP27" s="686">
        <f t="shared" si="19"/>
        <v>22.5</v>
      </c>
      <c r="BQ27" s="596">
        <v>2810.0</v>
      </c>
      <c r="BR27" s="687" t="str">
        <f t="shared" si="20"/>
        <v>Z</v>
      </c>
      <c r="BS27" s="596"/>
      <c r="BT27" s="596"/>
      <c r="BU27" s="596"/>
      <c r="BV27" s="686">
        <f t="shared" si="21"/>
        <v>0</v>
      </c>
      <c r="BW27" s="596"/>
      <c r="BX27" s="687" t="str">
        <f t="shared" si="22"/>
        <v>Z</v>
      </c>
      <c r="BY27" s="677"/>
      <c r="BZ27" s="677"/>
      <c r="CA27" s="677"/>
      <c r="CB27" s="686">
        <f t="shared" si="23"/>
        <v>0</v>
      </c>
      <c r="CC27" s="676">
        <f t="shared" si="24"/>
        <v>22.5</v>
      </c>
      <c r="CD27" s="688" t="str">
        <f t="shared" si="25"/>
        <v>¥1,000</v>
      </c>
      <c r="CE27" s="584"/>
      <c r="CF27" s="743" t="s">
        <v>1102</v>
      </c>
      <c r="CG27" s="736" t="str">
        <f>vlookup($CF$4,$A$5:$CD$49,40,false)</f>
        <v/>
      </c>
      <c r="CH27" s="731" t="s">
        <v>1153</v>
      </c>
      <c r="CI27" s="744">
        <f>vlookup($CF$4,$A$5:$CD$49,26,false)</f>
        <v>0</v>
      </c>
      <c r="CJ27" s="731" t="s">
        <v>1154</v>
      </c>
      <c r="CK27" s="745">
        <f>vlookup($CF$4,$A$5:$CD$49,28,false)</f>
        <v>0</v>
      </c>
      <c r="CL27" s="584"/>
      <c r="CM27" s="584"/>
      <c r="CN27" s="691">
        <v>23.0</v>
      </c>
      <c r="CO27" s="637" t="s">
        <v>172</v>
      </c>
      <c r="CP27" s="692">
        <v>93.0</v>
      </c>
      <c r="CQ27" s="584"/>
      <c r="CR27" s="584"/>
      <c r="CS27" s="584"/>
      <c r="CT27" s="695"/>
      <c r="CU27" s="695"/>
      <c r="CV27" s="695"/>
    </row>
    <row r="28" ht="13.5" customHeight="1">
      <c r="A28" s="671" t="s">
        <v>211</v>
      </c>
      <c r="B28" s="672">
        <f t="shared" si="1"/>
        <v>156.9</v>
      </c>
      <c r="C28" s="673"/>
      <c r="D28" s="673"/>
      <c r="E28" s="673"/>
      <c r="F28" s="674">
        <f t="shared" si="2"/>
        <v>0</v>
      </c>
      <c r="G28" s="675"/>
      <c r="H28" s="675"/>
      <c r="I28" s="675"/>
      <c r="J28" s="675"/>
      <c r="K28" s="675"/>
      <c r="L28" s="675"/>
      <c r="M28" s="676">
        <f t="shared" si="3"/>
        <v>0</v>
      </c>
      <c r="N28" s="592"/>
      <c r="O28" s="592"/>
      <c r="P28" s="592"/>
      <c r="Q28" s="592"/>
      <c r="R28" s="592"/>
      <c r="S28" s="592"/>
      <c r="T28" s="678">
        <f t="shared" si="4"/>
        <v>0</v>
      </c>
      <c r="U28" s="592"/>
      <c r="V28" s="678">
        <f t="shared" si="5"/>
        <v>50</v>
      </c>
      <c r="W28" s="592"/>
      <c r="X28" s="678">
        <f t="shared" si="6"/>
        <v>0</v>
      </c>
      <c r="Y28" s="679"/>
      <c r="Z28" s="678">
        <f t="shared" si="7"/>
        <v>0</v>
      </c>
      <c r="AA28" s="592"/>
      <c r="AB28" s="678">
        <f t="shared" si="8"/>
        <v>0</v>
      </c>
      <c r="AC28" s="680"/>
      <c r="AD28" s="675"/>
      <c r="AE28" s="680"/>
      <c r="AF28" s="680"/>
      <c r="AG28" s="675"/>
      <c r="AH28" s="680"/>
      <c r="AI28" s="592"/>
      <c r="AJ28" s="677"/>
      <c r="AK28" s="592"/>
      <c r="AL28" s="681">
        <f t="shared" si="9"/>
        <v>0</v>
      </c>
      <c r="AM28" s="682"/>
      <c r="AN28" s="683"/>
      <c r="AO28" s="684"/>
      <c r="AP28" s="684"/>
      <c r="AQ28" s="681">
        <f t="shared" si="10"/>
        <v>30</v>
      </c>
      <c r="AR28" s="675">
        <v>7430.0</v>
      </c>
      <c r="AS28" s="685" t="str">
        <f t="shared" si="11"/>
        <v>D</v>
      </c>
      <c r="AT28" s="596">
        <v>8.0</v>
      </c>
      <c r="AU28" s="596">
        <v>3.0</v>
      </c>
      <c r="AV28" s="596">
        <v>22.0</v>
      </c>
      <c r="AW28" s="686">
        <f t="shared" si="12"/>
        <v>38.2</v>
      </c>
      <c r="AX28" s="596">
        <v>7446.0</v>
      </c>
      <c r="AY28" s="687" t="str">
        <f t="shared" si="13"/>
        <v>D</v>
      </c>
      <c r="AZ28" s="596">
        <v>11.0</v>
      </c>
      <c r="BA28" s="596">
        <v>0.0</v>
      </c>
      <c r="BB28" s="596">
        <v>21.0</v>
      </c>
      <c r="BC28" s="686">
        <f t="shared" si="14"/>
        <v>34.2</v>
      </c>
      <c r="BD28" s="596">
        <v>7452.0</v>
      </c>
      <c r="BE28" s="687" t="str">
        <f t="shared" si="15"/>
        <v>D</v>
      </c>
      <c r="BF28" s="677"/>
      <c r="BG28" s="677"/>
      <c r="BH28" s="677"/>
      <c r="BI28" s="686">
        <f t="shared" si="16"/>
        <v>0</v>
      </c>
      <c r="BJ28" s="676">
        <f t="shared" si="17"/>
        <v>72.4</v>
      </c>
      <c r="BK28" s="675">
        <v>2275.0</v>
      </c>
      <c r="BL28" s="687" t="str">
        <f t="shared" si="18"/>
        <v>Z</v>
      </c>
      <c r="BM28" s="596">
        <v>0.0</v>
      </c>
      <c r="BN28" s="596">
        <v>1.0</v>
      </c>
      <c r="BO28" s="596">
        <v>0.0</v>
      </c>
      <c r="BP28" s="686">
        <f t="shared" si="19"/>
        <v>1.5</v>
      </c>
      <c r="BQ28" s="596">
        <v>2297.0</v>
      </c>
      <c r="BR28" s="687" t="str">
        <f t="shared" si="20"/>
        <v>Z</v>
      </c>
      <c r="BS28" s="596">
        <v>0.0</v>
      </c>
      <c r="BT28" s="596">
        <v>2.0</v>
      </c>
      <c r="BU28" s="596">
        <v>0.0</v>
      </c>
      <c r="BV28" s="686">
        <f t="shared" si="21"/>
        <v>3</v>
      </c>
      <c r="BW28" s="596">
        <v>2295.0</v>
      </c>
      <c r="BX28" s="687" t="str">
        <f t="shared" si="22"/>
        <v>Z</v>
      </c>
      <c r="BY28" s="677"/>
      <c r="BZ28" s="677"/>
      <c r="CA28" s="677"/>
      <c r="CB28" s="686">
        <f t="shared" si="23"/>
        <v>0</v>
      </c>
      <c r="CC28" s="676">
        <f t="shared" si="24"/>
        <v>4.5</v>
      </c>
      <c r="CD28" s="688" t="str">
        <f t="shared" si="25"/>
        <v>¥1,000</v>
      </c>
      <c r="CE28" s="584"/>
      <c r="CF28" s="746" t="s">
        <v>1155</v>
      </c>
      <c r="CG28" s="747">
        <f>vlookup($CF$4,$A$5:$CD$49,22,false)</f>
        <v>50</v>
      </c>
      <c r="CH28" s="748" t="s">
        <v>1101</v>
      </c>
      <c r="CI28" s="723" t="str">
        <f>vlookup($CF$4,$A$5:$CD$49,39,false)</f>
        <v/>
      </c>
      <c r="CJ28" s="748" t="s">
        <v>1156</v>
      </c>
      <c r="CK28" s="749">
        <f>vlookup($CF$4,$A$5:$CD$49,43,false)</f>
        <v>30</v>
      </c>
      <c r="CL28" s="584"/>
      <c r="CM28" s="584"/>
      <c r="CN28" s="691">
        <v>24.0</v>
      </c>
      <c r="CO28" s="637" t="s">
        <v>195</v>
      </c>
      <c r="CP28" s="692">
        <v>38.0</v>
      </c>
      <c r="CQ28" s="584"/>
      <c r="CR28" s="584"/>
      <c r="CS28" s="584"/>
      <c r="CT28" s="695"/>
      <c r="CU28" s="695"/>
      <c r="CV28" s="695"/>
    </row>
    <row r="29" ht="13.5" customHeight="1">
      <c r="A29" s="671" t="s">
        <v>219</v>
      </c>
      <c r="B29" s="672">
        <f t="shared" si="1"/>
        <v>122</v>
      </c>
      <c r="C29" s="673"/>
      <c r="D29" s="673"/>
      <c r="E29" s="673"/>
      <c r="F29" s="674">
        <f t="shared" si="2"/>
        <v>0</v>
      </c>
      <c r="G29" s="675"/>
      <c r="H29" s="675"/>
      <c r="I29" s="675"/>
      <c r="J29" s="675"/>
      <c r="K29" s="675"/>
      <c r="L29" s="675"/>
      <c r="M29" s="676">
        <f t="shared" si="3"/>
        <v>0</v>
      </c>
      <c r="N29" s="592"/>
      <c r="O29" s="592"/>
      <c r="P29" s="680"/>
      <c r="Q29" s="592"/>
      <c r="R29" s="592"/>
      <c r="S29" s="592"/>
      <c r="T29" s="678">
        <f t="shared" si="4"/>
        <v>0</v>
      </c>
      <c r="U29" s="592"/>
      <c r="V29" s="678">
        <f t="shared" si="5"/>
        <v>50</v>
      </c>
      <c r="W29" s="592"/>
      <c r="X29" s="678">
        <f t="shared" si="6"/>
        <v>0</v>
      </c>
      <c r="Y29" s="679"/>
      <c r="Z29" s="678">
        <f t="shared" si="7"/>
        <v>0</v>
      </c>
      <c r="AA29" s="592"/>
      <c r="AB29" s="678">
        <f t="shared" si="8"/>
        <v>0</v>
      </c>
      <c r="AC29" s="680"/>
      <c r="AD29" s="675"/>
      <c r="AE29" s="680"/>
      <c r="AF29" s="675"/>
      <c r="AG29" s="675"/>
      <c r="AH29" s="680"/>
      <c r="AI29" s="592"/>
      <c r="AJ29" s="592"/>
      <c r="AK29" s="592"/>
      <c r="AL29" s="681">
        <f t="shared" si="9"/>
        <v>0</v>
      </c>
      <c r="AM29" s="682"/>
      <c r="AN29" s="683"/>
      <c r="AO29" s="684"/>
      <c r="AP29" s="684"/>
      <c r="AQ29" s="681">
        <f t="shared" si="10"/>
        <v>30</v>
      </c>
      <c r="AR29" s="675">
        <v>2268.0</v>
      </c>
      <c r="AS29" s="685" t="str">
        <f t="shared" si="11"/>
        <v>Z</v>
      </c>
      <c r="AT29" s="596">
        <v>0.0</v>
      </c>
      <c r="AU29" s="596">
        <v>0.0</v>
      </c>
      <c r="AV29" s="596">
        <v>0.0</v>
      </c>
      <c r="AW29" s="686">
        <f t="shared" si="12"/>
        <v>0</v>
      </c>
      <c r="AX29" s="596">
        <v>2268.0</v>
      </c>
      <c r="AY29" s="687" t="str">
        <f t="shared" si="13"/>
        <v>Z</v>
      </c>
      <c r="AZ29" s="596">
        <v>1.0</v>
      </c>
      <c r="BA29" s="596">
        <v>1.0</v>
      </c>
      <c r="BB29" s="596">
        <v>18.0</v>
      </c>
      <c r="BC29" s="686">
        <f t="shared" si="14"/>
        <v>20</v>
      </c>
      <c r="BD29" s="596">
        <v>2273.0</v>
      </c>
      <c r="BE29" s="687" t="str">
        <f t="shared" si="15"/>
        <v>Z</v>
      </c>
      <c r="BF29" s="677"/>
      <c r="BG29" s="677"/>
      <c r="BH29" s="677"/>
      <c r="BI29" s="686">
        <f t="shared" si="16"/>
        <v>0</v>
      </c>
      <c r="BJ29" s="676">
        <f t="shared" si="17"/>
        <v>20</v>
      </c>
      <c r="BK29" s="675">
        <v>700.0</v>
      </c>
      <c r="BL29" s="687" t="str">
        <f t="shared" si="18"/>
        <v>Z</v>
      </c>
      <c r="BM29" s="596">
        <v>0.0</v>
      </c>
      <c r="BN29" s="596">
        <v>2.0</v>
      </c>
      <c r="BO29" s="596">
        <v>0.0</v>
      </c>
      <c r="BP29" s="686">
        <f t="shared" si="19"/>
        <v>3</v>
      </c>
      <c r="BQ29" s="596">
        <v>720.0</v>
      </c>
      <c r="BR29" s="687" t="str">
        <f t="shared" si="20"/>
        <v>Z</v>
      </c>
      <c r="BS29" s="596">
        <v>0.0</v>
      </c>
      <c r="BT29" s="596">
        <v>2.0</v>
      </c>
      <c r="BU29" s="596">
        <v>16.0</v>
      </c>
      <c r="BV29" s="686">
        <f t="shared" si="21"/>
        <v>19</v>
      </c>
      <c r="BW29" s="596">
        <v>739.0</v>
      </c>
      <c r="BX29" s="687" t="str">
        <f t="shared" si="22"/>
        <v>Z</v>
      </c>
      <c r="BY29" s="677"/>
      <c r="BZ29" s="677"/>
      <c r="CA29" s="677"/>
      <c r="CB29" s="686">
        <f t="shared" si="23"/>
        <v>0</v>
      </c>
      <c r="CC29" s="676">
        <f t="shared" si="24"/>
        <v>22</v>
      </c>
      <c r="CD29" s="688" t="str">
        <f t="shared" si="25"/>
        <v>¥1,000</v>
      </c>
      <c r="CE29" s="584"/>
      <c r="CF29" s="750" t="s">
        <v>1098</v>
      </c>
      <c r="CG29" s="751">
        <f>vlookup($CF$4,$A$5:$CD$49,24,false)</f>
        <v>0</v>
      </c>
      <c r="CH29" s="726" t="s">
        <v>1157</v>
      </c>
      <c r="CI29" s="726">
        <f>(SUM(vlookup($CF$4,$A$5:$CD$49,14,false),vlookup($CF$4,$A$5:$CD$49,16,false),vlookup($CF$4,$A$5:$CD$49,18,false)))*10</f>
        <v>0</v>
      </c>
      <c r="CJ29" s="726" t="s">
        <v>1158</v>
      </c>
      <c r="CK29" s="752">
        <f>(SUM(vlookup($CF$4,$A$5:$CD$49,15,false),vlookup($CF$4,$A$5:$CD$49,17,false),vlookup($CF$4,$A$5:$CD$49,19,false)))*-10</f>
        <v>0</v>
      </c>
      <c r="CL29" s="584"/>
      <c r="CM29" s="690"/>
      <c r="CN29" s="691">
        <v>25.0</v>
      </c>
      <c r="CO29" s="637" t="s">
        <v>818</v>
      </c>
      <c r="CP29" s="692">
        <v>30.0</v>
      </c>
      <c r="CQ29" s="584"/>
      <c r="CR29" s="584"/>
      <c r="CS29" s="584"/>
      <c r="CT29" s="695"/>
      <c r="CU29" s="695"/>
      <c r="CV29" s="695"/>
    </row>
    <row r="30" ht="13.5" customHeight="1">
      <c r="A30" s="671" t="s">
        <v>227</v>
      </c>
      <c r="B30" s="672">
        <f t="shared" si="1"/>
        <v>109.5</v>
      </c>
      <c r="C30" s="673"/>
      <c r="D30" s="673"/>
      <c r="E30" s="673"/>
      <c r="F30" s="674">
        <f t="shared" si="2"/>
        <v>0</v>
      </c>
      <c r="G30" s="675"/>
      <c r="H30" s="675"/>
      <c r="I30" s="675"/>
      <c r="J30" s="675"/>
      <c r="K30" s="675"/>
      <c r="L30" s="675"/>
      <c r="M30" s="676">
        <f t="shared" si="3"/>
        <v>0</v>
      </c>
      <c r="N30" s="592"/>
      <c r="O30" s="680"/>
      <c r="P30" s="680"/>
      <c r="Q30" s="680"/>
      <c r="R30" s="680"/>
      <c r="S30" s="680"/>
      <c r="T30" s="678">
        <f t="shared" si="4"/>
        <v>0</v>
      </c>
      <c r="U30" s="677"/>
      <c r="V30" s="678">
        <f t="shared" si="5"/>
        <v>50</v>
      </c>
      <c r="W30" s="592"/>
      <c r="X30" s="678">
        <f t="shared" si="6"/>
        <v>0</v>
      </c>
      <c r="Y30" s="679"/>
      <c r="Z30" s="678">
        <f t="shared" si="7"/>
        <v>0</v>
      </c>
      <c r="AA30" s="592"/>
      <c r="AB30" s="678">
        <f t="shared" si="8"/>
        <v>0</v>
      </c>
      <c r="AC30" s="675"/>
      <c r="AD30" s="675"/>
      <c r="AE30" s="675"/>
      <c r="AF30" s="680"/>
      <c r="AG30" s="675"/>
      <c r="AH30" s="680"/>
      <c r="AI30" s="592"/>
      <c r="AJ30" s="677"/>
      <c r="AK30" s="592"/>
      <c r="AL30" s="681">
        <f t="shared" si="9"/>
        <v>0</v>
      </c>
      <c r="AM30" s="682"/>
      <c r="AN30" s="683"/>
      <c r="AO30" s="684"/>
      <c r="AP30" s="684"/>
      <c r="AQ30" s="681">
        <f t="shared" si="10"/>
        <v>30</v>
      </c>
      <c r="AR30" s="675">
        <v>847.0</v>
      </c>
      <c r="AS30" s="685" t="str">
        <f t="shared" si="11"/>
        <v>Z</v>
      </c>
      <c r="AT30" s="596">
        <v>6.0</v>
      </c>
      <c r="AU30" s="596">
        <v>0.0</v>
      </c>
      <c r="AV30" s="596">
        <v>9.0</v>
      </c>
      <c r="AW30" s="686">
        <f t="shared" si="12"/>
        <v>12</v>
      </c>
      <c r="AX30" s="596">
        <v>896.0</v>
      </c>
      <c r="AY30" s="687" t="str">
        <f t="shared" si="13"/>
        <v>Z</v>
      </c>
      <c r="AZ30" s="596">
        <v>6.0</v>
      </c>
      <c r="BA30" s="596">
        <v>2.0</v>
      </c>
      <c r="BB30" s="596">
        <v>10.0</v>
      </c>
      <c r="BC30" s="686">
        <f t="shared" si="14"/>
        <v>16</v>
      </c>
      <c r="BD30" s="596">
        <v>940.0</v>
      </c>
      <c r="BE30" s="687" t="str">
        <f t="shared" si="15"/>
        <v>Z</v>
      </c>
      <c r="BF30" s="677"/>
      <c r="BG30" s="677"/>
      <c r="BH30" s="677"/>
      <c r="BI30" s="686">
        <f t="shared" si="16"/>
        <v>0</v>
      </c>
      <c r="BJ30" s="676">
        <f t="shared" si="17"/>
        <v>28</v>
      </c>
      <c r="BK30" s="677">
        <v>33.0</v>
      </c>
      <c r="BL30" s="687" t="str">
        <f t="shared" si="18"/>
        <v>Z</v>
      </c>
      <c r="BM30" s="596">
        <v>0.0</v>
      </c>
      <c r="BN30" s="596">
        <v>0.0</v>
      </c>
      <c r="BO30" s="596">
        <v>0.0</v>
      </c>
      <c r="BP30" s="686">
        <f t="shared" si="19"/>
        <v>0</v>
      </c>
      <c r="BQ30" s="596">
        <v>35.0</v>
      </c>
      <c r="BR30" s="687" t="str">
        <f t="shared" si="20"/>
        <v>Z</v>
      </c>
      <c r="BS30" s="596">
        <v>0.0</v>
      </c>
      <c r="BT30" s="596">
        <v>1.0</v>
      </c>
      <c r="BU30" s="596">
        <v>0.0</v>
      </c>
      <c r="BV30" s="686">
        <f t="shared" si="21"/>
        <v>1.5</v>
      </c>
      <c r="BW30" s="596">
        <v>84.0</v>
      </c>
      <c r="BX30" s="687" t="str">
        <f t="shared" si="22"/>
        <v>Z</v>
      </c>
      <c r="BY30" s="677"/>
      <c r="BZ30" s="677"/>
      <c r="CA30" s="677"/>
      <c r="CB30" s="686">
        <f t="shared" si="23"/>
        <v>0</v>
      </c>
      <c r="CC30" s="676">
        <f t="shared" si="24"/>
        <v>1.5</v>
      </c>
      <c r="CD30" s="688" t="str">
        <f t="shared" si="25"/>
        <v>¥1,000</v>
      </c>
      <c r="CE30" s="584"/>
      <c r="CF30" s="689"/>
      <c r="CG30" s="689"/>
      <c r="CH30" s="753"/>
      <c r="CI30" s="753"/>
      <c r="CJ30" s="753"/>
      <c r="CK30" s="754"/>
      <c r="CL30" s="584"/>
      <c r="CM30" s="584"/>
      <c r="CN30" s="734">
        <v>26.0</v>
      </c>
      <c r="CO30" s="637" t="s">
        <v>871</v>
      </c>
      <c r="CP30" s="692">
        <v>-5.5</v>
      </c>
      <c r="CQ30" s="584"/>
      <c r="CR30" s="584"/>
      <c r="CS30" s="584"/>
      <c r="CT30" s="695"/>
      <c r="CU30" s="695"/>
      <c r="CV30" s="695"/>
    </row>
    <row r="31" ht="13.5" customHeight="1">
      <c r="A31" s="577"/>
      <c r="B31" s="755"/>
      <c r="C31" s="592"/>
      <c r="D31" s="592"/>
      <c r="E31" s="592"/>
      <c r="F31" s="592"/>
      <c r="G31" s="756"/>
      <c r="H31" s="756"/>
      <c r="I31" s="756"/>
      <c r="J31" s="756"/>
      <c r="K31" s="756"/>
      <c r="L31" s="756"/>
      <c r="M31" s="757"/>
      <c r="N31" s="577"/>
      <c r="O31" s="577"/>
      <c r="P31" s="577"/>
      <c r="Q31" s="577"/>
      <c r="R31" s="577"/>
      <c r="S31" s="577"/>
      <c r="T31" s="679"/>
      <c r="U31" s="577"/>
      <c r="V31" s="757"/>
      <c r="W31" s="577"/>
      <c r="X31" s="757"/>
      <c r="Y31" s="757"/>
      <c r="Z31" s="757"/>
      <c r="AA31" s="577"/>
      <c r="AB31" s="757"/>
      <c r="AC31" s="577"/>
      <c r="AD31" s="577"/>
      <c r="AE31" s="577"/>
      <c r="AF31" s="577"/>
      <c r="AG31" s="577"/>
      <c r="AH31" s="577"/>
      <c r="AI31" s="577"/>
      <c r="AJ31" s="577"/>
      <c r="AK31" s="577"/>
      <c r="AL31" s="756"/>
      <c r="AM31" s="757"/>
      <c r="AN31" s="757"/>
      <c r="AO31" s="756"/>
      <c r="AP31" s="756"/>
      <c r="AQ31" s="757"/>
      <c r="AR31" s="592"/>
      <c r="AS31" s="577"/>
      <c r="AT31" s="758"/>
      <c r="AU31" s="758"/>
      <c r="AV31" s="758"/>
      <c r="AW31" s="758"/>
      <c r="AX31" s="592"/>
      <c r="AY31" s="758"/>
      <c r="AZ31" s="758"/>
      <c r="BA31" s="758"/>
      <c r="BB31" s="758"/>
      <c r="BC31" s="758"/>
      <c r="BD31" s="592"/>
      <c r="BE31" s="758"/>
      <c r="BF31" s="758"/>
      <c r="BG31" s="758"/>
      <c r="BH31" s="758"/>
      <c r="BI31" s="758"/>
      <c r="BJ31" s="758"/>
      <c r="BK31" s="592"/>
      <c r="BL31" s="758"/>
      <c r="BM31" s="758"/>
      <c r="BN31" s="758"/>
      <c r="BO31" s="758"/>
      <c r="BP31" s="758"/>
      <c r="BQ31" s="592"/>
      <c r="BR31" s="592"/>
      <c r="BS31" s="577"/>
      <c r="BT31" s="758"/>
      <c r="BU31" s="758"/>
      <c r="BV31" s="758"/>
      <c r="BW31" s="592"/>
      <c r="BX31" s="758"/>
      <c r="BY31" s="758"/>
      <c r="BZ31" s="758"/>
      <c r="CA31" s="758"/>
      <c r="CB31" s="758"/>
      <c r="CC31" s="758"/>
      <c r="CD31" s="759"/>
      <c r="CE31" s="584"/>
      <c r="CF31" s="689"/>
      <c r="CG31" s="689"/>
      <c r="CH31" s="753"/>
      <c r="CI31" s="753"/>
      <c r="CJ31" s="753"/>
      <c r="CK31" s="754"/>
      <c r="CL31" s="584"/>
      <c r="CM31" s="584"/>
      <c r="CN31" s="734"/>
      <c r="CO31" s="637"/>
      <c r="CP31" s="692"/>
      <c r="CQ31" s="584"/>
      <c r="CR31" s="584"/>
      <c r="CS31" s="584"/>
      <c r="CT31" s="695"/>
      <c r="CU31" s="695"/>
      <c r="CV31" s="695"/>
    </row>
    <row r="32" ht="13.5" customHeight="1">
      <c r="A32" s="584"/>
      <c r="B32" s="755"/>
      <c r="C32" s="592"/>
      <c r="D32" s="592"/>
      <c r="E32" s="592"/>
      <c r="F32" s="592"/>
      <c r="G32" s="756"/>
      <c r="H32" s="756"/>
      <c r="I32" s="756"/>
      <c r="J32" s="756"/>
      <c r="K32" s="756"/>
      <c r="L32" s="756"/>
      <c r="M32" s="757"/>
      <c r="N32" s="577"/>
      <c r="O32" s="577"/>
      <c r="P32" s="577"/>
      <c r="Q32" s="577"/>
      <c r="R32" s="577"/>
      <c r="S32" s="577"/>
      <c r="T32" s="679"/>
      <c r="U32" s="577"/>
      <c r="V32" s="757"/>
      <c r="W32" s="577"/>
      <c r="X32" s="757"/>
      <c r="Y32" s="757"/>
      <c r="Z32" s="757"/>
      <c r="AA32" s="577"/>
      <c r="AB32" s="757"/>
      <c r="AC32" s="577"/>
      <c r="AD32" s="577"/>
      <c r="AE32" s="577"/>
      <c r="AF32" s="577"/>
      <c r="AG32" s="577"/>
      <c r="AH32" s="577"/>
      <c r="AI32" s="577"/>
      <c r="AJ32" s="577"/>
      <c r="AK32" s="577"/>
      <c r="AL32" s="756"/>
      <c r="AM32" s="757"/>
      <c r="AN32" s="757"/>
      <c r="AO32" s="756"/>
      <c r="AP32" s="756"/>
      <c r="AQ32" s="757"/>
      <c r="AR32" s="592"/>
      <c r="AS32" s="577"/>
      <c r="AT32" s="758"/>
      <c r="AU32" s="758"/>
      <c r="AV32" s="758"/>
      <c r="AW32" s="758"/>
      <c r="AX32" s="592"/>
      <c r="AY32" s="758"/>
      <c r="AZ32" s="758"/>
      <c r="BA32" s="758"/>
      <c r="BB32" s="758"/>
      <c r="BC32" s="758"/>
      <c r="BD32" s="592"/>
      <c r="BE32" s="758"/>
      <c r="BF32" s="758"/>
      <c r="BG32" s="758"/>
      <c r="BH32" s="758"/>
      <c r="BI32" s="758"/>
      <c r="BJ32" s="758"/>
      <c r="BK32" s="592"/>
      <c r="BL32" s="758"/>
      <c r="BM32" s="758"/>
      <c r="BN32" s="758"/>
      <c r="BO32" s="758"/>
      <c r="BP32" s="758"/>
      <c r="BQ32" s="592"/>
      <c r="BR32" s="592"/>
      <c r="BS32" s="577"/>
      <c r="BT32" s="758"/>
      <c r="BU32" s="758"/>
      <c r="BV32" s="758"/>
      <c r="BW32" s="592"/>
      <c r="BX32" s="758"/>
      <c r="BY32" s="758"/>
      <c r="BZ32" s="758"/>
      <c r="CA32" s="758"/>
      <c r="CB32" s="758"/>
      <c r="CC32" s="758"/>
      <c r="CD32" s="759"/>
      <c r="CE32" s="584"/>
      <c r="CF32" s="43"/>
      <c r="CG32" s="43"/>
      <c r="CH32" s="43"/>
      <c r="CI32" s="43"/>
      <c r="CJ32" s="43"/>
      <c r="CK32" s="43"/>
      <c r="CL32" s="584"/>
      <c r="CM32" s="584"/>
      <c r="CN32" s="584"/>
      <c r="CO32" s="584"/>
      <c r="CP32" s="760"/>
      <c r="CQ32" s="584"/>
      <c r="CR32" s="584"/>
      <c r="CS32" s="584"/>
      <c r="CT32" s="695"/>
      <c r="CU32" s="695"/>
      <c r="CV32" s="695"/>
    </row>
    <row r="33" ht="13.5" customHeight="1">
      <c r="A33" s="584"/>
      <c r="B33" s="755"/>
      <c r="C33" s="592"/>
      <c r="D33" s="592"/>
      <c r="E33" s="592"/>
      <c r="F33" s="592"/>
      <c r="G33" s="756"/>
      <c r="H33" s="756"/>
      <c r="I33" s="756"/>
      <c r="J33" s="756"/>
      <c r="K33" s="756"/>
      <c r="L33" s="756"/>
      <c r="M33" s="757"/>
      <c r="N33" s="577"/>
      <c r="O33" s="577"/>
      <c r="P33" s="577"/>
      <c r="Q33" s="577"/>
      <c r="R33" s="577"/>
      <c r="S33" s="577"/>
      <c r="T33" s="679"/>
      <c r="U33" s="577"/>
      <c r="V33" s="757"/>
      <c r="W33" s="577"/>
      <c r="X33" s="757"/>
      <c r="Y33" s="757"/>
      <c r="Z33" s="757"/>
      <c r="AA33" s="577"/>
      <c r="AB33" s="757"/>
      <c r="AC33" s="577"/>
      <c r="AD33" s="577"/>
      <c r="AE33" s="577"/>
      <c r="AF33" s="577"/>
      <c r="AG33" s="577"/>
      <c r="AH33" s="577"/>
      <c r="AI33" s="577"/>
      <c r="AJ33" s="577"/>
      <c r="AK33" s="577"/>
      <c r="AL33" s="756"/>
      <c r="AM33" s="757"/>
      <c r="AN33" s="757"/>
      <c r="AO33" s="756"/>
      <c r="AP33" s="756"/>
      <c r="AQ33" s="757"/>
      <c r="AR33" s="592"/>
      <c r="AS33" s="577"/>
      <c r="AT33" s="758"/>
      <c r="AU33" s="758"/>
      <c r="AV33" s="758"/>
      <c r="AW33" s="758"/>
      <c r="AX33" s="592"/>
      <c r="AY33" s="758"/>
      <c r="AZ33" s="758"/>
      <c r="BA33" s="758"/>
      <c r="BB33" s="758"/>
      <c r="BC33" s="758"/>
      <c r="BD33" s="592"/>
      <c r="BE33" s="758"/>
      <c r="BF33" s="758"/>
      <c r="BG33" s="758"/>
      <c r="BH33" s="758"/>
      <c r="BI33" s="758"/>
      <c r="BJ33" s="758"/>
      <c r="BK33" s="592"/>
      <c r="BL33" s="758"/>
      <c r="BM33" s="758"/>
      <c r="BN33" s="758"/>
      <c r="BO33" s="758"/>
      <c r="BP33" s="758"/>
      <c r="BQ33" s="592"/>
      <c r="BR33" s="592"/>
      <c r="BS33" s="577"/>
      <c r="BT33" s="758"/>
      <c r="BU33" s="758"/>
      <c r="BV33" s="758"/>
      <c r="BW33" s="592"/>
      <c r="BX33" s="758"/>
      <c r="BY33" s="758"/>
      <c r="BZ33" s="758"/>
      <c r="CA33" s="758"/>
      <c r="CB33" s="758"/>
      <c r="CC33" s="758"/>
      <c r="CD33" s="759"/>
      <c r="CE33" s="584"/>
      <c r="CF33" s="43"/>
      <c r="CG33" s="43"/>
      <c r="CH33" s="43"/>
      <c r="CI33" s="43"/>
      <c r="CJ33" s="43"/>
      <c r="CK33" s="43"/>
      <c r="CL33" s="584"/>
      <c r="CM33" s="584"/>
      <c r="CN33" s="584"/>
      <c r="CO33" s="584"/>
      <c r="CP33" s="760"/>
      <c r="CQ33" s="584"/>
      <c r="CR33" s="584"/>
      <c r="CS33" s="584"/>
      <c r="CT33" s="695"/>
      <c r="CU33" s="695"/>
      <c r="CV33" s="695"/>
    </row>
    <row r="34" ht="13.5" customHeight="1">
      <c r="A34" s="584"/>
      <c r="B34" s="755"/>
      <c r="C34" s="592"/>
      <c r="D34" s="592"/>
      <c r="E34" s="592"/>
      <c r="F34" s="592"/>
      <c r="G34" s="756"/>
      <c r="H34" s="756"/>
      <c r="I34" s="756"/>
      <c r="J34" s="756"/>
      <c r="K34" s="756"/>
      <c r="L34" s="756"/>
      <c r="M34" s="757"/>
      <c r="N34" s="577"/>
      <c r="O34" s="577"/>
      <c r="P34" s="577"/>
      <c r="Q34" s="577"/>
      <c r="R34" s="577"/>
      <c r="S34" s="577"/>
      <c r="T34" s="679"/>
      <c r="U34" s="577"/>
      <c r="V34" s="757"/>
      <c r="W34" s="577"/>
      <c r="X34" s="757"/>
      <c r="Y34" s="757"/>
      <c r="Z34" s="757"/>
      <c r="AA34" s="577"/>
      <c r="AB34" s="757"/>
      <c r="AC34" s="577"/>
      <c r="AD34" s="577"/>
      <c r="AE34" s="577"/>
      <c r="AF34" s="577"/>
      <c r="AG34" s="577"/>
      <c r="AH34" s="577"/>
      <c r="AI34" s="577"/>
      <c r="AJ34" s="577"/>
      <c r="AK34" s="577"/>
      <c r="AL34" s="756"/>
      <c r="AM34" s="757"/>
      <c r="AN34" s="757"/>
      <c r="AO34" s="756"/>
      <c r="AP34" s="756"/>
      <c r="AQ34" s="757"/>
      <c r="AR34" s="592"/>
      <c r="AS34" s="577"/>
      <c r="AT34" s="758"/>
      <c r="AU34" s="758"/>
      <c r="AV34" s="758"/>
      <c r="AW34" s="758"/>
      <c r="AX34" s="592"/>
      <c r="AY34" s="758"/>
      <c r="AZ34" s="758"/>
      <c r="BA34" s="758"/>
      <c r="BB34" s="758"/>
      <c r="BC34" s="758"/>
      <c r="BD34" s="592"/>
      <c r="BE34" s="758"/>
      <c r="BF34" s="758"/>
      <c r="BG34" s="758"/>
      <c r="BH34" s="758"/>
      <c r="BI34" s="758"/>
      <c r="BJ34" s="758"/>
      <c r="BK34" s="592"/>
      <c r="BL34" s="758"/>
      <c r="BM34" s="758"/>
      <c r="BN34" s="758"/>
      <c r="BO34" s="758"/>
      <c r="BP34" s="758"/>
      <c r="BQ34" s="592"/>
      <c r="BR34" s="592"/>
      <c r="BS34" s="577"/>
      <c r="BT34" s="758"/>
      <c r="BU34" s="758"/>
      <c r="BV34" s="758"/>
      <c r="BW34" s="592"/>
      <c r="BX34" s="758"/>
      <c r="BY34" s="758"/>
      <c r="BZ34" s="758"/>
      <c r="CA34" s="758"/>
      <c r="CB34" s="758"/>
      <c r="CC34" s="758"/>
      <c r="CD34" s="759"/>
      <c r="CE34" s="584"/>
      <c r="CF34" s="43"/>
      <c r="CG34" s="43"/>
      <c r="CH34" s="43"/>
      <c r="CI34" s="43"/>
      <c r="CJ34" s="43"/>
      <c r="CK34" s="43"/>
      <c r="CL34" s="584"/>
      <c r="CM34" s="584"/>
      <c r="CN34" s="584"/>
      <c r="CO34" s="584"/>
      <c r="CP34" s="760"/>
      <c r="CQ34" s="584"/>
      <c r="CR34" s="584"/>
      <c r="CS34" s="584"/>
      <c r="CT34" s="695"/>
      <c r="CU34" s="695"/>
      <c r="CV34" s="695"/>
    </row>
    <row r="35" ht="13.5" customHeight="1">
      <c r="A35" s="584"/>
      <c r="B35" s="755"/>
      <c r="C35" s="592"/>
      <c r="D35" s="592"/>
      <c r="E35" s="592"/>
      <c r="F35" s="592"/>
      <c r="G35" s="756"/>
      <c r="H35" s="756"/>
      <c r="I35" s="756"/>
      <c r="J35" s="756"/>
      <c r="K35" s="756"/>
      <c r="L35" s="756"/>
      <c r="M35" s="757"/>
      <c r="N35" s="592"/>
      <c r="O35" s="592"/>
      <c r="P35" s="592"/>
      <c r="Q35" s="592"/>
      <c r="R35" s="592"/>
      <c r="S35" s="592"/>
      <c r="T35" s="679"/>
      <c r="U35" s="592"/>
      <c r="V35" s="757"/>
      <c r="W35" s="592"/>
      <c r="X35" s="757"/>
      <c r="Y35" s="757"/>
      <c r="Z35" s="757"/>
      <c r="AA35" s="592"/>
      <c r="AB35" s="757"/>
      <c r="AC35" s="592"/>
      <c r="AD35" s="592"/>
      <c r="AE35" s="592"/>
      <c r="AF35" s="592"/>
      <c r="AG35" s="592"/>
      <c r="AH35" s="592"/>
      <c r="AI35" s="592"/>
      <c r="AJ35" s="592"/>
      <c r="AK35" s="592"/>
      <c r="AL35" s="756"/>
      <c r="AM35" s="757"/>
      <c r="AN35" s="757"/>
      <c r="AO35" s="756"/>
      <c r="AP35" s="756"/>
      <c r="AQ35" s="757"/>
      <c r="AR35" s="592"/>
      <c r="AS35" s="577"/>
      <c r="AT35" s="758"/>
      <c r="AU35" s="758"/>
      <c r="AV35" s="758"/>
      <c r="AW35" s="758"/>
      <c r="AX35" s="592"/>
      <c r="AY35" s="758"/>
      <c r="AZ35" s="758"/>
      <c r="BA35" s="758"/>
      <c r="BB35" s="758"/>
      <c r="BC35" s="758"/>
      <c r="BD35" s="592"/>
      <c r="BE35" s="758"/>
      <c r="BF35" s="758"/>
      <c r="BG35" s="758"/>
      <c r="BH35" s="758"/>
      <c r="BI35" s="758"/>
      <c r="BJ35" s="758"/>
      <c r="BK35" s="592"/>
      <c r="BL35" s="758"/>
      <c r="BM35" s="758"/>
      <c r="BN35" s="758"/>
      <c r="BO35" s="758"/>
      <c r="BP35" s="758"/>
      <c r="BQ35" s="592"/>
      <c r="BR35" s="592"/>
      <c r="BS35" s="577"/>
      <c r="BT35" s="758"/>
      <c r="BU35" s="758"/>
      <c r="BV35" s="758"/>
      <c r="BW35" s="592"/>
      <c r="BX35" s="758"/>
      <c r="BY35" s="758"/>
      <c r="BZ35" s="758"/>
      <c r="CA35" s="758"/>
      <c r="CB35" s="758"/>
      <c r="CC35" s="758"/>
      <c r="CD35" s="759"/>
      <c r="CE35" s="584"/>
      <c r="CF35" s="507"/>
      <c r="CG35" s="507"/>
      <c r="CH35" s="507"/>
      <c r="CI35" s="507"/>
      <c r="CJ35" s="507"/>
      <c r="CK35" s="507"/>
      <c r="CL35" s="577"/>
      <c r="CM35" s="577"/>
      <c r="CN35" s="584"/>
      <c r="CO35" s="584"/>
      <c r="CP35" s="760"/>
      <c r="CQ35" s="584"/>
      <c r="CR35" s="584"/>
      <c r="CS35" s="584"/>
      <c r="CT35" s="695"/>
      <c r="CU35" s="695"/>
      <c r="CV35" s="695"/>
    </row>
    <row r="36" ht="13.5" customHeight="1">
      <c r="A36" s="584"/>
      <c r="B36" s="755"/>
      <c r="C36" s="592"/>
      <c r="D36" s="592"/>
      <c r="E36" s="592"/>
      <c r="F36" s="592"/>
      <c r="G36" s="756"/>
      <c r="H36" s="756"/>
      <c r="I36" s="756"/>
      <c r="J36" s="756"/>
      <c r="K36" s="756"/>
      <c r="L36" s="756"/>
      <c r="M36" s="757"/>
      <c r="N36" s="592"/>
      <c r="O36" s="592"/>
      <c r="P36" s="592"/>
      <c r="Q36" s="592"/>
      <c r="R36" s="592"/>
      <c r="S36" s="592"/>
      <c r="T36" s="679"/>
      <c r="U36" s="592"/>
      <c r="V36" s="757"/>
      <c r="W36" s="592"/>
      <c r="X36" s="757"/>
      <c r="Y36" s="757"/>
      <c r="Z36" s="757"/>
      <c r="AA36" s="592"/>
      <c r="AB36" s="757"/>
      <c r="AC36" s="592"/>
      <c r="AD36" s="592"/>
      <c r="AE36" s="592"/>
      <c r="AF36" s="592"/>
      <c r="AG36" s="592"/>
      <c r="AH36" s="592"/>
      <c r="AI36" s="592"/>
      <c r="AJ36" s="592"/>
      <c r="AK36" s="592"/>
      <c r="AL36" s="756"/>
      <c r="AM36" s="757"/>
      <c r="AN36" s="757"/>
      <c r="AO36" s="756"/>
      <c r="AP36" s="756"/>
      <c r="AQ36" s="757"/>
      <c r="AR36" s="592"/>
      <c r="AS36" s="577"/>
      <c r="AT36" s="577"/>
      <c r="AU36" s="577"/>
      <c r="AV36" s="577"/>
      <c r="AW36" s="577"/>
      <c r="AX36" s="592"/>
      <c r="AY36" s="577"/>
      <c r="AZ36" s="577"/>
      <c r="BA36" s="577"/>
      <c r="BB36" s="577"/>
      <c r="BC36" s="577"/>
      <c r="BD36" s="592"/>
      <c r="BE36" s="577"/>
      <c r="BF36" s="577"/>
      <c r="BG36" s="577"/>
      <c r="BH36" s="577"/>
      <c r="BI36" s="577"/>
      <c r="BJ36" s="577"/>
      <c r="BK36" s="592"/>
      <c r="BL36" s="577"/>
      <c r="BM36" s="577"/>
      <c r="BN36" s="577"/>
      <c r="BO36" s="577"/>
      <c r="BP36" s="577"/>
      <c r="BQ36" s="592"/>
      <c r="BR36" s="592"/>
      <c r="BS36" s="577"/>
      <c r="BT36" s="577"/>
      <c r="BU36" s="577"/>
      <c r="BV36" s="577"/>
      <c r="BW36" s="592"/>
      <c r="BX36" s="577"/>
      <c r="BY36" s="577"/>
      <c r="BZ36" s="577"/>
      <c r="CA36" s="577"/>
      <c r="CB36" s="577"/>
      <c r="CC36" s="577"/>
      <c r="CD36" s="759"/>
      <c r="CE36" s="584"/>
      <c r="CF36" s="507"/>
      <c r="CG36" s="507"/>
      <c r="CH36" s="507"/>
      <c r="CI36" s="507"/>
      <c r="CJ36" s="507"/>
      <c r="CK36" s="507"/>
      <c r="CL36" s="577"/>
      <c r="CM36" s="577"/>
      <c r="CN36" s="584"/>
      <c r="CO36" s="584"/>
      <c r="CP36" s="760"/>
      <c r="CQ36" s="584"/>
      <c r="CR36" s="584"/>
      <c r="CS36" s="584"/>
      <c r="CT36" s="695"/>
      <c r="CU36" s="695"/>
      <c r="CV36" s="695"/>
    </row>
    <row r="37" ht="13.5" customHeight="1">
      <c r="A37" s="584"/>
      <c r="B37" s="755"/>
      <c r="C37" s="592"/>
      <c r="D37" s="592"/>
      <c r="E37" s="592"/>
      <c r="F37" s="592"/>
      <c r="G37" s="756"/>
      <c r="H37" s="756"/>
      <c r="I37" s="756"/>
      <c r="J37" s="756"/>
      <c r="K37" s="756"/>
      <c r="L37" s="756"/>
      <c r="M37" s="757"/>
      <c r="N37" s="592"/>
      <c r="O37" s="592"/>
      <c r="P37" s="592"/>
      <c r="Q37" s="592"/>
      <c r="R37" s="592"/>
      <c r="S37" s="592"/>
      <c r="T37" s="679"/>
      <c r="U37" s="592"/>
      <c r="V37" s="757"/>
      <c r="W37" s="592"/>
      <c r="X37" s="757"/>
      <c r="Y37" s="757"/>
      <c r="Z37" s="757"/>
      <c r="AA37" s="592"/>
      <c r="AB37" s="757"/>
      <c r="AC37" s="592"/>
      <c r="AD37" s="592"/>
      <c r="AE37" s="592"/>
      <c r="AF37" s="592"/>
      <c r="AG37" s="592"/>
      <c r="AH37" s="592"/>
      <c r="AI37" s="592"/>
      <c r="AJ37" s="592"/>
      <c r="AK37" s="592"/>
      <c r="AL37" s="756"/>
      <c r="AM37" s="757"/>
      <c r="AN37" s="757"/>
      <c r="AO37" s="756"/>
      <c r="AP37" s="756"/>
      <c r="AQ37" s="757"/>
      <c r="AR37" s="592"/>
      <c r="AS37" s="577"/>
      <c r="AT37" s="577"/>
      <c r="AU37" s="577"/>
      <c r="AV37" s="577"/>
      <c r="AW37" s="577"/>
      <c r="AX37" s="592"/>
      <c r="AY37" s="577"/>
      <c r="AZ37" s="577"/>
      <c r="BA37" s="577"/>
      <c r="BB37" s="577"/>
      <c r="BC37" s="577"/>
      <c r="BD37" s="592"/>
      <c r="BE37" s="577"/>
      <c r="BF37" s="577"/>
      <c r="BG37" s="577"/>
      <c r="BH37" s="577"/>
      <c r="BI37" s="577"/>
      <c r="BJ37" s="577"/>
      <c r="BK37" s="592"/>
      <c r="BL37" s="577"/>
      <c r="BM37" s="577"/>
      <c r="BN37" s="577"/>
      <c r="BO37" s="577"/>
      <c r="BP37" s="577"/>
      <c r="BQ37" s="592"/>
      <c r="BR37" s="592"/>
      <c r="BS37" s="577"/>
      <c r="BT37" s="577"/>
      <c r="BU37" s="577"/>
      <c r="BV37" s="577"/>
      <c r="BW37" s="592"/>
      <c r="BX37" s="577"/>
      <c r="BY37" s="577"/>
      <c r="BZ37" s="577"/>
      <c r="CA37" s="577"/>
      <c r="CB37" s="577"/>
      <c r="CC37" s="577"/>
      <c r="CD37" s="759"/>
      <c r="CE37" s="584"/>
      <c r="CF37" s="507"/>
      <c r="CG37" s="507"/>
      <c r="CH37" s="507"/>
      <c r="CI37" s="507"/>
      <c r="CJ37" s="507"/>
      <c r="CK37" s="507"/>
      <c r="CL37" s="577"/>
      <c r="CM37" s="577"/>
      <c r="CN37" s="584"/>
      <c r="CO37" s="584"/>
      <c r="CP37" s="760"/>
      <c r="CQ37" s="584"/>
      <c r="CR37" s="584"/>
      <c r="CS37" s="584"/>
      <c r="CT37" s="695"/>
      <c r="CU37" s="695"/>
      <c r="CV37" s="695"/>
    </row>
    <row r="38" ht="13.5" customHeight="1">
      <c r="A38" s="584"/>
      <c r="B38" s="755"/>
      <c r="C38" s="592"/>
      <c r="D38" s="592"/>
      <c r="E38" s="592"/>
      <c r="F38" s="592"/>
      <c r="G38" s="756"/>
      <c r="H38" s="756"/>
      <c r="I38" s="756"/>
      <c r="J38" s="756"/>
      <c r="K38" s="756"/>
      <c r="L38" s="756"/>
      <c r="M38" s="757"/>
      <c r="N38" s="577"/>
      <c r="O38" s="577"/>
      <c r="P38" s="577"/>
      <c r="Q38" s="577"/>
      <c r="R38" s="577"/>
      <c r="S38" s="577"/>
      <c r="T38" s="679"/>
      <c r="U38" s="577"/>
      <c r="V38" s="757"/>
      <c r="W38" s="577"/>
      <c r="X38" s="757"/>
      <c r="Y38" s="757"/>
      <c r="Z38" s="757"/>
      <c r="AA38" s="577"/>
      <c r="AB38" s="757"/>
      <c r="AC38" s="577"/>
      <c r="AD38" s="577"/>
      <c r="AE38" s="577"/>
      <c r="AF38" s="577"/>
      <c r="AG38" s="577"/>
      <c r="AH38" s="577"/>
      <c r="AI38" s="577"/>
      <c r="AJ38" s="577"/>
      <c r="AK38" s="577"/>
      <c r="AL38" s="756"/>
      <c r="AM38" s="757"/>
      <c r="AN38" s="757"/>
      <c r="AO38" s="756"/>
      <c r="AP38" s="756"/>
      <c r="AQ38" s="757"/>
      <c r="AR38" s="592"/>
      <c r="AS38" s="577"/>
      <c r="AT38" s="758"/>
      <c r="AU38" s="758"/>
      <c r="AV38" s="758"/>
      <c r="AW38" s="758"/>
      <c r="AX38" s="592"/>
      <c r="AY38" s="758"/>
      <c r="AZ38" s="758"/>
      <c r="BA38" s="758"/>
      <c r="BB38" s="758"/>
      <c r="BC38" s="758"/>
      <c r="BD38" s="592"/>
      <c r="BE38" s="758"/>
      <c r="BF38" s="758"/>
      <c r="BG38" s="758"/>
      <c r="BH38" s="758"/>
      <c r="BI38" s="758"/>
      <c r="BJ38" s="758"/>
      <c r="BK38" s="592"/>
      <c r="BL38" s="758"/>
      <c r="BM38" s="758"/>
      <c r="BN38" s="758"/>
      <c r="BO38" s="758"/>
      <c r="BP38" s="758"/>
      <c r="BQ38" s="592"/>
      <c r="BR38" s="592"/>
      <c r="BS38" s="577"/>
      <c r="BT38" s="758"/>
      <c r="BU38" s="758"/>
      <c r="BV38" s="758"/>
      <c r="BW38" s="592"/>
      <c r="BX38" s="758"/>
      <c r="BY38" s="758"/>
      <c r="BZ38" s="758"/>
      <c r="CA38" s="758"/>
      <c r="CB38" s="758"/>
      <c r="CC38" s="758"/>
      <c r="CD38" s="759"/>
      <c r="CE38" s="584"/>
      <c r="CF38" s="507"/>
      <c r="CG38" s="507"/>
      <c r="CH38" s="507"/>
      <c r="CI38" s="507"/>
      <c r="CJ38" s="507"/>
      <c r="CK38" s="507"/>
      <c r="CL38" s="577"/>
      <c r="CM38" s="577"/>
      <c r="CN38" s="584"/>
      <c r="CO38" s="584"/>
      <c r="CP38" s="760"/>
      <c r="CQ38" s="584"/>
      <c r="CR38" s="584"/>
      <c r="CS38" s="584"/>
      <c r="CT38" s="695"/>
      <c r="CU38" s="695"/>
      <c r="CV38" s="695"/>
    </row>
    <row r="39" ht="13.5" customHeight="1">
      <c r="A39" s="584"/>
      <c r="B39" s="755"/>
      <c r="C39" s="592"/>
      <c r="D39" s="592"/>
      <c r="E39" s="592"/>
      <c r="F39" s="592"/>
      <c r="G39" s="756"/>
      <c r="H39" s="756"/>
      <c r="I39" s="756"/>
      <c r="J39" s="756"/>
      <c r="K39" s="756"/>
      <c r="L39" s="756"/>
      <c r="M39" s="757"/>
      <c r="N39" s="577"/>
      <c r="O39" s="577"/>
      <c r="P39" s="577"/>
      <c r="Q39" s="577"/>
      <c r="R39" s="577"/>
      <c r="S39" s="577"/>
      <c r="T39" s="679"/>
      <c r="U39" s="577"/>
      <c r="V39" s="757"/>
      <c r="W39" s="577"/>
      <c r="X39" s="757"/>
      <c r="Y39" s="757"/>
      <c r="Z39" s="757"/>
      <c r="AA39" s="577"/>
      <c r="AB39" s="757"/>
      <c r="AC39" s="577"/>
      <c r="AD39" s="577"/>
      <c r="AE39" s="577"/>
      <c r="AF39" s="577"/>
      <c r="AG39" s="577"/>
      <c r="AH39" s="577"/>
      <c r="AI39" s="577"/>
      <c r="AJ39" s="577"/>
      <c r="AK39" s="577"/>
      <c r="AL39" s="756"/>
      <c r="AM39" s="757"/>
      <c r="AN39" s="757"/>
      <c r="AO39" s="756"/>
      <c r="AP39" s="756"/>
      <c r="AQ39" s="757"/>
      <c r="AR39" s="592"/>
      <c r="AS39" s="577"/>
      <c r="AT39" s="577"/>
      <c r="AU39" s="577"/>
      <c r="AV39" s="577"/>
      <c r="AW39" s="577"/>
      <c r="AX39" s="592"/>
      <c r="AY39" s="577"/>
      <c r="AZ39" s="577"/>
      <c r="BA39" s="577"/>
      <c r="BB39" s="577"/>
      <c r="BC39" s="577"/>
      <c r="BD39" s="592"/>
      <c r="BE39" s="577"/>
      <c r="BF39" s="577"/>
      <c r="BG39" s="577"/>
      <c r="BH39" s="577"/>
      <c r="BI39" s="577"/>
      <c r="BJ39" s="577"/>
      <c r="BK39" s="592"/>
      <c r="BL39" s="577"/>
      <c r="BM39" s="577"/>
      <c r="BN39" s="577"/>
      <c r="BO39" s="577"/>
      <c r="BP39" s="577"/>
      <c r="BQ39" s="592"/>
      <c r="BR39" s="592"/>
      <c r="BS39" s="577"/>
      <c r="BT39" s="577"/>
      <c r="BU39" s="577"/>
      <c r="BV39" s="577"/>
      <c r="BW39" s="592"/>
      <c r="BX39" s="577"/>
      <c r="BY39" s="577"/>
      <c r="BZ39" s="577"/>
      <c r="CA39" s="577"/>
      <c r="CB39" s="577"/>
      <c r="CC39" s="577"/>
      <c r="CD39" s="759"/>
      <c r="CE39" s="584"/>
      <c r="CF39" s="43"/>
      <c r="CG39" s="43"/>
      <c r="CH39" s="43"/>
      <c r="CI39" s="43"/>
      <c r="CJ39" s="43"/>
      <c r="CK39" s="43"/>
      <c r="CL39" s="584"/>
      <c r="CM39" s="584"/>
      <c r="CN39" s="584"/>
      <c r="CO39" s="584"/>
      <c r="CP39" s="760"/>
      <c r="CQ39" s="584"/>
      <c r="CR39" s="584"/>
      <c r="CS39" s="584"/>
      <c r="CT39" s="695"/>
      <c r="CU39" s="695"/>
      <c r="CV39" s="695"/>
    </row>
    <row r="40" ht="13.5" customHeight="1">
      <c r="A40" s="584"/>
      <c r="B40" s="755"/>
      <c r="C40" s="592"/>
      <c r="D40" s="592"/>
      <c r="E40" s="592"/>
      <c r="F40" s="592"/>
      <c r="G40" s="756"/>
      <c r="H40" s="756"/>
      <c r="I40" s="756"/>
      <c r="J40" s="756"/>
      <c r="K40" s="756"/>
      <c r="L40" s="756"/>
      <c r="M40" s="757"/>
      <c r="N40" s="577"/>
      <c r="O40" s="577"/>
      <c r="P40" s="577"/>
      <c r="Q40" s="577"/>
      <c r="R40" s="577"/>
      <c r="S40" s="577"/>
      <c r="T40" s="679"/>
      <c r="U40" s="577"/>
      <c r="V40" s="757"/>
      <c r="W40" s="577"/>
      <c r="X40" s="757"/>
      <c r="Y40" s="757"/>
      <c r="Z40" s="757"/>
      <c r="AA40" s="577"/>
      <c r="AB40" s="757"/>
      <c r="AC40" s="577"/>
      <c r="AD40" s="577"/>
      <c r="AE40" s="577"/>
      <c r="AF40" s="577"/>
      <c r="AG40" s="577"/>
      <c r="AH40" s="577"/>
      <c r="AI40" s="577"/>
      <c r="AJ40" s="577"/>
      <c r="AK40" s="577"/>
      <c r="AL40" s="756"/>
      <c r="AM40" s="757"/>
      <c r="AN40" s="757"/>
      <c r="AO40" s="756"/>
      <c r="AP40" s="756"/>
      <c r="AQ40" s="757"/>
      <c r="AR40" s="592"/>
      <c r="AS40" s="577"/>
      <c r="AT40" s="577"/>
      <c r="AU40" s="577"/>
      <c r="AV40" s="577"/>
      <c r="AW40" s="577"/>
      <c r="AX40" s="592"/>
      <c r="AY40" s="577"/>
      <c r="AZ40" s="577"/>
      <c r="BA40" s="577"/>
      <c r="BB40" s="577"/>
      <c r="BC40" s="577"/>
      <c r="BD40" s="592"/>
      <c r="BE40" s="577"/>
      <c r="BF40" s="577"/>
      <c r="BG40" s="577"/>
      <c r="BH40" s="577"/>
      <c r="BI40" s="577"/>
      <c r="BJ40" s="577"/>
      <c r="BK40" s="592"/>
      <c r="BL40" s="577"/>
      <c r="BM40" s="577"/>
      <c r="BN40" s="577"/>
      <c r="BO40" s="577"/>
      <c r="BP40" s="577"/>
      <c r="BQ40" s="592"/>
      <c r="BR40" s="592"/>
      <c r="BS40" s="577"/>
      <c r="BT40" s="577"/>
      <c r="BU40" s="577"/>
      <c r="BV40" s="577"/>
      <c r="BW40" s="592"/>
      <c r="BX40" s="577"/>
      <c r="BY40" s="577"/>
      <c r="BZ40" s="577"/>
      <c r="CA40" s="577"/>
      <c r="CB40" s="577"/>
      <c r="CC40" s="577"/>
      <c r="CD40" s="759"/>
      <c r="CE40" s="584"/>
      <c r="CF40" s="43"/>
      <c r="CG40" s="43"/>
      <c r="CH40" s="43"/>
      <c r="CI40" s="43"/>
      <c r="CJ40" s="43"/>
      <c r="CK40" s="43"/>
      <c r="CL40" s="584"/>
      <c r="CM40" s="584"/>
      <c r="CN40" s="584"/>
      <c r="CO40" s="584"/>
      <c r="CP40" s="760"/>
      <c r="CQ40" s="584"/>
      <c r="CR40" s="584"/>
      <c r="CS40" s="584"/>
      <c r="CT40" s="695"/>
      <c r="CU40" s="695"/>
      <c r="CV40" s="695"/>
    </row>
    <row r="41" ht="13.5" customHeight="1">
      <c r="A41" s="584"/>
      <c r="B41" s="755"/>
      <c r="C41" s="592"/>
      <c r="D41" s="592"/>
      <c r="E41" s="592"/>
      <c r="F41" s="592"/>
      <c r="G41" s="756"/>
      <c r="H41" s="756"/>
      <c r="I41" s="756"/>
      <c r="J41" s="756"/>
      <c r="K41" s="756"/>
      <c r="L41" s="756"/>
      <c r="M41" s="757"/>
      <c r="N41" s="577"/>
      <c r="O41" s="577"/>
      <c r="P41" s="577"/>
      <c r="Q41" s="577"/>
      <c r="R41" s="577"/>
      <c r="S41" s="577"/>
      <c r="T41" s="679"/>
      <c r="U41" s="577"/>
      <c r="V41" s="757"/>
      <c r="W41" s="577"/>
      <c r="X41" s="757"/>
      <c r="Y41" s="757"/>
      <c r="Z41" s="757"/>
      <c r="AA41" s="577"/>
      <c r="AB41" s="757"/>
      <c r="AC41" s="577"/>
      <c r="AD41" s="577"/>
      <c r="AE41" s="577"/>
      <c r="AF41" s="577"/>
      <c r="AG41" s="577"/>
      <c r="AH41" s="577"/>
      <c r="AI41" s="577"/>
      <c r="AJ41" s="577"/>
      <c r="AK41" s="577"/>
      <c r="AL41" s="756"/>
      <c r="AM41" s="757"/>
      <c r="AN41" s="757"/>
      <c r="AO41" s="756"/>
      <c r="AP41" s="756"/>
      <c r="AQ41" s="757"/>
      <c r="AR41" s="592"/>
      <c r="AS41" s="577"/>
      <c r="AT41" s="577"/>
      <c r="AU41" s="577"/>
      <c r="AV41" s="577"/>
      <c r="AW41" s="577"/>
      <c r="AX41" s="592"/>
      <c r="AY41" s="577"/>
      <c r="AZ41" s="577"/>
      <c r="BA41" s="577"/>
      <c r="BB41" s="577"/>
      <c r="BC41" s="577"/>
      <c r="BD41" s="592"/>
      <c r="BE41" s="577"/>
      <c r="BF41" s="577"/>
      <c r="BG41" s="577"/>
      <c r="BH41" s="577"/>
      <c r="BI41" s="577"/>
      <c r="BJ41" s="577"/>
      <c r="BK41" s="592"/>
      <c r="BL41" s="577"/>
      <c r="BM41" s="577"/>
      <c r="BN41" s="577"/>
      <c r="BO41" s="577"/>
      <c r="BP41" s="577"/>
      <c r="BQ41" s="592"/>
      <c r="BR41" s="592"/>
      <c r="BS41" s="577"/>
      <c r="BT41" s="577"/>
      <c r="BU41" s="577"/>
      <c r="BV41" s="577"/>
      <c r="BW41" s="592"/>
      <c r="BX41" s="577"/>
      <c r="BY41" s="577"/>
      <c r="BZ41" s="577"/>
      <c r="CA41" s="577"/>
      <c r="CB41" s="577"/>
      <c r="CC41" s="577"/>
      <c r="CD41" s="759"/>
      <c r="CE41" s="584"/>
      <c r="CF41" s="43"/>
      <c r="CG41" s="43"/>
      <c r="CH41" s="43"/>
      <c r="CI41" s="43"/>
      <c r="CJ41" s="43"/>
      <c r="CK41" s="43"/>
      <c r="CL41" s="584"/>
      <c r="CM41" s="584"/>
      <c r="CN41" s="584"/>
      <c r="CO41" s="584"/>
      <c r="CP41" s="760"/>
      <c r="CQ41" s="584"/>
      <c r="CR41" s="584"/>
      <c r="CS41" s="584"/>
      <c r="CT41" s="695"/>
      <c r="CU41" s="695"/>
      <c r="CV41" s="695"/>
    </row>
    <row r="42" ht="13.5" customHeight="1">
      <c r="A42" s="584"/>
      <c r="B42" s="755"/>
      <c r="C42" s="592"/>
      <c r="D42" s="592"/>
      <c r="E42" s="592"/>
      <c r="F42" s="592"/>
      <c r="G42" s="756"/>
      <c r="H42" s="756"/>
      <c r="I42" s="756"/>
      <c r="J42" s="756"/>
      <c r="K42" s="756"/>
      <c r="L42" s="756"/>
      <c r="M42" s="757"/>
      <c r="N42" s="577"/>
      <c r="O42" s="577"/>
      <c r="P42" s="577"/>
      <c r="Q42" s="577"/>
      <c r="R42" s="577"/>
      <c r="S42" s="577"/>
      <c r="T42" s="679"/>
      <c r="U42" s="577"/>
      <c r="V42" s="757"/>
      <c r="W42" s="577"/>
      <c r="X42" s="757"/>
      <c r="Y42" s="757"/>
      <c r="Z42" s="757"/>
      <c r="AA42" s="577"/>
      <c r="AB42" s="757"/>
      <c r="AC42" s="577"/>
      <c r="AD42" s="577"/>
      <c r="AE42" s="577"/>
      <c r="AF42" s="577"/>
      <c r="AG42" s="577"/>
      <c r="AH42" s="577"/>
      <c r="AI42" s="577"/>
      <c r="AJ42" s="577"/>
      <c r="AK42" s="577"/>
      <c r="AL42" s="756"/>
      <c r="AM42" s="757"/>
      <c r="AN42" s="757"/>
      <c r="AO42" s="756"/>
      <c r="AP42" s="756"/>
      <c r="AQ42" s="757"/>
      <c r="AR42" s="592"/>
      <c r="AS42" s="577"/>
      <c r="AT42" s="577"/>
      <c r="AU42" s="577"/>
      <c r="AV42" s="577"/>
      <c r="AW42" s="577"/>
      <c r="AX42" s="592"/>
      <c r="AY42" s="577"/>
      <c r="AZ42" s="577"/>
      <c r="BA42" s="577"/>
      <c r="BB42" s="577"/>
      <c r="BC42" s="577"/>
      <c r="BD42" s="592"/>
      <c r="BE42" s="577"/>
      <c r="BF42" s="577"/>
      <c r="BG42" s="577"/>
      <c r="BH42" s="577"/>
      <c r="BI42" s="577"/>
      <c r="BJ42" s="577"/>
      <c r="BK42" s="592"/>
      <c r="BL42" s="577"/>
      <c r="BM42" s="577"/>
      <c r="BN42" s="577"/>
      <c r="BO42" s="577"/>
      <c r="BP42" s="577"/>
      <c r="BQ42" s="592"/>
      <c r="BR42" s="592"/>
      <c r="BS42" s="577"/>
      <c r="BT42" s="577"/>
      <c r="BU42" s="577"/>
      <c r="BV42" s="577"/>
      <c r="BW42" s="592"/>
      <c r="BX42" s="577"/>
      <c r="BY42" s="577"/>
      <c r="BZ42" s="577"/>
      <c r="CA42" s="577"/>
      <c r="CB42" s="577"/>
      <c r="CC42" s="577"/>
      <c r="CD42" s="759"/>
      <c r="CE42" s="584"/>
      <c r="CF42" s="43"/>
      <c r="CG42" s="43"/>
      <c r="CH42" s="43"/>
      <c r="CI42" s="43"/>
      <c r="CJ42" s="43"/>
      <c r="CK42" s="43"/>
      <c r="CL42" s="584"/>
      <c r="CM42" s="584"/>
      <c r="CN42" s="584"/>
      <c r="CO42" s="584"/>
      <c r="CP42" s="760"/>
      <c r="CQ42" s="584"/>
      <c r="CR42" s="584"/>
      <c r="CS42" s="584"/>
      <c r="CT42" s="695"/>
      <c r="CU42" s="695"/>
      <c r="CV42" s="695"/>
    </row>
    <row r="43" ht="13.5" customHeight="1">
      <c r="A43" s="584"/>
      <c r="B43" s="755"/>
      <c r="C43" s="592"/>
      <c r="D43" s="592"/>
      <c r="E43" s="592"/>
      <c r="F43" s="592"/>
      <c r="G43" s="756"/>
      <c r="H43" s="756"/>
      <c r="I43" s="756"/>
      <c r="J43" s="756"/>
      <c r="K43" s="756"/>
      <c r="L43" s="756"/>
      <c r="M43" s="757"/>
      <c r="N43" s="577"/>
      <c r="O43" s="577"/>
      <c r="P43" s="577"/>
      <c r="Q43" s="577"/>
      <c r="R43" s="577"/>
      <c r="S43" s="577"/>
      <c r="T43" s="679"/>
      <c r="U43" s="577"/>
      <c r="V43" s="757"/>
      <c r="W43" s="577"/>
      <c r="X43" s="757"/>
      <c r="Y43" s="757"/>
      <c r="Z43" s="757"/>
      <c r="AA43" s="577"/>
      <c r="AB43" s="757"/>
      <c r="AC43" s="577"/>
      <c r="AD43" s="577"/>
      <c r="AE43" s="577"/>
      <c r="AF43" s="577"/>
      <c r="AG43" s="577"/>
      <c r="AH43" s="577"/>
      <c r="AI43" s="577"/>
      <c r="AJ43" s="577"/>
      <c r="AK43" s="577"/>
      <c r="AL43" s="756"/>
      <c r="AM43" s="757"/>
      <c r="AN43" s="757"/>
      <c r="AO43" s="756"/>
      <c r="AP43" s="756"/>
      <c r="AQ43" s="757"/>
      <c r="AR43" s="592"/>
      <c r="AS43" s="577"/>
      <c r="AT43" s="577"/>
      <c r="AU43" s="577"/>
      <c r="AV43" s="577"/>
      <c r="AW43" s="577"/>
      <c r="AX43" s="592"/>
      <c r="AY43" s="577"/>
      <c r="AZ43" s="577"/>
      <c r="BA43" s="577"/>
      <c r="BB43" s="577"/>
      <c r="BC43" s="577"/>
      <c r="BD43" s="592"/>
      <c r="BE43" s="577"/>
      <c r="BF43" s="577"/>
      <c r="BG43" s="577"/>
      <c r="BH43" s="577"/>
      <c r="BI43" s="577"/>
      <c r="BJ43" s="577"/>
      <c r="BK43" s="592"/>
      <c r="BL43" s="577"/>
      <c r="BM43" s="577"/>
      <c r="BN43" s="577"/>
      <c r="BO43" s="577"/>
      <c r="BP43" s="577"/>
      <c r="BQ43" s="592"/>
      <c r="BR43" s="592"/>
      <c r="BS43" s="577"/>
      <c r="BT43" s="577"/>
      <c r="BU43" s="577"/>
      <c r="BV43" s="577"/>
      <c r="BW43" s="592"/>
      <c r="BX43" s="577"/>
      <c r="BY43" s="577"/>
      <c r="BZ43" s="577"/>
      <c r="CA43" s="577"/>
      <c r="CB43" s="577"/>
      <c r="CC43" s="577"/>
      <c r="CD43" s="759"/>
      <c r="CE43" s="584"/>
      <c r="CF43" s="43"/>
      <c r="CG43" s="43"/>
      <c r="CH43" s="43"/>
      <c r="CI43" s="43"/>
      <c r="CJ43" s="43"/>
      <c r="CK43" s="43"/>
      <c r="CL43" s="584"/>
      <c r="CM43" s="584"/>
      <c r="CN43" s="584"/>
      <c r="CO43" s="584"/>
      <c r="CP43" s="760"/>
      <c r="CQ43" s="584"/>
      <c r="CR43" s="584"/>
      <c r="CS43" s="584"/>
      <c r="CT43" s="695"/>
      <c r="CU43" s="695"/>
      <c r="CV43" s="695"/>
    </row>
    <row r="44" ht="13.5" customHeight="1">
      <c r="A44" s="584"/>
      <c r="B44" s="755"/>
      <c r="C44" s="592"/>
      <c r="D44" s="592"/>
      <c r="E44" s="592"/>
      <c r="F44" s="592"/>
      <c r="G44" s="756"/>
      <c r="H44" s="756"/>
      <c r="I44" s="756"/>
      <c r="J44" s="756"/>
      <c r="K44" s="756"/>
      <c r="L44" s="756"/>
      <c r="M44" s="757"/>
      <c r="N44" s="577"/>
      <c r="O44" s="577"/>
      <c r="P44" s="577"/>
      <c r="Q44" s="577"/>
      <c r="R44" s="577"/>
      <c r="S44" s="577"/>
      <c r="T44" s="679"/>
      <c r="U44" s="577"/>
      <c r="V44" s="757"/>
      <c r="W44" s="577"/>
      <c r="X44" s="757"/>
      <c r="Y44" s="757"/>
      <c r="Z44" s="757"/>
      <c r="AA44" s="577"/>
      <c r="AB44" s="757"/>
      <c r="AC44" s="577"/>
      <c r="AD44" s="577"/>
      <c r="AE44" s="577"/>
      <c r="AF44" s="577"/>
      <c r="AG44" s="577"/>
      <c r="AH44" s="577"/>
      <c r="AI44" s="577"/>
      <c r="AJ44" s="577"/>
      <c r="AK44" s="577"/>
      <c r="AL44" s="756"/>
      <c r="AM44" s="757"/>
      <c r="AN44" s="757"/>
      <c r="AO44" s="756"/>
      <c r="AP44" s="756"/>
      <c r="AQ44" s="757"/>
      <c r="AR44" s="592"/>
      <c r="AS44" s="577"/>
      <c r="AT44" s="577"/>
      <c r="AU44" s="577"/>
      <c r="AV44" s="577"/>
      <c r="AW44" s="577"/>
      <c r="AX44" s="592"/>
      <c r="AY44" s="577"/>
      <c r="AZ44" s="577"/>
      <c r="BA44" s="577"/>
      <c r="BB44" s="577"/>
      <c r="BC44" s="577"/>
      <c r="BD44" s="592"/>
      <c r="BE44" s="577"/>
      <c r="BF44" s="577"/>
      <c r="BG44" s="577"/>
      <c r="BH44" s="577"/>
      <c r="BI44" s="577"/>
      <c r="BJ44" s="577"/>
      <c r="BK44" s="592"/>
      <c r="BL44" s="577"/>
      <c r="BM44" s="577"/>
      <c r="BN44" s="577"/>
      <c r="BO44" s="577"/>
      <c r="BP44" s="577"/>
      <c r="BQ44" s="592"/>
      <c r="BR44" s="592"/>
      <c r="BS44" s="577"/>
      <c r="BT44" s="577"/>
      <c r="BU44" s="577"/>
      <c r="BV44" s="577"/>
      <c r="BW44" s="592"/>
      <c r="BX44" s="577"/>
      <c r="BY44" s="577"/>
      <c r="BZ44" s="577"/>
      <c r="CA44" s="577"/>
      <c r="CB44" s="577"/>
      <c r="CC44" s="577"/>
      <c r="CD44" s="759"/>
      <c r="CE44" s="584"/>
      <c r="CF44" s="43"/>
      <c r="CG44" s="43"/>
      <c r="CH44" s="43"/>
      <c r="CI44" s="43"/>
      <c r="CJ44" s="43"/>
      <c r="CK44" s="43"/>
      <c r="CL44" s="584"/>
      <c r="CM44" s="584"/>
      <c r="CN44" s="584"/>
      <c r="CO44" s="584"/>
      <c r="CP44" s="584"/>
      <c r="CQ44" s="584"/>
      <c r="CR44" s="584"/>
      <c r="CS44" s="584"/>
      <c r="CT44" s="695"/>
      <c r="CU44" s="695"/>
      <c r="CV44" s="695"/>
    </row>
    <row r="45" ht="13.5" customHeight="1">
      <c r="A45" s="584"/>
      <c r="B45" s="755"/>
      <c r="C45" s="592"/>
      <c r="D45" s="592"/>
      <c r="E45" s="592"/>
      <c r="F45" s="592"/>
      <c r="G45" s="756"/>
      <c r="H45" s="756"/>
      <c r="I45" s="756"/>
      <c r="J45" s="756"/>
      <c r="K45" s="756"/>
      <c r="L45" s="756"/>
      <c r="M45" s="757"/>
      <c r="N45" s="577"/>
      <c r="O45" s="577"/>
      <c r="P45" s="577"/>
      <c r="Q45" s="577"/>
      <c r="R45" s="577"/>
      <c r="S45" s="577"/>
      <c r="T45" s="679"/>
      <c r="U45" s="577"/>
      <c r="V45" s="757"/>
      <c r="W45" s="577"/>
      <c r="X45" s="757"/>
      <c r="Y45" s="757"/>
      <c r="Z45" s="757"/>
      <c r="AA45" s="577"/>
      <c r="AB45" s="757"/>
      <c r="AC45" s="577"/>
      <c r="AD45" s="577"/>
      <c r="AE45" s="577"/>
      <c r="AF45" s="577"/>
      <c r="AG45" s="577"/>
      <c r="AH45" s="577"/>
      <c r="AI45" s="577"/>
      <c r="AJ45" s="577"/>
      <c r="AK45" s="577"/>
      <c r="AL45" s="756"/>
      <c r="AM45" s="757"/>
      <c r="AN45" s="757"/>
      <c r="AO45" s="756"/>
      <c r="AP45" s="756"/>
      <c r="AQ45" s="757"/>
      <c r="AR45" s="592"/>
      <c r="AS45" s="577"/>
      <c r="AT45" s="592"/>
      <c r="AU45" s="592"/>
      <c r="AV45" s="592"/>
      <c r="AW45" s="592"/>
      <c r="AX45" s="592"/>
      <c r="AY45" s="592"/>
      <c r="AZ45" s="592"/>
      <c r="BA45" s="592"/>
      <c r="BB45" s="592"/>
      <c r="BC45" s="592"/>
      <c r="BD45" s="592"/>
      <c r="BE45" s="592"/>
      <c r="BF45" s="592"/>
      <c r="BG45" s="592"/>
      <c r="BH45" s="592"/>
      <c r="BI45" s="592"/>
      <c r="BJ45" s="592"/>
      <c r="BK45" s="592"/>
      <c r="BL45" s="592"/>
      <c r="BM45" s="592"/>
      <c r="BN45" s="592"/>
      <c r="BO45" s="592"/>
      <c r="BP45" s="592"/>
      <c r="BQ45" s="592"/>
      <c r="BR45" s="592"/>
      <c r="BS45" s="592"/>
      <c r="BT45" s="592"/>
      <c r="BU45" s="592"/>
      <c r="BV45" s="592"/>
      <c r="BW45" s="592"/>
      <c r="BX45" s="592"/>
      <c r="BY45" s="592"/>
      <c r="BZ45" s="592"/>
      <c r="CA45" s="592"/>
      <c r="CB45" s="592"/>
      <c r="CC45" s="592"/>
      <c r="CD45" s="759"/>
      <c r="CE45" s="584"/>
      <c r="CF45" s="43"/>
      <c r="CG45" s="43"/>
      <c r="CH45" s="43"/>
      <c r="CI45" s="43"/>
      <c r="CJ45" s="43"/>
      <c r="CK45" s="43"/>
      <c r="CL45" s="584"/>
      <c r="CM45" s="584"/>
      <c r="CN45" s="584"/>
      <c r="CO45" s="584"/>
      <c r="CP45" s="584"/>
      <c r="CQ45" s="584"/>
      <c r="CR45" s="584"/>
      <c r="CS45" s="584"/>
      <c r="CT45" s="695"/>
      <c r="CU45" s="695"/>
      <c r="CV45" s="695"/>
    </row>
    <row r="46" ht="13.5" customHeight="1">
      <c r="A46" s="584"/>
      <c r="B46" s="755"/>
      <c r="C46" s="592"/>
      <c r="D46" s="592"/>
      <c r="E46" s="592"/>
      <c r="F46" s="592"/>
      <c r="G46" s="756"/>
      <c r="H46" s="756"/>
      <c r="I46" s="756"/>
      <c r="J46" s="756"/>
      <c r="K46" s="756"/>
      <c r="L46" s="756"/>
      <c r="M46" s="757"/>
      <c r="N46" s="577"/>
      <c r="O46" s="577"/>
      <c r="P46" s="577"/>
      <c r="Q46" s="577"/>
      <c r="R46" s="577"/>
      <c r="S46" s="577"/>
      <c r="T46" s="679"/>
      <c r="U46" s="577"/>
      <c r="V46" s="757"/>
      <c r="W46" s="577"/>
      <c r="X46" s="757"/>
      <c r="Y46" s="757"/>
      <c r="Z46" s="757"/>
      <c r="AA46" s="577"/>
      <c r="AB46" s="757"/>
      <c r="AC46" s="577"/>
      <c r="AD46" s="577"/>
      <c r="AE46" s="577"/>
      <c r="AF46" s="577"/>
      <c r="AG46" s="577"/>
      <c r="AH46" s="577"/>
      <c r="AI46" s="577"/>
      <c r="AJ46" s="577"/>
      <c r="AK46" s="577"/>
      <c r="AL46" s="756"/>
      <c r="AM46" s="757"/>
      <c r="AN46" s="757"/>
      <c r="AO46" s="756"/>
      <c r="AP46" s="756"/>
      <c r="AQ46" s="757"/>
      <c r="AR46" s="592"/>
      <c r="AS46" s="577"/>
      <c r="AT46" s="592"/>
      <c r="AU46" s="592"/>
      <c r="AV46" s="592"/>
      <c r="AW46" s="592"/>
      <c r="AX46" s="592"/>
      <c r="AY46" s="592"/>
      <c r="AZ46" s="592"/>
      <c r="BA46" s="592"/>
      <c r="BB46" s="592"/>
      <c r="BC46" s="592"/>
      <c r="BD46" s="592"/>
      <c r="BE46" s="592"/>
      <c r="BF46" s="592"/>
      <c r="BG46" s="592"/>
      <c r="BH46" s="592"/>
      <c r="BI46" s="592"/>
      <c r="BJ46" s="592"/>
      <c r="BK46" s="592"/>
      <c r="BL46" s="592"/>
      <c r="BM46" s="592"/>
      <c r="BN46" s="592"/>
      <c r="BO46" s="592"/>
      <c r="BP46" s="592"/>
      <c r="BQ46" s="592"/>
      <c r="BR46" s="592"/>
      <c r="BS46" s="592"/>
      <c r="BT46" s="592"/>
      <c r="BU46" s="592"/>
      <c r="BV46" s="592"/>
      <c r="BW46" s="592"/>
      <c r="BX46" s="592"/>
      <c r="BY46" s="592"/>
      <c r="BZ46" s="592"/>
      <c r="CA46" s="592"/>
      <c r="CB46" s="592"/>
      <c r="CC46" s="592"/>
      <c r="CD46" s="759"/>
      <c r="CE46" s="584"/>
      <c r="CF46" s="43"/>
      <c r="CG46" s="43"/>
      <c r="CH46" s="43"/>
      <c r="CI46" s="43"/>
      <c r="CJ46" s="43"/>
      <c r="CK46" s="43"/>
      <c r="CL46" s="584"/>
      <c r="CM46" s="584"/>
      <c r="CN46" s="584"/>
      <c r="CO46" s="584"/>
      <c r="CP46" s="584"/>
      <c r="CQ46" s="584"/>
      <c r="CR46" s="584"/>
      <c r="CS46" s="584"/>
      <c r="CT46" s="695"/>
      <c r="CU46" s="695"/>
      <c r="CV46" s="695"/>
    </row>
    <row r="47" ht="13.5" customHeight="1">
      <c r="A47" s="584"/>
      <c r="B47" s="760"/>
      <c r="C47" s="593"/>
      <c r="D47" s="593"/>
      <c r="E47" s="593"/>
      <c r="F47" s="593"/>
      <c r="G47" s="761"/>
      <c r="H47" s="761"/>
      <c r="I47" s="761"/>
      <c r="J47" s="761"/>
      <c r="K47" s="761"/>
      <c r="L47" s="761"/>
      <c r="M47" s="762"/>
      <c r="N47" s="584"/>
      <c r="O47" s="584"/>
      <c r="P47" s="584"/>
      <c r="Q47" s="584"/>
      <c r="R47" s="584"/>
      <c r="S47" s="584"/>
      <c r="T47" s="763"/>
      <c r="U47" s="584"/>
      <c r="V47" s="762"/>
      <c r="W47" s="584"/>
      <c r="X47" s="762"/>
      <c r="Y47" s="762"/>
      <c r="Z47" s="762"/>
      <c r="AA47" s="584"/>
      <c r="AB47" s="762"/>
      <c r="AC47" s="584"/>
      <c r="AD47" s="584"/>
      <c r="AE47" s="584"/>
      <c r="AF47" s="584"/>
      <c r="AG47" s="584"/>
      <c r="AH47" s="584"/>
      <c r="AI47" s="584"/>
      <c r="AJ47" s="584"/>
      <c r="AK47" s="584"/>
      <c r="AL47" s="761"/>
      <c r="AM47" s="762"/>
      <c r="AN47" s="762"/>
      <c r="AO47" s="761"/>
      <c r="AP47" s="761"/>
      <c r="AQ47" s="762"/>
      <c r="AR47" s="593"/>
      <c r="AS47" s="577"/>
      <c r="AT47" s="584"/>
      <c r="AU47" s="584"/>
      <c r="AV47" s="584"/>
      <c r="AW47" s="584"/>
      <c r="AX47" s="593"/>
      <c r="AY47" s="577"/>
      <c r="AZ47" s="584"/>
      <c r="BA47" s="584"/>
      <c r="BB47" s="584"/>
      <c r="BC47" s="584"/>
      <c r="BD47" s="593"/>
      <c r="BE47" s="577"/>
      <c r="BF47" s="584"/>
      <c r="BG47" s="584"/>
      <c r="BH47" s="584"/>
      <c r="BI47" s="584"/>
      <c r="BJ47" s="584"/>
      <c r="BK47" s="593"/>
      <c r="BL47" s="577"/>
      <c r="BM47" s="584"/>
      <c r="BN47" s="584"/>
      <c r="BO47" s="584"/>
      <c r="BP47" s="584"/>
      <c r="BQ47" s="593"/>
      <c r="BR47" s="592"/>
      <c r="BS47" s="584"/>
      <c r="BT47" s="584"/>
      <c r="BU47" s="584"/>
      <c r="BV47" s="584"/>
      <c r="BW47" s="593"/>
      <c r="BX47" s="577"/>
      <c r="BY47" s="584"/>
      <c r="BZ47" s="584"/>
      <c r="CA47" s="584"/>
      <c r="CB47" s="584"/>
      <c r="CC47" s="584"/>
      <c r="CD47" s="759"/>
      <c r="CE47" s="584"/>
      <c r="CF47" s="43"/>
      <c r="CG47" s="43"/>
      <c r="CH47" s="43"/>
      <c r="CI47" s="43"/>
      <c r="CJ47" s="43"/>
      <c r="CK47" s="43"/>
      <c r="CL47" s="584"/>
      <c r="CM47" s="584"/>
      <c r="CN47" s="584"/>
      <c r="CO47" s="584"/>
      <c r="CP47" s="584"/>
      <c r="CQ47" s="584"/>
      <c r="CR47" s="584"/>
      <c r="CS47" s="584"/>
      <c r="CT47" s="695"/>
      <c r="CU47" s="695"/>
      <c r="CV47" s="695"/>
    </row>
    <row r="48" ht="13.5" customHeight="1">
      <c r="A48" s="584"/>
      <c r="B48" s="760"/>
      <c r="C48" s="593"/>
      <c r="D48" s="593"/>
      <c r="E48" s="593"/>
      <c r="F48" s="593"/>
      <c r="G48" s="761"/>
      <c r="H48" s="761"/>
      <c r="I48" s="761"/>
      <c r="J48" s="761"/>
      <c r="K48" s="761"/>
      <c r="L48" s="761"/>
      <c r="M48" s="762"/>
      <c r="N48" s="584"/>
      <c r="O48" s="584"/>
      <c r="P48" s="584"/>
      <c r="Q48" s="584"/>
      <c r="R48" s="584"/>
      <c r="S48" s="584"/>
      <c r="T48" s="763"/>
      <c r="U48" s="584"/>
      <c r="V48" s="762"/>
      <c r="W48" s="584"/>
      <c r="X48" s="762"/>
      <c r="Y48" s="762"/>
      <c r="Z48" s="762"/>
      <c r="AA48" s="584"/>
      <c r="AB48" s="762"/>
      <c r="AC48" s="584"/>
      <c r="AD48" s="584"/>
      <c r="AE48" s="584"/>
      <c r="AF48" s="584"/>
      <c r="AG48" s="584"/>
      <c r="AH48" s="584"/>
      <c r="AI48" s="584"/>
      <c r="AJ48" s="584"/>
      <c r="AK48" s="584"/>
      <c r="AL48" s="761"/>
      <c r="AM48" s="762"/>
      <c r="AN48" s="762"/>
      <c r="AO48" s="761"/>
      <c r="AP48" s="761"/>
      <c r="AQ48" s="762"/>
      <c r="AR48" s="593"/>
      <c r="AS48" s="577"/>
      <c r="AT48" s="584"/>
      <c r="AU48" s="584"/>
      <c r="AV48" s="584"/>
      <c r="AW48" s="584"/>
      <c r="AX48" s="593"/>
      <c r="AY48" s="577"/>
      <c r="AZ48" s="584"/>
      <c r="BA48" s="584"/>
      <c r="BB48" s="584"/>
      <c r="BC48" s="584"/>
      <c r="BD48" s="593"/>
      <c r="BE48" s="577"/>
      <c r="BF48" s="584"/>
      <c r="BG48" s="584"/>
      <c r="BH48" s="584"/>
      <c r="BI48" s="584"/>
      <c r="BJ48" s="584"/>
      <c r="BK48" s="593"/>
      <c r="BL48" s="577"/>
      <c r="BM48" s="584"/>
      <c r="BN48" s="584"/>
      <c r="BO48" s="584"/>
      <c r="BP48" s="584"/>
      <c r="BQ48" s="593"/>
      <c r="BR48" s="592"/>
      <c r="BS48" s="584"/>
      <c r="BT48" s="584"/>
      <c r="BU48" s="584"/>
      <c r="BV48" s="584"/>
      <c r="BW48" s="593"/>
      <c r="BX48" s="577"/>
      <c r="BY48" s="584"/>
      <c r="BZ48" s="584"/>
      <c r="CA48" s="584"/>
      <c r="CB48" s="584"/>
      <c r="CC48" s="584"/>
      <c r="CD48" s="759"/>
      <c r="CE48" s="584"/>
      <c r="CF48" s="43"/>
      <c r="CG48" s="43"/>
      <c r="CH48" s="43"/>
      <c r="CI48" s="43"/>
      <c r="CJ48" s="43"/>
      <c r="CK48" s="43"/>
      <c r="CL48" s="584"/>
      <c r="CM48" s="584"/>
      <c r="CN48" s="584"/>
      <c r="CO48" s="584"/>
      <c r="CP48" s="584"/>
      <c r="CQ48" s="584"/>
      <c r="CR48" s="584"/>
      <c r="CS48" s="584"/>
      <c r="CT48" s="695"/>
      <c r="CU48" s="695"/>
      <c r="CV48" s="695"/>
    </row>
    <row r="49" ht="13.5" customHeight="1">
      <c r="A49" s="584"/>
      <c r="B49" s="760"/>
      <c r="C49" s="593"/>
      <c r="D49" s="593"/>
      <c r="E49" s="593"/>
      <c r="F49" s="593"/>
      <c r="G49" s="761"/>
      <c r="H49" s="761"/>
      <c r="I49" s="761"/>
      <c r="J49" s="761"/>
      <c r="K49" s="761"/>
      <c r="L49" s="761"/>
      <c r="M49" s="762"/>
      <c r="N49" s="584"/>
      <c r="O49" s="584"/>
      <c r="P49" s="584"/>
      <c r="Q49" s="584"/>
      <c r="R49" s="584"/>
      <c r="S49" s="584"/>
      <c r="T49" s="763"/>
      <c r="U49" s="584"/>
      <c r="V49" s="762"/>
      <c r="W49" s="584"/>
      <c r="X49" s="762"/>
      <c r="Y49" s="762"/>
      <c r="Z49" s="762"/>
      <c r="AA49" s="584"/>
      <c r="AB49" s="762"/>
      <c r="AC49" s="584"/>
      <c r="AD49" s="584"/>
      <c r="AE49" s="584"/>
      <c r="AF49" s="584"/>
      <c r="AG49" s="584"/>
      <c r="AH49" s="584"/>
      <c r="AI49" s="584"/>
      <c r="AJ49" s="584"/>
      <c r="AK49" s="584"/>
      <c r="AL49" s="761"/>
      <c r="AM49" s="762"/>
      <c r="AN49" s="762"/>
      <c r="AO49" s="761"/>
      <c r="AP49" s="761"/>
      <c r="AQ49" s="762"/>
      <c r="AR49" s="593"/>
      <c r="AS49" s="577"/>
      <c r="AT49" s="584"/>
      <c r="AU49" s="584"/>
      <c r="AV49" s="584"/>
      <c r="AW49" s="584"/>
      <c r="AX49" s="593"/>
      <c r="AY49" s="577"/>
      <c r="AZ49" s="584"/>
      <c r="BA49" s="584"/>
      <c r="BB49" s="584"/>
      <c r="BC49" s="584"/>
      <c r="BD49" s="593"/>
      <c r="BE49" s="577"/>
      <c r="BF49" s="584"/>
      <c r="BG49" s="584"/>
      <c r="BH49" s="584"/>
      <c r="BI49" s="584"/>
      <c r="BJ49" s="584"/>
      <c r="BK49" s="593"/>
      <c r="BL49" s="577"/>
      <c r="BM49" s="584"/>
      <c r="BN49" s="584"/>
      <c r="BO49" s="584"/>
      <c r="BP49" s="584"/>
      <c r="BQ49" s="593"/>
      <c r="BR49" s="592"/>
      <c r="BS49" s="584"/>
      <c r="BT49" s="584"/>
      <c r="BU49" s="584"/>
      <c r="BV49" s="584"/>
      <c r="BW49" s="593"/>
      <c r="BX49" s="577"/>
      <c r="BY49" s="584"/>
      <c r="BZ49" s="584"/>
      <c r="CA49" s="584"/>
      <c r="CB49" s="584"/>
      <c r="CC49" s="584"/>
      <c r="CD49" s="759"/>
      <c r="CE49" s="584"/>
      <c r="CF49" s="43"/>
      <c r="CG49" s="43"/>
      <c r="CH49" s="43"/>
      <c r="CI49" s="43"/>
      <c r="CJ49" s="43"/>
      <c r="CK49" s="43"/>
      <c r="CL49" s="584"/>
      <c r="CM49" s="584"/>
      <c r="CN49" s="584"/>
      <c r="CO49" s="584"/>
      <c r="CP49" s="584"/>
      <c r="CQ49" s="584"/>
      <c r="CR49" s="584"/>
      <c r="CS49" s="584"/>
      <c r="CT49" s="695"/>
      <c r="CU49" s="695"/>
      <c r="CV49" s="695"/>
    </row>
    <row r="50" ht="13.5" customHeight="1">
      <c r="A50" s="584"/>
      <c r="B50" s="760"/>
      <c r="C50" s="593"/>
      <c r="D50" s="593"/>
      <c r="E50" s="593"/>
      <c r="F50" s="593"/>
      <c r="G50" s="761"/>
      <c r="H50" s="761"/>
      <c r="I50" s="761"/>
      <c r="J50" s="761"/>
      <c r="K50" s="761"/>
      <c r="L50" s="761"/>
      <c r="M50" s="762"/>
      <c r="N50" s="584"/>
      <c r="O50" s="584"/>
      <c r="P50" s="584"/>
      <c r="Q50" s="584"/>
      <c r="R50" s="584"/>
      <c r="S50" s="584"/>
      <c r="T50" s="763"/>
      <c r="U50" s="584"/>
      <c r="V50" s="762"/>
      <c r="W50" s="584"/>
      <c r="X50" s="762"/>
      <c r="Y50" s="762"/>
      <c r="Z50" s="762"/>
      <c r="AA50" s="584"/>
      <c r="AB50" s="762"/>
      <c r="AC50" s="584"/>
      <c r="AD50" s="584"/>
      <c r="AE50" s="584"/>
      <c r="AF50" s="584"/>
      <c r="AG50" s="584"/>
      <c r="AH50" s="584"/>
      <c r="AI50" s="584"/>
      <c r="AJ50" s="584"/>
      <c r="AK50" s="584"/>
      <c r="AL50" s="761"/>
      <c r="AM50" s="762"/>
      <c r="AN50" s="762"/>
      <c r="AO50" s="761"/>
      <c r="AP50" s="761"/>
      <c r="AQ50" s="762"/>
      <c r="AR50" s="593"/>
      <c r="AS50" s="577"/>
      <c r="AT50" s="584"/>
      <c r="AU50" s="584"/>
      <c r="AV50" s="584"/>
      <c r="AW50" s="584"/>
      <c r="AX50" s="593"/>
      <c r="AY50" s="577"/>
      <c r="AZ50" s="584"/>
      <c r="BA50" s="584"/>
      <c r="BB50" s="584"/>
      <c r="BC50" s="584"/>
      <c r="BD50" s="593"/>
      <c r="BE50" s="577"/>
      <c r="BF50" s="584"/>
      <c r="BG50" s="584"/>
      <c r="BH50" s="584"/>
      <c r="BI50" s="584"/>
      <c r="BJ50" s="584"/>
      <c r="BK50" s="593"/>
      <c r="BL50" s="577"/>
      <c r="BM50" s="584"/>
      <c r="BN50" s="584"/>
      <c r="BO50" s="584"/>
      <c r="BP50" s="584"/>
      <c r="BQ50" s="593"/>
      <c r="BR50" s="592"/>
      <c r="BS50" s="584"/>
      <c r="BT50" s="584"/>
      <c r="BU50" s="584"/>
      <c r="BV50" s="584"/>
      <c r="BW50" s="593"/>
      <c r="BX50" s="577"/>
      <c r="BY50" s="584"/>
      <c r="BZ50" s="584"/>
      <c r="CA50" s="584"/>
      <c r="CB50" s="584"/>
      <c r="CC50" s="584"/>
      <c r="CD50" s="759"/>
      <c r="CE50" s="584"/>
      <c r="CF50" s="43"/>
      <c r="CG50" s="43"/>
      <c r="CH50" s="43"/>
      <c r="CI50" s="43"/>
      <c r="CJ50" s="43"/>
      <c r="CK50" s="43"/>
      <c r="CL50" s="584"/>
      <c r="CM50" s="584"/>
      <c r="CN50" s="584"/>
      <c r="CO50" s="584"/>
      <c r="CP50" s="584"/>
      <c r="CQ50" s="584"/>
      <c r="CR50" s="584"/>
      <c r="CS50" s="584"/>
      <c r="CT50" s="695"/>
      <c r="CU50" s="695"/>
      <c r="CV50" s="695"/>
    </row>
    <row r="51" ht="13.5" customHeight="1">
      <c r="A51" s="584"/>
      <c r="B51" s="760"/>
      <c r="C51" s="593"/>
      <c r="D51" s="593"/>
      <c r="E51" s="593"/>
      <c r="F51" s="593"/>
      <c r="G51" s="761"/>
      <c r="H51" s="761"/>
      <c r="I51" s="761"/>
      <c r="J51" s="761"/>
      <c r="K51" s="761"/>
      <c r="L51" s="761"/>
      <c r="M51" s="762"/>
      <c r="N51" s="584"/>
      <c r="O51" s="584"/>
      <c r="P51" s="584"/>
      <c r="Q51" s="584"/>
      <c r="R51" s="584"/>
      <c r="S51" s="584"/>
      <c r="T51" s="763"/>
      <c r="U51" s="584"/>
      <c r="V51" s="762"/>
      <c r="W51" s="584"/>
      <c r="X51" s="762"/>
      <c r="Y51" s="762"/>
      <c r="Z51" s="762"/>
      <c r="AA51" s="584"/>
      <c r="AB51" s="762"/>
      <c r="AC51" s="584"/>
      <c r="AD51" s="584"/>
      <c r="AE51" s="584"/>
      <c r="AF51" s="584"/>
      <c r="AG51" s="584"/>
      <c r="AH51" s="584"/>
      <c r="AI51" s="584"/>
      <c r="AJ51" s="584"/>
      <c r="AK51" s="584"/>
      <c r="AL51" s="761"/>
      <c r="AM51" s="762"/>
      <c r="AN51" s="762"/>
      <c r="AO51" s="761"/>
      <c r="AP51" s="761"/>
      <c r="AQ51" s="762"/>
      <c r="AR51" s="593"/>
      <c r="AS51" s="577"/>
      <c r="AT51" s="584"/>
      <c r="AU51" s="584"/>
      <c r="AV51" s="584"/>
      <c r="AW51" s="584"/>
      <c r="AX51" s="593"/>
      <c r="AY51" s="577"/>
      <c r="AZ51" s="584"/>
      <c r="BA51" s="584"/>
      <c r="BB51" s="584"/>
      <c r="BC51" s="584"/>
      <c r="BD51" s="593"/>
      <c r="BE51" s="577"/>
      <c r="BF51" s="584"/>
      <c r="BG51" s="584"/>
      <c r="BH51" s="584"/>
      <c r="BI51" s="584"/>
      <c r="BJ51" s="584"/>
      <c r="BK51" s="593"/>
      <c r="BL51" s="577"/>
      <c r="BM51" s="584"/>
      <c r="BN51" s="584"/>
      <c r="BO51" s="584"/>
      <c r="BP51" s="584"/>
      <c r="BQ51" s="593"/>
      <c r="BR51" s="592"/>
      <c r="BS51" s="584"/>
      <c r="BT51" s="584"/>
      <c r="BU51" s="584"/>
      <c r="BV51" s="584"/>
      <c r="BW51" s="593"/>
      <c r="BX51" s="577"/>
      <c r="BY51" s="584"/>
      <c r="BZ51" s="584"/>
      <c r="CA51" s="584"/>
      <c r="CB51" s="584"/>
      <c r="CC51" s="584"/>
      <c r="CD51" s="759"/>
      <c r="CE51" s="584"/>
      <c r="CF51" s="43"/>
      <c r="CG51" s="43"/>
      <c r="CH51" s="43"/>
      <c r="CI51" s="43"/>
      <c r="CJ51" s="43"/>
      <c r="CK51" s="43"/>
      <c r="CL51" s="584"/>
      <c r="CM51" s="584"/>
      <c r="CN51" s="584"/>
      <c r="CO51" s="584"/>
      <c r="CP51" s="584"/>
      <c r="CQ51" s="584"/>
      <c r="CR51" s="584"/>
      <c r="CS51" s="584"/>
      <c r="CT51" s="695"/>
      <c r="CU51" s="695"/>
      <c r="CV51" s="695"/>
    </row>
    <row r="52" ht="13.5" customHeight="1">
      <c r="A52" s="584"/>
      <c r="B52" s="760"/>
      <c r="C52" s="593"/>
      <c r="D52" s="593"/>
      <c r="E52" s="593"/>
      <c r="F52" s="593"/>
      <c r="G52" s="761"/>
      <c r="H52" s="761"/>
      <c r="I52" s="761"/>
      <c r="J52" s="761"/>
      <c r="K52" s="761"/>
      <c r="L52" s="761"/>
      <c r="M52" s="762"/>
      <c r="N52" s="584"/>
      <c r="O52" s="584"/>
      <c r="P52" s="584"/>
      <c r="Q52" s="584"/>
      <c r="R52" s="584"/>
      <c r="S52" s="584"/>
      <c r="T52" s="763"/>
      <c r="U52" s="584"/>
      <c r="V52" s="762"/>
      <c r="W52" s="584"/>
      <c r="X52" s="762"/>
      <c r="Y52" s="762"/>
      <c r="Z52" s="762"/>
      <c r="AA52" s="584"/>
      <c r="AB52" s="762"/>
      <c r="AC52" s="584"/>
      <c r="AD52" s="584"/>
      <c r="AE52" s="584"/>
      <c r="AF52" s="584"/>
      <c r="AG52" s="584"/>
      <c r="AH52" s="584"/>
      <c r="AI52" s="584"/>
      <c r="AJ52" s="584"/>
      <c r="AK52" s="584"/>
      <c r="AL52" s="761"/>
      <c r="AM52" s="762"/>
      <c r="AN52" s="762"/>
      <c r="AO52" s="761"/>
      <c r="AP52" s="761"/>
      <c r="AQ52" s="762"/>
      <c r="AR52" s="593"/>
      <c r="AS52" s="577"/>
      <c r="AT52" s="584"/>
      <c r="AU52" s="584"/>
      <c r="AV52" s="584"/>
      <c r="AW52" s="584"/>
      <c r="AX52" s="593"/>
      <c r="AY52" s="577"/>
      <c r="AZ52" s="584"/>
      <c r="BA52" s="584"/>
      <c r="BB52" s="584"/>
      <c r="BC52" s="584"/>
      <c r="BD52" s="593"/>
      <c r="BE52" s="577"/>
      <c r="BF52" s="584"/>
      <c r="BG52" s="584"/>
      <c r="BH52" s="584"/>
      <c r="BI52" s="584"/>
      <c r="BJ52" s="584"/>
      <c r="BK52" s="593"/>
      <c r="BL52" s="577"/>
      <c r="BM52" s="584"/>
      <c r="BN52" s="584"/>
      <c r="BO52" s="584"/>
      <c r="BP52" s="584"/>
      <c r="BQ52" s="593"/>
      <c r="BR52" s="592"/>
      <c r="BS52" s="584"/>
      <c r="BT52" s="584"/>
      <c r="BU52" s="584"/>
      <c r="BV52" s="584"/>
      <c r="BW52" s="593"/>
      <c r="BX52" s="577"/>
      <c r="BY52" s="584"/>
      <c r="BZ52" s="584"/>
      <c r="CA52" s="584"/>
      <c r="CB52" s="584"/>
      <c r="CC52" s="584"/>
      <c r="CD52" s="759"/>
      <c r="CE52" s="584"/>
      <c r="CF52" s="43"/>
      <c r="CG52" s="43"/>
      <c r="CH52" s="43"/>
      <c r="CI52" s="43"/>
      <c r="CJ52" s="43"/>
      <c r="CK52" s="43"/>
      <c r="CL52" s="584"/>
      <c r="CM52" s="584"/>
      <c r="CN52" s="584"/>
      <c r="CO52" s="584"/>
      <c r="CP52" s="584"/>
      <c r="CQ52" s="584"/>
      <c r="CR52" s="584"/>
      <c r="CS52" s="584"/>
      <c r="CT52" s="695"/>
      <c r="CU52" s="695"/>
      <c r="CV52" s="695"/>
    </row>
    <row r="53" ht="13.5" customHeight="1">
      <c r="A53" s="584"/>
      <c r="B53" s="760"/>
      <c r="C53" s="593"/>
      <c r="D53" s="593"/>
      <c r="E53" s="593"/>
      <c r="F53" s="593"/>
      <c r="G53" s="761"/>
      <c r="H53" s="761"/>
      <c r="I53" s="761"/>
      <c r="J53" s="761"/>
      <c r="K53" s="761"/>
      <c r="L53" s="761"/>
      <c r="M53" s="762"/>
      <c r="N53" s="584"/>
      <c r="O53" s="584"/>
      <c r="P53" s="584"/>
      <c r="Q53" s="584"/>
      <c r="R53" s="584"/>
      <c r="S53" s="584"/>
      <c r="T53" s="763"/>
      <c r="U53" s="584"/>
      <c r="V53" s="762"/>
      <c r="W53" s="584"/>
      <c r="X53" s="762"/>
      <c r="Y53" s="762"/>
      <c r="Z53" s="762"/>
      <c r="AA53" s="584"/>
      <c r="AB53" s="762"/>
      <c r="AC53" s="584"/>
      <c r="AD53" s="584"/>
      <c r="AE53" s="584"/>
      <c r="AF53" s="584"/>
      <c r="AG53" s="584"/>
      <c r="AH53" s="584"/>
      <c r="AI53" s="584"/>
      <c r="AJ53" s="584"/>
      <c r="AK53" s="584"/>
      <c r="AL53" s="761"/>
      <c r="AM53" s="762"/>
      <c r="AN53" s="762"/>
      <c r="AO53" s="761"/>
      <c r="AP53" s="761"/>
      <c r="AQ53" s="762"/>
      <c r="AR53" s="593"/>
      <c r="AS53" s="577"/>
      <c r="AT53" s="584"/>
      <c r="AU53" s="584"/>
      <c r="AV53" s="584"/>
      <c r="AW53" s="584"/>
      <c r="AX53" s="593"/>
      <c r="AY53" s="577"/>
      <c r="AZ53" s="584"/>
      <c r="BA53" s="584"/>
      <c r="BB53" s="584"/>
      <c r="BC53" s="584"/>
      <c r="BD53" s="593"/>
      <c r="BE53" s="577"/>
      <c r="BF53" s="584"/>
      <c r="BG53" s="584"/>
      <c r="BH53" s="584"/>
      <c r="BI53" s="584"/>
      <c r="BJ53" s="584"/>
      <c r="BK53" s="593"/>
      <c r="BL53" s="577"/>
      <c r="BM53" s="584"/>
      <c r="BN53" s="584"/>
      <c r="BO53" s="584"/>
      <c r="BP53" s="584"/>
      <c r="BQ53" s="593"/>
      <c r="BR53" s="592"/>
      <c r="BS53" s="584"/>
      <c r="BT53" s="584"/>
      <c r="BU53" s="584"/>
      <c r="BV53" s="584"/>
      <c r="BW53" s="593"/>
      <c r="BX53" s="577"/>
      <c r="BY53" s="584"/>
      <c r="BZ53" s="584"/>
      <c r="CA53" s="584"/>
      <c r="CB53" s="584"/>
      <c r="CC53" s="584"/>
      <c r="CD53" s="759"/>
      <c r="CE53" s="584"/>
      <c r="CF53" s="43"/>
      <c r="CG53" s="43"/>
      <c r="CH53" s="43"/>
      <c r="CI53" s="43"/>
      <c r="CJ53" s="43"/>
      <c r="CK53" s="43"/>
      <c r="CL53" s="584"/>
      <c r="CM53" s="584"/>
      <c r="CN53" s="584"/>
      <c r="CO53" s="584"/>
      <c r="CP53" s="584"/>
      <c r="CQ53" s="584"/>
      <c r="CR53" s="584"/>
      <c r="CS53" s="584"/>
      <c r="CT53" s="695"/>
      <c r="CU53" s="695"/>
      <c r="CV53" s="695"/>
    </row>
    <row r="54" ht="13.5" customHeight="1">
      <c r="A54" s="584"/>
      <c r="B54" s="760"/>
      <c r="C54" s="593"/>
      <c r="D54" s="593"/>
      <c r="E54" s="593"/>
      <c r="F54" s="593"/>
      <c r="G54" s="761"/>
      <c r="H54" s="761"/>
      <c r="I54" s="761"/>
      <c r="J54" s="761"/>
      <c r="K54" s="761"/>
      <c r="L54" s="761"/>
      <c r="M54" s="762"/>
      <c r="N54" s="584"/>
      <c r="O54" s="584"/>
      <c r="P54" s="584"/>
      <c r="Q54" s="584"/>
      <c r="R54" s="584"/>
      <c r="S54" s="584"/>
      <c r="T54" s="763"/>
      <c r="U54" s="584"/>
      <c r="V54" s="762"/>
      <c r="W54" s="584"/>
      <c r="X54" s="762"/>
      <c r="Y54" s="762"/>
      <c r="Z54" s="762"/>
      <c r="AA54" s="584"/>
      <c r="AB54" s="762"/>
      <c r="AC54" s="584"/>
      <c r="AD54" s="584"/>
      <c r="AE54" s="584"/>
      <c r="AF54" s="584"/>
      <c r="AG54" s="584"/>
      <c r="AH54" s="584"/>
      <c r="AI54" s="584"/>
      <c r="AJ54" s="584"/>
      <c r="AK54" s="584"/>
      <c r="AL54" s="761"/>
      <c r="AM54" s="762"/>
      <c r="AN54" s="762"/>
      <c r="AO54" s="761"/>
      <c r="AP54" s="761"/>
      <c r="AQ54" s="762"/>
      <c r="AR54" s="593"/>
      <c r="AS54" s="577"/>
      <c r="AT54" s="690"/>
      <c r="AU54" s="690"/>
      <c r="AV54" s="690"/>
      <c r="AW54" s="690"/>
      <c r="AX54" s="593"/>
      <c r="AY54" s="758"/>
      <c r="AZ54" s="690"/>
      <c r="BA54" s="690"/>
      <c r="BB54" s="690"/>
      <c r="BC54" s="690"/>
      <c r="BD54" s="593"/>
      <c r="BE54" s="758"/>
      <c r="BF54" s="690"/>
      <c r="BG54" s="690"/>
      <c r="BH54" s="690"/>
      <c r="BI54" s="690"/>
      <c r="BJ54" s="690"/>
      <c r="BK54" s="593"/>
      <c r="BL54" s="758"/>
      <c r="BM54" s="690"/>
      <c r="BN54" s="690"/>
      <c r="BO54" s="690"/>
      <c r="BP54" s="690"/>
      <c r="BQ54" s="593"/>
      <c r="BR54" s="592"/>
      <c r="BS54" s="584"/>
      <c r="BT54" s="690"/>
      <c r="BU54" s="690"/>
      <c r="BV54" s="690"/>
      <c r="BW54" s="593"/>
      <c r="BX54" s="758"/>
      <c r="BY54" s="690"/>
      <c r="BZ54" s="690"/>
      <c r="CA54" s="690"/>
      <c r="CB54" s="690"/>
      <c r="CC54" s="690"/>
      <c r="CD54" s="759"/>
      <c r="CE54" s="584"/>
      <c r="CF54" s="43"/>
      <c r="CG54" s="43"/>
      <c r="CH54" s="43"/>
      <c r="CI54" s="43"/>
      <c r="CJ54" s="43"/>
      <c r="CK54" s="43"/>
      <c r="CL54" s="584"/>
      <c r="CM54" s="584"/>
      <c r="CN54" s="584"/>
      <c r="CO54" s="584"/>
      <c r="CP54" s="584"/>
      <c r="CQ54" s="584"/>
      <c r="CR54" s="584"/>
      <c r="CS54" s="584"/>
      <c r="CT54" s="695"/>
      <c r="CU54" s="695"/>
      <c r="CV54" s="695"/>
    </row>
    <row r="55" ht="13.5" customHeight="1">
      <c r="A55" s="584"/>
      <c r="B55" s="760"/>
      <c r="C55" s="593"/>
      <c r="D55" s="593"/>
      <c r="E55" s="593"/>
      <c r="F55" s="593"/>
      <c r="G55" s="761"/>
      <c r="H55" s="761"/>
      <c r="I55" s="761"/>
      <c r="J55" s="761"/>
      <c r="K55" s="761"/>
      <c r="L55" s="761"/>
      <c r="M55" s="762"/>
      <c r="N55" s="584"/>
      <c r="O55" s="584"/>
      <c r="P55" s="584"/>
      <c r="Q55" s="584"/>
      <c r="R55" s="584"/>
      <c r="S55" s="584"/>
      <c r="T55" s="763"/>
      <c r="U55" s="584"/>
      <c r="V55" s="762"/>
      <c r="W55" s="584"/>
      <c r="X55" s="762"/>
      <c r="Y55" s="762"/>
      <c r="Z55" s="762"/>
      <c r="AA55" s="584"/>
      <c r="AB55" s="762"/>
      <c r="AC55" s="584"/>
      <c r="AD55" s="584"/>
      <c r="AE55" s="584"/>
      <c r="AF55" s="584"/>
      <c r="AG55" s="584"/>
      <c r="AH55" s="584"/>
      <c r="AI55" s="584"/>
      <c r="AJ55" s="584"/>
      <c r="AK55" s="584"/>
      <c r="AL55" s="761"/>
      <c r="AM55" s="762"/>
      <c r="AN55" s="762"/>
      <c r="AO55" s="761"/>
      <c r="AP55" s="761"/>
      <c r="AQ55" s="762"/>
      <c r="AR55" s="593"/>
      <c r="AS55" s="577"/>
      <c r="AT55" s="593"/>
      <c r="AU55" s="593"/>
      <c r="AV55" s="593"/>
      <c r="AW55" s="593"/>
      <c r="AX55" s="593"/>
      <c r="AY55" s="592"/>
      <c r="AZ55" s="593"/>
      <c r="BA55" s="593"/>
      <c r="BB55" s="593"/>
      <c r="BC55" s="593"/>
      <c r="BD55" s="593"/>
      <c r="BE55" s="592"/>
      <c r="BF55" s="593"/>
      <c r="BG55" s="593"/>
      <c r="BH55" s="593"/>
      <c r="BI55" s="593"/>
      <c r="BJ55" s="593"/>
      <c r="BK55" s="593"/>
      <c r="BL55" s="592"/>
      <c r="BM55" s="593"/>
      <c r="BN55" s="593"/>
      <c r="BO55" s="593"/>
      <c r="BP55" s="593"/>
      <c r="BQ55" s="593"/>
      <c r="BR55" s="592"/>
      <c r="BS55" s="593"/>
      <c r="BT55" s="593"/>
      <c r="BU55" s="593"/>
      <c r="BV55" s="593"/>
      <c r="BW55" s="593"/>
      <c r="BX55" s="592"/>
      <c r="BY55" s="593"/>
      <c r="BZ55" s="593"/>
      <c r="CA55" s="593"/>
      <c r="CB55" s="593"/>
      <c r="CC55" s="593"/>
      <c r="CD55" s="759"/>
      <c r="CE55" s="584"/>
      <c r="CF55" s="43"/>
      <c r="CG55" s="43"/>
      <c r="CH55" s="43"/>
      <c r="CI55" s="43"/>
      <c r="CJ55" s="43"/>
      <c r="CK55" s="43"/>
      <c r="CL55" s="584"/>
      <c r="CM55" s="584"/>
      <c r="CN55" s="584"/>
      <c r="CO55" s="584"/>
      <c r="CP55" s="584"/>
      <c r="CQ55" s="584"/>
      <c r="CR55" s="584"/>
      <c r="CS55" s="584"/>
      <c r="CT55" s="695"/>
      <c r="CU55" s="695"/>
      <c r="CV55" s="695"/>
    </row>
    <row r="56" ht="13.5" customHeight="1">
      <c r="A56" s="584"/>
      <c r="B56" s="760"/>
      <c r="C56" s="593"/>
      <c r="D56" s="593"/>
      <c r="E56" s="593"/>
      <c r="F56" s="593"/>
      <c r="G56" s="761"/>
      <c r="H56" s="761"/>
      <c r="I56" s="761"/>
      <c r="J56" s="761"/>
      <c r="K56" s="761"/>
      <c r="L56" s="761"/>
      <c r="M56" s="762"/>
      <c r="N56" s="584"/>
      <c r="O56" s="584"/>
      <c r="P56" s="584"/>
      <c r="Q56" s="584"/>
      <c r="R56" s="584"/>
      <c r="S56" s="584"/>
      <c r="T56" s="763"/>
      <c r="U56" s="584"/>
      <c r="V56" s="762"/>
      <c r="W56" s="584"/>
      <c r="X56" s="762"/>
      <c r="Y56" s="762"/>
      <c r="Z56" s="762"/>
      <c r="AA56" s="584"/>
      <c r="AB56" s="762"/>
      <c r="AC56" s="584"/>
      <c r="AD56" s="584"/>
      <c r="AE56" s="584"/>
      <c r="AF56" s="584"/>
      <c r="AG56" s="584"/>
      <c r="AH56" s="584"/>
      <c r="AI56" s="584"/>
      <c r="AJ56" s="584"/>
      <c r="AK56" s="584"/>
      <c r="AL56" s="761"/>
      <c r="AM56" s="762"/>
      <c r="AN56" s="762"/>
      <c r="AO56" s="761"/>
      <c r="AP56" s="761"/>
      <c r="AQ56" s="762"/>
      <c r="AR56" s="593"/>
      <c r="AS56" s="577"/>
      <c r="AT56" s="593"/>
      <c r="AU56" s="593"/>
      <c r="AV56" s="593"/>
      <c r="AW56" s="593"/>
      <c r="AX56" s="593"/>
      <c r="AY56" s="592"/>
      <c r="AZ56" s="593"/>
      <c r="BA56" s="593"/>
      <c r="BB56" s="593"/>
      <c r="BC56" s="593"/>
      <c r="BD56" s="593"/>
      <c r="BE56" s="592"/>
      <c r="BF56" s="593"/>
      <c r="BG56" s="593"/>
      <c r="BH56" s="593"/>
      <c r="BI56" s="593"/>
      <c r="BJ56" s="593"/>
      <c r="BK56" s="593"/>
      <c r="BL56" s="592"/>
      <c r="BM56" s="593"/>
      <c r="BN56" s="593"/>
      <c r="BO56" s="593"/>
      <c r="BP56" s="593"/>
      <c r="BQ56" s="593"/>
      <c r="BR56" s="592"/>
      <c r="BS56" s="593"/>
      <c r="BT56" s="593"/>
      <c r="BU56" s="593"/>
      <c r="BV56" s="593"/>
      <c r="BW56" s="593"/>
      <c r="BX56" s="592"/>
      <c r="BY56" s="593"/>
      <c r="BZ56" s="593"/>
      <c r="CA56" s="593"/>
      <c r="CB56" s="593"/>
      <c r="CC56" s="593"/>
      <c r="CD56" s="759"/>
      <c r="CE56" s="584"/>
      <c r="CF56" s="43"/>
      <c r="CG56" s="43"/>
      <c r="CH56" s="43"/>
      <c r="CI56" s="43"/>
      <c r="CJ56" s="43"/>
      <c r="CK56" s="43"/>
      <c r="CL56" s="584"/>
      <c r="CM56" s="584"/>
      <c r="CN56" s="584"/>
      <c r="CO56" s="584"/>
      <c r="CP56" s="584"/>
      <c r="CQ56" s="584"/>
      <c r="CR56" s="584"/>
      <c r="CS56" s="584"/>
      <c r="CT56" s="695"/>
      <c r="CU56" s="695"/>
      <c r="CV56" s="695"/>
    </row>
    <row r="57" ht="13.5" customHeight="1">
      <c r="A57" s="584"/>
      <c r="B57" s="760"/>
      <c r="C57" s="593"/>
      <c r="D57" s="593"/>
      <c r="E57" s="593"/>
      <c r="F57" s="593"/>
      <c r="G57" s="761"/>
      <c r="H57" s="761"/>
      <c r="I57" s="761"/>
      <c r="J57" s="761"/>
      <c r="K57" s="761"/>
      <c r="L57" s="761"/>
      <c r="M57" s="762"/>
      <c r="N57" s="584"/>
      <c r="O57" s="584"/>
      <c r="P57" s="584"/>
      <c r="Q57" s="584"/>
      <c r="R57" s="584"/>
      <c r="S57" s="584"/>
      <c r="T57" s="763"/>
      <c r="U57" s="584"/>
      <c r="V57" s="762"/>
      <c r="W57" s="584"/>
      <c r="X57" s="762"/>
      <c r="Y57" s="762"/>
      <c r="Z57" s="762"/>
      <c r="AA57" s="584"/>
      <c r="AB57" s="762"/>
      <c r="AC57" s="584"/>
      <c r="AD57" s="584"/>
      <c r="AE57" s="584"/>
      <c r="AF57" s="584"/>
      <c r="AG57" s="584"/>
      <c r="AH57" s="584"/>
      <c r="AI57" s="584"/>
      <c r="AJ57" s="584"/>
      <c r="AK57" s="584"/>
      <c r="AL57" s="761"/>
      <c r="AM57" s="762"/>
      <c r="AN57" s="762"/>
      <c r="AO57" s="761"/>
      <c r="AP57" s="761"/>
      <c r="AQ57" s="762"/>
      <c r="AR57" s="593"/>
      <c r="AS57" s="577"/>
      <c r="AT57" s="593"/>
      <c r="AU57" s="593"/>
      <c r="AV57" s="593"/>
      <c r="AW57" s="593"/>
      <c r="AX57" s="593"/>
      <c r="AY57" s="592"/>
      <c r="AZ57" s="593"/>
      <c r="BA57" s="593"/>
      <c r="BB57" s="593"/>
      <c r="BC57" s="593"/>
      <c r="BD57" s="593"/>
      <c r="BE57" s="592"/>
      <c r="BF57" s="593"/>
      <c r="BG57" s="593"/>
      <c r="BH57" s="593"/>
      <c r="BI57" s="593"/>
      <c r="BJ57" s="593"/>
      <c r="BK57" s="593"/>
      <c r="BL57" s="592"/>
      <c r="BM57" s="593"/>
      <c r="BN57" s="593"/>
      <c r="BO57" s="593"/>
      <c r="BP57" s="593"/>
      <c r="BQ57" s="593"/>
      <c r="BR57" s="592"/>
      <c r="BS57" s="593"/>
      <c r="BT57" s="593"/>
      <c r="BU57" s="593"/>
      <c r="BV57" s="593"/>
      <c r="BW57" s="593"/>
      <c r="BX57" s="592"/>
      <c r="BY57" s="593"/>
      <c r="BZ57" s="593"/>
      <c r="CA57" s="593"/>
      <c r="CB57" s="593"/>
      <c r="CC57" s="593"/>
      <c r="CD57" s="759"/>
      <c r="CE57" s="584"/>
      <c r="CF57" s="43"/>
      <c r="CG57" s="43"/>
      <c r="CH57" s="43"/>
      <c r="CI57" s="43"/>
      <c r="CJ57" s="43"/>
      <c r="CK57" s="43"/>
      <c r="CL57" s="584"/>
      <c r="CM57" s="584"/>
      <c r="CN57" s="584"/>
      <c r="CO57" s="584"/>
      <c r="CP57" s="584"/>
      <c r="CQ57" s="584"/>
      <c r="CR57" s="584"/>
      <c r="CS57" s="584"/>
      <c r="CT57" s="695"/>
      <c r="CU57" s="695"/>
      <c r="CV57" s="695"/>
    </row>
    <row r="58" ht="13.5" customHeight="1">
      <c r="A58" s="584"/>
      <c r="B58" s="760"/>
      <c r="C58" s="593"/>
      <c r="D58" s="593"/>
      <c r="E58" s="593"/>
      <c r="F58" s="593"/>
      <c r="G58" s="761"/>
      <c r="H58" s="761"/>
      <c r="I58" s="761"/>
      <c r="J58" s="761"/>
      <c r="K58" s="761"/>
      <c r="L58" s="761"/>
      <c r="M58" s="762"/>
      <c r="N58" s="584"/>
      <c r="O58" s="584"/>
      <c r="P58" s="584"/>
      <c r="Q58" s="584"/>
      <c r="R58" s="584"/>
      <c r="S58" s="584"/>
      <c r="T58" s="763"/>
      <c r="U58" s="584"/>
      <c r="V58" s="762"/>
      <c r="W58" s="584"/>
      <c r="X58" s="762"/>
      <c r="Y58" s="762"/>
      <c r="Z58" s="762"/>
      <c r="AA58" s="584"/>
      <c r="AB58" s="762"/>
      <c r="AC58" s="584"/>
      <c r="AD58" s="584"/>
      <c r="AE58" s="584"/>
      <c r="AF58" s="584"/>
      <c r="AG58" s="584"/>
      <c r="AH58" s="584"/>
      <c r="AI58" s="584"/>
      <c r="AJ58" s="584"/>
      <c r="AK58" s="584"/>
      <c r="AL58" s="761"/>
      <c r="AM58" s="762"/>
      <c r="AN58" s="762"/>
      <c r="AO58" s="761"/>
      <c r="AP58" s="761"/>
      <c r="AQ58" s="762"/>
      <c r="AR58" s="593"/>
      <c r="AS58" s="577"/>
      <c r="AT58" s="593"/>
      <c r="AU58" s="593"/>
      <c r="AV58" s="593"/>
      <c r="AW58" s="593"/>
      <c r="AX58" s="593"/>
      <c r="AY58" s="592"/>
      <c r="AZ58" s="593"/>
      <c r="BA58" s="593"/>
      <c r="BB58" s="593"/>
      <c r="BC58" s="593"/>
      <c r="BD58" s="593"/>
      <c r="BE58" s="592"/>
      <c r="BF58" s="593"/>
      <c r="BG58" s="593"/>
      <c r="BH58" s="593"/>
      <c r="BI58" s="593"/>
      <c r="BJ58" s="593"/>
      <c r="BK58" s="593"/>
      <c r="BL58" s="592"/>
      <c r="BM58" s="593"/>
      <c r="BN58" s="593"/>
      <c r="BO58" s="593"/>
      <c r="BP58" s="593"/>
      <c r="BQ58" s="593"/>
      <c r="BR58" s="592"/>
      <c r="BS58" s="593"/>
      <c r="BT58" s="593"/>
      <c r="BU58" s="593"/>
      <c r="BV58" s="593"/>
      <c r="BW58" s="593"/>
      <c r="BX58" s="592"/>
      <c r="BY58" s="593"/>
      <c r="BZ58" s="593"/>
      <c r="CA58" s="593"/>
      <c r="CB58" s="593"/>
      <c r="CC58" s="593"/>
      <c r="CD58" s="759"/>
      <c r="CE58" s="584"/>
      <c r="CF58" s="43"/>
      <c r="CG58" s="43"/>
      <c r="CH58" s="43"/>
      <c r="CI58" s="43"/>
      <c r="CJ58" s="43"/>
      <c r="CK58" s="43"/>
      <c r="CL58" s="584"/>
      <c r="CM58" s="584"/>
      <c r="CN58" s="584"/>
      <c r="CO58" s="584"/>
      <c r="CP58" s="584"/>
      <c r="CQ58" s="584"/>
      <c r="CR58" s="584"/>
      <c r="CS58" s="584"/>
      <c r="CT58" s="695"/>
      <c r="CU58" s="695"/>
      <c r="CV58" s="695"/>
    </row>
    <row r="59" ht="13.5" customHeight="1">
      <c r="A59" s="584"/>
      <c r="B59" s="760"/>
      <c r="C59" s="593"/>
      <c r="D59" s="593"/>
      <c r="E59" s="593"/>
      <c r="F59" s="593"/>
      <c r="G59" s="761"/>
      <c r="H59" s="761"/>
      <c r="I59" s="761"/>
      <c r="J59" s="761"/>
      <c r="K59" s="761"/>
      <c r="L59" s="761"/>
      <c r="M59" s="762"/>
      <c r="N59" s="584"/>
      <c r="O59" s="584"/>
      <c r="P59" s="584"/>
      <c r="Q59" s="584"/>
      <c r="R59" s="584"/>
      <c r="S59" s="584"/>
      <c r="T59" s="763"/>
      <c r="U59" s="584"/>
      <c r="V59" s="762"/>
      <c r="W59" s="584"/>
      <c r="X59" s="762"/>
      <c r="Y59" s="762"/>
      <c r="Z59" s="762"/>
      <c r="AA59" s="584"/>
      <c r="AB59" s="762"/>
      <c r="AC59" s="584"/>
      <c r="AD59" s="584"/>
      <c r="AE59" s="584"/>
      <c r="AF59" s="584"/>
      <c r="AG59" s="584"/>
      <c r="AH59" s="584"/>
      <c r="AI59" s="584"/>
      <c r="AJ59" s="584"/>
      <c r="AK59" s="584"/>
      <c r="AL59" s="761"/>
      <c r="AM59" s="762"/>
      <c r="AN59" s="762"/>
      <c r="AO59" s="761"/>
      <c r="AP59" s="761"/>
      <c r="AQ59" s="762"/>
      <c r="AR59" s="593"/>
      <c r="AS59" s="577"/>
      <c r="AT59" s="690"/>
      <c r="AU59" s="690"/>
      <c r="AV59" s="690"/>
      <c r="AW59" s="690"/>
      <c r="AX59" s="593"/>
      <c r="AY59" s="758"/>
      <c r="AZ59" s="690"/>
      <c r="BA59" s="690"/>
      <c r="BB59" s="690"/>
      <c r="BC59" s="690"/>
      <c r="BD59" s="593"/>
      <c r="BE59" s="758"/>
      <c r="BF59" s="690"/>
      <c r="BG59" s="690"/>
      <c r="BH59" s="690"/>
      <c r="BI59" s="690"/>
      <c r="BJ59" s="690"/>
      <c r="BK59" s="593"/>
      <c r="BL59" s="758"/>
      <c r="BM59" s="690"/>
      <c r="BN59" s="690"/>
      <c r="BO59" s="690"/>
      <c r="BP59" s="690"/>
      <c r="BQ59" s="593"/>
      <c r="BR59" s="592"/>
      <c r="BS59" s="584"/>
      <c r="BT59" s="690"/>
      <c r="BU59" s="690"/>
      <c r="BV59" s="690"/>
      <c r="BW59" s="593"/>
      <c r="BX59" s="758"/>
      <c r="BY59" s="690"/>
      <c r="BZ59" s="690"/>
      <c r="CA59" s="690"/>
      <c r="CB59" s="690"/>
      <c r="CC59" s="690"/>
      <c r="CD59" s="759"/>
      <c r="CE59" s="584"/>
      <c r="CF59" s="43"/>
      <c r="CG59" s="43"/>
      <c r="CH59" s="43"/>
      <c r="CI59" s="43"/>
      <c r="CJ59" s="43"/>
      <c r="CK59" s="43"/>
      <c r="CL59" s="584"/>
      <c r="CM59" s="584"/>
      <c r="CN59" s="584"/>
      <c r="CO59" s="584"/>
      <c r="CP59" s="584"/>
      <c r="CQ59" s="584"/>
      <c r="CR59" s="584"/>
      <c r="CS59" s="584"/>
      <c r="CT59" s="695"/>
      <c r="CU59" s="695"/>
      <c r="CV59" s="695"/>
    </row>
    <row r="60" ht="13.5" customHeight="1">
      <c r="A60" s="584"/>
      <c r="B60" s="760"/>
      <c r="C60" s="593"/>
      <c r="D60" s="593"/>
      <c r="E60" s="593"/>
      <c r="F60" s="593"/>
      <c r="G60" s="761"/>
      <c r="H60" s="761"/>
      <c r="I60" s="761"/>
      <c r="J60" s="761"/>
      <c r="K60" s="761"/>
      <c r="L60" s="761"/>
      <c r="M60" s="762"/>
      <c r="N60" s="584"/>
      <c r="O60" s="584"/>
      <c r="P60" s="584"/>
      <c r="Q60" s="584"/>
      <c r="R60" s="584"/>
      <c r="S60" s="584"/>
      <c r="T60" s="763"/>
      <c r="U60" s="584"/>
      <c r="V60" s="762"/>
      <c r="W60" s="584"/>
      <c r="X60" s="762"/>
      <c r="Y60" s="762"/>
      <c r="Z60" s="762"/>
      <c r="AA60" s="584"/>
      <c r="AB60" s="762"/>
      <c r="AC60" s="584"/>
      <c r="AD60" s="584"/>
      <c r="AE60" s="584"/>
      <c r="AF60" s="584"/>
      <c r="AG60" s="584"/>
      <c r="AH60" s="584"/>
      <c r="AI60" s="584"/>
      <c r="AJ60" s="584"/>
      <c r="AK60" s="584"/>
      <c r="AL60" s="761"/>
      <c r="AM60" s="762"/>
      <c r="AN60" s="762"/>
      <c r="AO60" s="761"/>
      <c r="AP60" s="761"/>
      <c r="AQ60" s="762"/>
      <c r="AR60" s="593"/>
      <c r="AS60" s="577"/>
      <c r="AT60" s="690"/>
      <c r="AU60" s="690"/>
      <c r="AV60" s="690"/>
      <c r="AW60" s="690"/>
      <c r="AX60" s="593"/>
      <c r="AY60" s="758"/>
      <c r="AZ60" s="690"/>
      <c r="BA60" s="690"/>
      <c r="BB60" s="690"/>
      <c r="BC60" s="690"/>
      <c r="BD60" s="593"/>
      <c r="BE60" s="758"/>
      <c r="BF60" s="690"/>
      <c r="BG60" s="690"/>
      <c r="BH60" s="690"/>
      <c r="BI60" s="690"/>
      <c r="BJ60" s="690"/>
      <c r="BK60" s="593"/>
      <c r="BL60" s="758"/>
      <c r="BM60" s="690"/>
      <c r="BN60" s="690"/>
      <c r="BO60" s="690"/>
      <c r="BP60" s="690"/>
      <c r="BQ60" s="593"/>
      <c r="BR60" s="592"/>
      <c r="BS60" s="584"/>
      <c r="BT60" s="690"/>
      <c r="BU60" s="690"/>
      <c r="BV60" s="690"/>
      <c r="BW60" s="593"/>
      <c r="BX60" s="758"/>
      <c r="BY60" s="690"/>
      <c r="BZ60" s="690"/>
      <c r="CA60" s="690"/>
      <c r="CB60" s="690"/>
      <c r="CC60" s="690"/>
      <c r="CD60" s="759"/>
      <c r="CE60" s="584"/>
      <c r="CF60" s="43"/>
      <c r="CG60" s="43"/>
      <c r="CH60" s="43"/>
      <c r="CI60" s="43"/>
      <c r="CJ60" s="43"/>
      <c r="CK60" s="43"/>
      <c r="CL60" s="584"/>
      <c r="CM60" s="584"/>
      <c r="CN60" s="584"/>
      <c r="CO60" s="584"/>
      <c r="CP60" s="584"/>
      <c r="CQ60" s="584"/>
      <c r="CR60" s="584"/>
      <c r="CS60" s="584"/>
      <c r="CT60" s="695"/>
      <c r="CU60" s="695"/>
      <c r="CV60" s="695"/>
    </row>
    <row r="61" ht="13.5" customHeight="1">
      <c r="A61" s="584"/>
      <c r="B61" s="760"/>
      <c r="C61" s="593"/>
      <c r="D61" s="593"/>
      <c r="E61" s="593"/>
      <c r="F61" s="593"/>
      <c r="G61" s="761"/>
      <c r="H61" s="761"/>
      <c r="I61" s="761"/>
      <c r="J61" s="761"/>
      <c r="K61" s="761"/>
      <c r="L61" s="761"/>
      <c r="M61" s="762"/>
      <c r="N61" s="584"/>
      <c r="O61" s="584"/>
      <c r="P61" s="584"/>
      <c r="Q61" s="584"/>
      <c r="R61" s="584"/>
      <c r="S61" s="584"/>
      <c r="T61" s="763"/>
      <c r="U61" s="584"/>
      <c r="V61" s="762"/>
      <c r="W61" s="584"/>
      <c r="X61" s="762"/>
      <c r="Y61" s="762"/>
      <c r="Z61" s="762"/>
      <c r="AA61" s="584"/>
      <c r="AB61" s="762"/>
      <c r="AC61" s="584"/>
      <c r="AD61" s="584"/>
      <c r="AE61" s="584"/>
      <c r="AF61" s="584"/>
      <c r="AG61" s="584"/>
      <c r="AH61" s="584"/>
      <c r="AI61" s="584"/>
      <c r="AJ61" s="584"/>
      <c r="AK61" s="584"/>
      <c r="AL61" s="761"/>
      <c r="AM61" s="762"/>
      <c r="AN61" s="762"/>
      <c r="AO61" s="761"/>
      <c r="AP61" s="761"/>
      <c r="AQ61" s="762"/>
      <c r="AR61" s="593"/>
      <c r="AS61" s="577"/>
      <c r="AT61" s="690"/>
      <c r="AU61" s="690"/>
      <c r="AV61" s="690"/>
      <c r="AW61" s="690"/>
      <c r="AX61" s="593"/>
      <c r="AY61" s="758"/>
      <c r="AZ61" s="690"/>
      <c r="BA61" s="690"/>
      <c r="BB61" s="690"/>
      <c r="BC61" s="690"/>
      <c r="BD61" s="593"/>
      <c r="BE61" s="758"/>
      <c r="BF61" s="690"/>
      <c r="BG61" s="690"/>
      <c r="BH61" s="690"/>
      <c r="BI61" s="690"/>
      <c r="BJ61" s="690"/>
      <c r="BK61" s="593"/>
      <c r="BL61" s="758"/>
      <c r="BM61" s="690"/>
      <c r="BN61" s="690"/>
      <c r="BO61" s="690"/>
      <c r="BP61" s="690"/>
      <c r="BQ61" s="593"/>
      <c r="BR61" s="592"/>
      <c r="BS61" s="584"/>
      <c r="BT61" s="690"/>
      <c r="BU61" s="690"/>
      <c r="BV61" s="690"/>
      <c r="BW61" s="593"/>
      <c r="BX61" s="758"/>
      <c r="BY61" s="690"/>
      <c r="BZ61" s="690"/>
      <c r="CA61" s="690"/>
      <c r="CB61" s="690"/>
      <c r="CC61" s="690"/>
      <c r="CD61" s="759"/>
      <c r="CE61" s="584"/>
      <c r="CF61" s="43"/>
      <c r="CG61" s="43"/>
      <c r="CH61" s="43"/>
      <c r="CI61" s="43"/>
      <c r="CJ61" s="43"/>
      <c r="CK61" s="43"/>
      <c r="CL61" s="584"/>
      <c r="CM61" s="584"/>
      <c r="CN61" s="584"/>
      <c r="CO61" s="584"/>
      <c r="CP61" s="584"/>
      <c r="CQ61" s="584"/>
      <c r="CR61" s="584"/>
      <c r="CS61" s="584"/>
      <c r="CT61" s="695"/>
      <c r="CU61" s="695"/>
      <c r="CV61" s="695"/>
    </row>
    <row r="62" ht="13.5" customHeight="1">
      <c r="A62" s="714"/>
      <c r="B62" s="760"/>
      <c r="C62" s="593"/>
      <c r="D62" s="593"/>
      <c r="E62" s="593"/>
      <c r="F62" s="593"/>
      <c r="G62" s="761"/>
      <c r="H62" s="761"/>
      <c r="I62" s="761"/>
      <c r="J62" s="761"/>
      <c r="K62" s="761"/>
      <c r="L62" s="761"/>
      <c r="M62" s="762"/>
      <c r="N62" s="714"/>
      <c r="O62" s="714"/>
      <c r="P62" s="714"/>
      <c r="Q62" s="714"/>
      <c r="R62" s="714"/>
      <c r="S62" s="714"/>
      <c r="T62" s="763"/>
      <c r="U62" s="714"/>
      <c r="V62" s="762"/>
      <c r="W62" s="714"/>
      <c r="X62" s="762"/>
      <c r="Y62" s="762"/>
      <c r="Z62" s="762"/>
      <c r="AA62" s="714"/>
      <c r="AB62" s="762"/>
      <c r="AC62" s="714"/>
      <c r="AD62" s="714"/>
      <c r="AE62" s="714"/>
      <c r="AF62" s="714"/>
      <c r="AG62" s="714"/>
      <c r="AH62" s="714"/>
      <c r="AI62" s="714"/>
      <c r="AJ62" s="714"/>
      <c r="AK62" s="714"/>
      <c r="AL62" s="761"/>
      <c r="AM62" s="762"/>
      <c r="AN62" s="762"/>
      <c r="AO62" s="761"/>
      <c r="AP62" s="761"/>
      <c r="AQ62" s="762"/>
      <c r="AR62" s="593"/>
      <c r="AS62" s="764"/>
      <c r="AT62" s="690"/>
      <c r="AU62" s="690"/>
      <c r="AV62" s="690"/>
      <c r="AW62" s="690"/>
      <c r="AX62" s="593"/>
      <c r="AY62" s="758"/>
      <c r="AZ62" s="690"/>
      <c r="BA62" s="690"/>
      <c r="BB62" s="690"/>
      <c r="BC62" s="690"/>
      <c r="BD62" s="593"/>
      <c r="BE62" s="758"/>
      <c r="BF62" s="690"/>
      <c r="BG62" s="690"/>
      <c r="BH62" s="690"/>
      <c r="BI62" s="690"/>
      <c r="BJ62" s="690"/>
      <c r="BK62" s="593"/>
      <c r="BL62" s="758"/>
      <c r="BM62" s="690"/>
      <c r="BN62" s="690"/>
      <c r="BO62" s="690"/>
      <c r="BP62" s="690"/>
      <c r="BQ62" s="593"/>
      <c r="BR62" s="592"/>
      <c r="BS62" s="714"/>
      <c r="BT62" s="690"/>
      <c r="BU62" s="690"/>
      <c r="BV62" s="690"/>
      <c r="BW62" s="593"/>
      <c r="BX62" s="758"/>
      <c r="BY62" s="690"/>
      <c r="BZ62" s="690"/>
      <c r="CA62" s="690"/>
      <c r="CB62" s="690"/>
      <c r="CC62" s="690"/>
      <c r="CD62" s="759"/>
      <c r="CE62" s="584"/>
      <c r="CF62" s="43"/>
      <c r="CG62" s="43"/>
      <c r="CH62" s="43"/>
      <c r="CI62" s="43"/>
      <c r="CJ62" s="43"/>
      <c r="CK62" s="43"/>
      <c r="CL62" s="584"/>
      <c r="CM62" s="584"/>
      <c r="CN62" s="584"/>
      <c r="CO62" s="584"/>
      <c r="CP62" s="584"/>
      <c r="CQ62" s="584"/>
      <c r="CR62" s="584"/>
      <c r="CS62" s="584"/>
      <c r="CT62" s="695"/>
      <c r="CU62" s="695"/>
      <c r="CV62" s="695"/>
    </row>
    <row r="63">
      <c r="A63" s="714"/>
      <c r="B63" s="760"/>
      <c r="C63" s="593"/>
      <c r="D63" s="593"/>
      <c r="E63" s="593"/>
      <c r="F63" s="593"/>
      <c r="G63" s="761"/>
      <c r="H63" s="761"/>
      <c r="I63" s="761"/>
      <c r="J63" s="761"/>
      <c r="K63" s="761"/>
      <c r="L63" s="761"/>
      <c r="M63" s="762"/>
      <c r="N63" s="714"/>
      <c r="O63" s="714"/>
      <c r="P63" s="714"/>
      <c r="Q63" s="714"/>
      <c r="R63" s="714"/>
      <c r="S63" s="714"/>
      <c r="T63" s="763"/>
      <c r="U63" s="714"/>
      <c r="V63" s="762"/>
      <c r="W63" s="714"/>
      <c r="X63" s="762"/>
      <c r="Y63" s="762"/>
      <c r="Z63" s="762"/>
      <c r="AA63" s="714"/>
      <c r="AB63" s="762"/>
      <c r="AC63" s="714"/>
      <c r="AD63" s="714"/>
      <c r="AE63" s="714"/>
      <c r="AF63" s="714"/>
      <c r="AG63" s="714"/>
      <c r="AH63" s="714"/>
      <c r="AI63" s="714"/>
      <c r="AJ63" s="714"/>
      <c r="AK63" s="714"/>
      <c r="AL63" s="761"/>
      <c r="AM63" s="762"/>
      <c r="AN63" s="762"/>
      <c r="AO63" s="761"/>
      <c r="AP63" s="761"/>
      <c r="AQ63" s="762"/>
      <c r="AR63" s="593"/>
      <c r="AS63" s="764"/>
      <c r="AT63" s="690"/>
      <c r="AU63" s="690"/>
      <c r="AV63" s="690"/>
      <c r="AW63" s="690"/>
      <c r="AX63" s="593"/>
      <c r="AY63" s="758"/>
      <c r="AZ63" s="690"/>
      <c r="BA63" s="690"/>
      <c r="BB63" s="690"/>
      <c r="BC63" s="690"/>
      <c r="BD63" s="593"/>
      <c r="BE63" s="758"/>
      <c r="BF63" s="690"/>
      <c r="BG63" s="690"/>
      <c r="BH63" s="690"/>
      <c r="BI63" s="690"/>
      <c r="BJ63" s="690"/>
      <c r="BK63" s="593"/>
      <c r="BL63" s="758"/>
      <c r="BM63" s="690"/>
      <c r="BN63" s="690"/>
      <c r="BO63" s="690"/>
      <c r="BP63" s="690"/>
      <c r="BQ63" s="593"/>
      <c r="BR63" s="592"/>
      <c r="BS63" s="714"/>
      <c r="BT63" s="690"/>
      <c r="BU63" s="690"/>
      <c r="BV63" s="690"/>
      <c r="BW63" s="593"/>
      <c r="BX63" s="758"/>
      <c r="BY63" s="690"/>
      <c r="BZ63" s="690"/>
      <c r="CA63" s="690"/>
      <c r="CB63" s="690"/>
      <c r="CC63" s="690"/>
      <c r="CD63" s="759"/>
      <c r="CE63" s="714"/>
      <c r="CF63" s="765"/>
      <c r="CG63" s="765"/>
      <c r="CH63" s="765"/>
      <c r="CI63" s="765"/>
      <c r="CJ63" s="765"/>
      <c r="CK63" s="765"/>
      <c r="CL63" s="714"/>
      <c r="CM63" s="714"/>
      <c r="CN63" s="714"/>
      <c r="CO63" s="714"/>
      <c r="CP63" s="714"/>
      <c r="CQ63" s="714"/>
      <c r="CR63" s="714"/>
      <c r="CS63" s="714"/>
      <c r="CT63" s="766"/>
      <c r="CU63" s="766"/>
      <c r="CV63" s="766"/>
    </row>
    <row r="64">
      <c r="A64" s="714"/>
      <c r="B64" s="760"/>
      <c r="C64" s="593"/>
      <c r="D64" s="593"/>
      <c r="E64" s="593"/>
      <c r="F64" s="593"/>
      <c r="G64" s="761"/>
      <c r="H64" s="761"/>
      <c r="I64" s="761"/>
      <c r="J64" s="761"/>
      <c r="K64" s="761"/>
      <c r="L64" s="761"/>
      <c r="M64" s="762"/>
      <c r="N64" s="714"/>
      <c r="O64" s="714"/>
      <c r="P64" s="714"/>
      <c r="Q64" s="714"/>
      <c r="R64" s="714"/>
      <c r="S64" s="714"/>
      <c r="T64" s="763"/>
      <c r="U64" s="714"/>
      <c r="V64" s="762"/>
      <c r="W64" s="714"/>
      <c r="X64" s="762"/>
      <c r="Y64" s="762"/>
      <c r="Z64" s="762"/>
      <c r="AA64" s="714"/>
      <c r="AB64" s="762"/>
      <c r="AC64" s="714"/>
      <c r="AD64" s="714"/>
      <c r="AE64" s="714"/>
      <c r="AF64" s="714"/>
      <c r="AG64" s="714"/>
      <c r="AH64" s="714"/>
      <c r="AI64" s="714"/>
      <c r="AJ64" s="714"/>
      <c r="AK64" s="714"/>
      <c r="AL64" s="761"/>
      <c r="AM64" s="762"/>
      <c r="AN64" s="762"/>
      <c r="AO64" s="761"/>
      <c r="AP64" s="761"/>
      <c r="AQ64" s="762"/>
      <c r="AR64" s="593"/>
      <c r="AS64" s="764"/>
      <c r="AT64" s="690"/>
      <c r="AU64" s="690"/>
      <c r="AV64" s="690"/>
      <c r="AW64" s="690"/>
      <c r="AX64" s="593"/>
      <c r="AY64" s="758"/>
      <c r="AZ64" s="690"/>
      <c r="BA64" s="690"/>
      <c r="BB64" s="690"/>
      <c r="BC64" s="690"/>
      <c r="BD64" s="593"/>
      <c r="BE64" s="758"/>
      <c r="BF64" s="690"/>
      <c r="BG64" s="690"/>
      <c r="BH64" s="690"/>
      <c r="BI64" s="690"/>
      <c r="BJ64" s="690"/>
      <c r="BK64" s="593"/>
      <c r="BL64" s="758"/>
      <c r="BM64" s="690"/>
      <c r="BN64" s="690"/>
      <c r="BO64" s="690"/>
      <c r="BP64" s="690"/>
      <c r="BQ64" s="593"/>
      <c r="BR64" s="592"/>
      <c r="BS64" s="714"/>
      <c r="BT64" s="690"/>
      <c r="BU64" s="690"/>
      <c r="BV64" s="690"/>
      <c r="BW64" s="593"/>
      <c r="BX64" s="758"/>
      <c r="BY64" s="690"/>
      <c r="BZ64" s="690"/>
      <c r="CA64" s="690"/>
      <c r="CB64" s="690"/>
      <c r="CC64" s="690"/>
      <c r="CD64" s="759"/>
      <c r="CE64" s="714"/>
      <c r="CF64" s="765"/>
      <c r="CG64" s="765"/>
      <c r="CH64" s="765"/>
      <c r="CI64" s="765"/>
      <c r="CJ64" s="765"/>
      <c r="CK64" s="765"/>
      <c r="CL64" s="714"/>
      <c r="CM64" s="714"/>
      <c r="CN64" s="714"/>
      <c r="CO64" s="714"/>
      <c r="CP64" s="714"/>
      <c r="CQ64" s="714"/>
      <c r="CR64" s="714"/>
      <c r="CS64" s="714"/>
      <c r="CT64" s="766"/>
      <c r="CU64" s="766"/>
      <c r="CV64" s="766"/>
    </row>
    <row r="65">
      <c r="A65" s="714"/>
      <c r="B65" s="760"/>
      <c r="C65" s="593"/>
      <c r="D65" s="593"/>
      <c r="E65" s="593"/>
      <c r="F65" s="593"/>
      <c r="G65" s="761"/>
      <c r="H65" s="761"/>
      <c r="I65" s="761"/>
      <c r="J65" s="761"/>
      <c r="K65" s="761"/>
      <c r="L65" s="761"/>
      <c r="M65" s="762"/>
      <c r="N65" s="714"/>
      <c r="O65" s="714"/>
      <c r="P65" s="714"/>
      <c r="Q65" s="714"/>
      <c r="R65" s="714"/>
      <c r="S65" s="714"/>
      <c r="T65" s="763"/>
      <c r="U65" s="714"/>
      <c r="V65" s="762"/>
      <c r="W65" s="714"/>
      <c r="X65" s="762"/>
      <c r="Y65" s="762"/>
      <c r="Z65" s="762"/>
      <c r="AA65" s="714"/>
      <c r="AB65" s="762"/>
      <c r="AC65" s="714"/>
      <c r="AD65" s="714"/>
      <c r="AE65" s="714"/>
      <c r="AF65" s="714"/>
      <c r="AG65" s="714"/>
      <c r="AH65" s="714"/>
      <c r="AI65" s="714"/>
      <c r="AJ65" s="714"/>
      <c r="AK65" s="714"/>
      <c r="AL65" s="761"/>
      <c r="AM65" s="762"/>
      <c r="AN65" s="762"/>
      <c r="AO65" s="761"/>
      <c r="AP65" s="761"/>
      <c r="AQ65" s="762"/>
      <c r="AR65" s="593"/>
      <c r="AS65" s="764"/>
      <c r="AT65" s="714"/>
      <c r="AU65" s="714"/>
      <c r="AV65" s="714"/>
      <c r="AW65" s="714"/>
      <c r="AX65" s="593"/>
      <c r="AY65" s="764"/>
      <c r="AZ65" s="714"/>
      <c r="BA65" s="714"/>
      <c r="BB65" s="714"/>
      <c r="BC65" s="714"/>
      <c r="BD65" s="593"/>
      <c r="BE65" s="764"/>
      <c r="BF65" s="714"/>
      <c r="BG65" s="714"/>
      <c r="BH65" s="714"/>
      <c r="BI65" s="714"/>
      <c r="BJ65" s="714"/>
      <c r="BK65" s="593"/>
      <c r="BL65" s="764"/>
      <c r="BM65" s="714"/>
      <c r="BN65" s="714"/>
      <c r="BO65" s="714"/>
      <c r="BP65" s="714"/>
      <c r="BQ65" s="593"/>
      <c r="BR65" s="592"/>
      <c r="BS65" s="714"/>
      <c r="BT65" s="714"/>
      <c r="BU65" s="714"/>
      <c r="BV65" s="714"/>
      <c r="BW65" s="593"/>
      <c r="BX65" s="764"/>
      <c r="BY65" s="714"/>
      <c r="BZ65" s="714"/>
      <c r="CA65" s="714"/>
      <c r="CB65" s="714"/>
      <c r="CC65" s="714"/>
      <c r="CD65" s="759"/>
      <c r="CE65" s="714"/>
      <c r="CF65" s="765"/>
      <c r="CG65" s="765"/>
      <c r="CH65" s="765"/>
      <c r="CI65" s="765"/>
      <c r="CJ65" s="765"/>
      <c r="CK65" s="765"/>
      <c r="CL65" s="714"/>
      <c r="CM65" s="714"/>
      <c r="CN65" s="714"/>
      <c r="CO65" s="714"/>
      <c r="CP65" s="714"/>
      <c r="CQ65" s="714"/>
      <c r="CR65" s="714"/>
      <c r="CS65" s="714"/>
      <c r="CT65" s="766"/>
      <c r="CU65" s="766"/>
      <c r="CV65" s="766"/>
    </row>
    <row r="66">
      <c r="A66" s="714"/>
      <c r="B66" s="760"/>
      <c r="C66" s="593"/>
      <c r="D66" s="593"/>
      <c r="E66" s="593"/>
      <c r="F66" s="593"/>
      <c r="G66" s="761"/>
      <c r="H66" s="761"/>
      <c r="I66" s="761"/>
      <c r="J66" s="761"/>
      <c r="K66" s="761"/>
      <c r="L66" s="761"/>
      <c r="M66" s="762"/>
      <c r="N66" s="714"/>
      <c r="O66" s="714"/>
      <c r="P66" s="714"/>
      <c r="Q66" s="714"/>
      <c r="R66" s="714"/>
      <c r="S66" s="714"/>
      <c r="T66" s="763"/>
      <c r="U66" s="714"/>
      <c r="V66" s="762"/>
      <c r="W66" s="714"/>
      <c r="X66" s="762"/>
      <c r="Y66" s="762"/>
      <c r="Z66" s="762"/>
      <c r="AA66" s="714"/>
      <c r="AB66" s="762"/>
      <c r="AC66" s="714"/>
      <c r="AD66" s="714"/>
      <c r="AE66" s="714"/>
      <c r="AF66" s="714"/>
      <c r="AG66" s="714"/>
      <c r="AH66" s="714"/>
      <c r="AI66" s="714"/>
      <c r="AJ66" s="714"/>
      <c r="AK66" s="714"/>
      <c r="AL66" s="761"/>
      <c r="AM66" s="762"/>
      <c r="AN66" s="762"/>
      <c r="AO66" s="761"/>
      <c r="AP66" s="761"/>
      <c r="AQ66" s="762"/>
      <c r="AR66" s="593"/>
      <c r="AS66" s="764"/>
      <c r="AT66" s="714"/>
      <c r="AU66" s="714"/>
      <c r="AV66" s="714"/>
      <c r="AW66" s="714"/>
      <c r="AX66" s="593"/>
      <c r="AY66" s="764"/>
      <c r="AZ66" s="714"/>
      <c r="BA66" s="714"/>
      <c r="BB66" s="714"/>
      <c r="BC66" s="714"/>
      <c r="BD66" s="593"/>
      <c r="BE66" s="764"/>
      <c r="BF66" s="714"/>
      <c r="BG66" s="714"/>
      <c r="BH66" s="714"/>
      <c r="BI66" s="714"/>
      <c r="BJ66" s="714"/>
      <c r="BK66" s="593"/>
      <c r="BL66" s="764"/>
      <c r="BM66" s="714"/>
      <c r="BN66" s="714"/>
      <c r="BO66" s="714"/>
      <c r="BP66" s="714"/>
      <c r="BQ66" s="593"/>
      <c r="BR66" s="592"/>
      <c r="BS66" s="714"/>
      <c r="BT66" s="714"/>
      <c r="BU66" s="714"/>
      <c r="BV66" s="714"/>
      <c r="BW66" s="593"/>
      <c r="BX66" s="764"/>
      <c r="BY66" s="714"/>
      <c r="BZ66" s="714"/>
      <c r="CA66" s="714"/>
      <c r="CB66" s="714"/>
      <c r="CC66" s="714"/>
      <c r="CD66" s="759"/>
      <c r="CE66" s="714"/>
      <c r="CF66" s="765"/>
      <c r="CG66" s="765"/>
      <c r="CH66" s="765"/>
      <c r="CI66" s="765"/>
      <c r="CJ66" s="765"/>
      <c r="CK66" s="765"/>
      <c r="CL66" s="714"/>
      <c r="CM66" s="714"/>
      <c r="CN66" s="714"/>
      <c r="CO66" s="714"/>
      <c r="CP66" s="714"/>
      <c r="CQ66" s="714"/>
      <c r="CR66" s="714"/>
      <c r="CS66" s="714"/>
      <c r="CT66" s="766"/>
      <c r="CU66" s="766"/>
      <c r="CV66" s="766"/>
    </row>
    <row r="67">
      <c r="A67" s="714"/>
      <c r="B67" s="760"/>
      <c r="C67" s="593"/>
      <c r="D67" s="593"/>
      <c r="E67" s="593"/>
      <c r="F67" s="593"/>
      <c r="G67" s="761"/>
      <c r="H67" s="761"/>
      <c r="I67" s="761"/>
      <c r="J67" s="761"/>
      <c r="K67" s="761"/>
      <c r="L67" s="761"/>
      <c r="M67" s="762"/>
      <c r="N67" s="714"/>
      <c r="O67" s="714"/>
      <c r="P67" s="714"/>
      <c r="Q67" s="714"/>
      <c r="R67" s="714"/>
      <c r="S67" s="714"/>
      <c r="T67" s="763"/>
      <c r="U67" s="714"/>
      <c r="V67" s="762"/>
      <c r="W67" s="714"/>
      <c r="X67" s="762"/>
      <c r="Y67" s="762"/>
      <c r="Z67" s="762"/>
      <c r="AA67" s="714"/>
      <c r="AB67" s="762"/>
      <c r="AC67" s="714"/>
      <c r="AD67" s="714"/>
      <c r="AE67" s="714"/>
      <c r="AF67" s="714"/>
      <c r="AG67" s="714"/>
      <c r="AH67" s="714"/>
      <c r="AI67" s="714"/>
      <c r="AJ67" s="714"/>
      <c r="AK67" s="714"/>
      <c r="AL67" s="761"/>
      <c r="AM67" s="762"/>
      <c r="AN67" s="762"/>
      <c r="AO67" s="761"/>
      <c r="AP67" s="761"/>
      <c r="AQ67" s="762"/>
      <c r="AR67" s="593"/>
      <c r="AS67" s="764"/>
      <c r="AT67" s="714"/>
      <c r="AU67" s="714"/>
      <c r="AV67" s="714"/>
      <c r="AW67" s="714"/>
      <c r="AX67" s="593"/>
      <c r="AY67" s="764"/>
      <c r="AZ67" s="714"/>
      <c r="BA67" s="714"/>
      <c r="BB67" s="714"/>
      <c r="BC67" s="714"/>
      <c r="BD67" s="593"/>
      <c r="BE67" s="764"/>
      <c r="BF67" s="714"/>
      <c r="BG67" s="714"/>
      <c r="BH67" s="714"/>
      <c r="BI67" s="714"/>
      <c r="BJ67" s="714"/>
      <c r="BK67" s="593"/>
      <c r="BL67" s="764"/>
      <c r="BM67" s="714"/>
      <c r="BN67" s="714"/>
      <c r="BO67" s="714"/>
      <c r="BP67" s="714"/>
      <c r="BQ67" s="593"/>
      <c r="BR67" s="592"/>
      <c r="BS67" s="714"/>
      <c r="BT67" s="714"/>
      <c r="BU67" s="714"/>
      <c r="BV67" s="714"/>
      <c r="BW67" s="593"/>
      <c r="BX67" s="764"/>
      <c r="BY67" s="714"/>
      <c r="BZ67" s="714"/>
      <c r="CA67" s="714"/>
      <c r="CB67" s="714"/>
      <c r="CC67" s="714"/>
      <c r="CD67" s="759"/>
      <c r="CE67" s="714"/>
      <c r="CF67" s="765"/>
      <c r="CG67" s="765"/>
      <c r="CH67" s="765"/>
      <c r="CI67" s="765"/>
      <c r="CJ67" s="765"/>
      <c r="CK67" s="765"/>
      <c r="CL67" s="714"/>
      <c r="CM67" s="714"/>
      <c r="CN67" s="714"/>
      <c r="CO67" s="714"/>
      <c r="CP67" s="714"/>
      <c r="CQ67" s="714"/>
      <c r="CR67" s="714"/>
      <c r="CS67" s="714"/>
      <c r="CT67" s="766"/>
      <c r="CU67" s="766"/>
      <c r="CV67" s="766"/>
    </row>
    <row r="68">
      <c r="A68" s="714"/>
      <c r="B68" s="760"/>
      <c r="C68" s="593"/>
      <c r="D68" s="593"/>
      <c r="E68" s="593"/>
      <c r="F68" s="593"/>
      <c r="G68" s="761"/>
      <c r="H68" s="761"/>
      <c r="I68" s="761"/>
      <c r="J68" s="761"/>
      <c r="K68" s="761"/>
      <c r="L68" s="761"/>
      <c r="M68" s="762"/>
      <c r="N68" s="714"/>
      <c r="O68" s="714"/>
      <c r="P68" s="714"/>
      <c r="Q68" s="714"/>
      <c r="R68" s="714"/>
      <c r="S68" s="714"/>
      <c r="T68" s="763"/>
      <c r="U68" s="714"/>
      <c r="V68" s="762"/>
      <c r="W68" s="714"/>
      <c r="X68" s="762"/>
      <c r="Y68" s="762"/>
      <c r="Z68" s="762"/>
      <c r="AA68" s="714"/>
      <c r="AB68" s="762"/>
      <c r="AC68" s="714"/>
      <c r="AD68" s="714"/>
      <c r="AE68" s="714"/>
      <c r="AF68" s="714"/>
      <c r="AG68" s="714"/>
      <c r="AH68" s="714"/>
      <c r="AI68" s="714"/>
      <c r="AJ68" s="714"/>
      <c r="AK68" s="714"/>
      <c r="AL68" s="761"/>
      <c r="AM68" s="762"/>
      <c r="AN68" s="762"/>
      <c r="AO68" s="761"/>
      <c r="AP68" s="761"/>
      <c r="AQ68" s="762"/>
      <c r="AR68" s="593"/>
      <c r="AS68" s="714"/>
      <c r="AT68" s="714"/>
      <c r="AU68" s="714"/>
      <c r="AV68" s="714"/>
      <c r="AW68" s="714"/>
      <c r="AX68" s="593"/>
      <c r="AY68" s="714"/>
      <c r="AZ68" s="714"/>
      <c r="BA68" s="714"/>
      <c r="BB68" s="714"/>
      <c r="BC68" s="714"/>
      <c r="BD68" s="593"/>
      <c r="BE68" s="714"/>
      <c r="BF68" s="714"/>
      <c r="BG68" s="714"/>
      <c r="BH68" s="714"/>
      <c r="BI68" s="714"/>
      <c r="BJ68" s="714"/>
      <c r="BK68" s="593"/>
      <c r="BL68" s="714"/>
      <c r="BM68" s="714"/>
      <c r="BN68" s="714"/>
      <c r="BO68" s="714"/>
      <c r="BP68" s="714"/>
      <c r="BQ68" s="593"/>
      <c r="BR68" s="593"/>
      <c r="BS68" s="714"/>
      <c r="BT68" s="714"/>
      <c r="BU68" s="714"/>
      <c r="BV68" s="714"/>
      <c r="BW68" s="593"/>
      <c r="BX68" s="714"/>
      <c r="BY68" s="714"/>
      <c r="BZ68" s="714"/>
      <c r="CA68" s="714"/>
      <c r="CB68" s="714"/>
      <c r="CC68" s="714"/>
      <c r="CD68" s="759"/>
      <c r="CE68" s="714"/>
      <c r="CF68" s="765"/>
      <c r="CG68" s="765"/>
      <c r="CH68" s="765"/>
      <c r="CI68" s="765"/>
      <c r="CJ68" s="765"/>
      <c r="CK68" s="765"/>
      <c r="CL68" s="714"/>
      <c r="CM68" s="714"/>
      <c r="CN68" s="714"/>
      <c r="CO68" s="714"/>
      <c r="CP68" s="714"/>
      <c r="CQ68" s="714"/>
      <c r="CR68" s="714"/>
      <c r="CS68" s="714"/>
      <c r="CT68" s="766"/>
      <c r="CU68" s="766"/>
      <c r="CV68" s="766"/>
    </row>
    <row r="69">
      <c r="A69" s="714"/>
      <c r="B69" s="760"/>
      <c r="C69" s="593"/>
      <c r="D69" s="593"/>
      <c r="E69" s="593"/>
      <c r="F69" s="593"/>
      <c r="G69" s="761"/>
      <c r="H69" s="761"/>
      <c r="I69" s="761"/>
      <c r="J69" s="761"/>
      <c r="K69" s="761"/>
      <c r="L69" s="761"/>
      <c r="M69" s="762"/>
      <c r="N69" s="714"/>
      <c r="O69" s="714"/>
      <c r="P69" s="714"/>
      <c r="Q69" s="714"/>
      <c r="R69" s="714"/>
      <c r="S69" s="714"/>
      <c r="T69" s="763"/>
      <c r="U69" s="714"/>
      <c r="V69" s="762"/>
      <c r="W69" s="714"/>
      <c r="X69" s="762"/>
      <c r="Y69" s="762"/>
      <c r="Z69" s="762"/>
      <c r="AA69" s="714"/>
      <c r="AB69" s="762"/>
      <c r="AC69" s="714"/>
      <c r="AD69" s="714"/>
      <c r="AE69" s="714"/>
      <c r="AF69" s="714"/>
      <c r="AG69" s="714"/>
      <c r="AH69" s="714"/>
      <c r="AI69" s="714"/>
      <c r="AJ69" s="714"/>
      <c r="AK69" s="714"/>
      <c r="AL69" s="761"/>
      <c r="AM69" s="762"/>
      <c r="AN69" s="762"/>
      <c r="AO69" s="761"/>
      <c r="AP69" s="761"/>
      <c r="AQ69" s="762"/>
      <c r="AR69" s="593"/>
      <c r="AS69" s="714"/>
      <c r="AT69" s="714"/>
      <c r="AU69" s="714"/>
      <c r="AV69" s="714"/>
      <c r="AW69" s="714"/>
      <c r="AX69" s="593"/>
      <c r="AY69" s="714"/>
      <c r="AZ69" s="714"/>
      <c r="BA69" s="714"/>
      <c r="BB69" s="714"/>
      <c r="BC69" s="714"/>
      <c r="BD69" s="593"/>
      <c r="BE69" s="714"/>
      <c r="BF69" s="714"/>
      <c r="BG69" s="714"/>
      <c r="BH69" s="714"/>
      <c r="BI69" s="714"/>
      <c r="BJ69" s="714"/>
      <c r="BK69" s="593"/>
      <c r="BL69" s="714"/>
      <c r="BM69" s="714"/>
      <c r="BN69" s="714"/>
      <c r="BO69" s="714"/>
      <c r="BP69" s="714"/>
      <c r="BQ69" s="593"/>
      <c r="BR69" s="593"/>
      <c r="BS69" s="714"/>
      <c r="BT69" s="714"/>
      <c r="BU69" s="714"/>
      <c r="BV69" s="714"/>
      <c r="BW69" s="593"/>
      <c r="BX69" s="714"/>
      <c r="BY69" s="714"/>
      <c r="BZ69" s="714"/>
      <c r="CA69" s="714"/>
      <c r="CB69" s="714"/>
      <c r="CC69" s="714"/>
      <c r="CD69" s="759"/>
      <c r="CE69" s="714"/>
      <c r="CF69" s="765"/>
      <c r="CG69" s="765"/>
      <c r="CH69" s="765"/>
      <c r="CI69" s="765"/>
      <c r="CJ69" s="765"/>
      <c r="CK69" s="765"/>
      <c r="CL69" s="714"/>
      <c r="CM69" s="714"/>
      <c r="CN69" s="714"/>
      <c r="CO69" s="714"/>
      <c r="CP69" s="714"/>
      <c r="CQ69" s="714"/>
      <c r="CR69" s="714"/>
      <c r="CS69" s="714"/>
      <c r="CT69" s="766"/>
      <c r="CU69" s="766"/>
      <c r="CV69" s="766"/>
    </row>
    <row r="70">
      <c r="A70" s="714"/>
      <c r="B70" s="760"/>
      <c r="C70" s="593"/>
      <c r="D70" s="593"/>
      <c r="E70" s="593"/>
      <c r="F70" s="593"/>
      <c r="G70" s="761"/>
      <c r="H70" s="761"/>
      <c r="I70" s="761"/>
      <c r="J70" s="761"/>
      <c r="K70" s="761"/>
      <c r="L70" s="761"/>
      <c r="M70" s="762"/>
      <c r="N70" s="714"/>
      <c r="O70" s="714"/>
      <c r="P70" s="714"/>
      <c r="Q70" s="714"/>
      <c r="R70" s="714"/>
      <c r="S70" s="714"/>
      <c r="T70" s="763"/>
      <c r="U70" s="714"/>
      <c r="V70" s="762"/>
      <c r="W70" s="714"/>
      <c r="X70" s="762"/>
      <c r="Y70" s="762"/>
      <c r="Z70" s="762"/>
      <c r="AA70" s="714"/>
      <c r="AB70" s="762"/>
      <c r="AC70" s="714"/>
      <c r="AD70" s="714"/>
      <c r="AE70" s="714"/>
      <c r="AF70" s="714"/>
      <c r="AG70" s="714"/>
      <c r="AH70" s="714"/>
      <c r="AI70" s="714"/>
      <c r="AJ70" s="714"/>
      <c r="AK70" s="714"/>
      <c r="AL70" s="761"/>
      <c r="AM70" s="762"/>
      <c r="AN70" s="762"/>
      <c r="AO70" s="761"/>
      <c r="AP70" s="761"/>
      <c r="AQ70" s="762"/>
      <c r="AR70" s="593"/>
      <c r="AS70" s="714"/>
      <c r="AT70" s="714"/>
      <c r="AU70" s="714"/>
      <c r="AV70" s="714"/>
      <c r="AW70" s="714"/>
      <c r="AX70" s="593"/>
      <c r="AY70" s="714"/>
      <c r="AZ70" s="714"/>
      <c r="BA70" s="714"/>
      <c r="BB70" s="714"/>
      <c r="BC70" s="714"/>
      <c r="BD70" s="593"/>
      <c r="BE70" s="714"/>
      <c r="BF70" s="714"/>
      <c r="BG70" s="714"/>
      <c r="BH70" s="714"/>
      <c r="BI70" s="714"/>
      <c r="BJ70" s="714"/>
      <c r="BK70" s="593"/>
      <c r="BL70" s="714"/>
      <c r="BM70" s="714"/>
      <c r="BN70" s="714"/>
      <c r="BO70" s="714"/>
      <c r="BP70" s="714"/>
      <c r="BQ70" s="593"/>
      <c r="BR70" s="593"/>
      <c r="BS70" s="714"/>
      <c r="BT70" s="714"/>
      <c r="BU70" s="714"/>
      <c r="BV70" s="714"/>
      <c r="BW70" s="593"/>
      <c r="BX70" s="714"/>
      <c r="BY70" s="714"/>
      <c r="BZ70" s="714"/>
      <c r="CA70" s="714"/>
      <c r="CB70" s="714"/>
      <c r="CC70" s="714"/>
      <c r="CD70" s="759"/>
      <c r="CE70" s="714"/>
      <c r="CF70" s="765"/>
      <c r="CG70" s="765"/>
      <c r="CH70" s="765"/>
      <c r="CI70" s="765"/>
      <c r="CJ70" s="765"/>
      <c r="CK70" s="765"/>
      <c r="CL70" s="714"/>
      <c r="CM70" s="714"/>
      <c r="CN70" s="714"/>
      <c r="CO70" s="714"/>
      <c r="CP70" s="714"/>
      <c r="CQ70" s="714"/>
      <c r="CR70" s="714"/>
      <c r="CS70" s="714"/>
      <c r="CT70" s="766"/>
      <c r="CU70" s="766"/>
      <c r="CV70" s="766"/>
    </row>
    <row r="71">
      <c r="A71" s="714"/>
      <c r="B71" s="760"/>
      <c r="C71" s="593"/>
      <c r="D71" s="593"/>
      <c r="E71" s="593"/>
      <c r="F71" s="593"/>
      <c r="G71" s="761"/>
      <c r="H71" s="761"/>
      <c r="I71" s="761"/>
      <c r="J71" s="761"/>
      <c r="K71" s="761"/>
      <c r="L71" s="761"/>
      <c r="M71" s="762"/>
      <c r="N71" s="714"/>
      <c r="O71" s="714"/>
      <c r="P71" s="714"/>
      <c r="Q71" s="714"/>
      <c r="R71" s="714"/>
      <c r="S71" s="714"/>
      <c r="T71" s="763"/>
      <c r="U71" s="714"/>
      <c r="V71" s="762"/>
      <c r="W71" s="714"/>
      <c r="X71" s="762"/>
      <c r="Y71" s="762"/>
      <c r="Z71" s="762"/>
      <c r="AA71" s="714"/>
      <c r="AB71" s="762"/>
      <c r="AC71" s="714"/>
      <c r="AD71" s="714"/>
      <c r="AE71" s="714"/>
      <c r="AF71" s="714"/>
      <c r="AG71" s="714"/>
      <c r="AH71" s="714"/>
      <c r="AI71" s="714"/>
      <c r="AJ71" s="714"/>
      <c r="AK71" s="714"/>
      <c r="AL71" s="761"/>
      <c r="AM71" s="762"/>
      <c r="AN71" s="762"/>
      <c r="AO71" s="761"/>
      <c r="AP71" s="761"/>
      <c r="AQ71" s="762"/>
      <c r="AR71" s="593"/>
      <c r="AS71" s="714"/>
      <c r="AT71" s="714"/>
      <c r="AU71" s="714"/>
      <c r="AV71" s="714"/>
      <c r="AW71" s="714"/>
      <c r="AX71" s="593"/>
      <c r="AY71" s="714"/>
      <c r="AZ71" s="714"/>
      <c r="BA71" s="714"/>
      <c r="BB71" s="714"/>
      <c r="BC71" s="714"/>
      <c r="BD71" s="593"/>
      <c r="BE71" s="714"/>
      <c r="BF71" s="714"/>
      <c r="BG71" s="714"/>
      <c r="BH71" s="714"/>
      <c r="BI71" s="714"/>
      <c r="BJ71" s="714"/>
      <c r="BK71" s="593"/>
      <c r="BL71" s="714"/>
      <c r="BM71" s="714"/>
      <c r="BN71" s="714"/>
      <c r="BO71" s="714"/>
      <c r="BP71" s="714"/>
      <c r="BQ71" s="593"/>
      <c r="BR71" s="593"/>
      <c r="BS71" s="714"/>
      <c r="BT71" s="714"/>
      <c r="BU71" s="714"/>
      <c r="BV71" s="714"/>
      <c r="BW71" s="593"/>
      <c r="BX71" s="714"/>
      <c r="BY71" s="714"/>
      <c r="BZ71" s="714"/>
      <c r="CA71" s="714"/>
      <c r="CB71" s="714"/>
      <c r="CC71" s="714"/>
      <c r="CD71" s="759"/>
      <c r="CE71" s="714"/>
      <c r="CF71" s="765"/>
      <c r="CG71" s="765"/>
      <c r="CH71" s="765"/>
      <c r="CI71" s="765"/>
      <c r="CJ71" s="765"/>
      <c r="CK71" s="765"/>
      <c r="CL71" s="714"/>
      <c r="CM71" s="714"/>
      <c r="CN71" s="714"/>
      <c r="CO71" s="714"/>
      <c r="CP71" s="714"/>
      <c r="CQ71" s="714"/>
      <c r="CR71" s="714"/>
      <c r="CS71" s="714"/>
      <c r="CT71" s="766"/>
      <c r="CU71" s="766"/>
      <c r="CV71" s="766"/>
    </row>
    <row r="72">
      <c r="A72" s="714"/>
      <c r="B72" s="760"/>
      <c r="C72" s="593"/>
      <c r="D72" s="593"/>
      <c r="E72" s="593"/>
      <c r="F72" s="593"/>
      <c r="G72" s="761"/>
      <c r="H72" s="761"/>
      <c r="I72" s="761"/>
      <c r="J72" s="761"/>
      <c r="K72" s="761"/>
      <c r="L72" s="761"/>
      <c r="M72" s="762"/>
      <c r="N72" s="714"/>
      <c r="O72" s="714"/>
      <c r="P72" s="714"/>
      <c r="Q72" s="714"/>
      <c r="R72" s="714"/>
      <c r="S72" s="714"/>
      <c r="T72" s="763"/>
      <c r="U72" s="714"/>
      <c r="V72" s="762"/>
      <c r="W72" s="714"/>
      <c r="X72" s="762"/>
      <c r="Y72" s="762"/>
      <c r="Z72" s="762"/>
      <c r="AA72" s="714"/>
      <c r="AB72" s="762"/>
      <c r="AC72" s="714"/>
      <c r="AD72" s="714"/>
      <c r="AE72" s="714"/>
      <c r="AF72" s="714"/>
      <c r="AG72" s="714"/>
      <c r="AH72" s="714"/>
      <c r="AI72" s="714"/>
      <c r="AJ72" s="714"/>
      <c r="AK72" s="714"/>
      <c r="AL72" s="761"/>
      <c r="AM72" s="762"/>
      <c r="AN72" s="762"/>
      <c r="AO72" s="761"/>
      <c r="AP72" s="761"/>
      <c r="AQ72" s="762"/>
      <c r="AR72" s="593"/>
      <c r="AS72" s="714"/>
      <c r="AT72" s="714"/>
      <c r="AU72" s="714"/>
      <c r="AV72" s="714"/>
      <c r="AW72" s="714"/>
      <c r="AX72" s="593"/>
      <c r="AY72" s="714"/>
      <c r="AZ72" s="714"/>
      <c r="BA72" s="714"/>
      <c r="BB72" s="714"/>
      <c r="BC72" s="714"/>
      <c r="BD72" s="593"/>
      <c r="BE72" s="714"/>
      <c r="BF72" s="714"/>
      <c r="BG72" s="714"/>
      <c r="BH72" s="714"/>
      <c r="BI72" s="714"/>
      <c r="BJ72" s="714"/>
      <c r="BK72" s="593"/>
      <c r="BL72" s="714"/>
      <c r="BM72" s="714"/>
      <c r="BN72" s="714"/>
      <c r="BO72" s="714"/>
      <c r="BP72" s="714"/>
      <c r="BQ72" s="593"/>
      <c r="BR72" s="593"/>
      <c r="BS72" s="714"/>
      <c r="BT72" s="714"/>
      <c r="BU72" s="714"/>
      <c r="BV72" s="714"/>
      <c r="BW72" s="593"/>
      <c r="BX72" s="714"/>
      <c r="BY72" s="714"/>
      <c r="BZ72" s="714"/>
      <c r="CA72" s="714"/>
      <c r="CB72" s="714"/>
      <c r="CC72" s="714"/>
      <c r="CD72" s="759"/>
      <c r="CE72" s="714"/>
      <c r="CF72" s="765"/>
      <c r="CG72" s="765"/>
      <c r="CH72" s="765"/>
      <c r="CI72" s="765"/>
      <c r="CJ72" s="765"/>
      <c r="CK72" s="765"/>
      <c r="CL72" s="714"/>
      <c r="CM72" s="714"/>
      <c r="CN72" s="714"/>
      <c r="CO72" s="714"/>
      <c r="CP72" s="714"/>
      <c r="CQ72" s="714"/>
      <c r="CR72" s="714"/>
      <c r="CS72" s="714"/>
      <c r="CT72" s="766"/>
      <c r="CU72" s="766"/>
      <c r="CV72" s="766"/>
    </row>
    <row r="73">
      <c r="A73" s="714"/>
      <c r="B73" s="760"/>
      <c r="C73" s="593"/>
      <c r="D73" s="593"/>
      <c r="E73" s="593"/>
      <c r="F73" s="593"/>
      <c r="G73" s="761"/>
      <c r="H73" s="761"/>
      <c r="I73" s="761"/>
      <c r="J73" s="761"/>
      <c r="K73" s="761"/>
      <c r="L73" s="761"/>
      <c r="M73" s="762"/>
      <c r="N73" s="714"/>
      <c r="O73" s="714"/>
      <c r="P73" s="714"/>
      <c r="Q73" s="714"/>
      <c r="R73" s="714"/>
      <c r="S73" s="714"/>
      <c r="T73" s="763"/>
      <c r="U73" s="714"/>
      <c r="V73" s="762"/>
      <c r="W73" s="714"/>
      <c r="X73" s="762"/>
      <c r="Y73" s="762"/>
      <c r="Z73" s="762"/>
      <c r="AA73" s="714"/>
      <c r="AB73" s="762"/>
      <c r="AC73" s="714"/>
      <c r="AD73" s="714"/>
      <c r="AE73" s="714"/>
      <c r="AF73" s="714"/>
      <c r="AG73" s="714"/>
      <c r="AH73" s="714"/>
      <c r="AI73" s="714"/>
      <c r="AJ73" s="714"/>
      <c r="AK73" s="714"/>
      <c r="AL73" s="761"/>
      <c r="AM73" s="762"/>
      <c r="AN73" s="762"/>
      <c r="AO73" s="761"/>
      <c r="AP73" s="761"/>
      <c r="AQ73" s="762"/>
      <c r="AR73" s="593"/>
      <c r="AS73" s="714"/>
      <c r="AT73" s="714"/>
      <c r="AU73" s="714"/>
      <c r="AV73" s="714"/>
      <c r="AW73" s="714"/>
      <c r="AX73" s="593"/>
      <c r="AY73" s="714"/>
      <c r="AZ73" s="714"/>
      <c r="BA73" s="714"/>
      <c r="BB73" s="714"/>
      <c r="BC73" s="714"/>
      <c r="BD73" s="593"/>
      <c r="BE73" s="714"/>
      <c r="BF73" s="714"/>
      <c r="BG73" s="714"/>
      <c r="BH73" s="714"/>
      <c r="BI73" s="714"/>
      <c r="BJ73" s="714"/>
      <c r="BK73" s="593"/>
      <c r="BL73" s="714"/>
      <c r="BM73" s="714"/>
      <c r="BN73" s="714"/>
      <c r="BO73" s="714"/>
      <c r="BP73" s="714"/>
      <c r="BQ73" s="593"/>
      <c r="BR73" s="593"/>
      <c r="BS73" s="714"/>
      <c r="BT73" s="714"/>
      <c r="BU73" s="714"/>
      <c r="BV73" s="714"/>
      <c r="BW73" s="593"/>
      <c r="BX73" s="714"/>
      <c r="BY73" s="714"/>
      <c r="BZ73" s="714"/>
      <c r="CA73" s="714"/>
      <c r="CB73" s="714"/>
      <c r="CC73" s="714"/>
      <c r="CD73" s="759"/>
      <c r="CE73" s="714"/>
      <c r="CF73" s="765"/>
      <c r="CG73" s="765"/>
      <c r="CH73" s="765"/>
      <c r="CI73" s="765"/>
      <c r="CJ73" s="765"/>
      <c r="CK73" s="765"/>
      <c r="CL73" s="714"/>
      <c r="CM73" s="714"/>
      <c r="CN73" s="714"/>
      <c r="CO73" s="714"/>
      <c r="CP73" s="714"/>
      <c r="CQ73" s="714"/>
      <c r="CR73" s="714"/>
      <c r="CS73" s="714"/>
      <c r="CT73" s="766"/>
      <c r="CU73" s="766"/>
      <c r="CV73" s="766"/>
    </row>
    <row r="74">
      <c r="A74" s="714"/>
      <c r="B74" s="760"/>
      <c r="C74" s="593"/>
      <c r="D74" s="593"/>
      <c r="E74" s="593"/>
      <c r="F74" s="593"/>
      <c r="G74" s="761"/>
      <c r="H74" s="761"/>
      <c r="I74" s="761"/>
      <c r="J74" s="761"/>
      <c r="K74" s="761"/>
      <c r="L74" s="761"/>
      <c r="M74" s="762"/>
      <c r="N74" s="714"/>
      <c r="O74" s="714"/>
      <c r="P74" s="714"/>
      <c r="Q74" s="714"/>
      <c r="R74" s="714"/>
      <c r="S74" s="714"/>
      <c r="T74" s="763"/>
      <c r="U74" s="714"/>
      <c r="V74" s="762"/>
      <c r="W74" s="714"/>
      <c r="X74" s="762"/>
      <c r="Y74" s="762"/>
      <c r="Z74" s="762"/>
      <c r="AA74" s="714"/>
      <c r="AB74" s="762"/>
      <c r="AC74" s="714"/>
      <c r="AD74" s="714"/>
      <c r="AE74" s="714"/>
      <c r="AF74" s="714"/>
      <c r="AG74" s="714"/>
      <c r="AH74" s="714"/>
      <c r="AI74" s="714"/>
      <c r="AJ74" s="714"/>
      <c r="AK74" s="714"/>
      <c r="AL74" s="761"/>
      <c r="AM74" s="762"/>
      <c r="AN74" s="762"/>
      <c r="AO74" s="761"/>
      <c r="AP74" s="761"/>
      <c r="AQ74" s="762"/>
      <c r="AR74" s="593"/>
      <c r="AS74" s="714"/>
      <c r="AT74" s="714"/>
      <c r="AU74" s="714"/>
      <c r="AV74" s="714"/>
      <c r="AW74" s="714"/>
      <c r="AX74" s="593"/>
      <c r="AY74" s="714"/>
      <c r="AZ74" s="714"/>
      <c r="BA74" s="714"/>
      <c r="BB74" s="714"/>
      <c r="BC74" s="714"/>
      <c r="BD74" s="593"/>
      <c r="BE74" s="714"/>
      <c r="BF74" s="714"/>
      <c r="BG74" s="714"/>
      <c r="BH74" s="714"/>
      <c r="BI74" s="714"/>
      <c r="BJ74" s="714"/>
      <c r="BK74" s="593"/>
      <c r="BL74" s="714"/>
      <c r="BM74" s="714"/>
      <c r="BN74" s="714"/>
      <c r="BO74" s="714"/>
      <c r="BP74" s="714"/>
      <c r="BQ74" s="593"/>
      <c r="BR74" s="593"/>
      <c r="BS74" s="714"/>
      <c r="BT74" s="714"/>
      <c r="BU74" s="714"/>
      <c r="BV74" s="714"/>
      <c r="BW74" s="593"/>
      <c r="BX74" s="714"/>
      <c r="BY74" s="714"/>
      <c r="BZ74" s="714"/>
      <c r="CA74" s="714"/>
      <c r="CB74" s="714"/>
      <c r="CC74" s="714"/>
      <c r="CD74" s="759"/>
      <c r="CE74" s="714"/>
      <c r="CF74" s="765"/>
      <c r="CG74" s="765"/>
      <c r="CH74" s="765"/>
      <c r="CI74" s="765"/>
      <c r="CJ74" s="765"/>
      <c r="CK74" s="765"/>
      <c r="CL74" s="714"/>
      <c r="CM74" s="714"/>
      <c r="CN74" s="714"/>
      <c r="CO74" s="714"/>
      <c r="CP74" s="714"/>
      <c r="CQ74" s="714"/>
      <c r="CR74" s="714"/>
      <c r="CS74" s="714"/>
      <c r="CT74" s="766"/>
      <c r="CU74" s="766"/>
      <c r="CV74" s="766"/>
    </row>
    <row r="75">
      <c r="A75" s="714"/>
      <c r="B75" s="760"/>
      <c r="C75" s="593"/>
      <c r="D75" s="593"/>
      <c r="E75" s="593"/>
      <c r="F75" s="593"/>
      <c r="G75" s="761"/>
      <c r="H75" s="761"/>
      <c r="I75" s="761"/>
      <c r="J75" s="761"/>
      <c r="K75" s="761"/>
      <c r="L75" s="761"/>
      <c r="M75" s="762"/>
      <c r="N75" s="714"/>
      <c r="O75" s="714"/>
      <c r="P75" s="714"/>
      <c r="Q75" s="714"/>
      <c r="R75" s="714"/>
      <c r="S75" s="714"/>
      <c r="T75" s="763"/>
      <c r="U75" s="714"/>
      <c r="V75" s="762"/>
      <c r="W75" s="714"/>
      <c r="X75" s="762"/>
      <c r="Y75" s="762"/>
      <c r="Z75" s="762"/>
      <c r="AA75" s="714"/>
      <c r="AB75" s="762"/>
      <c r="AC75" s="714"/>
      <c r="AD75" s="714"/>
      <c r="AE75" s="714"/>
      <c r="AF75" s="714"/>
      <c r="AG75" s="714"/>
      <c r="AH75" s="714"/>
      <c r="AI75" s="714"/>
      <c r="AJ75" s="714"/>
      <c r="AK75" s="714"/>
      <c r="AL75" s="761"/>
      <c r="AM75" s="762"/>
      <c r="AN75" s="762"/>
      <c r="AO75" s="761"/>
      <c r="AP75" s="761"/>
      <c r="AQ75" s="762"/>
      <c r="AR75" s="593"/>
      <c r="AS75" s="714"/>
      <c r="AT75" s="714"/>
      <c r="AU75" s="714"/>
      <c r="AV75" s="714"/>
      <c r="AW75" s="714"/>
      <c r="AX75" s="593"/>
      <c r="AY75" s="714"/>
      <c r="AZ75" s="714"/>
      <c r="BA75" s="714"/>
      <c r="BB75" s="714"/>
      <c r="BC75" s="714"/>
      <c r="BD75" s="593"/>
      <c r="BE75" s="714"/>
      <c r="BF75" s="714"/>
      <c r="BG75" s="714"/>
      <c r="BH75" s="714"/>
      <c r="BI75" s="714"/>
      <c r="BJ75" s="714"/>
      <c r="BK75" s="593"/>
      <c r="BL75" s="714"/>
      <c r="BM75" s="714"/>
      <c r="BN75" s="714"/>
      <c r="BO75" s="714"/>
      <c r="BP75" s="714"/>
      <c r="BQ75" s="593"/>
      <c r="BR75" s="593"/>
      <c r="BS75" s="714"/>
      <c r="BT75" s="714"/>
      <c r="BU75" s="714"/>
      <c r="BV75" s="714"/>
      <c r="BW75" s="593"/>
      <c r="BX75" s="714"/>
      <c r="BY75" s="714"/>
      <c r="BZ75" s="714"/>
      <c r="CA75" s="714"/>
      <c r="CB75" s="714"/>
      <c r="CC75" s="714"/>
      <c r="CD75" s="759"/>
      <c r="CE75" s="714"/>
      <c r="CF75" s="765"/>
      <c r="CG75" s="765"/>
      <c r="CH75" s="765"/>
      <c r="CI75" s="765"/>
      <c r="CJ75" s="765"/>
      <c r="CK75" s="765"/>
      <c r="CL75" s="714"/>
      <c r="CM75" s="714"/>
      <c r="CN75" s="714"/>
      <c r="CO75" s="714"/>
      <c r="CP75" s="714"/>
      <c r="CQ75" s="714"/>
      <c r="CR75" s="714"/>
      <c r="CS75" s="714"/>
      <c r="CT75" s="766"/>
      <c r="CU75" s="766"/>
      <c r="CV75" s="766"/>
    </row>
    <row r="76">
      <c r="A76" s="714"/>
      <c r="B76" s="760"/>
      <c r="C76" s="593"/>
      <c r="D76" s="593"/>
      <c r="E76" s="593"/>
      <c r="F76" s="593"/>
      <c r="G76" s="761"/>
      <c r="H76" s="761"/>
      <c r="I76" s="761"/>
      <c r="J76" s="761"/>
      <c r="K76" s="761"/>
      <c r="L76" s="761"/>
      <c r="M76" s="762"/>
      <c r="N76" s="714"/>
      <c r="O76" s="714"/>
      <c r="P76" s="714"/>
      <c r="Q76" s="714"/>
      <c r="R76" s="714"/>
      <c r="S76" s="714"/>
      <c r="T76" s="763"/>
      <c r="U76" s="714"/>
      <c r="V76" s="762"/>
      <c r="W76" s="714"/>
      <c r="X76" s="762"/>
      <c r="Y76" s="762"/>
      <c r="Z76" s="762"/>
      <c r="AA76" s="714"/>
      <c r="AB76" s="762"/>
      <c r="AC76" s="714"/>
      <c r="AD76" s="714"/>
      <c r="AE76" s="714"/>
      <c r="AF76" s="714"/>
      <c r="AG76" s="714"/>
      <c r="AH76" s="714"/>
      <c r="AI76" s="714"/>
      <c r="AJ76" s="714"/>
      <c r="AK76" s="714"/>
      <c r="AL76" s="761"/>
      <c r="AM76" s="762"/>
      <c r="AN76" s="762"/>
      <c r="AO76" s="761"/>
      <c r="AP76" s="761"/>
      <c r="AQ76" s="762"/>
      <c r="AR76" s="593"/>
      <c r="AS76" s="714"/>
      <c r="AT76" s="714"/>
      <c r="AU76" s="714"/>
      <c r="AV76" s="714"/>
      <c r="AW76" s="714"/>
      <c r="AX76" s="593"/>
      <c r="AY76" s="714"/>
      <c r="AZ76" s="714"/>
      <c r="BA76" s="714"/>
      <c r="BB76" s="714"/>
      <c r="BC76" s="714"/>
      <c r="BD76" s="593"/>
      <c r="BE76" s="714"/>
      <c r="BF76" s="714"/>
      <c r="BG76" s="714"/>
      <c r="BH76" s="714"/>
      <c r="BI76" s="714"/>
      <c r="BJ76" s="714"/>
      <c r="BK76" s="593"/>
      <c r="BL76" s="714"/>
      <c r="BM76" s="714"/>
      <c r="BN76" s="714"/>
      <c r="BO76" s="714"/>
      <c r="BP76" s="714"/>
      <c r="BQ76" s="593"/>
      <c r="BR76" s="593"/>
      <c r="BS76" s="714"/>
      <c r="BT76" s="714"/>
      <c r="BU76" s="714"/>
      <c r="BV76" s="714"/>
      <c r="BW76" s="593"/>
      <c r="BX76" s="714"/>
      <c r="BY76" s="714"/>
      <c r="BZ76" s="714"/>
      <c r="CA76" s="714"/>
      <c r="CB76" s="714"/>
      <c r="CC76" s="714"/>
      <c r="CD76" s="759"/>
      <c r="CE76" s="714"/>
      <c r="CF76" s="765"/>
      <c r="CG76" s="765"/>
      <c r="CH76" s="765"/>
      <c r="CI76" s="765"/>
      <c r="CJ76" s="765"/>
      <c r="CK76" s="765"/>
      <c r="CL76" s="714"/>
      <c r="CM76" s="714"/>
      <c r="CN76" s="714"/>
      <c r="CO76" s="714"/>
      <c r="CP76" s="714"/>
      <c r="CQ76" s="714"/>
      <c r="CR76" s="714"/>
      <c r="CS76" s="714"/>
      <c r="CT76" s="766"/>
      <c r="CU76" s="766"/>
      <c r="CV76" s="766"/>
    </row>
    <row r="77">
      <c r="A77" s="714"/>
      <c r="B77" s="760"/>
      <c r="C77" s="593"/>
      <c r="D77" s="593"/>
      <c r="E77" s="593"/>
      <c r="F77" s="593"/>
      <c r="G77" s="761"/>
      <c r="H77" s="761"/>
      <c r="I77" s="761"/>
      <c r="J77" s="761"/>
      <c r="K77" s="761"/>
      <c r="L77" s="761"/>
      <c r="M77" s="762"/>
      <c r="N77" s="714"/>
      <c r="O77" s="714"/>
      <c r="P77" s="714"/>
      <c r="Q77" s="714"/>
      <c r="R77" s="714"/>
      <c r="S77" s="714"/>
      <c r="T77" s="763"/>
      <c r="U77" s="714"/>
      <c r="V77" s="762"/>
      <c r="W77" s="714"/>
      <c r="X77" s="762"/>
      <c r="Y77" s="762"/>
      <c r="Z77" s="762"/>
      <c r="AA77" s="714"/>
      <c r="AB77" s="762"/>
      <c r="AC77" s="714"/>
      <c r="AD77" s="714"/>
      <c r="AE77" s="714"/>
      <c r="AF77" s="714"/>
      <c r="AG77" s="714"/>
      <c r="AH77" s="714"/>
      <c r="AI77" s="714"/>
      <c r="AJ77" s="714"/>
      <c r="AK77" s="714"/>
      <c r="AL77" s="761"/>
      <c r="AM77" s="762"/>
      <c r="AN77" s="762"/>
      <c r="AO77" s="761"/>
      <c r="AP77" s="761"/>
      <c r="AQ77" s="762"/>
      <c r="AR77" s="593"/>
      <c r="AS77" s="714"/>
      <c r="AT77" s="714"/>
      <c r="AU77" s="714"/>
      <c r="AV77" s="714"/>
      <c r="AW77" s="714"/>
      <c r="AX77" s="593"/>
      <c r="AY77" s="714"/>
      <c r="AZ77" s="714"/>
      <c r="BA77" s="714"/>
      <c r="BB77" s="714"/>
      <c r="BC77" s="714"/>
      <c r="BD77" s="593"/>
      <c r="BE77" s="714"/>
      <c r="BF77" s="714"/>
      <c r="BG77" s="714"/>
      <c r="BH77" s="714"/>
      <c r="BI77" s="714"/>
      <c r="BJ77" s="714"/>
      <c r="BK77" s="593"/>
      <c r="BL77" s="714"/>
      <c r="BM77" s="714"/>
      <c r="BN77" s="714"/>
      <c r="BO77" s="714"/>
      <c r="BP77" s="714"/>
      <c r="BQ77" s="593"/>
      <c r="BR77" s="593"/>
      <c r="BS77" s="714"/>
      <c r="BT77" s="714"/>
      <c r="BU77" s="714"/>
      <c r="BV77" s="714"/>
      <c r="BW77" s="593"/>
      <c r="BX77" s="714"/>
      <c r="BY77" s="714"/>
      <c r="BZ77" s="714"/>
      <c r="CA77" s="714"/>
      <c r="CB77" s="714"/>
      <c r="CC77" s="714"/>
      <c r="CD77" s="759"/>
      <c r="CE77" s="714"/>
      <c r="CF77" s="765"/>
      <c r="CG77" s="765"/>
      <c r="CH77" s="765"/>
      <c r="CI77" s="765"/>
      <c r="CJ77" s="765"/>
      <c r="CK77" s="765"/>
      <c r="CL77" s="714"/>
      <c r="CM77" s="714"/>
      <c r="CN77" s="714"/>
      <c r="CO77" s="714"/>
      <c r="CP77" s="714"/>
      <c r="CQ77" s="714"/>
      <c r="CR77" s="714"/>
      <c r="CS77" s="714"/>
      <c r="CT77" s="766"/>
      <c r="CU77" s="766"/>
      <c r="CV77" s="766"/>
    </row>
    <row r="78">
      <c r="A78" s="714"/>
      <c r="B78" s="760"/>
      <c r="C78" s="593"/>
      <c r="D78" s="593"/>
      <c r="E78" s="593"/>
      <c r="F78" s="593"/>
      <c r="G78" s="761"/>
      <c r="H78" s="761"/>
      <c r="I78" s="761"/>
      <c r="J78" s="761"/>
      <c r="K78" s="761"/>
      <c r="L78" s="761"/>
      <c r="M78" s="762"/>
      <c r="N78" s="714"/>
      <c r="O78" s="714"/>
      <c r="P78" s="714"/>
      <c r="Q78" s="714"/>
      <c r="R78" s="714"/>
      <c r="S78" s="714"/>
      <c r="T78" s="763"/>
      <c r="U78" s="714"/>
      <c r="V78" s="762"/>
      <c r="W78" s="714"/>
      <c r="X78" s="762"/>
      <c r="Y78" s="762"/>
      <c r="Z78" s="762"/>
      <c r="AA78" s="714"/>
      <c r="AB78" s="762"/>
      <c r="AC78" s="714"/>
      <c r="AD78" s="714"/>
      <c r="AE78" s="714"/>
      <c r="AF78" s="714"/>
      <c r="AG78" s="714"/>
      <c r="AH78" s="714"/>
      <c r="AI78" s="714"/>
      <c r="AJ78" s="714"/>
      <c r="AK78" s="714"/>
      <c r="AL78" s="761"/>
      <c r="AM78" s="762"/>
      <c r="AN78" s="762"/>
      <c r="AO78" s="761"/>
      <c r="AP78" s="761"/>
      <c r="AQ78" s="762"/>
      <c r="AR78" s="593"/>
      <c r="AS78" s="714"/>
      <c r="AT78" s="714"/>
      <c r="AU78" s="714"/>
      <c r="AV78" s="714"/>
      <c r="AW78" s="714"/>
      <c r="AX78" s="593"/>
      <c r="AY78" s="714"/>
      <c r="AZ78" s="714"/>
      <c r="BA78" s="714"/>
      <c r="BB78" s="714"/>
      <c r="BC78" s="714"/>
      <c r="BD78" s="593"/>
      <c r="BE78" s="714"/>
      <c r="BF78" s="714"/>
      <c r="BG78" s="714"/>
      <c r="BH78" s="714"/>
      <c r="BI78" s="714"/>
      <c r="BJ78" s="714"/>
      <c r="BK78" s="593"/>
      <c r="BL78" s="714"/>
      <c r="BM78" s="714"/>
      <c r="BN78" s="714"/>
      <c r="BO78" s="714"/>
      <c r="BP78" s="714"/>
      <c r="BQ78" s="593"/>
      <c r="BR78" s="593"/>
      <c r="BS78" s="714"/>
      <c r="BT78" s="714"/>
      <c r="BU78" s="714"/>
      <c r="BV78" s="714"/>
      <c r="BW78" s="593"/>
      <c r="BX78" s="714"/>
      <c r="BY78" s="714"/>
      <c r="BZ78" s="714"/>
      <c r="CA78" s="714"/>
      <c r="CB78" s="714"/>
      <c r="CC78" s="714"/>
      <c r="CD78" s="759"/>
      <c r="CE78" s="714"/>
      <c r="CF78" s="765"/>
      <c r="CG78" s="765"/>
      <c r="CH78" s="765"/>
      <c r="CI78" s="765"/>
      <c r="CJ78" s="765"/>
      <c r="CK78" s="765"/>
      <c r="CL78" s="714"/>
      <c r="CM78" s="714"/>
      <c r="CN78" s="714"/>
      <c r="CO78" s="714"/>
      <c r="CP78" s="714"/>
      <c r="CQ78" s="714"/>
      <c r="CR78" s="714"/>
      <c r="CS78" s="714"/>
      <c r="CT78" s="766"/>
      <c r="CU78" s="766"/>
      <c r="CV78" s="766"/>
    </row>
    <row r="79">
      <c r="A79" s="714"/>
      <c r="B79" s="760"/>
      <c r="C79" s="593"/>
      <c r="D79" s="593"/>
      <c r="E79" s="593"/>
      <c r="F79" s="593"/>
      <c r="G79" s="761"/>
      <c r="H79" s="761"/>
      <c r="I79" s="761"/>
      <c r="J79" s="761"/>
      <c r="K79" s="761"/>
      <c r="L79" s="761"/>
      <c r="M79" s="762"/>
      <c r="N79" s="714"/>
      <c r="O79" s="714"/>
      <c r="P79" s="714"/>
      <c r="Q79" s="714"/>
      <c r="R79" s="714"/>
      <c r="S79" s="714"/>
      <c r="T79" s="763"/>
      <c r="U79" s="714"/>
      <c r="V79" s="762"/>
      <c r="W79" s="714"/>
      <c r="X79" s="762"/>
      <c r="Y79" s="762"/>
      <c r="Z79" s="762"/>
      <c r="AA79" s="714"/>
      <c r="AB79" s="762"/>
      <c r="AC79" s="714"/>
      <c r="AD79" s="714"/>
      <c r="AE79" s="714"/>
      <c r="AF79" s="714"/>
      <c r="AG79" s="714"/>
      <c r="AH79" s="714"/>
      <c r="AI79" s="714"/>
      <c r="AJ79" s="714"/>
      <c r="AK79" s="714"/>
      <c r="AL79" s="761"/>
      <c r="AM79" s="762"/>
      <c r="AN79" s="762"/>
      <c r="AO79" s="761"/>
      <c r="AP79" s="761"/>
      <c r="AQ79" s="762"/>
      <c r="AR79" s="593"/>
      <c r="AS79" s="714"/>
      <c r="AT79" s="714"/>
      <c r="AU79" s="714"/>
      <c r="AV79" s="714"/>
      <c r="AW79" s="714"/>
      <c r="AX79" s="593"/>
      <c r="AY79" s="714"/>
      <c r="AZ79" s="714"/>
      <c r="BA79" s="714"/>
      <c r="BB79" s="714"/>
      <c r="BC79" s="714"/>
      <c r="BD79" s="593"/>
      <c r="BE79" s="714"/>
      <c r="BF79" s="714"/>
      <c r="BG79" s="714"/>
      <c r="BH79" s="714"/>
      <c r="BI79" s="714"/>
      <c r="BJ79" s="714"/>
      <c r="BK79" s="593"/>
      <c r="BL79" s="714"/>
      <c r="BM79" s="714"/>
      <c r="BN79" s="714"/>
      <c r="BO79" s="714"/>
      <c r="BP79" s="714"/>
      <c r="BQ79" s="593"/>
      <c r="BR79" s="593"/>
      <c r="BS79" s="714"/>
      <c r="BT79" s="714"/>
      <c r="BU79" s="714"/>
      <c r="BV79" s="714"/>
      <c r="BW79" s="593"/>
      <c r="BX79" s="714"/>
      <c r="BY79" s="714"/>
      <c r="BZ79" s="714"/>
      <c r="CA79" s="714"/>
      <c r="CB79" s="714"/>
      <c r="CC79" s="714"/>
      <c r="CD79" s="759"/>
      <c r="CE79" s="714"/>
      <c r="CF79" s="765"/>
      <c r="CG79" s="765"/>
      <c r="CH79" s="765"/>
      <c r="CI79" s="765"/>
      <c r="CJ79" s="765"/>
      <c r="CK79" s="765"/>
      <c r="CL79" s="714"/>
      <c r="CM79" s="714"/>
      <c r="CN79" s="714"/>
      <c r="CO79" s="714"/>
      <c r="CP79" s="714"/>
      <c r="CQ79" s="714"/>
      <c r="CR79" s="714"/>
      <c r="CS79" s="714"/>
      <c r="CT79" s="766"/>
      <c r="CU79" s="766"/>
      <c r="CV79" s="766"/>
    </row>
    <row r="80">
      <c r="A80" s="714"/>
      <c r="B80" s="760"/>
      <c r="C80" s="593"/>
      <c r="D80" s="593"/>
      <c r="E80" s="593"/>
      <c r="F80" s="593"/>
      <c r="G80" s="761"/>
      <c r="H80" s="761"/>
      <c r="I80" s="761"/>
      <c r="J80" s="761"/>
      <c r="K80" s="761"/>
      <c r="L80" s="761"/>
      <c r="M80" s="762"/>
      <c r="N80" s="714"/>
      <c r="O80" s="714"/>
      <c r="P80" s="714"/>
      <c r="Q80" s="714"/>
      <c r="R80" s="714"/>
      <c r="S80" s="714"/>
      <c r="T80" s="763"/>
      <c r="U80" s="714"/>
      <c r="V80" s="762"/>
      <c r="W80" s="714"/>
      <c r="X80" s="762"/>
      <c r="Y80" s="762"/>
      <c r="Z80" s="762"/>
      <c r="AA80" s="714"/>
      <c r="AB80" s="762"/>
      <c r="AC80" s="714"/>
      <c r="AD80" s="714"/>
      <c r="AE80" s="714"/>
      <c r="AF80" s="714"/>
      <c r="AG80" s="714"/>
      <c r="AH80" s="714"/>
      <c r="AI80" s="714"/>
      <c r="AJ80" s="714"/>
      <c r="AK80" s="714"/>
      <c r="AL80" s="761"/>
      <c r="AM80" s="762"/>
      <c r="AN80" s="762"/>
      <c r="AO80" s="761"/>
      <c r="AP80" s="761"/>
      <c r="AQ80" s="762"/>
      <c r="AR80" s="593"/>
      <c r="AS80" s="714"/>
      <c r="AT80" s="714"/>
      <c r="AU80" s="714"/>
      <c r="AV80" s="714"/>
      <c r="AW80" s="714"/>
      <c r="AX80" s="593"/>
      <c r="AY80" s="714"/>
      <c r="AZ80" s="714"/>
      <c r="BA80" s="714"/>
      <c r="BB80" s="714"/>
      <c r="BC80" s="714"/>
      <c r="BD80" s="593"/>
      <c r="BE80" s="714"/>
      <c r="BF80" s="714"/>
      <c r="BG80" s="714"/>
      <c r="BH80" s="714"/>
      <c r="BI80" s="714"/>
      <c r="BJ80" s="714"/>
      <c r="BK80" s="593"/>
      <c r="BL80" s="714"/>
      <c r="BM80" s="714"/>
      <c r="BN80" s="714"/>
      <c r="BO80" s="714"/>
      <c r="BP80" s="714"/>
      <c r="BQ80" s="593"/>
      <c r="BR80" s="593"/>
      <c r="BS80" s="714"/>
      <c r="BT80" s="714"/>
      <c r="BU80" s="714"/>
      <c r="BV80" s="714"/>
      <c r="BW80" s="593"/>
      <c r="BX80" s="714"/>
      <c r="BY80" s="714"/>
      <c r="BZ80" s="714"/>
      <c r="CA80" s="714"/>
      <c r="CB80" s="714"/>
      <c r="CC80" s="714"/>
      <c r="CD80" s="759"/>
      <c r="CE80" s="714"/>
      <c r="CF80" s="765"/>
      <c r="CG80" s="765"/>
      <c r="CH80" s="765"/>
      <c r="CI80" s="765"/>
      <c r="CJ80" s="765"/>
      <c r="CK80" s="765"/>
      <c r="CL80" s="714"/>
      <c r="CM80" s="714"/>
      <c r="CN80" s="714"/>
      <c r="CO80" s="714"/>
      <c r="CP80" s="714"/>
      <c r="CQ80" s="714"/>
      <c r="CR80" s="714"/>
      <c r="CS80" s="714"/>
      <c r="CT80" s="766"/>
      <c r="CU80" s="766"/>
      <c r="CV80" s="766"/>
    </row>
    <row r="81">
      <c r="A81" s="714"/>
      <c r="B81" s="760"/>
      <c r="C81" s="593"/>
      <c r="D81" s="593"/>
      <c r="E81" s="593"/>
      <c r="F81" s="593"/>
      <c r="G81" s="761"/>
      <c r="H81" s="761"/>
      <c r="I81" s="761"/>
      <c r="J81" s="761"/>
      <c r="K81" s="761"/>
      <c r="L81" s="761"/>
      <c r="M81" s="762"/>
      <c r="N81" s="714"/>
      <c r="O81" s="714"/>
      <c r="P81" s="714"/>
      <c r="Q81" s="714"/>
      <c r="R81" s="714"/>
      <c r="S81" s="714"/>
      <c r="T81" s="763"/>
      <c r="U81" s="714"/>
      <c r="V81" s="762"/>
      <c r="W81" s="714"/>
      <c r="X81" s="762"/>
      <c r="Y81" s="762"/>
      <c r="Z81" s="762"/>
      <c r="AA81" s="714"/>
      <c r="AB81" s="762"/>
      <c r="AC81" s="714"/>
      <c r="AD81" s="714"/>
      <c r="AE81" s="714"/>
      <c r="AF81" s="714"/>
      <c r="AG81" s="714"/>
      <c r="AH81" s="714"/>
      <c r="AI81" s="714"/>
      <c r="AJ81" s="714"/>
      <c r="AK81" s="714"/>
      <c r="AL81" s="761"/>
      <c r="AM81" s="762"/>
      <c r="AN81" s="762"/>
      <c r="AO81" s="761"/>
      <c r="AP81" s="761"/>
      <c r="AQ81" s="762"/>
      <c r="AR81" s="593"/>
      <c r="AS81" s="714"/>
      <c r="AT81" s="714"/>
      <c r="AU81" s="714"/>
      <c r="AV81" s="714"/>
      <c r="AW81" s="714"/>
      <c r="AX81" s="593"/>
      <c r="AY81" s="714"/>
      <c r="AZ81" s="714"/>
      <c r="BA81" s="714"/>
      <c r="BB81" s="714"/>
      <c r="BC81" s="714"/>
      <c r="BD81" s="593"/>
      <c r="BE81" s="714"/>
      <c r="BF81" s="714"/>
      <c r="BG81" s="714"/>
      <c r="BH81" s="714"/>
      <c r="BI81" s="714"/>
      <c r="BJ81" s="714"/>
      <c r="BK81" s="593"/>
      <c r="BL81" s="714"/>
      <c r="BM81" s="714"/>
      <c r="BN81" s="714"/>
      <c r="BO81" s="714"/>
      <c r="BP81" s="714"/>
      <c r="BQ81" s="593"/>
      <c r="BR81" s="593"/>
      <c r="BS81" s="714"/>
      <c r="BT81" s="714"/>
      <c r="BU81" s="714"/>
      <c r="BV81" s="714"/>
      <c r="BW81" s="593"/>
      <c r="BX81" s="714"/>
      <c r="BY81" s="714"/>
      <c r="BZ81" s="714"/>
      <c r="CA81" s="714"/>
      <c r="CB81" s="714"/>
      <c r="CC81" s="714"/>
      <c r="CD81" s="759"/>
      <c r="CE81" s="714"/>
      <c r="CF81" s="765"/>
      <c r="CG81" s="765"/>
      <c r="CH81" s="765"/>
      <c r="CI81" s="765"/>
      <c r="CJ81" s="765"/>
      <c r="CK81" s="765"/>
      <c r="CL81" s="714"/>
      <c r="CM81" s="714"/>
      <c r="CN81" s="714"/>
      <c r="CO81" s="714"/>
      <c r="CP81" s="714"/>
      <c r="CQ81" s="714"/>
      <c r="CR81" s="714"/>
      <c r="CS81" s="714"/>
      <c r="CT81" s="766"/>
      <c r="CU81" s="766"/>
      <c r="CV81" s="766"/>
    </row>
    <row r="82">
      <c r="A82" s="714"/>
      <c r="B82" s="760"/>
      <c r="C82" s="593"/>
      <c r="D82" s="593"/>
      <c r="E82" s="593"/>
      <c r="F82" s="593"/>
      <c r="G82" s="761"/>
      <c r="H82" s="761"/>
      <c r="I82" s="761"/>
      <c r="J82" s="761"/>
      <c r="K82" s="761"/>
      <c r="L82" s="761"/>
      <c r="M82" s="762"/>
      <c r="N82" s="714"/>
      <c r="O82" s="714"/>
      <c r="P82" s="714"/>
      <c r="Q82" s="714"/>
      <c r="R82" s="714"/>
      <c r="S82" s="714"/>
      <c r="T82" s="763"/>
      <c r="U82" s="714"/>
      <c r="V82" s="762"/>
      <c r="W82" s="714"/>
      <c r="X82" s="762"/>
      <c r="Y82" s="762"/>
      <c r="Z82" s="762"/>
      <c r="AA82" s="714"/>
      <c r="AB82" s="762"/>
      <c r="AC82" s="714"/>
      <c r="AD82" s="714"/>
      <c r="AE82" s="714"/>
      <c r="AF82" s="714"/>
      <c r="AG82" s="714"/>
      <c r="AH82" s="714"/>
      <c r="AI82" s="714"/>
      <c r="AJ82" s="714"/>
      <c r="AK82" s="714"/>
      <c r="AL82" s="761"/>
      <c r="AM82" s="762"/>
      <c r="AN82" s="762"/>
      <c r="AO82" s="761"/>
      <c r="AP82" s="761"/>
      <c r="AQ82" s="762"/>
      <c r="AR82" s="593"/>
      <c r="AS82" s="714"/>
      <c r="AT82" s="714"/>
      <c r="AU82" s="714"/>
      <c r="AV82" s="714"/>
      <c r="AW82" s="714"/>
      <c r="AX82" s="593"/>
      <c r="AY82" s="714"/>
      <c r="AZ82" s="714"/>
      <c r="BA82" s="714"/>
      <c r="BB82" s="714"/>
      <c r="BC82" s="714"/>
      <c r="BD82" s="593"/>
      <c r="BE82" s="714"/>
      <c r="BF82" s="714"/>
      <c r="BG82" s="714"/>
      <c r="BH82" s="714"/>
      <c r="BI82" s="714"/>
      <c r="BJ82" s="714"/>
      <c r="BK82" s="593"/>
      <c r="BL82" s="714"/>
      <c r="BM82" s="714"/>
      <c r="BN82" s="714"/>
      <c r="BO82" s="714"/>
      <c r="BP82" s="714"/>
      <c r="BQ82" s="593"/>
      <c r="BR82" s="593"/>
      <c r="BS82" s="714"/>
      <c r="BT82" s="714"/>
      <c r="BU82" s="714"/>
      <c r="BV82" s="714"/>
      <c r="BW82" s="593"/>
      <c r="BX82" s="714"/>
      <c r="BY82" s="714"/>
      <c r="BZ82" s="714"/>
      <c r="CA82" s="714"/>
      <c r="CB82" s="714"/>
      <c r="CC82" s="714"/>
      <c r="CD82" s="759"/>
      <c r="CE82" s="714"/>
      <c r="CF82" s="765"/>
      <c r="CG82" s="765"/>
      <c r="CH82" s="765"/>
      <c r="CI82" s="765"/>
      <c r="CJ82" s="765"/>
      <c r="CK82" s="765"/>
      <c r="CL82" s="714"/>
      <c r="CM82" s="714"/>
      <c r="CN82" s="714"/>
      <c r="CO82" s="714"/>
      <c r="CP82" s="714"/>
      <c r="CQ82" s="714"/>
      <c r="CR82" s="714"/>
      <c r="CS82" s="714"/>
      <c r="CT82" s="766"/>
      <c r="CU82" s="766"/>
      <c r="CV82" s="766"/>
    </row>
    <row r="83">
      <c r="A83" s="714"/>
      <c r="B83" s="760"/>
      <c r="C83" s="593"/>
      <c r="D83" s="593"/>
      <c r="E83" s="593"/>
      <c r="F83" s="593"/>
      <c r="G83" s="761"/>
      <c r="H83" s="761"/>
      <c r="I83" s="761"/>
      <c r="J83" s="761"/>
      <c r="K83" s="761"/>
      <c r="L83" s="761"/>
      <c r="M83" s="762"/>
      <c r="N83" s="714"/>
      <c r="O83" s="714"/>
      <c r="P83" s="714"/>
      <c r="Q83" s="714"/>
      <c r="R83" s="714"/>
      <c r="S83" s="714"/>
      <c r="T83" s="763"/>
      <c r="U83" s="714"/>
      <c r="V83" s="762"/>
      <c r="W83" s="714"/>
      <c r="X83" s="762"/>
      <c r="Y83" s="762"/>
      <c r="Z83" s="762"/>
      <c r="AA83" s="714"/>
      <c r="AB83" s="762"/>
      <c r="AC83" s="714"/>
      <c r="AD83" s="714"/>
      <c r="AE83" s="714"/>
      <c r="AF83" s="714"/>
      <c r="AG83" s="714"/>
      <c r="AH83" s="714"/>
      <c r="AI83" s="714"/>
      <c r="AJ83" s="714"/>
      <c r="AK83" s="714"/>
      <c r="AL83" s="761"/>
      <c r="AM83" s="762"/>
      <c r="AN83" s="762"/>
      <c r="AO83" s="761"/>
      <c r="AP83" s="761"/>
      <c r="AQ83" s="762"/>
      <c r="AR83" s="593"/>
      <c r="AS83" s="714"/>
      <c r="AT83" s="714"/>
      <c r="AU83" s="714"/>
      <c r="AV83" s="714"/>
      <c r="AW83" s="714"/>
      <c r="AX83" s="593"/>
      <c r="AY83" s="714"/>
      <c r="AZ83" s="714"/>
      <c r="BA83" s="714"/>
      <c r="BB83" s="714"/>
      <c r="BC83" s="714"/>
      <c r="BD83" s="593"/>
      <c r="BE83" s="714"/>
      <c r="BF83" s="714"/>
      <c r="BG83" s="714"/>
      <c r="BH83" s="714"/>
      <c r="BI83" s="714"/>
      <c r="BJ83" s="714"/>
      <c r="BK83" s="593"/>
      <c r="BL83" s="714"/>
      <c r="BM83" s="714"/>
      <c r="BN83" s="714"/>
      <c r="BO83" s="714"/>
      <c r="BP83" s="714"/>
      <c r="BQ83" s="593"/>
      <c r="BR83" s="593"/>
      <c r="BS83" s="714"/>
      <c r="BT83" s="714"/>
      <c r="BU83" s="714"/>
      <c r="BV83" s="714"/>
      <c r="BW83" s="593"/>
      <c r="BX83" s="714"/>
      <c r="BY83" s="714"/>
      <c r="BZ83" s="714"/>
      <c r="CA83" s="714"/>
      <c r="CB83" s="714"/>
      <c r="CC83" s="714"/>
      <c r="CD83" s="759"/>
      <c r="CE83" s="714"/>
      <c r="CF83" s="765"/>
      <c r="CG83" s="765"/>
      <c r="CH83" s="765"/>
      <c r="CI83" s="765"/>
      <c r="CJ83" s="765"/>
      <c r="CK83" s="765"/>
      <c r="CL83" s="714"/>
      <c r="CM83" s="714"/>
      <c r="CN83" s="714"/>
      <c r="CO83" s="714"/>
      <c r="CP83" s="714"/>
      <c r="CQ83" s="714"/>
      <c r="CR83" s="714"/>
      <c r="CS83" s="714"/>
      <c r="CT83" s="766"/>
      <c r="CU83" s="766"/>
      <c r="CV83" s="766"/>
    </row>
    <row r="84">
      <c r="A84" s="714"/>
      <c r="B84" s="760"/>
      <c r="C84" s="593"/>
      <c r="D84" s="593"/>
      <c r="E84" s="593"/>
      <c r="F84" s="593"/>
      <c r="G84" s="761"/>
      <c r="H84" s="761"/>
      <c r="I84" s="761"/>
      <c r="J84" s="761"/>
      <c r="K84" s="761"/>
      <c r="L84" s="761"/>
      <c r="M84" s="762"/>
      <c r="N84" s="714"/>
      <c r="O84" s="714"/>
      <c r="P84" s="714"/>
      <c r="Q84" s="714"/>
      <c r="R84" s="714"/>
      <c r="S84" s="714"/>
      <c r="T84" s="763"/>
      <c r="U84" s="714"/>
      <c r="V84" s="762"/>
      <c r="W84" s="714"/>
      <c r="X84" s="762"/>
      <c r="Y84" s="762"/>
      <c r="Z84" s="762"/>
      <c r="AA84" s="714"/>
      <c r="AB84" s="762"/>
      <c r="AC84" s="714"/>
      <c r="AD84" s="714"/>
      <c r="AE84" s="714"/>
      <c r="AF84" s="714"/>
      <c r="AG84" s="714"/>
      <c r="AH84" s="714"/>
      <c r="AI84" s="714"/>
      <c r="AJ84" s="714"/>
      <c r="AK84" s="714"/>
      <c r="AL84" s="761"/>
      <c r="AM84" s="762"/>
      <c r="AN84" s="762"/>
      <c r="AO84" s="761"/>
      <c r="AP84" s="761"/>
      <c r="AQ84" s="762"/>
      <c r="AR84" s="593"/>
      <c r="AS84" s="714"/>
      <c r="AT84" s="714"/>
      <c r="AU84" s="714"/>
      <c r="AV84" s="714"/>
      <c r="AW84" s="714"/>
      <c r="AX84" s="593"/>
      <c r="AY84" s="714"/>
      <c r="AZ84" s="714"/>
      <c r="BA84" s="714"/>
      <c r="BB84" s="714"/>
      <c r="BC84" s="714"/>
      <c r="BD84" s="593"/>
      <c r="BE84" s="714"/>
      <c r="BF84" s="714"/>
      <c r="BG84" s="714"/>
      <c r="BH84" s="714"/>
      <c r="BI84" s="714"/>
      <c r="BJ84" s="714"/>
      <c r="BK84" s="593"/>
      <c r="BL84" s="714"/>
      <c r="BM84" s="714"/>
      <c r="BN84" s="714"/>
      <c r="BO84" s="714"/>
      <c r="BP84" s="714"/>
      <c r="BQ84" s="593"/>
      <c r="BR84" s="593"/>
      <c r="BS84" s="714"/>
      <c r="BT84" s="714"/>
      <c r="BU84" s="714"/>
      <c r="BV84" s="714"/>
      <c r="BW84" s="593"/>
      <c r="BX84" s="714"/>
      <c r="BY84" s="714"/>
      <c r="BZ84" s="714"/>
      <c r="CA84" s="714"/>
      <c r="CB84" s="714"/>
      <c r="CC84" s="714"/>
      <c r="CD84" s="759"/>
      <c r="CE84" s="714"/>
      <c r="CF84" s="765"/>
      <c r="CG84" s="765"/>
      <c r="CH84" s="765"/>
      <c r="CI84" s="765"/>
      <c r="CJ84" s="765"/>
      <c r="CK84" s="765"/>
      <c r="CL84" s="714"/>
      <c r="CM84" s="714"/>
      <c r="CN84" s="714"/>
      <c r="CO84" s="714"/>
      <c r="CP84" s="714"/>
      <c r="CQ84" s="714"/>
      <c r="CR84" s="714"/>
      <c r="CS84" s="714"/>
      <c r="CT84" s="766"/>
      <c r="CU84" s="766"/>
      <c r="CV84" s="766"/>
    </row>
    <row r="85">
      <c r="A85" s="584"/>
      <c r="B85" s="760"/>
      <c r="C85" s="593"/>
      <c r="D85" s="593"/>
      <c r="E85" s="593"/>
      <c r="F85" s="593"/>
      <c r="G85" s="761"/>
      <c r="H85" s="761"/>
      <c r="I85" s="761"/>
      <c r="J85" s="761"/>
      <c r="K85" s="761"/>
      <c r="L85" s="761"/>
      <c r="M85" s="762"/>
      <c r="N85" s="584"/>
      <c r="O85" s="584"/>
      <c r="P85" s="584"/>
      <c r="Q85" s="584"/>
      <c r="R85" s="584"/>
      <c r="S85" s="584"/>
      <c r="T85" s="763"/>
      <c r="U85" s="584"/>
      <c r="V85" s="762"/>
      <c r="W85" s="584"/>
      <c r="X85" s="762"/>
      <c r="Y85" s="762"/>
      <c r="Z85" s="762"/>
      <c r="AA85" s="584"/>
      <c r="AB85" s="762"/>
      <c r="AC85" s="584"/>
      <c r="AD85" s="584"/>
      <c r="AE85" s="584"/>
      <c r="AF85" s="584"/>
      <c r="AG85" s="584"/>
      <c r="AH85" s="584"/>
      <c r="AI85" s="584"/>
      <c r="AJ85" s="584"/>
      <c r="AK85" s="584"/>
      <c r="AL85" s="761"/>
      <c r="AM85" s="762"/>
      <c r="AN85" s="762"/>
      <c r="AO85" s="761"/>
      <c r="AP85" s="761"/>
      <c r="AQ85" s="762"/>
      <c r="AR85" s="593"/>
      <c r="AS85" s="584"/>
      <c r="AT85" s="584"/>
      <c r="AU85" s="584"/>
      <c r="AV85" s="584"/>
      <c r="AW85" s="584"/>
      <c r="AX85" s="593"/>
      <c r="AY85" s="584"/>
      <c r="AZ85" s="584"/>
      <c r="BA85" s="584"/>
      <c r="BB85" s="584"/>
      <c r="BC85" s="584"/>
      <c r="BD85" s="593"/>
      <c r="BE85" s="584"/>
      <c r="BF85" s="584"/>
      <c r="BG85" s="584"/>
      <c r="BH85" s="584"/>
      <c r="BI85" s="584"/>
      <c r="BJ85" s="584"/>
      <c r="BK85" s="593"/>
      <c r="BL85" s="584"/>
      <c r="BM85" s="584"/>
      <c r="BN85" s="584"/>
      <c r="BO85" s="584"/>
      <c r="BP85" s="584"/>
      <c r="BQ85" s="593"/>
      <c r="BR85" s="593"/>
      <c r="BS85" s="584"/>
      <c r="BT85" s="584"/>
      <c r="BU85" s="584"/>
      <c r="BV85" s="584"/>
      <c r="BW85" s="593"/>
      <c r="BX85" s="584"/>
      <c r="BY85" s="584"/>
      <c r="BZ85" s="584"/>
      <c r="CA85" s="584"/>
      <c r="CB85" s="584"/>
      <c r="CC85" s="584"/>
      <c r="CD85" s="759"/>
      <c r="CE85" s="714"/>
      <c r="CF85" s="765"/>
      <c r="CG85" s="765"/>
      <c r="CH85" s="765"/>
      <c r="CI85" s="765"/>
      <c r="CJ85" s="765"/>
      <c r="CK85" s="765"/>
      <c r="CL85" s="714"/>
      <c r="CM85" s="714"/>
      <c r="CN85" s="714"/>
      <c r="CO85" s="714"/>
      <c r="CP85" s="714"/>
      <c r="CQ85" s="714"/>
      <c r="CR85" s="714"/>
      <c r="CS85" s="714"/>
      <c r="CT85" s="766"/>
      <c r="CU85" s="766"/>
      <c r="CV85" s="766"/>
    </row>
    <row r="86" ht="13.5" customHeight="1">
      <c r="A86" s="584"/>
      <c r="B86" s="760"/>
      <c r="C86" s="593"/>
      <c r="D86" s="593"/>
      <c r="E86" s="593"/>
      <c r="F86" s="593"/>
      <c r="G86" s="761"/>
      <c r="H86" s="761"/>
      <c r="I86" s="761"/>
      <c r="J86" s="761"/>
      <c r="K86" s="761"/>
      <c r="L86" s="761"/>
      <c r="M86" s="762"/>
      <c r="N86" s="584"/>
      <c r="O86" s="584"/>
      <c r="P86" s="584"/>
      <c r="Q86" s="584"/>
      <c r="R86" s="584"/>
      <c r="S86" s="584"/>
      <c r="T86" s="763"/>
      <c r="U86" s="584"/>
      <c r="V86" s="762"/>
      <c r="W86" s="584"/>
      <c r="X86" s="762"/>
      <c r="Y86" s="762"/>
      <c r="Z86" s="762"/>
      <c r="AA86" s="584"/>
      <c r="AB86" s="762"/>
      <c r="AC86" s="584"/>
      <c r="AD86" s="584"/>
      <c r="AE86" s="584"/>
      <c r="AF86" s="584"/>
      <c r="AG86" s="584"/>
      <c r="AH86" s="584"/>
      <c r="AI86" s="584"/>
      <c r="AJ86" s="584"/>
      <c r="AK86" s="584"/>
      <c r="AL86" s="761"/>
      <c r="AM86" s="762"/>
      <c r="AN86" s="762"/>
      <c r="AO86" s="761"/>
      <c r="AP86" s="761"/>
      <c r="AQ86" s="762"/>
      <c r="AR86" s="593"/>
      <c r="AS86" s="584"/>
      <c r="AT86" s="584"/>
      <c r="AU86" s="584"/>
      <c r="AV86" s="584"/>
      <c r="AW86" s="584"/>
      <c r="AX86" s="593"/>
      <c r="AY86" s="584"/>
      <c r="AZ86" s="584"/>
      <c r="BA86" s="584"/>
      <c r="BB86" s="584"/>
      <c r="BC86" s="584"/>
      <c r="BD86" s="593"/>
      <c r="BE86" s="584"/>
      <c r="BF86" s="584"/>
      <c r="BG86" s="584"/>
      <c r="BH86" s="584"/>
      <c r="BI86" s="584"/>
      <c r="BJ86" s="584"/>
      <c r="BK86" s="593"/>
      <c r="BL86" s="584"/>
      <c r="BM86" s="584"/>
      <c r="BN86" s="584"/>
      <c r="BO86" s="584"/>
      <c r="BP86" s="584"/>
      <c r="BQ86" s="593"/>
      <c r="BR86" s="593"/>
      <c r="BS86" s="584"/>
      <c r="BT86" s="584"/>
      <c r="BU86" s="584"/>
      <c r="BV86" s="584"/>
      <c r="BW86" s="593"/>
      <c r="BX86" s="584"/>
      <c r="BY86" s="584"/>
      <c r="BZ86" s="584"/>
      <c r="CA86" s="584"/>
      <c r="CB86" s="584"/>
      <c r="CC86" s="584"/>
      <c r="CD86" s="759"/>
      <c r="CE86" s="584"/>
      <c r="CF86" s="43"/>
      <c r="CG86" s="43"/>
      <c r="CH86" s="43"/>
      <c r="CI86" s="43"/>
      <c r="CJ86" s="43"/>
      <c r="CK86" s="43"/>
      <c r="CL86" s="584"/>
      <c r="CM86" s="584"/>
      <c r="CN86" s="584"/>
      <c r="CO86" s="584"/>
      <c r="CP86" s="584"/>
      <c r="CQ86" s="584"/>
      <c r="CR86" s="584"/>
      <c r="CS86" s="584"/>
      <c r="CT86" s="695"/>
      <c r="CU86" s="695"/>
      <c r="CV86" s="695"/>
    </row>
    <row r="87" ht="13.5" customHeight="1">
      <c r="A87" s="584"/>
      <c r="B87" s="760"/>
      <c r="C87" s="593"/>
      <c r="D87" s="593"/>
      <c r="E87" s="593"/>
      <c r="F87" s="593"/>
      <c r="G87" s="761"/>
      <c r="H87" s="761"/>
      <c r="I87" s="761"/>
      <c r="J87" s="761"/>
      <c r="K87" s="761"/>
      <c r="L87" s="761"/>
      <c r="M87" s="762"/>
      <c r="N87" s="584"/>
      <c r="O87" s="584"/>
      <c r="P87" s="584"/>
      <c r="Q87" s="584"/>
      <c r="R87" s="584"/>
      <c r="S87" s="584"/>
      <c r="T87" s="763"/>
      <c r="U87" s="584"/>
      <c r="V87" s="762"/>
      <c r="W87" s="584"/>
      <c r="X87" s="762"/>
      <c r="Y87" s="762"/>
      <c r="Z87" s="762"/>
      <c r="AA87" s="584"/>
      <c r="AB87" s="762"/>
      <c r="AC87" s="584"/>
      <c r="AD87" s="584"/>
      <c r="AE87" s="584"/>
      <c r="AF87" s="584"/>
      <c r="AG87" s="584"/>
      <c r="AH87" s="584"/>
      <c r="AI87" s="584"/>
      <c r="AJ87" s="584"/>
      <c r="AK87" s="584"/>
      <c r="AL87" s="761"/>
      <c r="AM87" s="762"/>
      <c r="AN87" s="762"/>
      <c r="AO87" s="761"/>
      <c r="AP87" s="761"/>
      <c r="AQ87" s="762"/>
      <c r="AR87" s="593"/>
      <c r="AS87" s="584"/>
      <c r="AT87" s="584"/>
      <c r="AU87" s="584"/>
      <c r="AV87" s="584"/>
      <c r="AW87" s="584"/>
      <c r="AX87" s="593"/>
      <c r="AY87" s="584"/>
      <c r="AZ87" s="584"/>
      <c r="BA87" s="584"/>
      <c r="BB87" s="584"/>
      <c r="BC87" s="584"/>
      <c r="BD87" s="593"/>
      <c r="BE87" s="584"/>
      <c r="BF87" s="584"/>
      <c r="BG87" s="584"/>
      <c r="BH87" s="584"/>
      <c r="BI87" s="584"/>
      <c r="BJ87" s="584"/>
      <c r="BK87" s="593"/>
      <c r="BL87" s="584"/>
      <c r="BM87" s="584"/>
      <c r="BN87" s="584"/>
      <c r="BO87" s="584"/>
      <c r="BP87" s="584"/>
      <c r="BQ87" s="593"/>
      <c r="BR87" s="593"/>
      <c r="BS87" s="584"/>
      <c r="BT87" s="584"/>
      <c r="BU87" s="584"/>
      <c r="BV87" s="584"/>
      <c r="BW87" s="593"/>
      <c r="BX87" s="584"/>
      <c r="BY87" s="584"/>
      <c r="BZ87" s="584"/>
      <c r="CA87" s="584"/>
      <c r="CB87" s="584"/>
      <c r="CC87" s="584"/>
      <c r="CD87" s="759"/>
      <c r="CE87" s="584"/>
      <c r="CF87" s="43"/>
      <c r="CG87" s="43"/>
      <c r="CH87" s="43"/>
      <c r="CI87" s="43"/>
      <c r="CJ87" s="43"/>
      <c r="CK87" s="43"/>
      <c r="CL87" s="584"/>
      <c r="CM87" s="584"/>
      <c r="CN87" s="584"/>
      <c r="CO87" s="584"/>
      <c r="CP87" s="584"/>
      <c r="CQ87" s="584"/>
      <c r="CR87" s="584"/>
      <c r="CS87" s="584"/>
      <c r="CT87" s="695"/>
      <c r="CU87" s="695"/>
      <c r="CV87" s="695"/>
    </row>
    <row r="88" ht="13.5" customHeight="1">
      <c r="A88" s="584"/>
      <c r="B88" s="760"/>
      <c r="C88" s="593"/>
      <c r="D88" s="593"/>
      <c r="E88" s="593"/>
      <c r="F88" s="593"/>
      <c r="G88" s="761"/>
      <c r="H88" s="761"/>
      <c r="I88" s="761"/>
      <c r="J88" s="761"/>
      <c r="K88" s="761"/>
      <c r="L88" s="761"/>
      <c r="M88" s="762"/>
      <c r="N88" s="584"/>
      <c r="O88" s="584"/>
      <c r="P88" s="584"/>
      <c r="Q88" s="584"/>
      <c r="R88" s="584"/>
      <c r="S88" s="584"/>
      <c r="T88" s="763"/>
      <c r="U88" s="584"/>
      <c r="V88" s="762"/>
      <c r="W88" s="584"/>
      <c r="X88" s="762"/>
      <c r="Y88" s="762"/>
      <c r="Z88" s="762"/>
      <c r="AA88" s="584"/>
      <c r="AB88" s="762"/>
      <c r="AC88" s="584"/>
      <c r="AD88" s="584"/>
      <c r="AE88" s="584"/>
      <c r="AF88" s="584"/>
      <c r="AG88" s="584"/>
      <c r="AH88" s="584"/>
      <c r="AI88" s="584"/>
      <c r="AJ88" s="584"/>
      <c r="AK88" s="584"/>
      <c r="AL88" s="761"/>
      <c r="AM88" s="762"/>
      <c r="AN88" s="762"/>
      <c r="AO88" s="761"/>
      <c r="AP88" s="761"/>
      <c r="AQ88" s="762"/>
      <c r="AR88" s="593"/>
      <c r="AS88" s="584"/>
      <c r="AT88" s="584"/>
      <c r="AU88" s="584"/>
      <c r="AV88" s="584"/>
      <c r="AW88" s="584"/>
      <c r="AX88" s="593"/>
      <c r="AY88" s="584"/>
      <c r="AZ88" s="584"/>
      <c r="BA88" s="584"/>
      <c r="BB88" s="584"/>
      <c r="BC88" s="584"/>
      <c r="BD88" s="593"/>
      <c r="BE88" s="584"/>
      <c r="BF88" s="584"/>
      <c r="BG88" s="584"/>
      <c r="BH88" s="584"/>
      <c r="BI88" s="584"/>
      <c r="BJ88" s="584"/>
      <c r="BK88" s="593"/>
      <c r="BL88" s="584"/>
      <c r="BM88" s="584"/>
      <c r="BN88" s="584"/>
      <c r="BO88" s="584"/>
      <c r="BP88" s="584"/>
      <c r="BQ88" s="593"/>
      <c r="BR88" s="593"/>
      <c r="BS88" s="584"/>
      <c r="BT88" s="584"/>
      <c r="BU88" s="584"/>
      <c r="BV88" s="584"/>
      <c r="BW88" s="593"/>
      <c r="BX88" s="584"/>
      <c r="BY88" s="584"/>
      <c r="BZ88" s="584"/>
      <c r="CA88" s="584"/>
      <c r="CB88" s="584"/>
      <c r="CC88" s="584"/>
      <c r="CD88" s="759"/>
      <c r="CE88" s="584"/>
      <c r="CF88" s="43"/>
      <c r="CG88" s="43"/>
      <c r="CH88" s="43"/>
      <c r="CI88" s="43"/>
      <c r="CJ88" s="43"/>
      <c r="CK88" s="43"/>
      <c r="CL88" s="584"/>
      <c r="CM88" s="584"/>
      <c r="CN88" s="584"/>
      <c r="CO88" s="584"/>
      <c r="CP88" s="584"/>
      <c r="CQ88" s="584"/>
      <c r="CR88" s="584"/>
      <c r="CS88" s="584"/>
      <c r="CT88" s="695"/>
      <c r="CU88" s="695"/>
      <c r="CV88" s="695"/>
    </row>
    <row r="89" ht="13.5" customHeight="1">
      <c r="A89" s="584"/>
      <c r="B89" s="760"/>
      <c r="C89" s="593"/>
      <c r="D89" s="593"/>
      <c r="E89" s="593"/>
      <c r="F89" s="593"/>
      <c r="G89" s="761"/>
      <c r="H89" s="761"/>
      <c r="I89" s="761"/>
      <c r="J89" s="761"/>
      <c r="K89" s="761"/>
      <c r="L89" s="761"/>
      <c r="M89" s="762"/>
      <c r="N89" s="584"/>
      <c r="O89" s="584"/>
      <c r="P89" s="584"/>
      <c r="Q89" s="584"/>
      <c r="R89" s="584"/>
      <c r="S89" s="584"/>
      <c r="T89" s="763"/>
      <c r="U89" s="584"/>
      <c r="V89" s="762"/>
      <c r="W89" s="584"/>
      <c r="X89" s="762"/>
      <c r="Y89" s="762"/>
      <c r="Z89" s="762"/>
      <c r="AA89" s="584"/>
      <c r="AB89" s="762"/>
      <c r="AC89" s="584"/>
      <c r="AD89" s="584"/>
      <c r="AE89" s="584"/>
      <c r="AF89" s="584"/>
      <c r="AG89" s="584"/>
      <c r="AH89" s="584"/>
      <c r="AI89" s="584"/>
      <c r="AJ89" s="584"/>
      <c r="AK89" s="584"/>
      <c r="AL89" s="761"/>
      <c r="AM89" s="762"/>
      <c r="AN89" s="762"/>
      <c r="AO89" s="761"/>
      <c r="AP89" s="761"/>
      <c r="AQ89" s="762"/>
      <c r="AR89" s="593"/>
      <c r="AS89" s="584"/>
      <c r="AT89" s="584"/>
      <c r="AU89" s="584"/>
      <c r="AV89" s="584"/>
      <c r="AW89" s="584"/>
      <c r="AX89" s="593"/>
      <c r="AY89" s="584"/>
      <c r="AZ89" s="584"/>
      <c r="BA89" s="584"/>
      <c r="BB89" s="584"/>
      <c r="BC89" s="584"/>
      <c r="BD89" s="593"/>
      <c r="BE89" s="584"/>
      <c r="BF89" s="584"/>
      <c r="BG89" s="584"/>
      <c r="BH89" s="584"/>
      <c r="BI89" s="584"/>
      <c r="BJ89" s="584"/>
      <c r="BK89" s="593"/>
      <c r="BL89" s="584"/>
      <c r="BM89" s="584"/>
      <c r="BN89" s="584"/>
      <c r="BO89" s="584"/>
      <c r="BP89" s="584"/>
      <c r="BQ89" s="593"/>
      <c r="BR89" s="593"/>
      <c r="BS89" s="584"/>
      <c r="BT89" s="584"/>
      <c r="BU89" s="584"/>
      <c r="BV89" s="584"/>
      <c r="BW89" s="593"/>
      <c r="BX89" s="584"/>
      <c r="BY89" s="584"/>
      <c r="BZ89" s="584"/>
      <c r="CA89" s="584"/>
      <c r="CB89" s="584"/>
      <c r="CC89" s="584"/>
      <c r="CD89" s="759"/>
      <c r="CE89" s="584"/>
      <c r="CF89" s="43"/>
      <c r="CG89" s="43"/>
      <c r="CH89" s="43"/>
      <c r="CI89" s="43"/>
      <c r="CJ89" s="43"/>
      <c r="CK89" s="43"/>
      <c r="CL89" s="584"/>
      <c r="CM89" s="584"/>
      <c r="CN89" s="584"/>
      <c r="CO89" s="584"/>
      <c r="CP89" s="584"/>
      <c r="CQ89" s="584"/>
      <c r="CR89" s="584"/>
      <c r="CS89" s="584"/>
      <c r="CT89" s="695"/>
      <c r="CU89" s="695"/>
      <c r="CV89" s="695"/>
    </row>
    <row r="90" ht="13.5" customHeight="1">
      <c r="A90" s="584"/>
      <c r="B90" s="760"/>
      <c r="C90" s="593"/>
      <c r="D90" s="593"/>
      <c r="E90" s="593"/>
      <c r="F90" s="593"/>
      <c r="G90" s="761"/>
      <c r="H90" s="761"/>
      <c r="I90" s="761"/>
      <c r="J90" s="761"/>
      <c r="K90" s="761"/>
      <c r="L90" s="761"/>
      <c r="M90" s="762"/>
      <c r="N90" s="584"/>
      <c r="O90" s="584"/>
      <c r="P90" s="584"/>
      <c r="Q90" s="584"/>
      <c r="R90" s="584"/>
      <c r="S90" s="584"/>
      <c r="T90" s="763"/>
      <c r="U90" s="584"/>
      <c r="V90" s="762"/>
      <c r="W90" s="584"/>
      <c r="X90" s="762"/>
      <c r="Y90" s="762"/>
      <c r="Z90" s="762"/>
      <c r="AA90" s="584"/>
      <c r="AB90" s="762"/>
      <c r="AC90" s="584"/>
      <c r="AD90" s="584"/>
      <c r="AE90" s="584"/>
      <c r="AF90" s="584"/>
      <c r="AG90" s="584"/>
      <c r="AH90" s="584"/>
      <c r="AI90" s="584"/>
      <c r="AJ90" s="584"/>
      <c r="AK90" s="584"/>
      <c r="AL90" s="761"/>
      <c r="AM90" s="762"/>
      <c r="AN90" s="762"/>
      <c r="AO90" s="761"/>
      <c r="AP90" s="761"/>
      <c r="AQ90" s="762"/>
      <c r="AR90" s="593"/>
      <c r="AS90" s="584"/>
      <c r="AT90" s="584"/>
      <c r="AU90" s="584"/>
      <c r="AV90" s="584"/>
      <c r="AW90" s="584"/>
      <c r="AX90" s="593"/>
      <c r="AY90" s="584"/>
      <c r="AZ90" s="584"/>
      <c r="BA90" s="584"/>
      <c r="BB90" s="584"/>
      <c r="BC90" s="584"/>
      <c r="BD90" s="593"/>
      <c r="BE90" s="584"/>
      <c r="BF90" s="584"/>
      <c r="BG90" s="584"/>
      <c r="BH90" s="584"/>
      <c r="BI90" s="584"/>
      <c r="BJ90" s="584"/>
      <c r="BK90" s="593"/>
      <c r="BL90" s="584"/>
      <c r="BM90" s="584"/>
      <c r="BN90" s="584"/>
      <c r="BO90" s="584"/>
      <c r="BP90" s="584"/>
      <c r="BQ90" s="593"/>
      <c r="BR90" s="593"/>
      <c r="BS90" s="584"/>
      <c r="BT90" s="584"/>
      <c r="BU90" s="584"/>
      <c r="BV90" s="584"/>
      <c r="BW90" s="593"/>
      <c r="BX90" s="584"/>
      <c r="BY90" s="584"/>
      <c r="BZ90" s="584"/>
      <c r="CA90" s="584"/>
      <c r="CB90" s="584"/>
      <c r="CC90" s="584"/>
      <c r="CD90" s="759"/>
      <c r="CE90" s="584"/>
      <c r="CF90" s="43"/>
      <c r="CG90" s="43"/>
      <c r="CH90" s="43"/>
      <c r="CI90" s="43"/>
      <c r="CJ90" s="43"/>
      <c r="CK90" s="43"/>
      <c r="CL90" s="584"/>
      <c r="CM90" s="584"/>
      <c r="CN90" s="584"/>
      <c r="CO90" s="584"/>
      <c r="CP90" s="584"/>
      <c r="CQ90" s="584"/>
      <c r="CR90" s="584"/>
      <c r="CS90" s="584"/>
      <c r="CT90" s="695"/>
      <c r="CU90" s="695"/>
      <c r="CV90" s="695"/>
    </row>
    <row r="91" ht="13.5" customHeight="1">
      <c r="A91" s="584"/>
      <c r="B91" s="760"/>
      <c r="C91" s="593"/>
      <c r="D91" s="593"/>
      <c r="E91" s="593"/>
      <c r="F91" s="593"/>
      <c r="G91" s="761"/>
      <c r="H91" s="761"/>
      <c r="I91" s="761"/>
      <c r="J91" s="761"/>
      <c r="K91" s="761"/>
      <c r="L91" s="761"/>
      <c r="M91" s="762"/>
      <c r="N91" s="584"/>
      <c r="O91" s="584"/>
      <c r="P91" s="584"/>
      <c r="Q91" s="584"/>
      <c r="R91" s="584"/>
      <c r="S91" s="584"/>
      <c r="T91" s="763"/>
      <c r="U91" s="584"/>
      <c r="V91" s="762"/>
      <c r="W91" s="584"/>
      <c r="X91" s="762"/>
      <c r="Y91" s="762"/>
      <c r="Z91" s="762"/>
      <c r="AA91" s="584"/>
      <c r="AB91" s="762"/>
      <c r="AC91" s="584"/>
      <c r="AD91" s="584"/>
      <c r="AE91" s="584"/>
      <c r="AF91" s="584"/>
      <c r="AG91" s="584"/>
      <c r="AH91" s="584"/>
      <c r="AI91" s="584"/>
      <c r="AJ91" s="584"/>
      <c r="AK91" s="584"/>
      <c r="AL91" s="761"/>
      <c r="AM91" s="762"/>
      <c r="AN91" s="762"/>
      <c r="AO91" s="761"/>
      <c r="AP91" s="761"/>
      <c r="AQ91" s="762"/>
      <c r="AR91" s="593"/>
      <c r="AS91" s="584"/>
      <c r="AT91" s="584"/>
      <c r="AU91" s="584"/>
      <c r="AV91" s="584"/>
      <c r="AW91" s="584"/>
      <c r="AX91" s="593"/>
      <c r="AY91" s="584"/>
      <c r="AZ91" s="584"/>
      <c r="BA91" s="584"/>
      <c r="BB91" s="584"/>
      <c r="BC91" s="584"/>
      <c r="BD91" s="593"/>
      <c r="BE91" s="584"/>
      <c r="BF91" s="584"/>
      <c r="BG91" s="584"/>
      <c r="BH91" s="584"/>
      <c r="BI91" s="584"/>
      <c r="BJ91" s="584"/>
      <c r="BK91" s="593"/>
      <c r="BL91" s="584"/>
      <c r="BM91" s="584"/>
      <c r="BN91" s="584"/>
      <c r="BO91" s="584"/>
      <c r="BP91" s="584"/>
      <c r="BQ91" s="593"/>
      <c r="BR91" s="593"/>
      <c r="BS91" s="584"/>
      <c r="BT91" s="584"/>
      <c r="BU91" s="584"/>
      <c r="BV91" s="584"/>
      <c r="BW91" s="593"/>
      <c r="BX91" s="584"/>
      <c r="BY91" s="584"/>
      <c r="BZ91" s="584"/>
      <c r="CA91" s="584"/>
      <c r="CB91" s="584"/>
      <c r="CC91" s="584"/>
      <c r="CD91" s="759"/>
      <c r="CE91" s="584"/>
      <c r="CF91" s="43"/>
      <c r="CG91" s="43"/>
      <c r="CH91" s="43"/>
      <c r="CI91" s="43"/>
      <c r="CJ91" s="43"/>
      <c r="CK91" s="43"/>
      <c r="CL91" s="584"/>
      <c r="CM91" s="584"/>
      <c r="CN91" s="584"/>
      <c r="CO91" s="584"/>
      <c r="CP91" s="584"/>
      <c r="CQ91" s="584"/>
      <c r="CR91" s="584"/>
      <c r="CS91" s="584"/>
      <c r="CT91" s="695"/>
      <c r="CU91" s="695"/>
      <c r="CV91" s="695"/>
    </row>
    <row r="92" ht="13.5" customHeight="1">
      <c r="A92" s="584"/>
      <c r="B92" s="760"/>
      <c r="C92" s="593"/>
      <c r="D92" s="593"/>
      <c r="E92" s="593"/>
      <c r="F92" s="593"/>
      <c r="G92" s="761"/>
      <c r="H92" s="761"/>
      <c r="I92" s="761"/>
      <c r="J92" s="761"/>
      <c r="K92" s="761"/>
      <c r="L92" s="761"/>
      <c r="M92" s="762"/>
      <c r="N92" s="584"/>
      <c r="O92" s="584"/>
      <c r="P92" s="584"/>
      <c r="Q92" s="584"/>
      <c r="R92" s="584"/>
      <c r="S92" s="584"/>
      <c r="T92" s="763"/>
      <c r="U92" s="584"/>
      <c r="V92" s="762"/>
      <c r="W92" s="584"/>
      <c r="X92" s="762"/>
      <c r="Y92" s="762"/>
      <c r="Z92" s="762"/>
      <c r="AA92" s="584"/>
      <c r="AB92" s="762"/>
      <c r="AC92" s="584"/>
      <c r="AD92" s="584"/>
      <c r="AE92" s="584"/>
      <c r="AF92" s="584"/>
      <c r="AG92" s="584"/>
      <c r="AH92" s="584"/>
      <c r="AI92" s="584"/>
      <c r="AJ92" s="584"/>
      <c r="AK92" s="584"/>
      <c r="AL92" s="761"/>
      <c r="AM92" s="762"/>
      <c r="AN92" s="762"/>
      <c r="AO92" s="761"/>
      <c r="AP92" s="761"/>
      <c r="AQ92" s="762"/>
      <c r="AR92" s="593"/>
      <c r="AS92" s="584"/>
      <c r="AT92" s="584"/>
      <c r="AU92" s="584"/>
      <c r="AV92" s="584"/>
      <c r="AW92" s="584"/>
      <c r="AX92" s="593"/>
      <c r="AY92" s="584"/>
      <c r="AZ92" s="584"/>
      <c r="BA92" s="584"/>
      <c r="BB92" s="584"/>
      <c r="BC92" s="584"/>
      <c r="BD92" s="593"/>
      <c r="BE92" s="584"/>
      <c r="BF92" s="584"/>
      <c r="BG92" s="584"/>
      <c r="BH92" s="584"/>
      <c r="BI92" s="584"/>
      <c r="BJ92" s="584"/>
      <c r="BK92" s="593"/>
      <c r="BL92" s="584"/>
      <c r="BM92" s="584"/>
      <c r="BN92" s="584"/>
      <c r="BO92" s="584"/>
      <c r="BP92" s="584"/>
      <c r="BQ92" s="593"/>
      <c r="BR92" s="593"/>
      <c r="BS92" s="584"/>
      <c r="BT92" s="584"/>
      <c r="BU92" s="584"/>
      <c r="BV92" s="584"/>
      <c r="BW92" s="593"/>
      <c r="BX92" s="584"/>
      <c r="BY92" s="584"/>
      <c r="BZ92" s="584"/>
      <c r="CA92" s="584"/>
      <c r="CB92" s="584"/>
      <c r="CC92" s="584"/>
      <c r="CD92" s="759"/>
      <c r="CE92" s="584"/>
      <c r="CF92" s="43"/>
      <c r="CG92" s="43"/>
      <c r="CH92" s="43"/>
      <c r="CI92" s="43"/>
      <c r="CJ92" s="43"/>
      <c r="CK92" s="43"/>
      <c r="CL92" s="584"/>
      <c r="CM92" s="584"/>
      <c r="CN92" s="584"/>
      <c r="CO92" s="584"/>
      <c r="CP92" s="584"/>
      <c r="CQ92" s="584"/>
      <c r="CR92" s="584"/>
      <c r="CS92" s="584"/>
      <c r="CT92" s="695"/>
      <c r="CU92" s="695"/>
      <c r="CV92" s="695"/>
    </row>
    <row r="93" ht="13.5" customHeight="1">
      <c r="A93" s="584"/>
      <c r="B93" s="760"/>
      <c r="C93" s="593"/>
      <c r="D93" s="593"/>
      <c r="E93" s="593"/>
      <c r="F93" s="593"/>
      <c r="G93" s="761"/>
      <c r="H93" s="761"/>
      <c r="I93" s="761"/>
      <c r="J93" s="761"/>
      <c r="K93" s="761"/>
      <c r="L93" s="761"/>
      <c r="M93" s="762"/>
      <c r="N93" s="584"/>
      <c r="O93" s="584"/>
      <c r="P93" s="584"/>
      <c r="Q93" s="584"/>
      <c r="R93" s="584"/>
      <c r="S93" s="584"/>
      <c r="T93" s="763"/>
      <c r="U93" s="584"/>
      <c r="V93" s="762"/>
      <c r="W93" s="584"/>
      <c r="X93" s="762"/>
      <c r="Y93" s="762"/>
      <c r="Z93" s="762"/>
      <c r="AA93" s="584"/>
      <c r="AB93" s="762"/>
      <c r="AC93" s="584"/>
      <c r="AD93" s="584"/>
      <c r="AE93" s="584"/>
      <c r="AF93" s="584"/>
      <c r="AG93" s="584"/>
      <c r="AH93" s="584"/>
      <c r="AI93" s="584"/>
      <c r="AJ93" s="584"/>
      <c r="AK93" s="584"/>
      <c r="AL93" s="761"/>
      <c r="AM93" s="762"/>
      <c r="AN93" s="762"/>
      <c r="AO93" s="761"/>
      <c r="AP93" s="761"/>
      <c r="AQ93" s="762"/>
      <c r="AR93" s="593"/>
      <c r="AS93" s="584"/>
      <c r="AT93" s="584"/>
      <c r="AU93" s="584"/>
      <c r="AV93" s="584"/>
      <c r="AW93" s="584"/>
      <c r="AX93" s="593"/>
      <c r="AY93" s="584"/>
      <c r="AZ93" s="584"/>
      <c r="BA93" s="584"/>
      <c r="BB93" s="584"/>
      <c r="BC93" s="584"/>
      <c r="BD93" s="593"/>
      <c r="BE93" s="584"/>
      <c r="BF93" s="584"/>
      <c r="BG93" s="584"/>
      <c r="BH93" s="584"/>
      <c r="BI93" s="584"/>
      <c r="BJ93" s="584"/>
      <c r="BK93" s="593"/>
      <c r="BL93" s="584"/>
      <c r="BM93" s="584"/>
      <c r="BN93" s="584"/>
      <c r="BO93" s="584"/>
      <c r="BP93" s="584"/>
      <c r="BQ93" s="593"/>
      <c r="BR93" s="593"/>
      <c r="BS93" s="584"/>
      <c r="BT93" s="584"/>
      <c r="BU93" s="584"/>
      <c r="BV93" s="584"/>
      <c r="BW93" s="593"/>
      <c r="BX93" s="584"/>
      <c r="BY93" s="584"/>
      <c r="BZ93" s="584"/>
      <c r="CA93" s="584"/>
      <c r="CB93" s="584"/>
      <c r="CC93" s="584"/>
      <c r="CD93" s="759"/>
      <c r="CE93" s="584"/>
      <c r="CF93" s="43"/>
      <c r="CG93" s="43"/>
      <c r="CH93" s="43"/>
      <c r="CI93" s="43"/>
      <c r="CJ93" s="43"/>
      <c r="CK93" s="43"/>
      <c r="CL93" s="584"/>
      <c r="CM93" s="584"/>
      <c r="CN93" s="584"/>
      <c r="CO93" s="584"/>
      <c r="CP93" s="584"/>
      <c r="CQ93" s="584"/>
      <c r="CR93" s="584"/>
      <c r="CS93" s="584"/>
      <c r="CT93" s="695"/>
      <c r="CU93" s="695"/>
      <c r="CV93" s="695"/>
    </row>
    <row r="94" ht="13.5" customHeight="1">
      <c r="A94" s="584"/>
      <c r="B94" s="760"/>
      <c r="C94" s="593"/>
      <c r="D94" s="593"/>
      <c r="E94" s="593"/>
      <c r="F94" s="593"/>
      <c r="G94" s="761"/>
      <c r="H94" s="761"/>
      <c r="I94" s="761"/>
      <c r="J94" s="761"/>
      <c r="K94" s="761"/>
      <c r="L94" s="761"/>
      <c r="M94" s="762"/>
      <c r="N94" s="584"/>
      <c r="O94" s="584"/>
      <c r="P94" s="584"/>
      <c r="Q94" s="584"/>
      <c r="R94" s="584"/>
      <c r="S94" s="584"/>
      <c r="T94" s="763"/>
      <c r="U94" s="584"/>
      <c r="V94" s="762"/>
      <c r="W94" s="584"/>
      <c r="X94" s="762"/>
      <c r="Y94" s="762"/>
      <c r="Z94" s="762"/>
      <c r="AA94" s="584"/>
      <c r="AB94" s="762"/>
      <c r="AC94" s="584"/>
      <c r="AD94" s="584"/>
      <c r="AE94" s="584"/>
      <c r="AF94" s="584"/>
      <c r="AG94" s="584"/>
      <c r="AH94" s="584"/>
      <c r="AI94" s="584"/>
      <c r="AJ94" s="584"/>
      <c r="AK94" s="584"/>
      <c r="AL94" s="761"/>
      <c r="AM94" s="762"/>
      <c r="AN94" s="762"/>
      <c r="AO94" s="761"/>
      <c r="AP94" s="761"/>
      <c r="AQ94" s="762"/>
      <c r="AR94" s="593"/>
      <c r="AS94" s="584"/>
      <c r="AT94" s="584"/>
      <c r="AU94" s="584"/>
      <c r="AV94" s="584"/>
      <c r="AW94" s="584"/>
      <c r="AX94" s="593"/>
      <c r="AY94" s="584"/>
      <c r="AZ94" s="584"/>
      <c r="BA94" s="584"/>
      <c r="BB94" s="584"/>
      <c r="BC94" s="584"/>
      <c r="BD94" s="593"/>
      <c r="BE94" s="584"/>
      <c r="BF94" s="584"/>
      <c r="BG94" s="584"/>
      <c r="BH94" s="584"/>
      <c r="BI94" s="584"/>
      <c r="BJ94" s="584"/>
      <c r="BK94" s="593"/>
      <c r="BL94" s="584"/>
      <c r="BM94" s="584"/>
      <c r="BN94" s="584"/>
      <c r="BO94" s="584"/>
      <c r="BP94" s="584"/>
      <c r="BQ94" s="593"/>
      <c r="BR94" s="593"/>
      <c r="BS94" s="584"/>
      <c r="BT94" s="584"/>
      <c r="BU94" s="584"/>
      <c r="BV94" s="584"/>
      <c r="BW94" s="593"/>
      <c r="BX94" s="584"/>
      <c r="BY94" s="584"/>
      <c r="BZ94" s="584"/>
      <c r="CA94" s="584"/>
      <c r="CB94" s="584"/>
      <c r="CC94" s="584"/>
      <c r="CD94" s="759"/>
      <c r="CE94" s="584"/>
      <c r="CF94" s="43"/>
      <c r="CG94" s="43"/>
      <c r="CH94" s="43"/>
      <c r="CI94" s="43"/>
      <c r="CJ94" s="43"/>
      <c r="CK94" s="43"/>
      <c r="CL94" s="584"/>
      <c r="CM94" s="584"/>
      <c r="CN94" s="584"/>
      <c r="CO94" s="584"/>
      <c r="CP94" s="584"/>
      <c r="CQ94" s="584"/>
      <c r="CR94" s="584"/>
      <c r="CS94" s="584"/>
      <c r="CT94" s="695"/>
      <c r="CU94" s="695"/>
      <c r="CV94" s="695"/>
    </row>
    <row r="95" ht="13.5" customHeight="1">
      <c r="A95" s="584"/>
      <c r="B95" s="760"/>
      <c r="C95" s="593"/>
      <c r="D95" s="593"/>
      <c r="E95" s="593"/>
      <c r="F95" s="593"/>
      <c r="G95" s="761"/>
      <c r="H95" s="761"/>
      <c r="I95" s="761"/>
      <c r="J95" s="761"/>
      <c r="K95" s="761"/>
      <c r="L95" s="761"/>
      <c r="M95" s="762"/>
      <c r="N95" s="584"/>
      <c r="O95" s="584"/>
      <c r="P95" s="584"/>
      <c r="Q95" s="584"/>
      <c r="R95" s="584"/>
      <c r="S95" s="584"/>
      <c r="T95" s="763"/>
      <c r="U95" s="584"/>
      <c r="V95" s="762"/>
      <c r="W95" s="584"/>
      <c r="X95" s="762"/>
      <c r="Y95" s="762"/>
      <c r="Z95" s="762"/>
      <c r="AA95" s="584"/>
      <c r="AB95" s="762"/>
      <c r="AC95" s="584"/>
      <c r="AD95" s="584"/>
      <c r="AE95" s="584"/>
      <c r="AF95" s="584"/>
      <c r="AG95" s="584"/>
      <c r="AH95" s="584"/>
      <c r="AI95" s="584"/>
      <c r="AJ95" s="584"/>
      <c r="AK95" s="584"/>
      <c r="AL95" s="761"/>
      <c r="AM95" s="762"/>
      <c r="AN95" s="762"/>
      <c r="AO95" s="761"/>
      <c r="AP95" s="761"/>
      <c r="AQ95" s="762"/>
      <c r="AR95" s="593"/>
      <c r="AS95" s="584"/>
      <c r="AT95" s="584"/>
      <c r="AU95" s="584"/>
      <c r="AV95" s="584"/>
      <c r="AW95" s="584"/>
      <c r="AX95" s="593"/>
      <c r="AY95" s="584"/>
      <c r="AZ95" s="584"/>
      <c r="BA95" s="584"/>
      <c r="BB95" s="584"/>
      <c r="BC95" s="584"/>
      <c r="BD95" s="593"/>
      <c r="BE95" s="584"/>
      <c r="BF95" s="584"/>
      <c r="BG95" s="584"/>
      <c r="BH95" s="584"/>
      <c r="BI95" s="584"/>
      <c r="BJ95" s="584"/>
      <c r="BK95" s="593"/>
      <c r="BL95" s="584"/>
      <c r="BM95" s="584"/>
      <c r="BN95" s="584"/>
      <c r="BO95" s="584"/>
      <c r="BP95" s="584"/>
      <c r="BQ95" s="593"/>
      <c r="BR95" s="593"/>
      <c r="BS95" s="584"/>
      <c r="BT95" s="584"/>
      <c r="BU95" s="584"/>
      <c r="BV95" s="584"/>
      <c r="BW95" s="593"/>
      <c r="BX95" s="584"/>
      <c r="BY95" s="584"/>
      <c r="BZ95" s="584"/>
      <c r="CA95" s="584"/>
      <c r="CB95" s="584"/>
      <c r="CC95" s="584"/>
      <c r="CD95" s="759"/>
      <c r="CE95" s="584"/>
      <c r="CF95" s="43"/>
      <c r="CG95" s="43"/>
      <c r="CH95" s="43"/>
      <c r="CI95" s="43"/>
      <c r="CJ95" s="43"/>
      <c r="CK95" s="43"/>
      <c r="CL95" s="584"/>
      <c r="CM95" s="584"/>
      <c r="CN95" s="584"/>
      <c r="CO95" s="584"/>
      <c r="CP95" s="584"/>
      <c r="CQ95" s="584"/>
      <c r="CR95" s="584"/>
      <c r="CS95" s="584"/>
      <c r="CT95" s="695"/>
      <c r="CU95" s="695"/>
      <c r="CV95" s="695"/>
    </row>
    <row r="96" ht="13.5" customHeight="1">
      <c r="A96" s="584"/>
      <c r="B96" s="760"/>
      <c r="C96" s="593"/>
      <c r="D96" s="593"/>
      <c r="E96" s="593"/>
      <c r="F96" s="593"/>
      <c r="G96" s="761"/>
      <c r="H96" s="761"/>
      <c r="I96" s="761"/>
      <c r="J96" s="761"/>
      <c r="K96" s="761"/>
      <c r="L96" s="761"/>
      <c r="M96" s="762"/>
      <c r="N96" s="584"/>
      <c r="O96" s="584"/>
      <c r="P96" s="584"/>
      <c r="Q96" s="584"/>
      <c r="R96" s="584"/>
      <c r="S96" s="584"/>
      <c r="T96" s="763"/>
      <c r="U96" s="584"/>
      <c r="V96" s="762"/>
      <c r="W96" s="584"/>
      <c r="X96" s="762"/>
      <c r="Y96" s="762"/>
      <c r="Z96" s="762"/>
      <c r="AA96" s="584"/>
      <c r="AB96" s="762"/>
      <c r="AC96" s="584"/>
      <c r="AD96" s="584"/>
      <c r="AE96" s="584"/>
      <c r="AF96" s="584"/>
      <c r="AG96" s="584"/>
      <c r="AH96" s="584"/>
      <c r="AI96" s="584"/>
      <c r="AJ96" s="584"/>
      <c r="AK96" s="584"/>
      <c r="AL96" s="761"/>
      <c r="AM96" s="762"/>
      <c r="AN96" s="762"/>
      <c r="AO96" s="761"/>
      <c r="AP96" s="761"/>
      <c r="AQ96" s="762"/>
      <c r="AR96" s="593"/>
      <c r="AS96" s="584"/>
      <c r="AT96" s="584"/>
      <c r="AU96" s="584"/>
      <c r="AV96" s="584"/>
      <c r="AW96" s="584"/>
      <c r="AX96" s="593"/>
      <c r="AY96" s="584"/>
      <c r="AZ96" s="584"/>
      <c r="BA96" s="584"/>
      <c r="BB96" s="584"/>
      <c r="BC96" s="584"/>
      <c r="BD96" s="593"/>
      <c r="BE96" s="584"/>
      <c r="BF96" s="584"/>
      <c r="BG96" s="584"/>
      <c r="BH96" s="584"/>
      <c r="BI96" s="584"/>
      <c r="BJ96" s="584"/>
      <c r="BK96" s="593"/>
      <c r="BL96" s="584"/>
      <c r="BM96" s="584"/>
      <c r="BN96" s="584"/>
      <c r="BO96" s="584"/>
      <c r="BP96" s="584"/>
      <c r="BQ96" s="593"/>
      <c r="BR96" s="593"/>
      <c r="BS96" s="584"/>
      <c r="BT96" s="584"/>
      <c r="BU96" s="584"/>
      <c r="BV96" s="584"/>
      <c r="BW96" s="593"/>
      <c r="BX96" s="584"/>
      <c r="BY96" s="584"/>
      <c r="BZ96" s="584"/>
      <c r="CA96" s="584"/>
      <c r="CB96" s="584"/>
      <c r="CC96" s="584"/>
      <c r="CD96" s="759"/>
      <c r="CE96" s="584"/>
      <c r="CF96" s="43"/>
      <c r="CG96" s="43"/>
      <c r="CH96" s="43"/>
      <c r="CI96" s="43"/>
      <c r="CJ96" s="43"/>
      <c r="CK96" s="43"/>
      <c r="CL96" s="584"/>
      <c r="CM96" s="584"/>
      <c r="CN96" s="584"/>
      <c r="CO96" s="584"/>
      <c r="CP96" s="584"/>
      <c r="CQ96" s="584"/>
      <c r="CR96" s="584"/>
      <c r="CS96" s="584"/>
      <c r="CT96" s="695"/>
      <c r="CU96" s="695"/>
      <c r="CV96" s="695"/>
    </row>
    <row r="97" ht="13.5" customHeight="1">
      <c r="A97" s="584"/>
      <c r="B97" s="760"/>
      <c r="C97" s="593"/>
      <c r="D97" s="593"/>
      <c r="E97" s="593"/>
      <c r="F97" s="593"/>
      <c r="G97" s="761"/>
      <c r="H97" s="761"/>
      <c r="I97" s="761"/>
      <c r="J97" s="761"/>
      <c r="K97" s="761"/>
      <c r="L97" s="761"/>
      <c r="M97" s="762"/>
      <c r="N97" s="584"/>
      <c r="O97" s="584"/>
      <c r="P97" s="584"/>
      <c r="Q97" s="584"/>
      <c r="R97" s="584"/>
      <c r="S97" s="584"/>
      <c r="T97" s="763"/>
      <c r="U97" s="584"/>
      <c r="V97" s="762"/>
      <c r="W97" s="584"/>
      <c r="X97" s="762"/>
      <c r="Y97" s="762"/>
      <c r="Z97" s="762"/>
      <c r="AA97" s="584"/>
      <c r="AB97" s="762"/>
      <c r="AC97" s="584"/>
      <c r="AD97" s="584"/>
      <c r="AE97" s="584"/>
      <c r="AF97" s="584"/>
      <c r="AG97" s="584"/>
      <c r="AH97" s="584"/>
      <c r="AI97" s="584"/>
      <c r="AJ97" s="584"/>
      <c r="AK97" s="584"/>
      <c r="AL97" s="761"/>
      <c r="AM97" s="762"/>
      <c r="AN97" s="762"/>
      <c r="AO97" s="761"/>
      <c r="AP97" s="761"/>
      <c r="AQ97" s="762"/>
      <c r="AR97" s="593"/>
      <c r="AS97" s="584"/>
      <c r="AT97" s="584"/>
      <c r="AU97" s="584"/>
      <c r="AV97" s="584"/>
      <c r="AW97" s="584"/>
      <c r="AX97" s="593"/>
      <c r="AY97" s="584"/>
      <c r="AZ97" s="584"/>
      <c r="BA97" s="584"/>
      <c r="BB97" s="584"/>
      <c r="BC97" s="584"/>
      <c r="BD97" s="593"/>
      <c r="BE97" s="584"/>
      <c r="BF97" s="584"/>
      <c r="BG97" s="584"/>
      <c r="BH97" s="584"/>
      <c r="BI97" s="584"/>
      <c r="BJ97" s="584"/>
      <c r="BK97" s="593"/>
      <c r="BL97" s="584"/>
      <c r="BM97" s="584"/>
      <c r="BN97" s="584"/>
      <c r="BO97" s="584"/>
      <c r="BP97" s="584"/>
      <c r="BQ97" s="593"/>
      <c r="BR97" s="593"/>
      <c r="BS97" s="584"/>
      <c r="BT97" s="584"/>
      <c r="BU97" s="584"/>
      <c r="BV97" s="584"/>
      <c r="BW97" s="593"/>
      <c r="BX97" s="584"/>
      <c r="BY97" s="584"/>
      <c r="BZ97" s="584"/>
      <c r="CA97" s="584"/>
      <c r="CB97" s="584"/>
      <c r="CC97" s="584"/>
      <c r="CD97" s="759"/>
      <c r="CE97" s="584"/>
      <c r="CF97" s="43"/>
      <c r="CG97" s="43"/>
      <c r="CH97" s="43"/>
      <c r="CI97" s="43"/>
      <c r="CJ97" s="43"/>
      <c r="CK97" s="43"/>
      <c r="CL97" s="584"/>
      <c r="CM97" s="584"/>
      <c r="CN97" s="584"/>
      <c r="CO97" s="584"/>
      <c r="CP97" s="584"/>
      <c r="CQ97" s="584"/>
      <c r="CR97" s="584"/>
      <c r="CS97" s="584"/>
      <c r="CT97" s="695"/>
      <c r="CU97" s="695"/>
      <c r="CV97" s="695"/>
    </row>
    <row r="98" ht="13.5" customHeight="1">
      <c r="A98" s="584"/>
      <c r="B98" s="760"/>
      <c r="C98" s="593"/>
      <c r="D98" s="593"/>
      <c r="E98" s="593"/>
      <c r="F98" s="593"/>
      <c r="G98" s="761"/>
      <c r="H98" s="761"/>
      <c r="I98" s="761"/>
      <c r="J98" s="761"/>
      <c r="K98" s="761"/>
      <c r="L98" s="761"/>
      <c r="M98" s="762"/>
      <c r="N98" s="584"/>
      <c r="O98" s="584"/>
      <c r="P98" s="584"/>
      <c r="Q98" s="584"/>
      <c r="R98" s="584"/>
      <c r="S98" s="584"/>
      <c r="T98" s="763"/>
      <c r="U98" s="584"/>
      <c r="V98" s="762"/>
      <c r="W98" s="584"/>
      <c r="X98" s="762"/>
      <c r="Y98" s="762"/>
      <c r="Z98" s="762"/>
      <c r="AA98" s="584"/>
      <c r="AB98" s="762"/>
      <c r="AC98" s="584"/>
      <c r="AD98" s="584"/>
      <c r="AE98" s="584"/>
      <c r="AF98" s="584"/>
      <c r="AG98" s="584"/>
      <c r="AH98" s="584"/>
      <c r="AI98" s="584"/>
      <c r="AJ98" s="584"/>
      <c r="AK98" s="584"/>
      <c r="AL98" s="761"/>
      <c r="AM98" s="762"/>
      <c r="AN98" s="762"/>
      <c r="AO98" s="761"/>
      <c r="AP98" s="761"/>
      <c r="AQ98" s="762"/>
      <c r="AR98" s="593"/>
      <c r="AS98" s="584"/>
      <c r="AT98" s="584"/>
      <c r="AU98" s="584"/>
      <c r="AV98" s="584"/>
      <c r="AW98" s="584"/>
      <c r="AX98" s="593"/>
      <c r="AY98" s="584"/>
      <c r="AZ98" s="584"/>
      <c r="BA98" s="584"/>
      <c r="BB98" s="584"/>
      <c r="BC98" s="584"/>
      <c r="BD98" s="593"/>
      <c r="BE98" s="584"/>
      <c r="BF98" s="584"/>
      <c r="BG98" s="584"/>
      <c r="BH98" s="584"/>
      <c r="BI98" s="584"/>
      <c r="BJ98" s="584"/>
      <c r="BK98" s="593"/>
      <c r="BL98" s="584"/>
      <c r="BM98" s="584"/>
      <c r="BN98" s="584"/>
      <c r="BO98" s="584"/>
      <c r="BP98" s="584"/>
      <c r="BQ98" s="593"/>
      <c r="BR98" s="593"/>
      <c r="BS98" s="584"/>
      <c r="BT98" s="584"/>
      <c r="BU98" s="584"/>
      <c r="BV98" s="584"/>
      <c r="BW98" s="593"/>
      <c r="BX98" s="584"/>
      <c r="BY98" s="584"/>
      <c r="BZ98" s="584"/>
      <c r="CA98" s="584"/>
      <c r="CB98" s="584"/>
      <c r="CC98" s="584"/>
      <c r="CD98" s="759"/>
      <c r="CE98" s="584"/>
      <c r="CF98" s="43"/>
      <c r="CG98" s="43"/>
      <c r="CH98" s="43"/>
      <c r="CI98" s="43"/>
      <c r="CJ98" s="43"/>
      <c r="CK98" s="43"/>
      <c r="CL98" s="584"/>
      <c r="CM98" s="584"/>
      <c r="CN98" s="584"/>
      <c r="CO98" s="584"/>
      <c r="CP98" s="584"/>
      <c r="CQ98" s="584"/>
      <c r="CR98" s="584"/>
      <c r="CS98" s="584"/>
      <c r="CT98" s="695"/>
      <c r="CU98" s="695"/>
      <c r="CV98" s="695"/>
    </row>
    <row r="99" ht="13.5" customHeight="1">
      <c r="A99" s="584"/>
      <c r="B99" s="760"/>
      <c r="C99" s="593"/>
      <c r="D99" s="593"/>
      <c r="E99" s="593"/>
      <c r="F99" s="593"/>
      <c r="G99" s="761"/>
      <c r="H99" s="761"/>
      <c r="I99" s="761"/>
      <c r="J99" s="761"/>
      <c r="K99" s="761"/>
      <c r="L99" s="761"/>
      <c r="M99" s="762"/>
      <c r="N99" s="584"/>
      <c r="O99" s="584"/>
      <c r="P99" s="584"/>
      <c r="Q99" s="584"/>
      <c r="R99" s="584"/>
      <c r="S99" s="584"/>
      <c r="T99" s="763"/>
      <c r="U99" s="584"/>
      <c r="V99" s="762"/>
      <c r="W99" s="584"/>
      <c r="X99" s="762"/>
      <c r="Y99" s="762"/>
      <c r="Z99" s="762"/>
      <c r="AA99" s="584"/>
      <c r="AB99" s="762"/>
      <c r="AC99" s="584"/>
      <c r="AD99" s="584"/>
      <c r="AE99" s="584"/>
      <c r="AF99" s="584"/>
      <c r="AG99" s="584"/>
      <c r="AH99" s="584"/>
      <c r="AI99" s="584"/>
      <c r="AJ99" s="584"/>
      <c r="AK99" s="584"/>
      <c r="AL99" s="761"/>
      <c r="AM99" s="762"/>
      <c r="AN99" s="762"/>
      <c r="AO99" s="761"/>
      <c r="AP99" s="761"/>
      <c r="AQ99" s="762"/>
      <c r="AR99" s="593"/>
      <c r="AS99" s="584"/>
      <c r="AT99" s="584"/>
      <c r="AU99" s="584"/>
      <c r="AV99" s="584"/>
      <c r="AW99" s="584"/>
      <c r="AX99" s="593"/>
      <c r="AY99" s="584"/>
      <c r="AZ99" s="584"/>
      <c r="BA99" s="584"/>
      <c r="BB99" s="584"/>
      <c r="BC99" s="584"/>
      <c r="BD99" s="593"/>
      <c r="BE99" s="584"/>
      <c r="BF99" s="584"/>
      <c r="BG99" s="584"/>
      <c r="BH99" s="584"/>
      <c r="BI99" s="584"/>
      <c r="BJ99" s="584"/>
      <c r="BK99" s="593"/>
      <c r="BL99" s="584"/>
      <c r="BM99" s="584"/>
      <c r="BN99" s="584"/>
      <c r="BO99" s="584"/>
      <c r="BP99" s="584"/>
      <c r="BQ99" s="593"/>
      <c r="BR99" s="593"/>
      <c r="BS99" s="584"/>
      <c r="BT99" s="584"/>
      <c r="BU99" s="584"/>
      <c r="BV99" s="584"/>
      <c r="BW99" s="593"/>
      <c r="BX99" s="584"/>
      <c r="BY99" s="584"/>
      <c r="BZ99" s="584"/>
      <c r="CA99" s="584"/>
      <c r="CB99" s="584"/>
      <c r="CC99" s="584"/>
      <c r="CD99" s="759"/>
      <c r="CE99" s="584"/>
      <c r="CF99" s="43"/>
      <c r="CG99" s="43"/>
      <c r="CH99" s="43"/>
      <c r="CI99" s="43"/>
      <c r="CJ99" s="43"/>
      <c r="CK99" s="43"/>
      <c r="CL99" s="584"/>
      <c r="CM99" s="584"/>
      <c r="CN99" s="584"/>
      <c r="CO99" s="584"/>
      <c r="CP99" s="584"/>
      <c r="CQ99" s="584"/>
      <c r="CR99" s="584"/>
      <c r="CS99" s="584"/>
      <c r="CT99" s="695"/>
      <c r="CU99" s="695"/>
      <c r="CV99" s="695"/>
    </row>
    <row r="100" ht="13.5" customHeight="1">
      <c r="A100" s="584"/>
      <c r="B100" s="760"/>
      <c r="C100" s="593"/>
      <c r="D100" s="593"/>
      <c r="E100" s="593"/>
      <c r="F100" s="593"/>
      <c r="G100" s="761"/>
      <c r="H100" s="761"/>
      <c r="I100" s="761"/>
      <c r="J100" s="761"/>
      <c r="K100" s="761"/>
      <c r="L100" s="761"/>
      <c r="M100" s="762"/>
      <c r="N100" s="584"/>
      <c r="O100" s="584"/>
      <c r="P100" s="584"/>
      <c r="Q100" s="584"/>
      <c r="R100" s="584"/>
      <c r="S100" s="584"/>
      <c r="T100" s="763"/>
      <c r="U100" s="584"/>
      <c r="V100" s="762"/>
      <c r="W100" s="584"/>
      <c r="X100" s="762"/>
      <c r="Y100" s="762"/>
      <c r="Z100" s="762"/>
      <c r="AA100" s="584"/>
      <c r="AB100" s="762"/>
      <c r="AC100" s="584"/>
      <c r="AD100" s="584"/>
      <c r="AE100" s="584"/>
      <c r="AF100" s="584"/>
      <c r="AG100" s="584"/>
      <c r="AH100" s="584"/>
      <c r="AI100" s="584"/>
      <c r="AJ100" s="584"/>
      <c r="AK100" s="584"/>
      <c r="AL100" s="761"/>
      <c r="AM100" s="762"/>
      <c r="AN100" s="762"/>
      <c r="AO100" s="761"/>
      <c r="AP100" s="761"/>
      <c r="AQ100" s="762"/>
      <c r="AR100" s="593"/>
      <c r="AS100" s="584"/>
      <c r="AT100" s="584"/>
      <c r="AU100" s="584"/>
      <c r="AV100" s="584"/>
      <c r="AW100" s="584"/>
      <c r="AX100" s="593"/>
      <c r="AY100" s="584"/>
      <c r="AZ100" s="584"/>
      <c r="BA100" s="584"/>
      <c r="BB100" s="584"/>
      <c r="BC100" s="584"/>
      <c r="BD100" s="593"/>
      <c r="BE100" s="584"/>
      <c r="BF100" s="584"/>
      <c r="BG100" s="584"/>
      <c r="BH100" s="584"/>
      <c r="BI100" s="584"/>
      <c r="BJ100" s="584"/>
      <c r="BK100" s="593"/>
      <c r="BL100" s="584"/>
      <c r="BM100" s="584"/>
      <c r="BN100" s="584"/>
      <c r="BO100" s="584"/>
      <c r="BP100" s="584"/>
      <c r="BQ100" s="593"/>
      <c r="BR100" s="593"/>
      <c r="BS100" s="584"/>
      <c r="BT100" s="584"/>
      <c r="BU100" s="584"/>
      <c r="BV100" s="584"/>
      <c r="BW100" s="593"/>
      <c r="BX100" s="584"/>
      <c r="BY100" s="584"/>
      <c r="BZ100" s="584"/>
      <c r="CA100" s="584"/>
      <c r="CB100" s="584"/>
      <c r="CC100" s="584"/>
      <c r="CD100" s="759"/>
      <c r="CE100" s="584"/>
      <c r="CF100" s="43"/>
      <c r="CG100" s="43"/>
      <c r="CH100" s="43"/>
      <c r="CI100" s="43"/>
      <c r="CJ100" s="43"/>
      <c r="CK100" s="43"/>
      <c r="CL100" s="584"/>
      <c r="CM100" s="584"/>
      <c r="CN100" s="584"/>
      <c r="CO100" s="584"/>
      <c r="CP100" s="584"/>
      <c r="CQ100" s="584"/>
      <c r="CR100" s="584"/>
      <c r="CS100" s="584"/>
      <c r="CT100" s="695"/>
      <c r="CU100" s="695"/>
      <c r="CV100" s="695"/>
    </row>
    <row r="101" ht="13.5" customHeight="1">
      <c r="A101" s="584"/>
      <c r="B101" s="760"/>
      <c r="C101" s="593"/>
      <c r="D101" s="593"/>
      <c r="E101" s="593"/>
      <c r="F101" s="593"/>
      <c r="G101" s="761"/>
      <c r="H101" s="761"/>
      <c r="I101" s="761"/>
      <c r="J101" s="761"/>
      <c r="K101" s="761"/>
      <c r="L101" s="761"/>
      <c r="M101" s="762"/>
      <c r="N101" s="584"/>
      <c r="O101" s="584"/>
      <c r="P101" s="584"/>
      <c r="Q101" s="584"/>
      <c r="R101" s="584"/>
      <c r="S101" s="584"/>
      <c r="T101" s="763"/>
      <c r="U101" s="584"/>
      <c r="V101" s="762"/>
      <c r="W101" s="584"/>
      <c r="X101" s="762"/>
      <c r="Y101" s="762"/>
      <c r="Z101" s="762"/>
      <c r="AA101" s="584"/>
      <c r="AB101" s="762"/>
      <c r="AC101" s="584"/>
      <c r="AD101" s="584"/>
      <c r="AE101" s="584"/>
      <c r="AF101" s="584"/>
      <c r="AG101" s="584"/>
      <c r="AH101" s="584"/>
      <c r="AI101" s="584"/>
      <c r="AJ101" s="584"/>
      <c r="AK101" s="584"/>
      <c r="AL101" s="761"/>
      <c r="AM101" s="762"/>
      <c r="AN101" s="762"/>
      <c r="AO101" s="761"/>
      <c r="AP101" s="761"/>
      <c r="AQ101" s="762"/>
      <c r="AR101" s="593"/>
      <c r="AS101" s="584"/>
      <c r="AT101" s="584"/>
      <c r="AU101" s="584"/>
      <c r="AV101" s="584"/>
      <c r="AW101" s="584"/>
      <c r="AX101" s="593"/>
      <c r="AY101" s="584"/>
      <c r="AZ101" s="584"/>
      <c r="BA101" s="584"/>
      <c r="BB101" s="584"/>
      <c r="BC101" s="584"/>
      <c r="BD101" s="593"/>
      <c r="BE101" s="584"/>
      <c r="BF101" s="584"/>
      <c r="BG101" s="584"/>
      <c r="BH101" s="584"/>
      <c r="BI101" s="584"/>
      <c r="BJ101" s="584"/>
      <c r="BK101" s="593"/>
      <c r="BL101" s="584"/>
      <c r="BM101" s="584"/>
      <c r="BN101" s="584"/>
      <c r="BO101" s="584"/>
      <c r="BP101" s="584"/>
      <c r="BQ101" s="593"/>
      <c r="BR101" s="593"/>
      <c r="BS101" s="584"/>
      <c r="BT101" s="584"/>
      <c r="BU101" s="584"/>
      <c r="BV101" s="584"/>
      <c r="BW101" s="593"/>
      <c r="BX101" s="584"/>
      <c r="BY101" s="584"/>
      <c r="BZ101" s="584"/>
      <c r="CA101" s="584"/>
      <c r="CB101" s="584"/>
      <c r="CC101" s="584"/>
      <c r="CD101" s="759"/>
      <c r="CE101" s="584"/>
      <c r="CF101" s="43"/>
      <c r="CG101" s="43"/>
      <c r="CH101" s="43"/>
      <c r="CI101" s="43"/>
      <c r="CJ101" s="43"/>
      <c r="CK101" s="43"/>
      <c r="CL101" s="584"/>
      <c r="CM101" s="584"/>
      <c r="CN101" s="584"/>
      <c r="CO101" s="584"/>
      <c r="CP101" s="584"/>
      <c r="CQ101" s="584"/>
      <c r="CR101" s="584"/>
      <c r="CS101" s="584"/>
      <c r="CT101" s="695"/>
      <c r="CU101" s="695"/>
      <c r="CV101" s="695"/>
    </row>
    <row r="102" ht="13.5" customHeight="1">
      <c r="A102" s="584"/>
      <c r="B102" s="760"/>
      <c r="C102" s="593"/>
      <c r="D102" s="593"/>
      <c r="E102" s="593"/>
      <c r="F102" s="593"/>
      <c r="G102" s="761"/>
      <c r="H102" s="761"/>
      <c r="I102" s="761"/>
      <c r="J102" s="761"/>
      <c r="K102" s="761"/>
      <c r="L102" s="761"/>
      <c r="M102" s="762"/>
      <c r="N102" s="584"/>
      <c r="O102" s="584"/>
      <c r="P102" s="584"/>
      <c r="Q102" s="584"/>
      <c r="R102" s="584"/>
      <c r="S102" s="584"/>
      <c r="T102" s="763"/>
      <c r="U102" s="584"/>
      <c r="V102" s="762"/>
      <c r="W102" s="584"/>
      <c r="X102" s="762"/>
      <c r="Y102" s="762"/>
      <c r="Z102" s="762"/>
      <c r="AA102" s="584"/>
      <c r="AB102" s="762"/>
      <c r="AC102" s="584"/>
      <c r="AD102" s="584"/>
      <c r="AE102" s="584"/>
      <c r="AF102" s="584"/>
      <c r="AG102" s="584"/>
      <c r="AH102" s="584"/>
      <c r="AI102" s="584"/>
      <c r="AJ102" s="584"/>
      <c r="AK102" s="584"/>
      <c r="AL102" s="761"/>
      <c r="AM102" s="762"/>
      <c r="AN102" s="762"/>
      <c r="AO102" s="761"/>
      <c r="AP102" s="761"/>
      <c r="AQ102" s="762"/>
      <c r="AR102" s="593"/>
      <c r="AS102" s="584"/>
      <c r="AT102" s="584"/>
      <c r="AU102" s="584"/>
      <c r="AV102" s="584"/>
      <c r="AW102" s="584"/>
      <c r="AX102" s="593"/>
      <c r="AY102" s="584"/>
      <c r="AZ102" s="584"/>
      <c r="BA102" s="584"/>
      <c r="BB102" s="584"/>
      <c r="BC102" s="584"/>
      <c r="BD102" s="593"/>
      <c r="BE102" s="584"/>
      <c r="BF102" s="584"/>
      <c r="BG102" s="584"/>
      <c r="BH102" s="584"/>
      <c r="BI102" s="584"/>
      <c r="BJ102" s="584"/>
      <c r="BK102" s="593"/>
      <c r="BL102" s="584"/>
      <c r="BM102" s="584"/>
      <c r="BN102" s="584"/>
      <c r="BO102" s="584"/>
      <c r="BP102" s="584"/>
      <c r="BQ102" s="593"/>
      <c r="BR102" s="593"/>
      <c r="BS102" s="584"/>
      <c r="BT102" s="584"/>
      <c r="BU102" s="584"/>
      <c r="BV102" s="584"/>
      <c r="BW102" s="593"/>
      <c r="BX102" s="584"/>
      <c r="BY102" s="584"/>
      <c r="BZ102" s="584"/>
      <c r="CA102" s="584"/>
      <c r="CB102" s="584"/>
      <c r="CC102" s="584"/>
      <c r="CD102" s="759"/>
      <c r="CE102" s="584"/>
      <c r="CF102" s="43"/>
      <c r="CG102" s="43"/>
      <c r="CH102" s="43"/>
      <c r="CI102" s="43"/>
      <c r="CJ102" s="43"/>
      <c r="CK102" s="43"/>
      <c r="CL102" s="584"/>
      <c r="CM102" s="584"/>
      <c r="CN102" s="584"/>
      <c r="CO102" s="584"/>
      <c r="CP102" s="584"/>
      <c r="CQ102" s="584"/>
      <c r="CR102" s="584"/>
      <c r="CS102" s="584"/>
      <c r="CT102" s="695"/>
      <c r="CU102" s="695"/>
      <c r="CV102" s="695"/>
    </row>
    <row r="103" ht="13.5" customHeight="1">
      <c r="A103" s="584"/>
      <c r="B103" s="760"/>
      <c r="C103" s="593"/>
      <c r="D103" s="593"/>
      <c r="E103" s="593"/>
      <c r="F103" s="593"/>
      <c r="G103" s="761"/>
      <c r="H103" s="761"/>
      <c r="I103" s="761"/>
      <c r="J103" s="761"/>
      <c r="K103" s="761"/>
      <c r="L103" s="761"/>
      <c r="M103" s="762"/>
      <c r="N103" s="584"/>
      <c r="O103" s="584"/>
      <c r="P103" s="584"/>
      <c r="Q103" s="584"/>
      <c r="R103" s="584"/>
      <c r="S103" s="584"/>
      <c r="T103" s="763"/>
      <c r="U103" s="584"/>
      <c r="V103" s="762"/>
      <c r="W103" s="584"/>
      <c r="X103" s="762"/>
      <c r="Y103" s="762"/>
      <c r="Z103" s="762"/>
      <c r="AA103" s="584"/>
      <c r="AB103" s="762"/>
      <c r="AC103" s="584"/>
      <c r="AD103" s="584"/>
      <c r="AE103" s="584"/>
      <c r="AF103" s="584"/>
      <c r="AG103" s="584"/>
      <c r="AH103" s="584"/>
      <c r="AI103" s="584"/>
      <c r="AJ103" s="584"/>
      <c r="AK103" s="584"/>
      <c r="AL103" s="761"/>
      <c r="AM103" s="762"/>
      <c r="AN103" s="762"/>
      <c r="AO103" s="761"/>
      <c r="AP103" s="761"/>
      <c r="AQ103" s="762"/>
      <c r="AR103" s="593"/>
      <c r="AS103" s="584"/>
      <c r="AT103" s="584"/>
      <c r="AU103" s="584"/>
      <c r="AV103" s="584"/>
      <c r="AW103" s="584"/>
      <c r="AX103" s="593"/>
      <c r="AY103" s="584"/>
      <c r="AZ103" s="584"/>
      <c r="BA103" s="584"/>
      <c r="BB103" s="584"/>
      <c r="BC103" s="584"/>
      <c r="BD103" s="593"/>
      <c r="BE103" s="584"/>
      <c r="BF103" s="584"/>
      <c r="BG103" s="584"/>
      <c r="BH103" s="584"/>
      <c r="BI103" s="584"/>
      <c r="BJ103" s="584"/>
      <c r="BK103" s="593"/>
      <c r="BL103" s="584"/>
      <c r="BM103" s="584"/>
      <c r="BN103" s="584"/>
      <c r="BO103" s="584"/>
      <c r="BP103" s="584"/>
      <c r="BQ103" s="593"/>
      <c r="BR103" s="593"/>
      <c r="BS103" s="584"/>
      <c r="BT103" s="584"/>
      <c r="BU103" s="584"/>
      <c r="BV103" s="584"/>
      <c r="BW103" s="593"/>
      <c r="BX103" s="584"/>
      <c r="BY103" s="584"/>
      <c r="BZ103" s="584"/>
      <c r="CA103" s="584"/>
      <c r="CB103" s="584"/>
      <c r="CC103" s="584"/>
      <c r="CD103" s="759"/>
      <c r="CE103" s="584"/>
      <c r="CF103" s="43"/>
      <c r="CG103" s="43"/>
      <c r="CH103" s="43"/>
      <c r="CI103" s="43"/>
      <c r="CJ103" s="43"/>
      <c r="CK103" s="43"/>
      <c r="CL103" s="584"/>
      <c r="CM103" s="584"/>
      <c r="CN103" s="584"/>
      <c r="CO103" s="584"/>
      <c r="CP103" s="584"/>
      <c r="CQ103" s="584"/>
      <c r="CR103" s="584"/>
      <c r="CS103" s="584"/>
      <c r="CT103" s="695"/>
      <c r="CU103" s="695"/>
      <c r="CV103" s="695"/>
    </row>
    <row r="104" ht="13.5" customHeight="1">
      <c r="A104" s="584"/>
      <c r="B104" s="760"/>
      <c r="C104" s="593"/>
      <c r="D104" s="593"/>
      <c r="E104" s="593"/>
      <c r="F104" s="593"/>
      <c r="G104" s="761"/>
      <c r="H104" s="761"/>
      <c r="I104" s="761"/>
      <c r="J104" s="761"/>
      <c r="K104" s="761"/>
      <c r="L104" s="761"/>
      <c r="M104" s="762"/>
      <c r="N104" s="584"/>
      <c r="O104" s="584"/>
      <c r="P104" s="584"/>
      <c r="Q104" s="584"/>
      <c r="R104" s="584"/>
      <c r="S104" s="584"/>
      <c r="T104" s="763"/>
      <c r="U104" s="584"/>
      <c r="V104" s="762"/>
      <c r="W104" s="584"/>
      <c r="X104" s="762"/>
      <c r="Y104" s="762"/>
      <c r="Z104" s="762"/>
      <c r="AA104" s="584"/>
      <c r="AB104" s="762"/>
      <c r="AC104" s="584"/>
      <c r="AD104" s="584"/>
      <c r="AE104" s="584"/>
      <c r="AF104" s="584"/>
      <c r="AG104" s="584"/>
      <c r="AH104" s="584"/>
      <c r="AI104" s="584"/>
      <c r="AJ104" s="584"/>
      <c r="AK104" s="584"/>
      <c r="AL104" s="761"/>
      <c r="AM104" s="762"/>
      <c r="AN104" s="762"/>
      <c r="AO104" s="761"/>
      <c r="AP104" s="761"/>
      <c r="AQ104" s="762"/>
      <c r="AR104" s="593"/>
      <c r="AS104" s="584"/>
      <c r="AT104" s="584"/>
      <c r="AU104" s="584"/>
      <c r="AV104" s="584"/>
      <c r="AW104" s="584"/>
      <c r="AX104" s="593"/>
      <c r="AY104" s="584"/>
      <c r="AZ104" s="584"/>
      <c r="BA104" s="584"/>
      <c r="BB104" s="584"/>
      <c r="BC104" s="584"/>
      <c r="BD104" s="593"/>
      <c r="BE104" s="584"/>
      <c r="BF104" s="584"/>
      <c r="BG104" s="584"/>
      <c r="BH104" s="584"/>
      <c r="BI104" s="584"/>
      <c r="BJ104" s="584"/>
      <c r="BK104" s="593"/>
      <c r="BL104" s="584"/>
      <c r="BM104" s="584"/>
      <c r="BN104" s="584"/>
      <c r="BO104" s="584"/>
      <c r="BP104" s="584"/>
      <c r="BQ104" s="593"/>
      <c r="BR104" s="593"/>
      <c r="BS104" s="584"/>
      <c r="BT104" s="584"/>
      <c r="BU104" s="584"/>
      <c r="BV104" s="584"/>
      <c r="BW104" s="593"/>
      <c r="BX104" s="584"/>
      <c r="BY104" s="584"/>
      <c r="BZ104" s="584"/>
      <c r="CA104" s="584"/>
      <c r="CB104" s="584"/>
      <c r="CC104" s="584"/>
      <c r="CD104" s="759"/>
      <c r="CE104" s="584"/>
      <c r="CF104" s="43"/>
      <c r="CG104" s="43"/>
      <c r="CH104" s="43"/>
      <c r="CI104" s="43"/>
      <c r="CJ104" s="43"/>
      <c r="CK104" s="43"/>
      <c r="CL104" s="584"/>
      <c r="CM104" s="584"/>
      <c r="CN104" s="584"/>
      <c r="CO104" s="584"/>
      <c r="CP104" s="584"/>
      <c r="CQ104" s="584"/>
      <c r="CR104" s="584"/>
      <c r="CS104" s="584"/>
      <c r="CT104" s="695"/>
      <c r="CU104" s="695"/>
      <c r="CV104" s="695"/>
    </row>
    <row r="105" ht="13.5" customHeight="1">
      <c r="A105" s="584"/>
      <c r="B105" s="760"/>
      <c r="C105" s="593"/>
      <c r="D105" s="593"/>
      <c r="E105" s="593"/>
      <c r="F105" s="593"/>
      <c r="G105" s="761"/>
      <c r="H105" s="761"/>
      <c r="I105" s="761"/>
      <c r="J105" s="761"/>
      <c r="K105" s="761"/>
      <c r="L105" s="761"/>
      <c r="M105" s="762"/>
      <c r="N105" s="584"/>
      <c r="O105" s="584"/>
      <c r="P105" s="584"/>
      <c r="Q105" s="584"/>
      <c r="R105" s="584"/>
      <c r="S105" s="584"/>
      <c r="T105" s="763"/>
      <c r="U105" s="584"/>
      <c r="V105" s="762"/>
      <c r="W105" s="584"/>
      <c r="X105" s="762"/>
      <c r="Y105" s="762"/>
      <c r="Z105" s="762"/>
      <c r="AA105" s="584"/>
      <c r="AB105" s="762"/>
      <c r="AC105" s="584"/>
      <c r="AD105" s="584"/>
      <c r="AE105" s="584"/>
      <c r="AF105" s="584"/>
      <c r="AG105" s="584"/>
      <c r="AH105" s="584"/>
      <c r="AI105" s="584"/>
      <c r="AJ105" s="584"/>
      <c r="AK105" s="584"/>
      <c r="AL105" s="761"/>
      <c r="AM105" s="762"/>
      <c r="AN105" s="762"/>
      <c r="AO105" s="761"/>
      <c r="AP105" s="761"/>
      <c r="AQ105" s="762"/>
      <c r="AR105" s="593"/>
      <c r="AS105" s="584"/>
      <c r="AT105" s="584"/>
      <c r="AU105" s="584"/>
      <c r="AV105" s="584"/>
      <c r="AW105" s="584"/>
      <c r="AX105" s="593"/>
      <c r="AY105" s="584"/>
      <c r="AZ105" s="584"/>
      <c r="BA105" s="584"/>
      <c r="BB105" s="584"/>
      <c r="BC105" s="584"/>
      <c r="BD105" s="593"/>
      <c r="BE105" s="584"/>
      <c r="BF105" s="584"/>
      <c r="BG105" s="584"/>
      <c r="BH105" s="584"/>
      <c r="BI105" s="584"/>
      <c r="BJ105" s="584"/>
      <c r="BK105" s="593"/>
      <c r="BL105" s="584"/>
      <c r="BM105" s="584"/>
      <c r="BN105" s="584"/>
      <c r="BO105" s="584"/>
      <c r="BP105" s="584"/>
      <c r="BQ105" s="593"/>
      <c r="BR105" s="593"/>
      <c r="BS105" s="584"/>
      <c r="BT105" s="584"/>
      <c r="BU105" s="584"/>
      <c r="BV105" s="584"/>
      <c r="BW105" s="593"/>
      <c r="BX105" s="584"/>
      <c r="BY105" s="584"/>
      <c r="BZ105" s="584"/>
      <c r="CA105" s="584"/>
      <c r="CB105" s="584"/>
      <c r="CC105" s="584"/>
      <c r="CD105" s="759"/>
      <c r="CE105" s="584"/>
      <c r="CF105" s="43"/>
      <c r="CG105" s="43"/>
      <c r="CH105" s="43"/>
      <c r="CI105" s="43"/>
      <c r="CJ105" s="43"/>
      <c r="CK105" s="43"/>
      <c r="CL105" s="584"/>
      <c r="CM105" s="584"/>
      <c r="CN105" s="584"/>
      <c r="CO105" s="584"/>
      <c r="CP105" s="584"/>
      <c r="CQ105" s="584"/>
      <c r="CR105" s="584"/>
      <c r="CS105" s="584"/>
      <c r="CT105" s="695"/>
      <c r="CU105" s="695"/>
      <c r="CV105" s="695"/>
    </row>
    <row r="106" ht="13.5" customHeight="1">
      <c r="A106" s="584"/>
      <c r="B106" s="760"/>
      <c r="C106" s="593"/>
      <c r="D106" s="593"/>
      <c r="E106" s="593"/>
      <c r="F106" s="593"/>
      <c r="G106" s="761"/>
      <c r="H106" s="761"/>
      <c r="I106" s="761"/>
      <c r="J106" s="761"/>
      <c r="K106" s="761"/>
      <c r="L106" s="761"/>
      <c r="M106" s="762"/>
      <c r="N106" s="584"/>
      <c r="O106" s="584"/>
      <c r="P106" s="584"/>
      <c r="Q106" s="584"/>
      <c r="R106" s="584"/>
      <c r="S106" s="584"/>
      <c r="T106" s="763"/>
      <c r="U106" s="584"/>
      <c r="V106" s="762"/>
      <c r="W106" s="584"/>
      <c r="X106" s="762"/>
      <c r="Y106" s="762"/>
      <c r="Z106" s="762"/>
      <c r="AA106" s="584"/>
      <c r="AB106" s="762"/>
      <c r="AC106" s="584"/>
      <c r="AD106" s="584"/>
      <c r="AE106" s="584"/>
      <c r="AF106" s="584"/>
      <c r="AG106" s="584"/>
      <c r="AH106" s="584"/>
      <c r="AI106" s="584"/>
      <c r="AJ106" s="584"/>
      <c r="AK106" s="584"/>
      <c r="AL106" s="761"/>
      <c r="AM106" s="762"/>
      <c r="AN106" s="762"/>
      <c r="AO106" s="761"/>
      <c r="AP106" s="761"/>
      <c r="AQ106" s="762"/>
      <c r="AR106" s="593"/>
      <c r="AS106" s="584"/>
      <c r="AT106" s="584"/>
      <c r="AU106" s="584"/>
      <c r="AV106" s="584"/>
      <c r="AW106" s="584"/>
      <c r="AX106" s="593"/>
      <c r="AY106" s="584"/>
      <c r="AZ106" s="584"/>
      <c r="BA106" s="584"/>
      <c r="BB106" s="584"/>
      <c r="BC106" s="584"/>
      <c r="BD106" s="593"/>
      <c r="BE106" s="584"/>
      <c r="BF106" s="584"/>
      <c r="BG106" s="584"/>
      <c r="BH106" s="584"/>
      <c r="BI106" s="584"/>
      <c r="BJ106" s="584"/>
      <c r="BK106" s="593"/>
      <c r="BL106" s="584"/>
      <c r="BM106" s="584"/>
      <c r="BN106" s="584"/>
      <c r="BO106" s="584"/>
      <c r="BP106" s="584"/>
      <c r="BQ106" s="593"/>
      <c r="BR106" s="593"/>
      <c r="BS106" s="584"/>
      <c r="BT106" s="584"/>
      <c r="BU106" s="584"/>
      <c r="BV106" s="584"/>
      <c r="BW106" s="593"/>
      <c r="BX106" s="584"/>
      <c r="BY106" s="584"/>
      <c r="BZ106" s="584"/>
      <c r="CA106" s="584"/>
      <c r="CB106" s="584"/>
      <c r="CC106" s="584"/>
      <c r="CD106" s="759"/>
      <c r="CE106" s="584"/>
      <c r="CF106" s="43"/>
      <c r="CG106" s="43"/>
      <c r="CH106" s="43"/>
      <c r="CI106" s="43"/>
      <c r="CJ106" s="43"/>
      <c r="CK106" s="43"/>
      <c r="CL106" s="584"/>
      <c r="CM106" s="584"/>
      <c r="CN106" s="584"/>
      <c r="CO106" s="584"/>
      <c r="CP106" s="584"/>
      <c r="CQ106" s="584"/>
      <c r="CR106" s="584"/>
      <c r="CS106" s="584"/>
      <c r="CT106" s="695"/>
      <c r="CU106" s="695"/>
      <c r="CV106" s="695"/>
    </row>
    <row r="107" ht="13.5" customHeight="1">
      <c r="A107" s="584"/>
      <c r="B107" s="760"/>
      <c r="C107" s="593"/>
      <c r="D107" s="593"/>
      <c r="E107" s="593"/>
      <c r="F107" s="593"/>
      <c r="G107" s="761"/>
      <c r="H107" s="761"/>
      <c r="I107" s="761"/>
      <c r="J107" s="761"/>
      <c r="K107" s="761"/>
      <c r="L107" s="761"/>
      <c r="M107" s="762"/>
      <c r="N107" s="584"/>
      <c r="O107" s="584"/>
      <c r="P107" s="584"/>
      <c r="Q107" s="584"/>
      <c r="R107" s="584"/>
      <c r="S107" s="584"/>
      <c r="T107" s="763"/>
      <c r="U107" s="584"/>
      <c r="V107" s="762"/>
      <c r="W107" s="584"/>
      <c r="X107" s="762"/>
      <c r="Y107" s="762"/>
      <c r="Z107" s="762"/>
      <c r="AA107" s="584"/>
      <c r="AB107" s="762"/>
      <c r="AC107" s="584"/>
      <c r="AD107" s="584"/>
      <c r="AE107" s="584"/>
      <c r="AF107" s="584"/>
      <c r="AG107" s="584"/>
      <c r="AH107" s="584"/>
      <c r="AI107" s="584"/>
      <c r="AJ107" s="584"/>
      <c r="AK107" s="584"/>
      <c r="AL107" s="761"/>
      <c r="AM107" s="762"/>
      <c r="AN107" s="762"/>
      <c r="AO107" s="761"/>
      <c r="AP107" s="761"/>
      <c r="AQ107" s="762"/>
      <c r="AR107" s="593"/>
      <c r="AS107" s="584"/>
      <c r="AT107" s="584"/>
      <c r="AU107" s="584"/>
      <c r="AV107" s="584"/>
      <c r="AW107" s="584"/>
      <c r="AX107" s="593"/>
      <c r="AY107" s="584"/>
      <c r="AZ107" s="584"/>
      <c r="BA107" s="584"/>
      <c r="BB107" s="584"/>
      <c r="BC107" s="584"/>
      <c r="BD107" s="593"/>
      <c r="BE107" s="584"/>
      <c r="BF107" s="584"/>
      <c r="BG107" s="584"/>
      <c r="BH107" s="584"/>
      <c r="BI107" s="584"/>
      <c r="BJ107" s="584"/>
      <c r="BK107" s="593"/>
      <c r="BL107" s="584"/>
      <c r="BM107" s="584"/>
      <c r="BN107" s="584"/>
      <c r="BO107" s="584"/>
      <c r="BP107" s="584"/>
      <c r="BQ107" s="593"/>
      <c r="BR107" s="593"/>
      <c r="BS107" s="584"/>
      <c r="BT107" s="584"/>
      <c r="BU107" s="584"/>
      <c r="BV107" s="584"/>
      <c r="BW107" s="593"/>
      <c r="BX107" s="584"/>
      <c r="BY107" s="584"/>
      <c r="BZ107" s="584"/>
      <c r="CA107" s="584"/>
      <c r="CB107" s="584"/>
      <c r="CC107" s="584"/>
      <c r="CD107" s="759"/>
      <c r="CE107" s="584"/>
      <c r="CF107" s="43"/>
      <c r="CG107" s="43"/>
      <c r="CH107" s="43"/>
      <c r="CI107" s="43"/>
      <c r="CJ107" s="43"/>
      <c r="CK107" s="43"/>
      <c r="CL107" s="584"/>
      <c r="CM107" s="584"/>
      <c r="CN107" s="584"/>
      <c r="CO107" s="584"/>
      <c r="CP107" s="584"/>
      <c r="CQ107" s="584"/>
      <c r="CR107" s="584"/>
      <c r="CS107" s="584"/>
      <c r="CT107" s="695"/>
      <c r="CU107" s="695"/>
      <c r="CV107" s="695"/>
    </row>
    <row r="108" ht="13.5" customHeight="1">
      <c r="A108" s="584"/>
      <c r="B108" s="760"/>
      <c r="C108" s="593"/>
      <c r="D108" s="593"/>
      <c r="E108" s="593"/>
      <c r="F108" s="593"/>
      <c r="G108" s="761"/>
      <c r="H108" s="761"/>
      <c r="I108" s="761"/>
      <c r="J108" s="761"/>
      <c r="K108" s="761"/>
      <c r="L108" s="761"/>
      <c r="M108" s="762"/>
      <c r="N108" s="584"/>
      <c r="O108" s="584"/>
      <c r="P108" s="584"/>
      <c r="Q108" s="584"/>
      <c r="R108" s="584"/>
      <c r="S108" s="584"/>
      <c r="T108" s="763"/>
      <c r="U108" s="584"/>
      <c r="V108" s="762"/>
      <c r="W108" s="584"/>
      <c r="X108" s="762"/>
      <c r="Y108" s="762"/>
      <c r="Z108" s="762"/>
      <c r="AA108" s="584"/>
      <c r="AB108" s="762"/>
      <c r="AC108" s="584"/>
      <c r="AD108" s="584"/>
      <c r="AE108" s="584"/>
      <c r="AF108" s="584"/>
      <c r="AG108" s="584"/>
      <c r="AH108" s="584"/>
      <c r="AI108" s="584"/>
      <c r="AJ108" s="584"/>
      <c r="AK108" s="584"/>
      <c r="AL108" s="761"/>
      <c r="AM108" s="762"/>
      <c r="AN108" s="762"/>
      <c r="AO108" s="761"/>
      <c r="AP108" s="761"/>
      <c r="AQ108" s="762"/>
      <c r="AR108" s="593"/>
      <c r="AS108" s="584"/>
      <c r="AT108" s="584"/>
      <c r="AU108" s="584"/>
      <c r="AV108" s="584"/>
      <c r="AW108" s="584"/>
      <c r="AX108" s="593"/>
      <c r="AY108" s="584"/>
      <c r="AZ108" s="584"/>
      <c r="BA108" s="584"/>
      <c r="BB108" s="584"/>
      <c r="BC108" s="584"/>
      <c r="BD108" s="593"/>
      <c r="BE108" s="584"/>
      <c r="BF108" s="584"/>
      <c r="BG108" s="584"/>
      <c r="BH108" s="584"/>
      <c r="BI108" s="584"/>
      <c r="BJ108" s="584"/>
      <c r="BK108" s="593"/>
      <c r="BL108" s="584"/>
      <c r="BM108" s="584"/>
      <c r="BN108" s="584"/>
      <c r="BO108" s="584"/>
      <c r="BP108" s="584"/>
      <c r="BQ108" s="593"/>
      <c r="BR108" s="593"/>
      <c r="BS108" s="584"/>
      <c r="BT108" s="584"/>
      <c r="BU108" s="584"/>
      <c r="BV108" s="584"/>
      <c r="BW108" s="593"/>
      <c r="BX108" s="584"/>
      <c r="BY108" s="584"/>
      <c r="BZ108" s="584"/>
      <c r="CA108" s="584"/>
      <c r="CB108" s="584"/>
      <c r="CC108" s="584"/>
      <c r="CD108" s="759"/>
      <c r="CE108" s="584"/>
      <c r="CF108" s="43"/>
      <c r="CG108" s="43"/>
      <c r="CH108" s="43"/>
      <c r="CI108" s="43"/>
      <c r="CJ108" s="43"/>
      <c r="CK108" s="43"/>
      <c r="CL108" s="584"/>
      <c r="CM108" s="584"/>
      <c r="CN108" s="584"/>
      <c r="CO108" s="584"/>
      <c r="CP108" s="584"/>
      <c r="CQ108" s="584"/>
      <c r="CR108" s="584"/>
      <c r="CS108" s="584"/>
      <c r="CT108" s="695"/>
      <c r="CU108" s="695"/>
      <c r="CV108" s="695"/>
    </row>
    <row r="109" ht="13.5" customHeight="1">
      <c r="A109" s="584"/>
      <c r="B109" s="760"/>
      <c r="C109" s="593"/>
      <c r="D109" s="593"/>
      <c r="E109" s="593"/>
      <c r="F109" s="593"/>
      <c r="G109" s="761"/>
      <c r="H109" s="761"/>
      <c r="I109" s="761"/>
      <c r="J109" s="761"/>
      <c r="K109" s="761"/>
      <c r="L109" s="761"/>
      <c r="M109" s="762"/>
      <c r="N109" s="584"/>
      <c r="O109" s="584"/>
      <c r="P109" s="584"/>
      <c r="Q109" s="584"/>
      <c r="R109" s="584"/>
      <c r="S109" s="584"/>
      <c r="T109" s="763"/>
      <c r="U109" s="584"/>
      <c r="V109" s="762"/>
      <c r="W109" s="584"/>
      <c r="X109" s="762"/>
      <c r="Y109" s="762"/>
      <c r="Z109" s="762"/>
      <c r="AA109" s="584"/>
      <c r="AB109" s="762"/>
      <c r="AC109" s="584"/>
      <c r="AD109" s="584"/>
      <c r="AE109" s="584"/>
      <c r="AF109" s="584"/>
      <c r="AG109" s="584"/>
      <c r="AH109" s="584"/>
      <c r="AI109" s="584"/>
      <c r="AJ109" s="584"/>
      <c r="AK109" s="584"/>
      <c r="AL109" s="761"/>
      <c r="AM109" s="762"/>
      <c r="AN109" s="762"/>
      <c r="AO109" s="761"/>
      <c r="AP109" s="761"/>
      <c r="AQ109" s="762"/>
      <c r="AR109" s="593"/>
      <c r="AS109" s="584"/>
      <c r="AT109" s="584"/>
      <c r="AU109" s="584"/>
      <c r="AV109" s="584"/>
      <c r="AW109" s="584"/>
      <c r="AX109" s="593"/>
      <c r="AY109" s="584"/>
      <c r="AZ109" s="584"/>
      <c r="BA109" s="584"/>
      <c r="BB109" s="584"/>
      <c r="BC109" s="584"/>
      <c r="BD109" s="593"/>
      <c r="BE109" s="584"/>
      <c r="BF109" s="584"/>
      <c r="BG109" s="584"/>
      <c r="BH109" s="584"/>
      <c r="BI109" s="584"/>
      <c r="BJ109" s="584"/>
      <c r="BK109" s="593"/>
      <c r="BL109" s="584"/>
      <c r="BM109" s="584"/>
      <c r="BN109" s="584"/>
      <c r="BO109" s="584"/>
      <c r="BP109" s="584"/>
      <c r="BQ109" s="593"/>
      <c r="BR109" s="593"/>
      <c r="BS109" s="584"/>
      <c r="BT109" s="584"/>
      <c r="BU109" s="584"/>
      <c r="BV109" s="584"/>
      <c r="BW109" s="593"/>
      <c r="BX109" s="584"/>
      <c r="BY109" s="584"/>
      <c r="BZ109" s="584"/>
      <c r="CA109" s="584"/>
      <c r="CB109" s="584"/>
      <c r="CC109" s="584"/>
      <c r="CD109" s="759"/>
      <c r="CE109" s="584"/>
      <c r="CF109" s="43"/>
      <c r="CG109" s="43"/>
      <c r="CH109" s="43"/>
      <c r="CI109" s="43"/>
      <c r="CJ109" s="43"/>
      <c r="CK109" s="43"/>
      <c r="CL109" s="584"/>
      <c r="CM109" s="584"/>
      <c r="CN109" s="584"/>
      <c r="CO109" s="584"/>
      <c r="CP109" s="584"/>
      <c r="CQ109" s="584"/>
      <c r="CR109" s="584"/>
      <c r="CS109" s="584"/>
      <c r="CT109" s="695"/>
      <c r="CU109" s="695"/>
      <c r="CV109" s="695"/>
    </row>
    <row r="110" ht="13.5" customHeight="1">
      <c r="A110" s="584"/>
      <c r="B110" s="760"/>
      <c r="C110" s="593"/>
      <c r="D110" s="593"/>
      <c r="E110" s="593"/>
      <c r="F110" s="593"/>
      <c r="G110" s="761"/>
      <c r="H110" s="761"/>
      <c r="I110" s="761"/>
      <c r="J110" s="761"/>
      <c r="K110" s="761"/>
      <c r="L110" s="761"/>
      <c r="M110" s="762"/>
      <c r="N110" s="584"/>
      <c r="O110" s="584"/>
      <c r="P110" s="584"/>
      <c r="Q110" s="584"/>
      <c r="R110" s="584"/>
      <c r="S110" s="584"/>
      <c r="T110" s="763"/>
      <c r="U110" s="584"/>
      <c r="V110" s="762"/>
      <c r="W110" s="584"/>
      <c r="X110" s="762"/>
      <c r="Y110" s="762"/>
      <c r="Z110" s="762"/>
      <c r="AA110" s="584"/>
      <c r="AB110" s="762"/>
      <c r="AC110" s="584"/>
      <c r="AD110" s="584"/>
      <c r="AE110" s="584"/>
      <c r="AF110" s="584"/>
      <c r="AG110" s="584"/>
      <c r="AH110" s="584"/>
      <c r="AI110" s="584"/>
      <c r="AJ110" s="584"/>
      <c r="AK110" s="584"/>
      <c r="AL110" s="761"/>
      <c r="AM110" s="762"/>
      <c r="AN110" s="762"/>
      <c r="AO110" s="761"/>
      <c r="AP110" s="761"/>
      <c r="AQ110" s="762"/>
      <c r="AR110" s="593"/>
      <c r="AS110" s="584"/>
      <c r="AT110" s="584"/>
      <c r="AU110" s="584"/>
      <c r="AV110" s="584"/>
      <c r="AW110" s="584"/>
      <c r="AX110" s="593"/>
      <c r="AY110" s="584"/>
      <c r="AZ110" s="584"/>
      <c r="BA110" s="584"/>
      <c r="BB110" s="584"/>
      <c r="BC110" s="584"/>
      <c r="BD110" s="593"/>
      <c r="BE110" s="584"/>
      <c r="BF110" s="584"/>
      <c r="BG110" s="584"/>
      <c r="BH110" s="584"/>
      <c r="BI110" s="584"/>
      <c r="BJ110" s="584"/>
      <c r="BK110" s="593"/>
      <c r="BL110" s="584"/>
      <c r="BM110" s="584"/>
      <c r="BN110" s="584"/>
      <c r="BO110" s="584"/>
      <c r="BP110" s="584"/>
      <c r="BQ110" s="593"/>
      <c r="BR110" s="593"/>
      <c r="BS110" s="584"/>
      <c r="BT110" s="584"/>
      <c r="BU110" s="584"/>
      <c r="BV110" s="584"/>
      <c r="BW110" s="593"/>
      <c r="BX110" s="584"/>
      <c r="BY110" s="584"/>
      <c r="BZ110" s="584"/>
      <c r="CA110" s="584"/>
      <c r="CB110" s="584"/>
      <c r="CC110" s="584"/>
      <c r="CD110" s="759"/>
      <c r="CE110" s="584"/>
      <c r="CF110" s="43"/>
      <c r="CG110" s="43"/>
      <c r="CH110" s="43"/>
      <c r="CI110" s="43"/>
      <c r="CJ110" s="43"/>
      <c r="CK110" s="43"/>
      <c r="CL110" s="584"/>
      <c r="CM110" s="584"/>
      <c r="CN110" s="584"/>
      <c r="CO110" s="584"/>
      <c r="CP110" s="584"/>
      <c r="CQ110" s="584"/>
      <c r="CR110" s="584"/>
      <c r="CS110" s="584"/>
      <c r="CT110" s="695"/>
      <c r="CU110" s="695"/>
      <c r="CV110" s="695"/>
    </row>
    <row r="111" ht="13.5" customHeight="1">
      <c r="A111" s="584"/>
      <c r="B111" s="760"/>
      <c r="C111" s="593"/>
      <c r="D111" s="593"/>
      <c r="E111" s="593"/>
      <c r="F111" s="593"/>
      <c r="G111" s="761"/>
      <c r="H111" s="761"/>
      <c r="I111" s="761"/>
      <c r="J111" s="761"/>
      <c r="K111" s="761"/>
      <c r="L111" s="761"/>
      <c r="M111" s="762"/>
      <c r="N111" s="584"/>
      <c r="O111" s="584"/>
      <c r="P111" s="584"/>
      <c r="Q111" s="584"/>
      <c r="R111" s="584"/>
      <c r="S111" s="584"/>
      <c r="T111" s="763"/>
      <c r="U111" s="584"/>
      <c r="V111" s="762"/>
      <c r="W111" s="584"/>
      <c r="X111" s="762"/>
      <c r="Y111" s="762"/>
      <c r="Z111" s="762"/>
      <c r="AA111" s="584"/>
      <c r="AB111" s="762"/>
      <c r="AC111" s="584"/>
      <c r="AD111" s="584"/>
      <c r="AE111" s="584"/>
      <c r="AF111" s="584"/>
      <c r="AG111" s="584"/>
      <c r="AH111" s="584"/>
      <c r="AI111" s="584"/>
      <c r="AJ111" s="584"/>
      <c r="AK111" s="584"/>
      <c r="AL111" s="761"/>
      <c r="AM111" s="762"/>
      <c r="AN111" s="762"/>
      <c r="AO111" s="761"/>
      <c r="AP111" s="761"/>
      <c r="AQ111" s="762"/>
      <c r="AR111" s="593"/>
      <c r="AS111" s="584"/>
      <c r="AT111" s="584"/>
      <c r="AU111" s="584"/>
      <c r="AV111" s="584"/>
      <c r="AW111" s="584"/>
      <c r="AX111" s="593"/>
      <c r="AY111" s="584"/>
      <c r="AZ111" s="584"/>
      <c r="BA111" s="584"/>
      <c r="BB111" s="584"/>
      <c r="BC111" s="584"/>
      <c r="BD111" s="593"/>
      <c r="BE111" s="584"/>
      <c r="BF111" s="584"/>
      <c r="BG111" s="584"/>
      <c r="BH111" s="584"/>
      <c r="BI111" s="584"/>
      <c r="BJ111" s="584"/>
      <c r="BK111" s="593"/>
      <c r="BL111" s="584"/>
      <c r="BM111" s="584"/>
      <c r="BN111" s="584"/>
      <c r="BO111" s="584"/>
      <c r="BP111" s="584"/>
      <c r="BQ111" s="593"/>
      <c r="BR111" s="593"/>
      <c r="BS111" s="584"/>
      <c r="BT111" s="584"/>
      <c r="BU111" s="584"/>
      <c r="BV111" s="584"/>
      <c r="BW111" s="593"/>
      <c r="BX111" s="584"/>
      <c r="BY111" s="584"/>
      <c r="BZ111" s="584"/>
      <c r="CA111" s="584"/>
      <c r="CB111" s="584"/>
      <c r="CC111" s="584"/>
      <c r="CD111" s="759"/>
      <c r="CE111" s="584"/>
      <c r="CF111" s="43"/>
      <c r="CG111" s="43"/>
      <c r="CH111" s="43"/>
      <c r="CI111" s="43"/>
      <c r="CJ111" s="43"/>
      <c r="CK111" s="43"/>
      <c r="CL111" s="584"/>
      <c r="CM111" s="584"/>
      <c r="CN111" s="584"/>
      <c r="CO111" s="584"/>
      <c r="CP111" s="584"/>
      <c r="CQ111" s="584"/>
      <c r="CR111" s="584"/>
      <c r="CS111" s="584"/>
      <c r="CT111" s="695"/>
      <c r="CU111" s="695"/>
      <c r="CV111" s="695"/>
    </row>
    <row r="112" ht="13.5" customHeight="1">
      <c r="A112" s="584"/>
      <c r="B112" s="760"/>
      <c r="C112" s="593"/>
      <c r="D112" s="593"/>
      <c r="E112" s="593"/>
      <c r="F112" s="593"/>
      <c r="G112" s="761"/>
      <c r="H112" s="761"/>
      <c r="I112" s="761"/>
      <c r="J112" s="761"/>
      <c r="K112" s="761"/>
      <c r="L112" s="761"/>
      <c r="M112" s="762"/>
      <c r="N112" s="584"/>
      <c r="O112" s="584"/>
      <c r="P112" s="584"/>
      <c r="Q112" s="584"/>
      <c r="R112" s="584"/>
      <c r="S112" s="584"/>
      <c r="T112" s="763"/>
      <c r="U112" s="584"/>
      <c r="V112" s="762"/>
      <c r="W112" s="584"/>
      <c r="X112" s="762"/>
      <c r="Y112" s="762"/>
      <c r="Z112" s="762"/>
      <c r="AA112" s="584"/>
      <c r="AB112" s="762"/>
      <c r="AC112" s="584"/>
      <c r="AD112" s="584"/>
      <c r="AE112" s="584"/>
      <c r="AF112" s="584"/>
      <c r="AG112" s="584"/>
      <c r="AH112" s="584"/>
      <c r="AI112" s="584"/>
      <c r="AJ112" s="584"/>
      <c r="AK112" s="584"/>
      <c r="AL112" s="761"/>
      <c r="AM112" s="762"/>
      <c r="AN112" s="762"/>
      <c r="AO112" s="761"/>
      <c r="AP112" s="761"/>
      <c r="AQ112" s="762"/>
      <c r="AR112" s="593"/>
      <c r="AS112" s="584"/>
      <c r="AT112" s="584"/>
      <c r="AU112" s="584"/>
      <c r="AV112" s="584"/>
      <c r="AW112" s="584"/>
      <c r="AX112" s="593"/>
      <c r="AY112" s="584"/>
      <c r="AZ112" s="584"/>
      <c r="BA112" s="584"/>
      <c r="BB112" s="584"/>
      <c r="BC112" s="584"/>
      <c r="BD112" s="593"/>
      <c r="BE112" s="584"/>
      <c r="BF112" s="584"/>
      <c r="BG112" s="584"/>
      <c r="BH112" s="584"/>
      <c r="BI112" s="584"/>
      <c r="BJ112" s="584"/>
      <c r="BK112" s="593"/>
      <c r="BL112" s="584"/>
      <c r="BM112" s="584"/>
      <c r="BN112" s="584"/>
      <c r="BO112" s="584"/>
      <c r="BP112" s="584"/>
      <c r="BQ112" s="593"/>
      <c r="BR112" s="593"/>
      <c r="BS112" s="584"/>
      <c r="BT112" s="584"/>
      <c r="BU112" s="584"/>
      <c r="BV112" s="584"/>
      <c r="BW112" s="593"/>
      <c r="BX112" s="584"/>
      <c r="BY112" s="584"/>
      <c r="BZ112" s="584"/>
      <c r="CA112" s="584"/>
      <c r="CB112" s="584"/>
      <c r="CC112" s="584"/>
      <c r="CD112" s="759"/>
      <c r="CE112" s="584"/>
      <c r="CF112" s="43"/>
      <c r="CG112" s="43"/>
      <c r="CH112" s="43"/>
      <c r="CI112" s="43"/>
      <c r="CJ112" s="43"/>
      <c r="CK112" s="43"/>
      <c r="CL112" s="584"/>
      <c r="CM112" s="584"/>
      <c r="CN112" s="584"/>
      <c r="CO112" s="584"/>
      <c r="CP112" s="584"/>
      <c r="CQ112" s="584"/>
      <c r="CR112" s="584"/>
      <c r="CS112" s="584"/>
      <c r="CT112" s="695"/>
      <c r="CU112" s="695"/>
      <c r="CV112" s="695"/>
    </row>
    <row r="113" ht="13.5" customHeight="1">
      <c r="A113" s="584"/>
      <c r="B113" s="760"/>
      <c r="C113" s="593"/>
      <c r="D113" s="593"/>
      <c r="E113" s="593"/>
      <c r="F113" s="593"/>
      <c r="G113" s="761"/>
      <c r="H113" s="761"/>
      <c r="I113" s="761"/>
      <c r="J113" s="761"/>
      <c r="K113" s="761"/>
      <c r="L113" s="761"/>
      <c r="M113" s="762"/>
      <c r="N113" s="584"/>
      <c r="O113" s="584"/>
      <c r="P113" s="584"/>
      <c r="Q113" s="584"/>
      <c r="R113" s="584"/>
      <c r="S113" s="584"/>
      <c r="T113" s="763"/>
      <c r="U113" s="584"/>
      <c r="V113" s="762"/>
      <c r="W113" s="584"/>
      <c r="X113" s="762"/>
      <c r="Y113" s="762"/>
      <c r="Z113" s="762"/>
      <c r="AA113" s="584"/>
      <c r="AB113" s="762"/>
      <c r="AC113" s="584"/>
      <c r="AD113" s="584"/>
      <c r="AE113" s="584"/>
      <c r="AF113" s="584"/>
      <c r="AG113" s="584"/>
      <c r="AH113" s="584"/>
      <c r="AI113" s="584"/>
      <c r="AJ113" s="584"/>
      <c r="AK113" s="584"/>
      <c r="AL113" s="761"/>
      <c r="AM113" s="762"/>
      <c r="AN113" s="762"/>
      <c r="AO113" s="761"/>
      <c r="AP113" s="761"/>
      <c r="AQ113" s="762"/>
      <c r="AR113" s="593"/>
      <c r="AS113" s="584"/>
      <c r="AT113" s="584"/>
      <c r="AU113" s="584"/>
      <c r="AV113" s="584"/>
      <c r="AW113" s="584"/>
      <c r="AX113" s="593"/>
      <c r="AY113" s="584"/>
      <c r="AZ113" s="584"/>
      <c r="BA113" s="584"/>
      <c r="BB113" s="584"/>
      <c r="BC113" s="584"/>
      <c r="BD113" s="593"/>
      <c r="BE113" s="584"/>
      <c r="BF113" s="584"/>
      <c r="BG113" s="584"/>
      <c r="BH113" s="584"/>
      <c r="BI113" s="584"/>
      <c r="BJ113" s="584"/>
      <c r="BK113" s="593"/>
      <c r="BL113" s="584"/>
      <c r="BM113" s="584"/>
      <c r="BN113" s="584"/>
      <c r="BO113" s="584"/>
      <c r="BP113" s="584"/>
      <c r="BQ113" s="593"/>
      <c r="BR113" s="593"/>
      <c r="BS113" s="584"/>
      <c r="BT113" s="584"/>
      <c r="BU113" s="584"/>
      <c r="BV113" s="584"/>
      <c r="BW113" s="593"/>
      <c r="BX113" s="584"/>
      <c r="BY113" s="584"/>
      <c r="BZ113" s="584"/>
      <c r="CA113" s="584"/>
      <c r="CB113" s="584"/>
      <c r="CC113" s="584"/>
      <c r="CD113" s="759"/>
      <c r="CE113" s="584"/>
      <c r="CF113" s="43"/>
      <c r="CG113" s="43"/>
      <c r="CH113" s="43"/>
      <c r="CI113" s="43"/>
      <c r="CJ113" s="43"/>
      <c r="CK113" s="43"/>
      <c r="CL113" s="584"/>
      <c r="CM113" s="584"/>
      <c r="CN113" s="584"/>
      <c r="CO113" s="584"/>
      <c r="CP113" s="584"/>
      <c r="CQ113" s="584"/>
      <c r="CR113" s="584"/>
      <c r="CS113" s="584"/>
      <c r="CT113" s="695"/>
      <c r="CU113" s="695"/>
      <c r="CV113" s="695"/>
    </row>
    <row r="114" ht="13.5" customHeight="1">
      <c r="A114" s="584"/>
      <c r="B114" s="760"/>
      <c r="C114" s="593"/>
      <c r="D114" s="593"/>
      <c r="E114" s="593"/>
      <c r="F114" s="593"/>
      <c r="G114" s="761"/>
      <c r="H114" s="761"/>
      <c r="I114" s="761"/>
      <c r="J114" s="761"/>
      <c r="K114" s="761"/>
      <c r="L114" s="761"/>
      <c r="M114" s="762"/>
      <c r="N114" s="584"/>
      <c r="O114" s="584"/>
      <c r="P114" s="584"/>
      <c r="Q114" s="584"/>
      <c r="R114" s="584"/>
      <c r="S114" s="584"/>
      <c r="T114" s="763"/>
      <c r="U114" s="584"/>
      <c r="V114" s="762"/>
      <c r="W114" s="584"/>
      <c r="X114" s="762"/>
      <c r="Y114" s="762"/>
      <c r="Z114" s="762"/>
      <c r="AA114" s="584"/>
      <c r="AB114" s="762"/>
      <c r="AC114" s="584"/>
      <c r="AD114" s="584"/>
      <c r="AE114" s="584"/>
      <c r="AF114" s="584"/>
      <c r="AG114" s="584"/>
      <c r="AH114" s="584"/>
      <c r="AI114" s="584"/>
      <c r="AJ114" s="584"/>
      <c r="AK114" s="584"/>
      <c r="AL114" s="761"/>
      <c r="AM114" s="762"/>
      <c r="AN114" s="762"/>
      <c r="AO114" s="761"/>
      <c r="AP114" s="761"/>
      <c r="AQ114" s="762"/>
      <c r="AR114" s="593"/>
      <c r="AS114" s="584"/>
      <c r="AT114" s="584"/>
      <c r="AU114" s="584"/>
      <c r="AV114" s="584"/>
      <c r="AW114" s="584"/>
      <c r="AX114" s="593"/>
      <c r="AY114" s="584"/>
      <c r="AZ114" s="584"/>
      <c r="BA114" s="584"/>
      <c r="BB114" s="584"/>
      <c r="BC114" s="584"/>
      <c r="BD114" s="593"/>
      <c r="BE114" s="584"/>
      <c r="BF114" s="584"/>
      <c r="BG114" s="584"/>
      <c r="BH114" s="584"/>
      <c r="BI114" s="584"/>
      <c r="BJ114" s="584"/>
      <c r="BK114" s="593"/>
      <c r="BL114" s="584"/>
      <c r="BM114" s="584"/>
      <c r="BN114" s="584"/>
      <c r="BO114" s="584"/>
      <c r="BP114" s="584"/>
      <c r="BQ114" s="593"/>
      <c r="BR114" s="593"/>
      <c r="BS114" s="584"/>
      <c r="BT114" s="584"/>
      <c r="BU114" s="584"/>
      <c r="BV114" s="584"/>
      <c r="BW114" s="593"/>
      <c r="BX114" s="584"/>
      <c r="BY114" s="584"/>
      <c r="BZ114" s="584"/>
      <c r="CA114" s="584"/>
      <c r="CB114" s="584"/>
      <c r="CC114" s="584"/>
      <c r="CD114" s="759"/>
      <c r="CE114" s="584"/>
      <c r="CF114" s="43"/>
      <c r="CG114" s="43"/>
      <c r="CH114" s="43"/>
      <c r="CI114" s="43"/>
      <c r="CJ114" s="43"/>
      <c r="CK114" s="43"/>
      <c r="CL114" s="584"/>
      <c r="CM114" s="584"/>
      <c r="CN114" s="584"/>
      <c r="CO114" s="584"/>
      <c r="CP114" s="584"/>
      <c r="CQ114" s="584"/>
      <c r="CR114" s="584"/>
      <c r="CS114" s="584"/>
      <c r="CT114" s="695"/>
      <c r="CU114" s="695"/>
      <c r="CV114" s="695"/>
    </row>
    <row r="115" ht="13.5" customHeight="1">
      <c r="A115" s="584"/>
      <c r="B115" s="760"/>
      <c r="C115" s="593"/>
      <c r="D115" s="593"/>
      <c r="E115" s="593"/>
      <c r="F115" s="593"/>
      <c r="G115" s="761"/>
      <c r="H115" s="761"/>
      <c r="I115" s="761"/>
      <c r="J115" s="761"/>
      <c r="K115" s="761"/>
      <c r="L115" s="761"/>
      <c r="M115" s="762"/>
      <c r="N115" s="584"/>
      <c r="O115" s="584"/>
      <c r="P115" s="584"/>
      <c r="Q115" s="584"/>
      <c r="R115" s="584"/>
      <c r="S115" s="584"/>
      <c r="T115" s="763"/>
      <c r="U115" s="584"/>
      <c r="V115" s="762"/>
      <c r="W115" s="584"/>
      <c r="X115" s="762"/>
      <c r="Y115" s="762"/>
      <c r="Z115" s="762"/>
      <c r="AA115" s="584"/>
      <c r="AB115" s="762"/>
      <c r="AC115" s="584"/>
      <c r="AD115" s="584"/>
      <c r="AE115" s="584"/>
      <c r="AF115" s="584"/>
      <c r="AG115" s="584"/>
      <c r="AH115" s="584"/>
      <c r="AI115" s="584"/>
      <c r="AJ115" s="584"/>
      <c r="AK115" s="584"/>
      <c r="AL115" s="761"/>
      <c r="AM115" s="762"/>
      <c r="AN115" s="762"/>
      <c r="AO115" s="761"/>
      <c r="AP115" s="761"/>
      <c r="AQ115" s="762"/>
      <c r="AR115" s="593"/>
      <c r="AS115" s="584"/>
      <c r="AT115" s="584"/>
      <c r="AU115" s="584"/>
      <c r="AV115" s="584"/>
      <c r="AW115" s="584"/>
      <c r="AX115" s="593"/>
      <c r="AY115" s="584"/>
      <c r="AZ115" s="584"/>
      <c r="BA115" s="584"/>
      <c r="BB115" s="584"/>
      <c r="BC115" s="584"/>
      <c r="BD115" s="593"/>
      <c r="BE115" s="584"/>
      <c r="BF115" s="584"/>
      <c r="BG115" s="584"/>
      <c r="BH115" s="584"/>
      <c r="BI115" s="584"/>
      <c r="BJ115" s="584"/>
      <c r="BK115" s="593"/>
      <c r="BL115" s="584"/>
      <c r="BM115" s="584"/>
      <c r="BN115" s="584"/>
      <c r="BO115" s="584"/>
      <c r="BP115" s="584"/>
      <c r="BQ115" s="593"/>
      <c r="BR115" s="593"/>
      <c r="BS115" s="584"/>
      <c r="BT115" s="584"/>
      <c r="BU115" s="584"/>
      <c r="BV115" s="584"/>
      <c r="BW115" s="593"/>
      <c r="BX115" s="584"/>
      <c r="BY115" s="584"/>
      <c r="BZ115" s="584"/>
      <c r="CA115" s="584"/>
      <c r="CB115" s="584"/>
      <c r="CC115" s="584"/>
      <c r="CD115" s="759"/>
      <c r="CE115" s="584"/>
      <c r="CF115" s="43"/>
      <c r="CG115" s="43"/>
      <c r="CH115" s="43"/>
      <c r="CI115" s="43"/>
      <c r="CJ115" s="43"/>
      <c r="CK115" s="43"/>
      <c r="CL115" s="584"/>
      <c r="CM115" s="584"/>
      <c r="CN115" s="584"/>
      <c r="CO115" s="584"/>
      <c r="CP115" s="584"/>
      <c r="CQ115" s="584"/>
      <c r="CR115" s="584"/>
      <c r="CS115" s="584"/>
      <c r="CT115" s="695"/>
      <c r="CU115" s="695"/>
      <c r="CV115" s="695"/>
    </row>
    <row r="116" ht="13.5" customHeight="1">
      <c r="A116" s="584"/>
      <c r="B116" s="760"/>
      <c r="C116" s="593"/>
      <c r="D116" s="593"/>
      <c r="E116" s="593"/>
      <c r="F116" s="593"/>
      <c r="G116" s="761"/>
      <c r="H116" s="761"/>
      <c r="I116" s="761"/>
      <c r="J116" s="761"/>
      <c r="K116" s="761"/>
      <c r="L116" s="761"/>
      <c r="M116" s="762"/>
      <c r="N116" s="584"/>
      <c r="O116" s="584"/>
      <c r="P116" s="584"/>
      <c r="Q116" s="584"/>
      <c r="R116" s="584"/>
      <c r="S116" s="584"/>
      <c r="T116" s="763"/>
      <c r="U116" s="584"/>
      <c r="V116" s="762"/>
      <c r="W116" s="584"/>
      <c r="X116" s="762"/>
      <c r="Y116" s="762"/>
      <c r="Z116" s="762"/>
      <c r="AA116" s="584"/>
      <c r="AB116" s="762"/>
      <c r="AC116" s="584"/>
      <c r="AD116" s="584"/>
      <c r="AE116" s="584"/>
      <c r="AF116" s="584"/>
      <c r="AG116" s="584"/>
      <c r="AH116" s="584"/>
      <c r="AI116" s="584"/>
      <c r="AJ116" s="584"/>
      <c r="AK116" s="584"/>
      <c r="AL116" s="761"/>
      <c r="AM116" s="762"/>
      <c r="AN116" s="762"/>
      <c r="AO116" s="761"/>
      <c r="AP116" s="761"/>
      <c r="AQ116" s="762"/>
      <c r="AR116" s="593"/>
      <c r="AS116" s="584"/>
      <c r="AT116" s="584"/>
      <c r="AU116" s="584"/>
      <c r="AV116" s="584"/>
      <c r="AW116" s="584"/>
      <c r="AX116" s="593"/>
      <c r="AY116" s="584"/>
      <c r="AZ116" s="584"/>
      <c r="BA116" s="584"/>
      <c r="BB116" s="584"/>
      <c r="BC116" s="584"/>
      <c r="BD116" s="593"/>
      <c r="BE116" s="584"/>
      <c r="BF116" s="584"/>
      <c r="BG116" s="584"/>
      <c r="BH116" s="584"/>
      <c r="BI116" s="584"/>
      <c r="BJ116" s="584"/>
      <c r="BK116" s="593"/>
      <c r="BL116" s="584"/>
      <c r="BM116" s="584"/>
      <c r="BN116" s="584"/>
      <c r="BO116" s="584"/>
      <c r="BP116" s="584"/>
      <c r="BQ116" s="593"/>
      <c r="BR116" s="593"/>
      <c r="BS116" s="584"/>
      <c r="BT116" s="584"/>
      <c r="BU116" s="584"/>
      <c r="BV116" s="584"/>
      <c r="BW116" s="593"/>
      <c r="BX116" s="584"/>
      <c r="BY116" s="584"/>
      <c r="BZ116" s="584"/>
      <c r="CA116" s="584"/>
      <c r="CB116" s="584"/>
      <c r="CC116" s="584"/>
      <c r="CD116" s="759"/>
      <c r="CE116" s="584"/>
      <c r="CF116" s="43"/>
      <c r="CG116" s="43"/>
      <c r="CH116" s="43"/>
      <c r="CI116" s="43"/>
      <c r="CJ116" s="43"/>
      <c r="CK116" s="43"/>
      <c r="CL116" s="584"/>
      <c r="CM116" s="584"/>
      <c r="CN116" s="584"/>
      <c r="CO116" s="584"/>
      <c r="CP116" s="584"/>
      <c r="CQ116" s="584"/>
      <c r="CR116" s="584"/>
      <c r="CS116" s="584"/>
      <c r="CT116" s="695"/>
      <c r="CU116" s="695"/>
      <c r="CV116" s="695"/>
    </row>
    <row r="117" ht="13.5" customHeight="1">
      <c r="A117" s="584"/>
      <c r="B117" s="760"/>
      <c r="C117" s="593"/>
      <c r="D117" s="593"/>
      <c r="E117" s="593"/>
      <c r="F117" s="593"/>
      <c r="G117" s="761"/>
      <c r="H117" s="761"/>
      <c r="I117" s="761"/>
      <c r="J117" s="761"/>
      <c r="K117" s="761"/>
      <c r="L117" s="761"/>
      <c r="M117" s="762"/>
      <c r="N117" s="584"/>
      <c r="O117" s="584"/>
      <c r="P117" s="584"/>
      <c r="Q117" s="584"/>
      <c r="R117" s="584"/>
      <c r="S117" s="584"/>
      <c r="T117" s="763"/>
      <c r="U117" s="584"/>
      <c r="V117" s="762"/>
      <c r="W117" s="584"/>
      <c r="X117" s="762"/>
      <c r="Y117" s="762"/>
      <c r="Z117" s="762"/>
      <c r="AA117" s="584"/>
      <c r="AB117" s="762"/>
      <c r="AC117" s="584"/>
      <c r="AD117" s="584"/>
      <c r="AE117" s="584"/>
      <c r="AF117" s="584"/>
      <c r="AG117" s="584"/>
      <c r="AH117" s="584"/>
      <c r="AI117" s="584"/>
      <c r="AJ117" s="584"/>
      <c r="AK117" s="584"/>
      <c r="AL117" s="761"/>
      <c r="AM117" s="762"/>
      <c r="AN117" s="762"/>
      <c r="AO117" s="761"/>
      <c r="AP117" s="761"/>
      <c r="AQ117" s="762"/>
      <c r="AR117" s="593"/>
      <c r="AS117" s="584"/>
      <c r="AT117" s="584"/>
      <c r="AU117" s="584"/>
      <c r="AV117" s="584"/>
      <c r="AW117" s="584"/>
      <c r="AX117" s="593"/>
      <c r="AY117" s="584"/>
      <c r="AZ117" s="584"/>
      <c r="BA117" s="584"/>
      <c r="BB117" s="584"/>
      <c r="BC117" s="584"/>
      <c r="BD117" s="593"/>
      <c r="BE117" s="584"/>
      <c r="BF117" s="584"/>
      <c r="BG117" s="584"/>
      <c r="BH117" s="584"/>
      <c r="BI117" s="584"/>
      <c r="BJ117" s="584"/>
      <c r="BK117" s="593"/>
      <c r="BL117" s="584"/>
      <c r="BM117" s="584"/>
      <c r="BN117" s="584"/>
      <c r="BO117" s="584"/>
      <c r="BP117" s="584"/>
      <c r="BQ117" s="593"/>
      <c r="BR117" s="593"/>
      <c r="BS117" s="584"/>
      <c r="BT117" s="584"/>
      <c r="BU117" s="584"/>
      <c r="BV117" s="584"/>
      <c r="BW117" s="593"/>
      <c r="BX117" s="584"/>
      <c r="BY117" s="584"/>
      <c r="BZ117" s="584"/>
      <c r="CA117" s="584"/>
      <c r="CB117" s="584"/>
      <c r="CC117" s="584"/>
      <c r="CD117" s="759"/>
      <c r="CE117" s="584"/>
      <c r="CF117" s="43"/>
      <c r="CG117" s="43"/>
      <c r="CH117" s="43"/>
      <c r="CI117" s="43"/>
      <c r="CJ117" s="43"/>
      <c r="CK117" s="43"/>
      <c r="CL117" s="584"/>
      <c r="CM117" s="584"/>
      <c r="CN117" s="584"/>
      <c r="CO117" s="584"/>
      <c r="CP117" s="584"/>
      <c r="CQ117" s="584"/>
      <c r="CR117" s="584"/>
      <c r="CS117" s="584"/>
      <c r="CT117" s="695"/>
      <c r="CU117" s="695"/>
      <c r="CV117" s="695"/>
    </row>
    <row r="118" ht="13.5" customHeight="1">
      <c r="A118" s="584"/>
      <c r="B118" s="760"/>
      <c r="C118" s="593"/>
      <c r="D118" s="593"/>
      <c r="E118" s="593"/>
      <c r="F118" s="593"/>
      <c r="G118" s="761"/>
      <c r="H118" s="761"/>
      <c r="I118" s="761"/>
      <c r="J118" s="761"/>
      <c r="K118" s="761"/>
      <c r="L118" s="761"/>
      <c r="M118" s="762"/>
      <c r="N118" s="584"/>
      <c r="O118" s="584"/>
      <c r="P118" s="584"/>
      <c r="Q118" s="584"/>
      <c r="R118" s="584"/>
      <c r="S118" s="584"/>
      <c r="T118" s="763"/>
      <c r="U118" s="584"/>
      <c r="V118" s="762"/>
      <c r="W118" s="584"/>
      <c r="X118" s="762"/>
      <c r="Y118" s="762"/>
      <c r="Z118" s="762"/>
      <c r="AA118" s="584"/>
      <c r="AB118" s="762"/>
      <c r="AC118" s="584"/>
      <c r="AD118" s="584"/>
      <c r="AE118" s="584"/>
      <c r="AF118" s="584"/>
      <c r="AG118" s="584"/>
      <c r="AH118" s="584"/>
      <c r="AI118" s="584"/>
      <c r="AJ118" s="584"/>
      <c r="AK118" s="584"/>
      <c r="AL118" s="761"/>
      <c r="AM118" s="762"/>
      <c r="AN118" s="762"/>
      <c r="AO118" s="761"/>
      <c r="AP118" s="761"/>
      <c r="AQ118" s="762"/>
      <c r="AR118" s="593"/>
      <c r="AS118" s="584"/>
      <c r="AT118" s="584"/>
      <c r="AU118" s="584"/>
      <c r="AV118" s="584"/>
      <c r="AW118" s="584"/>
      <c r="AX118" s="593"/>
      <c r="AY118" s="584"/>
      <c r="AZ118" s="584"/>
      <c r="BA118" s="584"/>
      <c r="BB118" s="584"/>
      <c r="BC118" s="584"/>
      <c r="BD118" s="593"/>
      <c r="BE118" s="584"/>
      <c r="BF118" s="584"/>
      <c r="BG118" s="584"/>
      <c r="BH118" s="584"/>
      <c r="BI118" s="584"/>
      <c r="BJ118" s="584"/>
      <c r="BK118" s="593"/>
      <c r="BL118" s="584"/>
      <c r="BM118" s="584"/>
      <c r="BN118" s="584"/>
      <c r="BO118" s="584"/>
      <c r="BP118" s="584"/>
      <c r="BQ118" s="593"/>
      <c r="BR118" s="593"/>
      <c r="BS118" s="584"/>
      <c r="BT118" s="584"/>
      <c r="BU118" s="584"/>
      <c r="BV118" s="584"/>
      <c r="BW118" s="593"/>
      <c r="BX118" s="584"/>
      <c r="BY118" s="584"/>
      <c r="BZ118" s="584"/>
      <c r="CA118" s="584"/>
      <c r="CB118" s="584"/>
      <c r="CC118" s="584"/>
      <c r="CD118" s="759"/>
      <c r="CE118" s="584"/>
      <c r="CF118" s="43"/>
      <c r="CG118" s="43"/>
      <c r="CH118" s="43"/>
      <c r="CI118" s="43"/>
      <c r="CJ118" s="43"/>
      <c r="CK118" s="43"/>
      <c r="CL118" s="584"/>
      <c r="CM118" s="584"/>
      <c r="CN118" s="584"/>
      <c r="CO118" s="584"/>
      <c r="CP118" s="584"/>
      <c r="CQ118" s="584"/>
      <c r="CR118" s="584"/>
      <c r="CS118" s="584"/>
      <c r="CT118" s="695"/>
      <c r="CU118" s="695"/>
      <c r="CV118" s="695"/>
    </row>
    <row r="119" ht="13.5" customHeight="1">
      <c r="A119" s="584"/>
      <c r="B119" s="760"/>
      <c r="C119" s="593"/>
      <c r="D119" s="593"/>
      <c r="E119" s="593"/>
      <c r="F119" s="593"/>
      <c r="G119" s="761"/>
      <c r="H119" s="761"/>
      <c r="I119" s="761"/>
      <c r="J119" s="761"/>
      <c r="K119" s="761"/>
      <c r="L119" s="761"/>
      <c r="M119" s="762"/>
      <c r="N119" s="584"/>
      <c r="O119" s="584"/>
      <c r="P119" s="584"/>
      <c r="Q119" s="584"/>
      <c r="R119" s="584"/>
      <c r="S119" s="584"/>
      <c r="T119" s="763"/>
      <c r="U119" s="584"/>
      <c r="V119" s="762"/>
      <c r="W119" s="584"/>
      <c r="X119" s="762"/>
      <c r="Y119" s="762"/>
      <c r="Z119" s="762"/>
      <c r="AA119" s="584"/>
      <c r="AB119" s="762"/>
      <c r="AC119" s="584"/>
      <c r="AD119" s="584"/>
      <c r="AE119" s="584"/>
      <c r="AF119" s="584"/>
      <c r="AG119" s="584"/>
      <c r="AH119" s="584"/>
      <c r="AI119" s="584"/>
      <c r="AJ119" s="584"/>
      <c r="AK119" s="584"/>
      <c r="AL119" s="761"/>
      <c r="AM119" s="762"/>
      <c r="AN119" s="762"/>
      <c r="AO119" s="761"/>
      <c r="AP119" s="761"/>
      <c r="AQ119" s="762"/>
      <c r="AR119" s="593"/>
      <c r="AS119" s="584"/>
      <c r="AT119" s="584"/>
      <c r="AU119" s="584"/>
      <c r="AV119" s="584"/>
      <c r="AW119" s="584"/>
      <c r="AX119" s="593"/>
      <c r="AY119" s="584"/>
      <c r="AZ119" s="584"/>
      <c r="BA119" s="584"/>
      <c r="BB119" s="584"/>
      <c r="BC119" s="584"/>
      <c r="BD119" s="593"/>
      <c r="BE119" s="584"/>
      <c r="BF119" s="584"/>
      <c r="BG119" s="584"/>
      <c r="BH119" s="584"/>
      <c r="BI119" s="584"/>
      <c r="BJ119" s="584"/>
      <c r="BK119" s="593"/>
      <c r="BL119" s="584"/>
      <c r="BM119" s="584"/>
      <c r="BN119" s="584"/>
      <c r="BO119" s="584"/>
      <c r="BP119" s="584"/>
      <c r="BQ119" s="593"/>
      <c r="BR119" s="593"/>
      <c r="BS119" s="584"/>
      <c r="BT119" s="584"/>
      <c r="BU119" s="584"/>
      <c r="BV119" s="584"/>
      <c r="BW119" s="593"/>
      <c r="BX119" s="584"/>
      <c r="BY119" s="584"/>
      <c r="BZ119" s="584"/>
      <c r="CA119" s="584"/>
      <c r="CB119" s="584"/>
      <c r="CC119" s="584"/>
      <c r="CD119" s="759"/>
      <c r="CE119" s="584"/>
      <c r="CF119" s="43"/>
      <c r="CG119" s="43"/>
      <c r="CH119" s="43"/>
      <c r="CI119" s="43"/>
      <c r="CJ119" s="43"/>
      <c r="CK119" s="43"/>
      <c r="CL119" s="584"/>
      <c r="CM119" s="584"/>
      <c r="CN119" s="584"/>
      <c r="CO119" s="584"/>
      <c r="CP119" s="584"/>
      <c r="CQ119" s="584"/>
      <c r="CR119" s="584"/>
      <c r="CS119" s="584"/>
      <c r="CT119" s="695"/>
      <c r="CU119" s="695"/>
      <c r="CV119" s="695"/>
    </row>
    <row r="120" ht="13.5" customHeight="1">
      <c r="A120" s="584"/>
      <c r="B120" s="760"/>
      <c r="C120" s="593"/>
      <c r="D120" s="593"/>
      <c r="E120" s="593"/>
      <c r="F120" s="593"/>
      <c r="G120" s="761"/>
      <c r="H120" s="761"/>
      <c r="I120" s="761"/>
      <c r="J120" s="761"/>
      <c r="K120" s="761"/>
      <c r="L120" s="761"/>
      <c r="M120" s="762"/>
      <c r="N120" s="584"/>
      <c r="O120" s="584"/>
      <c r="P120" s="584"/>
      <c r="Q120" s="584"/>
      <c r="R120" s="584"/>
      <c r="S120" s="584"/>
      <c r="T120" s="763"/>
      <c r="U120" s="584"/>
      <c r="V120" s="762"/>
      <c r="W120" s="584"/>
      <c r="X120" s="762"/>
      <c r="Y120" s="762"/>
      <c r="Z120" s="762"/>
      <c r="AA120" s="584"/>
      <c r="AB120" s="762"/>
      <c r="AC120" s="584"/>
      <c r="AD120" s="584"/>
      <c r="AE120" s="584"/>
      <c r="AF120" s="584"/>
      <c r="AG120" s="584"/>
      <c r="AH120" s="584"/>
      <c r="AI120" s="584"/>
      <c r="AJ120" s="584"/>
      <c r="AK120" s="584"/>
      <c r="AL120" s="761"/>
      <c r="AM120" s="762"/>
      <c r="AN120" s="762"/>
      <c r="AO120" s="761"/>
      <c r="AP120" s="761"/>
      <c r="AQ120" s="762"/>
      <c r="AR120" s="593"/>
      <c r="AS120" s="584"/>
      <c r="AT120" s="584"/>
      <c r="AU120" s="584"/>
      <c r="AV120" s="584"/>
      <c r="AW120" s="584"/>
      <c r="AX120" s="593"/>
      <c r="AY120" s="584"/>
      <c r="AZ120" s="584"/>
      <c r="BA120" s="584"/>
      <c r="BB120" s="584"/>
      <c r="BC120" s="584"/>
      <c r="BD120" s="593"/>
      <c r="BE120" s="584"/>
      <c r="BF120" s="584"/>
      <c r="BG120" s="584"/>
      <c r="BH120" s="584"/>
      <c r="BI120" s="584"/>
      <c r="BJ120" s="584"/>
      <c r="BK120" s="593"/>
      <c r="BL120" s="584"/>
      <c r="BM120" s="584"/>
      <c r="BN120" s="584"/>
      <c r="BO120" s="584"/>
      <c r="BP120" s="584"/>
      <c r="BQ120" s="593"/>
      <c r="BR120" s="593"/>
      <c r="BS120" s="584"/>
      <c r="BT120" s="584"/>
      <c r="BU120" s="584"/>
      <c r="BV120" s="584"/>
      <c r="BW120" s="593"/>
      <c r="BX120" s="584"/>
      <c r="BY120" s="584"/>
      <c r="BZ120" s="584"/>
      <c r="CA120" s="584"/>
      <c r="CB120" s="584"/>
      <c r="CC120" s="584"/>
      <c r="CD120" s="759"/>
      <c r="CE120" s="584"/>
      <c r="CF120" s="43"/>
      <c r="CG120" s="43"/>
      <c r="CH120" s="43"/>
      <c r="CI120" s="43"/>
      <c r="CJ120" s="43"/>
      <c r="CK120" s="43"/>
      <c r="CL120" s="584"/>
      <c r="CM120" s="584"/>
      <c r="CN120" s="584"/>
      <c r="CO120" s="584"/>
      <c r="CP120" s="584"/>
      <c r="CQ120" s="584"/>
      <c r="CR120" s="584"/>
      <c r="CS120" s="584"/>
      <c r="CT120" s="695"/>
      <c r="CU120" s="695"/>
      <c r="CV120" s="695"/>
    </row>
    <row r="121" ht="13.5" customHeight="1">
      <c r="A121" s="584"/>
      <c r="B121" s="760"/>
      <c r="C121" s="593"/>
      <c r="D121" s="593"/>
      <c r="E121" s="593"/>
      <c r="F121" s="593"/>
      <c r="G121" s="761"/>
      <c r="H121" s="761"/>
      <c r="I121" s="761"/>
      <c r="J121" s="761"/>
      <c r="K121" s="761"/>
      <c r="L121" s="761"/>
      <c r="M121" s="762"/>
      <c r="N121" s="584"/>
      <c r="O121" s="584"/>
      <c r="P121" s="584"/>
      <c r="Q121" s="584"/>
      <c r="R121" s="584"/>
      <c r="S121" s="584"/>
      <c r="T121" s="763"/>
      <c r="U121" s="584"/>
      <c r="V121" s="762"/>
      <c r="W121" s="584"/>
      <c r="X121" s="762"/>
      <c r="Y121" s="762"/>
      <c r="Z121" s="762"/>
      <c r="AA121" s="584"/>
      <c r="AB121" s="762"/>
      <c r="AC121" s="584"/>
      <c r="AD121" s="584"/>
      <c r="AE121" s="584"/>
      <c r="AF121" s="584"/>
      <c r="AG121" s="584"/>
      <c r="AH121" s="584"/>
      <c r="AI121" s="584"/>
      <c r="AJ121" s="584"/>
      <c r="AK121" s="584"/>
      <c r="AL121" s="761"/>
      <c r="AM121" s="762"/>
      <c r="AN121" s="762"/>
      <c r="AO121" s="761"/>
      <c r="AP121" s="761"/>
      <c r="AQ121" s="762"/>
      <c r="AR121" s="593"/>
      <c r="AS121" s="584"/>
      <c r="AT121" s="584"/>
      <c r="AU121" s="584"/>
      <c r="AV121" s="584"/>
      <c r="AW121" s="584"/>
      <c r="AX121" s="593"/>
      <c r="AY121" s="584"/>
      <c r="AZ121" s="584"/>
      <c r="BA121" s="584"/>
      <c r="BB121" s="584"/>
      <c r="BC121" s="584"/>
      <c r="BD121" s="593"/>
      <c r="BE121" s="584"/>
      <c r="BF121" s="584"/>
      <c r="BG121" s="584"/>
      <c r="BH121" s="584"/>
      <c r="BI121" s="584"/>
      <c r="BJ121" s="584"/>
      <c r="BK121" s="593"/>
      <c r="BL121" s="584"/>
      <c r="BM121" s="584"/>
      <c r="BN121" s="584"/>
      <c r="BO121" s="584"/>
      <c r="BP121" s="584"/>
      <c r="BQ121" s="593"/>
      <c r="BR121" s="593"/>
      <c r="BS121" s="584"/>
      <c r="BT121" s="584"/>
      <c r="BU121" s="584"/>
      <c r="BV121" s="584"/>
      <c r="BW121" s="593"/>
      <c r="BX121" s="584"/>
      <c r="BY121" s="584"/>
      <c r="BZ121" s="584"/>
      <c r="CA121" s="584"/>
      <c r="CB121" s="584"/>
      <c r="CC121" s="584"/>
      <c r="CD121" s="759"/>
      <c r="CE121" s="584"/>
      <c r="CF121" s="43"/>
      <c r="CG121" s="43"/>
      <c r="CH121" s="43"/>
      <c r="CI121" s="43"/>
      <c r="CJ121" s="43"/>
      <c r="CK121" s="43"/>
      <c r="CL121" s="584"/>
      <c r="CM121" s="584"/>
      <c r="CN121" s="584"/>
      <c r="CO121" s="584"/>
      <c r="CP121" s="584"/>
      <c r="CQ121" s="584"/>
      <c r="CR121" s="584"/>
      <c r="CS121" s="584"/>
      <c r="CT121" s="695"/>
      <c r="CU121" s="695"/>
      <c r="CV121" s="695"/>
    </row>
    <row r="122" ht="13.5" customHeight="1">
      <c r="A122" s="584"/>
      <c r="B122" s="760"/>
      <c r="C122" s="593"/>
      <c r="D122" s="593"/>
      <c r="E122" s="593"/>
      <c r="F122" s="593"/>
      <c r="G122" s="761"/>
      <c r="H122" s="761"/>
      <c r="I122" s="761"/>
      <c r="J122" s="761"/>
      <c r="K122" s="761"/>
      <c r="L122" s="761"/>
      <c r="M122" s="762"/>
      <c r="N122" s="584"/>
      <c r="O122" s="584"/>
      <c r="P122" s="584"/>
      <c r="Q122" s="584"/>
      <c r="R122" s="584"/>
      <c r="S122" s="584"/>
      <c r="T122" s="763"/>
      <c r="U122" s="584"/>
      <c r="V122" s="762"/>
      <c r="W122" s="584"/>
      <c r="X122" s="762"/>
      <c r="Y122" s="762"/>
      <c r="Z122" s="762"/>
      <c r="AA122" s="584"/>
      <c r="AB122" s="762"/>
      <c r="AC122" s="584"/>
      <c r="AD122" s="584"/>
      <c r="AE122" s="584"/>
      <c r="AF122" s="584"/>
      <c r="AG122" s="584"/>
      <c r="AH122" s="584"/>
      <c r="AI122" s="584"/>
      <c r="AJ122" s="584"/>
      <c r="AK122" s="584"/>
      <c r="AL122" s="761"/>
      <c r="AM122" s="762"/>
      <c r="AN122" s="762"/>
      <c r="AO122" s="761"/>
      <c r="AP122" s="761"/>
      <c r="AQ122" s="762"/>
      <c r="AR122" s="593"/>
      <c r="AS122" s="584"/>
      <c r="AT122" s="584"/>
      <c r="AU122" s="584"/>
      <c r="AV122" s="584"/>
      <c r="AW122" s="584"/>
      <c r="AX122" s="593"/>
      <c r="AY122" s="584"/>
      <c r="AZ122" s="584"/>
      <c r="BA122" s="584"/>
      <c r="BB122" s="584"/>
      <c r="BC122" s="584"/>
      <c r="BD122" s="593"/>
      <c r="BE122" s="584"/>
      <c r="BF122" s="584"/>
      <c r="BG122" s="584"/>
      <c r="BH122" s="584"/>
      <c r="BI122" s="584"/>
      <c r="BJ122" s="584"/>
      <c r="BK122" s="593"/>
      <c r="BL122" s="584"/>
      <c r="BM122" s="584"/>
      <c r="BN122" s="584"/>
      <c r="BO122" s="584"/>
      <c r="BP122" s="584"/>
      <c r="BQ122" s="593"/>
      <c r="BR122" s="593"/>
      <c r="BS122" s="584"/>
      <c r="BT122" s="584"/>
      <c r="BU122" s="584"/>
      <c r="BV122" s="584"/>
      <c r="BW122" s="593"/>
      <c r="BX122" s="584"/>
      <c r="BY122" s="584"/>
      <c r="BZ122" s="584"/>
      <c r="CA122" s="584"/>
      <c r="CB122" s="584"/>
      <c r="CC122" s="584"/>
      <c r="CD122" s="759"/>
      <c r="CE122" s="584"/>
      <c r="CF122" s="43"/>
      <c r="CG122" s="43"/>
      <c r="CH122" s="43"/>
      <c r="CI122" s="43"/>
      <c r="CJ122" s="43"/>
      <c r="CK122" s="43"/>
      <c r="CL122" s="584"/>
      <c r="CM122" s="584"/>
      <c r="CN122" s="584"/>
      <c r="CO122" s="584"/>
      <c r="CP122" s="584"/>
      <c r="CQ122" s="584"/>
      <c r="CR122" s="584"/>
      <c r="CS122" s="584"/>
      <c r="CT122" s="695"/>
      <c r="CU122" s="695"/>
      <c r="CV122" s="695"/>
    </row>
    <row r="123" ht="13.5" customHeight="1">
      <c r="A123" s="584"/>
      <c r="B123" s="760"/>
      <c r="C123" s="593"/>
      <c r="D123" s="593"/>
      <c r="E123" s="593"/>
      <c r="F123" s="593"/>
      <c r="G123" s="761"/>
      <c r="H123" s="761"/>
      <c r="I123" s="761"/>
      <c r="J123" s="761"/>
      <c r="K123" s="761"/>
      <c r="L123" s="761"/>
      <c r="M123" s="762"/>
      <c r="N123" s="584"/>
      <c r="O123" s="584"/>
      <c r="P123" s="584"/>
      <c r="Q123" s="584"/>
      <c r="R123" s="584"/>
      <c r="S123" s="584"/>
      <c r="T123" s="763"/>
      <c r="U123" s="584"/>
      <c r="V123" s="762"/>
      <c r="W123" s="584"/>
      <c r="X123" s="762"/>
      <c r="Y123" s="762"/>
      <c r="Z123" s="762"/>
      <c r="AA123" s="584"/>
      <c r="AB123" s="762"/>
      <c r="AC123" s="584"/>
      <c r="AD123" s="584"/>
      <c r="AE123" s="584"/>
      <c r="AF123" s="584"/>
      <c r="AG123" s="584"/>
      <c r="AH123" s="584"/>
      <c r="AI123" s="584"/>
      <c r="AJ123" s="584"/>
      <c r="AK123" s="584"/>
      <c r="AL123" s="761"/>
      <c r="AM123" s="762"/>
      <c r="AN123" s="762"/>
      <c r="AO123" s="761"/>
      <c r="AP123" s="761"/>
      <c r="AQ123" s="762"/>
      <c r="AR123" s="593"/>
      <c r="AS123" s="584"/>
      <c r="AT123" s="584"/>
      <c r="AU123" s="584"/>
      <c r="AV123" s="584"/>
      <c r="AW123" s="584"/>
      <c r="AX123" s="593"/>
      <c r="AY123" s="584"/>
      <c r="AZ123" s="584"/>
      <c r="BA123" s="584"/>
      <c r="BB123" s="584"/>
      <c r="BC123" s="584"/>
      <c r="BD123" s="593"/>
      <c r="BE123" s="584"/>
      <c r="BF123" s="584"/>
      <c r="BG123" s="584"/>
      <c r="BH123" s="584"/>
      <c r="BI123" s="584"/>
      <c r="BJ123" s="584"/>
      <c r="BK123" s="593"/>
      <c r="BL123" s="584"/>
      <c r="BM123" s="584"/>
      <c r="BN123" s="584"/>
      <c r="BO123" s="584"/>
      <c r="BP123" s="584"/>
      <c r="BQ123" s="593"/>
      <c r="BR123" s="593"/>
      <c r="BS123" s="584"/>
      <c r="BT123" s="584"/>
      <c r="BU123" s="584"/>
      <c r="BV123" s="584"/>
      <c r="BW123" s="593"/>
      <c r="BX123" s="584"/>
      <c r="BY123" s="584"/>
      <c r="BZ123" s="584"/>
      <c r="CA123" s="584"/>
      <c r="CB123" s="584"/>
      <c r="CC123" s="584"/>
      <c r="CD123" s="759"/>
      <c r="CE123" s="584"/>
      <c r="CF123" s="43"/>
      <c r="CG123" s="43"/>
      <c r="CH123" s="43"/>
      <c r="CI123" s="43"/>
      <c r="CJ123" s="43"/>
      <c r="CK123" s="43"/>
      <c r="CL123" s="584"/>
      <c r="CM123" s="584"/>
      <c r="CN123" s="584"/>
      <c r="CO123" s="584"/>
      <c r="CP123" s="584"/>
      <c r="CQ123" s="584"/>
      <c r="CR123" s="584"/>
      <c r="CS123" s="584"/>
      <c r="CT123" s="695"/>
      <c r="CU123" s="695"/>
      <c r="CV123" s="695"/>
    </row>
    <row r="124" ht="13.5" customHeight="1">
      <c r="A124" s="584"/>
      <c r="B124" s="760"/>
      <c r="C124" s="593"/>
      <c r="D124" s="593"/>
      <c r="E124" s="593"/>
      <c r="F124" s="593"/>
      <c r="G124" s="761"/>
      <c r="H124" s="761"/>
      <c r="I124" s="761"/>
      <c r="J124" s="761"/>
      <c r="K124" s="761"/>
      <c r="L124" s="761"/>
      <c r="M124" s="762"/>
      <c r="N124" s="584"/>
      <c r="O124" s="584"/>
      <c r="P124" s="584"/>
      <c r="Q124" s="584"/>
      <c r="R124" s="584"/>
      <c r="S124" s="584"/>
      <c r="T124" s="763"/>
      <c r="U124" s="584"/>
      <c r="V124" s="762"/>
      <c r="W124" s="584"/>
      <c r="X124" s="762"/>
      <c r="Y124" s="762"/>
      <c r="Z124" s="762"/>
      <c r="AA124" s="584"/>
      <c r="AB124" s="762"/>
      <c r="AC124" s="584"/>
      <c r="AD124" s="584"/>
      <c r="AE124" s="584"/>
      <c r="AF124" s="584"/>
      <c r="AG124" s="584"/>
      <c r="AH124" s="584"/>
      <c r="AI124" s="584"/>
      <c r="AJ124" s="584"/>
      <c r="AK124" s="584"/>
      <c r="AL124" s="761"/>
      <c r="AM124" s="762"/>
      <c r="AN124" s="762"/>
      <c r="AO124" s="761"/>
      <c r="AP124" s="761"/>
      <c r="AQ124" s="762"/>
      <c r="AR124" s="593"/>
      <c r="AS124" s="584"/>
      <c r="AT124" s="584"/>
      <c r="AU124" s="584"/>
      <c r="AV124" s="584"/>
      <c r="AW124" s="584"/>
      <c r="AX124" s="593"/>
      <c r="AY124" s="584"/>
      <c r="AZ124" s="584"/>
      <c r="BA124" s="584"/>
      <c r="BB124" s="584"/>
      <c r="BC124" s="584"/>
      <c r="BD124" s="593"/>
      <c r="BE124" s="584"/>
      <c r="BF124" s="584"/>
      <c r="BG124" s="584"/>
      <c r="BH124" s="584"/>
      <c r="BI124" s="584"/>
      <c r="BJ124" s="584"/>
      <c r="BK124" s="593"/>
      <c r="BL124" s="584"/>
      <c r="BM124" s="584"/>
      <c r="BN124" s="584"/>
      <c r="BO124" s="584"/>
      <c r="BP124" s="584"/>
      <c r="BQ124" s="593"/>
      <c r="BR124" s="593"/>
      <c r="BS124" s="584"/>
      <c r="BT124" s="584"/>
      <c r="BU124" s="584"/>
      <c r="BV124" s="584"/>
      <c r="BW124" s="593"/>
      <c r="BX124" s="584"/>
      <c r="BY124" s="584"/>
      <c r="BZ124" s="584"/>
      <c r="CA124" s="584"/>
      <c r="CB124" s="584"/>
      <c r="CC124" s="584"/>
      <c r="CD124" s="759"/>
      <c r="CE124" s="584"/>
      <c r="CF124" s="43"/>
      <c r="CG124" s="43"/>
      <c r="CH124" s="43"/>
      <c r="CI124" s="43"/>
      <c r="CJ124" s="43"/>
      <c r="CK124" s="43"/>
      <c r="CL124" s="584"/>
      <c r="CM124" s="584"/>
      <c r="CN124" s="584"/>
      <c r="CO124" s="584"/>
      <c r="CP124" s="584"/>
      <c r="CQ124" s="584"/>
      <c r="CR124" s="584"/>
      <c r="CS124" s="584"/>
      <c r="CT124" s="695"/>
      <c r="CU124" s="695"/>
      <c r="CV124" s="695"/>
    </row>
    <row r="125" ht="13.5" customHeight="1">
      <c r="A125" s="584"/>
      <c r="B125" s="760"/>
      <c r="C125" s="593"/>
      <c r="D125" s="593"/>
      <c r="E125" s="593"/>
      <c r="F125" s="593"/>
      <c r="G125" s="761"/>
      <c r="H125" s="761"/>
      <c r="I125" s="761"/>
      <c r="J125" s="761"/>
      <c r="K125" s="761"/>
      <c r="L125" s="761"/>
      <c r="M125" s="762"/>
      <c r="N125" s="584"/>
      <c r="O125" s="584"/>
      <c r="P125" s="584"/>
      <c r="Q125" s="584"/>
      <c r="R125" s="584"/>
      <c r="S125" s="584"/>
      <c r="T125" s="763"/>
      <c r="U125" s="584"/>
      <c r="V125" s="762"/>
      <c r="W125" s="584"/>
      <c r="X125" s="762"/>
      <c r="Y125" s="762"/>
      <c r="Z125" s="762"/>
      <c r="AA125" s="584"/>
      <c r="AB125" s="762"/>
      <c r="AC125" s="584"/>
      <c r="AD125" s="584"/>
      <c r="AE125" s="584"/>
      <c r="AF125" s="584"/>
      <c r="AG125" s="584"/>
      <c r="AH125" s="584"/>
      <c r="AI125" s="584"/>
      <c r="AJ125" s="584"/>
      <c r="AK125" s="584"/>
      <c r="AL125" s="761"/>
      <c r="AM125" s="762"/>
      <c r="AN125" s="762"/>
      <c r="AO125" s="761"/>
      <c r="AP125" s="761"/>
      <c r="AQ125" s="762"/>
      <c r="AR125" s="593"/>
      <c r="AS125" s="584"/>
      <c r="AT125" s="584"/>
      <c r="AU125" s="584"/>
      <c r="AV125" s="584"/>
      <c r="AW125" s="584"/>
      <c r="AX125" s="593"/>
      <c r="AY125" s="584"/>
      <c r="AZ125" s="584"/>
      <c r="BA125" s="584"/>
      <c r="BB125" s="584"/>
      <c r="BC125" s="584"/>
      <c r="BD125" s="593"/>
      <c r="BE125" s="584"/>
      <c r="BF125" s="584"/>
      <c r="BG125" s="584"/>
      <c r="BH125" s="584"/>
      <c r="BI125" s="584"/>
      <c r="BJ125" s="584"/>
      <c r="BK125" s="593"/>
      <c r="BL125" s="584"/>
      <c r="BM125" s="584"/>
      <c r="BN125" s="584"/>
      <c r="BO125" s="584"/>
      <c r="BP125" s="584"/>
      <c r="BQ125" s="593"/>
      <c r="BR125" s="593"/>
      <c r="BS125" s="584"/>
      <c r="BT125" s="584"/>
      <c r="BU125" s="584"/>
      <c r="BV125" s="584"/>
      <c r="BW125" s="593"/>
      <c r="BX125" s="584"/>
      <c r="BY125" s="584"/>
      <c r="BZ125" s="584"/>
      <c r="CA125" s="584"/>
      <c r="CB125" s="584"/>
      <c r="CC125" s="584"/>
      <c r="CD125" s="759"/>
      <c r="CE125" s="584"/>
      <c r="CF125" s="43"/>
      <c r="CG125" s="43"/>
      <c r="CH125" s="43"/>
      <c r="CI125" s="43"/>
      <c r="CJ125" s="43"/>
      <c r="CK125" s="43"/>
      <c r="CL125" s="584"/>
      <c r="CM125" s="584"/>
      <c r="CN125" s="584"/>
      <c r="CO125" s="584"/>
      <c r="CP125" s="584"/>
      <c r="CQ125" s="584"/>
      <c r="CR125" s="584"/>
      <c r="CS125" s="584"/>
      <c r="CT125" s="695"/>
      <c r="CU125" s="695"/>
      <c r="CV125" s="695"/>
    </row>
    <row r="126" ht="13.5" customHeight="1">
      <c r="A126" s="584"/>
      <c r="B126" s="760"/>
      <c r="C126" s="593"/>
      <c r="D126" s="593"/>
      <c r="E126" s="593"/>
      <c r="F126" s="593"/>
      <c r="G126" s="761"/>
      <c r="H126" s="761"/>
      <c r="I126" s="761"/>
      <c r="J126" s="761"/>
      <c r="K126" s="761"/>
      <c r="L126" s="761"/>
      <c r="M126" s="762"/>
      <c r="N126" s="584"/>
      <c r="O126" s="584"/>
      <c r="P126" s="584"/>
      <c r="Q126" s="584"/>
      <c r="R126" s="584"/>
      <c r="S126" s="584"/>
      <c r="T126" s="763"/>
      <c r="U126" s="584"/>
      <c r="V126" s="762"/>
      <c r="W126" s="584"/>
      <c r="X126" s="762"/>
      <c r="Y126" s="762"/>
      <c r="Z126" s="762"/>
      <c r="AA126" s="584"/>
      <c r="AB126" s="762"/>
      <c r="AC126" s="584"/>
      <c r="AD126" s="584"/>
      <c r="AE126" s="584"/>
      <c r="AF126" s="584"/>
      <c r="AG126" s="584"/>
      <c r="AH126" s="584"/>
      <c r="AI126" s="584"/>
      <c r="AJ126" s="584"/>
      <c r="AK126" s="584"/>
      <c r="AL126" s="761"/>
      <c r="AM126" s="762"/>
      <c r="AN126" s="762"/>
      <c r="AO126" s="761"/>
      <c r="AP126" s="761"/>
      <c r="AQ126" s="762"/>
      <c r="AR126" s="593"/>
      <c r="AS126" s="584"/>
      <c r="AT126" s="584"/>
      <c r="AU126" s="584"/>
      <c r="AV126" s="584"/>
      <c r="AW126" s="584"/>
      <c r="AX126" s="593"/>
      <c r="AY126" s="584"/>
      <c r="AZ126" s="584"/>
      <c r="BA126" s="584"/>
      <c r="BB126" s="584"/>
      <c r="BC126" s="584"/>
      <c r="BD126" s="593"/>
      <c r="BE126" s="584"/>
      <c r="BF126" s="584"/>
      <c r="BG126" s="584"/>
      <c r="BH126" s="584"/>
      <c r="BI126" s="584"/>
      <c r="BJ126" s="584"/>
      <c r="BK126" s="593"/>
      <c r="BL126" s="584"/>
      <c r="BM126" s="584"/>
      <c r="BN126" s="584"/>
      <c r="BO126" s="584"/>
      <c r="BP126" s="584"/>
      <c r="BQ126" s="593"/>
      <c r="BR126" s="593"/>
      <c r="BS126" s="584"/>
      <c r="BT126" s="584"/>
      <c r="BU126" s="584"/>
      <c r="BV126" s="584"/>
      <c r="BW126" s="593"/>
      <c r="BX126" s="584"/>
      <c r="BY126" s="584"/>
      <c r="BZ126" s="584"/>
      <c r="CA126" s="584"/>
      <c r="CB126" s="584"/>
      <c r="CC126" s="584"/>
      <c r="CD126" s="759"/>
      <c r="CE126" s="584"/>
      <c r="CF126" s="43"/>
      <c r="CG126" s="43"/>
      <c r="CH126" s="43"/>
      <c r="CI126" s="43"/>
      <c r="CJ126" s="43"/>
      <c r="CK126" s="43"/>
      <c r="CL126" s="584"/>
      <c r="CM126" s="584"/>
      <c r="CN126" s="584"/>
      <c r="CO126" s="584"/>
      <c r="CP126" s="584"/>
      <c r="CQ126" s="584"/>
      <c r="CR126" s="584"/>
      <c r="CS126" s="584"/>
      <c r="CT126" s="695"/>
      <c r="CU126" s="695"/>
      <c r="CV126" s="695"/>
    </row>
    <row r="127" ht="13.5" customHeight="1">
      <c r="A127" s="584"/>
      <c r="B127" s="760"/>
      <c r="C127" s="593"/>
      <c r="D127" s="593"/>
      <c r="E127" s="593"/>
      <c r="F127" s="593"/>
      <c r="G127" s="761"/>
      <c r="H127" s="761"/>
      <c r="I127" s="761"/>
      <c r="J127" s="761"/>
      <c r="K127" s="761"/>
      <c r="L127" s="761"/>
      <c r="M127" s="762"/>
      <c r="N127" s="584"/>
      <c r="O127" s="584"/>
      <c r="P127" s="584"/>
      <c r="Q127" s="584"/>
      <c r="R127" s="584"/>
      <c r="S127" s="584"/>
      <c r="T127" s="763"/>
      <c r="U127" s="584"/>
      <c r="V127" s="762"/>
      <c r="W127" s="584"/>
      <c r="X127" s="762"/>
      <c r="Y127" s="762"/>
      <c r="Z127" s="762"/>
      <c r="AA127" s="584"/>
      <c r="AB127" s="762"/>
      <c r="AC127" s="584"/>
      <c r="AD127" s="584"/>
      <c r="AE127" s="584"/>
      <c r="AF127" s="584"/>
      <c r="AG127" s="584"/>
      <c r="AH127" s="584"/>
      <c r="AI127" s="584"/>
      <c r="AJ127" s="584"/>
      <c r="AK127" s="584"/>
      <c r="AL127" s="761"/>
      <c r="AM127" s="762"/>
      <c r="AN127" s="762"/>
      <c r="AO127" s="761"/>
      <c r="AP127" s="761"/>
      <c r="AQ127" s="762"/>
      <c r="AR127" s="593"/>
      <c r="AS127" s="584"/>
      <c r="AT127" s="584"/>
      <c r="AU127" s="584"/>
      <c r="AV127" s="584"/>
      <c r="AW127" s="584"/>
      <c r="AX127" s="593"/>
      <c r="AY127" s="584"/>
      <c r="AZ127" s="584"/>
      <c r="BA127" s="584"/>
      <c r="BB127" s="584"/>
      <c r="BC127" s="584"/>
      <c r="BD127" s="593"/>
      <c r="BE127" s="584"/>
      <c r="BF127" s="584"/>
      <c r="BG127" s="584"/>
      <c r="BH127" s="584"/>
      <c r="BI127" s="584"/>
      <c r="BJ127" s="584"/>
      <c r="BK127" s="593"/>
      <c r="BL127" s="584"/>
      <c r="BM127" s="584"/>
      <c r="BN127" s="584"/>
      <c r="BO127" s="584"/>
      <c r="BP127" s="584"/>
      <c r="BQ127" s="593"/>
      <c r="BR127" s="593"/>
      <c r="BS127" s="584"/>
      <c r="BT127" s="584"/>
      <c r="BU127" s="584"/>
      <c r="BV127" s="584"/>
      <c r="BW127" s="593"/>
      <c r="BX127" s="584"/>
      <c r="BY127" s="584"/>
      <c r="BZ127" s="584"/>
      <c r="CA127" s="584"/>
      <c r="CB127" s="584"/>
      <c r="CC127" s="584"/>
      <c r="CD127" s="759"/>
      <c r="CE127" s="584"/>
      <c r="CF127" s="43"/>
      <c r="CG127" s="43"/>
      <c r="CH127" s="43"/>
      <c r="CI127" s="43"/>
      <c r="CJ127" s="43"/>
      <c r="CK127" s="43"/>
      <c r="CL127" s="584"/>
      <c r="CM127" s="584"/>
      <c r="CN127" s="584"/>
      <c r="CO127" s="584"/>
      <c r="CP127" s="584"/>
      <c r="CQ127" s="584"/>
      <c r="CR127" s="584"/>
      <c r="CS127" s="584"/>
      <c r="CT127" s="695"/>
      <c r="CU127" s="695"/>
      <c r="CV127" s="695"/>
    </row>
    <row r="128" ht="13.5" customHeight="1">
      <c r="A128" s="584"/>
      <c r="B128" s="760"/>
      <c r="C128" s="593"/>
      <c r="D128" s="593"/>
      <c r="E128" s="593"/>
      <c r="F128" s="593"/>
      <c r="G128" s="761"/>
      <c r="H128" s="761"/>
      <c r="I128" s="761"/>
      <c r="J128" s="761"/>
      <c r="K128" s="761"/>
      <c r="L128" s="761"/>
      <c r="M128" s="762"/>
      <c r="N128" s="584"/>
      <c r="O128" s="584"/>
      <c r="P128" s="584"/>
      <c r="Q128" s="584"/>
      <c r="R128" s="584"/>
      <c r="S128" s="584"/>
      <c r="T128" s="763"/>
      <c r="U128" s="584"/>
      <c r="V128" s="762"/>
      <c r="W128" s="584"/>
      <c r="X128" s="762"/>
      <c r="Y128" s="762"/>
      <c r="Z128" s="762"/>
      <c r="AA128" s="584"/>
      <c r="AB128" s="762"/>
      <c r="AC128" s="584"/>
      <c r="AD128" s="584"/>
      <c r="AE128" s="584"/>
      <c r="AF128" s="584"/>
      <c r="AG128" s="584"/>
      <c r="AH128" s="584"/>
      <c r="AI128" s="584"/>
      <c r="AJ128" s="584"/>
      <c r="AK128" s="584"/>
      <c r="AL128" s="761"/>
      <c r="AM128" s="762"/>
      <c r="AN128" s="762"/>
      <c r="AO128" s="761"/>
      <c r="AP128" s="761"/>
      <c r="AQ128" s="762"/>
      <c r="AR128" s="593"/>
      <c r="AS128" s="584"/>
      <c r="AT128" s="584"/>
      <c r="AU128" s="584"/>
      <c r="AV128" s="584"/>
      <c r="AW128" s="584"/>
      <c r="AX128" s="593"/>
      <c r="AY128" s="584"/>
      <c r="AZ128" s="584"/>
      <c r="BA128" s="584"/>
      <c r="BB128" s="584"/>
      <c r="BC128" s="584"/>
      <c r="BD128" s="593"/>
      <c r="BE128" s="584"/>
      <c r="BF128" s="584"/>
      <c r="BG128" s="584"/>
      <c r="BH128" s="584"/>
      <c r="BI128" s="584"/>
      <c r="BJ128" s="584"/>
      <c r="BK128" s="593"/>
      <c r="BL128" s="584"/>
      <c r="BM128" s="584"/>
      <c r="BN128" s="584"/>
      <c r="BO128" s="584"/>
      <c r="BP128" s="584"/>
      <c r="BQ128" s="593"/>
      <c r="BR128" s="593"/>
      <c r="BS128" s="584"/>
      <c r="BT128" s="584"/>
      <c r="BU128" s="584"/>
      <c r="BV128" s="584"/>
      <c r="BW128" s="593"/>
      <c r="BX128" s="584"/>
      <c r="BY128" s="584"/>
      <c r="BZ128" s="584"/>
      <c r="CA128" s="584"/>
      <c r="CB128" s="584"/>
      <c r="CC128" s="584"/>
      <c r="CD128" s="759"/>
      <c r="CE128" s="584"/>
      <c r="CF128" s="43"/>
      <c r="CG128" s="43"/>
      <c r="CH128" s="43"/>
      <c r="CI128" s="43"/>
      <c r="CJ128" s="43"/>
      <c r="CK128" s="43"/>
      <c r="CL128" s="584"/>
      <c r="CM128" s="584"/>
      <c r="CN128" s="584"/>
      <c r="CO128" s="584"/>
      <c r="CP128" s="584"/>
      <c r="CQ128" s="584"/>
      <c r="CR128" s="584"/>
      <c r="CS128" s="584"/>
      <c r="CT128" s="695"/>
      <c r="CU128" s="695"/>
      <c r="CV128" s="695"/>
    </row>
    <row r="129" ht="13.5" customHeight="1">
      <c r="A129" s="584"/>
      <c r="B129" s="760"/>
      <c r="C129" s="593"/>
      <c r="D129" s="593"/>
      <c r="E129" s="593"/>
      <c r="F129" s="593"/>
      <c r="G129" s="761"/>
      <c r="H129" s="761"/>
      <c r="I129" s="761"/>
      <c r="J129" s="761"/>
      <c r="K129" s="761"/>
      <c r="L129" s="761"/>
      <c r="M129" s="762"/>
      <c r="N129" s="584"/>
      <c r="O129" s="584"/>
      <c r="P129" s="584"/>
      <c r="Q129" s="584"/>
      <c r="R129" s="584"/>
      <c r="S129" s="584"/>
      <c r="T129" s="763"/>
      <c r="U129" s="584"/>
      <c r="V129" s="762"/>
      <c r="W129" s="584"/>
      <c r="X129" s="762"/>
      <c r="Y129" s="762"/>
      <c r="Z129" s="762"/>
      <c r="AA129" s="584"/>
      <c r="AB129" s="762"/>
      <c r="AC129" s="584"/>
      <c r="AD129" s="584"/>
      <c r="AE129" s="584"/>
      <c r="AF129" s="584"/>
      <c r="AG129" s="584"/>
      <c r="AH129" s="584"/>
      <c r="AI129" s="584"/>
      <c r="AJ129" s="584"/>
      <c r="AK129" s="584"/>
      <c r="AL129" s="761"/>
      <c r="AM129" s="762"/>
      <c r="AN129" s="762"/>
      <c r="AO129" s="761"/>
      <c r="AP129" s="761"/>
      <c r="AQ129" s="762"/>
      <c r="AR129" s="593"/>
      <c r="AS129" s="584"/>
      <c r="AT129" s="584"/>
      <c r="AU129" s="584"/>
      <c r="AV129" s="584"/>
      <c r="AW129" s="584"/>
      <c r="AX129" s="593"/>
      <c r="AY129" s="584"/>
      <c r="AZ129" s="584"/>
      <c r="BA129" s="584"/>
      <c r="BB129" s="584"/>
      <c r="BC129" s="584"/>
      <c r="BD129" s="593"/>
      <c r="BE129" s="584"/>
      <c r="BF129" s="584"/>
      <c r="BG129" s="584"/>
      <c r="BH129" s="584"/>
      <c r="BI129" s="584"/>
      <c r="BJ129" s="584"/>
      <c r="BK129" s="593"/>
      <c r="BL129" s="584"/>
      <c r="BM129" s="584"/>
      <c r="BN129" s="584"/>
      <c r="BO129" s="584"/>
      <c r="BP129" s="584"/>
      <c r="BQ129" s="593"/>
      <c r="BR129" s="593"/>
      <c r="BS129" s="584"/>
      <c r="BT129" s="584"/>
      <c r="BU129" s="584"/>
      <c r="BV129" s="584"/>
      <c r="BW129" s="593"/>
      <c r="BX129" s="584"/>
      <c r="BY129" s="584"/>
      <c r="BZ129" s="584"/>
      <c r="CA129" s="584"/>
      <c r="CB129" s="584"/>
      <c r="CC129" s="584"/>
      <c r="CD129" s="759"/>
      <c r="CE129" s="584"/>
      <c r="CF129" s="43"/>
      <c r="CG129" s="43"/>
      <c r="CH129" s="43"/>
      <c r="CI129" s="43"/>
      <c r="CJ129" s="43"/>
      <c r="CK129" s="43"/>
      <c r="CL129" s="584"/>
      <c r="CM129" s="584"/>
      <c r="CN129" s="584"/>
      <c r="CO129" s="584"/>
      <c r="CP129" s="584"/>
      <c r="CQ129" s="584"/>
      <c r="CR129" s="584"/>
      <c r="CS129" s="584"/>
      <c r="CT129" s="695"/>
      <c r="CU129" s="695"/>
      <c r="CV129" s="695"/>
    </row>
    <row r="130" ht="13.5" customHeight="1">
      <c r="A130" s="584"/>
      <c r="B130" s="760"/>
      <c r="C130" s="593"/>
      <c r="D130" s="593"/>
      <c r="E130" s="593"/>
      <c r="F130" s="593"/>
      <c r="G130" s="761"/>
      <c r="H130" s="761"/>
      <c r="I130" s="761"/>
      <c r="J130" s="761"/>
      <c r="K130" s="761"/>
      <c r="L130" s="761"/>
      <c r="M130" s="762"/>
      <c r="N130" s="584"/>
      <c r="O130" s="584"/>
      <c r="P130" s="584"/>
      <c r="Q130" s="584"/>
      <c r="R130" s="584"/>
      <c r="S130" s="584"/>
      <c r="T130" s="763"/>
      <c r="U130" s="584"/>
      <c r="V130" s="762"/>
      <c r="W130" s="584"/>
      <c r="X130" s="762"/>
      <c r="Y130" s="762"/>
      <c r="Z130" s="762"/>
      <c r="AA130" s="584"/>
      <c r="AB130" s="762"/>
      <c r="AC130" s="584"/>
      <c r="AD130" s="584"/>
      <c r="AE130" s="584"/>
      <c r="AF130" s="584"/>
      <c r="AG130" s="584"/>
      <c r="AH130" s="584"/>
      <c r="AI130" s="584"/>
      <c r="AJ130" s="584"/>
      <c r="AK130" s="584"/>
      <c r="AL130" s="761"/>
      <c r="AM130" s="762"/>
      <c r="AN130" s="762"/>
      <c r="AO130" s="761"/>
      <c r="AP130" s="761"/>
      <c r="AQ130" s="762"/>
      <c r="AR130" s="593"/>
      <c r="AS130" s="584"/>
      <c r="AT130" s="584"/>
      <c r="AU130" s="584"/>
      <c r="AV130" s="584"/>
      <c r="AW130" s="584"/>
      <c r="AX130" s="593"/>
      <c r="AY130" s="584"/>
      <c r="AZ130" s="584"/>
      <c r="BA130" s="584"/>
      <c r="BB130" s="584"/>
      <c r="BC130" s="584"/>
      <c r="BD130" s="593"/>
      <c r="BE130" s="584"/>
      <c r="BF130" s="584"/>
      <c r="BG130" s="584"/>
      <c r="BH130" s="584"/>
      <c r="BI130" s="584"/>
      <c r="BJ130" s="584"/>
      <c r="BK130" s="593"/>
      <c r="BL130" s="584"/>
      <c r="BM130" s="584"/>
      <c r="BN130" s="584"/>
      <c r="BO130" s="584"/>
      <c r="BP130" s="584"/>
      <c r="BQ130" s="593"/>
      <c r="BR130" s="593"/>
      <c r="BS130" s="584"/>
      <c r="BT130" s="584"/>
      <c r="BU130" s="584"/>
      <c r="BV130" s="584"/>
      <c r="BW130" s="593"/>
      <c r="BX130" s="584"/>
      <c r="BY130" s="584"/>
      <c r="BZ130" s="584"/>
      <c r="CA130" s="584"/>
      <c r="CB130" s="584"/>
      <c r="CC130" s="584"/>
      <c r="CD130" s="759"/>
      <c r="CE130" s="584"/>
      <c r="CF130" s="43"/>
      <c r="CG130" s="43"/>
      <c r="CH130" s="43"/>
      <c r="CI130" s="43"/>
      <c r="CJ130" s="43"/>
      <c r="CK130" s="43"/>
      <c r="CL130" s="584"/>
      <c r="CM130" s="584"/>
      <c r="CN130" s="584"/>
      <c r="CO130" s="584"/>
      <c r="CP130" s="584"/>
      <c r="CQ130" s="584"/>
      <c r="CR130" s="584"/>
      <c r="CS130" s="584"/>
      <c r="CT130" s="695"/>
      <c r="CU130" s="695"/>
      <c r="CV130" s="695"/>
    </row>
    <row r="131" ht="13.5" customHeight="1">
      <c r="A131" s="584"/>
      <c r="B131" s="760"/>
      <c r="C131" s="593"/>
      <c r="D131" s="593"/>
      <c r="E131" s="593"/>
      <c r="F131" s="593"/>
      <c r="G131" s="761"/>
      <c r="H131" s="761"/>
      <c r="I131" s="761"/>
      <c r="J131" s="761"/>
      <c r="K131" s="761"/>
      <c r="L131" s="761"/>
      <c r="M131" s="762"/>
      <c r="N131" s="584"/>
      <c r="O131" s="584"/>
      <c r="P131" s="584"/>
      <c r="Q131" s="584"/>
      <c r="R131" s="584"/>
      <c r="S131" s="584"/>
      <c r="T131" s="763"/>
      <c r="U131" s="584"/>
      <c r="V131" s="762"/>
      <c r="W131" s="584"/>
      <c r="X131" s="762"/>
      <c r="Y131" s="762"/>
      <c r="Z131" s="762"/>
      <c r="AA131" s="584"/>
      <c r="AB131" s="762"/>
      <c r="AC131" s="584"/>
      <c r="AD131" s="584"/>
      <c r="AE131" s="584"/>
      <c r="AF131" s="584"/>
      <c r="AG131" s="584"/>
      <c r="AH131" s="584"/>
      <c r="AI131" s="584"/>
      <c r="AJ131" s="584"/>
      <c r="AK131" s="584"/>
      <c r="AL131" s="761"/>
      <c r="AM131" s="762"/>
      <c r="AN131" s="762"/>
      <c r="AO131" s="761"/>
      <c r="AP131" s="761"/>
      <c r="AQ131" s="762"/>
      <c r="AR131" s="593"/>
      <c r="AS131" s="584"/>
      <c r="AT131" s="584"/>
      <c r="AU131" s="584"/>
      <c r="AV131" s="584"/>
      <c r="AW131" s="584"/>
      <c r="AX131" s="593"/>
      <c r="AY131" s="584"/>
      <c r="AZ131" s="584"/>
      <c r="BA131" s="584"/>
      <c r="BB131" s="584"/>
      <c r="BC131" s="584"/>
      <c r="BD131" s="593"/>
      <c r="BE131" s="584"/>
      <c r="BF131" s="584"/>
      <c r="BG131" s="584"/>
      <c r="BH131" s="584"/>
      <c r="BI131" s="584"/>
      <c r="BJ131" s="584"/>
      <c r="BK131" s="593"/>
      <c r="BL131" s="584"/>
      <c r="BM131" s="584"/>
      <c r="BN131" s="584"/>
      <c r="BO131" s="584"/>
      <c r="BP131" s="584"/>
      <c r="BQ131" s="593"/>
      <c r="BR131" s="593"/>
      <c r="BS131" s="584"/>
      <c r="BT131" s="584"/>
      <c r="BU131" s="584"/>
      <c r="BV131" s="584"/>
      <c r="BW131" s="593"/>
      <c r="BX131" s="584"/>
      <c r="BY131" s="584"/>
      <c r="BZ131" s="584"/>
      <c r="CA131" s="584"/>
      <c r="CB131" s="584"/>
      <c r="CC131" s="584"/>
      <c r="CD131" s="759"/>
      <c r="CE131" s="584"/>
      <c r="CF131" s="43"/>
      <c r="CG131" s="43"/>
      <c r="CH131" s="43"/>
      <c r="CI131" s="43"/>
      <c r="CJ131" s="43"/>
      <c r="CK131" s="43"/>
      <c r="CL131" s="584"/>
      <c r="CM131" s="584"/>
      <c r="CN131" s="584"/>
      <c r="CO131" s="584"/>
      <c r="CP131" s="584"/>
      <c r="CQ131" s="584"/>
      <c r="CR131" s="584"/>
      <c r="CS131" s="584"/>
      <c r="CT131" s="695"/>
      <c r="CU131" s="695"/>
      <c r="CV131" s="695"/>
    </row>
    <row r="132" ht="13.5" customHeight="1">
      <c r="A132" s="584"/>
      <c r="B132" s="760"/>
      <c r="C132" s="593"/>
      <c r="D132" s="593"/>
      <c r="E132" s="593"/>
      <c r="F132" s="593"/>
      <c r="G132" s="761"/>
      <c r="H132" s="761"/>
      <c r="I132" s="761"/>
      <c r="J132" s="761"/>
      <c r="K132" s="761"/>
      <c r="L132" s="761"/>
      <c r="M132" s="762"/>
      <c r="N132" s="584"/>
      <c r="O132" s="584"/>
      <c r="P132" s="584"/>
      <c r="Q132" s="584"/>
      <c r="R132" s="584"/>
      <c r="S132" s="584"/>
      <c r="T132" s="763"/>
      <c r="U132" s="584"/>
      <c r="V132" s="762"/>
      <c r="W132" s="584"/>
      <c r="X132" s="762"/>
      <c r="Y132" s="762"/>
      <c r="Z132" s="762"/>
      <c r="AA132" s="584"/>
      <c r="AB132" s="762"/>
      <c r="AC132" s="584"/>
      <c r="AD132" s="584"/>
      <c r="AE132" s="584"/>
      <c r="AF132" s="584"/>
      <c r="AG132" s="584"/>
      <c r="AH132" s="584"/>
      <c r="AI132" s="584"/>
      <c r="AJ132" s="584"/>
      <c r="AK132" s="584"/>
      <c r="AL132" s="761"/>
      <c r="AM132" s="762"/>
      <c r="AN132" s="762"/>
      <c r="AO132" s="761"/>
      <c r="AP132" s="761"/>
      <c r="AQ132" s="762"/>
      <c r="AR132" s="593"/>
      <c r="AS132" s="584"/>
      <c r="AT132" s="584"/>
      <c r="AU132" s="584"/>
      <c r="AV132" s="584"/>
      <c r="AW132" s="584"/>
      <c r="AX132" s="593"/>
      <c r="AY132" s="584"/>
      <c r="AZ132" s="584"/>
      <c r="BA132" s="584"/>
      <c r="BB132" s="584"/>
      <c r="BC132" s="584"/>
      <c r="BD132" s="593"/>
      <c r="BE132" s="584"/>
      <c r="BF132" s="584"/>
      <c r="BG132" s="584"/>
      <c r="BH132" s="584"/>
      <c r="BI132" s="584"/>
      <c r="BJ132" s="584"/>
      <c r="BK132" s="593"/>
      <c r="BL132" s="584"/>
      <c r="BM132" s="584"/>
      <c r="BN132" s="584"/>
      <c r="BO132" s="584"/>
      <c r="BP132" s="584"/>
      <c r="BQ132" s="593"/>
      <c r="BR132" s="593"/>
      <c r="BS132" s="584"/>
      <c r="BT132" s="584"/>
      <c r="BU132" s="584"/>
      <c r="BV132" s="584"/>
      <c r="BW132" s="593"/>
      <c r="BX132" s="584"/>
      <c r="BY132" s="584"/>
      <c r="BZ132" s="584"/>
      <c r="CA132" s="584"/>
      <c r="CB132" s="584"/>
      <c r="CC132" s="584"/>
      <c r="CD132" s="759"/>
      <c r="CE132" s="584"/>
      <c r="CF132" s="43"/>
      <c r="CG132" s="43"/>
      <c r="CH132" s="43"/>
      <c r="CI132" s="43"/>
      <c r="CJ132" s="43"/>
      <c r="CK132" s="43"/>
      <c r="CL132" s="584"/>
      <c r="CM132" s="584"/>
      <c r="CN132" s="584"/>
      <c r="CO132" s="584"/>
      <c r="CP132" s="584"/>
      <c r="CQ132" s="584"/>
      <c r="CR132" s="584"/>
      <c r="CS132" s="584"/>
      <c r="CT132" s="695"/>
      <c r="CU132" s="695"/>
      <c r="CV132" s="695"/>
    </row>
    <row r="133" ht="13.5" customHeight="1">
      <c r="A133" s="584"/>
      <c r="B133" s="760"/>
      <c r="C133" s="593"/>
      <c r="D133" s="593"/>
      <c r="E133" s="593"/>
      <c r="F133" s="593"/>
      <c r="G133" s="761"/>
      <c r="H133" s="761"/>
      <c r="I133" s="761"/>
      <c r="J133" s="761"/>
      <c r="K133" s="761"/>
      <c r="L133" s="761"/>
      <c r="M133" s="762"/>
      <c r="N133" s="584"/>
      <c r="O133" s="584"/>
      <c r="P133" s="584"/>
      <c r="Q133" s="584"/>
      <c r="R133" s="584"/>
      <c r="S133" s="584"/>
      <c r="T133" s="763"/>
      <c r="U133" s="584"/>
      <c r="V133" s="762"/>
      <c r="W133" s="584"/>
      <c r="X133" s="762"/>
      <c r="Y133" s="762"/>
      <c r="Z133" s="762"/>
      <c r="AA133" s="584"/>
      <c r="AB133" s="762"/>
      <c r="AC133" s="584"/>
      <c r="AD133" s="584"/>
      <c r="AE133" s="584"/>
      <c r="AF133" s="584"/>
      <c r="AG133" s="584"/>
      <c r="AH133" s="584"/>
      <c r="AI133" s="584"/>
      <c r="AJ133" s="584"/>
      <c r="AK133" s="584"/>
      <c r="AL133" s="761"/>
      <c r="AM133" s="762"/>
      <c r="AN133" s="762"/>
      <c r="AO133" s="761"/>
      <c r="AP133" s="761"/>
      <c r="AQ133" s="762"/>
      <c r="AR133" s="593"/>
      <c r="AS133" s="584"/>
      <c r="AT133" s="584"/>
      <c r="AU133" s="584"/>
      <c r="AV133" s="584"/>
      <c r="AW133" s="584"/>
      <c r="AX133" s="593"/>
      <c r="AY133" s="584"/>
      <c r="AZ133" s="584"/>
      <c r="BA133" s="584"/>
      <c r="BB133" s="584"/>
      <c r="BC133" s="584"/>
      <c r="BD133" s="593"/>
      <c r="BE133" s="584"/>
      <c r="BF133" s="584"/>
      <c r="BG133" s="584"/>
      <c r="BH133" s="584"/>
      <c r="BI133" s="584"/>
      <c r="BJ133" s="584"/>
      <c r="BK133" s="593"/>
      <c r="BL133" s="584"/>
      <c r="BM133" s="584"/>
      <c r="BN133" s="584"/>
      <c r="BO133" s="584"/>
      <c r="BP133" s="584"/>
      <c r="BQ133" s="593"/>
      <c r="BR133" s="593"/>
      <c r="BS133" s="584"/>
      <c r="BT133" s="584"/>
      <c r="BU133" s="584"/>
      <c r="BV133" s="584"/>
      <c r="BW133" s="593"/>
      <c r="BX133" s="584"/>
      <c r="BY133" s="584"/>
      <c r="BZ133" s="584"/>
      <c r="CA133" s="584"/>
      <c r="CB133" s="584"/>
      <c r="CC133" s="584"/>
      <c r="CD133" s="759"/>
      <c r="CE133" s="584"/>
      <c r="CF133" s="43"/>
      <c r="CG133" s="43"/>
      <c r="CH133" s="43"/>
      <c r="CI133" s="43"/>
      <c r="CJ133" s="43"/>
      <c r="CK133" s="43"/>
      <c r="CL133" s="584"/>
      <c r="CM133" s="584"/>
      <c r="CN133" s="584"/>
      <c r="CO133" s="584"/>
      <c r="CP133" s="584"/>
      <c r="CQ133" s="584"/>
      <c r="CR133" s="584"/>
      <c r="CS133" s="584"/>
      <c r="CT133" s="695"/>
      <c r="CU133" s="695"/>
      <c r="CV133" s="695"/>
    </row>
    <row r="134" ht="13.5" customHeight="1">
      <c r="A134" s="584"/>
      <c r="B134" s="760"/>
      <c r="C134" s="593"/>
      <c r="D134" s="593"/>
      <c r="E134" s="593"/>
      <c r="F134" s="593"/>
      <c r="G134" s="761"/>
      <c r="H134" s="761"/>
      <c r="I134" s="761"/>
      <c r="J134" s="761"/>
      <c r="K134" s="761"/>
      <c r="L134" s="761"/>
      <c r="M134" s="762"/>
      <c r="N134" s="584"/>
      <c r="O134" s="584"/>
      <c r="P134" s="584"/>
      <c r="Q134" s="584"/>
      <c r="R134" s="584"/>
      <c r="S134" s="584"/>
      <c r="T134" s="763"/>
      <c r="U134" s="584"/>
      <c r="V134" s="762"/>
      <c r="W134" s="584"/>
      <c r="X134" s="762"/>
      <c r="Y134" s="762"/>
      <c r="Z134" s="762"/>
      <c r="AA134" s="584"/>
      <c r="AB134" s="762"/>
      <c r="AC134" s="584"/>
      <c r="AD134" s="584"/>
      <c r="AE134" s="584"/>
      <c r="AF134" s="584"/>
      <c r="AG134" s="584"/>
      <c r="AH134" s="584"/>
      <c r="AI134" s="584"/>
      <c r="AJ134" s="584"/>
      <c r="AK134" s="584"/>
      <c r="AL134" s="761"/>
      <c r="AM134" s="762"/>
      <c r="AN134" s="762"/>
      <c r="AO134" s="761"/>
      <c r="AP134" s="761"/>
      <c r="AQ134" s="762"/>
      <c r="AR134" s="593"/>
      <c r="AS134" s="584"/>
      <c r="AT134" s="584"/>
      <c r="AU134" s="584"/>
      <c r="AV134" s="584"/>
      <c r="AW134" s="584"/>
      <c r="AX134" s="593"/>
      <c r="AY134" s="584"/>
      <c r="AZ134" s="584"/>
      <c r="BA134" s="584"/>
      <c r="BB134" s="584"/>
      <c r="BC134" s="584"/>
      <c r="BD134" s="593"/>
      <c r="BE134" s="584"/>
      <c r="BF134" s="584"/>
      <c r="BG134" s="584"/>
      <c r="BH134" s="584"/>
      <c r="BI134" s="584"/>
      <c r="BJ134" s="584"/>
      <c r="BK134" s="593"/>
      <c r="BL134" s="584"/>
      <c r="BM134" s="584"/>
      <c r="BN134" s="584"/>
      <c r="BO134" s="584"/>
      <c r="BP134" s="584"/>
      <c r="BQ134" s="593"/>
      <c r="BR134" s="593"/>
      <c r="BS134" s="584"/>
      <c r="BT134" s="584"/>
      <c r="BU134" s="584"/>
      <c r="BV134" s="584"/>
      <c r="BW134" s="593"/>
      <c r="BX134" s="584"/>
      <c r="BY134" s="584"/>
      <c r="BZ134" s="584"/>
      <c r="CA134" s="584"/>
      <c r="CB134" s="584"/>
      <c r="CC134" s="584"/>
      <c r="CD134" s="759"/>
      <c r="CE134" s="584"/>
      <c r="CF134" s="43"/>
      <c r="CG134" s="43"/>
      <c r="CH134" s="43"/>
      <c r="CI134" s="43"/>
      <c r="CJ134" s="43"/>
      <c r="CK134" s="43"/>
      <c r="CL134" s="584"/>
      <c r="CM134" s="584"/>
      <c r="CN134" s="584"/>
      <c r="CO134" s="584"/>
      <c r="CP134" s="584"/>
      <c r="CQ134" s="584"/>
      <c r="CR134" s="584"/>
      <c r="CS134" s="584"/>
      <c r="CT134" s="695"/>
      <c r="CU134" s="695"/>
      <c r="CV134" s="695"/>
    </row>
    <row r="135" ht="13.5" customHeight="1">
      <c r="A135" s="584"/>
      <c r="B135" s="760"/>
      <c r="C135" s="593"/>
      <c r="D135" s="593"/>
      <c r="E135" s="593"/>
      <c r="F135" s="593"/>
      <c r="G135" s="761"/>
      <c r="H135" s="761"/>
      <c r="I135" s="761"/>
      <c r="J135" s="761"/>
      <c r="K135" s="761"/>
      <c r="L135" s="761"/>
      <c r="M135" s="762"/>
      <c r="N135" s="584"/>
      <c r="O135" s="584"/>
      <c r="P135" s="584"/>
      <c r="Q135" s="584"/>
      <c r="R135" s="584"/>
      <c r="S135" s="584"/>
      <c r="T135" s="763"/>
      <c r="U135" s="584"/>
      <c r="V135" s="762"/>
      <c r="W135" s="584"/>
      <c r="X135" s="762"/>
      <c r="Y135" s="762"/>
      <c r="Z135" s="762"/>
      <c r="AA135" s="584"/>
      <c r="AB135" s="762"/>
      <c r="AC135" s="584"/>
      <c r="AD135" s="584"/>
      <c r="AE135" s="584"/>
      <c r="AF135" s="584"/>
      <c r="AG135" s="584"/>
      <c r="AH135" s="584"/>
      <c r="AI135" s="584"/>
      <c r="AJ135" s="584"/>
      <c r="AK135" s="584"/>
      <c r="AL135" s="761"/>
      <c r="AM135" s="762"/>
      <c r="AN135" s="762"/>
      <c r="AO135" s="761"/>
      <c r="AP135" s="761"/>
      <c r="AQ135" s="762"/>
      <c r="AR135" s="593"/>
      <c r="AS135" s="584"/>
      <c r="AT135" s="584"/>
      <c r="AU135" s="584"/>
      <c r="AV135" s="584"/>
      <c r="AW135" s="584"/>
      <c r="AX135" s="593"/>
      <c r="AY135" s="584"/>
      <c r="AZ135" s="584"/>
      <c r="BA135" s="584"/>
      <c r="BB135" s="584"/>
      <c r="BC135" s="584"/>
      <c r="BD135" s="593"/>
      <c r="BE135" s="584"/>
      <c r="BF135" s="584"/>
      <c r="BG135" s="584"/>
      <c r="BH135" s="584"/>
      <c r="BI135" s="584"/>
      <c r="BJ135" s="584"/>
      <c r="BK135" s="593"/>
      <c r="BL135" s="584"/>
      <c r="BM135" s="584"/>
      <c r="BN135" s="584"/>
      <c r="BO135" s="584"/>
      <c r="BP135" s="584"/>
      <c r="BQ135" s="593"/>
      <c r="BR135" s="593"/>
      <c r="BS135" s="584"/>
      <c r="BT135" s="584"/>
      <c r="BU135" s="584"/>
      <c r="BV135" s="584"/>
      <c r="BW135" s="593"/>
      <c r="BX135" s="584"/>
      <c r="BY135" s="584"/>
      <c r="BZ135" s="584"/>
      <c r="CA135" s="584"/>
      <c r="CB135" s="584"/>
      <c r="CC135" s="584"/>
      <c r="CD135" s="759"/>
      <c r="CE135" s="584"/>
      <c r="CF135" s="43"/>
      <c r="CG135" s="43"/>
      <c r="CH135" s="43"/>
      <c r="CI135" s="43"/>
      <c r="CJ135" s="43"/>
      <c r="CK135" s="43"/>
      <c r="CL135" s="584"/>
      <c r="CM135" s="584"/>
      <c r="CN135" s="584"/>
      <c r="CO135" s="584"/>
      <c r="CP135" s="584"/>
      <c r="CQ135" s="584"/>
      <c r="CR135" s="584"/>
      <c r="CS135" s="584"/>
      <c r="CT135" s="695"/>
      <c r="CU135" s="695"/>
      <c r="CV135" s="695"/>
    </row>
    <row r="136" ht="13.5" customHeight="1">
      <c r="A136" s="584"/>
      <c r="B136" s="760"/>
      <c r="C136" s="593"/>
      <c r="D136" s="593"/>
      <c r="E136" s="593"/>
      <c r="F136" s="593"/>
      <c r="G136" s="761"/>
      <c r="H136" s="761"/>
      <c r="I136" s="761"/>
      <c r="J136" s="761"/>
      <c r="K136" s="761"/>
      <c r="L136" s="761"/>
      <c r="M136" s="762"/>
      <c r="N136" s="584"/>
      <c r="O136" s="584"/>
      <c r="P136" s="584"/>
      <c r="Q136" s="584"/>
      <c r="R136" s="584"/>
      <c r="S136" s="584"/>
      <c r="T136" s="763"/>
      <c r="U136" s="584"/>
      <c r="V136" s="762"/>
      <c r="W136" s="584"/>
      <c r="X136" s="762"/>
      <c r="Y136" s="762"/>
      <c r="Z136" s="762"/>
      <c r="AA136" s="584"/>
      <c r="AB136" s="762"/>
      <c r="AC136" s="584"/>
      <c r="AD136" s="584"/>
      <c r="AE136" s="584"/>
      <c r="AF136" s="584"/>
      <c r="AG136" s="584"/>
      <c r="AH136" s="584"/>
      <c r="AI136" s="584"/>
      <c r="AJ136" s="584"/>
      <c r="AK136" s="584"/>
      <c r="AL136" s="761"/>
      <c r="AM136" s="762"/>
      <c r="AN136" s="762"/>
      <c r="AO136" s="761"/>
      <c r="AP136" s="761"/>
      <c r="AQ136" s="762"/>
      <c r="AR136" s="593"/>
      <c r="AS136" s="584"/>
      <c r="AT136" s="584"/>
      <c r="AU136" s="584"/>
      <c r="AV136" s="584"/>
      <c r="AW136" s="584"/>
      <c r="AX136" s="593"/>
      <c r="AY136" s="584"/>
      <c r="AZ136" s="584"/>
      <c r="BA136" s="584"/>
      <c r="BB136" s="584"/>
      <c r="BC136" s="584"/>
      <c r="BD136" s="593"/>
      <c r="BE136" s="584"/>
      <c r="BF136" s="584"/>
      <c r="BG136" s="584"/>
      <c r="BH136" s="584"/>
      <c r="BI136" s="584"/>
      <c r="BJ136" s="584"/>
      <c r="BK136" s="593"/>
      <c r="BL136" s="584"/>
      <c r="BM136" s="584"/>
      <c r="BN136" s="584"/>
      <c r="BO136" s="584"/>
      <c r="BP136" s="584"/>
      <c r="BQ136" s="593"/>
      <c r="BR136" s="593"/>
      <c r="BS136" s="584"/>
      <c r="BT136" s="584"/>
      <c r="BU136" s="584"/>
      <c r="BV136" s="584"/>
      <c r="BW136" s="593"/>
      <c r="BX136" s="584"/>
      <c r="BY136" s="584"/>
      <c r="BZ136" s="584"/>
      <c r="CA136" s="584"/>
      <c r="CB136" s="584"/>
      <c r="CC136" s="584"/>
      <c r="CD136" s="759"/>
      <c r="CE136" s="584"/>
      <c r="CF136" s="43"/>
      <c r="CG136" s="43"/>
      <c r="CH136" s="43"/>
      <c r="CI136" s="43"/>
      <c r="CJ136" s="43"/>
      <c r="CK136" s="43"/>
      <c r="CL136" s="584"/>
      <c r="CM136" s="584"/>
      <c r="CN136" s="584"/>
      <c r="CO136" s="584"/>
      <c r="CP136" s="584"/>
      <c r="CQ136" s="584"/>
      <c r="CR136" s="584"/>
      <c r="CS136" s="584"/>
      <c r="CT136" s="695"/>
      <c r="CU136" s="695"/>
      <c r="CV136" s="695"/>
    </row>
    <row r="137" ht="13.5" customHeight="1">
      <c r="A137" s="584"/>
      <c r="B137" s="760"/>
      <c r="C137" s="593"/>
      <c r="D137" s="593"/>
      <c r="E137" s="593"/>
      <c r="F137" s="593"/>
      <c r="G137" s="761"/>
      <c r="H137" s="761"/>
      <c r="I137" s="761"/>
      <c r="J137" s="761"/>
      <c r="K137" s="761"/>
      <c r="L137" s="761"/>
      <c r="M137" s="762"/>
      <c r="N137" s="584"/>
      <c r="O137" s="584"/>
      <c r="P137" s="584"/>
      <c r="Q137" s="584"/>
      <c r="R137" s="584"/>
      <c r="S137" s="584"/>
      <c r="T137" s="763"/>
      <c r="U137" s="584"/>
      <c r="V137" s="762"/>
      <c r="W137" s="584"/>
      <c r="X137" s="762"/>
      <c r="Y137" s="762"/>
      <c r="Z137" s="762"/>
      <c r="AA137" s="584"/>
      <c r="AB137" s="762"/>
      <c r="AC137" s="584"/>
      <c r="AD137" s="584"/>
      <c r="AE137" s="584"/>
      <c r="AF137" s="584"/>
      <c r="AG137" s="584"/>
      <c r="AH137" s="584"/>
      <c r="AI137" s="584"/>
      <c r="AJ137" s="584"/>
      <c r="AK137" s="584"/>
      <c r="AL137" s="761"/>
      <c r="AM137" s="762"/>
      <c r="AN137" s="762"/>
      <c r="AO137" s="761"/>
      <c r="AP137" s="761"/>
      <c r="AQ137" s="762"/>
      <c r="AR137" s="593"/>
      <c r="AS137" s="584"/>
      <c r="AT137" s="584"/>
      <c r="AU137" s="584"/>
      <c r="AV137" s="584"/>
      <c r="AW137" s="584"/>
      <c r="AX137" s="593"/>
      <c r="AY137" s="584"/>
      <c r="AZ137" s="584"/>
      <c r="BA137" s="584"/>
      <c r="BB137" s="584"/>
      <c r="BC137" s="584"/>
      <c r="BD137" s="593"/>
      <c r="BE137" s="584"/>
      <c r="BF137" s="584"/>
      <c r="BG137" s="584"/>
      <c r="BH137" s="584"/>
      <c r="BI137" s="584"/>
      <c r="BJ137" s="584"/>
      <c r="BK137" s="593"/>
      <c r="BL137" s="584"/>
      <c r="BM137" s="584"/>
      <c r="BN137" s="584"/>
      <c r="BO137" s="584"/>
      <c r="BP137" s="584"/>
      <c r="BQ137" s="593"/>
      <c r="BR137" s="593"/>
      <c r="BS137" s="584"/>
      <c r="BT137" s="584"/>
      <c r="BU137" s="584"/>
      <c r="BV137" s="584"/>
      <c r="BW137" s="593"/>
      <c r="BX137" s="584"/>
      <c r="BY137" s="584"/>
      <c r="BZ137" s="584"/>
      <c r="CA137" s="584"/>
      <c r="CB137" s="584"/>
      <c r="CC137" s="584"/>
      <c r="CD137" s="759"/>
      <c r="CE137" s="584"/>
      <c r="CF137" s="43"/>
      <c r="CG137" s="43"/>
      <c r="CH137" s="43"/>
      <c r="CI137" s="43"/>
      <c r="CJ137" s="43"/>
      <c r="CK137" s="43"/>
      <c r="CL137" s="584"/>
      <c r="CM137" s="584"/>
      <c r="CN137" s="584"/>
      <c r="CO137" s="584"/>
      <c r="CP137" s="584"/>
      <c r="CQ137" s="584"/>
      <c r="CR137" s="584"/>
      <c r="CS137" s="584"/>
      <c r="CT137" s="695"/>
      <c r="CU137" s="695"/>
      <c r="CV137" s="695"/>
    </row>
    <row r="138" ht="13.5" customHeight="1">
      <c r="A138" s="584"/>
      <c r="B138" s="760"/>
      <c r="C138" s="593"/>
      <c r="D138" s="593"/>
      <c r="E138" s="593"/>
      <c r="F138" s="593"/>
      <c r="G138" s="761"/>
      <c r="H138" s="761"/>
      <c r="I138" s="761"/>
      <c r="J138" s="761"/>
      <c r="K138" s="761"/>
      <c r="L138" s="761"/>
      <c r="M138" s="762"/>
      <c r="N138" s="584"/>
      <c r="O138" s="584"/>
      <c r="P138" s="584"/>
      <c r="Q138" s="584"/>
      <c r="R138" s="584"/>
      <c r="S138" s="584"/>
      <c r="T138" s="763"/>
      <c r="U138" s="584"/>
      <c r="V138" s="762"/>
      <c r="W138" s="584"/>
      <c r="X138" s="762"/>
      <c r="Y138" s="762"/>
      <c r="Z138" s="762"/>
      <c r="AA138" s="584"/>
      <c r="AB138" s="762"/>
      <c r="AC138" s="584"/>
      <c r="AD138" s="584"/>
      <c r="AE138" s="584"/>
      <c r="AF138" s="584"/>
      <c r="AG138" s="584"/>
      <c r="AH138" s="584"/>
      <c r="AI138" s="584"/>
      <c r="AJ138" s="584"/>
      <c r="AK138" s="584"/>
      <c r="AL138" s="761"/>
      <c r="AM138" s="762"/>
      <c r="AN138" s="762"/>
      <c r="AO138" s="761"/>
      <c r="AP138" s="761"/>
      <c r="AQ138" s="762"/>
      <c r="AR138" s="593"/>
      <c r="AS138" s="584"/>
      <c r="AT138" s="584"/>
      <c r="AU138" s="584"/>
      <c r="AV138" s="584"/>
      <c r="AW138" s="584"/>
      <c r="AX138" s="593"/>
      <c r="AY138" s="584"/>
      <c r="AZ138" s="584"/>
      <c r="BA138" s="584"/>
      <c r="BB138" s="584"/>
      <c r="BC138" s="584"/>
      <c r="BD138" s="593"/>
      <c r="BE138" s="584"/>
      <c r="BF138" s="584"/>
      <c r="BG138" s="584"/>
      <c r="BH138" s="584"/>
      <c r="BI138" s="584"/>
      <c r="BJ138" s="584"/>
      <c r="BK138" s="593"/>
      <c r="BL138" s="584"/>
      <c r="BM138" s="584"/>
      <c r="BN138" s="584"/>
      <c r="BO138" s="584"/>
      <c r="BP138" s="584"/>
      <c r="BQ138" s="593"/>
      <c r="BR138" s="593"/>
      <c r="BS138" s="584"/>
      <c r="BT138" s="584"/>
      <c r="BU138" s="584"/>
      <c r="BV138" s="584"/>
      <c r="BW138" s="593"/>
      <c r="BX138" s="584"/>
      <c r="BY138" s="584"/>
      <c r="BZ138" s="584"/>
      <c r="CA138" s="584"/>
      <c r="CB138" s="584"/>
      <c r="CC138" s="584"/>
      <c r="CD138" s="759"/>
      <c r="CE138" s="584"/>
      <c r="CF138" s="43"/>
      <c r="CG138" s="43"/>
      <c r="CH138" s="43"/>
      <c r="CI138" s="43"/>
      <c r="CJ138" s="43"/>
      <c r="CK138" s="43"/>
      <c r="CL138" s="584"/>
      <c r="CM138" s="584"/>
      <c r="CN138" s="584"/>
      <c r="CO138" s="584"/>
      <c r="CP138" s="584"/>
      <c r="CQ138" s="584"/>
      <c r="CR138" s="584"/>
      <c r="CS138" s="584"/>
      <c r="CT138" s="695"/>
      <c r="CU138" s="695"/>
      <c r="CV138" s="695"/>
    </row>
    <row r="139" ht="13.5" customHeight="1">
      <c r="A139" s="584"/>
      <c r="B139" s="760"/>
      <c r="C139" s="593"/>
      <c r="D139" s="593"/>
      <c r="E139" s="593"/>
      <c r="F139" s="593"/>
      <c r="G139" s="761"/>
      <c r="H139" s="761"/>
      <c r="I139" s="761"/>
      <c r="J139" s="761"/>
      <c r="K139" s="761"/>
      <c r="L139" s="761"/>
      <c r="M139" s="762"/>
      <c r="N139" s="584"/>
      <c r="O139" s="584"/>
      <c r="P139" s="584"/>
      <c r="Q139" s="584"/>
      <c r="R139" s="584"/>
      <c r="S139" s="584"/>
      <c r="T139" s="763"/>
      <c r="U139" s="584"/>
      <c r="V139" s="762"/>
      <c r="W139" s="584"/>
      <c r="X139" s="762"/>
      <c r="Y139" s="762"/>
      <c r="Z139" s="762"/>
      <c r="AA139" s="584"/>
      <c r="AB139" s="762"/>
      <c r="AC139" s="584"/>
      <c r="AD139" s="584"/>
      <c r="AE139" s="584"/>
      <c r="AF139" s="584"/>
      <c r="AG139" s="584"/>
      <c r="AH139" s="584"/>
      <c r="AI139" s="584"/>
      <c r="AJ139" s="584"/>
      <c r="AK139" s="584"/>
      <c r="AL139" s="761"/>
      <c r="AM139" s="762"/>
      <c r="AN139" s="762"/>
      <c r="AO139" s="761"/>
      <c r="AP139" s="761"/>
      <c r="AQ139" s="762"/>
      <c r="AR139" s="593"/>
      <c r="AS139" s="584"/>
      <c r="AT139" s="584"/>
      <c r="AU139" s="584"/>
      <c r="AV139" s="584"/>
      <c r="AW139" s="584"/>
      <c r="AX139" s="593"/>
      <c r="AY139" s="584"/>
      <c r="AZ139" s="584"/>
      <c r="BA139" s="584"/>
      <c r="BB139" s="584"/>
      <c r="BC139" s="584"/>
      <c r="BD139" s="593"/>
      <c r="BE139" s="584"/>
      <c r="BF139" s="584"/>
      <c r="BG139" s="584"/>
      <c r="BH139" s="584"/>
      <c r="BI139" s="584"/>
      <c r="BJ139" s="584"/>
      <c r="BK139" s="593"/>
      <c r="BL139" s="584"/>
      <c r="BM139" s="584"/>
      <c r="BN139" s="584"/>
      <c r="BO139" s="584"/>
      <c r="BP139" s="584"/>
      <c r="BQ139" s="593"/>
      <c r="BR139" s="593"/>
      <c r="BS139" s="584"/>
      <c r="BT139" s="584"/>
      <c r="BU139" s="584"/>
      <c r="BV139" s="584"/>
      <c r="BW139" s="593"/>
      <c r="BX139" s="584"/>
      <c r="BY139" s="584"/>
      <c r="BZ139" s="584"/>
      <c r="CA139" s="584"/>
      <c r="CB139" s="584"/>
      <c r="CC139" s="584"/>
      <c r="CD139" s="759"/>
      <c r="CE139" s="584"/>
      <c r="CF139" s="43"/>
      <c r="CG139" s="43"/>
      <c r="CH139" s="43"/>
      <c r="CI139" s="43"/>
      <c r="CJ139" s="43"/>
      <c r="CK139" s="43"/>
      <c r="CL139" s="584"/>
      <c r="CM139" s="584"/>
      <c r="CN139" s="584"/>
      <c r="CO139" s="584"/>
      <c r="CP139" s="584"/>
      <c r="CQ139" s="584"/>
      <c r="CR139" s="584"/>
      <c r="CS139" s="584"/>
      <c r="CT139" s="695"/>
      <c r="CU139" s="695"/>
      <c r="CV139" s="695"/>
    </row>
    <row r="140" ht="13.5" customHeight="1">
      <c r="A140" s="584"/>
      <c r="B140" s="760"/>
      <c r="C140" s="593"/>
      <c r="D140" s="593"/>
      <c r="E140" s="593"/>
      <c r="F140" s="593"/>
      <c r="G140" s="761"/>
      <c r="H140" s="761"/>
      <c r="I140" s="761"/>
      <c r="J140" s="761"/>
      <c r="K140" s="761"/>
      <c r="L140" s="761"/>
      <c r="M140" s="762"/>
      <c r="N140" s="584"/>
      <c r="O140" s="584"/>
      <c r="P140" s="584"/>
      <c r="Q140" s="584"/>
      <c r="R140" s="584"/>
      <c r="S140" s="584"/>
      <c r="T140" s="763"/>
      <c r="U140" s="584"/>
      <c r="V140" s="762"/>
      <c r="W140" s="584"/>
      <c r="X140" s="762"/>
      <c r="Y140" s="762"/>
      <c r="Z140" s="762"/>
      <c r="AA140" s="584"/>
      <c r="AB140" s="762"/>
      <c r="AC140" s="584"/>
      <c r="AD140" s="584"/>
      <c r="AE140" s="584"/>
      <c r="AF140" s="584"/>
      <c r="AG140" s="584"/>
      <c r="AH140" s="584"/>
      <c r="AI140" s="584"/>
      <c r="AJ140" s="584"/>
      <c r="AK140" s="584"/>
      <c r="AL140" s="761"/>
      <c r="AM140" s="762"/>
      <c r="AN140" s="762"/>
      <c r="AO140" s="761"/>
      <c r="AP140" s="761"/>
      <c r="AQ140" s="762"/>
      <c r="AR140" s="593"/>
      <c r="AS140" s="584"/>
      <c r="AT140" s="584"/>
      <c r="AU140" s="584"/>
      <c r="AV140" s="584"/>
      <c r="AW140" s="584"/>
      <c r="AX140" s="593"/>
      <c r="AY140" s="584"/>
      <c r="AZ140" s="584"/>
      <c r="BA140" s="584"/>
      <c r="BB140" s="584"/>
      <c r="BC140" s="584"/>
      <c r="BD140" s="593"/>
      <c r="BE140" s="584"/>
      <c r="BF140" s="584"/>
      <c r="BG140" s="584"/>
      <c r="BH140" s="584"/>
      <c r="BI140" s="584"/>
      <c r="BJ140" s="584"/>
      <c r="BK140" s="593"/>
      <c r="BL140" s="584"/>
      <c r="BM140" s="584"/>
      <c r="BN140" s="584"/>
      <c r="BO140" s="584"/>
      <c r="BP140" s="584"/>
      <c r="BQ140" s="593"/>
      <c r="BR140" s="593"/>
      <c r="BS140" s="584"/>
      <c r="BT140" s="584"/>
      <c r="BU140" s="584"/>
      <c r="BV140" s="584"/>
      <c r="BW140" s="593"/>
      <c r="BX140" s="584"/>
      <c r="BY140" s="584"/>
      <c r="BZ140" s="584"/>
      <c r="CA140" s="584"/>
      <c r="CB140" s="584"/>
      <c r="CC140" s="584"/>
      <c r="CD140" s="759"/>
      <c r="CE140" s="584"/>
      <c r="CF140" s="43"/>
      <c r="CG140" s="43"/>
      <c r="CH140" s="43"/>
      <c r="CI140" s="43"/>
      <c r="CJ140" s="43"/>
      <c r="CK140" s="43"/>
      <c r="CL140" s="584"/>
      <c r="CM140" s="584"/>
      <c r="CN140" s="584"/>
      <c r="CO140" s="584"/>
      <c r="CP140" s="584"/>
      <c r="CQ140" s="584"/>
      <c r="CR140" s="584"/>
      <c r="CS140" s="584"/>
      <c r="CT140" s="695"/>
      <c r="CU140" s="695"/>
      <c r="CV140" s="695"/>
    </row>
    <row r="141" ht="13.5" customHeight="1">
      <c r="A141" s="584"/>
      <c r="B141" s="760"/>
      <c r="C141" s="593"/>
      <c r="D141" s="593"/>
      <c r="E141" s="593"/>
      <c r="F141" s="593"/>
      <c r="G141" s="761"/>
      <c r="H141" s="761"/>
      <c r="I141" s="761"/>
      <c r="J141" s="761"/>
      <c r="K141" s="761"/>
      <c r="L141" s="761"/>
      <c r="M141" s="762"/>
      <c r="N141" s="584"/>
      <c r="O141" s="584"/>
      <c r="P141" s="584"/>
      <c r="Q141" s="584"/>
      <c r="R141" s="584"/>
      <c r="S141" s="584"/>
      <c r="T141" s="763"/>
      <c r="U141" s="584"/>
      <c r="V141" s="762"/>
      <c r="W141" s="584"/>
      <c r="X141" s="762"/>
      <c r="Y141" s="762"/>
      <c r="Z141" s="762"/>
      <c r="AA141" s="584"/>
      <c r="AB141" s="762"/>
      <c r="AC141" s="584"/>
      <c r="AD141" s="584"/>
      <c r="AE141" s="584"/>
      <c r="AF141" s="584"/>
      <c r="AG141" s="584"/>
      <c r="AH141" s="584"/>
      <c r="AI141" s="584"/>
      <c r="AJ141" s="584"/>
      <c r="AK141" s="584"/>
      <c r="AL141" s="761"/>
      <c r="AM141" s="762"/>
      <c r="AN141" s="762"/>
      <c r="AO141" s="761"/>
      <c r="AP141" s="761"/>
      <c r="AQ141" s="762"/>
      <c r="AR141" s="593"/>
      <c r="AS141" s="584"/>
      <c r="AT141" s="584"/>
      <c r="AU141" s="584"/>
      <c r="AV141" s="584"/>
      <c r="AW141" s="584"/>
      <c r="AX141" s="593"/>
      <c r="AY141" s="584"/>
      <c r="AZ141" s="584"/>
      <c r="BA141" s="584"/>
      <c r="BB141" s="584"/>
      <c r="BC141" s="584"/>
      <c r="BD141" s="593"/>
      <c r="BE141" s="584"/>
      <c r="BF141" s="584"/>
      <c r="BG141" s="584"/>
      <c r="BH141" s="584"/>
      <c r="BI141" s="584"/>
      <c r="BJ141" s="584"/>
      <c r="BK141" s="593"/>
      <c r="BL141" s="584"/>
      <c r="BM141" s="584"/>
      <c r="BN141" s="584"/>
      <c r="BO141" s="584"/>
      <c r="BP141" s="584"/>
      <c r="BQ141" s="593"/>
      <c r="BR141" s="593"/>
      <c r="BS141" s="584"/>
      <c r="BT141" s="584"/>
      <c r="BU141" s="584"/>
      <c r="BV141" s="584"/>
      <c r="BW141" s="593"/>
      <c r="BX141" s="584"/>
      <c r="BY141" s="584"/>
      <c r="BZ141" s="584"/>
      <c r="CA141" s="584"/>
      <c r="CB141" s="584"/>
      <c r="CC141" s="584"/>
      <c r="CD141" s="759"/>
      <c r="CE141" s="584"/>
      <c r="CF141" s="43"/>
      <c r="CG141" s="43"/>
      <c r="CH141" s="43"/>
      <c r="CI141" s="43"/>
      <c r="CJ141" s="43"/>
      <c r="CK141" s="43"/>
      <c r="CL141" s="584"/>
      <c r="CM141" s="584"/>
      <c r="CN141" s="584"/>
      <c r="CO141" s="584"/>
      <c r="CP141" s="584"/>
      <c r="CQ141" s="584"/>
      <c r="CR141" s="584"/>
      <c r="CS141" s="584"/>
      <c r="CT141" s="695"/>
      <c r="CU141" s="695"/>
      <c r="CV141" s="695"/>
    </row>
    <row r="142" ht="13.5" customHeight="1">
      <c r="A142" s="584"/>
      <c r="B142" s="760"/>
      <c r="C142" s="593"/>
      <c r="D142" s="593"/>
      <c r="E142" s="593"/>
      <c r="F142" s="593"/>
      <c r="G142" s="761"/>
      <c r="H142" s="761"/>
      <c r="I142" s="761"/>
      <c r="J142" s="761"/>
      <c r="K142" s="761"/>
      <c r="L142" s="761"/>
      <c r="M142" s="762"/>
      <c r="N142" s="584"/>
      <c r="O142" s="584"/>
      <c r="P142" s="584"/>
      <c r="Q142" s="584"/>
      <c r="R142" s="584"/>
      <c r="S142" s="584"/>
      <c r="T142" s="763"/>
      <c r="U142" s="584"/>
      <c r="V142" s="762"/>
      <c r="W142" s="584"/>
      <c r="X142" s="762"/>
      <c r="Y142" s="762"/>
      <c r="Z142" s="762"/>
      <c r="AA142" s="584"/>
      <c r="AB142" s="762"/>
      <c r="AC142" s="584"/>
      <c r="AD142" s="584"/>
      <c r="AE142" s="584"/>
      <c r="AF142" s="584"/>
      <c r="AG142" s="584"/>
      <c r="AH142" s="584"/>
      <c r="AI142" s="584"/>
      <c r="AJ142" s="584"/>
      <c r="AK142" s="584"/>
      <c r="AL142" s="761"/>
      <c r="AM142" s="762"/>
      <c r="AN142" s="762"/>
      <c r="AO142" s="761"/>
      <c r="AP142" s="761"/>
      <c r="AQ142" s="762"/>
      <c r="AR142" s="593"/>
      <c r="AS142" s="584"/>
      <c r="AT142" s="584"/>
      <c r="AU142" s="584"/>
      <c r="AV142" s="584"/>
      <c r="AW142" s="584"/>
      <c r="AX142" s="593"/>
      <c r="AY142" s="584"/>
      <c r="AZ142" s="584"/>
      <c r="BA142" s="584"/>
      <c r="BB142" s="584"/>
      <c r="BC142" s="584"/>
      <c r="BD142" s="593"/>
      <c r="BE142" s="584"/>
      <c r="BF142" s="584"/>
      <c r="BG142" s="584"/>
      <c r="BH142" s="584"/>
      <c r="BI142" s="584"/>
      <c r="BJ142" s="584"/>
      <c r="BK142" s="593"/>
      <c r="BL142" s="584"/>
      <c r="BM142" s="584"/>
      <c r="BN142" s="584"/>
      <c r="BO142" s="584"/>
      <c r="BP142" s="584"/>
      <c r="BQ142" s="593"/>
      <c r="BR142" s="593"/>
      <c r="BS142" s="584"/>
      <c r="BT142" s="584"/>
      <c r="BU142" s="584"/>
      <c r="BV142" s="584"/>
      <c r="BW142" s="593"/>
      <c r="BX142" s="584"/>
      <c r="BY142" s="584"/>
      <c r="BZ142" s="584"/>
      <c r="CA142" s="584"/>
      <c r="CB142" s="584"/>
      <c r="CC142" s="584"/>
      <c r="CD142" s="759"/>
      <c r="CE142" s="584"/>
      <c r="CF142" s="43"/>
      <c r="CG142" s="43"/>
      <c r="CH142" s="43"/>
      <c r="CI142" s="43"/>
      <c r="CJ142" s="43"/>
      <c r="CK142" s="43"/>
      <c r="CL142" s="584"/>
      <c r="CM142" s="584"/>
      <c r="CN142" s="584"/>
      <c r="CO142" s="584"/>
      <c r="CP142" s="584"/>
      <c r="CQ142" s="584"/>
      <c r="CR142" s="584"/>
      <c r="CS142" s="584"/>
      <c r="CT142" s="695"/>
      <c r="CU142" s="695"/>
      <c r="CV142" s="695"/>
    </row>
    <row r="143" ht="13.5" customHeight="1">
      <c r="A143" s="584"/>
      <c r="B143" s="760"/>
      <c r="C143" s="593"/>
      <c r="D143" s="593"/>
      <c r="E143" s="593"/>
      <c r="F143" s="593"/>
      <c r="G143" s="761"/>
      <c r="H143" s="761"/>
      <c r="I143" s="761"/>
      <c r="J143" s="761"/>
      <c r="K143" s="761"/>
      <c r="L143" s="761"/>
      <c r="M143" s="762"/>
      <c r="N143" s="584"/>
      <c r="O143" s="584"/>
      <c r="P143" s="584"/>
      <c r="Q143" s="584"/>
      <c r="R143" s="584"/>
      <c r="S143" s="584"/>
      <c r="T143" s="763"/>
      <c r="U143" s="584"/>
      <c r="V143" s="762"/>
      <c r="W143" s="584"/>
      <c r="X143" s="762"/>
      <c r="Y143" s="762"/>
      <c r="Z143" s="762"/>
      <c r="AA143" s="584"/>
      <c r="AB143" s="762"/>
      <c r="AC143" s="584"/>
      <c r="AD143" s="584"/>
      <c r="AE143" s="584"/>
      <c r="AF143" s="584"/>
      <c r="AG143" s="584"/>
      <c r="AH143" s="584"/>
      <c r="AI143" s="584"/>
      <c r="AJ143" s="584"/>
      <c r="AK143" s="584"/>
      <c r="AL143" s="761"/>
      <c r="AM143" s="762"/>
      <c r="AN143" s="762"/>
      <c r="AO143" s="761"/>
      <c r="AP143" s="761"/>
      <c r="AQ143" s="762"/>
      <c r="AR143" s="593"/>
      <c r="AS143" s="584"/>
      <c r="AT143" s="584"/>
      <c r="AU143" s="584"/>
      <c r="AV143" s="584"/>
      <c r="AW143" s="584"/>
      <c r="AX143" s="593"/>
      <c r="AY143" s="584"/>
      <c r="AZ143" s="584"/>
      <c r="BA143" s="584"/>
      <c r="BB143" s="584"/>
      <c r="BC143" s="584"/>
      <c r="BD143" s="593"/>
      <c r="BE143" s="584"/>
      <c r="BF143" s="584"/>
      <c r="BG143" s="584"/>
      <c r="BH143" s="584"/>
      <c r="BI143" s="584"/>
      <c r="BJ143" s="584"/>
      <c r="BK143" s="593"/>
      <c r="BL143" s="584"/>
      <c r="BM143" s="584"/>
      <c r="BN143" s="584"/>
      <c r="BO143" s="584"/>
      <c r="BP143" s="584"/>
      <c r="BQ143" s="593"/>
      <c r="BR143" s="593"/>
      <c r="BS143" s="584"/>
      <c r="BT143" s="584"/>
      <c r="BU143" s="584"/>
      <c r="BV143" s="584"/>
      <c r="BW143" s="593"/>
      <c r="BX143" s="584"/>
      <c r="BY143" s="584"/>
      <c r="BZ143" s="584"/>
      <c r="CA143" s="584"/>
      <c r="CB143" s="584"/>
      <c r="CC143" s="584"/>
      <c r="CD143" s="759"/>
      <c r="CE143" s="584"/>
      <c r="CF143" s="43"/>
      <c r="CG143" s="43"/>
      <c r="CH143" s="43"/>
      <c r="CI143" s="43"/>
      <c r="CJ143" s="43"/>
      <c r="CK143" s="43"/>
      <c r="CL143" s="584"/>
      <c r="CM143" s="584"/>
      <c r="CN143" s="584"/>
      <c r="CO143" s="584"/>
      <c r="CP143" s="584"/>
      <c r="CQ143" s="584"/>
      <c r="CR143" s="584"/>
      <c r="CS143" s="584"/>
      <c r="CT143" s="695"/>
      <c r="CU143" s="695"/>
      <c r="CV143" s="695"/>
    </row>
    <row r="144" ht="13.5" customHeight="1">
      <c r="A144" s="584"/>
      <c r="B144" s="760"/>
      <c r="C144" s="593"/>
      <c r="D144" s="593"/>
      <c r="E144" s="593"/>
      <c r="F144" s="593"/>
      <c r="G144" s="761"/>
      <c r="H144" s="761"/>
      <c r="I144" s="761"/>
      <c r="J144" s="761"/>
      <c r="K144" s="761"/>
      <c r="L144" s="761"/>
      <c r="M144" s="762"/>
      <c r="N144" s="584"/>
      <c r="O144" s="584"/>
      <c r="P144" s="584"/>
      <c r="Q144" s="584"/>
      <c r="R144" s="584"/>
      <c r="S144" s="584"/>
      <c r="T144" s="763"/>
      <c r="U144" s="584"/>
      <c r="V144" s="762"/>
      <c r="W144" s="584"/>
      <c r="X144" s="762"/>
      <c r="Y144" s="762"/>
      <c r="Z144" s="762"/>
      <c r="AA144" s="584"/>
      <c r="AB144" s="762"/>
      <c r="AC144" s="584"/>
      <c r="AD144" s="584"/>
      <c r="AE144" s="584"/>
      <c r="AF144" s="584"/>
      <c r="AG144" s="584"/>
      <c r="AH144" s="584"/>
      <c r="AI144" s="584"/>
      <c r="AJ144" s="584"/>
      <c r="AK144" s="584"/>
      <c r="AL144" s="761"/>
      <c r="AM144" s="762"/>
      <c r="AN144" s="762"/>
      <c r="AO144" s="761"/>
      <c r="AP144" s="761"/>
      <c r="AQ144" s="762"/>
      <c r="AR144" s="593"/>
      <c r="AS144" s="584"/>
      <c r="AT144" s="584"/>
      <c r="AU144" s="584"/>
      <c r="AV144" s="584"/>
      <c r="AW144" s="584"/>
      <c r="AX144" s="593"/>
      <c r="AY144" s="584"/>
      <c r="AZ144" s="584"/>
      <c r="BA144" s="584"/>
      <c r="BB144" s="584"/>
      <c r="BC144" s="584"/>
      <c r="BD144" s="593"/>
      <c r="BE144" s="584"/>
      <c r="BF144" s="584"/>
      <c r="BG144" s="584"/>
      <c r="BH144" s="584"/>
      <c r="BI144" s="584"/>
      <c r="BJ144" s="584"/>
      <c r="BK144" s="593"/>
      <c r="BL144" s="584"/>
      <c r="BM144" s="584"/>
      <c r="BN144" s="584"/>
      <c r="BO144" s="584"/>
      <c r="BP144" s="584"/>
      <c r="BQ144" s="593"/>
      <c r="BR144" s="593"/>
      <c r="BS144" s="584"/>
      <c r="BT144" s="584"/>
      <c r="BU144" s="584"/>
      <c r="BV144" s="584"/>
      <c r="BW144" s="593"/>
      <c r="BX144" s="584"/>
      <c r="BY144" s="584"/>
      <c r="BZ144" s="584"/>
      <c r="CA144" s="584"/>
      <c r="CB144" s="584"/>
      <c r="CC144" s="584"/>
      <c r="CD144" s="759"/>
      <c r="CE144" s="584"/>
      <c r="CF144" s="43"/>
      <c r="CG144" s="43"/>
      <c r="CH144" s="43"/>
      <c r="CI144" s="43"/>
      <c r="CJ144" s="43"/>
      <c r="CK144" s="43"/>
      <c r="CL144" s="584"/>
      <c r="CM144" s="584"/>
      <c r="CN144" s="584"/>
      <c r="CO144" s="584"/>
      <c r="CP144" s="584"/>
      <c r="CQ144" s="584"/>
      <c r="CR144" s="584"/>
      <c r="CS144" s="584"/>
      <c r="CT144" s="695"/>
      <c r="CU144" s="695"/>
      <c r="CV144" s="695"/>
    </row>
    <row r="145" ht="13.5" customHeight="1">
      <c r="A145" s="584"/>
      <c r="B145" s="760"/>
      <c r="C145" s="593"/>
      <c r="D145" s="593"/>
      <c r="E145" s="593"/>
      <c r="F145" s="593"/>
      <c r="G145" s="761"/>
      <c r="H145" s="761"/>
      <c r="I145" s="761"/>
      <c r="J145" s="761"/>
      <c r="K145" s="761"/>
      <c r="L145" s="761"/>
      <c r="M145" s="762"/>
      <c r="N145" s="584"/>
      <c r="O145" s="584"/>
      <c r="P145" s="584"/>
      <c r="Q145" s="584"/>
      <c r="R145" s="584"/>
      <c r="S145" s="584"/>
      <c r="T145" s="763"/>
      <c r="U145" s="584"/>
      <c r="V145" s="762"/>
      <c r="W145" s="584"/>
      <c r="X145" s="762"/>
      <c r="Y145" s="762"/>
      <c r="Z145" s="762"/>
      <c r="AA145" s="584"/>
      <c r="AB145" s="762"/>
      <c r="AC145" s="584"/>
      <c r="AD145" s="584"/>
      <c r="AE145" s="584"/>
      <c r="AF145" s="584"/>
      <c r="AG145" s="584"/>
      <c r="AH145" s="584"/>
      <c r="AI145" s="584"/>
      <c r="AJ145" s="584"/>
      <c r="AK145" s="584"/>
      <c r="AL145" s="761"/>
      <c r="AM145" s="762"/>
      <c r="AN145" s="762"/>
      <c r="AO145" s="761"/>
      <c r="AP145" s="761"/>
      <c r="AQ145" s="762"/>
      <c r="AR145" s="593"/>
      <c r="AS145" s="584"/>
      <c r="AT145" s="584"/>
      <c r="AU145" s="584"/>
      <c r="AV145" s="584"/>
      <c r="AW145" s="584"/>
      <c r="AX145" s="593"/>
      <c r="AY145" s="584"/>
      <c r="AZ145" s="584"/>
      <c r="BA145" s="584"/>
      <c r="BB145" s="584"/>
      <c r="BC145" s="584"/>
      <c r="BD145" s="593"/>
      <c r="BE145" s="584"/>
      <c r="BF145" s="584"/>
      <c r="BG145" s="584"/>
      <c r="BH145" s="584"/>
      <c r="BI145" s="584"/>
      <c r="BJ145" s="584"/>
      <c r="BK145" s="593"/>
      <c r="BL145" s="584"/>
      <c r="BM145" s="584"/>
      <c r="BN145" s="584"/>
      <c r="BO145" s="584"/>
      <c r="BP145" s="584"/>
      <c r="BQ145" s="593"/>
      <c r="BR145" s="593"/>
      <c r="BS145" s="584"/>
      <c r="BT145" s="584"/>
      <c r="BU145" s="584"/>
      <c r="BV145" s="584"/>
      <c r="BW145" s="593"/>
      <c r="BX145" s="584"/>
      <c r="BY145" s="584"/>
      <c r="BZ145" s="584"/>
      <c r="CA145" s="584"/>
      <c r="CB145" s="584"/>
      <c r="CC145" s="584"/>
      <c r="CD145" s="759"/>
      <c r="CE145" s="584"/>
      <c r="CF145" s="43"/>
      <c r="CG145" s="43"/>
      <c r="CH145" s="43"/>
      <c r="CI145" s="43"/>
      <c r="CJ145" s="43"/>
      <c r="CK145" s="43"/>
      <c r="CL145" s="584"/>
      <c r="CM145" s="584"/>
      <c r="CN145" s="584"/>
      <c r="CO145" s="584"/>
      <c r="CP145" s="584"/>
      <c r="CQ145" s="584"/>
      <c r="CR145" s="584"/>
      <c r="CS145" s="584"/>
      <c r="CT145" s="695"/>
      <c r="CU145" s="695"/>
      <c r="CV145" s="695"/>
    </row>
    <row r="146" ht="13.5" customHeight="1">
      <c r="A146" s="584"/>
      <c r="B146" s="760"/>
      <c r="C146" s="593"/>
      <c r="D146" s="593"/>
      <c r="E146" s="593"/>
      <c r="F146" s="593"/>
      <c r="G146" s="761"/>
      <c r="H146" s="761"/>
      <c r="I146" s="761"/>
      <c r="J146" s="761"/>
      <c r="K146" s="761"/>
      <c r="L146" s="761"/>
      <c r="M146" s="762"/>
      <c r="N146" s="584"/>
      <c r="O146" s="584"/>
      <c r="P146" s="584"/>
      <c r="Q146" s="584"/>
      <c r="R146" s="584"/>
      <c r="S146" s="584"/>
      <c r="T146" s="763"/>
      <c r="U146" s="584"/>
      <c r="V146" s="762"/>
      <c r="W146" s="584"/>
      <c r="X146" s="762"/>
      <c r="Y146" s="762"/>
      <c r="Z146" s="762"/>
      <c r="AA146" s="584"/>
      <c r="AB146" s="762"/>
      <c r="AC146" s="584"/>
      <c r="AD146" s="584"/>
      <c r="AE146" s="584"/>
      <c r="AF146" s="584"/>
      <c r="AG146" s="584"/>
      <c r="AH146" s="584"/>
      <c r="AI146" s="584"/>
      <c r="AJ146" s="584"/>
      <c r="AK146" s="584"/>
      <c r="AL146" s="761"/>
      <c r="AM146" s="762"/>
      <c r="AN146" s="762"/>
      <c r="AO146" s="761"/>
      <c r="AP146" s="761"/>
      <c r="AQ146" s="762"/>
      <c r="AR146" s="593"/>
      <c r="AS146" s="584"/>
      <c r="AT146" s="584"/>
      <c r="AU146" s="584"/>
      <c r="AV146" s="584"/>
      <c r="AW146" s="584"/>
      <c r="AX146" s="593"/>
      <c r="AY146" s="584"/>
      <c r="AZ146" s="584"/>
      <c r="BA146" s="584"/>
      <c r="BB146" s="584"/>
      <c r="BC146" s="584"/>
      <c r="BD146" s="593"/>
      <c r="BE146" s="584"/>
      <c r="BF146" s="584"/>
      <c r="BG146" s="584"/>
      <c r="BH146" s="584"/>
      <c r="BI146" s="584"/>
      <c r="BJ146" s="584"/>
      <c r="BK146" s="593"/>
      <c r="BL146" s="584"/>
      <c r="BM146" s="584"/>
      <c r="BN146" s="584"/>
      <c r="BO146" s="584"/>
      <c r="BP146" s="584"/>
      <c r="BQ146" s="593"/>
      <c r="BR146" s="593"/>
      <c r="BS146" s="584"/>
      <c r="BT146" s="584"/>
      <c r="BU146" s="584"/>
      <c r="BV146" s="584"/>
      <c r="BW146" s="593"/>
      <c r="BX146" s="584"/>
      <c r="BY146" s="584"/>
      <c r="BZ146" s="584"/>
      <c r="CA146" s="584"/>
      <c r="CB146" s="584"/>
      <c r="CC146" s="584"/>
      <c r="CD146" s="759"/>
      <c r="CE146" s="584"/>
      <c r="CF146" s="43"/>
      <c r="CG146" s="43"/>
      <c r="CH146" s="43"/>
      <c r="CI146" s="43"/>
      <c r="CJ146" s="43"/>
      <c r="CK146" s="43"/>
      <c r="CL146" s="584"/>
      <c r="CM146" s="584"/>
      <c r="CN146" s="584"/>
      <c r="CO146" s="584"/>
      <c r="CP146" s="584"/>
      <c r="CQ146" s="584"/>
      <c r="CR146" s="584"/>
      <c r="CS146" s="584"/>
      <c r="CT146" s="695"/>
      <c r="CU146" s="695"/>
      <c r="CV146" s="695"/>
    </row>
    <row r="147" ht="13.5" customHeight="1">
      <c r="A147" s="584"/>
      <c r="B147" s="760"/>
      <c r="C147" s="593"/>
      <c r="D147" s="593"/>
      <c r="E147" s="593"/>
      <c r="F147" s="593"/>
      <c r="G147" s="761"/>
      <c r="H147" s="761"/>
      <c r="I147" s="761"/>
      <c r="J147" s="761"/>
      <c r="K147" s="761"/>
      <c r="L147" s="761"/>
      <c r="M147" s="762"/>
      <c r="N147" s="584"/>
      <c r="O147" s="584"/>
      <c r="P147" s="584"/>
      <c r="Q147" s="584"/>
      <c r="R147" s="584"/>
      <c r="S147" s="584"/>
      <c r="T147" s="763"/>
      <c r="U147" s="584"/>
      <c r="V147" s="762"/>
      <c r="W147" s="584"/>
      <c r="X147" s="762"/>
      <c r="Y147" s="762"/>
      <c r="Z147" s="762"/>
      <c r="AA147" s="584"/>
      <c r="AB147" s="762"/>
      <c r="AC147" s="584"/>
      <c r="AD147" s="584"/>
      <c r="AE147" s="584"/>
      <c r="AF147" s="584"/>
      <c r="AG147" s="584"/>
      <c r="AH147" s="584"/>
      <c r="AI147" s="584"/>
      <c r="AJ147" s="584"/>
      <c r="AK147" s="584"/>
      <c r="AL147" s="761"/>
      <c r="AM147" s="762"/>
      <c r="AN147" s="762"/>
      <c r="AO147" s="761"/>
      <c r="AP147" s="761"/>
      <c r="AQ147" s="762"/>
      <c r="AR147" s="593"/>
      <c r="AS147" s="584"/>
      <c r="AT147" s="584"/>
      <c r="AU147" s="584"/>
      <c r="AV147" s="584"/>
      <c r="AW147" s="584"/>
      <c r="AX147" s="593"/>
      <c r="AY147" s="584"/>
      <c r="AZ147" s="584"/>
      <c r="BA147" s="584"/>
      <c r="BB147" s="584"/>
      <c r="BC147" s="584"/>
      <c r="BD147" s="593"/>
      <c r="BE147" s="584"/>
      <c r="BF147" s="584"/>
      <c r="BG147" s="584"/>
      <c r="BH147" s="584"/>
      <c r="BI147" s="584"/>
      <c r="BJ147" s="584"/>
      <c r="BK147" s="593"/>
      <c r="BL147" s="584"/>
      <c r="BM147" s="584"/>
      <c r="BN147" s="584"/>
      <c r="BO147" s="584"/>
      <c r="BP147" s="584"/>
      <c r="BQ147" s="593"/>
      <c r="BR147" s="593"/>
      <c r="BS147" s="584"/>
      <c r="BT147" s="584"/>
      <c r="BU147" s="584"/>
      <c r="BV147" s="584"/>
      <c r="BW147" s="593"/>
      <c r="BX147" s="584"/>
      <c r="BY147" s="584"/>
      <c r="BZ147" s="584"/>
      <c r="CA147" s="584"/>
      <c r="CB147" s="584"/>
      <c r="CC147" s="584"/>
      <c r="CD147" s="759"/>
      <c r="CE147" s="584"/>
      <c r="CF147" s="43"/>
      <c r="CG147" s="43"/>
      <c r="CH147" s="43"/>
      <c r="CI147" s="43"/>
      <c r="CJ147" s="43"/>
      <c r="CK147" s="43"/>
      <c r="CL147" s="584"/>
      <c r="CM147" s="584"/>
      <c r="CN147" s="584"/>
      <c r="CO147" s="584"/>
      <c r="CP147" s="584"/>
      <c r="CQ147" s="584"/>
      <c r="CR147" s="584"/>
      <c r="CS147" s="584"/>
      <c r="CT147" s="695"/>
      <c r="CU147" s="695"/>
      <c r="CV147" s="695"/>
    </row>
    <row r="148" ht="13.5" customHeight="1">
      <c r="A148" s="584"/>
      <c r="B148" s="760"/>
      <c r="C148" s="593"/>
      <c r="D148" s="593"/>
      <c r="E148" s="593"/>
      <c r="F148" s="593"/>
      <c r="G148" s="761"/>
      <c r="H148" s="761"/>
      <c r="I148" s="761"/>
      <c r="J148" s="761"/>
      <c r="K148" s="761"/>
      <c r="L148" s="761"/>
      <c r="M148" s="762"/>
      <c r="N148" s="584"/>
      <c r="O148" s="584"/>
      <c r="P148" s="584"/>
      <c r="Q148" s="584"/>
      <c r="R148" s="584"/>
      <c r="S148" s="584"/>
      <c r="T148" s="763"/>
      <c r="U148" s="584"/>
      <c r="V148" s="762"/>
      <c r="W148" s="584"/>
      <c r="X148" s="762"/>
      <c r="Y148" s="762"/>
      <c r="Z148" s="762"/>
      <c r="AA148" s="584"/>
      <c r="AB148" s="762"/>
      <c r="AC148" s="584"/>
      <c r="AD148" s="584"/>
      <c r="AE148" s="584"/>
      <c r="AF148" s="584"/>
      <c r="AG148" s="584"/>
      <c r="AH148" s="584"/>
      <c r="AI148" s="584"/>
      <c r="AJ148" s="584"/>
      <c r="AK148" s="584"/>
      <c r="AL148" s="761"/>
      <c r="AM148" s="762"/>
      <c r="AN148" s="762"/>
      <c r="AO148" s="761"/>
      <c r="AP148" s="761"/>
      <c r="AQ148" s="762"/>
      <c r="AR148" s="593"/>
      <c r="AS148" s="584"/>
      <c r="AT148" s="584"/>
      <c r="AU148" s="584"/>
      <c r="AV148" s="584"/>
      <c r="AW148" s="584"/>
      <c r="AX148" s="593"/>
      <c r="AY148" s="584"/>
      <c r="AZ148" s="584"/>
      <c r="BA148" s="584"/>
      <c r="BB148" s="584"/>
      <c r="BC148" s="584"/>
      <c r="BD148" s="593"/>
      <c r="BE148" s="584"/>
      <c r="BF148" s="584"/>
      <c r="BG148" s="584"/>
      <c r="BH148" s="584"/>
      <c r="BI148" s="584"/>
      <c r="BJ148" s="584"/>
      <c r="BK148" s="593"/>
      <c r="BL148" s="584"/>
      <c r="BM148" s="584"/>
      <c r="BN148" s="584"/>
      <c r="BO148" s="584"/>
      <c r="BP148" s="584"/>
      <c r="BQ148" s="593"/>
      <c r="BR148" s="593"/>
      <c r="BS148" s="584"/>
      <c r="BT148" s="584"/>
      <c r="BU148" s="584"/>
      <c r="BV148" s="584"/>
      <c r="BW148" s="593"/>
      <c r="BX148" s="584"/>
      <c r="BY148" s="584"/>
      <c r="BZ148" s="584"/>
      <c r="CA148" s="584"/>
      <c r="CB148" s="584"/>
      <c r="CC148" s="584"/>
      <c r="CD148" s="759"/>
      <c r="CE148" s="584"/>
      <c r="CF148" s="43"/>
      <c r="CG148" s="43"/>
      <c r="CH148" s="43"/>
      <c r="CI148" s="43"/>
      <c r="CJ148" s="43"/>
      <c r="CK148" s="43"/>
      <c r="CL148" s="584"/>
      <c r="CM148" s="584"/>
      <c r="CN148" s="584"/>
      <c r="CO148" s="584"/>
      <c r="CP148" s="584"/>
      <c r="CQ148" s="584"/>
      <c r="CR148" s="584"/>
      <c r="CS148" s="584"/>
      <c r="CT148" s="695"/>
      <c r="CU148" s="695"/>
      <c r="CV148" s="695"/>
    </row>
    <row r="149" ht="13.5" customHeight="1">
      <c r="A149" s="584"/>
      <c r="B149" s="760"/>
      <c r="C149" s="593"/>
      <c r="D149" s="593"/>
      <c r="E149" s="593"/>
      <c r="F149" s="593"/>
      <c r="G149" s="761"/>
      <c r="H149" s="761"/>
      <c r="I149" s="761"/>
      <c r="J149" s="761"/>
      <c r="K149" s="761"/>
      <c r="L149" s="761"/>
      <c r="M149" s="762"/>
      <c r="N149" s="584"/>
      <c r="O149" s="584"/>
      <c r="P149" s="584"/>
      <c r="Q149" s="584"/>
      <c r="R149" s="584"/>
      <c r="S149" s="584"/>
      <c r="T149" s="763"/>
      <c r="U149" s="584"/>
      <c r="V149" s="762"/>
      <c r="W149" s="584"/>
      <c r="X149" s="762"/>
      <c r="Y149" s="762"/>
      <c r="Z149" s="762"/>
      <c r="AA149" s="584"/>
      <c r="AB149" s="762"/>
      <c r="AC149" s="584"/>
      <c r="AD149" s="584"/>
      <c r="AE149" s="584"/>
      <c r="AF149" s="584"/>
      <c r="AG149" s="584"/>
      <c r="AH149" s="584"/>
      <c r="AI149" s="584"/>
      <c r="AJ149" s="584"/>
      <c r="AK149" s="584"/>
      <c r="AL149" s="761"/>
      <c r="AM149" s="762"/>
      <c r="AN149" s="762"/>
      <c r="AO149" s="761"/>
      <c r="AP149" s="761"/>
      <c r="AQ149" s="762"/>
      <c r="AR149" s="593"/>
      <c r="AS149" s="584"/>
      <c r="AT149" s="584"/>
      <c r="AU149" s="584"/>
      <c r="AV149" s="584"/>
      <c r="AW149" s="584"/>
      <c r="AX149" s="593"/>
      <c r="AY149" s="584"/>
      <c r="AZ149" s="584"/>
      <c r="BA149" s="584"/>
      <c r="BB149" s="584"/>
      <c r="BC149" s="584"/>
      <c r="BD149" s="593"/>
      <c r="BE149" s="584"/>
      <c r="BF149" s="584"/>
      <c r="BG149" s="584"/>
      <c r="BH149" s="584"/>
      <c r="BI149" s="584"/>
      <c r="BJ149" s="584"/>
      <c r="BK149" s="593"/>
      <c r="BL149" s="584"/>
      <c r="BM149" s="584"/>
      <c r="BN149" s="584"/>
      <c r="BO149" s="584"/>
      <c r="BP149" s="584"/>
      <c r="BQ149" s="593"/>
      <c r="BR149" s="593"/>
      <c r="BS149" s="584"/>
      <c r="BT149" s="584"/>
      <c r="BU149" s="584"/>
      <c r="BV149" s="584"/>
      <c r="BW149" s="593"/>
      <c r="BX149" s="584"/>
      <c r="BY149" s="584"/>
      <c r="BZ149" s="584"/>
      <c r="CA149" s="584"/>
      <c r="CB149" s="584"/>
      <c r="CC149" s="584"/>
      <c r="CD149" s="759"/>
      <c r="CE149" s="584"/>
      <c r="CF149" s="43"/>
      <c r="CG149" s="43"/>
      <c r="CH149" s="43"/>
      <c r="CI149" s="43"/>
      <c r="CJ149" s="43"/>
      <c r="CK149" s="43"/>
      <c r="CL149" s="584"/>
      <c r="CM149" s="584"/>
      <c r="CN149" s="584"/>
      <c r="CO149" s="584"/>
      <c r="CP149" s="584"/>
      <c r="CQ149" s="584"/>
      <c r="CR149" s="584"/>
      <c r="CS149" s="584"/>
      <c r="CT149" s="695"/>
      <c r="CU149" s="695"/>
      <c r="CV149" s="695"/>
    </row>
    <row r="150" ht="13.5" customHeight="1">
      <c r="A150" s="584"/>
      <c r="B150" s="760"/>
      <c r="C150" s="593"/>
      <c r="D150" s="593"/>
      <c r="E150" s="593"/>
      <c r="F150" s="593"/>
      <c r="G150" s="761"/>
      <c r="H150" s="761"/>
      <c r="I150" s="761"/>
      <c r="J150" s="761"/>
      <c r="K150" s="761"/>
      <c r="L150" s="761"/>
      <c r="M150" s="762"/>
      <c r="N150" s="584"/>
      <c r="O150" s="584"/>
      <c r="P150" s="584"/>
      <c r="Q150" s="584"/>
      <c r="R150" s="584"/>
      <c r="S150" s="584"/>
      <c r="T150" s="763"/>
      <c r="U150" s="584"/>
      <c r="V150" s="762"/>
      <c r="W150" s="584"/>
      <c r="X150" s="762"/>
      <c r="Y150" s="762"/>
      <c r="Z150" s="762"/>
      <c r="AA150" s="584"/>
      <c r="AB150" s="762"/>
      <c r="AC150" s="584"/>
      <c r="AD150" s="584"/>
      <c r="AE150" s="584"/>
      <c r="AF150" s="584"/>
      <c r="AG150" s="584"/>
      <c r="AH150" s="584"/>
      <c r="AI150" s="584"/>
      <c r="AJ150" s="584"/>
      <c r="AK150" s="584"/>
      <c r="AL150" s="761"/>
      <c r="AM150" s="762"/>
      <c r="AN150" s="762"/>
      <c r="AO150" s="761"/>
      <c r="AP150" s="761"/>
      <c r="AQ150" s="762"/>
      <c r="AR150" s="593"/>
      <c r="AS150" s="584"/>
      <c r="AT150" s="584"/>
      <c r="AU150" s="584"/>
      <c r="AV150" s="584"/>
      <c r="AW150" s="584"/>
      <c r="AX150" s="593"/>
      <c r="AY150" s="584"/>
      <c r="AZ150" s="584"/>
      <c r="BA150" s="584"/>
      <c r="BB150" s="584"/>
      <c r="BC150" s="584"/>
      <c r="BD150" s="593"/>
      <c r="BE150" s="584"/>
      <c r="BF150" s="584"/>
      <c r="BG150" s="584"/>
      <c r="BH150" s="584"/>
      <c r="BI150" s="584"/>
      <c r="BJ150" s="584"/>
      <c r="BK150" s="593"/>
      <c r="BL150" s="584"/>
      <c r="BM150" s="584"/>
      <c r="BN150" s="584"/>
      <c r="BO150" s="584"/>
      <c r="BP150" s="584"/>
      <c r="BQ150" s="593"/>
      <c r="BR150" s="593"/>
      <c r="BS150" s="584"/>
      <c r="BT150" s="584"/>
      <c r="BU150" s="584"/>
      <c r="BV150" s="584"/>
      <c r="BW150" s="593"/>
      <c r="BX150" s="584"/>
      <c r="BY150" s="584"/>
      <c r="BZ150" s="584"/>
      <c r="CA150" s="584"/>
      <c r="CB150" s="584"/>
      <c r="CC150" s="584"/>
      <c r="CD150" s="759"/>
      <c r="CE150" s="584"/>
      <c r="CF150" s="43"/>
      <c r="CG150" s="43"/>
      <c r="CH150" s="43"/>
      <c r="CI150" s="43"/>
      <c r="CJ150" s="43"/>
      <c r="CK150" s="43"/>
      <c r="CL150" s="584"/>
      <c r="CM150" s="584"/>
      <c r="CN150" s="584"/>
      <c r="CO150" s="584"/>
      <c r="CP150" s="584"/>
      <c r="CQ150" s="584"/>
      <c r="CR150" s="584"/>
      <c r="CS150" s="584"/>
      <c r="CT150" s="695"/>
      <c r="CU150" s="695"/>
      <c r="CV150" s="695"/>
    </row>
    <row r="151" ht="13.5" customHeight="1">
      <c r="A151" s="584"/>
      <c r="B151" s="760"/>
      <c r="C151" s="593"/>
      <c r="D151" s="593"/>
      <c r="E151" s="593"/>
      <c r="F151" s="593"/>
      <c r="G151" s="761"/>
      <c r="H151" s="761"/>
      <c r="I151" s="761"/>
      <c r="J151" s="761"/>
      <c r="K151" s="761"/>
      <c r="L151" s="761"/>
      <c r="M151" s="762"/>
      <c r="N151" s="584"/>
      <c r="O151" s="584"/>
      <c r="P151" s="584"/>
      <c r="Q151" s="584"/>
      <c r="R151" s="584"/>
      <c r="S151" s="584"/>
      <c r="T151" s="763"/>
      <c r="U151" s="584"/>
      <c r="V151" s="762"/>
      <c r="W151" s="584"/>
      <c r="X151" s="762"/>
      <c r="Y151" s="762"/>
      <c r="Z151" s="762"/>
      <c r="AA151" s="584"/>
      <c r="AB151" s="762"/>
      <c r="AC151" s="584"/>
      <c r="AD151" s="584"/>
      <c r="AE151" s="584"/>
      <c r="AF151" s="584"/>
      <c r="AG151" s="584"/>
      <c r="AH151" s="584"/>
      <c r="AI151" s="584"/>
      <c r="AJ151" s="584"/>
      <c r="AK151" s="584"/>
      <c r="AL151" s="761"/>
      <c r="AM151" s="762"/>
      <c r="AN151" s="762"/>
      <c r="AO151" s="761"/>
      <c r="AP151" s="761"/>
      <c r="AQ151" s="762"/>
      <c r="AR151" s="593"/>
      <c r="AS151" s="584"/>
      <c r="AT151" s="584"/>
      <c r="AU151" s="584"/>
      <c r="AV151" s="584"/>
      <c r="AW151" s="584"/>
      <c r="AX151" s="593"/>
      <c r="AY151" s="584"/>
      <c r="AZ151" s="584"/>
      <c r="BA151" s="584"/>
      <c r="BB151" s="584"/>
      <c r="BC151" s="584"/>
      <c r="BD151" s="593"/>
      <c r="BE151" s="584"/>
      <c r="BF151" s="584"/>
      <c r="BG151" s="584"/>
      <c r="BH151" s="584"/>
      <c r="BI151" s="584"/>
      <c r="BJ151" s="584"/>
      <c r="BK151" s="593"/>
      <c r="BL151" s="584"/>
      <c r="BM151" s="584"/>
      <c r="BN151" s="584"/>
      <c r="BO151" s="584"/>
      <c r="BP151" s="584"/>
      <c r="BQ151" s="593"/>
      <c r="BR151" s="593"/>
      <c r="BS151" s="584"/>
      <c r="BT151" s="584"/>
      <c r="BU151" s="584"/>
      <c r="BV151" s="584"/>
      <c r="BW151" s="593"/>
      <c r="BX151" s="584"/>
      <c r="BY151" s="584"/>
      <c r="BZ151" s="584"/>
      <c r="CA151" s="584"/>
      <c r="CB151" s="584"/>
      <c r="CC151" s="584"/>
      <c r="CD151" s="759"/>
      <c r="CE151" s="584"/>
      <c r="CF151" s="43"/>
      <c r="CG151" s="43"/>
      <c r="CH151" s="43"/>
      <c r="CI151" s="43"/>
      <c r="CJ151" s="43"/>
      <c r="CK151" s="43"/>
      <c r="CL151" s="584"/>
      <c r="CM151" s="584"/>
      <c r="CN151" s="584"/>
      <c r="CO151" s="584"/>
      <c r="CP151" s="584"/>
      <c r="CQ151" s="584"/>
      <c r="CR151" s="584"/>
      <c r="CS151" s="584"/>
      <c r="CT151" s="695"/>
      <c r="CU151" s="695"/>
      <c r="CV151" s="695"/>
    </row>
    <row r="152" ht="13.5" customHeight="1">
      <c r="A152" s="584"/>
      <c r="B152" s="760"/>
      <c r="C152" s="593"/>
      <c r="D152" s="593"/>
      <c r="E152" s="593"/>
      <c r="F152" s="593"/>
      <c r="G152" s="761"/>
      <c r="H152" s="761"/>
      <c r="I152" s="761"/>
      <c r="J152" s="761"/>
      <c r="K152" s="761"/>
      <c r="L152" s="761"/>
      <c r="M152" s="762"/>
      <c r="N152" s="584"/>
      <c r="O152" s="584"/>
      <c r="P152" s="584"/>
      <c r="Q152" s="584"/>
      <c r="R152" s="584"/>
      <c r="S152" s="584"/>
      <c r="T152" s="763"/>
      <c r="U152" s="584"/>
      <c r="V152" s="762"/>
      <c r="W152" s="584"/>
      <c r="X152" s="762"/>
      <c r="Y152" s="762"/>
      <c r="Z152" s="762"/>
      <c r="AA152" s="584"/>
      <c r="AB152" s="762"/>
      <c r="AC152" s="584"/>
      <c r="AD152" s="584"/>
      <c r="AE152" s="584"/>
      <c r="AF152" s="584"/>
      <c r="AG152" s="584"/>
      <c r="AH152" s="584"/>
      <c r="AI152" s="584"/>
      <c r="AJ152" s="584"/>
      <c r="AK152" s="584"/>
      <c r="AL152" s="761"/>
      <c r="AM152" s="762"/>
      <c r="AN152" s="762"/>
      <c r="AO152" s="761"/>
      <c r="AP152" s="761"/>
      <c r="AQ152" s="762"/>
      <c r="AR152" s="593"/>
      <c r="AS152" s="584"/>
      <c r="AT152" s="584"/>
      <c r="AU152" s="584"/>
      <c r="AV152" s="584"/>
      <c r="AW152" s="584"/>
      <c r="AX152" s="593"/>
      <c r="AY152" s="584"/>
      <c r="AZ152" s="584"/>
      <c r="BA152" s="584"/>
      <c r="BB152" s="584"/>
      <c r="BC152" s="584"/>
      <c r="BD152" s="593"/>
      <c r="BE152" s="584"/>
      <c r="BF152" s="584"/>
      <c r="BG152" s="584"/>
      <c r="BH152" s="584"/>
      <c r="BI152" s="584"/>
      <c r="BJ152" s="584"/>
      <c r="BK152" s="593"/>
      <c r="BL152" s="584"/>
      <c r="BM152" s="584"/>
      <c r="BN152" s="584"/>
      <c r="BO152" s="584"/>
      <c r="BP152" s="584"/>
      <c r="BQ152" s="593"/>
      <c r="BR152" s="593"/>
      <c r="BS152" s="584"/>
      <c r="BT152" s="584"/>
      <c r="BU152" s="584"/>
      <c r="BV152" s="584"/>
      <c r="BW152" s="593"/>
      <c r="BX152" s="584"/>
      <c r="BY152" s="584"/>
      <c r="BZ152" s="584"/>
      <c r="CA152" s="584"/>
      <c r="CB152" s="584"/>
      <c r="CC152" s="584"/>
      <c r="CD152" s="759"/>
      <c r="CE152" s="584"/>
      <c r="CF152" s="43"/>
      <c r="CG152" s="43"/>
      <c r="CH152" s="43"/>
      <c r="CI152" s="43"/>
      <c r="CJ152" s="43"/>
      <c r="CK152" s="43"/>
      <c r="CL152" s="584"/>
      <c r="CM152" s="584"/>
      <c r="CN152" s="584"/>
      <c r="CO152" s="584"/>
      <c r="CP152" s="584"/>
      <c r="CQ152" s="584"/>
      <c r="CR152" s="584"/>
      <c r="CS152" s="584"/>
      <c r="CT152" s="695"/>
      <c r="CU152" s="695"/>
      <c r="CV152" s="695"/>
    </row>
    <row r="153" ht="13.5" customHeight="1">
      <c r="A153" s="584"/>
      <c r="B153" s="760"/>
      <c r="C153" s="593"/>
      <c r="D153" s="593"/>
      <c r="E153" s="593"/>
      <c r="F153" s="593"/>
      <c r="G153" s="761"/>
      <c r="H153" s="761"/>
      <c r="I153" s="761"/>
      <c r="J153" s="761"/>
      <c r="K153" s="761"/>
      <c r="L153" s="761"/>
      <c r="M153" s="762"/>
      <c r="N153" s="584"/>
      <c r="O153" s="584"/>
      <c r="P153" s="584"/>
      <c r="Q153" s="584"/>
      <c r="R153" s="584"/>
      <c r="S153" s="584"/>
      <c r="T153" s="763"/>
      <c r="U153" s="584"/>
      <c r="V153" s="762"/>
      <c r="W153" s="584"/>
      <c r="X153" s="762"/>
      <c r="Y153" s="762"/>
      <c r="Z153" s="762"/>
      <c r="AA153" s="584"/>
      <c r="AB153" s="762"/>
      <c r="AC153" s="584"/>
      <c r="AD153" s="584"/>
      <c r="AE153" s="584"/>
      <c r="AF153" s="584"/>
      <c r="AG153" s="584"/>
      <c r="AH153" s="584"/>
      <c r="AI153" s="584"/>
      <c r="AJ153" s="584"/>
      <c r="AK153" s="584"/>
      <c r="AL153" s="761"/>
      <c r="AM153" s="762"/>
      <c r="AN153" s="762"/>
      <c r="AO153" s="761"/>
      <c r="AP153" s="761"/>
      <c r="AQ153" s="762"/>
      <c r="AR153" s="593"/>
      <c r="AS153" s="584"/>
      <c r="AT153" s="584"/>
      <c r="AU153" s="584"/>
      <c r="AV153" s="584"/>
      <c r="AW153" s="584"/>
      <c r="AX153" s="593"/>
      <c r="AY153" s="584"/>
      <c r="AZ153" s="584"/>
      <c r="BA153" s="584"/>
      <c r="BB153" s="584"/>
      <c r="BC153" s="584"/>
      <c r="BD153" s="593"/>
      <c r="BE153" s="584"/>
      <c r="BF153" s="584"/>
      <c r="BG153" s="584"/>
      <c r="BH153" s="584"/>
      <c r="BI153" s="584"/>
      <c r="BJ153" s="584"/>
      <c r="BK153" s="593"/>
      <c r="BL153" s="584"/>
      <c r="BM153" s="584"/>
      <c r="BN153" s="584"/>
      <c r="BO153" s="584"/>
      <c r="BP153" s="584"/>
      <c r="BQ153" s="593"/>
      <c r="BR153" s="593"/>
      <c r="BS153" s="584"/>
      <c r="BT153" s="584"/>
      <c r="BU153" s="584"/>
      <c r="BV153" s="584"/>
      <c r="BW153" s="593"/>
      <c r="BX153" s="584"/>
      <c r="BY153" s="584"/>
      <c r="BZ153" s="584"/>
      <c r="CA153" s="584"/>
      <c r="CB153" s="584"/>
      <c r="CC153" s="584"/>
      <c r="CD153" s="759"/>
      <c r="CE153" s="584"/>
      <c r="CF153" s="43"/>
      <c r="CG153" s="43"/>
      <c r="CH153" s="43"/>
      <c r="CI153" s="43"/>
      <c r="CJ153" s="43"/>
      <c r="CK153" s="43"/>
      <c r="CL153" s="584"/>
      <c r="CM153" s="584"/>
      <c r="CN153" s="584"/>
      <c r="CO153" s="584"/>
      <c r="CP153" s="584"/>
      <c r="CQ153" s="584"/>
      <c r="CR153" s="584"/>
      <c r="CS153" s="584"/>
      <c r="CT153" s="695"/>
      <c r="CU153" s="695"/>
      <c r="CV153" s="695"/>
    </row>
    <row r="154" ht="13.5" customHeight="1">
      <c r="A154" s="584"/>
      <c r="B154" s="760"/>
      <c r="C154" s="593"/>
      <c r="D154" s="593"/>
      <c r="E154" s="593"/>
      <c r="F154" s="593"/>
      <c r="G154" s="761"/>
      <c r="H154" s="761"/>
      <c r="I154" s="761"/>
      <c r="J154" s="761"/>
      <c r="K154" s="761"/>
      <c r="L154" s="761"/>
      <c r="M154" s="762"/>
      <c r="N154" s="584"/>
      <c r="O154" s="584"/>
      <c r="P154" s="584"/>
      <c r="Q154" s="584"/>
      <c r="R154" s="584"/>
      <c r="S154" s="584"/>
      <c r="T154" s="763"/>
      <c r="U154" s="584"/>
      <c r="V154" s="762"/>
      <c r="W154" s="584"/>
      <c r="X154" s="762"/>
      <c r="Y154" s="762"/>
      <c r="Z154" s="762"/>
      <c r="AA154" s="584"/>
      <c r="AB154" s="762"/>
      <c r="AC154" s="584"/>
      <c r="AD154" s="584"/>
      <c r="AE154" s="584"/>
      <c r="AF154" s="584"/>
      <c r="AG154" s="584"/>
      <c r="AH154" s="584"/>
      <c r="AI154" s="584"/>
      <c r="AJ154" s="584"/>
      <c r="AK154" s="584"/>
      <c r="AL154" s="761"/>
      <c r="AM154" s="762"/>
      <c r="AN154" s="762"/>
      <c r="AO154" s="761"/>
      <c r="AP154" s="761"/>
      <c r="AQ154" s="762"/>
      <c r="AR154" s="593"/>
      <c r="AS154" s="584"/>
      <c r="AT154" s="584"/>
      <c r="AU154" s="584"/>
      <c r="AV154" s="584"/>
      <c r="AW154" s="584"/>
      <c r="AX154" s="593"/>
      <c r="AY154" s="584"/>
      <c r="AZ154" s="584"/>
      <c r="BA154" s="584"/>
      <c r="BB154" s="584"/>
      <c r="BC154" s="584"/>
      <c r="BD154" s="593"/>
      <c r="BE154" s="584"/>
      <c r="BF154" s="584"/>
      <c r="BG154" s="584"/>
      <c r="BH154" s="584"/>
      <c r="BI154" s="584"/>
      <c r="BJ154" s="584"/>
      <c r="BK154" s="593"/>
      <c r="BL154" s="584"/>
      <c r="BM154" s="584"/>
      <c r="BN154" s="584"/>
      <c r="BO154" s="584"/>
      <c r="BP154" s="584"/>
      <c r="BQ154" s="593"/>
      <c r="BR154" s="593"/>
      <c r="BS154" s="584"/>
      <c r="BT154" s="584"/>
      <c r="BU154" s="584"/>
      <c r="BV154" s="584"/>
      <c r="BW154" s="593"/>
      <c r="BX154" s="584"/>
      <c r="BY154" s="584"/>
      <c r="BZ154" s="584"/>
      <c r="CA154" s="584"/>
      <c r="CB154" s="584"/>
      <c r="CC154" s="584"/>
      <c r="CD154" s="759"/>
      <c r="CE154" s="584"/>
      <c r="CF154" s="43"/>
      <c r="CG154" s="43"/>
      <c r="CH154" s="43"/>
      <c r="CI154" s="43"/>
      <c r="CJ154" s="43"/>
      <c r="CK154" s="43"/>
      <c r="CL154" s="584"/>
      <c r="CM154" s="584"/>
      <c r="CN154" s="584"/>
      <c r="CO154" s="584"/>
      <c r="CP154" s="584"/>
      <c r="CQ154" s="584"/>
      <c r="CR154" s="584"/>
      <c r="CS154" s="584"/>
      <c r="CT154" s="695"/>
      <c r="CU154" s="695"/>
      <c r="CV154" s="695"/>
    </row>
    <row r="155" ht="13.5" customHeight="1">
      <c r="A155" s="584"/>
      <c r="B155" s="760"/>
      <c r="C155" s="593"/>
      <c r="D155" s="593"/>
      <c r="E155" s="593"/>
      <c r="F155" s="593"/>
      <c r="G155" s="761"/>
      <c r="H155" s="761"/>
      <c r="I155" s="761"/>
      <c r="J155" s="761"/>
      <c r="K155" s="761"/>
      <c r="L155" s="761"/>
      <c r="M155" s="762"/>
      <c r="N155" s="584"/>
      <c r="O155" s="584"/>
      <c r="P155" s="584"/>
      <c r="Q155" s="584"/>
      <c r="R155" s="584"/>
      <c r="S155" s="584"/>
      <c r="T155" s="763"/>
      <c r="U155" s="584"/>
      <c r="V155" s="762"/>
      <c r="W155" s="584"/>
      <c r="X155" s="762"/>
      <c r="Y155" s="762"/>
      <c r="Z155" s="762"/>
      <c r="AA155" s="584"/>
      <c r="AB155" s="762"/>
      <c r="AC155" s="584"/>
      <c r="AD155" s="584"/>
      <c r="AE155" s="584"/>
      <c r="AF155" s="584"/>
      <c r="AG155" s="584"/>
      <c r="AH155" s="584"/>
      <c r="AI155" s="584"/>
      <c r="AJ155" s="584"/>
      <c r="AK155" s="584"/>
      <c r="AL155" s="761"/>
      <c r="AM155" s="762"/>
      <c r="AN155" s="762"/>
      <c r="AO155" s="761"/>
      <c r="AP155" s="761"/>
      <c r="AQ155" s="762"/>
      <c r="AR155" s="593"/>
      <c r="AS155" s="584"/>
      <c r="AT155" s="584"/>
      <c r="AU155" s="584"/>
      <c r="AV155" s="584"/>
      <c r="AW155" s="584"/>
      <c r="AX155" s="593"/>
      <c r="AY155" s="584"/>
      <c r="AZ155" s="584"/>
      <c r="BA155" s="584"/>
      <c r="BB155" s="584"/>
      <c r="BC155" s="584"/>
      <c r="BD155" s="593"/>
      <c r="BE155" s="584"/>
      <c r="BF155" s="584"/>
      <c r="BG155" s="584"/>
      <c r="BH155" s="584"/>
      <c r="BI155" s="584"/>
      <c r="BJ155" s="584"/>
      <c r="BK155" s="593"/>
      <c r="BL155" s="584"/>
      <c r="BM155" s="584"/>
      <c r="BN155" s="584"/>
      <c r="BO155" s="584"/>
      <c r="BP155" s="584"/>
      <c r="BQ155" s="593"/>
      <c r="BR155" s="593"/>
      <c r="BS155" s="584"/>
      <c r="BT155" s="584"/>
      <c r="BU155" s="584"/>
      <c r="BV155" s="584"/>
      <c r="BW155" s="593"/>
      <c r="BX155" s="584"/>
      <c r="BY155" s="584"/>
      <c r="BZ155" s="584"/>
      <c r="CA155" s="584"/>
      <c r="CB155" s="584"/>
      <c r="CC155" s="584"/>
      <c r="CD155" s="759"/>
      <c r="CE155" s="584"/>
      <c r="CF155" s="43"/>
      <c r="CG155" s="43"/>
      <c r="CH155" s="43"/>
      <c r="CI155" s="43"/>
      <c r="CJ155" s="43"/>
      <c r="CK155" s="43"/>
      <c r="CL155" s="584"/>
      <c r="CM155" s="584"/>
      <c r="CN155" s="584"/>
      <c r="CO155" s="584"/>
      <c r="CP155" s="584"/>
      <c r="CQ155" s="584"/>
      <c r="CR155" s="584"/>
      <c r="CS155" s="584"/>
      <c r="CT155" s="695"/>
      <c r="CU155" s="695"/>
      <c r="CV155" s="695"/>
    </row>
    <row r="156" ht="13.5" customHeight="1">
      <c r="A156" s="584"/>
      <c r="B156" s="760"/>
      <c r="C156" s="593"/>
      <c r="D156" s="593"/>
      <c r="E156" s="593"/>
      <c r="F156" s="593"/>
      <c r="G156" s="761"/>
      <c r="H156" s="761"/>
      <c r="I156" s="761"/>
      <c r="J156" s="761"/>
      <c r="K156" s="761"/>
      <c r="L156" s="761"/>
      <c r="M156" s="762"/>
      <c r="N156" s="584"/>
      <c r="O156" s="584"/>
      <c r="P156" s="584"/>
      <c r="Q156" s="584"/>
      <c r="R156" s="584"/>
      <c r="S156" s="584"/>
      <c r="T156" s="763"/>
      <c r="U156" s="584"/>
      <c r="V156" s="762"/>
      <c r="W156" s="584"/>
      <c r="X156" s="762"/>
      <c r="Y156" s="762"/>
      <c r="Z156" s="762"/>
      <c r="AA156" s="584"/>
      <c r="AB156" s="762"/>
      <c r="AC156" s="584"/>
      <c r="AD156" s="584"/>
      <c r="AE156" s="584"/>
      <c r="AF156" s="584"/>
      <c r="AG156" s="584"/>
      <c r="AH156" s="584"/>
      <c r="AI156" s="584"/>
      <c r="AJ156" s="584"/>
      <c r="AK156" s="584"/>
      <c r="AL156" s="761"/>
      <c r="AM156" s="762"/>
      <c r="AN156" s="762"/>
      <c r="AO156" s="761"/>
      <c r="AP156" s="761"/>
      <c r="AQ156" s="762"/>
      <c r="AR156" s="593"/>
      <c r="AS156" s="584"/>
      <c r="AT156" s="584"/>
      <c r="AU156" s="584"/>
      <c r="AV156" s="584"/>
      <c r="AW156" s="584"/>
      <c r="AX156" s="593"/>
      <c r="AY156" s="584"/>
      <c r="AZ156" s="584"/>
      <c r="BA156" s="584"/>
      <c r="BB156" s="584"/>
      <c r="BC156" s="584"/>
      <c r="BD156" s="593"/>
      <c r="BE156" s="584"/>
      <c r="BF156" s="584"/>
      <c r="BG156" s="584"/>
      <c r="BH156" s="584"/>
      <c r="BI156" s="584"/>
      <c r="BJ156" s="584"/>
      <c r="BK156" s="593"/>
      <c r="BL156" s="584"/>
      <c r="BM156" s="584"/>
      <c r="BN156" s="584"/>
      <c r="BO156" s="584"/>
      <c r="BP156" s="584"/>
      <c r="BQ156" s="593"/>
      <c r="BR156" s="593"/>
      <c r="BS156" s="584"/>
      <c r="BT156" s="584"/>
      <c r="BU156" s="584"/>
      <c r="BV156" s="584"/>
      <c r="BW156" s="593"/>
      <c r="BX156" s="584"/>
      <c r="BY156" s="584"/>
      <c r="BZ156" s="584"/>
      <c r="CA156" s="584"/>
      <c r="CB156" s="584"/>
      <c r="CC156" s="584"/>
      <c r="CD156" s="759"/>
      <c r="CE156" s="584"/>
      <c r="CF156" s="43"/>
      <c r="CG156" s="43"/>
      <c r="CH156" s="43"/>
      <c r="CI156" s="43"/>
      <c r="CJ156" s="43"/>
      <c r="CK156" s="43"/>
      <c r="CL156" s="584"/>
      <c r="CM156" s="584"/>
      <c r="CN156" s="584"/>
      <c r="CO156" s="584"/>
      <c r="CP156" s="584"/>
      <c r="CQ156" s="584"/>
      <c r="CR156" s="584"/>
      <c r="CS156" s="584"/>
      <c r="CT156" s="695"/>
      <c r="CU156" s="695"/>
      <c r="CV156" s="695"/>
    </row>
    <row r="157" ht="13.5" customHeight="1">
      <c r="A157" s="584"/>
      <c r="B157" s="760"/>
      <c r="C157" s="593"/>
      <c r="D157" s="593"/>
      <c r="E157" s="593"/>
      <c r="F157" s="593"/>
      <c r="G157" s="761"/>
      <c r="H157" s="761"/>
      <c r="I157" s="761"/>
      <c r="J157" s="761"/>
      <c r="K157" s="761"/>
      <c r="L157" s="761"/>
      <c r="M157" s="762"/>
      <c r="N157" s="584"/>
      <c r="O157" s="584"/>
      <c r="P157" s="584"/>
      <c r="Q157" s="584"/>
      <c r="R157" s="584"/>
      <c r="S157" s="584"/>
      <c r="T157" s="763"/>
      <c r="U157" s="584"/>
      <c r="V157" s="762"/>
      <c r="W157" s="584"/>
      <c r="X157" s="762"/>
      <c r="Y157" s="762"/>
      <c r="Z157" s="762"/>
      <c r="AA157" s="584"/>
      <c r="AB157" s="762"/>
      <c r="AC157" s="584"/>
      <c r="AD157" s="584"/>
      <c r="AE157" s="584"/>
      <c r="AF157" s="584"/>
      <c r="AG157" s="584"/>
      <c r="AH157" s="584"/>
      <c r="AI157" s="584"/>
      <c r="AJ157" s="584"/>
      <c r="AK157" s="584"/>
      <c r="AL157" s="761"/>
      <c r="AM157" s="762"/>
      <c r="AN157" s="762"/>
      <c r="AO157" s="761"/>
      <c r="AP157" s="761"/>
      <c r="AQ157" s="762"/>
      <c r="AR157" s="593"/>
      <c r="AS157" s="584"/>
      <c r="AT157" s="584"/>
      <c r="AU157" s="584"/>
      <c r="AV157" s="584"/>
      <c r="AW157" s="584"/>
      <c r="AX157" s="593"/>
      <c r="AY157" s="584"/>
      <c r="AZ157" s="584"/>
      <c r="BA157" s="584"/>
      <c r="BB157" s="584"/>
      <c r="BC157" s="584"/>
      <c r="BD157" s="593"/>
      <c r="BE157" s="584"/>
      <c r="BF157" s="584"/>
      <c r="BG157" s="584"/>
      <c r="BH157" s="584"/>
      <c r="BI157" s="584"/>
      <c r="BJ157" s="584"/>
      <c r="BK157" s="593"/>
      <c r="BL157" s="584"/>
      <c r="BM157" s="584"/>
      <c r="BN157" s="584"/>
      <c r="BO157" s="584"/>
      <c r="BP157" s="584"/>
      <c r="BQ157" s="593"/>
      <c r="BR157" s="593"/>
      <c r="BS157" s="584"/>
      <c r="BT157" s="584"/>
      <c r="BU157" s="584"/>
      <c r="BV157" s="584"/>
      <c r="BW157" s="593"/>
      <c r="BX157" s="584"/>
      <c r="BY157" s="584"/>
      <c r="BZ157" s="584"/>
      <c r="CA157" s="584"/>
      <c r="CB157" s="584"/>
      <c r="CC157" s="584"/>
      <c r="CD157" s="759"/>
      <c r="CE157" s="584"/>
      <c r="CF157" s="43"/>
      <c r="CG157" s="43"/>
      <c r="CH157" s="43"/>
      <c r="CI157" s="43"/>
      <c r="CJ157" s="43"/>
      <c r="CK157" s="43"/>
      <c r="CL157" s="584"/>
      <c r="CM157" s="584"/>
      <c r="CN157" s="584"/>
      <c r="CO157" s="584"/>
      <c r="CP157" s="584"/>
      <c r="CQ157" s="584"/>
      <c r="CR157" s="584"/>
      <c r="CS157" s="584"/>
      <c r="CT157" s="695"/>
      <c r="CU157" s="695"/>
      <c r="CV157" s="695"/>
    </row>
    <row r="158" ht="13.5" customHeight="1">
      <c r="A158" s="584"/>
      <c r="B158" s="760"/>
      <c r="C158" s="593"/>
      <c r="D158" s="593"/>
      <c r="E158" s="593"/>
      <c r="F158" s="593"/>
      <c r="G158" s="761"/>
      <c r="H158" s="761"/>
      <c r="I158" s="761"/>
      <c r="J158" s="761"/>
      <c r="K158" s="761"/>
      <c r="L158" s="761"/>
      <c r="M158" s="762"/>
      <c r="N158" s="584"/>
      <c r="O158" s="584"/>
      <c r="P158" s="584"/>
      <c r="Q158" s="584"/>
      <c r="R158" s="584"/>
      <c r="S158" s="584"/>
      <c r="T158" s="763"/>
      <c r="U158" s="584"/>
      <c r="V158" s="762"/>
      <c r="W158" s="584"/>
      <c r="X158" s="762"/>
      <c r="Y158" s="762"/>
      <c r="Z158" s="762"/>
      <c r="AA158" s="584"/>
      <c r="AB158" s="762"/>
      <c r="AC158" s="584"/>
      <c r="AD158" s="584"/>
      <c r="AE158" s="584"/>
      <c r="AF158" s="584"/>
      <c r="AG158" s="584"/>
      <c r="AH158" s="584"/>
      <c r="AI158" s="584"/>
      <c r="AJ158" s="584"/>
      <c r="AK158" s="584"/>
      <c r="AL158" s="761"/>
      <c r="AM158" s="762"/>
      <c r="AN158" s="762"/>
      <c r="AO158" s="761"/>
      <c r="AP158" s="761"/>
      <c r="AQ158" s="762"/>
      <c r="AR158" s="593"/>
      <c r="AS158" s="584"/>
      <c r="AT158" s="584"/>
      <c r="AU158" s="584"/>
      <c r="AV158" s="584"/>
      <c r="AW158" s="584"/>
      <c r="AX158" s="593"/>
      <c r="AY158" s="584"/>
      <c r="AZ158" s="584"/>
      <c r="BA158" s="584"/>
      <c r="BB158" s="584"/>
      <c r="BC158" s="584"/>
      <c r="BD158" s="593"/>
      <c r="BE158" s="584"/>
      <c r="BF158" s="584"/>
      <c r="BG158" s="584"/>
      <c r="BH158" s="584"/>
      <c r="BI158" s="584"/>
      <c r="BJ158" s="584"/>
      <c r="BK158" s="593"/>
      <c r="BL158" s="584"/>
      <c r="BM158" s="584"/>
      <c r="BN158" s="584"/>
      <c r="BO158" s="584"/>
      <c r="BP158" s="584"/>
      <c r="BQ158" s="593"/>
      <c r="BR158" s="593"/>
      <c r="BS158" s="584"/>
      <c r="BT158" s="584"/>
      <c r="BU158" s="584"/>
      <c r="BV158" s="584"/>
      <c r="BW158" s="593"/>
      <c r="BX158" s="584"/>
      <c r="BY158" s="584"/>
      <c r="BZ158" s="584"/>
      <c r="CA158" s="584"/>
      <c r="CB158" s="584"/>
      <c r="CC158" s="584"/>
      <c r="CD158" s="759"/>
      <c r="CE158" s="584"/>
      <c r="CF158" s="43"/>
      <c r="CG158" s="43"/>
      <c r="CH158" s="43"/>
      <c r="CI158" s="43"/>
      <c r="CJ158" s="43"/>
      <c r="CK158" s="43"/>
      <c r="CL158" s="584"/>
      <c r="CM158" s="584"/>
      <c r="CN158" s="584"/>
      <c r="CO158" s="584"/>
      <c r="CP158" s="584"/>
      <c r="CQ158" s="584"/>
      <c r="CR158" s="584"/>
      <c r="CS158" s="584"/>
      <c r="CT158" s="695"/>
      <c r="CU158" s="695"/>
      <c r="CV158" s="695"/>
    </row>
    <row r="159" ht="13.5" customHeight="1">
      <c r="A159" s="584"/>
      <c r="B159" s="760"/>
      <c r="C159" s="593"/>
      <c r="D159" s="593"/>
      <c r="E159" s="593"/>
      <c r="F159" s="593"/>
      <c r="G159" s="761"/>
      <c r="H159" s="761"/>
      <c r="I159" s="761"/>
      <c r="J159" s="761"/>
      <c r="K159" s="761"/>
      <c r="L159" s="761"/>
      <c r="M159" s="762"/>
      <c r="N159" s="584"/>
      <c r="O159" s="584"/>
      <c r="P159" s="584"/>
      <c r="Q159" s="584"/>
      <c r="R159" s="584"/>
      <c r="S159" s="584"/>
      <c r="T159" s="763"/>
      <c r="U159" s="584"/>
      <c r="V159" s="762"/>
      <c r="W159" s="584"/>
      <c r="X159" s="762"/>
      <c r="Y159" s="762"/>
      <c r="Z159" s="762"/>
      <c r="AA159" s="584"/>
      <c r="AB159" s="762"/>
      <c r="AC159" s="584"/>
      <c r="AD159" s="584"/>
      <c r="AE159" s="584"/>
      <c r="AF159" s="584"/>
      <c r="AG159" s="584"/>
      <c r="AH159" s="584"/>
      <c r="AI159" s="584"/>
      <c r="AJ159" s="584"/>
      <c r="AK159" s="584"/>
      <c r="AL159" s="761"/>
      <c r="AM159" s="762"/>
      <c r="AN159" s="762"/>
      <c r="AO159" s="761"/>
      <c r="AP159" s="761"/>
      <c r="AQ159" s="762"/>
      <c r="AR159" s="593"/>
      <c r="AS159" s="584"/>
      <c r="AT159" s="584"/>
      <c r="AU159" s="584"/>
      <c r="AV159" s="584"/>
      <c r="AW159" s="584"/>
      <c r="AX159" s="593"/>
      <c r="AY159" s="584"/>
      <c r="AZ159" s="584"/>
      <c r="BA159" s="584"/>
      <c r="BB159" s="584"/>
      <c r="BC159" s="584"/>
      <c r="BD159" s="593"/>
      <c r="BE159" s="584"/>
      <c r="BF159" s="584"/>
      <c r="BG159" s="584"/>
      <c r="BH159" s="584"/>
      <c r="BI159" s="584"/>
      <c r="BJ159" s="584"/>
      <c r="BK159" s="593"/>
      <c r="BL159" s="584"/>
      <c r="BM159" s="584"/>
      <c r="BN159" s="584"/>
      <c r="BO159" s="584"/>
      <c r="BP159" s="584"/>
      <c r="BQ159" s="593"/>
      <c r="BR159" s="593"/>
      <c r="BS159" s="584"/>
      <c r="BT159" s="584"/>
      <c r="BU159" s="584"/>
      <c r="BV159" s="584"/>
      <c r="BW159" s="593"/>
      <c r="BX159" s="584"/>
      <c r="BY159" s="584"/>
      <c r="BZ159" s="584"/>
      <c r="CA159" s="584"/>
      <c r="CB159" s="584"/>
      <c r="CC159" s="584"/>
      <c r="CD159" s="759"/>
      <c r="CE159" s="584"/>
      <c r="CF159" s="43"/>
      <c r="CG159" s="43"/>
      <c r="CH159" s="43"/>
      <c r="CI159" s="43"/>
      <c r="CJ159" s="43"/>
      <c r="CK159" s="43"/>
      <c r="CL159" s="584"/>
      <c r="CM159" s="584"/>
      <c r="CN159" s="584"/>
      <c r="CO159" s="584"/>
      <c r="CP159" s="584"/>
      <c r="CQ159" s="584"/>
      <c r="CR159" s="584"/>
      <c r="CS159" s="584"/>
      <c r="CT159" s="695"/>
      <c r="CU159" s="695"/>
      <c r="CV159" s="695"/>
    </row>
    <row r="160" ht="13.5" customHeight="1">
      <c r="A160" s="584"/>
      <c r="B160" s="760"/>
      <c r="C160" s="593"/>
      <c r="D160" s="593"/>
      <c r="E160" s="593"/>
      <c r="F160" s="593"/>
      <c r="G160" s="761"/>
      <c r="H160" s="761"/>
      <c r="I160" s="761"/>
      <c r="J160" s="761"/>
      <c r="K160" s="761"/>
      <c r="L160" s="761"/>
      <c r="M160" s="762"/>
      <c r="N160" s="584"/>
      <c r="O160" s="584"/>
      <c r="P160" s="584"/>
      <c r="Q160" s="584"/>
      <c r="R160" s="584"/>
      <c r="S160" s="584"/>
      <c r="T160" s="763"/>
      <c r="U160" s="584"/>
      <c r="V160" s="762"/>
      <c r="W160" s="584"/>
      <c r="X160" s="762"/>
      <c r="Y160" s="762"/>
      <c r="Z160" s="762"/>
      <c r="AA160" s="584"/>
      <c r="AB160" s="762"/>
      <c r="AC160" s="584"/>
      <c r="AD160" s="584"/>
      <c r="AE160" s="584"/>
      <c r="AF160" s="584"/>
      <c r="AG160" s="584"/>
      <c r="AH160" s="584"/>
      <c r="AI160" s="584"/>
      <c r="AJ160" s="584"/>
      <c r="AK160" s="584"/>
      <c r="AL160" s="761"/>
      <c r="AM160" s="762"/>
      <c r="AN160" s="762"/>
      <c r="AO160" s="761"/>
      <c r="AP160" s="761"/>
      <c r="AQ160" s="762"/>
      <c r="AR160" s="593"/>
      <c r="AS160" s="584"/>
      <c r="AT160" s="584"/>
      <c r="AU160" s="584"/>
      <c r="AV160" s="584"/>
      <c r="AW160" s="584"/>
      <c r="AX160" s="593"/>
      <c r="AY160" s="584"/>
      <c r="AZ160" s="584"/>
      <c r="BA160" s="584"/>
      <c r="BB160" s="584"/>
      <c r="BC160" s="584"/>
      <c r="BD160" s="593"/>
      <c r="BE160" s="584"/>
      <c r="BF160" s="584"/>
      <c r="BG160" s="584"/>
      <c r="BH160" s="584"/>
      <c r="BI160" s="584"/>
      <c r="BJ160" s="584"/>
      <c r="BK160" s="593"/>
      <c r="BL160" s="584"/>
      <c r="BM160" s="584"/>
      <c r="BN160" s="584"/>
      <c r="BO160" s="584"/>
      <c r="BP160" s="584"/>
      <c r="BQ160" s="593"/>
      <c r="BR160" s="593"/>
      <c r="BS160" s="584"/>
      <c r="BT160" s="584"/>
      <c r="BU160" s="584"/>
      <c r="BV160" s="584"/>
      <c r="BW160" s="593"/>
      <c r="BX160" s="584"/>
      <c r="BY160" s="584"/>
      <c r="BZ160" s="584"/>
      <c r="CA160" s="584"/>
      <c r="CB160" s="584"/>
      <c r="CC160" s="584"/>
      <c r="CD160" s="759"/>
      <c r="CE160" s="584"/>
      <c r="CF160" s="43"/>
      <c r="CG160" s="43"/>
      <c r="CH160" s="43"/>
      <c r="CI160" s="43"/>
      <c r="CJ160" s="43"/>
      <c r="CK160" s="43"/>
      <c r="CL160" s="584"/>
      <c r="CM160" s="584"/>
      <c r="CN160" s="584"/>
      <c r="CO160" s="584"/>
      <c r="CP160" s="584"/>
      <c r="CQ160" s="584"/>
      <c r="CR160" s="584"/>
      <c r="CS160" s="584"/>
      <c r="CT160" s="695"/>
      <c r="CU160" s="695"/>
      <c r="CV160" s="695"/>
    </row>
    <row r="161" ht="13.5" customHeight="1">
      <c r="A161" s="584"/>
      <c r="B161" s="760"/>
      <c r="C161" s="593"/>
      <c r="D161" s="593"/>
      <c r="E161" s="593"/>
      <c r="F161" s="593"/>
      <c r="G161" s="761"/>
      <c r="H161" s="761"/>
      <c r="I161" s="761"/>
      <c r="J161" s="761"/>
      <c r="K161" s="761"/>
      <c r="L161" s="761"/>
      <c r="M161" s="762"/>
      <c r="N161" s="584"/>
      <c r="O161" s="584"/>
      <c r="P161" s="584"/>
      <c r="Q161" s="584"/>
      <c r="R161" s="584"/>
      <c r="S161" s="584"/>
      <c r="T161" s="763"/>
      <c r="U161" s="584"/>
      <c r="V161" s="762"/>
      <c r="W161" s="584"/>
      <c r="X161" s="762"/>
      <c r="Y161" s="762"/>
      <c r="Z161" s="762"/>
      <c r="AA161" s="584"/>
      <c r="AB161" s="762"/>
      <c r="AC161" s="584"/>
      <c r="AD161" s="584"/>
      <c r="AE161" s="584"/>
      <c r="AF161" s="584"/>
      <c r="AG161" s="584"/>
      <c r="AH161" s="584"/>
      <c r="AI161" s="584"/>
      <c r="AJ161" s="584"/>
      <c r="AK161" s="584"/>
      <c r="AL161" s="761"/>
      <c r="AM161" s="762"/>
      <c r="AN161" s="762"/>
      <c r="AO161" s="761"/>
      <c r="AP161" s="761"/>
      <c r="AQ161" s="762"/>
      <c r="AR161" s="593"/>
      <c r="AS161" s="584"/>
      <c r="AT161" s="584"/>
      <c r="AU161" s="584"/>
      <c r="AV161" s="584"/>
      <c r="AW161" s="584"/>
      <c r="AX161" s="593"/>
      <c r="AY161" s="584"/>
      <c r="AZ161" s="584"/>
      <c r="BA161" s="584"/>
      <c r="BB161" s="584"/>
      <c r="BC161" s="584"/>
      <c r="BD161" s="593"/>
      <c r="BE161" s="584"/>
      <c r="BF161" s="584"/>
      <c r="BG161" s="584"/>
      <c r="BH161" s="584"/>
      <c r="BI161" s="584"/>
      <c r="BJ161" s="584"/>
      <c r="BK161" s="593"/>
      <c r="BL161" s="584"/>
      <c r="BM161" s="584"/>
      <c r="BN161" s="584"/>
      <c r="BO161" s="584"/>
      <c r="BP161" s="584"/>
      <c r="BQ161" s="593"/>
      <c r="BR161" s="593"/>
      <c r="BS161" s="584"/>
      <c r="BT161" s="584"/>
      <c r="BU161" s="584"/>
      <c r="BV161" s="584"/>
      <c r="BW161" s="593"/>
      <c r="BX161" s="584"/>
      <c r="BY161" s="584"/>
      <c r="BZ161" s="584"/>
      <c r="CA161" s="584"/>
      <c r="CB161" s="584"/>
      <c r="CC161" s="584"/>
      <c r="CD161" s="759"/>
      <c r="CE161" s="584"/>
      <c r="CF161" s="43"/>
      <c r="CG161" s="43"/>
      <c r="CH161" s="43"/>
      <c r="CI161" s="43"/>
      <c r="CJ161" s="43"/>
      <c r="CK161" s="43"/>
      <c r="CL161" s="584"/>
      <c r="CM161" s="584"/>
      <c r="CN161" s="584"/>
      <c r="CO161" s="584"/>
      <c r="CP161" s="584"/>
      <c r="CQ161" s="584"/>
      <c r="CR161" s="584"/>
      <c r="CS161" s="584"/>
      <c r="CT161" s="695"/>
      <c r="CU161" s="695"/>
      <c r="CV161" s="695"/>
    </row>
    <row r="162" ht="13.5" customHeight="1">
      <c r="A162" s="584"/>
      <c r="B162" s="760"/>
      <c r="C162" s="593"/>
      <c r="D162" s="593"/>
      <c r="E162" s="593"/>
      <c r="F162" s="593"/>
      <c r="G162" s="761"/>
      <c r="H162" s="761"/>
      <c r="I162" s="761"/>
      <c r="J162" s="761"/>
      <c r="K162" s="761"/>
      <c r="L162" s="761"/>
      <c r="M162" s="762"/>
      <c r="N162" s="584"/>
      <c r="O162" s="584"/>
      <c r="P162" s="584"/>
      <c r="Q162" s="584"/>
      <c r="R162" s="584"/>
      <c r="S162" s="584"/>
      <c r="T162" s="763"/>
      <c r="U162" s="584"/>
      <c r="V162" s="762"/>
      <c r="W162" s="584"/>
      <c r="X162" s="762"/>
      <c r="Y162" s="762"/>
      <c r="Z162" s="762"/>
      <c r="AA162" s="584"/>
      <c r="AB162" s="762"/>
      <c r="AC162" s="584"/>
      <c r="AD162" s="584"/>
      <c r="AE162" s="584"/>
      <c r="AF162" s="584"/>
      <c r="AG162" s="584"/>
      <c r="AH162" s="584"/>
      <c r="AI162" s="584"/>
      <c r="AJ162" s="584"/>
      <c r="AK162" s="584"/>
      <c r="AL162" s="761"/>
      <c r="AM162" s="762"/>
      <c r="AN162" s="762"/>
      <c r="AO162" s="761"/>
      <c r="AP162" s="761"/>
      <c r="AQ162" s="762"/>
      <c r="AR162" s="593"/>
      <c r="AS162" s="584"/>
      <c r="AT162" s="584"/>
      <c r="AU162" s="584"/>
      <c r="AV162" s="584"/>
      <c r="AW162" s="584"/>
      <c r="AX162" s="593"/>
      <c r="AY162" s="584"/>
      <c r="AZ162" s="584"/>
      <c r="BA162" s="584"/>
      <c r="BB162" s="584"/>
      <c r="BC162" s="584"/>
      <c r="BD162" s="593"/>
      <c r="BE162" s="584"/>
      <c r="BF162" s="584"/>
      <c r="BG162" s="584"/>
      <c r="BH162" s="584"/>
      <c r="BI162" s="584"/>
      <c r="BJ162" s="584"/>
      <c r="BK162" s="593"/>
      <c r="BL162" s="584"/>
      <c r="BM162" s="584"/>
      <c r="BN162" s="584"/>
      <c r="BO162" s="584"/>
      <c r="BP162" s="584"/>
      <c r="BQ162" s="593"/>
      <c r="BR162" s="593"/>
      <c r="BS162" s="584"/>
      <c r="BT162" s="584"/>
      <c r="BU162" s="584"/>
      <c r="BV162" s="584"/>
      <c r="BW162" s="593"/>
      <c r="BX162" s="584"/>
      <c r="BY162" s="584"/>
      <c r="BZ162" s="584"/>
      <c r="CA162" s="584"/>
      <c r="CB162" s="584"/>
      <c r="CC162" s="584"/>
      <c r="CD162" s="759"/>
      <c r="CE162" s="584"/>
      <c r="CF162" s="43"/>
      <c r="CG162" s="43"/>
      <c r="CH162" s="43"/>
      <c r="CI162" s="43"/>
      <c r="CJ162" s="43"/>
      <c r="CK162" s="43"/>
      <c r="CL162" s="584"/>
      <c r="CM162" s="584"/>
      <c r="CN162" s="584"/>
      <c r="CO162" s="584"/>
      <c r="CP162" s="584"/>
      <c r="CQ162" s="584"/>
      <c r="CR162" s="584"/>
      <c r="CS162" s="584"/>
      <c r="CT162" s="695"/>
      <c r="CU162" s="695"/>
      <c r="CV162" s="695"/>
    </row>
    <row r="163" ht="13.5" customHeight="1">
      <c r="A163" s="584"/>
      <c r="B163" s="760"/>
      <c r="C163" s="593"/>
      <c r="D163" s="593"/>
      <c r="E163" s="593"/>
      <c r="F163" s="593"/>
      <c r="G163" s="761"/>
      <c r="H163" s="761"/>
      <c r="I163" s="761"/>
      <c r="J163" s="761"/>
      <c r="K163" s="761"/>
      <c r="L163" s="761"/>
      <c r="M163" s="762"/>
      <c r="N163" s="584"/>
      <c r="O163" s="584"/>
      <c r="P163" s="584"/>
      <c r="Q163" s="584"/>
      <c r="R163" s="584"/>
      <c r="S163" s="584"/>
      <c r="T163" s="763"/>
      <c r="U163" s="584"/>
      <c r="V163" s="762"/>
      <c r="W163" s="584"/>
      <c r="X163" s="762"/>
      <c r="Y163" s="762"/>
      <c r="Z163" s="762"/>
      <c r="AA163" s="584"/>
      <c r="AB163" s="762"/>
      <c r="AC163" s="584"/>
      <c r="AD163" s="584"/>
      <c r="AE163" s="584"/>
      <c r="AF163" s="584"/>
      <c r="AG163" s="584"/>
      <c r="AH163" s="584"/>
      <c r="AI163" s="584"/>
      <c r="AJ163" s="584"/>
      <c r="AK163" s="584"/>
      <c r="AL163" s="761"/>
      <c r="AM163" s="762"/>
      <c r="AN163" s="762"/>
      <c r="AO163" s="761"/>
      <c r="AP163" s="761"/>
      <c r="AQ163" s="762"/>
      <c r="AR163" s="593"/>
      <c r="AS163" s="584"/>
      <c r="AT163" s="584"/>
      <c r="AU163" s="584"/>
      <c r="AV163" s="584"/>
      <c r="AW163" s="584"/>
      <c r="AX163" s="593"/>
      <c r="AY163" s="584"/>
      <c r="AZ163" s="584"/>
      <c r="BA163" s="584"/>
      <c r="BB163" s="584"/>
      <c r="BC163" s="584"/>
      <c r="BD163" s="593"/>
      <c r="BE163" s="584"/>
      <c r="BF163" s="584"/>
      <c r="BG163" s="584"/>
      <c r="BH163" s="584"/>
      <c r="BI163" s="584"/>
      <c r="BJ163" s="584"/>
      <c r="BK163" s="593"/>
      <c r="BL163" s="584"/>
      <c r="BM163" s="584"/>
      <c r="BN163" s="584"/>
      <c r="BO163" s="584"/>
      <c r="BP163" s="584"/>
      <c r="BQ163" s="593"/>
      <c r="BR163" s="593"/>
      <c r="BS163" s="584"/>
      <c r="BT163" s="584"/>
      <c r="BU163" s="584"/>
      <c r="BV163" s="584"/>
      <c r="BW163" s="593"/>
      <c r="BX163" s="584"/>
      <c r="BY163" s="584"/>
      <c r="BZ163" s="584"/>
      <c r="CA163" s="584"/>
      <c r="CB163" s="584"/>
      <c r="CC163" s="584"/>
      <c r="CD163" s="759"/>
      <c r="CE163" s="584"/>
      <c r="CF163" s="43"/>
      <c r="CG163" s="43"/>
      <c r="CH163" s="43"/>
      <c r="CI163" s="43"/>
      <c r="CJ163" s="43"/>
      <c r="CK163" s="43"/>
      <c r="CL163" s="584"/>
      <c r="CM163" s="584"/>
      <c r="CN163" s="584"/>
      <c r="CO163" s="584"/>
      <c r="CP163" s="584"/>
      <c r="CQ163" s="584"/>
      <c r="CR163" s="584"/>
      <c r="CS163" s="584"/>
      <c r="CT163" s="695"/>
      <c r="CU163" s="695"/>
      <c r="CV163" s="695"/>
    </row>
    <row r="164" ht="13.5" customHeight="1">
      <c r="A164" s="584"/>
      <c r="B164" s="760"/>
      <c r="C164" s="593"/>
      <c r="D164" s="593"/>
      <c r="E164" s="593"/>
      <c r="F164" s="593"/>
      <c r="G164" s="761"/>
      <c r="H164" s="761"/>
      <c r="I164" s="761"/>
      <c r="J164" s="761"/>
      <c r="K164" s="761"/>
      <c r="L164" s="761"/>
      <c r="M164" s="762"/>
      <c r="N164" s="584"/>
      <c r="O164" s="584"/>
      <c r="P164" s="584"/>
      <c r="Q164" s="584"/>
      <c r="R164" s="584"/>
      <c r="S164" s="584"/>
      <c r="T164" s="763"/>
      <c r="U164" s="584"/>
      <c r="V164" s="762"/>
      <c r="W164" s="584"/>
      <c r="X164" s="762"/>
      <c r="Y164" s="762"/>
      <c r="Z164" s="762"/>
      <c r="AA164" s="584"/>
      <c r="AB164" s="762"/>
      <c r="AC164" s="584"/>
      <c r="AD164" s="584"/>
      <c r="AE164" s="584"/>
      <c r="AF164" s="584"/>
      <c r="AG164" s="584"/>
      <c r="AH164" s="584"/>
      <c r="AI164" s="584"/>
      <c r="AJ164" s="584"/>
      <c r="AK164" s="584"/>
      <c r="AL164" s="761"/>
      <c r="AM164" s="762"/>
      <c r="AN164" s="762"/>
      <c r="AO164" s="761"/>
      <c r="AP164" s="761"/>
      <c r="AQ164" s="762"/>
      <c r="AR164" s="593"/>
      <c r="AS164" s="584"/>
      <c r="AT164" s="584"/>
      <c r="AU164" s="584"/>
      <c r="AV164" s="584"/>
      <c r="AW164" s="584"/>
      <c r="AX164" s="593"/>
      <c r="AY164" s="584"/>
      <c r="AZ164" s="584"/>
      <c r="BA164" s="584"/>
      <c r="BB164" s="584"/>
      <c r="BC164" s="584"/>
      <c r="BD164" s="593"/>
      <c r="BE164" s="584"/>
      <c r="BF164" s="584"/>
      <c r="BG164" s="584"/>
      <c r="BH164" s="584"/>
      <c r="BI164" s="584"/>
      <c r="BJ164" s="584"/>
      <c r="BK164" s="593"/>
      <c r="BL164" s="584"/>
      <c r="BM164" s="584"/>
      <c r="BN164" s="584"/>
      <c r="BO164" s="584"/>
      <c r="BP164" s="584"/>
      <c r="BQ164" s="593"/>
      <c r="BR164" s="593"/>
      <c r="BS164" s="584"/>
      <c r="BT164" s="584"/>
      <c r="BU164" s="584"/>
      <c r="BV164" s="584"/>
      <c r="BW164" s="593"/>
      <c r="BX164" s="584"/>
      <c r="BY164" s="584"/>
      <c r="BZ164" s="584"/>
      <c r="CA164" s="584"/>
      <c r="CB164" s="584"/>
      <c r="CC164" s="584"/>
      <c r="CD164" s="759"/>
      <c r="CE164" s="584"/>
      <c r="CF164" s="43"/>
      <c r="CG164" s="43"/>
      <c r="CH164" s="43"/>
      <c r="CI164" s="43"/>
      <c r="CJ164" s="43"/>
      <c r="CK164" s="43"/>
      <c r="CL164" s="584"/>
      <c r="CM164" s="584"/>
      <c r="CN164" s="584"/>
      <c r="CO164" s="584"/>
      <c r="CP164" s="584"/>
      <c r="CQ164" s="584"/>
      <c r="CR164" s="584"/>
      <c r="CS164" s="584"/>
      <c r="CT164" s="695"/>
      <c r="CU164" s="695"/>
      <c r="CV164" s="695"/>
    </row>
    <row r="165" ht="13.5" customHeight="1">
      <c r="A165" s="584"/>
      <c r="B165" s="760"/>
      <c r="C165" s="593"/>
      <c r="D165" s="593"/>
      <c r="E165" s="593"/>
      <c r="F165" s="593"/>
      <c r="G165" s="761"/>
      <c r="H165" s="761"/>
      <c r="I165" s="761"/>
      <c r="J165" s="761"/>
      <c r="K165" s="761"/>
      <c r="L165" s="761"/>
      <c r="M165" s="762"/>
      <c r="N165" s="584"/>
      <c r="O165" s="584"/>
      <c r="P165" s="584"/>
      <c r="Q165" s="584"/>
      <c r="R165" s="584"/>
      <c r="S165" s="584"/>
      <c r="T165" s="763"/>
      <c r="U165" s="584"/>
      <c r="V165" s="762"/>
      <c r="W165" s="584"/>
      <c r="X165" s="762"/>
      <c r="Y165" s="762"/>
      <c r="Z165" s="762"/>
      <c r="AA165" s="584"/>
      <c r="AB165" s="762"/>
      <c r="AC165" s="584"/>
      <c r="AD165" s="584"/>
      <c r="AE165" s="584"/>
      <c r="AF165" s="584"/>
      <c r="AG165" s="584"/>
      <c r="AH165" s="584"/>
      <c r="AI165" s="584"/>
      <c r="AJ165" s="584"/>
      <c r="AK165" s="584"/>
      <c r="AL165" s="761"/>
      <c r="AM165" s="762"/>
      <c r="AN165" s="762"/>
      <c r="AO165" s="761"/>
      <c r="AP165" s="761"/>
      <c r="AQ165" s="762"/>
      <c r="AR165" s="593"/>
      <c r="AS165" s="584"/>
      <c r="AT165" s="584"/>
      <c r="AU165" s="584"/>
      <c r="AV165" s="584"/>
      <c r="AW165" s="584"/>
      <c r="AX165" s="593"/>
      <c r="AY165" s="584"/>
      <c r="AZ165" s="584"/>
      <c r="BA165" s="584"/>
      <c r="BB165" s="584"/>
      <c r="BC165" s="584"/>
      <c r="BD165" s="593"/>
      <c r="BE165" s="584"/>
      <c r="BF165" s="584"/>
      <c r="BG165" s="584"/>
      <c r="BH165" s="584"/>
      <c r="BI165" s="584"/>
      <c r="BJ165" s="584"/>
      <c r="BK165" s="593"/>
      <c r="BL165" s="584"/>
      <c r="BM165" s="584"/>
      <c r="BN165" s="584"/>
      <c r="BO165" s="584"/>
      <c r="BP165" s="584"/>
      <c r="BQ165" s="593"/>
      <c r="BR165" s="593"/>
      <c r="BS165" s="584"/>
      <c r="BT165" s="584"/>
      <c r="BU165" s="584"/>
      <c r="BV165" s="584"/>
      <c r="BW165" s="593"/>
      <c r="BX165" s="584"/>
      <c r="BY165" s="584"/>
      <c r="BZ165" s="584"/>
      <c r="CA165" s="584"/>
      <c r="CB165" s="584"/>
      <c r="CC165" s="584"/>
      <c r="CD165" s="759"/>
      <c r="CE165" s="584"/>
      <c r="CF165" s="43"/>
      <c r="CG165" s="43"/>
      <c r="CH165" s="43"/>
      <c r="CI165" s="43"/>
      <c r="CJ165" s="43"/>
      <c r="CK165" s="43"/>
      <c r="CL165" s="584"/>
      <c r="CM165" s="584"/>
      <c r="CN165" s="584"/>
      <c r="CO165" s="584"/>
      <c r="CP165" s="584"/>
      <c r="CQ165" s="584"/>
      <c r="CR165" s="584"/>
      <c r="CS165" s="584"/>
      <c r="CT165" s="695"/>
      <c r="CU165" s="695"/>
      <c r="CV165" s="695"/>
    </row>
    <row r="166" ht="13.5" customHeight="1">
      <c r="A166" s="584"/>
      <c r="B166" s="760"/>
      <c r="C166" s="593"/>
      <c r="D166" s="593"/>
      <c r="E166" s="593"/>
      <c r="F166" s="593"/>
      <c r="G166" s="761"/>
      <c r="H166" s="761"/>
      <c r="I166" s="761"/>
      <c r="J166" s="761"/>
      <c r="K166" s="761"/>
      <c r="L166" s="761"/>
      <c r="M166" s="762"/>
      <c r="N166" s="584"/>
      <c r="O166" s="584"/>
      <c r="P166" s="584"/>
      <c r="Q166" s="584"/>
      <c r="R166" s="584"/>
      <c r="S166" s="584"/>
      <c r="T166" s="763"/>
      <c r="U166" s="584"/>
      <c r="V166" s="762"/>
      <c r="W166" s="584"/>
      <c r="X166" s="762"/>
      <c r="Y166" s="762"/>
      <c r="Z166" s="762"/>
      <c r="AA166" s="584"/>
      <c r="AB166" s="762"/>
      <c r="AC166" s="584"/>
      <c r="AD166" s="584"/>
      <c r="AE166" s="584"/>
      <c r="AF166" s="584"/>
      <c r="AG166" s="584"/>
      <c r="AH166" s="584"/>
      <c r="AI166" s="584"/>
      <c r="AJ166" s="584"/>
      <c r="AK166" s="584"/>
      <c r="AL166" s="761"/>
      <c r="AM166" s="762"/>
      <c r="AN166" s="762"/>
      <c r="AO166" s="761"/>
      <c r="AP166" s="761"/>
      <c r="AQ166" s="762"/>
      <c r="AR166" s="593"/>
      <c r="AS166" s="584"/>
      <c r="AT166" s="584"/>
      <c r="AU166" s="584"/>
      <c r="AV166" s="584"/>
      <c r="AW166" s="584"/>
      <c r="AX166" s="593"/>
      <c r="AY166" s="584"/>
      <c r="AZ166" s="584"/>
      <c r="BA166" s="584"/>
      <c r="BB166" s="584"/>
      <c r="BC166" s="584"/>
      <c r="BD166" s="593"/>
      <c r="BE166" s="584"/>
      <c r="BF166" s="584"/>
      <c r="BG166" s="584"/>
      <c r="BH166" s="584"/>
      <c r="BI166" s="584"/>
      <c r="BJ166" s="584"/>
      <c r="BK166" s="593"/>
      <c r="BL166" s="584"/>
      <c r="BM166" s="584"/>
      <c r="BN166" s="584"/>
      <c r="BO166" s="584"/>
      <c r="BP166" s="584"/>
      <c r="BQ166" s="593"/>
      <c r="BR166" s="593"/>
      <c r="BS166" s="584"/>
      <c r="BT166" s="584"/>
      <c r="BU166" s="584"/>
      <c r="BV166" s="584"/>
      <c r="BW166" s="593"/>
      <c r="BX166" s="584"/>
      <c r="BY166" s="584"/>
      <c r="BZ166" s="584"/>
      <c r="CA166" s="584"/>
      <c r="CB166" s="584"/>
      <c r="CC166" s="584"/>
      <c r="CD166" s="759"/>
      <c r="CE166" s="584"/>
      <c r="CF166" s="43"/>
      <c r="CG166" s="43"/>
      <c r="CH166" s="43"/>
      <c r="CI166" s="43"/>
      <c r="CJ166" s="43"/>
      <c r="CK166" s="43"/>
      <c r="CL166" s="584"/>
      <c r="CM166" s="584"/>
      <c r="CN166" s="584"/>
      <c r="CO166" s="584"/>
      <c r="CP166" s="584"/>
      <c r="CQ166" s="584"/>
      <c r="CR166" s="584"/>
      <c r="CS166" s="584"/>
      <c r="CT166" s="695"/>
      <c r="CU166" s="695"/>
      <c r="CV166" s="695"/>
    </row>
    <row r="167" ht="13.5" customHeight="1">
      <c r="A167" s="584"/>
      <c r="B167" s="760"/>
      <c r="C167" s="593"/>
      <c r="D167" s="593"/>
      <c r="E167" s="593"/>
      <c r="F167" s="593"/>
      <c r="G167" s="761"/>
      <c r="H167" s="761"/>
      <c r="I167" s="761"/>
      <c r="J167" s="761"/>
      <c r="K167" s="761"/>
      <c r="L167" s="761"/>
      <c r="M167" s="762"/>
      <c r="N167" s="584"/>
      <c r="O167" s="584"/>
      <c r="P167" s="584"/>
      <c r="Q167" s="584"/>
      <c r="R167" s="584"/>
      <c r="S167" s="584"/>
      <c r="T167" s="763"/>
      <c r="U167" s="584"/>
      <c r="V167" s="762"/>
      <c r="W167" s="584"/>
      <c r="X167" s="762"/>
      <c r="Y167" s="762"/>
      <c r="Z167" s="762"/>
      <c r="AA167" s="584"/>
      <c r="AB167" s="762"/>
      <c r="AC167" s="584"/>
      <c r="AD167" s="584"/>
      <c r="AE167" s="584"/>
      <c r="AF167" s="584"/>
      <c r="AG167" s="584"/>
      <c r="AH167" s="584"/>
      <c r="AI167" s="584"/>
      <c r="AJ167" s="584"/>
      <c r="AK167" s="584"/>
      <c r="AL167" s="761"/>
      <c r="AM167" s="762"/>
      <c r="AN167" s="762"/>
      <c r="AO167" s="761"/>
      <c r="AP167" s="761"/>
      <c r="AQ167" s="762"/>
      <c r="AR167" s="593"/>
      <c r="AS167" s="584"/>
      <c r="AT167" s="584"/>
      <c r="AU167" s="584"/>
      <c r="AV167" s="584"/>
      <c r="AW167" s="584"/>
      <c r="AX167" s="593"/>
      <c r="AY167" s="584"/>
      <c r="AZ167" s="584"/>
      <c r="BA167" s="584"/>
      <c r="BB167" s="584"/>
      <c r="BC167" s="584"/>
      <c r="BD167" s="593"/>
      <c r="BE167" s="584"/>
      <c r="BF167" s="584"/>
      <c r="BG167" s="584"/>
      <c r="BH167" s="584"/>
      <c r="BI167" s="584"/>
      <c r="BJ167" s="584"/>
      <c r="BK167" s="593"/>
      <c r="BL167" s="584"/>
      <c r="BM167" s="584"/>
      <c r="BN167" s="584"/>
      <c r="BO167" s="584"/>
      <c r="BP167" s="584"/>
      <c r="BQ167" s="593"/>
      <c r="BR167" s="593"/>
      <c r="BS167" s="584"/>
      <c r="BT167" s="584"/>
      <c r="BU167" s="584"/>
      <c r="BV167" s="584"/>
      <c r="BW167" s="593"/>
      <c r="BX167" s="584"/>
      <c r="BY167" s="584"/>
      <c r="BZ167" s="584"/>
      <c r="CA167" s="584"/>
      <c r="CB167" s="584"/>
      <c r="CC167" s="584"/>
      <c r="CD167" s="759"/>
      <c r="CE167" s="584"/>
      <c r="CF167" s="43"/>
      <c r="CG167" s="43"/>
      <c r="CH167" s="43"/>
      <c r="CI167" s="43"/>
      <c r="CJ167" s="43"/>
      <c r="CK167" s="43"/>
      <c r="CL167" s="584"/>
      <c r="CM167" s="584"/>
      <c r="CN167" s="584"/>
      <c r="CO167" s="584"/>
      <c r="CP167" s="584"/>
      <c r="CQ167" s="584"/>
      <c r="CR167" s="584"/>
      <c r="CS167" s="584"/>
      <c r="CT167" s="695"/>
      <c r="CU167" s="695"/>
      <c r="CV167" s="695"/>
    </row>
    <row r="168" ht="13.5" customHeight="1">
      <c r="A168" s="584"/>
      <c r="B168" s="760"/>
      <c r="C168" s="593"/>
      <c r="D168" s="593"/>
      <c r="E168" s="593"/>
      <c r="F168" s="593"/>
      <c r="G168" s="761"/>
      <c r="H168" s="761"/>
      <c r="I168" s="761"/>
      <c r="J168" s="761"/>
      <c r="K168" s="761"/>
      <c r="L168" s="761"/>
      <c r="M168" s="762"/>
      <c r="N168" s="584"/>
      <c r="O168" s="584"/>
      <c r="P168" s="584"/>
      <c r="Q168" s="584"/>
      <c r="R168" s="584"/>
      <c r="S168" s="584"/>
      <c r="T168" s="763"/>
      <c r="U168" s="584"/>
      <c r="V168" s="762"/>
      <c r="W168" s="584"/>
      <c r="X168" s="762"/>
      <c r="Y168" s="762"/>
      <c r="Z168" s="762"/>
      <c r="AA168" s="584"/>
      <c r="AB168" s="762"/>
      <c r="AC168" s="584"/>
      <c r="AD168" s="584"/>
      <c r="AE168" s="584"/>
      <c r="AF168" s="584"/>
      <c r="AG168" s="584"/>
      <c r="AH168" s="584"/>
      <c r="AI168" s="584"/>
      <c r="AJ168" s="584"/>
      <c r="AK168" s="584"/>
      <c r="AL168" s="761"/>
      <c r="AM168" s="762"/>
      <c r="AN168" s="762"/>
      <c r="AO168" s="761"/>
      <c r="AP168" s="761"/>
      <c r="AQ168" s="762"/>
      <c r="AR168" s="593"/>
      <c r="AS168" s="584"/>
      <c r="AT168" s="584"/>
      <c r="AU168" s="584"/>
      <c r="AV168" s="584"/>
      <c r="AW168" s="584"/>
      <c r="AX168" s="593"/>
      <c r="AY168" s="584"/>
      <c r="AZ168" s="584"/>
      <c r="BA168" s="584"/>
      <c r="BB168" s="584"/>
      <c r="BC168" s="584"/>
      <c r="BD168" s="593"/>
      <c r="BE168" s="584"/>
      <c r="BF168" s="584"/>
      <c r="BG168" s="584"/>
      <c r="BH168" s="584"/>
      <c r="BI168" s="584"/>
      <c r="BJ168" s="584"/>
      <c r="BK168" s="593"/>
      <c r="BL168" s="584"/>
      <c r="BM168" s="584"/>
      <c r="BN168" s="584"/>
      <c r="BO168" s="584"/>
      <c r="BP168" s="584"/>
      <c r="BQ168" s="593"/>
      <c r="BR168" s="593"/>
      <c r="BS168" s="584"/>
      <c r="BT168" s="584"/>
      <c r="BU168" s="584"/>
      <c r="BV168" s="584"/>
      <c r="BW168" s="593"/>
      <c r="BX168" s="584"/>
      <c r="BY168" s="584"/>
      <c r="BZ168" s="584"/>
      <c r="CA168" s="584"/>
      <c r="CB168" s="584"/>
      <c r="CC168" s="584"/>
      <c r="CD168" s="759"/>
      <c r="CE168" s="584"/>
      <c r="CF168" s="43"/>
      <c r="CG168" s="43"/>
      <c r="CH168" s="43"/>
      <c r="CI168" s="43"/>
      <c r="CJ168" s="43"/>
      <c r="CK168" s="43"/>
      <c r="CL168" s="584"/>
      <c r="CM168" s="584"/>
      <c r="CN168" s="584"/>
      <c r="CO168" s="584"/>
      <c r="CP168" s="584"/>
      <c r="CQ168" s="584"/>
      <c r="CR168" s="584"/>
      <c r="CS168" s="584"/>
      <c r="CT168" s="695"/>
      <c r="CU168" s="695"/>
      <c r="CV168" s="695"/>
    </row>
    <row r="169" ht="13.5" customHeight="1">
      <c r="A169" s="584"/>
      <c r="B169" s="760"/>
      <c r="C169" s="593"/>
      <c r="D169" s="593"/>
      <c r="E169" s="593"/>
      <c r="F169" s="593"/>
      <c r="G169" s="761"/>
      <c r="H169" s="761"/>
      <c r="I169" s="761"/>
      <c r="J169" s="761"/>
      <c r="K169" s="761"/>
      <c r="L169" s="761"/>
      <c r="M169" s="762"/>
      <c r="N169" s="584"/>
      <c r="O169" s="584"/>
      <c r="P169" s="584"/>
      <c r="Q169" s="584"/>
      <c r="R169" s="584"/>
      <c r="S169" s="584"/>
      <c r="T169" s="763"/>
      <c r="U169" s="584"/>
      <c r="V169" s="762"/>
      <c r="W169" s="584"/>
      <c r="X169" s="762"/>
      <c r="Y169" s="762"/>
      <c r="Z169" s="762"/>
      <c r="AA169" s="584"/>
      <c r="AB169" s="762"/>
      <c r="AC169" s="584"/>
      <c r="AD169" s="584"/>
      <c r="AE169" s="584"/>
      <c r="AF169" s="584"/>
      <c r="AG169" s="584"/>
      <c r="AH169" s="584"/>
      <c r="AI169" s="584"/>
      <c r="AJ169" s="584"/>
      <c r="AK169" s="584"/>
      <c r="AL169" s="761"/>
      <c r="AM169" s="762"/>
      <c r="AN169" s="762"/>
      <c r="AO169" s="761"/>
      <c r="AP169" s="761"/>
      <c r="AQ169" s="762"/>
      <c r="AR169" s="593"/>
      <c r="AS169" s="584"/>
      <c r="AT169" s="584"/>
      <c r="AU169" s="584"/>
      <c r="AV169" s="584"/>
      <c r="AW169" s="584"/>
      <c r="AX169" s="593"/>
      <c r="AY169" s="584"/>
      <c r="AZ169" s="584"/>
      <c r="BA169" s="584"/>
      <c r="BB169" s="584"/>
      <c r="BC169" s="584"/>
      <c r="BD169" s="593"/>
      <c r="BE169" s="584"/>
      <c r="BF169" s="584"/>
      <c r="BG169" s="584"/>
      <c r="BH169" s="584"/>
      <c r="BI169" s="584"/>
      <c r="BJ169" s="584"/>
      <c r="BK169" s="593"/>
      <c r="BL169" s="584"/>
      <c r="BM169" s="584"/>
      <c r="BN169" s="584"/>
      <c r="BO169" s="584"/>
      <c r="BP169" s="584"/>
      <c r="BQ169" s="593"/>
      <c r="BR169" s="593"/>
      <c r="BS169" s="584"/>
      <c r="BT169" s="584"/>
      <c r="BU169" s="584"/>
      <c r="BV169" s="584"/>
      <c r="BW169" s="593"/>
      <c r="BX169" s="584"/>
      <c r="BY169" s="584"/>
      <c r="BZ169" s="584"/>
      <c r="CA169" s="584"/>
      <c r="CB169" s="584"/>
      <c r="CC169" s="584"/>
      <c r="CD169" s="759"/>
      <c r="CE169" s="584"/>
      <c r="CF169" s="43"/>
      <c r="CG169" s="43"/>
      <c r="CH169" s="43"/>
      <c r="CI169" s="43"/>
      <c r="CJ169" s="43"/>
      <c r="CK169" s="43"/>
      <c r="CL169" s="584"/>
      <c r="CM169" s="584"/>
      <c r="CN169" s="584"/>
      <c r="CO169" s="584"/>
      <c r="CP169" s="584"/>
      <c r="CQ169" s="584"/>
      <c r="CR169" s="584"/>
      <c r="CS169" s="584"/>
      <c r="CT169" s="695"/>
      <c r="CU169" s="695"/>
      <c r="CV169" s="695"/>
    </row>
    <row r="170" ht="13.5" customHeight="1">
      <c r="A170" s="584"/>
      <c r="B170" s="760"/>
      <c r="C170" s="593"/>
      <c r="D170" s="593"/>
      <c r="E170" s="593"/>
      <c r="F170" s="593"/>
      <c r="G170" s="761"/>
      <c r="H170" s="761"/>
      <c r="I170" s="761"/>
      <c r="J170" s="761"/>
      <c r="K170" s="761"/>
      <c r="L170" s="761"/>
      <c r="M170" s="762"/>
      <c r="N170" s="584"/>
      <c r="O170" s="584"/>
      <c r="P170" s="584"/>
      <c r="Q170" s="584"/>
      <c r="R170" s="584"/>
      <c r="S170" s="584"/>
      <c r="T170" s="763"/>
      <c r="U170" s="584"/>
      <c r="V170" s="762"/>
      <c r="W170" s="584"/>
      <c r="X170" s="762"/>
      <c r="Y170" s="762"/>
      <c r="Z170" s="762"/>
      <c r="AA170" s="584"/>
      <c r="AB170" s="762"/>
      <c r="AC170" s="584"/>
      <c r="AD170" s="584"/>
      <c r="AE170" s="584"/>
      <c r="AF170" s="584"/>
      <c r="AG170" s="584"/>
      <c r="AH170" s="584"/>
      <c r="AI170" s="584"/>
      <c r="AJ170" s="584"/>
      <c r="AK170" s="584"/>
      <c r="AL170" s="761"/>
      <c r="AM170" s="762"/>
      <c r="AN170" s="762"/>
      <c r="AO170" s="761"/>
      <c r="AP170" s="761"/>
      <c r="AQ170" s="762"/>
      <c r="AR170" s="593"/>
      <c r="AS170" s="584"/>
      <c r="AT170" s="584"/>
      <c r="AU170" s="584"/>
      <c r="AV170" s="584"/>
      <c r="AW170" s="584"/>
      <c r="AX170" s="593"/>
      <c r="AY170" s="584"/>
      <c r="AZ170" s="584"/>
      <c r="BA170" s="584"/>
      <c r="BB170" s="584"/>
      <c r="BC170" s="584"/>
      <c r="BD170" s="593"/>
      <c r="BE170" s="584"/>
      <c r="BF170" s="584"/>
      <c r="BG170" s="584"/>
      <c r="BH170" s="584"/>
      <c r="BI170" s="584"/>
      <c r="BJ170" s="584"/>
      <c r="BK170" s="593"/>
      <c r="BL170" s="584"/>
      <c r="BM170" s="584"/>
      <c r="BN170" s="584"/>
      <c r="BO170" s="584"/>
      <c r="BP170" s="584"/>
      <c r="BQ170" s="593"/>
      <c r="BR170" s="593"/>
      <c r="BS170" s="584"/>
      <c r="BT170" s="584"/>
      <c r="BU170" s="584"/>
      <c r="BV170" s="584"/>
      <c r="BW170" s="593"/>
      <c r="BX170" s="584"/>
      <c r="BY170" s="584"/>
      <c r="BZ170" s="584"/>
      <c r="CA170" s="584"/>
      <c r="CB170" s="584"/>
      <c r="CC170" s="584"/>
      <c r="CD170" s="759"/>
      <c r="CE170" s="584"/>
      <c r="CF170" s="43"/>
      <c r="CG170" s="43"/>
      <c r="CH170" s="43"/>
      <c r="CI170" s="43"/>
      <c r="CJ170" s="43"/>
      <c r="CK170" s="43"/>
      <c r="CL170" s="584"/>
      <c r="CM170" s="584"/>
      <c r="CN170" s="584"/>
      <c r="CO170" s="584"/>
      <c r="CP170" s="584"/>
      <c r="CQ170" s="584"/>
      <c r="CR170" s="584"/>
      <c r="CS170" s="584"/>
      <c r="CT170" s="695"/>
      <c r="CU170" s="695"/>
      <c r="CV170" s="695"/>
    </row>
    <row r="171" ht="13.5" customHeight="1">
      <c r="A171" s="584"/>
      <c r="B171" s="760"/>
      <c r="C171" s="593"/>
      <c r="D171" s="593"/>
      <c r="E171" s="593"/>
      <c r="F171" s="593"/>
      <c r="G171" s="761"/>
      <c r="H171" s="761"/>
      <c r="I171" s="761"/>
      <c r="J171" s="761"/>
      <c r="K171" s="761"/>
      <c r="L171" s="761"/>
      <c r="M171" s="762"/>
      <c r="N171" s="584"/>
      <c r="O171" s="584"/>
      <c r="P171" s="584"/>
      <c r="Q171" s="584"/>
      <c r="R171" s="584"/>
      <c r="S171" s="584"/>
      <c r="T171" s="763"/>
      <c r="U171" s="584"/>
      <c r="V171" s="762"/>
      <c r="W171" s="584"/>
      <c r="X171" s="762"/>
      <c r="Y171" s="762"/>
      <c r="Z171" s="762"/>
      <c r="AA171" s="584"/>
      <c r="AB171" s="762"/>
      <c r="AC171" s="584"/>
      <c r="AD171" s="584"/>
      <c r="AE171" s="584"/>
      <c r="AF171" s="584"/>
      <c r="AG171" s="584"/>
      <c r="AH171" s="584"/>
      <c r="AI171" s="584"/>
      <c r="AJ171" s="584"/>
      <c r="AK171" s="584"/>
      <c r="AL171" s="761"/>
      <c r="AM171" s="762"/>
      <c r="AN171" s="762"/>
      <c r="AO171" s="761"/>
      <c r="AP171" s="761"/>
      <c r="AQ171" s="762"/>
      <c r="AR171" s="593"/>
      <c r="AS171" s="584"/>
      <c r="AT171" s="584"/>
      <c r="AU171" s="584"/>
      <c r="AV171" s="584"/>
      <c r="AW171" s="584"/>
      <c r="AX171" s="593"/>
      <c r="AY171" s="584"/>
      <c r="AZ171" s="584"/>
      <c r="BA171" s="584"/>
      <c r="BB171" s="584"/>
      <c r="BC171" s="584"/>
      <c r="BD171" s="593"/>
      <c r="BE171" s="584"/>
      <c r="BF171" s="584"/>
      <c r="BG171" s="584"/>
      <c r="BH171" s="584"/>
      <c r="BI171" s="584"/>
      <c r="BJ171" s="584"/>
      <c r="BK171" s="593"/>
      <c r="BL171" s="584"/>
      <c r="BM171" s="584"/>
      <c r="BN171" s="584"/>
      <c r="BO171" s="584"/>
      <c r="BP171" s="584"/>
      <c r="BQ171" s="593"/>
      <c r="BR171" s="593"/>
      <c r="BS171" s="584"/>
      <c r="BT171" s="584"/>
      <c r="BU171" s="584"/>
      <c r="BV171" s="584"/>
      <c r="BW171" s="593"/>
      <c r="BX171" s="584"/>
      <c r="BY171" s="584"/>
      <c r="BZ171" s="584"/>
      <c r="CA171" s="584"/>
      <c r="CB171" s="584"/>
      <c r="CC171" s="584"/>
      <c r="CD171" s="759"/>
      <c r="CE171" s="584"/>
      <c r="CF171" s="43"/>
      <c r="CG171" s="43"/>
      <c r="CH171" s="43"/>
      <c r="CI171" s="43"/>
      <c r="CJ171" s="43"/>
      <c r="CK171" s="43"/>
      <c r="CL171" s="584"/>
      <c r="CM171" s="584"/>
      <c r="CN171" s="584"/>
      <c r="CO171" s="584"/>
      <c r="CP171" s="584"/>
      <c r="CQ171" s="584"/>
      <c r="CR171" s="584"/>
      <c r="CS171" s="584"/>
      <c r="CT171" s="695"/>
      <c r="CU171" s="695"/>
      <c r="CV171" s="695"/>
    </row>
    <row r="172" ht="13.5" customHeight="1">
      <c r="A172" s="584"/>
      <c r="B172" s="760"/>
      <c r="C172" s="593"/>
      <c r="D172" s="593"/>
      <c r="E172" s="593"/>
      <c r="F172" s="593"/>
      <c r="G172" s="761"/>
      <c r="H172" s="761"/>
      <c r="I172" s="761"/>
      <c r="J172" s="761"/>
      <c r="K172" s="761"/>
      <c r="L172" s="761"/>
      <c r="M172" s="762"/>
      <c r="N172" s="584"/>
      <c r="O172" s="584"/>
      <c r="P172" s="584"/>
      <c r="Q172" s="584"/>
      <c r="R172" s="584"/>
      <c r="S172" s="584"/>
      <c r="T172" s="763"/>
      <c r="U172" s="584"/>
      <c r="V172" s="762"/>
      <c r="W172" s="584"/>
      <c r="X172" s="762"/>
      <c r="Y172" s="762"/>
      <c r="Z172" s="762"/>
      <c r="AA172" s="584"/>
      <c r="AB172" s="762"/>
      <c r="AC172" s="584"/>
      <c r="AD172" s="584"/>
      <c r="AE172" s="584"/>
      <c r="AF172" s="584"/>
      <c r="AG172" s="584"/>
      <c r="AH172" s="584"/>
      <c r="AI172" s="584"/>
      <c r="AJ172" s="584"/>
      <c r="AK172" s="584"/>
      <c r="AL172" s="761"/>
      <c r="AM172" s="762"/>
      <c r="AN172" s="762"/>
      <c r="AO172" s="761"/>
      <c r="AP172" s="761"/>
      <c r="AQ172" s="762"/>
      <c r="AR172" s="593"/>
      <c r="AS172" s="584"/>
      <c r="AT172" s="584"/>
      <c r="AU172" s="584"/>
      <c r="AV172" s="584"/>
      <c r="AW172" s="584"/>
      <c r="AX172" s="593"/>
      <c r="AY172" s="584"/>
      <c r="AZ172" s="584"/>
      <c r="BA172" s="584"/>
      <c r="BB172" s="584"/>
      <c r="BC172" s="584"/>
      <c r="BD172" s="593"/>
      <c r="BE172" s="584"/>
      <c r="BF172" s="584"/>
      <c r="BG172" s="584"/>
      <c r="BH172" s="584"/>
      <c r="BI172" s="584"/>
      <c r="BJ172" s="584"/>
      <c r="BK172" s="593"/>
      <c r="BL172" s="584"/>
      <c r="BM172" s="584"/>
      <c r="BN172" s="584"/>
      <c r="BO172" s="584"/>
      <c r="BP172" s="584"/>
      <c r="BQ172" s="593"/>
      <c r="BR172" s="593"/>
      <c r="BS172" s="584"/>
      <c r="BT172" s="584"/>
      <c r="BU172" s="584"/>
      <c r="BV172" s="584"/>
      <c r="BW172" s="593"/>
      <c r="BX172" s="584"/>
      <c r="BY172" s="584"/>
      <c r="BZ172" s="584"/>
      <c r="CA172" s="584"/>
      <c r="CB172" s="584"/>
      <c r="CC172" s="584"/>
      <c r="CD172" s="759"/>
      <c r="CE172" s="584"/>
      <c r="CF172" s="43"/>
      <c r="CG172" s="43"/>
      <c r="CH172" s="43"/>
      <c r="CI172" s="43"/>
      <c r="CJ172" s="43"/>
      <c r="CK172" s="43"/>
      <c r="CL172" s="584"/>
      <c r="CM172" s="584"/>
      <c r="CN172" s="584"/>
      <c r="CO172" s="584"/>
      <c r="CP172" s="584"/>
      <c r="CQ172" s="584"/>
      <c r="CR172" s="584"/>
      <c r="CS172" s="584"/>
      <c r="CT172" s="695"/>
      <c r="CU172" s="695"/>
      <c r="CV172" s="695"/>
    </row>
    <row r="173" ht="13.5" customHeight="1">
      <c r="A173" s="584"/>
      <c r="B173" s="760"/>
      <c r="C173" s="593"/>
      <c r="D173" s="593"/>
      <c r="E173" s="593"/>
      <c r="F173" s="593"/>
      <c r="G173" s="761"/>
      <c r="H173" s="761"/>
      <c r="I173" s="761"/>
      <c r="J173" s="761"/>
      <c r="K173" s="761"/>
      <c r="L173" s="761"/>
      <c r="M173" s="762"/>
      <c r="N173" s="584"/>
      <c r="O173" s="584"/>
      <c r="P173" s="584"/>
      <c r="Q173" s="584"/>
      <c r="R173" s="584"/>
      <c r="S173" s="584"/>
      <c r="T173" s="763"/>
      <c r="U173" s="584"/>
      <c r="V173" s="762"/>
      <c r="W173" s="584"/>
      <c r="X173" s="762"/>
      <c r="Y173" s="762"/>
      <c r="Z173" s="762"/>
      <c r="AA173" s="584"/>
      <c r="AB173" s="762"/>
      <c r="AC173" s="584"/>
      <c r="AD173" s="584"/>
      <c r="AE173" s="584"/>
      <c r="AF173" s="584"/>
      <c r="AG173" s="584"/>
      <c r="AH173" s="584"/>
      <c r="AI173" s="584"/>
      <c r="AJ173" s="584"/>
      <c r="AK173" s="584"/>
      <c r="AL173" s="761"/>
      <c r="AM173" s="762"/>
      <c r="AN173" s="762"/>
      <c r="AO173" s="761"/>
      <c r="AP173" s="761"/>
      <c r="AQ173" s="762"/>
      <c r="AR173" s="593"/>
      <c r="AS173" s="584"/>
      <c r="AT173" s="584"/>
      <c r="AU173" s="584"/>
      <c r="AV173" s="584"/>
      <c r="AW173" s="584"/>
      <c r="AX173" s="593"/>
      <c r="AY173" s="584"/>
      <c r="AZ173" s="584"/>
      <c r="BA173" s="584"/>
      <c r="BB173" s="584"/>
      <c r="BC173" s="584"/>
      <c r="BD173" s="593"/>
      <c r="BE173" s="584"/>
      <c r="BF173" s="584"/>
      <c r="BG173" s="584"/>
      <c r="BH173" s="584"/>
      <c r="BI173" s="584"/>
      <c r="BJ173" s="584"/>
      <c r="BK173" s="593"/>
      <c r="BL173" s="584"/>
      <c r="BM173" s="584"/>
      <c r="BN173" s="584"/>
      <c r="BO173" s="584"/>
      <c r="BP173" s="584"/>
      <c r="BQ173" s="593"/>
      <c r="BR173" s="593"/>
      <c r="BS173" s="584"/>
      <c r="BT173" s="584"/>
      <c r="BU173" s="584"/>
      <c r="BV173" s="584"/>
      <c r="BW173" s="593"/>
      <c r="BX173" s="584"/>
      <c r="BY173" s="584"/>
      <c r="BZ173" s="584"/>
      <c r="CA173" s="584"/>
      <c r="CB173" s="584"/>
      <c r="CC173" s="584"/>
      <c r="CD173" s="759"/>
      <c r="CE173" s="584"/>
      <c r="CF173" s="43"/>
      <c r="CG173" s="43"/>
      <c r="CH173" s="43"/>
      <c r="CI173" s="43"/>
      <c r="CJ173" s="43"/>
      <c r="CK173" s="43"/>
      <c r="CL173" s="584"/>
      <c r="CM173" s="584"/>
      <c r="CN173" s="584"/>
      <c r="CO173" s="584"/>
      <c r="CP173" s="584"/>
      <c r="CQ173" s="584"/>
      <c r="CR173" s="584"/>
      <c r="CS173" s="584"/>
      <c r="CT173" s="695"/>
      <c r="CU173" s="695"/>
      <c r="CV173" s="695"/>
    </row>
    <row r="174" ht="13.5" customHeight="1">
      <c r="A174" s="584"/>
      <c r="B174" s="760"/>
      <c r="C174" s="593"/>
      <c r="D174" s="593"/>
      <c r="E174" s="593"/>
      <c r="F174" s="593"/>
      <c r="G174" s="761"/>
      <c r="H174" s="761"/>
      <c r="I174" s="761"/>
      <c r="J174" s="761"/>
      <c r="K174" s="761"/>
      <c r="L174" s="761"/>
      <c r="M174" s="762"/>
      <c r="N174" s="584"/>
      <c r="O174" s="584"/>
      <c r="P174" s="584"/>
      <c r="Q174" s="584"/>
      <c r="R174" s="584"/>
      <c r="S174" s="584"/>
      <c r="T174" s="763"/>
      <c r="U174" s="584"/>
      <c r="V174" s="762"/>
      <c r="W174" s="584"/>
      <c r="X174" s="762"/>
      <c r="Y174" s="762"/>
      <c r="Z174" s="762"/>
      <c r="AA174" s="584"/>
      <c r="AB174" s="762"/>
      <c r="AC174" s="584"/>
      <c r="AD174" s="584"/>
      <c r="AE174" s="584"/>
      <c r="AF174" s="584"/>
      <c r="AG174" s="584"/>
      <c r="AH174" s="584"/>
      <c r="AI174" s="584"/>
      <c r="AJ174" s="584"/>
      <c r="AK174" s="584"/>
      <c r="AL174" s="761"/>
      <c r="AM174" s="762"/>
      <c r="AN174" s="762"/>
      <c r="AO174" s="761"/>
      <c r="AP174" s="761"/>
      <c r="AQ174" s="762"/>
      <c r="AR174" s="593"/>
      <c r="AS174" s="584"/>
      <c r="AT174" s="584"/>
      <c r="AU174" s="584"/>
      <c r="AV174" s="584"/>
      <c r="AW174" s="584"/>
      <c r="AX174" s="593"/>
      <c r="AY174" s="584"/>
      <c r="AZ174" s="584"/>
      <c r="BA174" s="584"/>
      <c r="BB174" s="584"/>
      <c r="BC174" s="584"/>
      <c r="BD174" s="593"/>
      <c r="BE174" s="584"/>
      <c r="BF174" s="584"/>
      <c r="BG174" s="584"/>
      <c r="BH174" s="584"/>
      <c r="BI174" s="584"/>
      <c r="BJ174" s="584"/>
      <c r="BK174" s="593"/>
      <c r="BL174" s="584"/>
      <c r="BM174" s="584"/>
      <c r="BN174" s="584"/>
      <c r="BO174" s="584"/>
      <c r="BP174" s="584"/>
      <c r="BQ174" s="593"/>
      <c r="BR174" s="593"/>
      <c r="BS174" s="584"/>
      <c r="BT174" s="584"/>
      <c r="BU174" s="584"/>
      <c r="BV174" s="584"/>
      <c r="BW174" s="593"/>
      <c r="BX174" s="584"/>
      <c r="BY174" s="584"/>
      <c r="BZ174" s="584"/>
      <c r="CA174" s="584"/>
      <c r="CB174" s="584"/>
      <c r="CC174" s="584"/>
      <c r="CD174" s="759"/>
      <c r="CE174" s="584"/>
      <c r="CF174" s="43"/>
      <c r="CG174" s="43"/>
      <c r="CH174" s="43"/>
      <c r="CI174" s="43"/>
      <c r="CJ174" s="43"/>
      <c r="CK174" s="43"/>
      <c r="CL174" s="584"/>
      <c r="CM174" s="584"/>
      <c r="CN174" s="584"/>
      <c r="CO174" s="584"/>
      <c r="CP174" s="584"/>
      <c r="CQ174" s="584"/>
      <c r="CR174" s="584"/>
      <c r="CS174" s="584"/>
      <c r="CT174" s="695"/>
      <c r="CU174" s="695"/>
      <c r="CV174" s="695"/>
    </row>
    <row r="175" ht="13.5" customHeight="1">
      <c r="A175" s="584"/>
      <c r="B175" s="760"/>
      <c r="C175" s="593"/>
      <c r="D175" s="593"/>
      <c r="E175" s="593"/>
      <c r="F175" s="593"/>
      <c r="G175" s="761"/>
      <c r="H175" s="761"/>
      <c r="I175" s="761"/>
      <c r="J175" s="761"/>
      <c r="K175" s="761"/>
      <c r="L175" s="761"/>
      <c r="M175" s="762"/>
      <c r="N175" s="584"/>
      <c r="O175" s="584"/>
      <c r="P175" s="584"/>
      <c r="Q175" s="584"/>
      <c r="R175" s="584"/>
      <c r="S175" s="584"/>
      <c r="T175" s="763"/>
      <c r="U175" s="584"/>
      <c r="V175" s="762"/>
      <c r="W175" s="584"/>
      <c r="X175" s="762"/>
      <c r="Y175" s="762"/>
      <c r="Z175" s="762"/>
      <c r="AA175" s="584"/>
      <c r="AB175" s="762"/>
      <c r="AC175" s="584"/>
      <c r="AD175" s="584"/>
      <c r="AE175" s="584"/>
      <c r="AF175" s="584"/>
      <c r="AG175" s="584"/>
      <c r="AH175" s="584"/>
      <c r="AI175" s="584"/>
      <c r="AJ175" s="584"/>
      <c r="AK175" s="584"/>
      <c r="AL175" s="761"/>
      <c r="AM175" s="762"/>
      <c r="AN175" s="762"/>
      <c r="AO175" s="761"/>
      <c r="AP175" s="761"/>
      <c r="AQ175" s="762"/>
      <c r="AR175" s="593"/>
      <c r="AS175" s="584"/>
      <c r="AT175" s="584"/>
      <c r="AU175" s="584"/>
      <c r="AV175" s="584"/>
      <c r="AW175" s="584"/>
      <c r="AX175" s="593"/>
      <c r="AY175" s="584"/>
      <c r="AZ175" s="584"/>
      <c r="BA175" s="584"/>
      <c r="BB175" s="584"/>
      <c r="BC175" s="584"/>
      <c r="BD175" s="593"/>
      <c r="BE175" s="584"/>
      <c r="BF175" s="584"/>
      <c r="BG175" s="584"/>
      <c r="BH175" s="584"/>
      <c r="BI175" s="584"/>
      <c r="BJ175" s="584"/>
      <c r="BK175" s="593"/>
      <c r="BL175" s="584"/>
      <c r="BM175" s="584"/>
      <c r="BN175" s="584"/>
      <c r="BO175" s="584"/>
      <c r="BP175" s="584"/>
      <c r="BQ175" s="593"/>
      <c r="BR175" s="593"/>
      <c r="BS175" s="584"/>
      <c r="BT175" s="584"/>
      <c r="BU175" s="584"/>
      <c r="BV175" s="584"/>
      <c r="BW175" s="593"/>
      <c r="BX175" s="584"/>
      <c r="BY175" s="584"/>
      <c r="BZ175" s="584"/>
      <c r="CA175" s="584"/>
      <c r="CB175" s="584"/>
      <c r="CC175" s="584"/>
      <c r="CD175" s="759"/>
      <c r="CE175" s="584"/>
      <c r="CF175" s="43"/>
      <c r="CG175" s="43"/>
      <c r="CH175" s="43"/>
      <c r="CI175" s="43"/>
      <c r="CJ175" s="43"/>
      <c r="CK175" s="43"/>
      <c r="CL175" s="584"/>
      <c r="CM175" s="584"/>
      <c r="CN175" s="584"/>
      <c r="CO175" s="584"/>
      <c r="CP175" s="584"/>
      <c r="CQ175" s="584"/>
      <c r="CR175" s="584"/>
      <c r="CS175" s="584"/>
      <c r="CT175" s="695"/>
      <c r="CU175" s="695"/>
      <c r="CV175" s="695"/>
    </row>
    <row r="176" ht="13.5" customHeight="1">
      <c r="A176" s="584"/>
      <c r="B176" s="760"/>
      <c r="C176" s="593"/>
      <c r="D176" s="593"/>
      <c r="E176" s="593"/>
      <c r="F176" s="593"/>
      <c r="G176" s="761"/>
      <c r="H176" s="761"/>
      <c r="I176" s="761"/>
      <c r="J176" s="761"/>
      <c r="K176" s="761"/>
      <c r="L176" s="761"/>
      <c r="M176" s="762"/>
      <c r="N176" s="584"/>
      <c r="O176" s="584"/>
      <c r="P176" s="584"/>
      <c r="Q176" s="584"/>
      <c r="R176" s="584"/>
      <c r="S176" s="584"/>
      <c r="T176" s="763"/>
      <c r="U176" s="584"/>
      <c r="V176" s="762"/>
      <c r="W176" s="584"/>
      <c r="X176" s="762"/>
      <c r="Y176" s="762"/>
      <c r="Z176" s="762"/>
      <c r="AA176" s="584"/>
      <c r="AB176" s="762"/>
      <c r="AC176" s="584"/>
      <c r="AD176" s="584"/>
      <c r="AE176" s="584"/>
      <c r="AF176" s="584"/>
      <c r="AG176" s="584"/>
      <c r="AH176" s="584"/>
      <c r="AI176" s="584"/>
      <c r="AJ176" s="584"/>
      <c r="AK176" s="584"/>
      <c r="AL176" s="761"/>
      <c r="AM176" s="762"/>
      <c r="AN176" s="762"/>
      <c r="AO176" s="761"/>
      <c r="AP176" s="761"/>
      <c r="AQ176" s="762"/>
      <c r="AR176" s="593"/>
      <c r="AS176" s="584"/>
      <c r="AT176" s="584"/>
      <c r="AU176" s="584"/>
      <c r="AV176" s="584"/>
      <c r="AW176" s="584"/>
      <c r="AX176" s="593"/>
      <c r="AY176" s="584"/>
      <c r="AZ176" s="584"/>
      <c r="BA176" s="584"/>
      <c r="BB176" s="584"/>
      <c r="BC176" s="584"/>
      <c r="BD176" s="593"/>
      <c r="BE176" s="584"/>
      <c r="BF176" s="584"/>
      <c r="BG176" s="584"/>
      <c r="BH176" s="584"/>
      <c r="BI176" s="584"/>
      <c r="BJ176" s="584"/>
      <c r="BK176" s="593"/>
      <c r="BL176" s="584"/>
      <c r="BM176" s="584"/>
      <c r="BN176" s="584"/>
      <c r="BO176" s="584"/>
      <c r="BP176" s="584"/>
      <c r="BQ176" s="593"/>
      <c r="BR176" s="593"/>
      <c r="BS176" s="584"/>
      <c r="BT176" s="584"/>
      <c r="BU176" s="584"/>
      <c r="BV176" s="584"/>
      <c r="BW176" s="593"/>
      <c r="BX176" s="584"/>
      <c r="BY176" s="584"/>
      <c r="BZ176" s="584"/>
      <c r="CA176" s="584"/>
      <c r="CB176" s="584"/>
      <c r="CC176" s="584"/>
      <c r="CD176" s="759"/>
      <c r="CE176" s="584"/>
      <c r="CF176" s="43"/>
      <c r="CG176" s="43"/>
      <c r="CH176" s="43"/>
      <c r="CI176" s="43"/>
      <c r="CJ176" s="43"/>
      <c r="CK176" s="43"/>
      <c r="CL176" s="584"/>
      <c r="CM176" s="584"/>
      <c r="CN176" s="584"/>
      <c r="CO176" s="584"/>
      <c r="CP176" s="584"/>
      <c r="CQ176" s="584"/>
      <c r="CR176" s="584"/>
      <c r="CS176" s="584"/>
      <c r="CT176" s="695"/>
      <c r="CU176" s="695"/>
      <c r="CV176" s="695"/>
    </row>
    <row r="177" ht="13.5" customHeight="1">
      <c r="A177" s="584"/>
      <c r="B177" s="760"/>
      <c r="C177" s="593"/>
      <c r="D177" s="593"/>
      <c r="E177" s="593"/>
      <c r="F177" s="593"/>
      <c r="G177" s="761"/>
      <c r="H177" s="761"/>
      <c r="I177" s="761"/>
      <c r="J177" s="761"/>
      <c r="K177" s="761"/>
      <c r="L177" s="761"/>
      <c r="M177" s="762"/>
      <c r="N177" s="584"/>
      <c r="O177" s="584"/>
      <c r="P177" s="584"/>
      <c r="Q177" s="584"/>
      <c r="R177" s="584"/>
      <c r="S177" s="584"/>
      <c r="T177" s="763"/>
      <c r="U177" s="584"/>
      <c r="V177" s="762"/>
      <c r="W177" s="584"/>
      <c r="X177" s="762"/>
      <c r="Y177" s="762"/>
      <c r="Z177" s="762"/>
      <c r="AA177" s="584"/>
      <c r="AB177" s="762"/>
      <c r="AC177" s="584"/>
      <c r="AD177" s="584"/>
      <c r="AE177" s="584"/>
      <c r="AF177" s="584"/>
      <c r="AG177" s="584"/>
      <c r="AH177" s="584"/>
      <c r="AI177" s="584"/>
      <c r="AJ177" s="584"/>
      <c r="AK177" s="584"/>
      <c r="AL177" s="761"/>
      <c r="AM177" s="762"/>
      <c r="AN177" s="762"/>
      <c r="AO177" s="761"/>
      <c r="AP177" s="761"/>
      <c r="AQ177" s="762"/>
      <c r="AR177" s="593"/>
      <c r="AS177" s="584"/>
      <c r="AT177" s="584"/>
      <c r="AU177" s="584"/>
      <c r="AV177" s="584"/>
      <c r="AW177" s="584"/>
      <c r="AX177" s="593"/>
      <c r="AY177" s="584"/>
      <c r="AZ177" s="584"/>
      <c r="BA177" s="584"/>
      <c r="BB177" s="584"/>
      <c r="BC177" s="584"/>
      <c r="BD177" s="593"/>
      <c r="BE177" s="584"/>
      <c r="BF177" s="584"/>
      <c r="BG177" s="584"/>
      <c r="BH177" s="584"/>
      <c r="BI177" s="584"/>
      <c r="BJ177" s="584"/>
      <c r="BK177" s="593"/>
      <c r="BL177" s="584"/>
      <c r="BM177" s="584"/>
      <c r="BN177" s="584"/>
      <c r="BO177" s="584"/>
      <c r="BP177" s="584"/>
      <c r="BQ177" s="593"/>
      <c r="BR177" s="593"/>
      <c r="BS177" s="584"/>
      <c r="BT177" s="584"/>
      <c r="BU177" s="584"/>
      <c r="BV177" s="584"/>
      <c r="BW177" s="593"/>
      <c r="BX177" s="584"/>
      <c r="BY177" s="584"/>
      <c r="BZ177" s="584"/>
      <c r="CA177" s="584"/>
      <c r="CB177" s="584"/>
      <c r="CC177" s="584"/>
      <c r="CD177" s="759"/>
      <c r="CE177" s="584"/>
      <c r="CF177" s="43"/>
      <c r="CG177" s="43"/>
      <c r="CH177" s="43"/>
      <c r="CI177" s="43"/>
      <c r="CJ177" s="43"/>
      <c r="CK177" s="43"/>
      <c r="CL177" s="584"/>
      <c r="CM177" s="584"/>
      <c r="CN177" s="584"/>
      <c r="CO177" s="584"/>
      <c r="CP177" s="584"/>
      <c r="CQ177" s="584"/>
      <c r="CR177" s="584"/>
      <c r="CS177" s="584"/>
      <c r="CT177" s="695"/>
      <c r="CU177" s="695"/>
      <c r="CV177" s="695"/>
    </row>
    <row r="178" ht="13.5" customHeight="1">
      <c r="A178" s="714"/>
      <c r="B178" s="760"/>
      <c r="C178" s="593"/>
      <c r="D178" s="593"/>
      <c r="E178" s="593"/>
      <c r="F178" s="593"/>
      <c r="G178" s="761"/>
      <c r="H178" s="761"/>
      <c r="I178" s="761"/>
      <c r="J178" s="761"/>
      <c r="K178" s="761"/>
      <c r="L178" s="761"/>
      <c r="M178" s="762"/>
      <c r="N178" s="714"/>
      <c r="O178" s="714"/>
      <c r="P178" s="714"/>
      <c r="Q178" s="714"/>
      <c r="R178" s="714"/>
      <c r="S178" s="714"/>
      <c r="T178" s="763"/>
      <c r="U178" s="714"/>
      <c r="V178" s="762"/>
      <c r="W178" s="714"/>
      <c r="X178" s="762"/>
      <c r="Y178" s="762"/>
      <c r="Z178" s="762"/>
      <c r="AA178" s="714"/>
      <c r="AB178" s="762"/>
      <c r="AC178" s="714"/>
      <c r="AD178" s="714"/>
      <c r="AE178" s="714"/>
      <c r="AF178" s="714"/>
      <c r="AG178" s="714"/>
      <c r="AH178" s="714"/>
      <c r="AI178" s="714"/>
      <c r="AJ178" s="714"/>
      <c r="AK178" s="714"/>
      <c r="AL178" s="761"/>
      <c r="AM178" s="762"/>
      <c r="AN178" s="762"/>
      <c r="AO178" s="761"/>
      <c r="AP178" s="761"/>
      <c r="AQ178" s="762"/>
      <c r="AR178" s="593"/>
      <c r="AS178" s="714"/>
      <c r="AT178" s="714"/>
      <c r="AU178" s="714"/>
      <c r="AV178" s="714"/>
      <c r="AW178" s="714"/>
      <c r="AX178" s="593"/>
      <c r="AY178" s="714"/>
      <c r="AZ178" s="714"/>
      <c r="BA178" s="714"/>
      <c r="BB178" s="714"/>
      <c r="BC178" s="714"/>
      <c r="BD178" s="593"/>
      <c r="BE178" s="714"/>
      <c r="BF178" s="714"/>
      <c r="BG178" s="714"/>
      <c r="BH178" s="714"/>
      <c r="BI178" s="714"/>
      <c r="BJ178" s="714"/>
      <c r="BK178" s="593"/>
      <c r="BL178" s="714"/>
      <c r="BM178" s="714"/>
      <c r="BN178" s="714"/>
      <c r="BO178" s="714"/>
      <c r="BP178" s="714"/>
      <c r="BQ178" s="593"/>
      <c r="BR178" s="593"/>
      <c r="BS178" s="714"/>
      <c r="BT178" s="714"/>
      <c r="BU178" s="714"/>
      <c r="BV178" s="714"/>
      <c r="BW178" s="593"/>
      <c r="BX178" s="714"/>
      <c r="BY178" s="714"/>
      <c r="BZ178" s="714"/>
      <c r="CA178" s="714"/>
      <c r="CB178" s="714"/>
      <c r="CC178" s="714"/>
      <c r="CD178" s="759"/>
      <c r="CE178" s="584"/>
      <c r="CF178" s="43"/>
      <c r="CG178" s="43"/>
      <c r="CH178" s="43"/>
      <c r="CI178" s="43"/>
      <c r="CJ178" s="43"/>
      <c r="CK178" s="43"/>
      <c r="CL178" s="584"/>
      <c r="CM178" s="584"/>
      <c r="CN178" s="584"/>
      <c r="CO178" s="584"/>
      <c r="CP178" s="584"/>
      <c r="CQ178" s="584"/>
      <c r="CR178" s="584"/>
      <c r="CS178" s="584"/>
      <c r="CT178" s="695"/>
      <c r="CU178" s="695"/>
      <c r="CV178" s="695"/>
    </row>
    <row r="179" ht="15.75" customHeight="1">
      <c r="A179" s="714"/>
      <c r="B179" s="760"/>
      <c r="C179" s="593"/>
      <c r="D179" s="593"/>
      <c r="E179" s="593"/>
      <c r="F179" s="593"/>
      <c r="G179" s="761"/>
      <c r="H179" s="761"/>
      <c r="I179" s="761"/>
      <c r="J179" s="761"/>
      <c r="K179" s="761"/>
      <c r="L179" s="761"/>
      <c r="M179" s="762"/>
      <c r="N179" s="714"/>
      <c r="O179" s="714"/>
      <c r="P179" s="714"/>
      <c r="Q179" s="714"/>
      <c r="R179" s="714"/>
      <c r="S179" s="714"/>
      <c r="T179" s="763"/>
      <c r="U179" s="714"/>
      <c r="V179" s="762"/>
      <c r="W179" s="714"/>
      <c r="X179" s="762"/>
      <c r="Y179" s="762"/>
      <c r="Z179" s="762"/>
      <c r="AA179" s="714"/>
      <c r="AB179" s="762"/>
      <c r="AC179" s="714"/>
      <c r="AD179" s="714"/>
      <c r="AE179" s="714"/>
      <c r="AF179" s="714"/>
      <c r="AG179" s="714"/>
      <c r="AH179" s="714"/>
      <c r="AI179" s="714"/>
      <c r="AJ179" s="714"/>
      <c r="AK179" s="714"/>
      <c r="AL179" s="761"/>
      <c r="AM179" s="762"/>
      <c r="AN179" s="762"/>
      <c r="AO179" s="761"/>
      <c r="AP179" s="761"/>
      <c r="AQ179" s="762"/>
      <c r="AR179" s="593"/>
      <c r="AS179" s="714"/>
      <c r="AT179" s="714"/>
      <c r="AU179" s="714"/>
      <c r="AV179" s="714"/>
      <c r="AW179" s="714"/>
      <c r="AX179" s="593"/>
      <c r="AY179" s="714"/>
      <c r="AZ179" s="714"/>
      <c r="BA179" s="714"/>
      <c r="BB179" s="714"/>
      <c r="BC179" s="714"/>
      <c r="BD179" s="593"/>
      <c r="BE179" s="714"/>
      <c r="BF179" s="714"/>
      <c r="BG179" s="714"/>
      <c r="BH179" s="714"/>
      <c r="BI179" s="714"/>
      <c r="BJ179" s="714"/>
      <c r="BK179" s="593"/>
      <c r="BL179" s="714"/>
      <c r="BM179" s="714"/>
      <c r="BN179" s="714"/>
      <c r="BO179" s="714"/>
      <c r="BP179" s="714"/>
      <c r="BQ179" s="593"/>
      <c r="BR179" s="593"/>
      <c r="BS179" s="714"/>
      <c r="BT179" s="714"/>
      <c r="BU179" s="714"/>
      <c r="BV179" s="714"/>
      <c r="BW179" s="593"/>
      <c r="BX179" s="714"/>
      <c r="BY179" s="714"/>
      <c r="BZ179" s="714"/>
      <c r="CA179" s="714"/>
      <c r="CB179" s="714"/>
      <c r="CC179" s="714"/>
      <c r="CD179" s="759"/>
      <c r="CE179" s="714"/>
      <c r="CF179" s="765"/>
      <c r="CG179" s="765"/>
      <c r="CH179" s="765"/>
      <c r="CI179" s="765"/>
      <c r="CJ179" s="765"/>
      <c r="CK179" s="765"/>
      <c r="CL179" s="714"/>
      <c r="CM179" s="714"/>
      <c r="CN179" s="714"/>
      <c r="CO179" s="714"/>
      <c r="CP179" s="714"/>
      <c r="CQ179" s="714"/>
      <c r="CR179" s="714"/>
      <c r="CS179" s="714"/>
      <c r="CT179" s="766"/>
      <c r="CU179" s="766"/>
      <c r="CV179" s="766"/>
    </row>
    <row r="180" ht="15.75" customHeight="1">
      <c r="A180" s="714"/>
      <c r="B180" s="760"/>
      <c r="C180" s="593"/>
      <c r="D180" s="593"/>
      <c r="E180" s="593"/>
      <c r="F180" s="593"/>
      <c r="G180" s="761"/>
      <c r="H180" s="761"/>
      <c r="I180" s="761"/>
      <c r="J180" s="761"/>
      <c r="K180" s="761"/>
      <c r="L180" s="761"/>
      <c r="M180" s="762"/>
      <c r="N180" s="714"/>
      <c r="O180" s="714"/>
      <c r="P180" s="714"/>
      <c r="Q180" s="714"/>
      <c r="R180" s="714"/>
      <c r="S180" s="714"/>
      <c r="T180" s="763"/>
      <c r="U180" s="714"/>
      <c r="V180" s="762"/>
      <c r="W180" s="714"/>
      <c r="X180" s="762"/>
      <c r="Y180" s="762"/>
      <c r="Z180" s="762"/>
      <c r="AA180" s="714"/>
      <c r="AB180" s="762"/>
      <c r="AC180" s="714"/>
      <c r="AD180" s="714"/>
      <c r="AE180" s="714"/>
      <c r="AF180" s="714"/>
      <c r="AG180" s="714"/>
      <c r="AH180" s="714"/>
      <c r="AI180" s="714"/>
      <c r="AJ180" s="714"/>
      <c r="AK180" s="714"/>
      <c r="AL180" s="761"/>
      <c r="AM180" s="762"/>
      <c r="AN180" s="762"/>
      <c r="AO180" s="761"/>
      <c r="AP180" s="761"/>
      <c r="AQ180" s="762"/>
      <c r="AR180" s="593"/>
      <c r="AS180" s="714"/>
      <c r="AT180" s="714"/>
      <c r="AU180" s="714"/>
      <c r="AV180" s="714"/>
      <c r="AW180" s="714"/>
      <c r="AX180" s="593"/>
      <c r="AY180" s="714"/>
      <c r="AZ180" s="714"/>
      <c r="BA180" s="714"/>
      <c r="BB180" s="714"/>
      <c r="BC180" s="714"/>
      <c r="BD180" s="593"/>
      <c r="BE180" s="714"/>
      <c r="BF180" s="714"/>
      <c r="BG180" s="714"/>
      <c r="BH180" s="714"/>
      <c r="BI180" s="714"/>
      <c r="BJ180" s="714"/>
      <c r="BK180" s="593"/>
      <c r="BL180" s="714"/>
      <c r="BM180" s="714"/>
      <c r="BN180" s="714"/>
      <c r="BO180" s="714"/>
      <c r="BP180" s="714"/>
      <c r="BQ180" s="593"/>
      <c r="BR180" s="593"/>
      <c r="BS180" s="714"/>
      <c r="BT180" s="714"/>
      <c r="BU180" s="714"/>
      <c r="BV180" s="714"/>
      <c r="BW180" s="593"/>
      <c r="BX180" s="714"/>
      <c r="BY180" s="714"/>
      <c r="BZ180" s="714"/>
      <c r="CA180" s="714"/>
      <c r="CB180" s="714"/>
      <c r="CC180" s="714"/>
      <c r="CD180" s="759"/>
      <c r="CE180" s="714"/>
      <c r="CF180" s="765"/>
      <c r="CG180" s="765"/>
      <c r="CH180" s="765"/>
      <c r="CI180" s="765"/>
      <c r="CJ180" s="765"/>
      <c r="CK180" s="765"/>
      <c r="CL180" s="714"/>
      <c r="CM180" s="714"/>
      <c r="CN180" s="714"/>
      <c r="CO180" s="714"/>
      <c r="CP180" s="714"/>
      <c r="CQ180" s="714"/>
      <c r="CR180" s="714"/>
      <c r="CS180" s="714"/>
      <c r="CT180" s="766"/>
      <c r="CU180" s="766"/>
      <c r="CV180" s="766"/>
    </row>
    <row r="181" ht="15.75" customHeight="1">
      <c r="A181" s="714"/>
      <c r="B181" s="760"/>
      <c r="C181" s="593"/>
      <c r="D181" s="593"/>
      <c r="E181" s="593"/>
      <c r="F181" s="593"/>
      <c r="G181" s="761"/>
      <c r="H181" s="761"/>
      <c r="I181" s="761"/>
      <c r="J181" s="761"/>
      <c r="K181" s="761"/>
      <c r="L181" s="761"/>
      <c r="M181" s="762"/>
      <c r="N181" s="714"/>
      <c r="O181" s="714"/>
      <c r="P181" s="714"/>
      <c r="Q181" s="714"/>
      <c r="R181" s="714"/>
      <c r="S181" s="714"/>
      <c r="T181" s="763"/>
      <c r="U181" s="714"/>
      <c r="V181" s="762"/>
      <c r="W181" s="714"/>
      <c r="X181" s="762"/>
      <c r="Y181" s="762"/>
      <c r="Z181" s="762"/>
      <c r="AA181" s="714"/>
      <c r="AB181" s="762"/>
      <c r="AC181" s="714"/>
      <c r="AD181" s="714"/>
      <c r="AE181" s="714"/>
      <c r="AF181" s="714"/>
      <c r="AG181" s="714"/>
      <c r="AH181" s="714"/>
      <c r="AI181" s="714"/>
      <c r="AJ181" s="714"/>
      <c r="AK181" s="714"/>
      <c r="AL181" s="761"/>
      <c r="AM181" s="762"/>
      <c r="AN181" s="762"/>
      <c r="AO181" s="761"/>
      <c r="AP181" s="761"/>
      <c r="AQ181" s="762"/>
      <c r="AR181" s="593"/>
      <c r="AS181" s="714"/>
      <c r="AT181" s="714"/>
      <c r="AU181" s="714"/>
      <c r="AV181" s="714"/>
      <c r="AW181" s="714"/>
      <c r="AX181" s="593"/>
      <c r="AY181" s="714"/>
      <c r="AZ181" s="714"/>
      <c r="BA181" s="714"/>
      <c r="BB181" s="714"/>
      <c r="BC181" s="714"/>
      <c r="BD181" s="593"/>
      <c r="BE181" s="714"/>
      <c r="BF181" s="714"/>
      <c r="BG181" s="714"/>
      <c r="BH181" s="714"/>
      <c r="BI181" s="714"/>
      <c r="BJ181" s="714"/>
      <c r="BK181" s="593"/>
      <c r="BL181" s="714"/>
      <c r="BM181" s="714"/>
      <c r="BN181" s="714"/>
      <c r="BO181" s="714"/>
      <c r="BP181" s="714"/>
      <c r="BQ181" s="593"/>
      <c r="BR181" s="593"/>
      <c r="BS181" s="714"/>
      <c r="BT181" s="714"/>
      <c r="BU181" s="714"/>
      <c r="BV181" s="714"/>
      <c r="BW181" s="593"/>
      <c r="BX181" s="714"/>
      <c r="BY181" s="714"/>
      <c r="BZ181" s="714"/>
      <c r="CA181" s="714"/>
      <c r="CB181" s="714"/>
      <c r="CC181" s="714"/>
      <c r="CD181" s="759"/>
      <c r="CE181" s="714"/>
      <c r="CF181" s="765"/>
      <c r="CG181" s="765"/>
      <c r="CH181" s="765"/>
      <c r="CI181" s="765"/>
      <c r="CJ181" s="765"/>
      <c r="CK181" s="765"/>
      <c r="CL181" s="714"/>
      <c r="CM181" s="714"/>
      <c r="CN181" s="714"/>
      <c r="CO181" s="714"/>
      <c r="CP181" s="714"/>
      <c r="CQ181" s="714"/>
      <c r="CR181" s="714"/>
      <c r="CS181" s="714"/>
      <c r="CT181" s="766"/>
      <c r="CU181" s="766"/>
      <c r="CV181" s="766"/>
    </row>
    <row r="182" ht="15.75" customHeight="1">
      <c r="A182" s="714"/>
      <c r="B182" s="760"/>
      <c r="C182" s="593"/>
      <c r="D182" s="593"/>
      <c r="E182" s="593"/>
      <c r="F182" s="593"/>
      <c r="G182" s="761"/>
      <c r="H182" s="761"/>
      <c r="I182" s="761"/>
      <c r="J182" s="761"/>
      <c r="K182" s="761"/>
      <c r="L182" s="761"/>
      <c r="M182" s="762"/>
      <c r="N182" s="714"/>
      <c r="O182" s="714"/>
      <c r="P182" s="714"/>
      <c r="Q182" s="714"/>
      <c r="R182" s="714"/>
      <c r="S182" s="714"/>
      <c r="T182" s="763"/>
      <c r="U182" s="714"/>
      <c r="V182" s="762"/>
      <c r="W182" s="714"/>
      <c r="X182" s="762"/>
      <c r="Y182" s="762"/>
      <c r="Z182" s="762"/>
      <c r="AA182" s="714"/>
      <c r="AB182" s="762"/>
      <c r="AC182" s="714"/>
      <c r="AD182" s="714"/>
      <c r="AE182" s="714"/>
      <c r="AF182" s="714"/>
      <c r="AG182" s="714"/>
      <c r="AH182" s="714"/>
      <c r="AI182" s="714"/>
      <c r="AJ182" s="714"/>
      <c r="AK182" s="714"/>
      <c r="AL182" s="761"/>
      <c r="AM182" s="762"/>
      <c r="AN182" s="762"/>
      <c r="AO182" s="761"/>
      <c r="AP182" s="761"/>
      <c r="AQ182" s="762"/>
      <c r="AR182" s="593"/>
      <c r="AS182" s="714"/>
      <c r="AT182" s="714"/>
      <c r="AU182" s="714"/>
      <c r="AV182" s="714"/>
      <c r="AW182" s="714"/>
      <c r="AX182" s="593"/>
      <c r="AY182" s="714"/>
      <c r="AZ182" s="714"/>
      <c r="BA182" s="714"/>
      <c r="BB182" s="714"/>
      <c r="BC182" s="714"/>
      <c r="BD182" s="593"/>
      <c r="BE182" s="714"/>
      <c r="BF182" s="714"/>
      <c r="BG182" s="714"/>
      <c r="BH182" s="714"/>
      <c r="BI182" s="714"/>
      <c r="BJ182" s="714"/>
      <c r="BK182" s="593"/>
      <c r="BL182" s="714"/>
      <c r="BM182" s="714"/>
      <c r="BN182" s="714"/>
      <c r="BO182" s="714"/>
      <c r="BP182" s="714"/>
      <c r="BQ182" s="593"/>
      <c r="BR182" s="593"/>
      <c r="BS182" s="714"/>
      <c r="BT182" s="714"/>
      <c r="BU182" s="714"/>
      <c r="BV182" s="714"/>
      <c r="BW182" s="593"/>
      <c r="BX182" s="714"/>
      <c r="BY182" s="714"/>
      <c r="BZ182" s="714"/>
      <c r="CA182" s="714"/>
      <c r="CB182" s="714"/>
      <c r="CC182" s="714"/>
      <c r="CD182" s="759"/>
      <c r="CE182" s="714"/>
      <c r="CF182" s="765"/>
      <c r="CG182" s="765"/>
      <c r="CH182" s="765"/>
      <c r="CI182" s="765"/>
      <c r="CJ182" s="765"/>
      <c r="CK182" s="765"/>
      <c r="CL182" s="714"/>
      <c r="CM182" s="714"/>
      <c r="CN182" s="714"/>
      <c r="CO182" s="714"/>
      <c r="CP182" s="714"/>
      <c r="CQ182" s="714"/>
      <c r="CR182" s="714"/>
      <c r="CS182" s="714"/>
      <c r="CT182" s="766"/>
      <c r="CU182" s="766"/>
      <c r="CV182" s="766"/>
    </row>
    <row r="183" ht="15.75" customHeight="1">
      <c r="A183" s="714"/>
      <c r="B183" s="760"/>
      <c r="C183" s="593"/>
      <c r="D183" s="593"/>
      <c r="E183" s="593"/>
      <c r="F183" s="593"/>
      <c r="G183" s="761"/>
      <c r="H183" s="761"/>
      <c r="I183" s="761"/>
      <c r="J183" s="761"/>
      <c r="K183" s="761"/>
      <c r="L183" s="761"/>
      <c r="M183" s="762"/>
      <c r="N183" s="714"/>
      <c r="O183" s="714"/>
      <c r="P183" s="714"/>
      <c r="Q183" s="714"/>
      <c r="R183" s="714"/>
      <c r="S183" s="714"/>
      <c r="T183" s="763"/>
      <c r="U183" s="714"/>
      <c r="V183" s="762"/>
      <c r="W183" s="714"/>
      <c r="X183" s="762"/>
      <c r="Y183" s="762"/>
      <c r="Z183" s="762"/>
      <c r="AA183" s="714"/>
      <c r="AB183" s="762"/>
      <c r="AC183" s="714"/>
      <c r="AD183" s="714"/>
      <c r="AE183" s="714"/>
      <c r="AF183" s="714"/>
      <c r="AG183" s="714"/>
      <c r="AH183" s="714"/>
      <c r="AI183" s="714"/>
      <c r="AJ183" s="714"/>
      <c r="AK183" s="714"/>
      <c r="AL183" s="761"/>
      <c r="AM183" s="762"/>
      <c r="AN183" s="762"/>
      <c r="AO183" s="761"/>
      <c r="AP183" s="761"/>
      <c r="AQ183" s="762"/>
      <c r="AR183" s="593"/>
      <c r="AS183" s="714"/>
      <c r="AT183" s="714"/>
      <c r="AU183" s="714"/>
      <c r="AV183" s="714"/>
      <c r="AW183" s="714"/>
      <c r="AX183" s="593"/>
      <c r="AY183" s="714"/>
      <c r="AZ183" s="714"/>
      <c r="BA183" s="714"/>
      <c r="BB183" s="714"/>
      <c r="BC183" s="714"/>
      <c r="BD183" s="593"/>
      <c r="BE183" s="714"/>
      <c r="BF183" s="714"/>
      <c r="BG183" s="714"/>
      <c r="BH183" s="714"/>
      <c r="BI183" s="714"/>
      <c r="BJ183" s="714"/>
      <c r="BK183" s="593"/>
      <c r="BL183" s="714"/>
      <c r="BM183" s="714"/>
      <c r="BN183" s="714"/>
      <c r="BO183" s="714"/>
      <c r="BP183" s="714"/>
      <c r="BQ183" s="593"/>
      <c r="BR183" s="593"/>
      <c r="BS183" s="714"/>
      <c r="BT183" s="714"/>
      <c r="BU183" s="714"/>
      <c r="BV183" s="714"/>
      <c r="BW183" s="593"/>
      <c r="BX183" s="714"/>
      <c r="BY183" s="714"/>
      <c r="BZ183" s="714"/>
      <c r="CA183" s="714"/>
      <c r="CB183" s="714"/>
      <c r="CC183" s="714"/>
      <c r="CD183" s="759"/>
      <c r="CE183" s="714"/>
      <c r="CF183" s="765"/>
      <c r="CG183" s="765"/>
      <c r="CH183" s="765"/>
      <c r="CI183" s="765"/>
      <c r="CJ183" s="765"/>
      <c r="CK183" s="765"/>
      <c r="CL183" s="714"/>
      <c r="CM183" s="714"/>
      <c r="CN183" s="714"/>
      <c r="CO183" s="714"/>
      <c r="CP183" s="714"/>
      <c r="CQ183" s="714"/>
      <c r="CR183" s="714"/>
      <c r="CS183" s="714"/>
      <c r="CT183" s="766"/>
      <c r="CU183" s="766"/>
      <c r="CV183" s="766"/>
    </row>
    <row r="184" ht="15.75" customHeight="1">
      <c r="A184" s="714"/>
      <c r="B184" s="760"/>
      <c r="C184" s="593"/>
      <c r="D184" s="593"/>
      <c r="E184" s="593"/>
      <c r="F184" s="593"/>
      <c r="G184" s="761"/>
      <c r="H184" s="761"/>
      <c r="I184" s="761"/>
      <c r="J184" s="761"/>
      <c r="K184" s="761"/>
      <c r="L184" s="761"/>
      <c r="M184" s="762"/>
      <c r="N184" s="714"/>
      <c r="O184" s="714"/>
      <c r="P184" s="714"/>
      <c r="Q184" s="714"/>
      <c r="R184" s="714"/>
      <c r="S184" s="714"/>
      <c r="T184" s="763"/>
      <c r="U184" s="714"/>
      <c r="V184" s="762"/>
      <c r="W184" s="714"/>
      <c r="X184" s="762"/>
      <c r="Y184" s="762"/>
      <c r="Z184" s="762"/>
      <c r="AA184" s="714"/>
      <c r="AB184" s="762"/>
      <c r="AC184" s="714"/>
      <c r="AD184" s="714"/>
      <c r="AE184" s="714"/>
      <c r="AF184" s="714"/>
      <c r="AG184" s="714"/>
      <c r="AH184" s="714"/>
      <c r="AI184" s="714"/>
      <c r="AJ184" s="714"/>
      <c r="AK184" s="714"/>
      <c r="AL184" s="761"/>
      <c r="AM184" s="762"/>
      <c r="AN184" s="762"/>
      <c r="AO184" s="761"/>
      <c r="AP184" s="761"/>
      <c r="AQ184" s="762"/>
      <c r="AR184" s="593"/>
      <c r="AS184" s="714"/>
      <c r="AT184" s="714"/>
      <c r="AU184" s="714"/>
      <c r="AV184" s="714"/>
      <c r="AW184" s="714"/>
      <c r="AX184" s="593"/>
      <c r="AY184" s="714"/>
      <c r="AZ184" s="714"/>
      <c r="BA184" s="714"/>
      <c r="BB184" s="714"/>
      <c r="BC184" s="714"/>
      <c r="BD184" s="593"/>
      <c r="BE184" s="714"/>
      <c r="BF184" s="714"/>
      <c r="BG184" s="714"/>
      <c r="BH184" s="714"/>
      <c r="BI184" s="714"/>
      <c r="BJ184" s="714"/>
      <c r="BK184" s="593"/>
      <c r="BL184" s="714"/>
      <c r="BM184" s="714"/>
      <c r="BN184" s="714"/>
      <c r="BO184" s="714"/>
      <c r="BP184" s="714"/>
      <c r="BQ184" s="593"/>
      <c r="BR184" s="593"/>
      <c r="BS184" s="714"/>
      <c r="BT184" s="714"/>
      <c r="BU184" s="714"/>
      <c r="BV184" s="714"/>
      <c r="BW184" s="593"/>
      <c r="BX184" s="714"/>
      <c r="BY184" s="714"/>
      <c r="BZ184" s="714"/>
      <c r="CA184" s="714"/>
      <c r="CB184" s="714"/>
      <c r="CC184" s="714"/>
      <c r="CD184" s="759"/>
      <c r="CE184" s="714"/>
      <c r="CF184" s="765"/>
      <c r="CG184" s="765"/>
      <c r="CH184" s="765"/>
      <c r="CI184" s="765"/>
      <c r="CJ184" s="765"/>
      <c r="CK184" s="765"/>
      <c r="CL184" s="714"/>
      <c r="CM184" s="714"/>
      <c r="CN184" s="714"/>
      <c r="CO184" s="714"/>
      <c r="CP184" s="714"/>
      <c r="CQ184" s="714"/>
      <c r="CR184" s="714"/>
      <c r="CS184" s="714"/>
      <c r="CT184" s="766"/>
      <c r="CU184" s="766"/>
      <c r="CV184" s="766"/>
    </row>
    <row r="185" ht="15.75" customHeight="1">
      <c r="A185" s="714"/>
      <c r="B185" s="760"/>
      <c r="C185" s="593"/>
      <c r="D185" s="593"/>
      <c r="E185" s="593"/>
      <c r="F185" s="593"/>
      <c r="G185" s="761"/>
      <c r="H185" s="761"/>
      <c r="I185" s="761"/>
      <c r="J185" s="761"/>
      <c r="K185" s="761"/>
      <c r="L185" s="761"/>
      <c r="M185" s="762"/>
      <c r="N185" s="714"/>
      <c r="O185" s="714"/>
      <c r="P185" s="714"/>
      <c r="Q185" s="714"/>
      <c r="R185" s="714"/>
      <c r="S185" s="714"/>
      <c r="T185" s="763"/>
      <c r="U185" s="714"/>
      <c r="V185" s="762"/>
      <c r="W185" s="714"/>
      <c r="X185" s="762"/>
      <c r="Y185" s="762"/>
      <c r="Z185" s="762"/>
      <c r="AA185" s="714"/>
      <c r="AB185" s="762"/>
      <c r="AC185" s="714"/>
      <c r="AD185" s="714"/>
      <c r="AE185" s="714"/>
      <c r="AF185" s="714"/>
      <c r="AG185" s="714"/>
      <c r="AH185" s="714"/>
      <c r="AI185" s="714"/>
      <c r="AJ185" s="714"/>
      <c r="AK185" s="714"/>
      <c r="AL185" s="761"/>
      <c r="AM185" s="762"/>
      <c r="AN185" s="762"/>
      <c r="AO185" s="761"/>
      <c r="AP185" s="761"/>
      <c r="AQ185" s="762"/>
      <c r="AR185" s="593"/>
      <c r="AS185" s="714"/>
      <c r="AT185" s="714"/>
      <c r="AU185" s="714"/>
      <c r="AV185" s="714"/>
      <c r="AW185" s="714"/>
      <c r="AX185" s="593"/>
      <c r="AY185" s="714"/>
      <c r="AZ185" s="714"/>
      <c r="BA185" s="714"/>
      <c r="BB185" s="714"/>
      <c r="BC185" s="714"/>
      <c r="BD185" s="593"/>
      <c r="BE185" s="714"/>
      <c r="BF185" s="714"/>
      <c r="BG185" s="714"/>
      <c r="BH185" s="714"/>
      <c r="BI185" s="714"/>
      <c r="BJ185" s="714"/>
      <c r="BK185" s="593"/>
      <c r="BL185" s="714"/>
      <c r="BM185" s="714"/>
      <c r="BN185" s="714"/>
      <c r="BO185" s="714"/>
      <c r="BP185" s="714"/>
      <c r="BQ185" s="593"/>
      <c r="BR185" s="593"/>
      <c r="BS185" s="714"/>
      <c r="BT185" s="714"/>
      <c r="BU185" s="714"/>
      <c r="BV185" s="714"/>
      <c r="BW185" s="593"/>
      <c r="BX185" s="714"/>
      <c r="BY185" s="714"/>
      <c r="BZ185" s="714"/>
      <c r="CA185" s="714"/>
      <c r="CB185" s="714"/>
      <c r="CC185" s="714"/>
      <c r="CD185" s="759"/>
      <c r="CE185" s="714"/>
      <c r="CF185" s="765"/>
      <c r="CG185" s="765"/>
      <c r="CH185" s="765"/>
      <c r="CI185" s="765"/>
      <c r="CJ185" s="765"/>
      <c r="CK185" s="765"/>
      <c r="CL185" s="714"/>
      <c r="CM185" s="714"/>
      <c r="CN185" s="714"/>
      <c r="CO185" s="714"/>
      <c r="CP185" s="714"/>
      <c r="CQ185" s="714"/>
      <c r="CR185" s="714"/>
      <c r="CS185" s="714"/>
      <c r="CT185" s="766"/>
      <c r="CU185" s="766"/>
      <c r="CV185" s="766"/>
    </row>
    <row r="186" ht="15.75" customHeight="1">
      <c r="A186" s="714"/>
      <c r="B186" s="760"/>
      <c r="C186" s="593"/>
      <c r="D186" s="593"/>
      <c r="E186" s="593"/>
      <c r="F186" s="593"/>
      <c r="G186" s="761"/>
      <c r="H186" s="761"/>
      <c r="I186" s="761"/>
      <c r="J186" s="761"/>
      <c r="K186" s="761"/>
      <c r="L186" s="761"/>
      <c r="M186" s="762"/>
      <c r="N186" s="714"/>
      <c r="O186" s="714"/>
      <c r="P186" s="714"/>
      <c r="Q186" s="714"/>
      <c r="R186" s="714"/>
      <c r="S186" s="714"/>
      <c r="T186" s="763"/>
      <c r="U186" s="714"/>
      <c r="V186" s="762"/>
      <c r="W186" s="714"/>
      <c r="X186" s="762"/>
      <c r="Y186" s="762"/>
      <c r="Z186" s="762"/>
      <c r="AA186" s="714"/>
      <c r="AB186" s="762"/>
      <c r="AC186" s="714"/>
      <c r="AD186" s="714"/>
      <c r="AE186" s="714"/>
      <c r="AF186" s="714"/>
      <c r="AG186" s="714"/>
      <c r="AH186" s="714"/>
      <c r="AI186" s="714"/>
      <c r="AJ186" s="714"/>
      <c r="AK186" s="714"/>
      <c r="AL186" s="761"/>
      <c r="AM186" s="762"/>
      <c r="AN186" s="762"/>
      <c r="AO186" s="761"/>
      <c r="AP186" s="761"/>
      <c r="AQ186" s="762"/>
      <c r="AR186" s="593"/>
      <c r="AS186" s="714"/>
      <c r="AT186" s="714"/>
      <c r="AU186" s="714"/>
      <c r="AV186" s="714"/>
      <c r="AW186" s="714"/>
      <c r="AX186" s="593"/>
      <c r="AY186" s="714"/>
      <c r="AZ186" s="714"/>
      <c r="BA186" s="714"/>
      <c r="BB186" s="714"/>
      <c r="BC186" s="714"/>
      <c r="BD186" s="593"/>
      <c r="BE186" s="714"/>
      <c r="BF186" s="714"/>
      <c r="BG186" s="714"/>
      <c r="BH186" s="714"/>
      <c r="BI186" s="714"/>
      <c r="BJ186" s="714"/>
      <c r="BK186" s="593"/>
      <c r="BL186" s="714"/>
      <c r="BM186" s="714"/>
      <c r="BN186" s="714"/>
      <c r="BO186" s="714"/>
      <c r="BP186" s="714"/>
      <c r="BQ186" s="593"/>
      <c r="BR186" s="593"/>
      <c r="BS186" s="714"/>
      <c r="BT186" s="714"/>
      <c r="BU186" s="714"/>
      <c r="BV186" s="714"/>
      <c r="BW186" s="593"/>
      <c r="BX186" s="714"/>
      <c r="BY186" s="714"/>
      <c r="BZ186" s="714"/>
      <c r="CA186" s="714"/>
      <c r="CB186" s="714"/>
      <c r="CC186" s="714"/>
      <c r="CD186" s="759"/>
      <c r="CE186" s="714"/>
      <c r="CF186" s="765"/>
      <c r="CG186" s="765"/>
      <c r="CH186" s="765"/>
      <c r="CI186" s="765"/>
      <c r="CJ186" s="765"/>
      <c r="CK186" s="765"/>
      <c r="CL186" s="714"/>
      <c r="CM186" s="714"/>
      <c r="CN186" s="714"/>
      <c r="CO186" s="714"/>
      <c r="CP186" s="714"/>
      <c r="CQ186" s="714"/>
      <c r="CR186" s="714"/>
      <c r="CS186" s="714"/>
      <c r="CT186" s="766"/>
      <c r="CU186" s="766"/>
      <c r="CV186" s="766"/>
    </row>
    <row r="187" ht="15.75" customHeight="1">
      <c r="A187" s="714"/>
      <c r="B187" s="760"/>
      <c r="C187" s="593"/>
      <c r="D187" s="593"/>
      <c r="E187" s="593"/>
      <c r="F187" s="593"/>
      <c r="G187" s="761"/>
      <c r="H187" s="761"/>
      <c r="I187" s="761"/>
      <c r="J187" s="761"/>
      <c r="K187" s="761"/>
      <c r="L187" s="761"/>
      <c r="M187" s="762"/>
      <c r="N187" s="714"/>
      <c r="O187" s="714"/>
      <c r="P187" s="714"/>
      <c r="Q187" s="714"/>
      <c r="R187" s="714"/>
      <c r="S187" s="714"/>
      <c r="T187" s="763"/>
      <c r="U187" s="714"/>
      <c r="V187" s="762"/>
      <c r="W187" s="714"/>
      <c r="X187" s="762"/>
      <c r="Y187" s="762"/>
      <c r="Z187" s="762"/>
      <c r="AA187" s="714"/>
      <c r="AB187" s="762"/>
      <c r="AC187" s="714"/>
      <c r="AD187" s="714"/>
      <c r="AE187" s="714"/>
      <c r="AF187" s="714"/>
      <c r="AG187" s="714"/>
      <c r="AH187" s="714"/>
      <c r="AI187" s="714"/>
      <c r="AJ187" s="714"/>
      <c r="AK187" s="714"/>
      <c r="AL187" s="761"/>
      <c r="AM187" s="762"/>
      <c r="AN187" s="762"/>
      <c r="AO187" s="761"/>
      <c r="AP187" s="761"/>
      <c r="AQ187" s="762"/>
      <c r="AR187" s="593"/>
      <c r="AS187" s="714"/>
      <c r="AT187" s="714"/>
      <c r="AU187" s="714"/>
      <c r="AV187" s="714"/>
      <c r="AW187" s="714"/>
      <c r="AX187" s="593"/>
      <c r="AY187" s="714"/>
      <c r="AZ187" s="714"/>
      <c r="BA187" s="714"/>
      <c r="BB187" s="714"/>
      <c r="BC187" s="714"/>
      <c r="BD187" s="593"/>
      <c r="BE187" s="714"/>
      <c r="BF187" s="714"/>
      <c r="BG187" s="714"/>
      <c r="BH187" s="714"/>
      <c r="BI187" s="714"/>
      <c r="BJ187" s="714"/>
      <c r="BK187" s="593"/>
      <c r="BL187" s="714"/>
      <c r="BM187" s="714"/>
      <c r="BN187" s="714"/>
      <c r="BO187" s="714"/>
      <c r="BP187" s="714"/>
      <c r="BQ187" s="593"/>
      <c r="BR187" s="593"/>
      <c r="BS187" s="714"/>
      <c r="BT187" s="714"/>
      <c r="BU187" s="714"/>
      <c r="BV187" s="714"/>
      <c r="BW187" s="593"/>
      <c r="BX187" s="714"/>
      <c r="BY187" s="714"/>
      <c r="BZ187" s="714"/>
      <c r="CA187" s="714"/>
      <c r="CB187" s="714"/>
      <c r="CC187" s="714"/>
      <c r="CD187" s="759"/>
      <c r="CE187" s="714"/>
      <c r="CF187" s="765"/>
      <c r="CG187" s="765"/>
      <c r="CH187" s="765"/>
      <c r="CI187" s="765"/>
      <c r="CJ187" s="765"/>
      <c r="CK187" s="765"/>
      <c r="CL187" s="714"/>
      <c r="CM187" s="714"/>
      <c r="CN187" s="714"/>
      <c r="CO187" s="714"/>
      <c r="CP187" s="714"/>
      <c r="CQ187" s="714"/>
      <c r="CR187" s="714"/>
      <c r="CS187" s="714"/>
      <c r="CT187" s="766"/>
      <c r="CU187" s="766"/>
      <c r="CV187" s="766"/>
    </row>
    <row r="188" ht="15.75" customHeight="1">
      <c r="A188" s="714"/>
      <c r="B188" s="760"/>
      <c r="C188" s="593"/>
      <c r="D188" s="593"/>
      <c r="E188" s="593"/>
      <c r="F188" s="593"/>
      <c r="G188" s="761"/>
      <c r="H188" s="761"/>
      <c r="I188" s="761"/>
      <c r="J188" s="761"/>
      <c r="K188" s="761"/>
      <c r="L188" s="761"/>
      <c r="M188" s="762"/>
      <c r="N188" s="714"/>
      <c r="O188" s="714"/>
      <c r="P188" s="714"/>
      <c r="Q188" s="714"/>
      <c r="R188" s="714"/>
      <c r="S188" s="714"/>
      <c r="T188" s="763"/>
      <c r="U188" s="714"/>
      <c r="V188" s="762"/>
      <c r="W188" s="714"/>
      <c r="X188" s="762"/>
      <c r="Y188" s="762"/>
      <c r="Z188" s="762"/>
      <c r="AA188" s="714"/>
      <c r="AB188" s="762"/>
      <c r="AC188" s="714"/>
      <c r="AD188" s="714"/>
      <c r="AE188" s="714"/>
      <c r="AF188" s="714"/>
      <c r="AG188" s="714"/>
      <c r="AH188" s="714"/>
      <c r="AI188" s="714"/>
      <c r="AJ188" s="714"/>
      <c r="AK188" s="714"/>
      <c r="AL188" s="761"/>
      <c r="AM188" s="762"/>
      <c r="AN188" s="762"/>
      <c r="AO188" s="761"/>
      <c r="AP188" s="761"/>
      <c r="AQ188" s="762"/>
      <c r="AR188" s="593"/>
      <c r="AS188" s="714"/>
      <c r="AT188" s="714"/>
      <c r="AU188" s="714"/>
      <c r="AV188" s="714"/>
      <c r="AW188" s="714"/>
      <c r="AX188" s="593"/>
      <c r="AY188" s="714"/>
      <c r="AZ188" s="714"/>
      <c r="BA188" s="714"/>
      <c r="BB188" s="714"/>
      <c r="BC188" s="714"/>
      <c r="BD188" s="593"/>
      <c r="BE188" s="714"/>
      <c r="BF188" s="714"/>
      <c r="BG188" s="714"/>
      <c r="BH188" s="714"/>
      <c r="BI188" s="714"/>
      <c r="BJ188" s="714"/>
      <c r="BK188" s="593"/>
      <c r="BL188" s="714"/>
      <c r="BM188" s="714"/>
      <c r="BN188" s="714"/>
      <c r="BO188" s="714"/>
      <c r="BP188" s="714"/>
      <c r="BQ188" s="593"/>
      <c r="BR188" s="593"/>
      <c r="BS188" s="714"/>
      <c r="BT188" s="714"/>
      <c r="BU188" s="714"/>
      <c r="BV188" s="714"/>
      <c r="BW188" s="593"/>
      <c r="BX188" s="714"/>
      <c r="BY188" s="714"/>
      <c r="BZ188" s="714"/>
      <c r="CA188" s="714"/>
      <c r="CB188" s="714"/>
      <c r="CC188" s="714"/>
      <c r="CD188" s="759"/>
      <c r="CE188" s="714"/>
      <c r="CF188" s="765"/>
      <c r="CG188" s="765"/>
      <c r="CH188" s="765"/>
      <c r="CI188" s="765"/>
      <c r="CJ188" s="765"/>
      <c r="CK188" s="765"/>
      <c r="CL188" s="714"/>
      <c r="CM188" s="714"/>
      <c r="CN188" s="714"/>
      <c r="CO188" s="714"/>
      <c r="CP188" s="714"/>
      <c r="CQ188" s="714"/>
      <c r="CR188" s="714"/>
      <c r="CS188" s="714"/>
      <c r="CT188" s="766"/>
      <c r="CU188" s="766"/>
      <c r="CV188" s="766"/>
    </row>
    <row r="189" ht="15.75" customHeight="1">
      <c r="A189" s="714"/>
      <c r="B189" s="760"/>
      <c r="C189" s="593"/>
      <c r="D189" s="593"/>
      <c r="E189" s="593"/>
      <c r="F189" s="593"/>
      <c r="G189" s="761"/>
      <c r="H189" s="761"/>
      <c r="I189" s="761"/>
      <c r="J189" s="761"/>
      <c r="K189" s="761"/>
      <c r="L189" s="761"/>
      <c r="M189" s="762"/>
      <c r="N189" s="714"/>
      <c r="O189" s="714"/>
      <c r="P189" s="714"/>
      <c r="Q189" s="714"/>
      <c r="R189" s="714"/>
      <c r="S189" s="714"/>
      <c r="T189" s="763"/>
      <c r="U189" s="714"/>
      <c r="V189" s="762"/>
      <c r="W189" s="714"/>
      <c r="X189" s="762"/>
      <c r="Y189" s="762"/>
      <c r="Z189" s="762"/>
      <c r="AA189" s="714"/>
      <c r="AB189" s="762"/>
      <c r="AC189" s="714"/>
      <c r="AD189" s="714"/>
      <c r="AE189" s="714"/>
      <c r="AF189" s="714"/>
      <c r="AG189" s="714"/>
      <c r="AH189" s="714"/>
      <c r="AI189" s="714"/>
      <c r="AJ189" s="714"/>
      <c r="AK189" s="714"/>
      <c r="AL189" s="761"/>
      <c r="AM189" s="762"/>
      <c r="AN189" s="762"/>
      <c r="AO189" s="761"/>
      <c r="AP189" s="761"/>
      <c r="AQ189" s="762"/>
      <c r="AR189" s="593"/>
      <c r="AS189" s="714"/>
      <c r="AT189" s="714"/>
      <c r="AU189" s="714"/>
      <c r="AV189" s="714"/>
      <c r="AW189" s="714"/>
      <c r="AX189" s="593"/>
      <c r="AY189" s="714"/>
      <c r="AZ189" s="714"/>
      <c r="BA189" s="714"/>
      <c r="BB189" s="714"/>
      <c r="BC189" s="714"/>
      <c r="BD189" s="593"/>
      <c r="BE189" s="714"/>
      <c r="BF189" s="714"/>
      <c r="BG189" s="714"/>
      <c r="BH189" s="714"/>
      <c r="BI189" s="714"/>
      <c r="BJ189" s="714"/>
      <c r="BK189" s="593"/>
      <c r="BL189" s="714"/>
      <c r="BM189" s="714"/>
      <c r="BN189" s="714"/>
      <c r="BO189" s="714"/>
      <c r="BP189" s="714"/>
      <c r="BQ189" s="593"/>
      <c r="BR189" s="593"/>
      <c r="BS189" s="714"/>
      <c r="BT189" s="714"/>
      <c r="BU189" s="714"/>
      <c r="BV189" s="714"/>
      <c r="BW189" s="593"/>
      <c r="BX189" s="714"/>
      <c r="BY189" s="714"/>
      <c r="BZ189" s="714"/>
      <c r="CA189" s="714"/>
      <c r="CB189" s="714"/>
      <c r="CC189" s="714"/>
      <c r="CD189" s="759"/>
      <c r="CE189" s="714"/>
      <c r="CF189" s="765"/>
      <c r="CG189" s="765"/>
      <c r="CH189" s="765"/>
      <c r="CI189" s="765"/>
      <c r="CJ189" s="765"/>
      <c r="CK189" s="765"/>
      <c r="CL189" s="714"/>
      <c r="CM189" s="714"/>
      <c r="CN189" s="714"/>
      <c r="CO189" s="714"/>
      <c r="CP189" s="714"/>
      <c r="CQ189" s="714"/>
      <c r="CR189" s="714"/>
      <c r="CS189" s="714"/>
      <c r="CT189" s="766"/>
      <c r="CU189" s="766"/>
      <c r="CV189" s="766"/>
    </row>
    <row r="190" ht="15.75" customHeight="1">
      <c r="A190" s="714"/>
      <c r="B190" s="760"/>
      <c r="C190" s="593"/>
      <c r="D190" s="593"/>
      <c r="E190" s="593"/>
      <c r="F190" s="593"/>
      <c r="G190" s="761"/>
      <c r="H190" s="761"/>
      <c r="I190" s="761"/>
      <c r="J190" s="761"/>
      <c r="K190" s="761"/>
      <c r="L190" s="761"/>
      <c r="M190" s="762"/>
      <c r="N190" s="714"/>
      <c r="O190" s="714"/>
      <c r="P190" s="714"/>
      <c r="Q190" s="714"/>
      <c r="R190" s="714"/>
      <c r="S190" s="714"/>
      <c r="T190" s="763"/>
      <c r="U190" s="714"/>
      <c r="V190" s="762"/>
      <c r="W190" s="714"/>
      <c r="X190" s="762"/>
      <c r="Y190" s="762"/>
      <c r="Z190" s="762"/>
      <c r="AA190" s="714"/>
      <c r="AB190" s="762"/>
      <c r="AC190" s="714"/>
      <c r="AD190" s="714"/>
      <c r="AE190" s="714"/>
      <c r="AF190" s="714"/>
      <c r="AG190" s="714"/>
      <c r="AH190" s="714"/>
      <c r="AI190" s="714"/>
      <c r="AJ190" s="714"/>
      <c r="AK190" s="714"/>
      <c r="AL190" s="761"/>
      <c r="AM190" s="762"/>
      <c r="AN190" s="762"/>
      <c r="AO190" s="761"/>
      <c r="AP190" s="761"/>
      <c r="AQ190" s="762"/>
      <c r="AR190" s="593"/>
      <c r="AS190" s="714"/>
      <c r="AT190" s="714"/>
      <c r="AU190" s="714"/>
      <c r="AV190" s="714"/>
      <c r="AW190" s="714"/>
      <c r="AX190" s="593"/>
      <c r="AY190" s="714"/>
      <c r="AZ190" s="714"/>
      <c r="BA190" s="714"/>
      <c r="BB190" s="714"/>
      <c r="BC190" s="714"/>
      <c r="BD190" s="593"/>
      <c r="BE190" s="714"/>
      <c r="BF190" s="714"/>
      <c r="BG190" s="714"/>
      <c r="BH190" s="714"/>
      <c r="BI190" s="714"/>
      <c r="BJ190" s="714"/>
      <c r="BK190" s="593"/>
      <c r="BL190" s="714"/>
      <c r="BM190" s="714"/>
      <c r="BN190" s="714"/>
      <c r="BO190" s="714"/>
      <c r="BP190" s="714"/>
      <c r="BQ190" s="593"/>
      <c r="BR190" s="593"/>
      <c r="BS190" s="714"/>
      <c r="BT190" s="714"/>
      <c r="BU190" s="714"/>
      <c r="BV190" s="714"/>
      <c r="BW190" s="593"/>
      <c r="BX190" s="714"/>
      <c r="BY190" s="714"/>
      <c r="BZ190" s="714"/>
      <c r="CA190" s="714"/>
      <c r="CB190" s="714"/>
      <c r="CC190" s="714"/>
      <c r="CD190" s="759"/>
      <c r="CE190" s="714"/>
      <c r="CF190" s="765"/>
      <c r="CG190" s="765"/>
      <c r="CH190" s="765"/>
      <c r="CI190" s="765"/>
      <c r="CJ190" s="765"/>
      <c r="CK190" s="765"/>
      <c r="CL190" s="714"/>
      <c r="CM190" s="714"/>
      <c r="CN190" s="714"/>
      <c r="CO190" s="714"/>
      <c r="CP190" s="714"/>
      <c r="CQ190" s="714"/>
      <c r="CR190" s="714"/>
      <c r="CS190" s="714"/>
      <c r="CT190" s="766"/>
      <c r="CU190" s="766"/>
      <c r="CV190" s="766"/>
    </row>
    <row r="191" ht="15.75" customHeight="1">
      <c r="A191" s="714"/>
      <c r="B191" s="760"/>
      <c r="C191" s="593"/>
      <c r="D191" s="593"/>
      <c r="E191" s="593"/>
      <c r="F191" s="593"/>
      <c r="G191" s="761"/>
      <c r="H191" s="761"/>
      <c r="I191" s="761"/>
      <c r="J191" s="761"/>
      <c r="K191" s="761"/>
      <c r="L191" s="761"/>
      <c r="M191" s="762"/>
      <c r="N191" s="714"/>
      <c r="O191" s="714"/>
      <c r="P191" s="714"/>
      <c r="Q191" s="714"/>
      <c r="R191" s="714"/>
      <c r="S191" s="714"/>
      <c r="T191" s="763"/>
      <c r="U191" s="714"/>
      <c r="V191" s="762"/>
      <c r="W191" s="714"/>
      <c r="X191" s="762"/>
      <c r="Y191" s="762"/>
      <c r="Z191" s="762"/>
      <c r="AA191" s="714"/>
      <c r="AB191" s="762"/>
      <c r="AC191" s="714"/>
      <c r="AD191" s="714"/>
      <c r="AE191" s="714"/>
      <c r="AF191" s="714"/>
      <c r="AG191" s="714"/>
      <c r="AH191" s="714"/>
      <c r="AI191" s="714"/>
      <c r="AJ191" s="714"/>
      <c r="AK191" s="714"/>
      <c r="AL191" s="761"/>
      <c r="AM191" s="762"/>
      <c r="AN191" s="762"/>
      <c r="AO191" s="761"/>
      <c r="AP191" s="761"/>
      <c r="AQ191" s="762"/>
      <c r="AR191" s="593"/>
      <c r="AS191" s="714"/>
      <c r="AT191" s="714"/>
      <c r="AU191" s="714"/>
      <c r="AV191" s="714"/>
      <c r="AW191" s="714"/>
      <c r="AX191" s="593"/>
      <c r="AY191" s="714"/>
      <c r="AZ191" s="714"/>
      <c r="BA191" s="714"/>
      <c r="BB191" s="714"/>
      <c r="BC191" s="714"/>
      <c r="BD191" s="593"/>
      <c r="BE191" s="714"/>
      <c r="BF191" s="714"/>
      <c r="BG191" s="714"/>
      <c r="BH191" s="714"/>
      <c r="BI191" s="714"/>
      <c r="BJ191" s="714"/>
      <c r="BK191" s="593"/>
      <c r="BL191" s="714"/>
      <c r="BM191" s="714"/>
      <c r="BN191" s="714"/>
      <c r="BO191" s="714"/>
      <c r="BP191" s="714"/>
      <c r="BQ191" s="593"/>
      <c r="BR191" s="593"/>
      <c r="BS191" s="714"/>
      <c r="BT191" s="714"/>
      <c r="BU191" s="714"/>
      <c r="BV191" s="714"/>
      <c r="BW191" s="593"/>
      <c r="BX191" s="714"/>
      <c r="BY191" s="714"/>
      <c r="BZ191" s="714"/>
      <c r="CA191" s="714"/>
      <c r="CB191" s="714"/>
      <c r="CC191" s="714"/>
      <c r="CD191" s="759"/>
      <c r="CE191" s="714"/>
      <c r="CF191" s="765"/>
      <c r="CG191" s="765"/>
      <c r="CH191" s="765"/>
      <c r="CI191" s="765"/>
      <c r="CJ191" s="765"/>
      <c r="CK191" s="765"/>
      <c r="CL191" s="714"/>
      <c r="CM191" s="714"/>
      <c r="CN191" s="714"/>
      <c r="CO191" s="714"/>
      <c r="CP191" s="714"/>
      <c r="CQ191" s="714"/>
      <c r="CR191" s="714"/>
      <c r="CS191" s="714"/>
      <c r="CT191" s="766"/>
      <c r="CU191" s="766"/>
      <c r="CV191" s="766"/>
    </row>
    <row r="192" ht="15.75" customHeight="1">
      <c r="A192" s="714"/>
      <c r="B192" s="760"/>
      <c r="C192" s="593"/>
      <c r="D192" s="593"/>
      <c r="E192" s="593"/>
      <c r="F192" s="593"/>
      <c r="G192" s="761"/>
      <c r="H192" s="761"/>
      <c r="I192" s="761"/>
      <c r="J192" s="761"/>
      <c r="K192" s="761"/>
      <c r="L192" s="761"/>
      <c r="M192" s="762"/>
      <c r="N192" s="714"/>
      <c r="O192" s="714"/>
      <c r="P192" s="714"/>
      <c r="Q192" s="714"/>
      <c r="R192" s="714"/>
      <c r="S192" s="714"/>
      <c r="T192" s="763"/>
      <c r="U192" s="714"/>
      <c r="V192" s="762"/>
      <c r="W192" s="714"/>
      <c r="X192" s="762"/>
      <c r="Y192" s="762"/>
      <c r="Z192" s="762"/>
      <c r="AA192" s="714"/>
      <c r="AB192" s="762"/>
      <c r="AC192" s="714"/>
      <c r="AD192" s="714"/>
      <c r="AE192" s="714"/>
      <c r="AF192" s="714"/>
      <c r="AG192" s="714"/>
      <c r="AH192" s="714"/>
      <c r="AI192" s="714"/>
      <c r="AJ192" s="714"/>
      <c r="AK192" s="714"/>
      <c r="AL192" s="761"/>
      <c r="AM192" s="762"/>
      <c r="AN192" s="762"/>
      <c r="AO192" s="761"/>
      <c r="AP192" s="761"/>
      <c r="AQ192" s="762"/>
      <c r="AR192" s="593"/>
      <c r="AS192" s="714"/>
      <c r="AT192" s="714"/>
      <c r="AU192" s="714"/>
      <c r="AV192" s="714"/>
      <c r="AW192" s="714"/>
      <c r="AX192" s="593"/>
      <c r="AY192" s="714"/>
      <c r="AZ192" s="714"/>
      <c r="BA192" s="714"/>
      <c r="BB192" s="714"/>
      <c r="BC192" s="714"/>
      <c r="BD192" s="593"/>
      <c r="BE192" s="714"/>
      <c r="BF192" s="714"/>
      <c r="BG192" s="714"/>
      <c r="BH192" s="714"/>
      <c r="BI192" s="714"/>
      <c r="BJ192" s="714"/>
      <c r="BK192" s="593"/>
      <c r="BL192" s="714"/>
      <c r="BM192" s="714"/>
      <c r="BN192" s="714"/>
      <c r="BO192" s="714"/>
      <c r="BP192" s="714"/>
      <c r="BQ192" s="593"/>
      <c r="BR192" s="593"/>
      <c r="BS192" s="714"/>
      <c r="BT192" s="714"/>
      <c r="BU192" s="714"/>
      <c r="BV192" s="714"/>
      <c r="BW192" s="593"/>
      <c r="BX192" s="714"/>
      <c r="BY192" s="714"/>
      <c r="BZ192" s="714"/>
      <c r="CA192" s="714"/>
      <c r="CB192" s="714"/>
      <c r="CC192" s="714"/>
      <c r="CD192" s="759"/>
      <c r="CE192" s="714"/>
      <c r="CF192" s="765"/>
      <c r="CG192" s="765"/>
      <c r="CH192" s="765"/>
      <c r="CI192" s="765"/>
      <c r="CJ192" s="765"/>
      <c r="CK192" s="765"/>
      <c r="CL192" s="714"/>
      <c r="CM192" s="714"/>
      <c r="CN192" s="714"/>
      <c r="CO192" s="714"/>
      <c r="CP192" s="714"/>
      <c r="CQ192" s="714"/>
      <c r="CR192" s="714"/>
      <c r="CS192" s="714"/>
      <c r="CT192" s="766"/>
      <c r="CU192" s="766"/>
      <c r="CV192" s="766"/>
    </row>
    <row r="193" ht="15.75" customHeight="1">
      <c r="A193" s="714"/>
      <c r="B193" s="760"/>
      <c r="C193" s="593"/>
      <c r="D193" s="593"/>
      <c r="E193" s="593"/>
      <c r="F193" s="593"/>
      <c r="G193" s="761"/>
      <c r="H193" s="761"/>
      <c r="I193" s="761"/>
      <c r="J193" s="761"/>
      <c r="K193" s="761"/>
      <c r="L193" s="761"/>
      <c r="M193" s="762"/>
      <c r="N193" s="714"/>
      <c r="O193" s="714"/>
      <c r="P193" s="714"/>
      <c r="Q193" s="714"/>
      <c r="R193" s="714"/>
      <c r="S193" s="714"/>
      <c r="T193" s="763"/>
      <c r="U193" s="714"/>
      <c r="V193" s="762"/>
      <c r="W193" s="714"/>
      <c r="X193" s="762"/>
      <c r="Y193" s="762"/>
      <c r="Z193" s="762"/>
      <c r="AA193" s="714"/>
      <c r="AB193" s="762"/>
      <c r="AC193" s="714"/>
      <c r="AD193" s="714"/>
      <c r="AE193" s="714"/>
      <c r="AF193" s="714"/>
      <c r="AG193" s="714"/>
      <c r="AH193" s="714"/>
      <c r="AI193" s="714"/>
      <c r="AJ193" s="714"/>
      <c r="AK193" s="714"/>
      <c r="AL193" s="761"/>
      <c r="AM193" s="762"/>
      <c r="AN193" s="762"/>
      <c r="AO193" s="761"/>
      <c r="AP193" s="761"/>
      <c r="AQ193" s="762"/>
      <c r="AR193" s="593"/>
      <c r="AS193" s="714"/>
      <c r="AT193" s="714"/>
      <c r="AU193" s="714"/>
      <c r="AV193" s="714"/>
      <c r="AW193" s="714"/>
      <c r="AX193" s="593"/>
      <c r="AY193" s="714"/>
      <c r="AZ193" s="714"/>
      <c r="BA193" s="714"/>
      <c r="BB193" s="714"/>
      <c r="BC193" s="714"/>
      <c r="BD193" s="593"/>
      <c r="BE193" s="714"/>
      <c r="BF193" s="714"/>
      <c r="BG193" s="714"/>
      <c r="BH193" s="714"/>
      <c r="BI193" s="714"/>
      <c r="BJ193" s="714"/>
      <c r="BK193" s="593"/>
      <c r="BL193" s="714"/>
      <c r="BM193" s="714"/>
      <c r="BN193" s="714"/>
      <c r="BO193" s="714"/>
      <c r="BP193" s="714"/>
      <c r="BQ193" s="593"/>
      <c r="BR193" s="593"/>
      <c r="BS193" s="714"/>
      <c r="BT193" s="714"/>
      <c r="BU193" s="714"/>
      <c r="BV193" s="714"/>
      <c r="BW193" s="593"/>
      <c r="BX193" s="714"/>
      <c r="BY193" s="714"/>
      <c r="BZ193" s="714"/>
      <c r="CA193" s="714"/>
      <c r="CB193" s="714"/>
      <c r="CC193" s="714"/>
      <c r="CD193" s="759"/>
      <c r="CE193" s="714"/>
      <c r="CF193" s="765"/>
      <c r="CG193" s="765"/>
      <c r="CH193" s="765"/>
      <c r="CI193" s="765"/>
      <c r="CJ193" s="765"/>
      <c r="CK193" s="765"/>
      <c r="CL193" s="714"/>
      <c r="CM193" s="714"/>
      <c r="CN193" s="714"/>
      <c r="CO193" s="714"/>
      <c r="CP193" s="714"/>
      <c r="CQ193" s="714"/>
      <c r="CR193" s="714"/>
      <c r="CS193" s="714"/>
      <c r="CT193" s="766"/>
      <c r="CU193" s="766"/>
      <c r="CV193" s="766"/>
    </row>
    <row r="194" ht="15.75" customHeight="1">
      <c r="A194" s="714"/>
      <c r="B194" s="760"/>
      <c r="C194" s="593"/>
      <c r="D194" s="593"/>
      <c r="E194" s="593"/>
      <c r="F194" s="593"/>
      <c r="G194" s="761"/>
      <c r="H194" s="761"/>
      <c r="I194" s="761"/>
      <c r="J194" s="761"/>
      <c r="K194" s="761"/>
      <c r="L194" s="761"/>
      <c r="M194" s="762"/>
      <c r="N194" s="714"/>
      <c r="O194" s="714"/>
      <c r="P194" s="714"/>
      <c r="Q194" s="714"/>
      <c r="R194" s="714"/>
      <c r="S194" s="714"/>
      <c r="T194" s="763"/>
      <c r="U194" s="714"/>
      <c r="V194" s="762"/>
      <c r="W194" s="714"/>
      <c r="X194" s="762"/>
      <c r="Y194" s="762"/>
      <c r="Z194" s="762"/>
      <c r="AA194" s="714"/>
      <c r="AB194" s="762"/>
      <c r="AC194" s="714"/>
      <c r="AD194" s="714"/>
      <c r="AE194" s="714"/>
      <c r="AF194" s="714"/>
      <c r="AG194" s="714"/>
      <c r="AH194" s="714"/>
      <c r="AI194" s="714"/>
      <c r="AJ194" s="714"/>
      <c r="AK194" s="714"/>
      <c r="AL194" s="761"/>
      <c r="AM194" s="762"/>
      <c r="AN194" s="762"/>
      <c r="AO194" s="761"/>
      <c r="AP194" s="761"/>
      <c r="AQ194" s="762"/>
      <c r="AR194" s="593"/>
      <c r="AS194" s="714"/>
      <c r="AT194" s="714"/>
      <c r="AU194" s="714"/>
      <c r="AV194" s="714"/>
      <c r="AW194" s="714"/>
      <c r="AX194" s="593"/>
      <c r="AY194" s="714"/>
      <c r="AZ194" s="714"/>
      <c r="BA194" s="714"/>
      <c r="BB194" s="714"/>
      <c r="BC194" s="714"/>
      <c r="BD194" s="593"/>
      <c r="BE194" s="714"/>
      <c r="BF194" s="714"/>
      <c r="BG194" s="714"/>
      <c r="BH194" s="714"/>
      <c r="BI194" s="714"/>
      <c r="BJ194" s="714"/>
      <c r="BK194" s="593"/>
      <c r="BL194" s="714"/>
      <c r="BM194" s="714"/>
      <c r="BN194" s="714"/>
      <c r="BO194" s="714"/>
      <c r="BP194" s="714"/>
      <c r="BQ194" s="593"/>
      <c r="BR194" s="593"/>
      <c r="BS194" s="714"/>
      <c r="BT194" s="714"/>
      <c r="BU194" s="714"/>
      <c r="BV194" s="714"/>
      <c r="BW194" s="593"/>
      <c r="BX194" s="714"/>
      <c r="BY194" s="714"/>
      <c r="BZ194" s="714"/>
      <c r="CA194" s="714"/>
      <c r="CB194" s="714"/>
      <c r="CC194" s="714"/>
      <c r="CD194" s="759"/>
      <c r="CE194" s="714"/>
      <c r="CF194" s="765"/>
      <c r="CG194" s="765"/>
      <c r="CH194" s="765"/>
      <c r="CI194" s="765"/>
      <c r="CJ194" s="765"/>
      <c r="CK194" s="765"/>
      <c r="CL194" s="714"/>
      <c r="CM194" s="714"/>
      <c r="CN194" s="714"/>
      <c r="CO194" s="714"/>
      <c r="CP194" s="714"/>
      <c r="CQ194" s="714"/>
      <c r="CR194" s="714"/>
      <c r="CS194" s="714"/>
      <c r="CT194" s="766"/>
      <c r="CU194" s="766"/>
      <c r="CV194" s="766"/>
    </row>
    <row r="195" ht="15.75" customHeight="1">
      <c r="A195" s="714"/>
      <c r="B195" s="760"/>
      <c r="C195" s="593"/>
      <c r="D195" s="593"/>
      <c r="E195" s="593"/>
      <c r="F195" s="593"/>
      <c r="G195" s="761"/>
      <c r="H195" s="761"/>
      <c r="I195" s="761"/>
      <c r="J195" s="761"/>
      <c r="K195" s="761"/>
      <c r="L195" s="761"/>
      <c r="M195" s="762"/>
      <c r="N195" s="714"/>
      <c r="O195" s="714"/>
      <c r="P195" s="714"/>
      <c r="Q195" s="714"/>
      <c r="R195" s="714"/>
      <c r="S195" s="714"/>
      <c r="T195" s="763"/>
      <c r="U195" s="714"/>
      <c r="V195" s="762"/>
      <c r="W195" s="714"/>
      <c r="X195" s="762"/>
      <c r="Y195" s="762"/>
      <c r="Z195" s="762"/>
      <c r="AA195" s="714"/>
      <c r="AB195" s="762"/>
      <c r="AC195" s="714"/>
      <c r="AD195" s="714"/>
      <c r="AE195" s="714"/>
      <c r="AF195" s="714"/>
      <c r="AG195" s="714"/>
      <c r="AH195" s="714"/>
      <c r="AI195" s="714"/>
      <c r="AJ195" s="714"/>
      <c r="AK195" s="714"/>
      <c r="AL195" s="761"/>
      <c r="AM195" s="762"/>
      <c r="AN195" s="762"/>
      <c r="AO195" s="761"/>
      <c r="AP195" s="761"/>
      <c r="AQ195" s="762"/>
      <c r="AR195" s="593"/>
      <c r="AS195" s="714"/>
      <c r="AT195" s="714"/>
      <c r="AU195" s="714"/>
      <c r="AV195" s="714"/>
      <c r="AW195" s="714"/>
      <c r="AX195" s="593"/>
      <c r="AY195" s="714"/>
      <c r="AZ195" s="714"/>
      <c r="BA195" s="714"/>
      <c r="BB195" s="714"/>
      <c r="BC195" s="714"/>
      <c r="BD195" s="593"/>
      <c r="BE195" s="714"/>
      <c r="BF195" s="714"/>
      <c r="BG195" s="714"/>
      <c r="BH195" s="714"/>
      <c r="BI195" s="714"/>
      <c r="BJ195" s="714"/>
      <c r="BK195" s="593"/>
      <c r="BL195" s="714"/>
      <c r="BM195" s="714"/>
      <c r="BN195" s="714"/>
      <c r="BO195" s="714"/>
      <c r="BP195" s="714"/>
      <c r="BQ195" s="593"/>
      <c r="BR195" s="593"/>
      <c r="BS195" s="714"/>
      <c r="BT195" s="714"/>
      <c r="BU195" s="714"/>
      <c r="BV195" s="714"/>
      <c r="BW195" s="593"/>
      <c r="BX195" s="714"/>
      <c r="BY195" s="714"/>
      <c r="BZ195" s="714"/>
      <c r="CA195" s="714"/>
      <c r="CB195" s="714"/>
      <c r="CC195" s="714"/>
      <c r="CD195" s="759"/>
      <c r="CE195" s="714"/>
      <c r="CF195" s="765"/>
      <c r="CG195" s="765"/>
      <c r="CH195" s="765"/>
      <c r="CI195" s="765"/>
      <c r="CJ195" s="765"/>
      <c r="CK195" s="765"/>
      <c r="CL195" s="714"/>
      <c r="CM195" s="714"/>
      <c r="CN195" s="714"/>
      <c r="CO195" s="714"/>
      <c r="CP195" s="714"/>
      <c r="CQ195" s="714"/>
      <c r="CR195" s="714"/>
      <c r="CS195" s="714"/>
      <c r="CT195" s="766"/>
      <c r="CU195" s="766"/>
      <c r="CV195" s="766"/>
    </row>
    <row r="196" ht="15.75" customHeight="1">
      <c r="A196" s="714"/>
      <c r="B196" s="760"/>
      <c r="C196" s="593"/>
      <c r="D196" s="593"/>
      <c r="E196" s="593"/>
      <c r="F196" s="593"/>
      <c r="G196" s="761"/>
      <c r="H196" s="761"/>
      <c r="I196" s="761"/>
      <c r="J196" s="761"/>
      <c r="K196" s="761"/>
      <c r="L196" s="761"/>
      <c r="M196" s="762"/>
      <c r="N196" s="714"/>
      <c r="O196" s="714"/>
      <c r="P196" s="714"/>
      <c r="Q196" s="714"/>
      <c r="R196" s="714"/>
      <c r="S196" s="714"/>
      <c r="T196" s="763"/>
      <c r="U196" s="714"/>
      <c r="V196" s="762"/>
      <c r="W196" s="714"/>
      <c r="X196" s="762"/>
      <c r="Y196" s="762"/>
      <c r="Z196" s="762"/>
      <c r="AA196" s="714"/>
      <c r="AB196" s="762"/>
      <c r="AC196" s="714"/>
      <c r="AD196" s="714"/>
      <c r="AE196" s="714"/>
      <c r="AF196" s="714"/>
      <c r="AG196" s="714"/>
      <c r="AH196" s="714"/>
      <c r="AI196" s="714"/>
      <c r="AJ196" s="714"/>
      <c r="AK196" s="714"/>
      <c r="AL196" s="761"/>
      <c r="AM196" s="762"/>
      <c r="AN196" s="762"/>
      <c r="AO196" s="761"/>
      <c r="AP196" s="761"/>
      <c r="AQ196" s="762"/>
      <c r="AR196" s="593"/>
      <c r="AS196" s="714"/>
      <c r="AT196" s="714"/>
      <c r="AU196" s="714"/>
      <c r="AV196" s="714"/>
      <c r="AW196" s="714"/>
      <c r="AX196" s="593"/>
      <c r="AY196" s="714"/>
      <c r="AZ196" s="714"/>
      <c r="BA196" s="714"/>
      <c r="BB196" s="714"/>
      <c r="BC196" s="714"/>
      <c r="BD196" s="593"/>
      <c r="BE196" s="714"/>
      <c r="BF196" s="714"/>
      <c r="BG196" s="714"/>
      <c r="BH196" s="714"/>
      <c r="BI196" s="714"/>
      <c r="BJ196" s="714"/>
      <c r="BK196" s="593"/>
      <c r="BL196" s="714"/>
      <c r="BM196" s="714"/>
      <c r="BN196" s="714"/>
      <c r="BO196" s="714"/>
      <c r="BP196" s="714"/>
      <c r="BQ196" s="593"/>
      <c r="BR196" s="593"/>
      <c r="BS196" s="714"/>
      <c r="BT196" s="714"/>
      <c r="BU196" s="714"/>
      <c r="BV196" s="714"/>
      <c r="BW196" s="593"/>
      <c r="BX196" s="714"/>
      <c r="BY196" s="714"/>
      <c r="BZ196" s="714"/>
      <c r="CA196" s="714"/>
      <c r="CB196" s="714"/>
      <c r="CC196" s="714"/>
      <c r="CD196" s="759"/>
      <c r="CE196" s="714"/>
      <c r="CF196" s="765"/>
      <c r="CG196" s="765"/>
      <c r="CH196" s="765"/>
      <c r="CI196" s="765"/>
      <c r="CJ196" s="765"/>
      <c r="CK196" s="765"/>
      <c r="CL196" s="714"/>
      <c r="CM196" s="714"/>
      <c r="CN196" s="714"/>
      <c r="CO196" s="714"/>
      <c r="CP196" s="714"/>
      <c r="CQ196" s="714"/>
      <c r="CR196" s="714"/>
      <c r="CS196" s="714"/>
      <c r="CT196" s="766"/>
      <c r="CU196" s="766"/>
      <c r="CV196" s="766"/>
    </row>
    <row r="197" ht="15.75" customHeight="1">
      <c r="A197" s="714"/>
      <c r="B197" s="760"/>
      <c r="C197" s="593"/>
      <c r="D197" s="593"/>
      <c r="E197" s="593"/>
      <c r="F197" s="593"/>
      <c r="G197" s="761"/>
      <c r="H197" s="761"/>
      <c r="I197" s="761"/>
      <c r="J197" s="761"/>
      <c r="K197" s="761"/>
      <c r="L197" s="761"/>
      <c r="M197" s="762"/>
      <c r="N197" s="714"/>
      <c r="O197" s="714"/>
      <c r="P197" s="714"/>
      <c r="Q197" s="714"/>
      <c r="R197" s="714"/>
      <c r="S197" s="714"/>
      <c r="T197" s="763"/>
      <c r="U197" s="714"/>
      <c r="V197" s="762"/>
      <c r="W197" s="714"/>
      <c r="X197" s="762"/>
      <c r="Y197" s="762"/>
      <c r="Z197" s="762"/>
      <c r="AA197" s="714"/>
      <c r="AB197" s="762"/>
      <c r="AC197" s="714"/>
      <c r="AD197" s="714"/>
      <c r="AE197" s="714"/>
      <c r="AF197" s="714"/>
      <c r="AG197" s="714"/>
      <c r="AH197" s="714"/>
      <c r="AI197" s="714"/>
      <c r="AJ197" s="714"/>
      <c r="AK197" s="714"/>
      <c r="AL197" s="761"/>
      <c r="AM197" s="762"/>
      <c r="AN197" s="762"/>
      <c r="AO197" s="761"/>
      <c r="AP197" s="761"/>
      <c r="AQ197" s="762"/>
      <c r="AR197" s="593"/>
      <c r="AS197" s="714"/>
      <c r="AT197" s="714"/>
      <c r="AU197" s="714"/>
      <c r="AV197" s="714"/>
      <c r="AW197" s="714"/>
      <c r="AX197" s="593"/>
      <c r="AY197" s="714"/>
      <c r="AZ197" s="714"/>
      <c r="BA197" s="714"/>
      <c r="BB197" s="714"/>
      <c r="BC197" s="714"/>
      <c r="BD197" s="593"/>
      <c r="BE197" s="714"/>
      <c r="BF197" s="714"/>
      <c r="BG197" s="714"/>
      <c r="BH197" s="714"/>
      <c r="BI197" s="714"/>
      <c r="BJ197" s="714"/>
      <c r="BK197" s="593"/>
      <c r="BL197" s="714"/>
      <c r="BM197" s="714"/>
      <c r="BN197" s="714"/>
      <c r="BO197" s="714"/>
      <c r="BP197" s="714"/>
      <c r="BQ197" s="593"/>
      <c r="BR197" s="593"/>
      <c r="BS197" s="714"/>
      <c r="BT197" s="714"/>
      <c r="BU197" s="714"/>
      <c r="BV197" s="714"/>
      <c r="BW197" s="593"/>
      <c r="BX197" s="714"/>
      <c r="BY197" s="714"/>
      <c r="BZ197" s="714"/>
      <c r="CA197" s="714"/>
      <c r="CB197" s="714"/>
      <c r="CC197" s="714"/>
      <c r="CD197" s="759"/>
      <c r="CE197" s="714"/>
      <c r="CF197" s="765"/>
      <c r="CG197" s="765"/>
      <c r="CH197" s="765"/>
      <c r="CI197" s="765"/>
      <c r="CJ197" s="765"/>
      <c r="CK197" s="765"/>
      <c r="CL197" s="714"/>
      <c r="CM197" s="714"/>
      <c r="CN197" s="714"/>
      <c r="CO197" s="714"/>
      <c r="CP197" s="714"/>
      <c r="CQ197" s="714"/>
      <c r="CR197" s="714"/>
      <c r="CS197" s="714"/>
      <c r="CT197" s="766"/>
      <c r="CU197" s="766"/>
      <c r="CV197" s="766"/>
    </row>
    <row r="198" ht="15.75" customHeight="1">
      <c r="A198" s="714"/>
      <c r="B198" s="760"/>
      <c r="C198" s="593"/>
      <c r="D198" s="593"/>
      <c r="E198" s="593"/>
      <c r="F198" s="593"/>
      <c r="G198" s="761"/>
      <c r="H198" s="761"/>
      <c r="I198" s="761"/>
      <c r="J198" s="761"/>
      <c r="K198" s="761"/>
      <c r="L198" s="761"/>
      <c r="M198" s="762"/>
      <c r="N198" s="714"/>
      <c r="O198" s="714"/>
      <c r="P198" s="714"/>
      <c r="Q198" s="714"/>
      <c r="R198" s="714"/>
      <c r="S198" s="714"/>
      <c r="T198" s="763"/>
      <c r="U198" s="714"/>
      <c r="V198" s="762"/>
      <c r="W198" s="714"/>
      <c r="X198" s="762"/>
      <c r="Y198" s="762"/>
      <c r="Z198" s="762"/>
      <c r="AA198" s="714"/>
      <c r="AB198" s="762"/>
      <c r="AC198" s="714"/>
      <c r="AD198" s="714"/>
      <c r="AE198" s="714"/>
      <c r="AF198" s="714"/>
      <c r="AG198" s="714"/>
      <c r="AH198" s="714"/>
      <c r="AI198" s="714"/>
      <c r="AJ198" s="714"/>
      <c r="AK198" s="714"/>
      <c r="AL198" s="761"/>
      <c r="AM198" s="762"/>
      <c r="AN198" s="762"/>
      <c r="AO198" s="761"/>
      <c r="AP198" s="761"/>
      <c r="AQ198" s="762"/>
      <c r="AR198" s="593"/>
      <c r="AS198" s="714"/>
      <c r="AT198" s="714"/>
      <c r="AU198" s="714"/>
      <c r="AV198" s="714"/>
      <c r="AW198" s="714"/>
      <c r="AX198" s="593"/>
      <c r="AY198" s="714"/>
      <c r="AZ198" s="714"/>
      <c r="BA198" s="714"/>
      <c r="BB198" s="714"/>
      <c r="BC198" s="714"/>
      <c r="BD198" s="593"/>
      <c r="BE198" s="714"/>
      <c r="BF198" s="714"/>
      <c r="BG198" s="714"/>
      <c r="BH198" s="714"/>
      <c r="BI198" s="714"/>
      <c r="BJ198" s="714"/>
      <c r="BK198" s="593"/>
      <c r="BL198" s="714"/>
      <c r="BM198" s="714"/>
      <c r="BN198" s="714"/>
      <c r="BO198" s="714"/>
      <c r="BP198" s="714"/>
      <c r="BQ198" s="593"/>
      <c r="BR198" s="593"/>
      <c r="BS198" s="714"/>
      <c r="BT198" s="714"/>
      <c r="BU198" s="714"/>
      <c r="BV198" s="714"/>
      <c r="BW198" s="593"/>
      <c r="BX198" s="714"/>
      <c r="BY198" s="714"/>
      <c r="BZ198" s="714"/>
      <c r="CA198" s="714"/>
      <c r="CB198" s="714"/>
      <c r="CC198" s="714"/>
      <c r="CD198" s="759"/>
      <c r="CE198" s="714"/>
      <c r="CF198" s="765"/>
      <c r="CG198" s="765"/>
      <c r="CH198" s="765"/>
      <c r="CI198" s="765"/>
      <c r="CJ198" s="765"/>
      <c r="CK198" s="765"/>
      <c r="CL198" s="714"/>
      <c r="CM198" s="714"/>
      <c r="CN198" s="714"/>
      <c r="CO198" s="714"/>
      <c r="CP198" s="714"/>
      <c r="CQ198" s="714"/>
      <c r="CR198" s="714"/>
      <c r="CS198" s="714"/>
      <c r="CT198" s="766"/>
      <c r="CU198" s="766"/>
      <c r="CV198" s="766"/>
    </row>
    <row r="199" ht="15.75" customHeight="1">
      <c r="A199" s="714"/>
      <c r="B199" s="760"/>
      <c r="C199" s="593"/>
      <c r="D199" s="593"/>
      <c r="E199" s="593"/>
      <c r="F199" s="593"/>
      <c r="G199" s="761"/>
      <c r="H199" s="761"/>
      <c r="I199" s="761"/>
      <c r="J199" s="761"/>
      <c r="K199" s="761"/>
      <c r="L199" s="761"/>
      <c r="M199" s="762"/>
      <c r="N199" s="714"/>
      <c r="O199" s="714"/>
      <c r="P199" s="714"/>
      <c r="Q199" s="714"/>
      <c r="R199" s="714"/>
      <c r="S199" s="714"/>
      <c r="T199" s="763"/>
      <c r="U199" s="714"/>
      <c r="V199" s="762"/>
      <c r="W199" s="714"/>
      <c r="X199" s="762"/>
      <c r="Y199" s="762"/>
      <c r="Z199" s="762"/>
      <c r="AA199" s="714"/>
      <c r="AB199" s="762"/>
      <c r="AC199" s="714"/>
      <c r="AD199" s="714"/>
      <c r="AE199" s="714"/>
      <c r="AF199" s="714"/>
      <c r="AG199" s="714"/>
      <c r="AH199" s="714"/>
      <c r="AI199" s="714"/>
      <c r="AJ199" s="714"/>
      <c r="AK199" s="714"/>
      <c r="AL199" s="761"/>
      <c r="AM199" s="762"/>
      <c r="AN199" s="762"/>
      <c r="AO199" s="761"/>
      <c r="AP199" s="761"/>
      <c r="AQ199" s="762"/>
      <c r="AR199" s="593"/>
      <c r="AS199" s="714"/>
      <c r="AT199" s="714"/>
      <c r="AU199" s="714"/>
      <c r="AV199" s="714"/>
      <c r="AW199" s="714"/>
      <c r="AX199" s="593"/>
      <c r="AY199" s="714"/>
      <c r="AZ199" s="714"/>
      <c r="BA199" s="714"/>
      <c r="BB199" s="714"/>
      <c r="BC199" s="714"/>
      <c r="BD199" s="593"/>
      <c r="BE199" s="714"/>
      <c r="BF199" s="714"/>
      <c r="BG199" s="714"/>
      <c r="BH199" s="714"/>
      <c r="BI199" s="714"/>
      <c r="BJ199" s="714"/>
      <c r="BK199" s="593"/>
      <c r="BL199" s="714"/>
      <c r="BM199" s="714"/>
      <c r="BN199" s="714"/>
      <c r="BO199" s="714"/>
      <c r="BP199" s="714"/>
      <c r="BQ199" s="593"/>
      <c r="BR199" s="593"/>
      <c r="BS199" s="714"/>
      <c r="BT199" s="714"/>
      <c r="BU199" s="714"/>
      <c r="BV199" s="714"/>
      <c r="BW199" s="593"/>
      <c r="BX199" s="714"/>
      <c r="BY199" s="714"/>
      <c r="BZ199" s="714"/>
      <c r="CA199" s="714"/>
      <c r="CB199" s="714"/>
      <c r="CC199" s="714"/>
      <c r="CD199" s="759"/>
      <c r="CE199" s="714"/>
      <c r="CF199" s="765"/>
      <c r="CG199" s="765"/>
      <c r="CH199" s="765"/>
      <c r="CI199" s="765"/>
      <c r="CJ199" s="765"/>
      <c r="CK199" s="765"/>
      <c r="CL199" s="714"/>
      <c r="CM199" s="714"/>
      <c r="CN199" s="714"/>
      <c r="CO199" s="714"/>
      <c r="CP199" s="714"/>
      <c r="CQ199" s="714"/>
      <c r="CR199" s="714"/>
      <c r="CS199" s="714"/>
      <c r="CT199" s="766"/>
      <c r="CU199" s="766"/>
      <c r="CV199" s="766"/>
    </row>
    <row r="200" ht="15.75" customHeight="1">
      <c r="A200" s="714"/>
      <c r="B200" s="760"/>
      <c r="C200" s="593"/>
      <c r="D200" s="593"/>
      <c r="E200" s="593"/>
      <c r="F200" s="593"/>
      <c r="G200" s="761"/>
      <c r="H200" s="761"/>
      <c r="I200" s="761"/>
      <c r="J200" s="761"/>
      <c r="K200" s="761"/>
      <c r="L200" s="761"/>
      <c r="M200" s="762"/>
      <c r="N200" s="714"/>
      <c r="O200" s="714"/>
      <c r="P200" s="714"/>
      <c r="Q200" s="714"/>
      <c r="R200" s="714"/>
      <c r="S200" s="714"/>
      <c r="T200" s="763"/>
      <c r="U200" s="714"/>
      <c r="V200" s="762"/>
      <c r="W200" s="714"/>
      <c r="X200" s="762"/>
      <c r="Y200" s="762"/>
      <c r="Z200" s="762"/>
      <c r="AA200" s="714"/>
      <c r="AB200" s="762"/>
      <c r="AC200" s="714"/>
      <c r="AD200" s="714"/>
      <c r="AE200" s="714"/>
      <c r="AF200" s="714"/>
      <c r="AG200" s="714"/>
      <c r="AH200" s="714"/>
      <c r="AI200" s="714"/>
      <c r="AJ200" s="714"/>
      <c r="AK200" s="714"/>
      <c r="AL200" s="761"/>
      <c r="AM200" s="762"/>
      <c r="AN200" s="762"/>
      <c r="AO200" s="761"/>
      <c r="AP200" s="761"/>
      <c r="AQ200" s="762"/>
      <c r="AR200" s="593"/>
      <c r="AS200" s="714"/>
      <c r="AT200" s="714"/>
      <c r="AU200" s="714"/>
      <c r="AV200" s="714"/>
      <c r="AW200" s="714"/>
      <c r="AX200" s="593"/>
      <c r="AY200" s="714"/>
      <c r="AZ200" s="714"/>
      <c r="BA200" s="714"/>
      <c r="BB200" s="714"/>
      <c r="BC200" s="714"/>
      <c r="BD200" s="593"/>
      <c r="BE200" s="714"/>
      <c r="BF200" s="714"/>
      <c r="BG200" s="714"/>
      <c r="BH200" s="714"/>
      <c r="BI200" s="714"/>
      <c r="BJ200" s="714"/>
      <c r="BK200" s="593"/>
      <c r="BL200" s="714"/>
      <c r="BM200" s="714"/>
      <c r="BN200" s="714"/>
      <c r="BO200" s="714"/>
      <c r="BP200" s="714"/>
      <c r="BQ200" s="593"/>
      <c r="BR200" s="593"/>
      <c r="BS200" s="714"/>
      <c r="BT200" s="714"/>
      <c r="BU200" s="714"/>
      <c r="BV200" s="714"/>
      <c r="BW200" s="593"/>
      <c r="BX200" s="714"/>
      <c r="BY200" s="714"/>
      <c r="BZ200" s="714"/>
      <c r="CA200" s="714"/>
      <c r="CB200" s="714"/>
      <c r="CC200" s="714"/>
      <c r="CD200" s="759"/>
      <c r="CE200" s="714"/>
      <c r="CF200" s="765"/>
      <c r="CG200" s="765"/>
      <c r="CH200" s="765"/>
      <c r="CI200" s="765"/>
      <c r="CJ200" s="765"/>
      <c r="CK200" s="765"/>
      <c r="CL200" s="714"/>
      <c r="CM200" s="714"/>
      <c r="CN200" s="714"/>
      <c r="CO200" s="714"/>
      <c r="CP200" s="714"/>
      <c r="CQ200" s="714"/>
      <c r="CR200" s="714"/>
      <c r="CS200" s="714"/>
      <c r="CT200" s="766"/>
      <c r="CU200" s="766"/>
      <c r="CV200" s="766"/>
    </row>
    <row r="201" ht="15.75" customHeight="1">
      <c r="A201" s="714"/>
      <c r="B201" s="760"/>
      <c r="C201" s="593"/>
      <c r="D201" s="593"/>
      <c r="E201" s="593"/>
      <c r="F201" s="593"/>
      <c r="G201" s="761"/>
      <c r="H201" s="761"/>
      <c r="I201" s="761"/>
      <c r="J201" s="761"/>
      <c r="K201" s="761"/>
      <c r="L201" s="761"/>
      <c r="M201" s="762"/>
      <c r="N201" s="714"/>
      <c r="O201" s="714"/>
      <c r="P201" s="714"/>
      <c r="Q201" s="714"/>
      <c r="R201" s="714"/>
      <c r="S201" s="714"/>
      <c r="T201" s="763"/>
      <c r="U201" s="714"/>
      <c r="V201" s="762"/>
      <c r="W201" s="714"/>
      <c r="X201" s="762"/>
      <c r="Y201" s="762"/>
      <c r="Z201" s="762"/>
      <c r="AA201" s="714"/>
      <c r="AB201" s="762"/>
      <c r="AC201" s="714"/>
      <c r="AD201" s="714"/>
      <c r="AE201" s="714"/>
      <c r="AF201" s="714"/>
      <c r="AG201" s="714"/>
      <c r="AH201" s="714"/>
      <c r="AI201" s="714"/>
      <c r="AJ201" s="714"/>
      <c r="AK201" s="714"/>
      <c r="AL201" s="761"/>
      <c r="AM201" s="762"/>
      <c r="AN201" s="762"/>
      <c r="AO201" s="761"/>
      <c r="AP201" s="761"/>
      <c r="AQ201" s="762"/>
      <c r="AR201" s="593"/>
      <c r="AS201" s="714"/>
      <c r="AT201" s="714"/>
      <c r="AU201" s="714"/>
      <c r="AV201" s="714"/>
      <c r="AW201" s="714"/>
      <c r="AX201" s="593"/>
      <c r="AY201" s="714"/>
      <c r="AZ201" s="714"/>
      <c r="BA201" s="714"/>
      <c r="BB201" s="714"/>
      <c r="BC201" s="714"/>
      <c r="BD201" s="593"/>
      <c r="BE201" s="714"/>
      <c r="BF201" s="714"/>
      <c r="BG201" s="714"/>
      <c r="BH201" s="714"/>
      <c r="BI201" s="714"/>
      <c r="BJ201" s="714"/>
      <c r="BK201" s="593"/>
      <c r="BL201" s="714"/>
      <c r="BM201" s="714"/>
      <c r="BN201" s="714"/>
      <c r="BO201" s="714"/>
      <c r="BP201" s="714"/>
      <c r="BQ201" s="593"/>
      <c r="BR201" s="593"/>
      <c r="BS201" s="714"/>
      <c r="BT201" s="714"/>
      <c r="BU201" s="714"/>
      <c r="BV201" s="714"/>
      <c r="BW201" s="593"/>
      <c r="BX201" s="714"/>
      <c r="BY201" s="714"/>
      <c r="BZ201" s="714"/>
      <c r="CA201" s="714"/>
      <c r="CB201" s="714"/>
      <c r="CC201" s="714"/>
      <c r="CD201" s="759"/>
      <c r="CE201" s="714"/>
      <c r="CF201" s="765"/>
      <c r="CG201" s="765"/>
      <c r="CH201" s="765"/>
      <c r="CI201" s="765"/>
      <c r="CJ201" s="765"/>
      <c r="CK201" s="765"/>
      <c r="CL201" s="714"/>
      <c r="CM201" s="714"/>
      <c r="CN201" s="714"/>
      <c r="CO201" s="714"/>
      <c r="CP201" s="714"/>
      <c r="CQ201" s="714"/>
      <c r="CR201" s="714"/>
      <c r="CS201" s="714"/>
      <c r="CT201" s="766"/>
      <c r="CU201" s="766"/>
      <c r="CV201" s="766"/>
    </row>
    <row r="202" ht="15.75" customHeight="1">
      <c r="A202" s="714"/>
      <c r="B202" s="760"/>
      <c r="C202" s="593"/>
      <c r="D202" s="593"/>
      <c r="E202" s="593"/>
      <c r="F202" s="593"/>
      <c r="G202" s="761"/>
      <c r="H202" s="761"/>
      <c r="I202" s="761"/>
      <c r="J202" s="761"/>
      <c r="K202" s="761"/>
      <c r="L202" s="761"/>
      <c r="M202" s="762"/>
      <c r="N202" s="714"/>
      <c r="O202" s="714"/>
      <c r="P202" s="714"/>
      <c r="Q202" s="714"/>
      <c r="R202" s="714"/>
      <c r="S202" s="714"/>
      <c r="T202" s="763"/>
      <c r="U202" s="714"/>
      <c r="V202" s="762"/>
      <c r="W202" s="714"/>
      <c r="X202" s="762"/>
      <c r="Y202" s="762"/>
      <c r="Z202" s="762"/>
      <c r="AA202" s="714"/>
      <c r="AB202" s="762"/>
      <c r="AC202" s="714"/>
      <c r="AD202" s="714"/>
      <c r="AE202" s="714"/>
      <c r="AF202" s="714"/>
      <c r="AG202" s="714"/>
      <c r="AH202" s="714"/>
      <c r="AI202" s="714"/>
      <c r="AJ202" s="714"/>
      <c r="AK202" s="714"/>
      <c r="AL202" s="761"/>
      <c r="AM202" s="762"/>
      <c r="AN202" s="762"/>
      <c r="AO202" s="761"/>
      <c r="AP202" s="761"/>
      <c r="AQ202" s="762"/>
      <c r="AR202" s="593"/>
      <c r="AS202" s="714"/>
      <c r="AT202" s="714"/>
      <c r="AU202" s="714"/>
      <c r="AV202" s="714"/>
      <c r="AW202" s="714"/>
      <c r="AX202" s="593"/>
      <c r="AY202" s="714"/>
      <c r="AZ202" s="714"/>
      <c r="BA202" s="714"/>
      <c r="BB202" s="714"/>
      <c r="BC202" s="714"/>
      <c r="BD202" s="593"/>
      <c r="BE202" s="714"/>
      <c r="BF202" s="714"/>
      <c r="BG202" s="714"/>
      <c r="BH202" s="714"/>
      <c r="BI202" s="714"/>
      <c r="BJ202" s="714"/>
      <c r="BK202" s="593"/>
      <c r="BL202" s="714"/>
      <c r="BM202" s="714"/>
      <c r="BN202" s="714"/>
      <c r="BO202" s="714"/>
      <c r="BP202" s="714"/>
      <c r="BQ202" s="593"/>
      <c r="BR202" s="593"/>
      <c r="BS202" s="714"/>
      <c r="BT202" s="714"/>
      <c r="BU202" s="714"/>
      <c r="BV202" s="714"/>
      <c r="BW202" s="593"/>
      <c r="BX202" s="714"/>
      <c r="BY202" s="714"/>
      <c r="BZ202" s="714"/>
      <c r="CA202" s="714"/>
      <c r="CB202" s="714"/>
      <c r="CC202" s="714"/>
      <c r="CD202" s="759"/>
      <c r="CE202" s="714"/>
      <c r="CF202" s="765"/>
      <c r="CG202" s="765"/>
      <c r="CH202" s="765"/>
      <c r="CI202" s="765"/>
      <c r="CJ202" s="765"/>
      <c r="CK202" s="765"/>
      <c r="CL202" s="714"/>
      <c r="CM202" s="714"/>
      <c r="CN202" s="714"/>
      <c r="CO202" s="714"/>
      <c r="CP202" s="714"/>
      <c r="CQ202" s="714"/>
      <c r="CR202" s="714"/>
      <c r="CS202" s="714"/>
      <c r="CT202" s="766"/>
      <c r="CU202" s="766"/>
      <c r="CV202" s="766"/>
    </row>
    <row r="203" ht="15.75" customHeight="1">
      <c r="A203" s="714"/>
      <c r="B203" s="760"/>
      <c r="C203" s="593"/>
      <c r="D203" s="593"/>
      <c r="E203" s="593"/>
      <c r="F203" s="593"/>
      <c r="G203" s="761"/>
      <c r="H203" s="761"/>
      <c r="I203" s="761"/>
      <c r="J203" s="761"/>
      <c r="K203" s="761"/>
      <c r="L203" s="761"/>
      <c r="M203" s="762"/>
      <c r="N203" s="714"/>
      <c r="O203" s="714"/>
      <c r="P203" s="714"/>
      <c r="Q203" s="714"/>
      <c r="R203" s="714"/>
      <c r="S203" s="714"/>
      <c r="T203" s="763"/>
      <c r="U203" s="714"/>
      <c r="V203" s="762"/>
      <c r="W203" s="714"/>
      <c r="X203" s="762"/>
      <c r="Y203" s="762"/>
      <c r="Z203" s="762"/>
      <c r="AA203" s="714"/>
      <c r="AB203" s="762"/>
      <c r="AC203" s="714"/>
      <c r="AD203" s="714"/>
      <c r="AE203" s="714"/>
      <c r="AF203" s="714"/>
      <c r="AG203" s="714"/>
      <c r="AH203" s="714"/>
      <c r="AI203" s="714"/>
      <c r="AJ203" s="714"/>
      <c r="AK203" s="714"/>
      <c r="AL203" s="761"/>
      <c r="AM203" s="762"/>
      <c r="AN203" s="762"/>
      <c r="AO203" s="761"/>
      <c r="AP203" s="761"/>
      <c r="AQ203" s="762"/>
      <c r="AR203" s="593"/>
      <c r="AS203" s="714"/>
      <c r="AT203" s="714"/>
      <c r="AU203" s="714"/>
      <c r="AV203" s="714"/>
      <c r="AW203" s="714"/>
      <c r="AX203" s="593"/>
      <c r="AY203" s="714"/>
      <c r="AZ203" s="714"/>
      <c r="BA203" s="714"/>
      <c r="BB203" s="714"/>
      <c r="BC203" s="714"/>
      <c r="BD203" s="593"/>
      <c r="BE203" s="714"/>
      <c r="BF203" s="714"/>
      <c r="BG203" s="714"/>
      <c r="BH203" s="714"/>
      <c r="BI203" s="714"/>
      <c r="BJ203" s="714"/>
      <c r="BK203" s="593"/>
      <c r="BL203" s="714"/>
      <c r="BM203" s="714"/>
      <c r="BN203" s="714"/>
      <c r="BO203" s="714"/>
      <c r="BP203" s="714"/>
      <c r="BQ203" s="593"/>
      <c r="BR203" s="593"/>
      <c r="BS203" s="714"/>
      <c r="BT203" s="714"/>
      <c r="BU203" s="714"/>
      <c r="BV203" s="714"/>
      <c r="BW203" s="593"/>
      <c r="BX203" s="714"/>
      <c r="BY203" s="714"/>
      <c r="BZ203" s="714"/>
      <c r="CA203" s="714"/>
      <c r="CB203" s="714"/>
      <c r="CC203" s="714"/>
      <c r="CD203" s="759"/>
      <c r="CE203" s="714"/>
      <c r="CF203" s="765"/>
      <c r="CG203" s="765"/>
      <c r="CH203" s="765"/>
      <c r="CI203" s="765"/>
      <c r="CJ203" s="765"/>
      <c r="CK203" s="765"/>
      <c r="CL203" s="714"/>
      <c r="CM203" s="714"/>
      <c r="CN203" s="714"/>
      <c r="CO203" s="714"/>
      <c r="CP203" s="714"/>
      <c r="CQ203" s="714"/>
      <c r="CR203" s="714"/>
      <c r="CS203" s="714"/>
      <c r="CT203" s="766"/>
      <c r="CU203" s="766"/>
      <c r="CV203" s="766"/>
    </row>
    <row r="204" ht="15.75" customHeight="1">
      <c r="A204" s="714"/>
      <c r="B204" s="760"/>
      <c r="C204" s="593"/>
      <c r="D204" s="593"/>
      <c r="E204" s="593"/>
      <c r="F204" s="593"/>
      <c r="G204" s="761"/>
      <c r="H204" s="761"/>
      <c r="I204" s="761"/>
      <c r="J204" s="761"/>
      <c r="K204" s="761"/>
      <c r="L204" s="761"/>
      <c r="M204" s="762"/>
      <c r="N204" s="714"/>
      <c r="O204" s="714"/>
      <c r="P204" s="714"/>
      <c r="Q204" s="714"/>
      <c r="R204" s="714"/>
      <c r="S204" s="714"/>
      <c r="T204" s="763"/>
      <c r="U204" s="714"/>
      <c r="V204" s="762"/>
      <c r="W204" s="714"/>
      <c r="X204" s="762"/>
      <c r="Y204" s="762"/>
      <c r="Z204" s="762"/>
      <c r="AA204" s="714"/>
      <c r="AB204" s="762"/>
      <c r="AC204" s="714"/>
      <c r="AD204" s="714"/>
      <c r="AE204" s="714"/>
      <c r="AF204" s="714"/>
      <c r="AG204" s="714"/>
      <c r="AH204" s="714"/>
      <c r="AI204" s="714"/>
      <c r="AJ204" s="714"/>
      <c r="AK204" s="714"/>
      <c r="AL204" s="761"/>
      <c r="AM204" s="762"/>
      <c r="AN204" s="762"/>
      <c r="AO204" s="761"/>
      <c r="AP204" s="761"/>
      <c r="AQ204" s="762"/>
      <c r="AR204" s="593"/>
      <c r="AS204" s="714"/>
      <c r="AT204" s="714"/>
      <c r="AU204" s="714"/>
      <c r="AV204" s="714"/>
      <c r="AW204" s="714"/>
      <c r="AX204" s="593"/>
      <c r="AY204" s="714"/>
      <c r="AZ204" s="714"/>
      <c r="BA204" s="714"/>
      <c r="BB204" s="714"/>
      <c r="BC204" s="714"/>
      <c r="BD204" s="593"/>
      <c r="BE204" s="714"/>
      <c r="BF204" s="714"/>
      <c r="BG204" s="714"/>
      <c r="BH204" s="714"/>
      <c r="BI204" s="714"/>
      <c r="BJ204" s="714"/>
      <c r="BK204" s="593"/>
      <c r="BL204" s="714"/>
      <c r="BM204" s="714"/>
      <c r="BN204" s="714"/>
      <c r="BO204" s="714"/>
      <c r="BP204" s="714"/>
      <c r="BQ204" s="593"/>
      <c r="BR204" s="593"/>
      <c r="BS204" s="714"/>
      <c r="BT204" s="714"/>
      <c r="BU204" s="714"/>
      <c r="BV204" s="714"/>
      <c r="BW204" s="593"/>
      <c r="BX204" s="714"/>
      <c r="BY204" s="714"/>
      <c r="BZ204" s="714"/>
      <c r="CA204" s="714"/>
      <c r="CB204" s="714"/>
      <c r="CC204" s="714"/>
      <c r="CD204" s="759"/>
      <c r="CE204" s="714"/>
      <c r="CF204" s="765"/>
      <c r="CG204" s="765"/>
      <c r="CH204" s="765"/>
      <c r="CI204" s="765"/>
      <c r="CJ204" s="765"/>
      <c r="CK204" s="765"/>
      <c r="CL204" s="714"/>
      <c r="CM204" s="714"/>
      <c r="CN204" s="714"/>
      <c r="CO204" s="714"/>
      <c r="CP204" s="714"/>
      <c r="CQ204" s="714"/>
      <c r="CR204" s="714"/>
      <c r="CS204" s="714"/>
      <c r="CT204" s="766"/>
      <c r="CU204" s="766"/>
      <c r="CV204" s="766"/>
    </row>
    <row r="205" ht="15.75" customHeight="1">
      <c r="A205" s="714"/>
      <c r="B205" s="760"/>
      <c r="C205" s="593"/>
      <c r="D205" s="593"/>
      <c r="E205" s="593"/>
      <c r="F205" s="593"/>
      <c r="G205" s="761"/>
      <c r="H205" s="761"/>
      <c r="I205" s="761"/>
      <c r="J205" s="761"/>
      <c r="K205" s="761"/>
      <c r="L205" s="761"/>
      <c r="M205" s="762"/>
      <c r="N205" s="714"/>
      <c r="O205" s="714"/>
      <c r="P205" s="714"/>
      <c r="Q205" s="714"/>
      <c r="R205" s="714"/>
      <c r="S205" s="714"/>
      <c r="T205" s="763"/>
      <c r="U205" s="714"/>
      <c r="V205" s="762"/>
      <c r="W205" s="714"/>
      <c r="X205" s="762"/>
      <c r="Y205" s="762"/>
      <c r="Z205" s="762"/>
      <c r="AA205" s="714"/>
      <c r="AB205" s="762"/>
      <c r="AC205" s="714"/>
      <c r="AD205" s="714"/>
      <c r="AE205" s="714"/>
      <c r="AF205" s="714"/>
      <c r="AG205" s="714"/>
      <c r="AH205" s="714"/>
      <c r="AI205" s="714"/>
      <c r="AJ205" s="714"/>
      <c r="AK205" s="714"/>
      <c r="AL205" s="761"/>
      <c r="AM205" s="762"/>
      <c r="AN205" s="762"/>
      <c r="AO205" s="761"/>
      <c r="AP205" s="761"/>
      <c r="AQ205" s="762"/>
      <c r="AR205" s="593"/>
      <c r="AS205" s="714"/>
      <c r="AT205" s="714"/>
      <c r="AU205" s="714"/>
      <c r="AV205" s="714"/>
      <c r="AW205" s="714"/>
      <c r="AX205" s="593"/>
      <c r="AY205" s="714"/>
      <c r="AZ205" s="714"/>
      <c r="BA205" s="714"/>
      <c r="BB205" s="714"/>
      <c r="BC205" s="714"/>
      <c r="BD205" s="593"/>
      <c r="BE205" s="714"/>
      <c r="BF205" s="714"/>
      <c r="BG205" s="714"/>
      <c r="BH205" s="714"/>
      <c r="BI205" s="714"/>
      <c r="BJ205" s="714"/>
      <c r="BK205" s="593"/>
      <c r="BL205" s="714"/>
      <c r="BM205" s="714"/>
      <c r="BN205" s="714"/>
      <c r="BO205" s="714"/>
      <c r="BP205" s="714"/>
      <c r="BQ205" s="593"/>
      <c r="BR205" s="593"/>
      <c r="BS205" s="714"/>
      <c r="BT205" s="714"/>
      <c r="BU205" s="714"/>
      <c r="BV205" s="714"/>
      <c r="BW205" s="593"/>
      <c r="BX205" s="714"/>
      <c r="BY205" s="714"/>
      <c r="BZ205" s="714"/>
      <c r="CA205" s="714"/>
      <c r="CB205" s="714"/>
      <c r="CC205" s="714"/>
      <c r="CD205" s="759"/>
      <c r="CE205" s="714"/>
      <c r="CF205" s="765"/>
      <c r="CG205" s="765"/>
      <c r="CH205" s="765"/>
      <c r="CI205" s="765"/>
      <c r="CJ205" s="765"/>
      <c r="CK205" s="765"/>
      <c r="CL205" s="714"/>
      <c r="CM205" s="714"/>
      <c r="CN205" s="714"/>
      <c r="CO205" s="714"/>
      <c r="CP205" s="714"/>
      <c r="CQ205" s="714"/>
      <c r="CR205" s="714"/>
      <c r="CS205" s="714"/>
      <c r="CT205" s="766"/>
      <c r="CU205" s="766"/>
      <c r="CV205" s="766"/>
    </row>
    <row r="206" ht="15.75" customHeight="1">
      <c r="A206" s="714"/>
      <c r="B206" s="760"/>
      <c r="C206" s="593"/>
      <c r="D206" s="593"/>
      <c r="E206" s="593"/>
      <c r="F206" s="593"/>
      <c r="G206" s="761"/>
      <c r="H206" s="761"/>
      <c r="I206" s="761"/>
      <c r="J206" s="761"/>
      <c r="K206" s="761"/>
      <c r="L206" s="761"/>
      <c r="M206" s="762"/>
      <c r="N206" s="714"/>
      <c r="O206" s="714"/>
      <c r="P206" s="714"/>
      <c r="Q206" s="714"/>
      <c r="R206" s="714"/>
      <c r="S206" s="714"/>
      <c r="T206" s="763"/>
      <c r="U206" s="714"/>
      <c r="V206" s="762"/>
      <c r="W206" s="714"/>
      <c r="X206" s="762"/>
      <c r="Y206" s="762"/>
      <c r="Z206" s="762"/>
      <c r="AA206" s="714"/>
      <c r="AB206" s="762"/>
      <c r="AC206" s="714"/>
      <c r="AD206" s="714"/>
      <c r="AE206" s="714"/>
      <c r="AF206" s="714"/>
      <c r="AG206" s="714"/>
      <c r="AH206" s="714"/>
      <c r="AI206" s="714"/>
      <c r="AJ206" s="714"/>
      <c r="AK206" s="714"/>
      <c r="AL206" s="761"/>
      <c r="AM206" s="762"/>
      <c r="AN206" s="762"/>
      <c r="AO206" s="761"/>
      <c r="AP206" s="761"/>
      <c r="AQ206" s="762"/>
      <c r="AR206" s="593"/>
      <c r="AS206" s="714"/>
      <c r="AT206" s="714"/>
      <c r="AU206" s="714"/>
      <c r="AV206" s="714"/>
      <c r="AW206" s="714"/>
      <c r="AX206" s="593"/>
      <c r="AY206" s="714"/>
      <c r="AZ206" s="714"/>
      <c r="BA206" s="714"/>
      <c r="BB206" s="714"/>
      <c r="BC206" s="714"/>
      <c r="BD206" s="593"/>
      <c r="BE206" s="714"/>
      <c r="BF206" s="714"/>
      <c r="BG206" s="714"/>
      <c r="BH206" s="714"/>
      <c r="BI206" s="714"/>
      <c r="BJ206" s="714"/>
      <c r="BK206" s="593"/>
      <c r="BL206" s="714"/>
      <c r="BM206" s="714"/>
      <c r="BN206" s="714"/>
      <c r="BO206" s="714"/>
      <c r="BP206" s="714"/>
      <c r="BQ206" s="593"/>
      <c r="BR206" s="593"/>
      <c r="BS206" s="714"/>
      <c r="BT206" s="714"/>
      <c r="BU206" s="714"/>
      <c r="BV206" s="714"/>
      <c r="BW206" s="593"/>
      <c r="BX206" s="714"/>
      <c r="BY206" s="714"/>
      <c r="BZ206" s="714"/>
      <c r="CA206" s="714"/>
      <c r="CB206" s="714"/>
      <c r="CC206" s="714"/>
      <c r="CD206" s="759"/>
      <c r="CE206" s="714"/>
      <c r="CF206" s="765"/>
      <c r="CG206" s="765"/>
      <c r="CH206" s="765"/>
      <c r="CI206" s="765"/>
      <c r="CJ206" s="765"/>
      <c r="CK206" s="765"/>
      <c r="CL206" s="714"/>
      <c r="CM206" s="714"/>
      <c r="CN206" s="714"/>
      <c r="CO206" s="714"/>
      <c r="CP206" s="714"/>
      <c r="CQ206" s="714"/>
      <c r="CR206" s="714"/>
      <c r="CS206" s="714"/>
      <c r="CT206" s="766"/>
      <c r="CU206" s="766"/>
      <c r="CV206" s="766"/>
    </row>
    <row r="207" ht="15.75" customHeight="1">
      <c r="A207" s="714"/>
      <c r="B207" s="760"/>
      <c r="C207" s="593"/>
      <c r="D207" s="593"/>
      <c r="E207" s="593"/>
      <c r="F207" s="593"/>
      <c r="G207" s="761"/>
      <c r="H207" s="761"/>
      <c r="I207" s="761"/>
      <c r="J207" s="761"/>
      <c r="K207" s="761"/>
      <c r="L207" s="761"/>
      <c r="M207" s="762"/>
      <c r="N207" s="714"/>
      <c r="O207" s="714"/>
      <c r="P207" s="714"/>
      <c r="Q207" s="714"/>
      <c r="R207" s="714"/>
      <c r="S207" s="714"/>
      <c r="T207" s="763"/>
      <c r="U207" s="714"/>
      <c r="V207" s="762"/>
      <c r="W207" s="714"/>
      <c r="X207" s="762"/>
      <c r="Y207" s="762"/>
      <c r="Z207" s="762"/>
      <c r="AA207" s="714"/>
      <c r="AB207" s="762"/>
      <c r="AC207" s="714"/>
      <c r="AD207" s="714"/>
      <c r="AE207" s="714"/>
      <c r="AF207" s="714"/>
      <c r="AG207" s="714"/>
      <c r="AH207" s="714"/>
      <c r="AI207" s="714"/>
      <c r="AJ207" s="714"/>
      <c r="AK207" s="714"/>
      <c r="AL207" s="761"/>
      <c r="AM207" s="762"/>
      <c r="AN207" s="762"/>
      <c r="AO207" s="761"/>
      <c r="AP207" s="761"/>
      <c r="AQ207" s="762"/>
      <c r="AR207" s="593"/>
      <c r="AS207" s="714"/>
      <c r="AT207" s="714"/>
      <c r="AU207" s="714"/>
      <c r="AV207" s="714"/>
      <c r="AW207" s="714"/>
      <c r="AX207" s="593"/>
      <c r="AY207" s="714"/>
      <c r="AZ207" s="714"/>
      <c r="BA207" s="714"/>
      <c r="BB207" s="714"/>
      <c r="BC207" s="714"/>
      <c r="BD207" s="593"/>
      <c r="BE207" s="714"/>
      <c r="BF207" s="714"/>
      <c r="BG207" s="714"/>
      <c r="BH207" s="714"/>
      <c r="BI207" s="714"/>
      <c r="BJ207" s="714"/>
      <c r="BK207" s="593"/>
      <c r="BL207" s="714"/>
      <c r="BM207" s="714"/>
      <c r="BN207" s="714"/>
      <c r="BO207" s="714"/>
      <c r="BP207" s="714"/>
      <c r="BQ207" s="593"/>
      <c r="BR207" s="593"/>
      <c r="BS207" s="714"/>
      <c r="BT207" s="714"/>
      <c r="BU207" s="714"/>
      <c r="BV207" s="714"/>
      <c r="BW207" s="593"/>
      <c r="BX207" s="714"/>
      <c r="BY207" s="714"/>
      <c r="BZ207" s="714"/>
      <c r="CA207" s="714"/>
      <c r="CB207" s="714"/>
      <c r="CC207" s="714"/>
      <c r="CD207" s="759"/>
      <c r="CE207" s="714"/>
      <c r="CF207" s="765"/>
      <c r="CG207" s="765"/>
      <c r="CH207" s="765"/>
      <c r="CI207" s="765"/>
      <c r="CJ207" s="765"/>
      <c r="CK207" s="765"/>
      <c r="CL207" s="714"/>
      <c r="CM207" s="714"/>
      <c r="CN207" s="714"/>
      <c r="CO207" s="714"/>
      <c r="CP207" s="714"/>
      <c r="CQ207" s="714"/>
      <c r="CR207" s="714"/>
      <c r="CS207" s="714"/>
      <c r="CT207" s="766"/>
      <c r="CU207" s="766"/>
      <c r="CV207" s="766"/>
    </row>
    <row r="208" ht="15.75" customHeight="1">
      <c r="A208" s="714"/>
      <c r="B208" s="760"/>
      <c r="C208" s="593"/>
      <c r="D208" s="593"/>
      <c r="E208" s="593"/>
      <c r="F208" s="593"/>
      <c r="G208" s="761"/>
      <c r="H208" s="761"/>
      <c r="I208" s="761"/>
      <c r="J208" s="761"/>
      <c r="K208" s="761"/>
      <c r="L208" s="761"/>
      <c r="M208" s="762"/>
      <c r="N208" s="714"/>
      <c r="O208" s="714"/>
      <c r="P208" s="714"/>
      <c r="Q208" s="714"/>
      <c r="R208" s="714"/>
      <c r="S208" s="714"/>
      <c r="T208" s="763"/>
      <c r="U208" s="714"/>
      <c r="V208" s="762"/>
      <c r="W208" s="714"/>
      <c r="X208" s="762"/>
      <c r="Y208" s="762"/>
      <c r="Z208" s="762"/>
      <c r="AA208" s="714"/>
      <c r="AB208" s="762"/>
      <c r="AC208" s="714"/>
      <c r="AD208" s="714"/>
      <c r="AE208" s="714"/>
      <c r="AF208" s="714"/>
      <c r="AG208" s="714"/>
      <c r="AH208" s="714"/>
      <c r="AI208" s="714"/>
      <c r="AJ208" s="714"/>
      <c r="AK208" s="714"/>
      <c r="AL208" s="761"/>
      <c r="AM208" s="762"/>
      <c r="AN208" s="762"/>
      <c r="AO208" s="761"/>
      <c r="AP208" s="761"/>
      <c r="AQ208" s="762"/>
      <c r="AR208" s="593"/>
      <c r="AS208" s="714"/>
      <c r="AT208" s="714"/>
      <c r="AU208" s="714"/>
      <c r="AV208" s="714"/>
      <c r="AW208" s="714"/>
      <c r="AX208" s="593"/>
      <c r="AY208" s="714"/>
      <c r="AZ208" s="714"/>
      <c r="BA208" s="714"/>
      <c r="BB208" s="714"/>
      <c r="BC208" s="714"/>
      <c r="BD208" s="593"/>
      <c r="BE208" s="714"/>
      <c r="BF208" s="714"/>
      <c r="BG208" s="714"/>
      <c r="BH208" s="714"/>
      <c r="BI208" s="714"/>
      <c r="BJ208" s="714"/>
      <c r="BK208" s="593"/>
      <c r="BL208" s="714"/>
      <c r="BM208" s="714"/>
      <c r="BN208" s="714"/>
      <c r="BO208" s="714"/>
      <c r="BP208" s="714"/>
      <c r="BQ208" s="593"/>
      <c r="BR208" s="593"/>
      <c r="BS208" s="714"/>
      <c r="BT208" s="714"/>
      <c r="BU208" s="714"/>
      <c r="BV208" s="714"/>
      <c r="BW208" s="593"/>
      <c r="BX208" s="714"/>
      <c r="BY208" s="714"/>
      <c r="BZ208" s="714"/>
      <c r="CA208" s="714"/>
      <c r="CB208" s="714"/>
      <c r="CC208" s="714"/>
      <c r="CD208" s="759"/>
      <c r="CE208" s="714"/>
      <c r="CF208" s="765"/>
      <c r="CG208" s="765"/>
      <c r="CH208" s="765"/>
      <c r="CI208" s="765"/>
      <c r="CJ208" s="765"/>
      <c r="CK208" s="765"/>
      <c r="CL208" s="714"/>
      <c r="CM208" s="714"/>
      <c r="CN208" s="714"/>
      <c r="CO208" s="714"/>
      <c r="CP208" s="714"/>
      <c r="CQ208" s="714"/>
      <c r="CR208" s="714"/>
      <c r="CS208" s="714"/>
      <c r="CT208" s="766"/>
      <c r="CU208" s="766"/>
      <c r="CV208" s="766"/>
    </row>
    <row r="209" ht="15.75" customHeight="1">
      <c r="A209" s="714"/>
      <c r="B209" s="760"/>
      <c r="C209" s="593"/>
      <c r="D209" s="593"/>
      <c r="E209" s="593"/>
      <c r="F209" s="593"/>
      <c r="G209" s="761"/>
      <c r="H209" s="761"/>
      <c r="I209" s="761"/>
      <c r="J209" s="761"/>
      <c r="K209" s="761"/>
      <c r="L209" s="761"/>
      <c r="M209" s="762"/>
      <c r="N209" s="714"/>
      <c r="O209" s="714"/>
      <c r="P209" s="714"/>
      <c r="Q209" s="714"/>
      <c r="R209" s="714"/>
      <c r="S209" s="714"/>
      <c r="T209" s="763"/>
      <c r="U209" s="714"/>
      <c r="V209" s="762"/>
      <c r="W209" s="714"/>
      <c r="X209" s="762"/>
      <c r="Y209" s="762"/>
      <c r="Z209" s="762"/>
      <c r="AA209" s="714"/>
      <c r="AB209" s="762"/>
      <c r="AC209" s="714"/>
      <c r="AD209" s="714"/>
      <c r="AE209" s="714"/>
      <c r="AF209" s="714"/>
      <c r="AG209" s="714"/>
      <c r="AH209" s="714"/>
      <c r="AI209" s="714"/>
      <c r="AJ209" s="714"/>
      <c r="AK209" s="714"/>
      <c r="AL209" s="761"/>
      <c r="AM209" s="762"/>
      <c r="AN209" s="762"/>
      <c r="AO209" s="761"/>
      <c r="AP209" s="761"/>
      <c r="AQ209" s="762"/>
      <c r="AR209" s="593"/>
      <c r="AS209" s="714"/>
      <c r="AT209" s="714"/>
      <c r="AU209" s="714"/>
      <c r="AV209" s="714"/>
      <c r="AW209" s="714"/>
      <c r="AX209" s="593"/>
      <c r="AY209" s="714"/>
      <c r="AZ209" s="714"/>
      <c r="BA209" s="714"/>
      <c r="BB209" s="714"/>
      <c r="BC209" s="714"/>
      <c r="BD209" s="593"/>
      <c r="BE209" s="714"/>
      <c r="BF209" s="714"/>
      <c r="BG209" s="714"/>
      <c r="BH209" s="714"/>
      <c r="BI209" s="714"/>
      <c r="BJ209" s="714"/>
      <c r="BK209" s="593"/>
      <c r="BL209" s="714"/>
      <c r="BM209" s="714"/>
      <c r="BN209" s="714"/>
      <c r="BO209" s="714"/>
      <c r="BP209" s="714"/>
      <c r="BQ209" s="593"/>
      <c r="BR209" s="593"/>
      <c r="BS209" s="714"/>
      <c r="BT209" s="714"/>
      <c r="BU209" s="714"/>
      <c r="BV209" s="714"/>
      <c r="BW209" s="593"/>
      <c r="BX209" s="714"/>
      <c r="BY209" s="714"/>
      <c r="BZ209" s="714"/>
      <c r="CA209" s="714"/>
      <c r="CB209" s="714"/>
      <c r="CC209" s="714"/>
      <c r="CD209" s="759"/>
      <c r="CE209" s="714"/>
      <c r="CF209" s="765"/>
      <c r="CG209" s="765"/>
      <c r="CH209" s="765"/>
      <c r="CI209" s="765"/>
      <c r="CJ209" s="765"/>
      <c r="CK209" s="765"/>
      <c r="CL209" s="714"/>
      <c r="CM209" s="714"/>
      <c r="CN209" s="714"/>
      <c r="CO209" s="714"/>
      <c r="CP209" s="714"/>
      <c r="CQ209" s="714"/>
      <c r="CR209" s="714"/>
      <c r="CS209" s="714"/>
      <c r="CT209" s="766"/>
      <c r="CU209" s="766"/>
      <c r="CV209" s="766"/>
    </row>
    <row r="210" ht="15.75" customHeight="1">
      <c r="A210" s="714"/>
      <c r="B210" s="760"/>
      <c r="C210" s="593"/>
      <c r="D210" s="593"/>
      <c r="E210" s="593"/>
      <c r="F210" s="593"/>
      <c r="G210" s="761"/>
      <c r="H210" s="761"/>
      <c r="I210" s="761"/>
      <c r="J210" s="761"/>
      <c r="K210" s="761"/>
      <c r="L210" s="761"/>
      <c r="M210" s="762"/>
      <c r="N210" s="714"/>
      <c r="O210" s="714"/>
      <c r="P210" s="714"/>
      <c r="Q210" s="714"/>
      <c r="R210" s="714"/>
      <c r="S210" s="714"/>
      <c r="T210" s="763"/>
      <c r="U210" s="714"/>
      <c r="V210" s="762"/>
      <c r="W210" s="714"/>
      <c r="X210" s="762"/>
      <c r="Y210" s="762"/>
      <c r="Z210" s="762"/>
      <c r="AA210" s="714"/>
      <c r="AB210" s="762"/>
      <c r="AC210" s="714"/>
      <c r="AD210" s="714"/>
      <c r="AE210" s="714"/>
      <c r="AF210" s="714"/>
      <c r="AG210" s="714"/>
      <c r="AH210" s="714"/>
      <c r="AI210" s="714"/>
      <c r="AJ210" s="714"/>
      <c r="AK210" s="714"/>
      <c r="AL210" s="761"/>
      <c r="AM210" s="762"/>
      <c r="AN210" s="762"/>
      <c r="AO210" s="761"/>
      <c r="AP210" s="761"/>
      <c r="AQ210" s="762"/>
      <c r="AR210" s="593"/>
      <c r="AS210" s="714"/>
      <c r="AT210" s="714"/>
      <c r="AU210" s="714"/>
      <c r="AV210" s="714"/>
      <c r="AW210" s="714"/>
      <c r="AX210" s="593"/>
      <c r="AY210" s="714"/>
      <c r="AZ210" s="714"/>
      <c r="BA210" s="714"/>
      <c r="BB210" s="714"/>
      <c r="BC210" s="714"/>
      <c r="BD210" s="593"/>
      <c r="BE210" s="714"/>
      <c r="BF210" s="714"/>
      <c r="BG210" s="714"/>
      <c r="BH210" s="714"/>
      <c r="BI210" s="714"/>
      <c r="BJ210" s="714"/>
      <c r="BK210" s="593"/>
      <c r="BL210" s="714"/>
      <c r="BM210" s="714"/>
      <c r="BN210" s="714"/>
      <c r="BO210" s="714"/>
      <c r="BP210" s="714"/>
      <c r="BQ210" s="593"/>
      <c r="BR210" s="593"/>
      <c r="BS210" s="714"/>
      <c r="BT210" s="714"/>
      <c r="BU210" s="714"/>
      <c r="BV210" s="714"/>
      <c r="BW210" s="593"/>
      <c r="BX210" s="714"/>
      <c r="BY210" s="714"/>
      <c r="BZ210" s="714"/>
      <c r="CA210" s="714"/>
      <c r="CB210" s="714"/>
      <c r="CC210" s="714"/>
      <c r="CD210" s="759"/>
      <c r="CE210" s="714"/>
      <c r="CF210" s="765"/>
      <c r="CG210" s="765"/>
      <c r="CH210" s="765"/>
      <c r="CI210" s="765"/>
      <c r="CJ210" s="765"/>
      <c r="CK210" s="765"/>
      <c r="CL210" s="714"/>
      <c r="CM210" s="714"/>
      <c r="CN210" s="714"/>
      <c r="CO210" s="714"/>
      <c r="CP210" s="714"/>
      <c r="CQ210" s="714"/>
      <c r="CR210" s="714"/>
      <c r="CS210" s="714"/>
      <c r="CT210" s="766"/>
      <c r="CU210" s="766"/>
      <c r="CV210" s="766"/>
    </row>
    <row r="211" ht="15.75" customHeight="1">
      <c r="A211" s="714"/>
      <c r="B211" s="760"/>
      <c r="C211" s="593"/>
      <c r="D211" s="593"/>
      <c r="E211" s="593"/>
      <c r="F211" s="593"/>
      <c r="G211" s="761"/>
      <c r="H211" s="761"/>
      <c r="I211" s="761"/>
      <c r="J211" s="761"/>
      <c r="K211" s="761"/>
      <c r="L211" s="761"/>
      <c r="M211" s="762"/>
      <c r="N211" s="714"/>
      <c r="O211" s="714"/>
      <c r="P211" s="714"/>
      <c r="Q211" s="714"/>
      <c r="R211" s="714"/>
      <c r="S211" s="714"/>
      <c r="T211" s="763"/>
      <c r="U211" s="714"/>
      <c r="V211" s="762"/>
      <c r="W211" s="714"/>
      <c r="X211" s="762"/>
      <c r="Y211" s="762"/>
      <c r="Z211" s="762"/>
      <c r="AA211" s="714"/>
      <c r="AB211" s="762"/>
      <c r="AC211" s="714"/>
      <c r="AD211" s="714"/>
      <c r="AE211" s="714"/>
      <c r="AF211" s="714"/>
      <c r="AG211" s="714"/>
      <c r="AH211" s="714"/>
      <c r="AI211" s="714"/>
      <c r="AJ211" s="714"/>
      <c r="AK211" s="714"/>
      <c r="AL211" s="761"/>
      <c r="AM211" s="762"/>
      <c r="AN211" s="762"/>
      <c r="AO211" s="761"/>
      <c r="AP211" s="761"/>
      <c r="AQ211" s="762"/>
      <c r="AR211" s="593"/>
      <c r="AS211" s="714"/>
      <c r="AT211" s="714"/>
      <c r="AU211" s="714"/>
      <c r="AV211" s="714"/>
      <c r="AW211" s="714"/>
      <c r="AX211" s="593"/>
      <c r="AY211" s="714"/>
      <c r="AZ211" s="714"/>
      <c r="BA211" s="714"/>
      <c r="BB211" s="714"/>
      <c r="BC211" s="714"/>
      <c r="BD211" s="593"/>
      <c r="BE211" s="714"/>
      <c r="BF211" s="714"/>
      <c r="BG211" s="714"/>
      <c r="BH211" s="714"/>
      <c r="BI211" s="714"/>
      <c r="BJ211" s="714"/>
      <c r="BK211" s="593"/>
      <c r="BL211" s="714"/>
      <c r="BM211" s="714"/>
      <c r="BN211" s="714"/>
      <c r="BO211" s="714"/>
      <c r="BP211" s="714"/>
      <c r="BQ211" s="593"/>
      <c r="BR211" s="593"/>
      <c r="BS211" s="714"/>
      <c r="BT211" s="714"/>
      <c r="BU211" s="714"/>
      <c r="BV211" s="714"/>
      <c r="BW211" s="593"/>
      <c r="BX211" s="714"/>
      <c r="BY211" s="714"/>
      <c r="BZ211" s="714"/>
      <c r="CA211" s="714"/>
      <c r="CB211" s="714"/>
      <c r="CC211" s="714"/>
      <c r="CD211" s="759"/>
      <c r="CE211" s="714"/>
      <c r="CF211" s="765"/>
      <c r="CG211" s="765"/>
      <c r="CH211" s="765"/>
      <c r="CI211" s="765"/>
      <c r="CJ211" s="765"/>
      <c r="CK211" s="765"/>
      <c r="CL211" s="714"/>
      <c r="CM211" s="714"/>
      <c r="CN211" s="714"/>
      <c r="CO211" s="714"/>
      <c r="CP211" s="714"/>
      <c r="CQ211" s="714"/>
      <c r="CR211" s="714"/>
      <c r="CS211" s="714"/>
      <c r="CT211" s="766"/>
      <c r="CU211" s="766"/>
      <c r="CV211" s="766"/>
    </row>
    <row r="212" ht="15.75" customHeight="1">
      <c r="A212" s="714"/>
      <c r="B212" s="760"/>
      <c r="C212" s="593"/>
      <c r="D212" s="593"/>
      <c r="E212" s="593"/>
      <c r="F212" s="593"/>
      <c r="G212" s="761"/>
      <c r="H212" s="761"/>
      <c r="I212" s="761"/>
      <c r="J212" s="761"/>
      <c r="K212" s="761"/>
      <c r="L212" s="761"/>
      <c r="M212" s="762"/>
      <c r="N212" s="714"/>
      <c r="O212" s="714"/>
      <c r="P212" s="714"/>
      <c r="Q212" s="714"/>
      <c r="R212" s="714"/>
      <c r="S212" s="714"/>
      <c r="T212" s="763"/>
      <c r="U212" s="714"/>
      <c r="V212" s="762"/>
      <c r="W212" s="714"/>
      <c r="X212" s="762"/>
      <c r="Y212" s="762"/>
      <c r="Z212" s="762"/>
      <c r="AA212" s="714"/>
      <c r="AB212" s="762"/>
      <c r="AC212" s="714"/>
      <c r="AD212" s="714"/>
      <c r="AE212" s="714"/>
      <c r="AF212" s="714"/>
      <c r="AG212" s="714"/>
      <c r="AH212" s="714"/>
      <c r="AI212" s="714"/>
      <c r="AJ212" s="714"/>
      <c r="AK212" s="714"/>
      <c r="AL212" s="761"/>
      <c r="AM212" s="762"/>
      <c r="AN212" s="762"/>
      <c r="AO212" s="761"/>
      <c r="AP212" s="761"/>
      <c r="AQ212" s="762"/>
      <c r="AR212" s="593"/>
      <c r="AS212" s="714"/>
      <c r="AT212" s="714"/>
      <c r="AU212" s="714"/>
      <c r="AV212" s="714"/>
      <c r="AW212" s="714"/>
      <c r="AX212" s="593"/>
      <c r="AY212" s="714"/>
      <c r="AZ212" s="714"/>
      <c r="BA212" s="714"/>
      <c r="BB212" s="714"/>
      <c r="BC212" s="714"/>
      <c r="BD212" s="593"/>
      <c r="BE212" s="714"/>
      <c r="BF212" s="714"/>
      <c r="BG212" s="714"/>
      <c r="BH212" s="714"/>
      <c r="BI212" s="714"/>
      <c r="BJ212" s="714"/>
      <c r="BK212" s="593"/>
      <c r="BL212" s="714"/>
      <c r="BM212" s="714"/>
      <c r="BN212" s="714"/>
      <c r="BO212" s="714"/>
      <c r="BP212" s="714"/>
      <c r="BQ212" s="593"/>
      <c r="BR212" s="593"/>
      <c r="BS212" s="714"/>
      <c r="BT212" s="714"/>
      <c r="BU212" s="714"/>
      <c r="BV212" s="714"/>
      <c r="BW212" s="593"/>
      <c r="BX212" s="714"/>
      <c r="BY212" s="714"/>
      <c r="BZ212" s="714"/>
      <c r="CA212" s="714"/>
      <c r="CB212" s="714"/>
      <c r="CC212" s="714"/>
      <c r="CD212" s="759"/>
      <c r="CE212" s="714"/>
      <c r="CF212" s="765"/>
      <c r="CG212" s="765"/>
      <c r="CH212" s="765"/>
      <c r="CI212" s="765"/>
      <c r="CJ212" s="765"/>
      <c r="CK212" s="765"/>
      <c r="CL212" s="714"/>
      <c r="CM212" s="714"/>
      <c r="CN212" s="714"/>
      <c r="CO212" s="714"/>
      <c r="CP212" s="714"/>
      <c r="CQ212" s="714"/>
      <c r="CR212" s="714"/>
      <c r="CS212" s="714"/>
      <c r="CT212" s="766"/>
      <c r="CU212" s="766"/>
      <c r="CV212" s="766"/>
    </row>
    <row r="213" ht="15.75" customHeight="1">
      <c r="A213" s="714"/>
      <c r="B213" s="760"/>
      <c r="C213" s="593"/>
      <c r="D213" s="593"/>
      <c r="E213" s="593"/>
      <c r="F213" s="593"/>
      <c r="G213" s="761"/>
      <c r="H213" s="761"/>
      <c r="I213" s="761"/>
      <c r="J213" s="761"/>
      <c r="K213" s="761"/>
      <c r="L213" s="761"/>
      <c r="M213" s="762"/>
      <c r="N213" s="714"/>
      <c r="O213" s="714"/>
      <c r="P213" s="714"/>
      <c r="Q213" s="714"/>
      <c r="R213" s="714"/>
      <c r="S213" s="714"/>
      <c r="T213" s="763"/>
      <c r="U213" s="714"/>
      <c r="V213" s="762"/>
      <c r="W213" s="714"/>
      <c r="X213" s="762"/>
      <c r="Y213" s="762"/>
      <c r="Z213" s="762"/>
      <c r="AA213" s="714"/>
      <c r="AB213" s="762"/>
      <c r="AC213" s="714"/>
      <c r="AD213" s="714"/>
      <c r="AE213" s="714"/>
      <c r="AF213" s="714"/>
      <c r="AG213" s="714"/>
      <c r="AH213" s="714"/>
      <c r="AI213" s="714"/>
      <c r="AJ213" s="714"/>
      <c r="AK213" s="714"/>
      <c r="AL213" s="761"/>
      <c r="AM213" s="762"/>
      <c r="AN213" s="762"/>
      <c r="AO213" s="761"/>
      <c r="AP213" s="761"/>
      <c r="AQ213" s="762"/>
      <c r="AR213" s="593"/>
      <c r="AS213" s="714"/>
      <c r="AT213" s="714"/>
      <c r="AU213" s="714"/>
      <c r="AV213" s="714"/>
      <c r="AW213" s="714"/>
      <c r="AX213" s="593"/>
      <c r="AY213" s="714"/>
      <c r="AZ213" s="714"/>
      <c r="BA213" s="714"/>
      <c r="BB213" s="714"/>
      <c r="BC213" s="714"/>
      <c r="BD213" s="593"/>
      <c r="BE213" s="714"/>
      <c r="BF213" s="714"/>
      <c r="BG213" s="714"/>
      <c r="BH213" s="714"/>
      <c r="BI213" s="714"/>
      <c r="BJ213" s="714"/>
      <c r="BK213" s="593"/>
      <c r="BL213" s="714"/>
      <c r="BM213" s="714"/>
      <c r="BN213" s="714"/>
      <c r="BO213" s="714"/>
      <c r="BP213" s="714"/>
      <c r="BQ213" s="593"/>
      <c r="BR213" s="593"/>
      <c r="BS213" s="714"/>
      <c r="BT213" s="714"/>
      <c r="BU213" s="714"/>
      <c r="BV213" s="714"/>
      <c r="BW213" s="593"/>
      <c r="BX213" s="714"/>
      <c r="BY213" s="714"/>
      <c r="BZ213" s="714"/>
      <c r="CA213" s="714"/>
      <c r="CB213" s="714"/>
      <c r="CC213" s="714"/>
      <c r="CD213" s="759"/>
      <c r="CE213" s="714"/>
      <c r="CF213" s="765"/>
      <c r="CG213" s="765"/>
      <c r="CH213" s="765"/>
      <c r="CI213" s="765"/>
      <c r="CJ213" s="765"/>
      <c r="CK213" s="765"/>
      <c r="CL213" s="714"/>
      <c r="CM213" s="714"/>
      <c r="CN213" s="714"/>
      <c r="CO213" s="714"/>
      <c r="CP213" s="714"/>
      <c r="CQ213" s="714"/>
      <c r="CR213" s="714"/>
      <c r="CS213" s="714"/>
      <c r="CT213" s="766"/>
      <c r="CU213" s="766"/>
      <c r="CV213" s="766"/>
    </row>
    <row r="214" ht="15.75" customHeight="1">
      <c r="A214" s="714"/>
      <c r="B214" s="760"/>
      <c r="C214" s="593"/>
      <c r="D214" s="593"/>
      <c r="E214" s="593"/>
      <c r="F214" s="593"/>
      <c r="G214" s="761"/>
      <c r="H214" s="761"/>
      <c r="I214" s="761"/>
      <c r="J214" s="761"/>
      <c r="K214" s="761"/>
      <c r="L214" s="761"/>
      <c r="M214" s="762"/>
      <c r="N214" s="714"/>
      <c r="O214" s="714"/>
      <c r="P214" s="714"/>
      <c r="Q214" s="714"/>
      <c r="R214" s="714"/>
      <c r="S214" s="714"/>
      <c r="T214" s="763"/>
      <c r="U214" s="714"/>
      <c r="V214" s="762"/>
      <c r="W214" s="714"/>
      <c r="X214" s="762"/>
      <c r="Y214" s="762"/>
      <c r="Z214" s="762"/>
      <c r="AA214" s="714"/>
      <c r="AB214" s="762"/>
      <c r="AC214" s="714"/>
      <c r="AD214" s="714"/>
      <c r="AE214" s="714"/>
      <c r="AF214" s="714"/>
      <c r="AG214" s="714"/>
      <c r="AH214" s="714"/>
      <c r="AI214" s="714"/>
      <c r="AJ214" s="714"/>
      <c r="AK214" s="714"/>
      <c r="AL214" s="761"/>
      <c r="AM214" s="762"/>
      <c r="AN214" s="762"/>
      <c r="AO214" s="761"/>
      <c r="AP214" s="761"/>
      <c r="AQ214" s="762"/>
      <c r="AR214" s="593"/>
      <c r="AS214" s="714"/>
      <c r="AT214" s="714"/>
      <c r="AU214" s="714"/>
      <c r="AV214" s="714"/>
      <c r="AW214" s="714"/>
      <c r="AX214" s="593"/>
      <c r="AY214" s="714"/>
      <c r="AZ214" s="714"/>
      <c r="BA214" s="714"/>
      <c r="BB214" s="714"/>
      <c r="BC214" s="714"/>
      <c r="BD214" s="593"/>
      <c r="BE214" s="714"/>
      <c r="BF214" s="714"/>
      <c r="BG214" s="714"/>
      <c r="BH214" s="714"/>
      <c r="BI214" s="714"/>
      <c r="BJ214" s="714"/>
      <c r="BK214" s="593"/>
      <c r="BL214" s="714"/>
      <c r="BM214" s="714"/>
      <c r="BN214" s="714"/>
      <c r="BO214" s="714"/>
      <c r="BP214" s="714"/>
      <c r="BQ214" s="593"/>
      <c r="BR214" s="593"/>
      <c r="BS214" s="714"/>
      <c r="BT214" s="714"/>
      <c r="BU214" s="714"/>
      <c r="BV214" s="714"/>
      <c r="BW214" s="593"/>
      <c r="BX214" s="714"/>
      <c r="BY214" s="714"/>
      <c r="BZ214" s="714"/>
      <c r="CA214" s="714"/>
      <c r="CB214" s="714"/>
      <c r="CC214" s="714"/>
      <c r="CD214" s="759"/>
      <c r="CE214" s="714"/>
      <c r="CF214" s="765"/>
      <c r="CG214" s="765"/>
      <c r="CH214" s="765"/>
      <c r="CI214" s="765"/>
      <c r="CJ214" s="765"/>
      <c r="CK214" s="765"/>
      <c r="CL214" s="714"/>
      <c r="CM214" s="714"/>
      <c r="CN214" s="714"/>
      <c r="CO214" s="714"/>
      <c r="CP214" s="714"/>
      <c r="CQ214" s="714"/>
      <c r="CR214" s="714"/>
      <c r="CS214" s="714"/>
      <c r="CT214" s="766"/>
      <c r="CU214" s="766"/>
      <c r="CV214" s="766"/>
    </row>
    <row r="215" ht="15.75" customHeight="1">
      <c r="A215" s="714"/>
      <c r="B215" s="760"/>
      <c r="C215" s="593"/>
      <c r="D215" s="593"/>
      <c r="E215" s="593"/>
      <c r="F215" s="593"/>
      <c r="G215" s="761"/>
      <c r="H215" s="761"/>
      <c r="I215" s="761"/>
      <c r="J215" s="761"/>
      <c r="K215" s="761"/>
      <c r="L215" s="761"/>
      <c r="M215" s="762"/>
      <c r="N215" s="714"/>
      <c r="O215" s="714"/>
      <c r="P215" s="714"/>
      <c r="Q215" s="714"/>
      <c r="R215" s="714"/>
      <c r="S215" s="714"/>
      <c r="T215" s="763"/>
      <c r="U215" s="714"/>
      <c r="V215" s="762"/>
      <c r="W215" s="714"/>
      <c r="X215" s="762"/>
      <c r="Y215" s="762"/>
      <c r="Z215" s="762"/>
      <c r="AA215" s="714"/>
      <c r="AB215" s="762"/>
      <c r="AC215" s="714"/>
      <c r="AD215" s="714"/>
      <c r="AE215" s="714"/>
      <c r="AF215" s="714"/>
      <c r="AG215" s="714"/>
      <c r="AH215" s="714"/>
      <c r="AI215" s="714"/>
      <c r="AJ215" s="714"/>
      <c r="AK215" s="714"/>
      <c r="AL215" s="761"/>
      <c r="AM215" s="762"/>
      <c r="AN215" s="762"/>
      <c r="AO215" s="761"/>
      <c r="AP215" s="761"/>
      <c r="AQ215" s="762"/>
      <c r="AR215" s="593"/>
      <c r="AS215" s="714"/>
      <c r="AT215" s="714"/>
      <c r="AU215" s="714"/>
      <c r="AV215" s="714"/>
      <c r="AW215" s="714"/>
      <c r="AX215" s="593"/>
      <c r="AY215" s="714"/>
      <c r="AZ215" s="714"/>
      <c r="BA215" s="714"/>
      <c r="BB215" s="714"/>
      <c r="BC215" s="714"/>
      <c r="BD215" s="593"/>
      <c r="BE215" s="714"/>
      <c r="BF215" s="714"/>
      <c r="BG215" s="714"/>
      <c r="BH215" s="714"/>
      <c r="BI215" s="714"/>
      <c r="BJ215" s="714"/>
      <c r="BK215" s="593"/>
      <c r="BL215" s="714"/>
      <c r="BM215" s="714"/>
      <c r="BN215" s="714"/>
      <c r="BO215" s="714"/>
      <c r="BP215" s="714"/>
      <c r="BQ215" s="593"/>
      <c r="BR215" s="593"/>
      <c r="BS215" s="714"/>
      <c r="BT215" s="714"/>
      <c r="BU215" s="714"/>
      <c r="BV215" s="714"/>
      <c r="BW215" s="593"/>
      <c r="BX215" s="714"/>
      <c r="BY215" s="714"/>
      <c r="BZ215" s="714"/>
      <c r="CA215" s="714"/>
      <c r="CB215" s="714"/>
      <c r="CC215" s="714"/>
      <c r="CD215" s="759"/>
      <c r="CE215" s="714"/>
      <c r="CF215" s="765"/>
      <c r="CG215" s="765"/>
      <c r="CH215" s="765"/>
      <c r="CI215" s="765"/>
      <c r="CJ215" s="765"/>
      <c r="CK215" s="765"/>
      <c r="CL215" s="714"/>
      <c r="CM215" s="714"/>
      <c r="CN215" s="714"/>
      <c r="CO215" s="714"/>
      <c r="CP215" s="714"/>
      <c r="CQ215" s="714"/>
      <c r="CR215" s="714"/>
      <c r="CS215" s="714"/>
      <c r="CT215" s="766"/>
      <c r="CU215" s="766"/>
      <c r="CV215" s="766"/>
    </row>
    <row r="216" ht="15.75" customHeight="1">
      <c r="A216" s="714"/>
      <c r="B216" s="760"/>
      <c r="C216" s="593"/>
      <c r="D216" s="593"/>
      <c r="E216" s="593"/>
      <c r="F216" s="593"/>
      <c r="G216" s="761"/>
      <c r="H216" s="761"/>
      <c r="I216" s="761"/>
      <c r="J216" s="761"/>
      <c r="K216" s="761"/>
      <c r="L216" s="761"/>
      <c r="M216" s="762"/>
      <c r="N216" s="714"/>
      <c r="O216" s="714"/>
      <c r="P216" s="714"/>
      <c r="Q216" s="714"/>
      <c r="R216" s="714"/>
      <c r="S216" s="714"/>
      <c r="T216" s="763"/>
      <c r="U216" s="714"/>
      <c r="V216" s="762"/>
      <c r="W216" s="714"/>
      <c r="X216" s="762"/>
      <c r="Y216" s="762"/>
      <c r="Z216" s="762"/>
      <c r="AA216" s="714"/>
      <c r="AB216" s="762"/>
      <c r="AC216" s="714"/>
      <c r="AD216" s="714"/>
      <c r="AE216" s="714"/>
      <c r="AF216" s="714"/>
      <c r="AG216" s="714"/>
      <c r="AH216" s="714"/>
      <c r="AI216" s="714"/>
      <c r="AJ216" s="714"/>
      <c r="AK216" s="714"/>
      <c r="AL216" s="761"/>
      <c r="AM216" s="762"/>
      <c r="AN216" s="762"/>
      <c r="AO216" s="761"/>
      <c r="AP216" s="761"/>
      <c r="AQ216" s="762"/>
      <c r="AR216" s="593"/>
      <c r="AS216" s="714"/>
      <c r="AT216" s="714"/>
      <c r="AU216" s="714"/>
      <c r="AV216" s="714"/>
      <c r="AW216" s="714"/>
      <c r="AX216" s="593"/>
      <c r="AY216" s="714"/>
      <c r="AZ216" s="714"/>
      <c r="BA216" s="714"/>
      <c r="BB216" s="714"/>
      <c r="BC216" s="714"/>
      <c r="BD216" s="593"/>
      <c r="BE216" s="714"/>
      <c r="BF216" s="714"/>
      <c r="BG216" s="714"/>
      <c r="BH216" s="714"/>
      <c r="BI216" s="714"/>
      <c r="BJ216" s="714"/>
      <c r="BK216" s="593"/>
      <c r="BL216" s="714"/>
      <c r="BM216" s="714"/>
      <c r="BN216" s="714"/>
      <c r="BO216" s="714"/>
      <c r="BP216" s="714"/>
      <c r="BQ216" s="593"/>
      <c r="BR216" s="593"/>
      <c r="BS216" s="714"/>
      <c r="BT216" s="714"/>
      <c r="BU216" s="714"/>
      <c r="BV216" s="714"/>
      <c r="BW216" s="593"/>
      <c r="BX216" s="714"/>
      <c r="BY216" s="714"/>
      <c r="BZ216" s="714"/>
      <c r="CA216" s="714"/>
      <c r="CB216" s="714"/>
      <c r="CC216" s="714"/>
      <c r="CD216" s="759"/>
      <c r="CE216" s="714"/>
      <c r="CF216" s="765"/>
      <c r="CG216" s="765"/>
      <c r="CH216" s="765"/>
      <c r="CI216" s="765"/>
      <c r="CJ216" s="765"/>
      <c r="CK216" s="765"/>
      <c r="CL216" s="714"/>
      <c r="CM216" s="714"/>
      <c r="CN216" s="714"/>
      <c r="CO216" s="714"/>
      <c r="CP216" s="714"/>
      <c r="CQ216" s="714"/>
      <c r="CR216" s="714"/>
      <c r="CS216" s="714"/>
      <c r="CT216" s="766"/>
      <c r="CU216" s="766"/>
      <c r="CV216" s="766"/>
    </row>
    <row r="217" ht="15.75" customHeight="1">
      <c r="A217" s="714"/>
      <c r="B217" s="760"/>
      <c r="C217" s="593"/>
      <c r="D217" s="593"/>
      <c r="E217" s="593"/>
      <c r="F217" s="593"/>
      <c r="G217" s="761"/>
      <c r="H217" s="761"/>
      <c r="I217" s="761"/>
      <c r="J217" s="761"/>
      <c r="K217" s="761"/>
      <c r="L217" s="761"/>
      <c r="M217" s="762"/>
      <c r="N217" s="714"/>
      <c r="O217" s="714"/>
      <c r="P217" s="714"/>
      <c r="Q217" s="714"/>
      <c r="R217" s="714"/>
      <c r="S217" s="714"/>
      <c r="T217" s="763"/>
      <c r="U217" s="714"/>
      <c r="V217" s="762"/>
      <c r="W217" s="714"/>
      <c r="X217" s="762"/>
      <c r="Y217" s="762"/>
      <c r="Z217" s="762"/>
      <c r="AA217" s="714"/>
      <c r="AB217" s="762"/>
      <c r="AC217" s="714"/>
      <c r="AD217" s="714"/>
      <c r="AE217" s="714"/>
      <c r="AF217" s="714"/>
      <c r="AG217" s="714"/>
      <c r="AH217" s="714"/>
      <c r="AI217" s="714"/>
      <c r="AJ217" s="714"/>
      <c r="AK217" s="714"/>
      <c r="AL217" s="761"/>
      <c r="AM217" s="762"/>
      <c r="AN217" s="762"/>
      <c r="AO217" s="761"/>
      <c r="AP217" s="761"/>
      <c r="AQ217" s="762"/>
      <c r="AR217" s="593"/>
      <c r="AS217" s="714"/>
      <c r="AT217" s="714"/>
      <c r="AU217" s="714"/>
      <c r="AV217" s="714"/>
      <c r="AW217" s="714"/>
      <c r="AX217" s="593"/>
      <c r="AY217" s="714"/>
      <c r="AZ217" s="714"/>
      <c r="BA217" s="714"/>
      <c r="BB217" s="714"/>
      <c r="BC217" s="714"/>
      <c r="BD217" s="593"/>
      <c r="BE217" s="714"/>
      <c r="BF217" s="714"/>
      <c r="BG217" s="714"/>
      <c r="BH217" s="714"/>
      <c r="BI217" s="714"/>
      <c r="BJ217" s="714"/>
      <c r="BK217" s="593"/>
      <c r="BL217" s="714"/>
      <c r="BM217" s="714"/>
      <c r="BN217" s="714"/>
      <c r="BO217" s="714"/>
      <c r="BP217" s="714"/>
      <c r="BQ217" s="593"/>
      <c r="BR217" s="593"/>
      <c r="BS217" s="714"/>
      <c r="BT217" s="714"/>
      <c r="BU217" s="714"/>
      <c r="BV217" s="714"/>
      <c r="BW217" s="593"/>
      <c r="BX217" s="714"/>
      <c r="BY217" s="714"/>
      <c r="BZ217" s="714"/>
      <c r="CA217" s="714"/>
      <c r="CB217" s="714"/>
      <c r="CC217" s="714"/>
      <c r="CD217" s="759"/>
      <c r="CE217" s="714"/>
      <c r="CF217" s="765"/>
      <c r="CG217" s="765"/>
      <c r="CH217" s="765"/>
      <c r="CI217" s="765"/>
      <c r="CJ217" s="765"/>
      <c r="CK217" s="765"/>
      <c r="CL217" s="714"/>
      <c r="CM217" s="714"/>
      <c r="CN217" s="714"/>
      <c r="CO217" s="714"/>
      <c r="CP217" s="714"/>
      <c r="CQ217" s="714"/>
      <c r="CR217" s="714"/>
      <c r="CS217" s="714"/>
      <c r="CT217" s="766"/>
      <c r="CU217" s="766"/>
      <c r="CV217" s="766"/>
    </row>
    <row r="218" ht="15.75" customHeight="1">
      <c r="A218" s="714"/>
      <c r="B218" s="760"/>
      <c r="C218" s="593"/>
      <c r="D218" s="593"/>
      <c r="E218" s="593"/>
      <c r="F218" s="593"/>
      <c r="G218" s="761"/>
      <c r="H218" s="761"/>
      <c r="I218" s="761"/>
      <c r="J218" s="761"/>
      <c r="K218" s="761"/>
      <c r="L218" s="761"/>
      <c r="M218" s="762"/>
      <c r="N218" s="714"/>
      <c r="O218" s="714"/>
      <c r="P218" s="714"/>
      <c r="Q218" s="714"/>
      <c r="R218" s="714"/>
      <c r="S218" s="714"/>
      <c r="T218" s="763"/>
      <c r="U218" s="714"/>
      <c r="V218" s="762"/>
      <c r="W218" s="714"/>
      <c r="X218" s="762"/>
      <c r="Y218" s="762"/>
      <c r="Z218" s="762"/>
      <c r="AA218" s="714"/>
      <c r="AB218" s="762"/>
      <c r="AC218" s="714"/>
      <c r="AD218" s="714"/>
      <c r="AE218" s="714"/>
      <c r="AF218" s="714"/>
      <c r="AG218" s="714"/>
      <c r="AH218" s="714"/>
      <c r="AI218" s="714"/>
      <c r="AJ218" s="714"/>
      <c r="AK218" s="714"/>
      <c r="AL218" s="761"/>
      <c r="AM218" s="762"/>
      <c r="AN218" s="762"/>
      <c r="AO218" s="761"/>
      <c r="AP218" s="761"/>
      <c r="AQ218" s="762"/>
      <c r="AR218" s="593"/>
      <c r="AS218" s="714"/>
      <c r="AT218" s="714"/>
      <c r="AU218" s="714"/>
      <c r="AV218" s="714"/>
      <c r="AW218" s="714"/>
      <c r="AX218" s="593"/>
      <c r="AY218" s="714"/>
      <c r="AZ218" s="714"/>
      <c r="BA218" s="714"/>
      <c r="BB218" s="714"/>
      <c r="BC218" s="714"/>
      <c r="BD218" s="593"/>
      <c r="BE218" s="714"/>
      <c r="BF218" s="714"/>
      <c r="BG218" s="714"/>
      <c r="BH218" s="714"/>
      <c r="BI218" s="714"/>
      <c r="BJ218" s="714"/>
      <c r="BK218" s="593"/>
      <c r="BL218" s="714"/>
      <c r="BM218" s="714"/>
      <c r="BN218" s="714"/>
      <c r="BO218" s="714"/>
      <c r="BP218" s="714"/>
      <c r="BQ218" s="593"/>
      <c r="BR218" s="593"/>
      <c r="BS218" s="714"/>
      <c r="BT218" s="714"/>
      <c r="BU218" s="714"/>
      <c r="BV218" s="714"/>
      <c r="BW218" s="593"/>
      <c r="BX218" s="714"/>
      <c r="BY218" s="714"/>
      <c r="BZ218" s="714"/>
      <c r="CA218" s="714"/>
      <c r="CB218" s="714"/>
      <c r="CC218" s="714"/>
      <c r="CD218" s="759"/>
      <c r="CE218" s="714"/>
      <c r="CF218" s="765"/>
      <c r="CG218" s="765"/>
      <c r="CH218" s="765"/>
      <c r="CI218" s="765"/>
      <c r="CJ218" s="765"/>
      <c r="CK218" s="765"/>
      <c r="CL218" s="714"/>
      <c r="CM218" s="714"/>
      <c r="CN218" s="714"/>
      <c r="CO218" s="714"/>
      <c r="CP218" s="714"/>
      <c r="CQ218" s="714"/>
      <c r="CR218" s="714"/>
      <c r="CS218" s="714"/>
      <c r="CT218" s="766"/>
      <c r="CU218" s="766"/>
      <c r="CV218" s="766"/>
    </row>
    <row r="219" ht="15.75" customHeight="1">
      <c r="A219" s="714"/>
      <c r="B219" s="760"/>
      <c r="C219" s="593"/>
      <c r="D219" s="593"/>
      <c r="E219" s="593"/>
      <c r="F219" s="593"/>
      <c r="G219" s="761"/>
      <c r="H219" s="761"/>
      <c r="I219" s="761"/>
      <c r="J219" s="761"/>
      <c r="K219" s="761"/>
      <c r="L219" s="761"/>
      <c r="M219" s="762"/>
      <c r="N219" s="714"/>
      <c r="O219" s="714"/>
      <c r="P219" s="714"/>
      <c r="Q219" s="714"/>
      <c r="R219" s="714"/>
      <c r="S219" s="714"/>
      <c r="T219" s="763"/>
      <c r="U219" s="714"/>
      <c r="V219" s="762"/>
      <c r="W219" s="714"/>
      <c r="X219" s="762"/>
      <c r="Y219" s="762"/>
      <c r="Z219" s="762"/>
      <c r="AA219" s="714"/>
      <c r="AB219" s="762"/>
      <c r="AC219" s="714"/>
      <c r="AD219" s="714"/>
      <c r="AE219" s="714"/>
      <c r="AF219" s="714"/>
      <c r="AG219" s="714"/>
      <c r="AH219" s="714"/>
      <c r="AI219" s="714"/>
      <c r="AJ219" s="714"/>
      <c r="AK219" s="714"/>
      <c r="AL219" s="761"/>
      <c r="AM219" s="762"/>
      <c r="AN219" s="762"/>
      <c r="AO219" s="761"/>
      <c r="AP219" s="761"/>
      <c r="AQ219" s="762"/>
      <c r="AR219" s="593"/>
      <c r="AS219" s="714"/>
      <c r="AT219" s="714"/>
      <c r="AU219" s="714"/>
      <c r="AV219" s="714"/>
      <c r="AW219" s="714"/>
      <c r="AX219" s="593"/>
      <c r="AY219" s="714"/>
      <c r="AZ219" s="714"/>
      <c r="BA219" s="714"/>
      <c r="BB219" s="714"/>
      <c r="BC219" s="714"/>
      <c r="BD219" s="593"/>
      <c r="BE219" s="714"/>
      <c r="BF219" s="714"/>
      <c r="BG219" s="714"/>
      <c r="BH219" s="714"/>
      <c r="BI219" s="714"/>
      <c r="BJ219" s="714"/>
      <c r="BK219" s="593"/>
      <c r="BL219" s="714"/>
      <c r="BM219" s="714"/>
      <c r="BN219" s="714"/>
      <c r="BO219" s="714"/>
      <c r="BP219" s="714"/>
      <c r="BQ219" s="593"/>
      <c r="BR219" s="593"/>
      <c r="BS219" s="714"/>
      <c r="BT219" s="714"/>
      <c r="BU219" s="714"/>
      <c r="BV219" s="714"/>
      <c r="BW219" s="593"/>
      <c r="BX219" s="714"/>
      <c r="BY219" s="714"/>
      <c r="BZ219" s="714"/>
      <c r="CA219" s="714"/>
      <c r="CB219" s="714"/>
      <c r="CC219" s="714"/>
      <c r="CD219" s="759"/>
      <c r="CE219" s="714"/>
      <c r="CF219" s="765"/>
      <c r="CG219" s="765"/>
      <c r="CH219" s="765"/>
      <c r="CI219" s="765"/>
      <c r="CJ219" s="765"/>
      <c r="CK219" s="765"/>
      <c r="CL219" s="714"/>
      <c r="CM219" s="714"/>
      <c r="CN219" s="714"/>
      <c r="CO219" s="714"/>
      <c r="CP219" s="714"/>
      <c r="CQ219" s="714"/>
      <c r="CR219" s="714"/>
      <c r="CS219" s="714"/>
      <c r="CT219" s="766"/>
      <c r="CU219" s="766"/>
      <c r="CV219" s="766"/>
    </row>
    <row r="220" ht="15.75" customHeight="1">
      <c r="A220" s="714"/>
      <c r="B220" s="760"/>
      <c r="C220" s="593"/>
      <c r="D220" s="593"/>
      <c r="E220" s="593"/>
      <c r="F220" s="593"/>
      <c r="G220" s="761"/>
      <c r="H220" s="761"/>
      <c r="I220" s="761"/>
      <c r="J220" s="761"/>
      <c r="K220" s="761"/>
      <c r="L220" s="761"/>
      <c r="M220" s="762"/>
      <c r="N220" s="714"/>
      <c r="O220" s="714"/>
      <c r="P220" s="714"/>
      <c r="Q220" s="714"/>
      <c r="R220" s="714"/>
      <c r="S220" s="714"/>
      <c r="T220" s="763"/>
      <c r="U220" s="714"/>
      <c r="V220" s="762"/>
      <c r="W220" s="714"/>
      <c r="X220" s="762"/>
      <c r="Y220" s="762"/>
      <c r="Z220" s="762"/>
      <c r="AA220" s="714"/>
      <c r="AB220" s="762"/>
      <c r="AC220" s="714"/>
      <c r="AD220" s="714"/>
      <c r="AE220" s="714"/>
      <c r="AF220" s="714"/>
      <c r="AG220" s="714"/>
      <c r="AH220" s="714"/>
      <c r="AI220" s="714"/>
      <c r="AJ220" s="714"/>
      <c r="AK220" s="714"/>
      <c r="AL220" s="761"/>
      <c r="AM220" s="762"/>
      <c r="AN220" s="762"/>
      <c r="AO220" s="761"/>
      <c r="AP220" s="761"/>
      <c r="AQ220" s="762"/>
      <c r="AR220" s="593"/>
      <c r="AS220" s="714"/>
      <c r="AT220" s="714"/>
      <c r="AU220" s="714"/>
      <c r="AV220" s="714"/>
      <c r="AW220" s="714"/>
      <c r="AX220" s="593"/>
      <c r="AY220" s="714"/>
      <c r="AZ220" s="714"/>
      <c r="BA220" s="714"/>
      <c r="BB220" s="714"/>
      <c r="BC220" s="714"/>
      <c r="BD220" s="593"/>
      <c r="BE220" s="714"/>
      <c r="BF220" s="714"/>
      <c r="BG220" s="714"/>
      <c r="BH220" s="714"/>
      <c r="BI220" s="714"/>
      <c r="BJ220" s="714"/>
      <c r="BK220" s="593"/>
      <c r="BL220" s="714"/>
      <c r="BM220" s="714"/>
      <c r="BN220" s="714"/>
      <c r="BO220" s="714"/>
      <c r="BP220" s="714"/>
      <c r="BQ220" s="593"/>
      <c r="BR220" s="593"/>
      <c r="BS220" s="714"/>
      <c r="BT220" s="714"/>
      <c r="BU220" s="714"/>
      <c r="BV220" s="714"/>
      <c r="BW220" s="593"/>
      <c r="BX220" s="714"/>
      <c r="BY220" s="714"/>
      <c r="BZ220" s="714"/>
      <c r="CA220" s="714"/>
      <c r="CB220" s="714"/>
      <c r="CC220" s="714"/>
      <c r="CD220" s="759"/>
      <c r="CE220" s="714"/>
      <c r="CF220" s="765"/>
      <c r="CG220" s="765"/>
      <c r="CH220" s="765"/>
      <c r="CI220" s="765"/>
      <c r="CJ220" s="765"/>
      <c r="CK220" s="765"/>
      <c r="CL220" s="714"/>
      <c r="CM220" s="714"/>
      <c r="CN220" s="714"/>
      <c r="CO220" s="714"/>
      <c r="CP220" s="714"/>
      <c r="CQ220" s="714"/>
      <c r="CR220" s="714"/>
      <c r="CS220" s="714"/>
      <c r="CT220" s="766"/>
      <c r="CU220" s="766"/>
      <c r="CV220" s="766"/>
    </row>
    <row r="221" ht="15.75" customHeight="1">
      <c r="A221" s="714"/>
      <c r="B221" s="760"/>
      <c r="C221" s="593"/>
      <c r="D221" s="593"/>
      <c r="E221" s="593"/>
      <c r="F221" s="593"/>
      <c r="G221" s="761"/>
      <c r="H221" s="761"/>
      <c r="I221" s="761"/>
      <c r="J221" s="761"/>
      <c r="K221" s="761"/>
      <c r="L221" s="761"/>
      <c r="M221" s="762"/>
      <c r="N221" s="714"/>
      <c r="O221" s="714"/>
      <c r="P221" s="714"/>
      <c r="Q221" s="714"/>
      <c r="R221" s="714"/>
      <c r="S221" s="714"/>
      <c r="T221" s="763"/>
      <c r="U221" s="714"/>
      <c r="V221" s="762"/>
      <c r="W221" s="714"/>
      <c r="X221" s="762"/>
      <c r="Y221" s="762"/>
      <c r="Z221" s="762"/>
      <c r="AA221" s="714"/>
      <c r="AB221" s="762"/>
      <c r="AC221" s="714"/>
      <c r="AD221" s="714"/>
      <c r="AE221" s="714"/>
      <c r="AF221" s="714"/>
      <c r="AG221" s="714"/>
      <c r="AH221" s="714"/>
      <c r="AI221" s="714"/>
      <c r="AJ221" s="714"/>
      <c r="AK221" s="714"/>
      <c r="AL221" s="761"/>
      <c r="AM221" s="762"/>
      <c r="AN221" s="762"/>
      <c r="AO221" s="761"/>
      <c r="AP221" s="761"/>
      <c r="AQ221" s="762"/>
      <c r="AR221" s="593"/>
      <c r="AS221" s="714"/>
      <c r="AT221" s="714"/>
      <c r="AU221" s="714"/>
      <c r="AV221" s="714"/>
      <c r="AW221" s="714"/>
      <c r="AX221" s="593"/>
      <c r="AY221" s="714"/>
      <c r="AZ221" s="714"/>
      <c r="BA221" s="714"/>
      <c r="BB221" s="714"/>
      <c r="BC221" s="714"/>
      <c r="BD221" s="593"/>
      <c r="BE221" s="714"/>
      <c r="BF221" s="714"/>
      <c r="BG221" s="714"/>
      <c r="BH221" s="714"/>
      <c r="BI221" s="714"/>
      <c r="BJ221" s="714"/>
      <c r="BK221" s="593"/>
      <c r="BL221" s="714"/>
      <c r="BM221" s="714"/>
      <c r="BN221" s="714"/>
      <c r="BO221" s="714"/>
      <c r="BP221" s="714"/>
      <c r="BQ221" s="593"/>
      <c r="BR221" s="593"/>
      <c r="BS221" s="714"/>
      <c r="BT221" s="714"/>
      <c r="BU221" s="714"/>
      <c r="BV221" s="714"/>
      <c r="BW221" s="593"/>
      <c r="BX221" s="714"/>
      <c r="BY221" s="714"/>
      <c r="BZ221" s="714"/>
      <c r="CA221" s="714"/>
      <c r="CB221" s="714"/>
      <c r="CC221" s="714"/>
      <c r="CD221" s="759"/>
      <c r="CE221" s="714"/>
      <c r="CF221" s="765"/>
      <c r="CG221" s="765"/>
      <c r="CH221" s="765"/>
      <c r="CI221" s="765"/>
      <c r="CJ221" s="765"/>
      <c r="CK221" s="765"/>
      <c r="CL221" s="714"/>
      <c r="CM221" s="714"/>
      <c r="CN221" s="714"/>
      <c r="CO221" s="714"/>
      <c r="CP221" s="714"/>
      <c r="CQ221" s="714"/>
      <c r="CR221" s="714"/>
      <c r="CS221" s="714"/>
      <c r="CT221" s="766"/>
      <c r="CU221" s="766"/>
      <c r="CV221" s="766"/>
    </row>
    <row r="222" ht="15.75" customHeight="1">
      <c r="A222" s="714"/>
      <c r="B222" s="760"/>
      <c r="C222" s="593"/>
      <c r="D222" s="593"/>
      <c r="E222" s="593"/>
      <c r="F222" s="593"/>
      <c r="G222" s="761"/>
      <c r="H222" s="761"/>
      <c r="I222" s="761"/>
      <c r="J222" s="761"/>
      <c r="K222" s="761"/>
      <c r="L222" s="761"/>
      <c r="M222" s="762"/>
      <c r="N222" s="714"/>
      <c r="O222" s="714"/>
      <c r="P222" s="714"/>
      <c r="Q222" s="714"/>
      <c r="R222" s="714"/>
      <c r="S222" s="714"/>
      <c r="T222" s="763"/>
      <c r="U222" s="714"/>
      <c r="V222" s="762"/>
      <c r="W222" s="714"/>
      <c r="X222" s="762"/>
      <c r="Y222" s="762"/>
      <c r="Z222" s="762"/>
      <c r="AA222" s="714"/>
      <c r="AB222" s="762"/>
      <c r="AC222" s="714"/>
      <c r="AD222" s="714"/>
      <c r="AE222" s="714"/>
      <c r="AF222" s="714"/>
      <c r="AG222" s="714"/>
      <c r="AH222" s="714"/>
      <c r="AI222" s="714"/>
      <c r="AJ222" s="714"/>
      <c r="AK222" s="714"/>
      <c r="AL222" s="761"/>
      <c r="AM222" s="762"/>
      <c r="AN222" s="762"/>
      <c r="AO222" s="761"/>
      <c r="AP222" s="761"/>
      <c r="AQ222" s="762"/>
      <c r="AR222" s="593"/>
      <c r="AS222" s="714"/>
      <c r="AT222" s="714"/>
      <c r="AU222" s="714"/>
      <c r="AV222" s="714"/>
      <c r="AW222" s="714"/>
      <c r="AX222" s="593"/>
      <c r="AY222" s="714"/>
      <c r="AZ222" s="714"/>
      <c r="BA222" s="714"/>
      <c r="BB222" s="714"/>
      <c r="BC222" s="714"/>
      <c r="BD222" s="593"/>
      <c r="BE222" s="714"/>
      <c r="BF222" s="714"/>
      <c r="BG222" s="714"/>
      <c r="BH222" s="714"/>
      <c r="BI222" s="714"/>
      <c r="BJ222" s="714"/>
      <c r="BK222" s="593"/>
      <c r="BL222" s="714"/>
      <c r="BM222" s="714"/>
      <c r="BN222" s="714"/>
      <c r="BO222" s="714"/>
      <c r="BP222" s="714"/>
      <c r="BQ222" s="593"/>
      <c r="BR222" s="593"/>
      <c r="BS222" s="714"/>
      <c r="BT222" s="714"/>
      <c r="BU222" s="714"/>
      <c r="BV222" s="714"/>
      <c r="BW222" s="593"/>
      <c r="BX222" s="714"/>
      <c r="BY222" s="714"/>
      <c r="BZ222" s="714"/>
      <c r="CA222" s="714"/>
      <c r="CB222" s="714"/>
      <c r="CC222" s="714"/>
      <c r="CD222" s="759"/>
      <c r="CE222" s="714"/>
      <c r="CF222" s="765"/>
      <c r="CG222" s="765"/>
      <c r="CH222" s="765"/>
      <c r="CI222" s="765"/>
      <c r="CJ222" s="765"/>
      <c r="CK222" s="765"/>
      <c r="CL222" s="714"/>
      <c r="CM222" s="714"/>
      <c r="CN222" s="714"/>
      <c r="CO222" s="714"/>
      <c r="CP222" s="714"/>
      <c r="CQ222" s="714"/>
      <c r="CR222" s="714"/>
      <c r="CS222" s="714"/>
      <c r="CT222" s="766"/>
      <c r="CU222" s="766"/>
      <c r="CV222" s="766"/>
    </row>
    <row r="223" ht="15.75" customHeight="1">
      <c r="A223" s="714"/>
      <c r="B223" s="760"/>
      <c r="C223" s="593"/>
      <c r="D223" s="593"/>
      <c r="E223" s="593"/>
      <c r="F223" s="593"/>
      <c r="G223" s="761"/>
      <c r="H223" s="761"/>
      <c r="I223" s="761"/>
      <c r="J223" s="761"/>
      <c r="K223" s="761"/>
      <c r="L223" s="761"/>
      <c r="M223" s="762"/>
      <c r="N223" s="714"/>
      <c r="O223" s="714"/>
      <c r="P223" s="714"/>
      <c r="Q223" s="714"/>
      <c r="R223" s="714"/>
      <c r="S223" s="714"/>
      <c r="T223" s="763"/>
      <c r="U223" s="714"/>
      <c r="V223" s="762"/>
      <c r="W223" s="714"/>
      <c r="X223" s="762"/>
      <c r="Y223" s="762"/>
      <c r="Z223" s="762"/>
      <c r="AA223" s="714"/>
      <c r="AB223" s="762"/>
      <c r="AC223" s="714"/>
      <c r="AD223" s="714"/>
      <c r="AE223" s="714"/>
      <c r="AF223" s="714"/>
      <c r="AG223" s="714"/>
      <c r="AH223" s="714"/>
      <c r="AI223" s="714"/>
      <c r="AJ223" s="714"/>
      <c r="AK223" s="714"/>
      <c r="AL223" s="761"/>
      <c r="AM223" s="762"/>
      <c r="AN223" s="762"/>
      <c r="AO223" s="761"/>
      <c r="AP223" s="761"/>
      <c r="AQ223" s="762"/>
      <c r="AR223" s="593"/>
      <c r="AS223" s="714"/>
      <c r="AT223" s="714"/>
      <c r="AU223" s="714"/>
      <c r="AV223" s="714"/>
      <c r="AW223" s="714"/>
      <c r="AX223" s="593"/>
      <c r="AY223" s="714"/>
      <c r="AZ223" s="714"/>
      <c r="BA223" s="714"/>
      <c r="BB223" s="714"/>
      <c r="BC223" s="714"/>
      <c r="BD223" s="593"/>
      <c r="BE223" s="714"/>
      <c r="BF223" s="714"/>
      <c r="BG223" s="714"/>
      <c r="BH223" s="714"/>
      <c r="BI223" s="714"/>
      <c r="BJ223" s="714"/>
      <c r="BK223" s="593"/>
      <c r="BL223" s="714"/>
      <c r="BM223" s="714"/>
      <c r="BN223" s="714"/>
      <c r="BO223" s="714"/>
      <c r="BP223" s="714"/>
      <c r="BQ223" s="593"/>
      <c r="BR223" s="593"/>
      <c r="BS223" s="714"/>
      <c r="BT223" s="714"/>
      <c r="BU223" s="714"/>
      <c r="BV223" s="714"/>
      <c r="BW223" s="593"/>
      <c r="BX223" s="714"/>
      <c r="BY223" s="714"/>
      <c r="BZ223" s="714"/>
      <c r="CA223" s="714"/>
      <c r="CB223" s="714"/>
      <c r="CC223" s="714"/>
      <c r="CD223" s="759"/>
      <c r="CE223" s="714"/>
      <c r="CF223" s="765"/>
      <c r="CG223" s="765"/>
      <c r="CH223" s="765"/>
      <c r="CI223" s="765"/>
      <c r="CJ223" s="765"/>
      <c r="CK223" s="765"/>
      <c r="CL223" s="714"/>
      <c r="CM223" s="714"/>
      <c r="CN223" s="714"/>
      <c r="CO223" s="714"/>
      <c r="CP223" s="714"/>
      <c r="CQ223" s="714"/>
      <c r="CR223" s="714"/>
      <c r="CS223" s="714"/>
      <c r="CT223" s="766"/>
      <c r="CU223" s="766"/>
      <c r="CV223" s="766"/>
    </row>
    <row r="224" ht="15.75" customHeight="1">
      <c r="A224" s="714"/>
      <c r="B224" s="760"/>
      <c r="C224" s="593"/>
      <c r="D224" s="593"/>
      <c r="E224" s="593"/>
      <c r="F224" s="593"/>
      <c r="G224" s="761"/>
      <c r="H224" s="761"/>
      <c r="I224" s="761"/>
      <c r="J224" s="761"/>
      <c r="K224" s="761"/>
      <c r="L224" s="761"/>
      <c r="M224" s="762"/>
      <c r="N224" s="714"/>
      <c r="O224" s="714"/>
      <c r="P224" s="714"/>
      <c r="Q224" s="714"/>
      <c r="R224" s="714"/>
      <c r="S224" s="714"/>
      <c r="T224" s="763"/>
      <c r="U224" s="714"/>
      <c r="V224" s="762"/>
      <c r="W224" s="714"/>
      <c r="X224" s="762"/>
      <c r="Y224" s="762"/>
      <c r="Z224" s="762"/>
      <c r="AA224" s="714"/>
      <c r="AB224" s="762"/>
      <c r="AC224" s="714"/>
      <c r="AD224" s="714"/>
      <c r="AE224" s="714"/>
      <c r="AF224" s="714"/>
      <c r="AG224" s="714"/>
      <c r="AH224" s="714"/>
      <c r="AI224" s="714"/>
      <c r="AJ224" s="714"/>
      <c r="AK224" s="714"/>
      <c r="AL224" s="761"/>
      <c r="AM224" s="762"/>
      <c r="AN224" s="762"/>
      <c r="AO224" s="761"/>
      <c r="AP224" s="761"/>
      <c r="AQ224" s="762"/>
      <c r="AR224" s="593"/>
      <c r="AS224" s="714"/>
      <c r="AT224" s="714"/>
      <c r="AU224" s="714"/>
      <c r="AV224" s="714"/>
      <c r="AW224" s="714"/>
      <c r="AX224" s="593"/>
      <c r="AY224" s="714"/>
      <c r="AZ224" s="714"/>
      <c r="BA224" s="714"/>
      <c r="BB224" s="714"/>
      <c r="BC224" s="714"/>
      <c r="BD224" s="593"/>
      <c r="BE224" s="714"/>
      <c r="BF224" s="714"/>
      <c r="BG224" s="714"/>
      <c r="BH224" s="714"/>
      <c r="BI224" s="714"/>
      <c r="BJ224" s="714"/>
      <c r="BK224" s="593"/>
      <c r="BL224" s="714"/>
      <c r="BM224" s="714"/>
      <c r="BN224" s="714"/>
      <c r="BO224" s="714"/>
      <c r="BP224" s="714"/>
      <c r="BQ224" s="593"/>
      <c r="BR224" s="593"/>
      <c r="BS224" s="714"/>
      <c r="BT224" s="714"/>
      <c r="BU224" s="714"/>
      <c r="BV224" s="714"/>
      <c r="BW224" s="593"/>
      <c r="BX224" s="714"/>
      <c r="BY224" s="714"/>
      <c r="BZ224" s="714"/>
      <c r="CA224" s="714"/>
      <c r="CB224" s="714"/>
      <c r="CC224" s="714"/>
      <c r="CD224" s="759"/>
      <c r="CE224" s="714"/>
      <c r="CF224" s="765"/>
      <c r="CG224" s="765"/>
      <c r="CH224" s="765"/>
      <c r="CI224" s="765"/>
      <c r="CJ224" s="765"/>
      <c r="CK224" s="765"/>
      <c r="CL224" s="714"/>
      <c r="CM224" s="714"/>
      <c r="CN224" s="714"/>
      <c r="CO224" s="714"/>
      <c r="CP224" s="714"/>
      <c r="CQ224" s="714"/>
      <c r="CR224" s="714"/>
      <c r="CS224" s="714"/>
      <c r="CT224" s="766"/>
      <c r="CU224" s="766"/>
      <c r="CV224" s="766"/>
    </row>
    <row r="225" ht="15.75" customHeight="1">
      <c r="A225" s="714"/>
      <c r="B225" s="760"/>
      <c r="C225" s="593"/>
      <c r="D225" s="593"/>
      <c r="E225" s="593"/>
      <c r="F225" s="593"/>
      <c r="G225" s="761"/>
      <c r="H225" s="761"/>
      <c r="I225" s="761"/>
      <c r="J225" s="761"/>
      <c r="K225" s="761"/>
      <c r="L225" s="761"/>
      <c r="M225" s="762"/>
      <c r="N225" s="714"/>
      <c r="O225" s="714"/>
      <c r="P225" s="714"/>
      <c r="Q225" s="714"/>
      <c r="R225" s="714"/>
      <c r="S225" s="714"/>
      <c r="T225" s="763"/>
      <c r="U225" s="714"/>
      <c r="V225" s="762"/>
      <c r="W225" s="714"/>
      <c r="X225" s="762"/>
      <c r="Y225" s="762"/>
      <c r="Z225" s="762"/>
      <c r="AA225" s="714"/>
      <c r="AB225" s="762"/>
      <c r="AC225" s="714"/>
      <c r="AD225" s="714"/>
      <c r="AE225" s="714"/>
      <c r="AF225" s="714"/>
      <c r="AG225" s="714"/>
      <c r="AH225" s="714"/>
      <c r="AI225" s="714"/>
      <c r="AJ225" s="714"/>
      <c r="AK225" s="714"/>
      <c r="AL225" s="761"/>
      <c r="AM225" s="762"/>
      <c r="AN225" s="762"/>
      <c r="AO225" s="761"/>
      <c r="AP225" s="761"/>
      <c r="AQ225" s="762"/>
      <c r="AR225" s="593"/>
      <c r="AS225" s="714"/>
      <c r="AT225" s="714"/>
      <c r="AU225" s="714"/>
      <c r="AV225" s="714"/>
      <c r="AW225" s="714"/>
      <c r="AX225" s="593"/>
      <c r="AY225" s="714"/>
      <c r="AZ225" s="714"/>
      <c r="BA225" s="714"/>
      <c r="BB225" s="714"/>
      <c r="BC225" s="714"/>
      <c r="BD225" s="593"/>
      <c r="BE225" s="714"/>
      <c r="BF225" s="714"/>
      <c r="BG225" s="714"/>
      <c r="BH225" s="714"/>
      <c r="BI225" s="714"/>
      <c r="BJ225" s="714"/>
      <c r="BK225" s="593"/>
      <c r="BL225" s="714"/>
      <c r="BM225" s="714"/>
      <c r="BN225" s="714"/>
      <c r="BO225" s="714"/>
      <c r="BP225" s="714"/>
      <c r="BQ225" s="593"/>
      <c r="BR225" s="593"/>
      <c r="BS225" s="714"/>
      <c r="BT225" s="714"/>
      <c r="BU225" s="714"/>
      <c r="BV225" s="714"/>
      <c r="BW225" s="593"/>
      <c r="BX225" s="714"/>
      <c r="BY225" s="714"/>
      <c r="BZ225" s="714"/>
      <c r="CA225" s="714"/>
      <c r="CB225" s="714"/>
      <c r="CC225" s="714"/>
      <c r="CD225" s="759"/>
      <c r="CE225" s="714"/>
      <c r="CF225" s="765"/>
      <c r="CG225" s="765"/>
      <c r="CH225" s="765"/>
      <c r="CI225" s="765"/>
      <c r="CJ225" s="765"/>
      <c r="CK225" s="765"/>
      <c r="CL225" s="714"/>
      <c r="CM225" s="714"/>
      <c r="CN225" s="714"/>
      <c r="CO225" s="714"/>
      <c r="CP225" s="714"/>
      <c r="CQ225" s="714"/>
      <c r="CR225" s="714"/>
      <c r="CS225" s="714"/>
      <c r="CT225" s="766"/>
      <c r="CU225" s="766"/>
      <c r="CV225" s="766"/>
    </row>
    <row r="226" ht="15.75" customHeight="1">
      <c r="A226" s="714"/>
      <c r="B226" s="760"/>
      <c r="C226" s="593"/>
      <c r="D226" s="593"/>
      <c r="E226" s="593"/>
      <c r="F226" s="593"/>
      <c r="G226" s="761"/>
      <c r="H226" s="761"/>
      <c r="I226" s="761"/>
      <c r="J226" s="761"/>
      <c r="K226" s="761"/>
      <c r="L226" s="761"/>
      <c r="M226" s="762"/>
      <c r="N226" s="714"/>
      <c r="O226" s="714"/>
      <c r="P226" s="714"/>
      <c r="Q226" s="714"/>
      <c r="R226" s="714"/>
      <c r="S226" s="714"/>
      <c r="T226" s="763"/>
      <c r="U226" s="714"/>
      <c r="V226" s="762"/>
      <c r="W226" s="714"/>
      <c r="X226" s="762"/>
      <c r="Y226" s="762"/>
      <c r="Z226" s="762"/>
      <c r="AA226" s="714"/>
      <c r="AB226" s="762"/>
      <c r="AC226" s="714"/>
      <c r="AD226" s="714"/>
      <c r="AE226" s="714"/>
      <c r="AF226" s="714"/>
      <c r="AG226" s="714"/>
      <c r="AH226" s="714"/>
      <c r="AI226" s="714"/>
      <c r="AJ226" s="714"/>
      <c r="AK226" s="714"/>
      <c r="AL226" s="761"/>
      <c r="AM226" s="762"/>
      <c r="AN226" s="762"/>
      <c r="AO226" s="761"/>
      <c r="AP226" s="761"/>
      <c r="AQ226" s="762"/>
      <c r="AR226" s="593"/>
      <c r="AS226" s="714"/>
      <c r="AT226" s="714"/>
      <c r="AU226" s="714"/>
      <c r="AV226" s="714"/>
      <c r="AW226" s="714"/>
      <c r="AX226" s="593"/>
      <c r="AY226" s="714"/>
      <c r="AZ226" s="714"/>
      <c r="BA226" s="714"/>
      <c r="BB226" s="714"/>
      <c r="BC226" s="714"/>
      <c r="BD226" s="593"/>
      <c r="BE226" s="714"/>
      <c r="BF226" s="714"/>
      <c r="BG226" s="714"/>
      <c r="BH226" s="714"/>
      <c r="BI226" s="714"/>
      <c r="BJ226" s="714"/>
      <c r="BK226" s="593"/>
      <c r="BL226" s="714"/>
      <c r="BM226" s="714"/>
      <c r="BN226" s="714"/>
      <c r="BO226" s="714"/>
      <c r="BP226" s="714"/>
      <c r="BQ226" s="593"/>
      <c r="BR226" s="593"/>
      <c r="BS226" s="714"/>
      <c r="BT226" s="714"/>
      <c r="BU226" s="714"/>
      <c r="BV226" s="714"/>
      <c r="BW226" s="593"/>
      <c r="BX226" s="714"/>
      <c r="BY226" s="714"/>
      <c r="BZ226" s="714"/>
      <c r="CA226" s="714"/>
      <c r="CB226" s="714"/>
      <c r="CC226" s="714"/>
      <c r="CD226" s="759"/>
      <c r="CE226" s="714"/>
      <c r="CF226" s="765"/>
      <c r="CG226" s="765"/>
      <c r="CH226" s="765"/>
      <c r="CI226" s="765"/>
      <c r="CJ226" s="765"/>
      <c r="CK226" s="765"/>
      <c r="CL226" s="714"/>
      <c r="CM226" s="714"/>
      <c r="CN226" s="714"/>
      <c r="CO226" s="714"/>
      <c r="CP226" s="714"/>
      <c r="CQ226" s="714"/>
      <c r="CR226" s="714"/>
      <c r="CS226" s="714"/>
      <c r="CT226" s="766"/>
      <c r="CU226" s="766"/>
      <c r="CV226" s="766"/>
    </row>
    <row r="227" ht="15.75" customHeight="1">
      <c r="A227" s="714"/>
      <c r="B227" s="760"/>
      <c r="C227" s="593"/>
      <c r="D227" s="593"/>
      <c r="E227" s="593"/>
      <c r="F227" s="593"/>
      <c r="G227" s="761"/>
      <c r="H227" s="761"/>
      <c r="I227" s="761"/>
      <c r="J227" s="761"/>
      <c r="K227" s="761"/>
      <c r="L227" s="761"/>
      <c r="M227" s="762"/>
      <c r="N227" s="714"/>
      <c r="O227" s="714"/>
      <c r="P227" s="714"/>
      <c r="Q227" s="714"/>
      <c r="R227" s="714"/>
      <c r="S227" s="714"/>
      <c r="T227" s="763"/>
      <c r="U227" s="714"/>
      <c r="V227" s="762"/>
      <c r="W227" s="714"/>
      <c r="X227" s="762"/>
      <c r="Y227" s="762"/>
      <c r="Z227" s="762"/>
      <c r="AA227" s="714"/>
      <c r="AB227" s="762"/>
      <c r="AC227" s="714"/>
      <c r="AD227" s="714"/>
      <c r="AE227" s="714"/>
      <c r="AF227" s="714"/>
      <c r="AG227" s="714"/>
      <c r="AH227" s="714"/>
      <c r="AI227" s="714"/>
      <c r="AJ227" s="714"/>
      <c r="AK227" s="714"/>
      <c r="AL227" s="761"/>
      <c r="AM227" s="762"/>
      <c r="AN227" s="762"/>
      <c r="AO227" s="761"/>
      <c r="AP227" s="761"/>
      <c r="AQ227" s="762"/>
      <c r="AR227" s="593"/>
      <c r="AS227" s="714"/>
      <c r="AT227" s="714"/>
      <c r="AU227" s="714"/>
      <c r="AV227" s="714"/>
      <c r="AW227" s="714"/>
      <c r="AX227" s="593"/>
      <c r="AY227" s="714"/>
      <c r="AZ227" s="714"/>
      <c r="BA227" s="714"/>
      <c r="BB227" s="714"/>
      <c r="BC227" s="714"/>
      <c r="BD227" s="593"/>
      <c r="BE227" s="714"/>
      <c r="BF227" s="714"/>
      <c r="BG227" s="714"/>
      <c r="BH227" s="714"/>
      <c r="BI227" s="714"/>
      <c r="BJ227" s="714"/>
      <c r="BK227" s="593"/>
      <c r="BL227" s="714"/>
      <c r="BM227" s="714"/>
      <c r="BN227" s="714"/>
      <c r="BO227" s="714"/>
      <c r="BP227" s="714"/>
      <c r="BQ227" s="593"/>
      <c r="BR227" s="593"/>
      <c r="BS227" s="714"/>
      <c r="BT227" s="714"/>
      <c r="BU227" s="714"/>
      <c r="BV227" s="714"/>
      <c r="BW227" s="593"/>
      <c r="BX227" s="714"/>
      <c r="BY227" s="714"/>
      <c r="BZ227" s="714"/>
      <c r="CA227" s="714"/>
      <c r="CB227" s="714"/>
      <c r="CC227" s="714"/>
      <c r="CD227" s="759"/>
      <c r="CE227" s="714"/>
      <c r="CF227" s="765"/>
      <c r="CG227" s="765"/>
      <c r="CH227" s="765"/>
      <c r="CI227" s="765"/>
      <c r="CJ227" s="765"/>
      <c r="CK227" s="765"/>
      <c r="CL227" s="714"/>
      <c r="CM227" s="714"/>
      <c r="CN227" s="714"/>
      <c r="CO227" s="714"/>
      <c r="CP227" s="714"/>
      <c r="CQ227" s="714"/>
      <c r="CR227" s="714"/>
      <c r="CS227" s="714"/>
      <c r="CT227" s="766"/>
      <c r="CU227" s="766"/>
      <c r="CV227" s="766"/>
    </row>
    <row r="228" ht="15.75" customHeight="1">
      <c r="A228" s="714"/>
      <c r="B228" s="760"/>
      <c r="C228" s="593"/>
      <c r="D228" s="593"/>
      <c r="E228" s="593"/>
      <c r="F228" s="593"/>
      <c r="G228" s="761"/>
      <c r="H228" s="761"/>
      <c r="I228" s="761"/>
      <c r="J228" s="761"/>
      <c r="K228" s="761"/>
      <c r="L228" s="761"/>
      <c r="M228" s="762"/>
      <c r="N228" s="714"/>
      <c r="O228" s="714"/>
      <c r="P228" s="714"/>
      <c r="Q228" s="714"/>
      <c r="R228" s="714"/>
      <c r="S228" s="714"/>
      <c r="T228" s="763"/>
      <c r="U228" s="714"/>
      <c r="V228" s="762"/>
      <c r="W228" s="714"/>
      <c r="X228" s="762"/>
      <c r="Y228" s="762"/>
      <c r="Z228" s="762"/>
      <c r="AA228" s="714"/>
      <c r="AB228" s="762"/>
      <c r="AC228" s="714"/>
      <c r="AD228" s="714"/>
      <c r="AE228" s="714"/>
      <c r="AF228" s="714"/>
      <c r="AG228" s="714"/>
      <c r="AH228" s="714"/>
      <c r="AI228" s="714"/>
      <c r="AJ228" s="714"/>
      <c r="AK228" s="714"/>
      <c r="AL228" s="761"/>
      <c r="AM228" s="762"/>
      <c r="AN228" s="762"/>
      <c r="AO228" s="761"/>
      <c r="AP228" s="761"/>
      <c r="AQ228" s="762"/>
      <c r="AR228" s="593"/>
      <c r="AS228" s="714"/>
      <c r="AT228" s="714"/>
      <c r="AU228" s="714"/>
      <c r="AV228" s="714"/>
      <c r="AW228" s="714"/>
      <c r="AX228" s="593"/>
      <c r="AY228" s="714"/>
      <c r="AZ228" s="714"/>
      <c r="BA228" s="714"/>
      <c r="BB228" s="714"/>
      <c r="BC228" s="714"/>
      <c r="BD228" s="593"/>
      <c r="BE228" s="714"/>
      <c r="BF228" s="714"/>
      <c r="BG228" s="714"/>
      <c r="BH228" s="714"/>
      <c r="BI228" s="714"/>
      <c r="BJ228" s="714"/>
      <c r="BK228" s="593"/>
      <c r="BL228" s="714"/>
      <c r="BM228" s="714"/>
      <c r="BN228" s="714"/>
      <c r="BO228" s="714"/>
      <c r="BP228" s="714"/>
      <c r="BQ228" s="593"/>
      <c r="BR228" s="593"/>
      <c r="BS228" s="714"/>
      <c r="BT228" s="714"/>
      <c r="BU228" s="714"/>
      <c r="BV228" s="714"/>
      <c r="BW228" s="593"/>
      <c r="BX228" s="714"/>
      <c r="BY228" s="714"/>
      <c r="BZ228" s="714"/>
      <c r="CA228" s="714"/>
      <c r="CB228" s="714"/>
      <c r="CC228" s="714"/>
      <c r="CD228" s="759"/>
      <c r="CE228" s="714"/>
      <c r="CF228" s="765"/>
      <c r="CG228" s="765"/>
      <c r="CH228" s="765"/>
      <c r="CI228" s="765"/>
      <c r="CJ228" s="765"/>
      <c r="CK228" s="765"/>
      <c r="CL228" s="714"/>
      <c r="CM228" s="714"/>
      <c r="CN228" s="714"/>
      <c r="CO228" s="714"/>
      <c r="CP228" s="714"/>
      <c r="CQ228" s="714"/>
      <c r="CR228" s="714"/>
      <c r="CS228" s="714"/>
      <c r="CT228" s="766"/>
      <c r="CU228" s="766"/>
      <c r="CV228" s="766"/>
    </row>
    <row r="229" ht="15.75" customHeight="1">
      <c r="A229" s="714"/>
      <c r="B229" s="760"/>
      <c r="C229" s="593"/>
      <c r="D229" s="593"/>
      <c r="E229" s="593"/>
      <c r="F229" s="593"/>
      <c r="G229" s="761"/>
      <c r="H229" s="761"/>
      <c r="I229" s="761"/>
      <c r="J229" s="761"/>
      <c r="K229" s="761"/>
      <c r="L229" s="761"/>
      <c r="M229" s="762"/>
      <c r="N229" s="714"/>
      <c r="O229" s="714"/>
      <c r="P229" s="714"/>
      <c r="Q229" s="714"/>
      <c r="R229" s="714"/>
      <c r="S229" s="714"/>
      <c r="T229" s="763"/>
      <c r="U229" s="714"/>
      <c r="V229" s="762"/>
      <c r="W229" s="714"/>
      <c r="X229" s="762"/>
      <c r="Y229" s="762"/>
      <c r="Z229" s="762"/>
      <c r="AA229" s="714"/>
      <c r="AB229" s="762"/>
      <c r="AC229" s="714"/>
      <c r="AD229" s="714"/>
      <c r="AE229" s="714"/>
      <c r="AF229" s="714"/>
      <c r="AG229" s="714"/>
      <c r="AH229" s="714"/>
      <c r="AI229" s="714"/>
      <c r="AJ229" s="714"/>
      <c r="AK229" s="714"/>
      <c r="AL229" s="761"/>
      <c r="AM229" s="762"/>
      <c r="AN229" s="762"/>
      <c r="AO229" s="761"/>
      <c r="AP229" s="761"/>
      <c r="AQ229" s="762"/>
      <c r="AR229" s="593"/>
      <c r="AS229" s="714"/>
      <c r="AT229" s="714"/>
      <c r="AU229" s="714"/>
      <c r="AV229" s="714"/>
      <c r="AW229" s="714"/>
      <c r="AX229" s="593"/>
      <c r="AY229" s="714"/>
      <c r="AZ229" s="714"/>
      <c r="BA229" s="714"/>
      <c r="BB229" s="714"/>
      <c r="BC229" s="714"/>
      <c r="BD229" s="593"/>
      <c r="BE229" s="714"/>
      <c r="BF229" s="714"/>
      <c r="BG229" s="714"/>
      <c r="BH229" s="714"/>
      <c r="BI229" s="714"/>
      <c r="BJ229" s="714"/>
      <c r="BK229" s="593"/>
      <c r="BL229" s="714"/>
      <c r="BM229" s="714"/>
      <c r="BN229" s="714"/>
      <c r="BO229" s="714"/>
      <c r="BP229" s="714"/>
      <c r="BQ229" s="593"/>
      <c r="BR229" s="593"/>
      <c r="BS229" s="714"/>
      <c r="BT229" s="714"/>
      <c r="BU229" s="714"/>
      <c r="BV229" s="714"/>
      <c r="BW229" s="593"/>
      <c r="BX229" s="714"/>
      <c r="BY229" s="714"/>
      <c r="BZ229" s="714"/>
      <c r="CA229" s="714"/>
      <c r="CB229" s="714"/>
      <c r="CC229" s="714"/>
      <c r="CD229" s="759"/>
      <c r="CE229" s="714"/>
      <c r="CF229" s="765"/>
      <c r="CG229" s="765"/>
      <c r="CH229" s="765"/>
      <c r="CI229" s="765"/>
      <c r="CJ229" s="765"/>
      <c r="CK229" s="765"/>
      <c r="CL229" s="714"/>
      <c r="CM229" s="714"/>
      <c r="CN229" s="714"/>
      <c r="CO229" s="714"/>
      <c r="CP229" s="714"/>
      <c r="CQ229" s="714"/>
      <c r="CR229" s="714"/>
      <c r="CS229" s="714"/>
      <c r="CT229" s="766"/>
      <c r="CU229" s="766"/>
      <c r="CV229" s="766"/>
    </row>
    <row r="230" ht="15.75" customHeight="1">
      <c r="A230" s="714"/>
      <c r="B230" s="760"/>
      <c r="C230" s="593"/>
      <c r="D230" s="593"/>
      <c r="E230" s="593"/>
      <c r="F230" s="593"/>
      <c r="G230" s="761"/>
      <c r="H230" s="761"/>
      <c r="I230" s="761"/>
      <c r="J230" s="761"/>
      <c r="K230" s="761"/>
      <c r="L230" s="761"/>
      <c r="M230" s="762"/>
      <c r="N230" s="714"/>
      <c r="O230" s="714"/>
      <c r="P230" s="714"/>
      <c r="Q230" s="714"/>
      <c r="R230" s="714"/>
      <c r="S230" s="714"/>
      <c r="T230" s="763"/>
      <c r="U230" s="714"/>
      <c r="V230" s="762"/>
      <c r="W230" s="714"/>
      <c r="X230" s="762"/>
      <c r="Y230" s="762"/>
      <c r="Z230" s="762"/>
      <c r="AA230" s="714"/>
      <c r="AB230" s="762"/>
      <c r="AC230" s="714"/>
      <c r="AD230" s="714"/>
      <c r="AE230" s="714"/>
      <c r="AF230" s="714"/>
      <c r="AG230" s="714"/>
      <c r="AH230" s="714"/>
      <c r="AI230" s="714"/>
      <c r="AJ230" s="714"/>
      <c r="AK230" s="714"/>
      <c r="AL230" s="761"/>
      <c r="AM230" s="762"/>
      <c r="AN230" s="762"/>
      <c r="AO230" s="761"/>
      <c r="AP230" s="761"/>
      <c r="AQ230" s="762"/>
      <c r="AR230" s="593"/>
      <c r="AS230" s="714"/>
      <c r="AT230" s="714"/>
      <c r="AU230" s="714"/>
      <c r="AV230" s="714"/>
      <c r="AW230" s="714"/>
      <c r="AX230" s="593"/>
      <c r="AY230" s="714"/>
      <c r="AZ230" s="714"/>
      <c r="BA230" s="714"/>
      <c r="BB230" s="714"/>
      <c r="BC230" s="714"/>
      <c r="BD230" s="593"/>
      <c r="BE230" s="714"/>
      <c r="BF230" s="714"/>
      <c r="BG230" s="714"/>
      <c r="BH230" s="714"/>
      <c r="BI230" s="714"/>
      <c r="BJ230" s="714"/>
      <c r="BK230" s="593"/>
      <c r="BL230" s="714"/>
      <c r="BM230" s="714"/>
      <c r="BN230" s="714"/>
      <c r="BO230" s="714"/>
      <c r="BP230" s="714"/>
      <c r="BQ230" s="593"/>
      <c r="BR230" s="593"/>
      <c r="BS230" s="714"/>
      <c r="BT230" s="714"/>
      <c r="BU230" s="714"/>
      <c r="BV230" s="714"/>
      <c r="BW230" s="593"/>
      <c r="BX230" s="714"/>
      <c r="BY230" s="714"/>
      <c r="BZ230" s="714"/>
      <c r="CA230" s="714"/>
      <c r="CB230" s="714"/>
      <c r="CC230" s="714"/>
      <c r="CD230" s="759"/>
      <c r="CE230" s="714"/>
      <c r="CF230" s="765"/>
      <c r="CG230" s="765"/>
      <c r="CH230" s="765"/>
      <c r="CI230" s="765"/>
      <c r="CJ230" s="765"/>
      <c r="CK230" s="765"/>
      <c r="CL230" s="714"/>
      <c r="CM230" s="714"/>
      <c r="CN230" s="714"/>
      <c r="CO230" s="714"/>
      <c r="CP230" s="714"/>
      <c r="CQ230" s="714"/>
      <c r="CR230" s="714"/>
      <c r="CS230" s="714"/>
      <c r="CT230" s="766"/>
      <c r="CU230" s="766"/>
      <c r="CV230" s="766"/>
    </row>
    <row r="231" ht="15.75" customHeight="1">
      <c r="A231" s="714"/>
      <c r="B231" s="760"/>
      <c r="C231" s="593"/>
      <c r="D231" s="593"/>
      <c r="E231" s="593"/>
      <c r="F231" s="593"/>
      <c r="G231" s="761"/>
      <c r="H231" s="761"/>
      <c r="I231" s="761"/>
      <c r="J231" s="761"/>
      <c r="K231" s="761"/>
      <c r="L231" s="761"/>
      <c r="M231" s="762"/>
      <c r="N231" s="714"/>
      <c r="O231" s="714"/>
      <c r="P231" s="714"/>
      <c r="Q231" s="714"/>
      <c r="R231" s="714"/>
      <c r="S231" s="714"/>
      <c r="T231" s="763"/>
      <c r="U231" s="714"/>
      <c r="V231" s="762"/>
      <c r="W231" s="714"/>
      <c r="X231" s="762"/>
      <c r="Y231" s="762"/>
      <c r="Z231" s="762"/>
      <c r="AA231" s="714"/>
      <c r="AB231" s="762"/>
      <c r="AC231" s="714"/>
      <c r="AD231" s="714"/>
      <c r="AE231" s="714"/>
      <c r="AF231" s="714"/>
      <c r="AG231" s="714"/>
      <c r="AH231" s="714"/>
      <c r="AI231" s="714"/>
      <c r="AJ231" s="714"/>
      <c r="AK231" s="714"/>
      <c r="AL231" s="761"/>
      <c r="AM231" s="762"/>
      <c r="AN231" s="762"/>
      <c r="AO231" s="761"/>
      <c r="AP231" s="761"/>
      <c r="AQ231" s="762"/>
      <c r="AR231" s="593"/>
      <c r="AS231" s="714"/>
      <c r="AT231" s="714"/>
      <c r="AU231" s="714"/>
      <c r="AV231" s="714"/>
      <c r="AW231" s="714"/>
      <c r="AX231" s="593"/>
      <c r="AY231" s="714"/>
      <c r="AZ231" s="714"/>
      <c r="BA231" s="714"/>
      <c r="BB231" s="714"/>
      <c r="BC231" s="714"/>
      <c r="BD231" s="593"/>
      <c r="BE231" s="714"/>
      <c r="BF231" s="714"/>
      <c r="BG231" s="714"/>
      <c r="BH231" s="714"/>
      <c r="BI231" s="714"/>
      <c r="BJ231" s="714"/>
      <c r="BK231" s="593"/>
      <c r="BL231" s="714"/>
      <c r="BM231" s="714"/>
      <c r="BN231" s="714"/>
      <c r="BO231" s="714"/>
      <c r="BP231" s="714"/>
      <c r="BQ231" s="593"/>
      <c r="BR231" s="593"/>
      <c r="BS231" s="714"/>
      <c r="BT231" s="714"/>
      <c r="BU231" s="714"/>
      <c r="BV231" s="714"/>
      <c r="BW231" s="593"/>
      <c r="BX231" s="714"/>
      <c r="BY231" s="714"/>
      <c r="BZ231" s="714"/>
      <c r="CA231" s="714"/>
      <c r="CB231" s="714"/>
      <c r="CC231" s="714"/>
      <c r="CD231" s="759"/>
      <c r="CE231" s="714"/>
      <c r="CF231" s="765"/>
      <c r="CG231" s="765"/>
      <c r="CH231" s="765"/>
      <c r="CI231" s="765"/>
      <c r="CJ231" s="765"/>
      <c r="CK231" s="765"/>
      <c r="CL231" s="714"/>
      <c r="CM231" s="714"/>
      <c r="CN231" s="714"/>
      <c r="CO231" s="714"/>
      <c r="CP231" s="714"/>
      <c r="CQ231" s="714"/>
      <c r="CR231" s="714"/>
      <c r="CS231" s="714"/>
      <c r="CT231" s="766"/>
      <c r="CU231" s="766"/>
      <c r="CV231" s="766"/>
    </row>
    <row r="232" ht="15.75" customHeight="1">
      <c r="A232" s="714"/>
      <c r="B232" s="760"/>
      <c r="C232" s="593"/>
      <c r="D232" s="593"/>
      <c r="E232" s="593"/>
      <c r="F232" s="593"/>
      <c r="G232" s="761"/>
      <c r="H232" s="761"/>
      <c r="I232" s="761"/>
      <c r="J232" s="761"/>
      <c r="K232" s="761"/>
      <c r="L232" s="761"/>
      <c r="M232" s="762"/>
      <c r="N232" s="714"/>
      <c r="O232" s="714"/>
      <c r="P232" s="714"/>
      <c r="Q232" s="714"/>
      <c r="R232" s="714"/>
      <c r="S232" s="714"/>
      <c r="T232" s="763"/>
      <c r="U232" s="714"/>
      <c r="V232" s="762"/>
      <c r="W232" s="714"/>
      <c r="X232" s="762"/>
      <c r="Y232" s="762"/>
      <c r="Z232" s="762"/>
      <c r="AA232" s="714"/>
      <c r="AB232" s="762"/>
      <c r="AC232" s="714"/>
      <c r="AD232" s="714"/>
      <c r="AE232" s="714"/>
      <c r="AF232" s="714"/>
      <c r="AG232" s="714"/>
      <c r="AH232" s="714"/>
      <c r="AI232" s="714"/>
      <c r="AJ232" s="714"/>
      <c r="AK232" s="714"/>
      <c r="AL232" s="761"/>
      <c r="AM232" s="762"/>
      <c r="AN232" s="762"/>
      <c r="AO232" s="761"/>
      <c r="AP232" s="761"/>
      <c r="AQ232" s="762"/>
      <c r="AR232" s="593"/>
      <c r="AS232" s="714"/>
      <c r="AT232" s="714"/>
      <c r="AU232" s="714"/>
      <c r="AV232" s="714"/>
      <c r="AW232" s="714"/>
      <c r="AX232" s="593"/>
      <c r="AY232" s="714"/>
      <c r="AZ232" s="714"/>
      <c r="BA232" s="714"/>
      <c r="BB232" s="714"/>
      <c r="BC232" s="714"/>
      <c r="BD232" s="593"/>
      <c r="BE232" s="714"/>
      <c r="BF232" s="714"/>
      <c r="BG232" s="714"/>
      <c r="BH232" s="714"/>
      <c r="BI232" s="714"/>
      <c r="BJ232" s="714"/>
      <c r="BK232" s="593"/>
      <c r="BL232" s="714"/>
      <c r="BM232" s="714"/>
      <c r="BN232" s="714"/>
      <c r="BO232" s="714"/>
      <c r="BP232" s="714"/>
      <c r="BQ232" s="593"/>
      <c r="BR232" s="593"/>
      <c r="BS232" s="714"/>
      <c r="BT232" s="714"/>
      <c r="BU232" s="714"/>
      <c r="BV232" s="714"/>
      <c r="BW232" s="593"/>
      <c r="BX232" s="714"/>
      <c r="BY232" s="714"/>
      <c r="BZ232" s="714"/>
      <c r="CA232" s="714"/>
      <c r="CB232" s="714"/>
      <c r="CC232" s="714"/>
      <c r="CD232" s="759"/>
      <c r="CE232" s="714"/>
      <c r="CF232" s="765"/>
      <c r="CG232" s="765"/>
      <c r="CH232" s="765"/>
      <c r="CI232" s="765"/>
      <c r="CJ232" s="765"/>
      <c r="CK232" s="765"/>
      <c r="CL232" s="714"/>
      <c r="CM232" s="714"/>
      <c r="CN232" s="714"/>
      <c r="CO232" s="714"/>
      <c r="CP232" s="714"/>
      <c r="CQ232" s="714"/>
      <c r="CR232" s="714"/>
      <c r="CS232" s="714"/>
      <c r="CT232" s="766"/>
      <c r="CU232" s="766"/>
      <c r="CV232" s="766"/>
    </row>
    <row r="233" ht="15.75" customHeight="1">
      <c r="A233" s="714"/>
      <c r="B233" s="760"/>
      <c r="C233" s="593"/>
      <c r="D233" s="593"/>
      <c r="E233" s="593"/>
      <c r="F233" s="593"/>
      <c r="G233" s="761"/>
      <c r="H233" s="761"/>
      <c r="I233" s="761"/>
      <c r="J233" s="761"/>
      <c r="K233" s="761"/>
      <c r="L233" s="761"/>
      <c r="M233" s="762"/>
      <c r="N233" s="714"/>
      <c r="O233" s="714"/>
      <c r="P233" s="714"/>
      <c r="Q233" s="714"/>
      <c r="R233" s="714"/>
      <c r="S233" s="714"/>
      <c r="T233" s="763"/>
      <c r="U233" s="714"/>
      <c r="V233" s="762"/>
      <c r="W233" s="714"/>
      <c r="X233" s="762"/>
      <c r="Y233" s="762"/>
      <c r="Z233" s="762"/>
      <c r="AA233" s="714"/>
      <c r="AB233" s="762"/>
      <c r="AC233" s="714"/>
      <c r="AD233" s="714"/>
      <c r="AE233" s="714"/>
      <c r="AF233" s="714"/>
      <c r="AG233" s="714"/>
      <c r="AH233" s="714"/>
      <c r="AI233" s="714"/>
      <c r="AJ233" s="714"/>
      <c r="AK233" s="714"/>
      <c r="AL233" s="761"/>
      <c r="AM233" s="762"/>
      <c r="AN233" s="762"/>
      <c r="AO233" s="761"/>
      <c r="AP233" s="761"/>
      <c r="AQ233" s="762"/>
      <c r="AR233" s="593"/>
      <c r="AS233" s="714"/>
      <c r="AT233" s="714"/>
      <c r="AU233" s="714"/>
      <c r="AV233" s="714"/>
      <c r="AW233" s="714"/>
      <c r="AX233" s="593"/>
      <c r="AY233" s="714"/>
      <c r="AZ233" s="714"/>
      <c r="BA233" s="714"/>
      <c r="BB233" s="714"/>
      <c r="BC233" s="714"/>
      <c r="BD233" s="593"/>
      <c r="BE233" s="714"/>
      <c r="BF233" s="714"/>
      <c r="BG233" s="714"/>
      <c r="BH233" s="714"/>
      <c r="BI233" s="714"/>
      <c r="BJ233" s="714"/>
      <c r="BK233" s="593"/>
      <c r="BL233" s="714"/>
      <c r="BM233" s="714"/>
      <c r="BN233" s="714"/>
      <c r="BO233" s="714"/>
      <c r="BP233" s="714"/>
      <c r="BQ233" s="593"/>
      <c r="BR233" s="593"/>
      <c r="BS233" s="714"/>
      <c r="BT233" s="714"/>
      <c r="BU233" s="714"/>
      <c r="BV233" s="714"/>
      <c r="BW233" s="593"/>
      <c r="BX233" s="714"/>
      <c r="BY233" s="714"/>
      <c r="BZ233" s="714"/>
      <c r="CA233" s="714"/>
      <c r="CB233" s="714"/>
      <c r="CC233" s="714"/>
      <c r="CD233" s="759"/>
      <c r="CE233" s="714"/>
      <c r="CF233" s="765"/>
      <c r="CG233" s="765"/>
      <c r="CH233" s="765"/>
      <c r="CI233" s="765"/>
      <c r="CJ233" s="765"/>
      <c r="CK233" s="765"/>
      <c r="CL233" s="714"/>
      <c r="CM233" s="714"/>
      <c r="CN233" s="714"/>
      <c r="CO233" s="714"/>
      <c r="CP233" s="714"/>
      <c r="CQ233" s="714"/>
      <c r="CR233" s="714"/>
      <c r="CS233" s="714"/>
      <c r="CT233" s="766"/>
      <c r="CU233" s="766"/>
      <c r="CV233" s="766"/>
    </row>
    <row r="234" ht="15.75" customHeight="1">
      <c r="A234" s="714"/>
      <c r="B234" s="760"/>
      <c r="C234" s="593"/>
      <c r="D234" s="593"/>
      <c r="E234" s="593"/>
      <c r="F234" s="593"/>
      <c r="G234" s="761"/>
      <c r="H234" s="761"/>
      <c r="I234" s="761"/>
      <c r="J234" s="761"/>
      <c r="K234" s="761"/>
      <c r="L234" s="761"/>
      <c r="M234" s="762"/>
      <c r="N234" s="714"/>
      <c r="O234" s="714"/>
      <c r="P234" s="714"/>
      <c r="Q234" s="714"/>
      <c r="R234" s="714"/>
      <c r="S234" s="714"/>
      <c r="T234" s="763"/>
      <c r="U234" s="714"/>
      <c r="V234" s="762"/>
      <c r="W234" s="714"/>
      <c r="X234" s="762"/>
      <c r="Y234" s="762"/>
      <c r="Z234" s="762"/>
      <c r="AA234" s="714"/>
      <c r="AB234" s="762"/>
      <c r="AC234" s="714"/>
      <c r="AD234" s="714"/>
      <c r="AE234" s="714"/>
      <c r="AF234" s="714"/>
      <c r="AG234" s="714"/>
      <c r="AH234" s="714"/>
      <c r="AI234" s="714"/>
      <c r="AJ234" s="714"/>
      <c r="AK234" s="714"/>
      <c r="AL234" s="761"/>
      <c r="AM234" s="762"/>
      <c r="AN234" s="762"/>
      <c r="AO234" s="761"/>
      <c r="AP234" s="761"/>
      <c r="AQ234" s="762"/>
      <c r="AR234" s="593"/>
      <c r="AS234" s="714"/>
      <c r="AT234" s="714"/>
      <c r="AU234" s="714"/>
      <c r="AV234" s="714"/>
      <c r="AW234" s="714"/>
      <c r="AX234" s="593"/>
      <c r="AY234" s="714"/>
      <c r="AZ234" s="714"/>
      <c r="BA234" s="714"/>
      <c r="BB234" s="714"/>
      <c r="BC234" s="714"/>
      <c r="BD234" s="593"/>
      <c r="BE234" s="714"/>
      <c r="BF234" s="714"/>
      <c r="BG234" s="714"/>
      <c r="BH234" s="714"/>
      <c r="BI234" s="714"/>
      <c r="BJ234" s="714"/>
      <c r="BK234" s="593"/>
      <c r="BL234" s="714"/>
      <c r="BM234" s="714"/>
      <c r="BN234" s="714"/>
      <c r="BO234" s="714"/>
      <c r="BP234" s="714"/>
      <c r="BQ234" s="593"/>
      <c r="BR234" s="593"/>
      <c r="BS234" s="714"/>
      <c r="BT234" s="714"/>
      <c r="BU234" s="714"/>
      <c r="BV234" s="714"/>
      <c r="BW234" s="593"/>
      <c r="BX234" s="714"/>
      <c r="BY234" s="714"/>
      <c r="BZ234" s="714"/>
      <c r="CA234" s="714"/>
      <c r="CB234" s="714"/>
      <c r="CC234" s="714"/>
      <c r="CD234" s="759"/>
      <c r="CE234" s="714"/>
      <c r="CF234" s="765"/>
      <c r="CG234" s="765"/>
      <c r="CH234" s="765"/>
      <c r="CI234" s="765"/>
      <c r="CJ234" s="765"/>
      <c r="CK234" s="765"/>
      <c r="CL234" s="714"/>
      <c r="CM234" s="714"/>
      <c r="CN234" s="714"/>
      <c r="CO234" s="714"/>
      <c r="CP234" s="714"/>
      <c r="CQ234" s="714"/>
      <c r="CR234" s="714"/>
      <c r="CS234" s="714"/>
      <c r="CT234" s="766"/>
      <c r="CU234" s="766"/>
      <c r="CV234" s="766"/>
    </row>
    <row r="235" ht="15.75" customHeight="1">
      <c r="A235" s="714"/>
      <c r="B235" s="760"/>
      <c r="C235" s="593"/>
      <c r="D235" s="593"/>
      <c r="E235" s="593"/>
      <c r="F235" s="593"/>
      <c r="G235" s="761"/>
      <c r="H235" s="761"/>
      <c r="I235" s="761"/>
      <c r="J235" s="761"/>
      <c r="K235" s="761"/>
      <c r="L235" s="761"/>
      <c r="M235" s="762"/>
      <c r="N235" s="714"/>
      <c r="O235" s="714"/>
      <c r="P235" s="714"/>
      <c r="Q235" s="714"/>
      <c r="R235" s="714"/>
      <c r="S235" s="714"/>
      <c r="T235" s="763"/>
      <c r="U235" s="714"/>
      <c r="V235" s="762"/>
      <c r="W235" s="714"/>
      <c r="X235" s="762"/>
      <c r="Y235" s="762"/>
      <c r="Z235" s="762"/>
      <c r="AA235" s="714"/>
      <c r="AB235" s="762"/>
      <c r="AC235" s="714"/>
      <c r="AD235" s="714"/>
      <c r="AE235" s="714"/>
      <c r="AF235" s="714"/>
      <c r="AG235" s="714"/>
      <c r="AH235" s="714"/>
      <c r="AI235" s="714"/>
      <c r="AJ235" s="714"/>
      <c r="AK235" s="714"/>
      <c r="AL235" s="761"/>
      <c r="AM235" s="762"/>
      <c r="AN235" s="762"/>
      <c r="AO235" s="761"/>
      <c r="AP235" s="761"/>
      <c r="AQ235" s="762"/>
      <c r="AR235" s="593"/>
      <c r="AS235" s="714"/>
      <c r="AT235" s="714"/>
      <c r="AU235" s="714"/>
      <c r="AV235" s="714"/>
      <c r="AW235" s="714"/>
      <c r="AX235" s="593"/>
      <c r="AY235" s="714"/>
      <c r="AZ235" s="714"/>
      <c r="BA235" s="714"/>
      <c r="BB235" s="714"/>
      <c r="BC235" s="714"/>
      <c r="BD235" s="593"/>
      <c r="BE235" s="714"/>
      <c r="BF235" s="714"/>
      <c r="BG235" s="714"/>
      <c r="BH235" s="714"/>
      <c r="BI235" s="714"/>
      <c r="BJ235" s="714"/>
      <c r="BK235" s="593"/>
      <c r="BL235" s="714"/>
      <c r="BM235" s="714"/>
      <c r="BN235" s="714"/>
      <c r="BO235" s="714"/>
      <c r="BP235" s="714"/>
      <c r="BQ235" s="593"/>
      <c r="BR235" s="593"/>
      <c r="BS235" s="714"/>
      <c r="BT235" s="714"/>
      <c r="BU235" s="714"/>
      <c r="BV235" s="714"/>
      <c r="BW235" s="593"/>
      <c r="BX235" s="714"/>
      <c r="BY235" s="714"/>
      <c r="BZ235" s="714"/>
      <c r="CA235" s="714"/>
      <c r="CB235" s="714"/>
      <c r="CC235" s="714"/>
      <c r="CD235" s="759"/>
      <c r="CE235" s="714"/>
      <c r="CF235" s="765"/>
      <c r="CG235" s="765"/>
      <c r="CH235" s="765"/>
      <c r="CI235" s="765"/>
      <c r="CJ235" s="765"/>
      <c r="CK235" s="765"/>
      <c r="CL235" s="714"/>
      <c r="CM235" s="714"/>
      <c r="CN235" s="714"/>
      <c r="CO235" s="714"/>
      <c r="CP235" s="714"/>
      <c r="CQ235" s="714"/>
      <c r="CR235" s="714"/>
      <c r="CS235" s="714"/>
      <c r="CT235" s="766"/>
      <c r="CU235" s="766"/>
      <c r="CV235" s="766"/>
    </row>
    <row r="236" ht="15.75" customHeight="1">
      <c r="A236" s="714"/>
      <c r="B236" s="760"/>
      <c r="C236" s="593"/>
      <c r="D236" s="593"/>
      <c r="E236" s="593"/>
      <c r="F236" s="593"/>
      <c r="G236" s="761"/>
      <c r="H236" s="761"/>
      <c r="I236" s="761"/>
      <c r="J236" s="761"/>
      <c r="K236" s="761"/>
      <c r="L236" s="761"/>
      <c r="M236" s="762"/>
      <c r="N236" s="714"/>
      <c r="O236" s="714"/>
      <c r="P236" s="714"/>
      <c r="Q236" s="714"/>
      <c r="R236" s="714"/>
      <c r="S236" s="714"/>
      <c r="T236" s="763"/>
      <c r="U236" s="714"/>
      <c r="V236" s="762"/>
      <c r="W236" s="714"/>
      <c r="X236" s="762"/>
      <c r="Y236" s="762"/>
      <c r="Z236" s="762"/>
      <c r="AA236" s="714"/>
      <c r="AB236" s="762"/>
      <c r="AC236" s="714"/>
      <c r="AD236" s="714"/>
      <c r="AE236" s="714"/>
      <c r="AF236" s="714"/>
      <c r="AG236" s="714"/>
      <c r="AH236" s="714"/>
      <c r="AI236" s="714"/>
      <c r="AJ236" s="714"/>
      <c r="AK236" s="714"/>
      <c r="AL236" s="761"/>
      <c r="AM236" s="762"/>
      <c r="AN236" s="762"/>
      <c r="AO236" s="761"/>
      <c r="AP236" s="761"/>
      <c r="AQ236" s="762"/>
      <c r="AR236" s="593"/>
      <c r="AS236" s="714"/>
      <c r="AT236" s="714"/>
      <c r="AU236" s="714"/>
      <c r="AV236" s="714"/>
      <c r="AW236" s="714"/>
      <c r="AX236" s="593"/>
      <c r="AY236" s="714"/>
      <c r="AZ236" s="714"/>
      <c r="BA236" s="714"/>
      <c r="BB236" s="714"/>
      <c r="BC236" s="714"/>
      <c r="BD236" s="593"/>
      <c r="BE236" s="714"/>
      <c r="BF236" s="714"/>
      <c r="BG236" s="714"/>
      <c r="BH236" s="714"/>
      <c r="BI236" s="714"/>
      <c r="BJ236" s="714"/>
      <c r="BK236" s="593"/>
      <c r="BL236" s="714"/>
      <c r="BM236" s="714"/>
      <c r="BN236" s="714"/>
      <c r="BO236" s="714"/>
      <c r="BP236" s="714"/>
      <c r="BQ236" s="593"/>
      <c r="BR236" s="593"/>
      <c r="BS236" s="714"/>
      <c r="BT236" s="714"/>
      <c r="BU236" s="714"/>
      <c r="BV236" s="714"/>
      <c r="BW236" s="593"/>
      <c r="BX236" s="714"/>
      <c r="BY236" s="714"/>
      <c r="BZ236" s="714"/>
      <c r="CA236" s="714"/>
      <c r="CB236" s="714"/>
      <c r="CC236" s="714"/>
      <c r="CD236" s="759"/>
      <c r="CE236" s="714"/>
      <c r="CF236" s="765"/>
      <c r="CG236" s="765"/>
      <c r="CH236" s="765"/>
      <c r="CI236" s="765"/>
      <c r="CJ236" s="765"/>
      <c r="CK236" s="765"/>
      <c r="CL236" s="714"/>
      <c r="CM236" s="714"/>
      <c r="CN236" s="714"/>
      <c r="CO236" s="714"/>
      <c r="CP236" s="714"/>
      <c r="CQ236" s="714"/>
      <c r="CR236" s="714"/>
      <c r="CS236" s="714"/>
      <c r="CT236" s="766"/>
      <c r="CU236" s="766"/>
      <c r="CV236" s="766"/>
    </row>
    <row r="237" ht="15.75" customHeight="1">
      <c r="A237" s="714"/>
      <c r="B237" s="760"/>
      <c r="C237" s="593"/>
      <c r="D237" s="593"/>
      <c r="E237" s="593"/>
      <c r="F237" s="593"/>
      <c r="G237" s="761"/>
      <c r="H237" s="761"/>
      <c r="I237" s="761"/>
      <c r="J237" s="761"/>
      <c r="K237" s="761"/>
      <c r="L237" s="761"/>
      <c r="M237" s="762"/>
      <c r="N237" s="714"/>
      <c r="O237" s="714"/>
      <c r="P237" s="714"/>
      <c r="Q237" s="714"/>
      <c r="R237" s="714"/>
      <c r="S237" s="714"/>
      <c r="T237" s="763"/>
      <c r="U237" s="714"/>
      <c r="V237" s="762"/>
      <c r="W237" s="714"/>
      <c r="X237" s="762"/>
      <c r="Y237" s="762"/>
      <c r="Z237" s="762"/>
      <c r="AA237" s="714"/>
      <c r="AB237" s="762"/>
      <c r="AC237" s="714"/>
      <c r="AD237" s="714"/>
      <c r="AE237" s="714"/>
      <c r="AF237" s="714"/>
      <c r="AG237" s="714"/>
      <c r="AH237" s="714"/>
      <c r="AI237" s="714"/>
      <c r="AJ237" s="714"/>
      <c r="AK237" s="714"/>
      <c r="AL237" s="761"/>
      <c r="AM237" s="762"/>
      <c r="AN237" s="762"/>
      <c r="AO237" s="761"/>
      <c r="AP237" s="761"/>
      <c r="AQ237" s="762"/>
      <c r="AR237" s="593"/>
      <c r="AS237" s="714"/>
      <c r="AT237" s="714"/>
      <c r="AU237" s="714"/>
      <c r="AV237" s="714"/>
      <c r="AW237" s="714"/>
      <c r="AX237" s="593"/>
      <c r="AY237" s="714"/>
      <c r="AZ237" s="714"/>
      <c r="BA237" s="714"/>
      <c r="BB237" s="714"/>
      <c r="BC237" s="714"/>
      <c r="BD237" s="593"/>
      <c r="BE237" s="714"/>
      <c r="BF237" s="714"/>
      <c r="BG237" s="714"/>
      <c r="BH237" s="714"/>
      <c r="BI237" s="714"/>
      <c r="BJ237" s="714"/>
      <c r="BK237" s="593"/>
      <c r="BL237" s="714"/>
      <c r="BM237" s="714"/>
      <c r="BN237" s="714"/>
      <c r="BO237" s="714"/>
      <c r="BP237" s="714"/>
      <c r="BQ237" s="593"/>
      <c r="BR237" s="593"/>
      <c r="BS237" s="714"/>
      <c r="BT237" s="714"/>
      <c r="BU237" s="714"/>
      <c r="BV237" s="714"/>
      <c r="BW237" s="593"/>
      <c r="BX237" s="714"/>
      <c r="BY237" s="714"/>
      <c r="BZ237" s="714"/>
      <c r="CA237" s="714"/>
      <c r="CB237" s="714"/>
      <c r="CC237" s="714"/>
      <c r="CD237" s="759"/>
      <c r="CE237" s="714"/>
      <c r="CF237" s="765"/>
      <c r="CG237" s="765"/>
      <c r="CH237" s="765"/>
      <c r="CI237" s="765"/>
      <c r="CJ237" s="765"/>
      <c r="CK237" s="765"/>
      <c r="CL237" s="714"/>
      <c r="CM237" s="714"/>
      <c r="CN237" s="714"/>
      <c r="CO237" s="714"/>
      <c r="CP237" s="714"/>
      <c r="CQ237" s="714"/>
      <c r="CR237" s="714"/>
      <c r="CS237" s="714"/>
      <c r="CT237" s="766"/>
      <c r="CU237" s="766"/>
      <c r="CV237" s="766"/>
    </row>
    <row r="238" ht="15.75" customHeight="1">
      <c r="A238" s="714"/>
      <c r="B238" s="760"/>
      <c r="C238" s="593"/>
      <c r="D238" s="593"/>
      <c r="E238" s="593"/>
      <c r="F238" s="593"/>
      <c r="G238" s="761"/>
      <c r="H238" s="761"/>
      <c r="I238" s="761"/>
      <c r="J238" s="761"/>
      <c r="K238" s="761"/>
      <c r="L238" s="761"/>
      <c r="M238" s="762"/>
      <c r="N238" s="714"/>
      <c r="O238" s="714"/>
      <c r="P238" s="714"/>
      <c r="Q238" s="714"/>
      <c r="R238" s="714"/>
      <c r="S238" s="714"/>
      <c r="T238" s="763"/>
      <c r="U238" s="714"/>
      <c r="V238" s="762"/>
      <c r="W238" s="714"/>
      <c r="X238" s="762"/>
      <c r="Y238" s="762"/>
      <c r="Z238" s="762"/>
      <c r="AA238" s="714"/>
      <c r="AB238" s="762"/>
      <c r="AC238" s="714"/>
      <c r="AD238" s="714"/>
      <c r="AE238" s="714"/>
      <c r="AF238" s="714"/>
      <c r="AG238" s="714"/>
      <c r="AH238" s="714"/>
      <c r="AI238" s="714"/>
      <c r="AJ238" s="714"/>
      <c r="AK238" s="714"/>
      <c r="AL238" s="761"/>
      <c r="AM238" s="762"/>
      <c r="AN238" s="762"/>
      <c r="AO238" s="761"/>
      <c r="AP238" s="761"/>
      <c r="AQ238" s="762"/>
      <c r="AR238" s="593"/>
      <c r="AS238" s="714"/>
      <c r="AT238" s="714"/>
      <c r="AU238" s="714"/>
      <c r="AV238" s="714"/>
      <c r="AW238" s="714"/>
      <c r="AX238" s="593"/>
      <c r="AY238" s="714"/>
      <c r="AZ238" s="714"/>
      <c r="BA238" s="714"/>
      <c r="BB238" s="714"/>
      <c r="BC238" s="714"/>
      <c r="BD238" s="593"/>
      <c r="BE238" s="714"/>
      <c r="BF238" s="714"/>
      <c r="BG238" s="714"/>
      <c r="BH238" s="714"/>
      <c r="BI238" s="714"/>
      <c r="BJ238" s="714"/>
      <c r="BK238" s="593"/>
      <c r="BL238" s="714"/>
      <c r="BM238" s="714"/>
      <c r="BN238" s="714"/>
      <c r="BO238" s="714"/>
      <c r="BP238" s="714"/>
      <c r="BQ238" s="593"/>
      <c r="BR238" s="593"/>
      <c r="BS238" s="714"/>
      <c r="BT238" s="714"/>
      <c r="BU238" s="714"/>
      <c r="BV238" s="714"/>
      <c r="BW238" s="593"/>
      <c r="BX238" s="714"/>
      <c r="BY238" s="714"/>
      <c r="BZ238" s="714"/>
      <c r="CA238" s="714"/>
      <c r="CB238" s="714"/>
      <c r="CC238" s="714"/>
      <c r="CD238" s="759"/>
      <c r="CE238" s="714"/>
      <c r="CF238" s="765"/>
      <c r="CG238" s="765"/>
      <c r="CH238" s="765"/>
      <c r="CI238" s="765"/>
      <c r="CJ238" s="765"/>
      <c r="CK238" s="765"/>
      <c r="CL238" s="714"/>
      <c r="CM238" s="714"/>
      <c r="CN238" s="714"/>
      <c r="CO238" s="714"/>
      <c r="CP238" s="714"/>
      <c r="CQ238" s="714"/>
      <c r="CR238" s="714"/>
      <c r="CS238" s="714"/>
      <c r="CT238" s="766"/>
      <c r="CU238" s="766"/>
      <c r="CV238" s="766"/>
    </row>
    <row r="239" ht="15.75" customHeight="1">
      <c r="A239" s="714"/>
      <c r="B239" s="760"/>
      <c r="C239" s="593"/>
      <c r="D239" s="593"/>
      <c r="E239" s="593"/>
      <c r="F239" s="593"/>
      <c r="G239" s="761"/>
      <c r="H239" s="761"/>
      <c r="I239" s="761"/>
      <c r="J239" s="761"/>
      <c r="K239" s="761"/>
      <c r="L239" s="761"/>
      <c r="M239" s="762"/>
      <c r="N239" s="714"/>
      <c r="O239" s="714"/>
      <c r="P239" s="714"/>
      <c r="Q239" s="714"/>
      <c r="R239" s="714"/>
      <c r="S239" s="714"/>
      <c r="T239" s="763"/>
      <c r="U239" s="714"/>
      <c r="V239" s="762"/>
      <c r="W239" s="714"/>
      <c r="X239" s="762"/>
      <c r="Y239" s="762"/>
      <c r="Z239" s="762"/>
      <c r="AA239" s="714"/>
      <c r="AB239" s="762"/>
      <c r="AC239" s="714"/>
      <c r="AD239" s="714"/>
      <c r="AE239" s="714"/>
      <c r="AF239" s="714"/>
      <c r="AG239" s="714"/>
      <c r="AH239" s="714"/>
      <c r="AI239" s="714"/>
      <c r="AJ239" s="714"/>
      <c r="AK239" s="714"/>
      <c r="AL239" s="761"/>
      <c r="AM239" s="762"/>
      <c r="AN239" s="762"/>
      <c r="AO239" s="761"/>
      <c r="AP239" s="761"/>
      <c r="AQ239" s="762"/>
      <c r="AR239" s="593"/>
      <c r="AS239" s="714"/>
      <c r="AT239" s="714"/>
      <c r="AU239" s="714"/>
      <c r="AV239" s="714"/>
      <c r="AW239" s="714"/>
      <c r="AX239" s="593"/>
      <c r="AY239" s="714"/>
      <c r="AZ239" s="714"/>
      <c r="BA239" s="714"/>
      <c r="BB239" s="714"/>
      <c r="BC239" s="714"/>
      <c r="BD239" s="593"/>
      <c r="BE239" s="714"/>
      <c r="BF239" s="714"/>
      <c r="BG239" s="714"/>
      <c r="BH239" s="714"/>
      <c r="BI239" s="714"/>
      <c r="BJ239" s="714"/>
      <c r="BK239" s="593"/>
      <c r="BL239" s="714"/>
      <c r="BM239" s="714"/>
      <c r="BN239" s="714"/>
      <c r="BO239" s="714"/>
      <c r="BP239" s="714"/>
      <c r="BQ239" s="593"/>
      <c r="BR239" s="593"/>
      <c r="BS239" s="714"/>
      <c r="BT239" s="714"/>
      <c r="BU239" s="714"/>
      <c r="BV239" s="714"/>
      <c r="BW239" s="593"/>
      <c r="BX239" s="714"/>
      <c r="BY239" s="714"/>
      <c r="BZ239" s="714"/>
      <c r="CA239" s="714"/>
      <c r="CB239" s="714"/>
      <c r="CC239" s="714"/>
      <c r="CD239" s="759"/>
      <c r="CE239" s="714"/>
      <c r="CF239" s="765"/>
      <c r="CG239" s="765"/>
      <c r="CH239" s="765"/>
      <c r="CI239" s="765"/>
      <c r="CJ239" s="765"/>
      <c r="CK239" s="765"/>
      <c r="CL239" s="714"/>
      <c r="CM239" s="714"/>
      <c r="CN239" s="714"/>
      <c r="CO239" s="714"/>
      <c r="CP239" s="714"/>
      <c r="CQ239" s="714"/>
      <c r="CR239" s="714"/>
      <c r="CS239" s="714"/>
      <c r="CT239" s="766"/>
      <c r="CU239" s="766"/>
      <c r="CV239" s="766"/>
    </row>
    <row r="240" ht="15.75" customHeight="1">
      <c r="A240" s="714"/>
      <c r="B240" s="760"/>
      <c r="C240" s="593"/>
      <c r="D240" s="593"/>
      <c r="E240" s="593"/>
      <c r="F240" s="593"/>
      <c r="G240" s="761"/>
      <c r="H240" s="761"/>
      <c r="I240" s="761"/>
      <c r="J240" s="761"/>
      <c r="K240" s="761"/>
      <c r="L240" s="761"/>
      <c r="M240" s="762"/>
      <c r="N240" s="714"/>
      <c r="O240" s="714"/>
      <c r="P240" s="714"/>
      <c r="Q240" s="714"/>
      <c r="R240" s="714"/>
      <c r="S240" s="714"/>
      <c r="T240" s="763"/>
      <c r="U240" s="714"/>
      <c r="V240" s="762"/>
      <c r="W240" s="714"/>
      <c r="X240" s="762"/>
      <c r="Y240" s="762"/>
      <c r="Z240" s="762"/>
      <c r="AA240" s="714"/>
      <c r="AB240" s="762"/>
      <c r="AC240" s="714"/>
      <c r="AD240" s="714"/>
      <c r="AE240" s="714"/>
      <c r="AF240" s="714"/>
      <c r="AG240" s="714"/>
      <c r="AH240" s="714"/>
      <c r="AI240" s="714"/>
      <c r="AJ240" s="714"/>
      <c r="AK240" s="714"/>
      <c r="AL240" s="761"/>
      <c r="AM240" s="762"/>
      <c r="AN240" s="762"/>
      <c r="AO240" s="761"/>
      <c r="AP240" s="761"/>
      <c r="AQ240" s="762"/>
      <c r="AR240" s="593"/>
      <c r="AS240" s="714"/>
      <c r="AT240" s="714"/>
      <c r="AU240" s="714"/>
      <c r="AV240" s="714"/>
      <c r="AW240" s="714"/>
      <c r="AX240" s="593"/>
      <c r="AY240" s="714"/>
      <c r="AZ240" s="714"/>
      <c r="BA240" s="714"/>
      <c r="BB240" s="714"/>
      <c r="BC240" s="714"/>
      <c r="BD240" s="593"/>
      <c r="BE240" s="714"/>
      <c r="BF240" s="714"/>
      <c r="BG240" s="714"/>
      <c r="BH240" s="714"/>
      <c r="BI240" s="714"/>
      <c r="BJ240" s="714"/>
      <c r="BK240" s="593"/>
      <c r="BL240" s="714"/>
      <c r="BM240" s="714"/>
      <c r="BN240" s="714"/>
      <c r="BO240" s="714"/>
      <c r="BP240" s="714"/>
      <c r="BQ240" s="593"/>
      <c r="BR240" s="593"/>
      <c r="BS240" s="714"/>
      <c r="BT240" s="714"/>
      <c r="BU240" s="714"/>
      <c r="BV240" s="714"/>
      <c r="BW240" s="593"/>
      <c r="BX240" s="714"/>
      <c r="BY240" s="714"/>
      <c r="BZ240" s="714"/>
      <c r="CA240" s="714"/>
      <c r="CB240" s="714"/>
      <c r="CC240" s="714"/>
      <c r="CD240" s="759"/>
      <c r="CE240" s="714"/>
      <c r="CF240" s="765"/>
      <c r="CG240" s="765"/>
      <c r="CH240" s="765"/>
      <c r="CI240" s="765"/>
      <c r="CJ240" s="765"/>
      <c r="CK240" s="765"/>
      <c r="CL240" s="714"/>
      <c r="CM240" s="714"/>
      <c r="CN240" s="714"/>
      <c r="CO240" s="714"/>
      <c r="CP240" s="714"/>
      <c r="CQ240" s="714"/>
      <c r="CR240" s="714"/>
      <c r="CS240" s="714"/>
      <c r="CT240" s="766"/>
      <c r="CU240" s="766"/>
      <c r="CV240" s="766"/>
    </row>
    <row r="241" ht="15.75" customHeight="1">
      <c r="A241" s="714"/>
      <c r="B241" s="760"/>
      <c r="C241" s="593"/>
      <c r="D241" s="593"/>
      <c r="E241" s="593"/>
      <c r="F241" s="593"/>
      <c r="G241" s="761"/>
      <c r="H241" s="761"/>
      <c r="I241" s="761"/>
      <c r="J241" s="761"/>
      <c r="K241" s="761"/>
      <c r="L241" s="761"/>
      <c r="M241" s="762"/>
      <c r="N241" s="714"/>
      <c r="O241" s="714"/>
      <c r="P241" s="714"/>
      <c r="Q241" s="714"/>
      <c r="R241" s="714"/>
      <c r="S241" s="714"/>
      <c r="T241" s="763"/>
      <c r="U241" s="714"/>
      <c r="V241" s="762"/>
      <c r="W241" s="714"/>
      <c r="X241" s="762"/>
      <c r="Y241" s="762"/>
      <c r="Z241" s="762"/>
      <c r="AA241" s="714"/>
      <c r="AB241" s="762"/>
      <c r="AC241" s="714"/>
      <c r="AD241" s="714"/>
      <c r="AE241" s="714"/>
      <c r="AF241" s="714"/>
      <c r="AG241" s="714"/>
      <c r="AH241" s="714"/>
      <c r="AI241" s="714"/>
      <c r="AJ241" s="714"/>
      <c r="AK241" s="714"/>
      <c r="AL241" s="761"/>
      <c r="AM241" s="762"/>
      <c r="AN241" s="762"/>
      <c r="AO241" s="761"/>
      <c r="AP241" s="761"/>
      <c r="AQ241" s="762"/>
      <c r="AR241" s="593"/>
      <c r="AS241" s="714"/>
      <c r="AT241" s="714"/>
      <c r="AU241" s="714"/>
      <c r="AV241" s="714"/>
      <c r="AW241" s="714"/>
      <c r="AX241" s="593"/>
      <c r="AY241" s="714"/>
      <c r="AZ241" s="714"/>
      <c r="BA241" s="714"/>
      <c r="BB241" s="714"/>
      <c r="BC241" s="714"/>
      <c r="BD241" s="593"/>
      <c r="BE241" s="714"/>
      <c r="BF241" s="714"/>
      <c r="BG241" s="714"/>
      <c r="BH241" s="714"/>
      <c r="BI241" s="714"/>
      <c r="BJ241" s="714"/>
      <c r="BK241" s="593"/>
      <c r="BL241" s="714"/>
      <c r="BM241" s="714"/>
      <c r="BN241" s="714"/>
      <c r="BO241" s="714"/>
      <c r="BP241" s="714"/>
      <c r="BQ241" s="593"/>
      <c r="BR241" s="593"/>
      <c r="BS241" s="714"/>
      <c r="BT241" s="714"/>
      <c r="BU241" s="714"/>
      <c r="BV241" s="714"/>
      <c r="BW241" s="593"/>
      <c r="BX241" s="714"/>
      <c r="BY241" s="714"/>
      <c r="BZ241" s="714"/>
      <c r="CA241" s="714"/>
      <c r="CB241" s="714"/>
      <c r="CC241" s="714"/>
      <c r="CD241" s="759"/>
      <c r="CE241" s="714"/>
      <c r="CF241" s="765"/>
      <c r="CG241" s="765"/>
      <c r="CH241" s="765"/>
      <c r="CI241" s="765"/>
      <c r="CJ241" s="765"/>
      <c r="CK241" s="765"/>
      <c r="CL241" s="714"/>
      <c r="CM241" s="714"/>
      <c r="CN241" s="714"/>
      <c r="CO241" s="714"/>
      <c r="CP241" s="714"/>
      <c r="CQ241" s="714"/>
      <c r="CR241" s="714"/>
      <c r="CS241" s="714"/>
      <c r="CT241" s="766"/>
      <c r="CU241" s="766"/>
      <c r="CV241" s="766"/>
    </row>
    <row r="242" ht="15.75" customHeight="1">
      <c r="A242" s="714"/>
      <c r="B242" s="760"/>
      <c r="C242" s="593"/>
      <c r="D242" s="593"/>
      <c r="E242" s="593"/>
      <c r="F242" s="593"/>
      <c r="G242" s="761"/>
      <c r="H242" s="761"/>
      <c r="I242" s="761"/>
      <c r="J242" s="761"/>
      <c r="K242" s="761"/>
      <c r="L242" s="761"/>
      <c r="M242" s="762"/>
      <c r="N242" s="714"/>
      <c r="O242" s="714"/>
      <c r="P242" s="714"/>
      <c r="Q242" s="714"/>
      <c r="R242" s="714"/>
      <c r="S242" s="714"/>
      <c r="T242" s="763"/>
      <c r="U242" s="714"/>
      <c r="V242" s="762"/>
      <c r="W242" s="714"/>
      <c r="X242" s="762"/>
      <c r="Y242" s="762"/>
      <c r="Z242" s="762"/>
      <c r="AA242" s="714"/>
      <c r="AB242" s="762"/>
      <c r="AC242" s="714"/>
      <c r="AD242" s="714"/>
      <c r="AE242" s="714"/>
      <c r="AF242" s="714"/>
      <c r="AG242" s="714"/>
      <c r="AH242" s="714"/>
      <c r="AI242" s="714"/>
      <c r="AJ242" s="714"/>
      <c r="AK242" s="714"/>
      <c r="AL242" s="761"/>
      <c r="AM242" s="762"/>
      <c r="AN242" s="762"/>
      <c r="AO242" s="761"/>
      <c r="AP242" s="761"/>
      <c r="AQ242" s="762"/>
      <c r="AR242" s="593"/>
      <c r="AS242" s="714"/>
      <c r="AT242" s="714"/>
      <c r="AU242" s="714"/>
      <c r="AV242" s="714"/>
      <c r="AW242" s="714"/>
      <c r="AX242" s="593"/>
      <c r="AY242" s="714"/>
      <c r="AZ242" s="714"/>
      <c r="BA242" s="714"/>
      <c r="BB242" s="714"/>
      <c r="BC242" s="714"/>
      <c r="BD242" s="593"/>
      <c r="BE242" s="714"/>
      <c r="BF242" s="714"/>
      <c r="BG242" s="714"/>
      <c r="BH242" s="714"/>
      <c r="BI242" s="714"/>
      <c r="BJ242" s="714"/>
      <c r="BK242" s="593"/>
      <c r="BL242" s="714"/>
      <c r="BM242" s="714"/>
      <c r="BN242" s="714"/>
      <c r="BO242" s="714"/>
      <c r="BP242" s="714"/>
      <c r="BQ242" s="593"/>
      <c r="BR242" s="593"/>
      <c r="BS242" s="714"/>
      <c r="BT242" s="714"/>
      <c r="BU242" s="714"/>
      <c r="BV242" s="714"/>
      <c r="BW242" s="593"/>
      <c r="BX242" s="714"/>
      <c r="BY242" s="714"/>
      <c r="BZ242" s="714"/>
      <c r="CA242" s="714"/>
      <c r="CB242" s="714"/>
      <c r="CC242" s="714"/>
      <c r="CD242" s="759"/>
      <c r="CE242" s="714"/>
      <c r="CF242" s="765"/>
      <c r="CG242" s="765"/>
      <c r="CH242" s="765"/>
      <c r="CI242" s="765"/>
      <c r="CJ242" s="765"/>
      <c r="CK242" s="765"/>
      <c r="CL242" s="714"/>
      <c r="CM242" s="714"/>
      <c r="CN242" s="714"/>
      <c r="CO242" s="714"/>
      <c r="CP242" s="714"/>
      <c r="CQ242" s="714"/>
      <c r="CR242" s="714"/>
      <c r="CS242" s="714"/>
      <c r="CT242" s="766"/>
      <c r="CU242" s="766"/>
      <c r="CV242" s="766"/>
    </row>
    <row r="243" ht="15.75" customHeight="1">
      <c r="A243" s="714"/>
      <c r="B243" s="760"/>
      <c r="C243" s="593"/>
      <c r="D243" s="593"/>
      <c r="E243" s="593"/>
      <c r="F243" s="593"/>
      <c r="G243" s="761"/>
      <c r="H243" s="761"/>
      <c r="I243" s="761"/>
      <c r="J243" s="761"/>
      <c r="K243" s="761"/>
      <c r="L243" s="761"/>
      <c r="M243" s="762"/>
      <c r="N243" s="714"/>
      <c r="O243" s="714"/>
      <c r="P243" s="714"/>
      <c r="Q243" s="714"/>
      <c r="R243" s="714"/>
      <c r="S243" s="714"/>
      <c r="T243" s="763"/>
      <c r="U243" s="714"/>
      <c r="V243" s="762"/>
      <c r="W243" s="714"/>
      <c r="X243" s="762"/>
      <c r="Y243" s="762"/>
      <c r="Z243" s="762"/>
      <c r="AA243" s="714"/>
      <c r="AB243" s="762"/>
      <c r="AC243" s="714"/>
      <c r="AD243" s="714"/>
      <c r="AE243" s="714"/>
      <c r="AF243" s="714"/>
      <c r="AG243" s="714"/>
      <c r="AH243" s="714"/>
      <c r="AI243" s="714"/>
      <c r="AJ243" s="714"/>
      <c r="AK243" s="714"/>
      <c r="AL243" s="761"/>
      <c r="AM243" s="762"/>
      <c r="AN243" s="762"/>
      <c r="AO243" s="761"/>
      <c r="AP243" s="761"/>
      <c r="AQ243" s="762"/>
      <c r="AR243" s="593"/>
      <c r="AS243" s="714"/>
      <c r="AT243" s="714"/>
      <c r="AU243" s="714"/>
      <c r="AV243" s="714"/>
      <c r="AW243" s="714"/>
      <c r="AX243" s="593"/>
      <c r="AY243" s="714"/>
      <c r="AZ243" s="714"/>
      <c r="BA243" s="714"/>
      <c r="BB243" s="714"/>
      <c r="BC243" s="714"/>
      <c r="BD243" s="593"/>
      <c r="BE243" s="714"/>
      <c r="BF243" s="714"/>
      <c r="BG243" s="714"/>
      <c r="BH243" s="714"/>
      <c r="BI243" s="714"/>
      <c r="BJ243" s="714"/>
      <c r="BK243" s="593"/>
      <c r="BL243" s="714"/>
      <c r="BM243" s="714"/>
      <c r="BN243" s="714"/>
      <c r="BO243" s="714"/>
      <c r="BP243" s="714"/>
      <c r="BQ243" s="593"/>
      <c r="BR243" s="593"/>
      <c r="BS243" s="714"/>
      <c r="BT243" s="714"/>
      <c r="BU243" s="714"/>
      <c r="BV243" s="714"/>
      <c r="BW243" s="593"/>
      <c r="BX243" s="714"/>
      <c r="BY243" s="714"/>
      <c r="BZ243" s="714"/>
      <c r="CA243" s="714"/>
      <c r="CB243" s="714"/>
      <c r="CC243" s="714"/>
      <c r="CD243" s="759"/>
      <c r="CE243" s="714"/>
      <c r="CF243" s="765"/>
      <c r="CG243" s="765"/>
      <c r="CH243" s="765"/>
      <c r="CI243" s="765"/>
      <c r="CJ243" s="765"/>
      <c r="CK243" s="765"/>
      <c r="CL243" s="714"/>
      <c r="CM243" s="714"/>
      <c r="CN243" s="714"/>
      <c r="CO243" s="714"/>
      <c r="CP243" s="714"/>
      <c r="CQ243" s="714"/>
      <c r="CR243" s="714"/>
      <c r="CS243" s="714"/>
      <c r="CT243" s="766"/>
      <c r="CU243" s="766"/>
      <c r="CV243" s="766"/>
    </row>
    <row r="244" ht="15.75" customHeight="1">
      <c r="A244" s="714"/>
      <c r="B244" s="760"/>
      <c r="C244" s="593"/>
      <c r="D244" s="593"/>
      <c r="E244" s="593"/>
      <c r="F244" s="593"/>
      <c r="G244" s="761"/>
      <c r="H244" s="761"/>
      <c r="I244" s="761"/>
      <c r="J244" s="761"/>
      <c r="K244" s="761"/>
      <c r="L244" s="761"/>
      <c r="M244" s="762"/>
      <c r="N244" s="714"/>
      <c r="O244" s="714"/>
      <c r="P244" s="714"/>
      <c r="Q244" s="714"/>
      <c r="R244" s="714"/>
      <c r="S244" s="714"/>
      <c r="T244" s="763"/>
      <c r="U244" s="714"/>
      <c r="V244" s="762"/>
      <c r="W244" s="714"/>
      <c r="X244" s="762"/>
      <c r="Y244" s="762"/>
      <c r="Z244" s="762"/>
      <c r="AA244" s="714"/>
      <c r="AB244" s="762"/>
      <c r="AC244" s="714"/>
      <c r="AD244" s="714"/>
      <c r="AE244" s="714"/>
      <c r="AF244" s="714"/>
      <c r="AG244" s="714"/>
      <c r="AH244" s="714"/>
      <c r="AI244" s="714"/>
      <c r="AJ244" s="714"/>
      <c r="AK244" s="714"/>
      <c r="AL244" s="761"/>
      <c r="AM244" s="762"/>
      <c r="AN244" s="762"/>
      <c r="AO244" s="761"/>
      <c r="AP244" s="761"/>
      <c r="AQ244" s="762"/>
      <c r="AR244" s="593"/>
      <c r="AS244" s="714"/>
      <c r="AT244" s="714"/>
      <c r="AU244" s="714"/>
      <c r="AV244" s="714"/>
      <c r="AW244" s="714"/>
      <c r="AX244" s="593"/>
      <c r="AY244" s="714"/>
      <c r="AZ244" s="714"/>
      <c r="BA244" s="714"/>
      <c r="BB244" s="714"/>
      <c r="BC244" s="714"/>
      <c r="BD244" s="593"/>
      <c r="BE244" s="714"/>
      <c r="BF244" s="714"/>
      <c r="BG244" s="714"/>
      <c r="BH244" s="714"/>
      <c r="BI244" s="714"/>
      <c r="BJ244" s="714"/>
      <c r="BK244" s="593"/>
      <c r="BL244" s="714"/>
      <c r="BM244" s="714"/>
      <c r="BN244" s="714"/>
      <c r="BO244" s="714"/>
      <c r="BP244" s="714"/>
      <c r="BQ244" s="593"/>
      <c r="BR244" s="593"/>
      <c r="BS244" s="714"/>
      <c r="BT244" s="714"/>
      <c r="BU244" s="714"/>
      <c r="BV244" s="714"/>
      <c r="BW244" s="593"/>
      <c r="BX244" s="714"/>
      <c r="BY244" s="714"/>
      <c r="BZ244" s="714"/>
      <c r="CA244" s="714"/>
      <c r="CB244" s="714"/>
      <c r="CC244" s="714"/>
      <c r="CD244" s="759"/>
      <c r="CE244" s="714"/>
      <c r="CF244" s="765"/>
      <c r="CG244" s="765"/>
      <c r="CH244" s="765"/>
      <c r="CI244" s="765"/>
      <c r="CJ244" s="765"/>
      <c r="CK244" s="765"/>
      <c r="CL244" s="714"/>
      <c r="CM244" s="714"/>
      <c r="CN244" s="714"/>
      <c r="CO244" s="714"/>
      <c r="CP244" s="714"/>
      <c r="CQ244" s="714"/>
      <c r="CR244" s="714"/>
      <c r="CS244" s="714"/>
      <c r="CT244" s="766"/>
      <c r="CU244" s="766"/>
      <c r="CV244" s="766"/>
    </row>
    <row r="245" ht="15.75" customHeight="1">
      <c r="A245" s="714"/>
      <c r="B245" s="760"/>
      <c r="C245" s="593"/>
      <c r="D245" s="593"/>
      <c r="E245" s="593"/>
      <c r="F245" s="593"/>
      <c r="G245" s="761"/>
      <c r="H245" s="761"/>
      <c r="I245" s="761"/>
      <c r="J245" s="761"/>
      <c r="K245" s="761"/>
      <c r="L245" s="761"/>
      <c r="M245" s="762"/>
      <c r="N245" s="714"/>
      <c r="O245" s="714"/>
      <c r="P245" s="714"/>
      <c r="Q245" s="714"/>
      <c r="R245" s="714"/>
      <c r="S245" s="714"/>
      <c r="T245" s="763"/>
      <c r="U245" s="714"/>
      <c r="V245" s="762"/>
      <c r="W245" s="714"/>
      <c r="X245" s="762"/>
      <c r="Y245" s="762"/>
      <c r="Z245" s="762"/>
      <c r="AA245" s="714"/>
      <c r="AB245" s="762"/>
      <c r="AC245" s="714"/>
      <c r="AD245" s="714"/>
      <c r="AE245" s="714"/>
      <c r="AF245" s="714"/>
      <c r="AG245" s="714"/>
      <c r="AH245" s="714"/>
      <c r="AI245" s="714"/>
      <c r="AJ245" s="714"/>
      <c r="AK245" s="714"/>
      <c r="AL245" s="761"/>
      <c r="AM245" s="762"/>
      <c r="AN245" s="762"/>
      <c r="AO245" s="761"/>
      <c r="AP245" s="761"/>
      <c r="AQ245" s="762"/>
      <c r="AR245" s="593"/>
      <c r="AS245" s="714"/>
      <c r="AT245" s="714"/>
      <c r="AU245" s="714"/>
      <c r="AV245" s="714"/>
      <c r="AW245" s="714"/>
      <c r="AX245" s="593"/>
      <c r="AY245" s="714"/>
      <c r="AZ245" s="714"/>
      <c r="BA245" s="714"/>
      <c r="BB245" s="714"/>
      <c r="BC245" s="714"/>
      <c r="BD245" s="593"/>
      <c r="BE245" s="714"/>
      <c r="BF245" s="714"/>
      <c r="BG245" s="714"/>
      <c r="BH245" s="714"/>
      <c r="BI245" s="714"/>
      <c r="BJ245" s="714"/>
      <c r="BK245" s="593"/>
      <c r="BL245" s="714"/>
      <c r="BM245" s="714"/>
      <c r="BN245" s="714"/>
      <c r="BO245" s="714"/>
      <c r="BP245" s="714"/>
      <c r="BQ245" s="593"/>
      <c r="BR245" s="593"/>
      <c r="BS245" s="714"/>
      <c r="BT245" s="714"/>
      <c r="BU245" s="714"/>
      <c r="BV245" s="714"/>
      <c r="BW245" s="593"/>
      <c r="BX245" s="714"/>
      <c r="BY245" s="714"/>
      <c r="BZ245" s="714"/>
      <c r="CA245" s="714"/>
      <c r="CB245" s="714"/>
      <c r="CC245" s="714"/>
      <c r="CD245" s="759"/>
      <c r="CE245" s="714"/>
      <c r="CF245" s="765"/>
      <c r="CG245" s="765"/>
      <c r="CH245" s="765"/>
      <c r="CI245" s="765"/>
      <c r="CJ245" s="765"/>
      <c r="CK245" s="765"/>
      <c r="CL245" s="714"/>
      <c r="CM245" s="714"/>
      <c r="CN245" s="714"/>
      <c r="CO245" s="714"/>
      <c r="CP245" s="714"/>
      <c r="CQ245" s="714"/>
      <c r="CR245" s="714"/>
      <c r="CS245" s="714"/>
      <c r="CT245" s="766"/>
      <c r="CU245" s="766"/>
      <c r="CV245" s="766"/>
    </row>
    <row r="246" ht="15.75" customHeight="1">
      <c r="A246" s="714"/>
      <c r="B246" s="760"/>
      <c r="C246" s="593"/>
      <c r="D246" s="593"/>
      <c r="E246" s="593"/>
      <c r="F246" s="593"/>
      <c r="G246" s="761"/>
      <c r="H246" s="761"/>
      <c r="I246" s="761"/>
      <c r="J246" s="761"/>
      <c r="K246" s="761"/>
      <c r="L246" s="761"/>
      <c r="M246" s="762"/>
      <c r="N246" s="714"/>
      <c r="O246" s="714"/>
      <c r="P246" s="714"/>
      <c r="Q246" s="714"/>
      <c r="R246" s="714"/>
      <c r="S246" s="714"/>
      <c r="T246" s="763"/>
      <c r="U246" s="714"/>
      <c r="V246" s="762"/>
      <c r="W246" s="714"/>
      <c r="X246" s="762"/>
      <c r="Y246" s="762"/>
      <c r="Z246" s="762"/>
      <c r="AA246" s="714"/>
      <c r="AB246" s="762"/>
      <c r="AC246" s="714"/>
      <c r="AD246" s="714"/>
      <c r="AE246" s="714"/>
      <c r="AF246" s="714"/>
      <c r="AG246" s="714"/>
      <c r="AH246" s="714"/>
      <c r="AI246" s="714"/>
      <c r="AJ246" s="714"/>
      <c r="AK246" s="714"/>
      <c r="AL246" s="761"/>
      <c r="AM246" s="762"/>
      <c r="AN246" s="762"/>
      <c r="AO246" s="761"/>
      <c r="AP246" s="761"/>
      <c r="AQ246" s="762"/>
      <c r="AR246" s="593"/>
      <c r="AS246" s="714"/>
      <c r="AT246" s="714"/>
      <c r="AU246" s="714"/>
      <c r="AV246" s="714"/>
      <c r="AW246" s="714"/>
      <c r="AX246" s="593"/>
      <c r="AY246" s="714"/>
      <c r="AZ246" s="714"/>
      <c r="BA246" s="714"/>
      <c r="BB246" s="714"/>
      <c r="BC246" s="714"/>
      <c r="BD246" s="593"/>
      <c r="BE246" s="714"/>
      <c r="BF246" s="714"/>
      <c r="BG246" s="714"/>
      <c r="BH246" s="714"/>
      <c r="BI246" s="714"/>
      <c r="BJ246" s="714"/>
      <c r="BK246" s="593"/>
      <c r="BL246" s="714"/>
      <c r="BM246" s="714"/>
      <c r="BN246" s="714"/>
      <c r="BO246" s="714"/>
      <c r="BP246" s="714"/>
      <c r="BQ246" s="593"/>
      <c r="BR246" s="593"/>
      <c r="BS246" s="714"/>
      <c r="BT246" s="714"/>
      <c r="BU246" s="714"/>
      <c r="BV246" s="714"/>
      <c r="BW246" s="593"/>
      <c r="BX246" s="714"/>
      <c r="BY246" s="714"/>
      <c r="BZ246" s="714"/>
      <c r="CA246" s="714"/>
      <c r="CB246" s="714"/>
      <c r="CC246" s="714"/>
      <c r="CD246" s="759"/>
      <c r="CE246" s="714"/>
      <c r="CF246" s="765"/>
      <c r="CG246" s="765"/>
      <c r="CH246" s="765"/>
      <c r="CI246" s="765"/>
      <c r="CJ246" s="765"/>
      <c r="CK246" s="765"/>
      <c r="CL246" s="714"/>
      <c r="CM246" s="714"/>
      <c r="CN246" s="714"/>
      <c r="CO246" s="714"/>
      <c r="CP246" s="714"/>
      <c r="CQ246" s="714"/>
      <c r="CR246" s="714"/>
      <c r="CS246" s="714"/>
      <c r="CT246" s="766"/>
      <c r="CU246" s="766"/>
      <c r="CV246" s="766"/>
    </row>
    <row r="247" ht="15.75" customHeight="1">
      <c r="A247" s="714"/>
      <c r="B247" s="760"/>
      <c r="C247" s="593"/>
      <c r="D247" s="593"/>
      <c r="E247" s="593"/>
      <c r="F247" s="593"/>
      <c r="G247" s="761"/>
      <c r="H247" s="761"/>
      <c r="I247" s="761"/>
      <c r="J247" s="761"/>
      <c r="K247" s="761"/>
      <c r="L247" s="761"/>
      <c r="M247" s="762"/>
      <c r="N247" s="714"/>
      <c r="O247" s="714"/>
      <c r="P247" s="714"/>
      <c r="Q247" s="714"/>
      <c r="R247" s="714"/>
      <c r="S247" s="714"/>
      <c r="T247" s="763"/>
      <c r="U247" s="714"/>
      <c r="V247" s="762"/>
      <c r="W247" s="714"/>
      <c r="X247" s="762"/>
      <c r="Y247" s="762"/>
      <c r="Z247" s="762"/>
      <c r="AA247" s="714"/>
      <c r="AB247" s="762"/>
      <c r="AC247" s="714"/>
      <c r="AD247" s="714"/>
      <c r="AE247" s="714"/>
      <c r="AF247" s="714"/>
      <c r="AG247" s="714"/>
      <c r="AH247" s="714"/>
      <c r="AI247" s="714"/>
      <c r="AJ247" s="714"/>
      <c r="AK247" s="714"/>
      <c r="AL247" s="761"/>
      <c r="AM247" s="762"/>
      <c r="AN247" s="762"/>
      <c r="AO247" s="761"/>
      <c r="AP247" s="761"/>
      <c r="AQ247" s="762"/>
      <c r="AR247" s="593"/>
      <c r="AS247" s="714"/>
      <c r="AT247" s="714"/>
      <c r="AU247" s="714"/>
      <c r="AV247" s="714"/>
      <c r="AW247" s="714"/>
      <c r="AX247" s="593"/>
      <c r="AY247" s="714"/>
      <c r="AZ247" s="714"/>
      <c r="BA247" s="714"/>
      <c r="BB247" s="714"/>
      <c r="BC247" s="714"/>
      <c r="BD247" s="593"/>
      <c r="BE247" s="714"/>
      <c r="BF247" s="714"/>
      <c r="BG247" s="714"/>
      <c r="BH247" s="714"/>
      <c r="BI247" s="714"/>
      <c r="BJ247" s="714"/>
      <c r="BK247" s="593"/>
      <c r="BL247" s="714"/>
      <c r="BM247" s="714"/>
      <c r="BN247" s="714"/>
      <c r="BO247" s="714"/>
      <c r="BP247" s="714"/>
      <c r="BQ247" s="593"/>
      <c r="BR247" s="593"/>
      <c r="BS247" s="714"/>
      <c r="BT247" s="714"/>
      <c r="BU247" s="714"/>
      <c r="BV247" s="714"/>
      <c r="BW247" s="593"/>
      <c r="BX247" s="714"/>
      <c r="BY247" s="714"/>
      <c r="BZ247" s="714"/>
      <c r="CA247" s="714"/>
      <c r="CB247" s="714"/>
      <c r="CC247" s="714"/>
      <c r="CD247" s="759"/>
      <c r="CE247" s="714"/>
      <c r="CF247" s="765"/>
      <c r="CG247" s="765"/>
      <c r="CH247" s="765"/>
      <c r="CI247" s="765"/>
      <c r="CJ247" s="765"/>
      <c r="CK247" s="765"/>
      <c r="CL247" s="714"/>
      <c r="CM247" s="714"/>
      <c r="CN247" s="714"/>
      <c r="CO247" s="714"/>
      <c r="CP247" s="714"/>
      <c r="CQ247" s="714"/>
      <c r="CR247" s="714"/>
      <c r="CS247" s="714"/>
      <c r="CT247" s="766"/>
      <c r="CU247" s="766"/>
      <c r="CV247" s="766"/>
    </row>
    <row r="248" ht="15.75" customHeight="1">
      <c r="A248" s="714"/>
      <c r="B248" s="760"/>
      <c r="C248" s="593"/>
      <c r="D248" s="593"/>
      <c r="E248" s="593"/>
      <c r="F248" s="593"/>
      <c r="G248" s="761"/>
      <c r="H248" s="761"/>
      <c r="I248" s="761"/>
      <c r="J248" s="761"/>
      <c r="K248" s="761"/>
      <c r="L248" s="761"/>
      <c r="M248" s="762"/>
      <c r="N248" s="714"/>
      <c r="O248" s="714"/>
      <c r="P248" s="714"/>
      <c r="Q248" s="714"/>
      <c r="R248" s="714"/>
      <c r="S248" s="714"/>
      <c r="T248" s="763"/>
      <c r="U248" s="714"/>
      <c r="V248" s="762"/>
      <c r="W248" s="714"/>
      <c r="X248" s="762"/>
      <c r="Y248" s="762"/>
      <c r="Z248" s="762"/>
      <c r="AA248" s="714"/>
      <c r="AB248" s="762"/>
      <c r="AC248" s="714"/>
      <c r="AD248" s="714"/>
      <c r="AE248" s="714"/>
      <c r="AF248" s="714"/>
      <c r="AG248" s="714"/>
      <c r="AH248" s="714"/>
      <c r="AI248" s="714"/>
      <c r="AJ248" s="714"/>
      <c r="AK248" s="714"/>
      <c r="AL248" s="761"/>
      <c r="AM248" s="762"/>
      <c r="AN248" s="762"/>
      <c r="AO248" s="761"/>
      <c r="AP248" s="761"/>
      <c r="AQ248" s="762"/>
      <c r="AR248" s="593"/>
      <c r="AS248" s="714"/>
      <c r="AT248" s="714"/>
      <c r="AU248" s="714"/>
      <c r="AV248" s="714"/>
      <c r="AW248" s="714"/>
      <c r="AX248" s="593"/>
      <c r="AY248" s="714"/>
      <c r="AZ248" s="714"/>
      <c r="BA248" s="714"/>
      <c r="BB248" s="714"/>
      <c r="BC248" s="714"/>
      <c r="BD248" s="593"/>
      <c r="BE248" s="714"/>
      <c r="BF248" s="714"/>
      <c r="BG248" s="714"/>
      <c r="BH248" s="714"/>
      <c r="BI248" s="714"/>
      <c r="BJ248" s="714"/>
      <c r="BK248" s="593"/>
      <c r="BL248" s="714"/>
      <c r="BM248" s="714"/>
      <c r="BN248" s="714"/>
      <c r="BO248" s="714"/>
      <c r="BP248" s="714"/>
      <c r="BQ248" s="593"/>
      <c r="BR248" s="593"/>
      <c r="BS248" s="714"/>
      <c r="BT248" s="714"/>
      <c r="BU248" s="714"/>
      <c r="BV248" s="714"/>
      <c r="BW248" s="593"/>
      <c r="BX248" s="714"/>
      <c r="BY248" s="714"/>
      <c r="BZ248" s="714"/>
      <c r="CA248" s="714"/>
      <c r="CB248" s="714"/>
      <c r="CC248" s="714"/>
      <c r="CD248" s="759"/>
      <c r="CE248" s="714"/>
      <c r="CF248" s="765"/>
      <c r="CG248" s="765"/>
      <c r="CH248" s="765"/>
      <c r="CI248" s="765"/>
      <c r="CJ248" s="765"/>
      <c r="CK248" s="765"/>
      <c r="CL248" s="714"/>
      <c r="CM248" s="714"/>
      <c r="CN248" s="714"/>
      <c r="CO248" s="714"/>
      <c r="CP248" s="714"/>
      <c r="CQ248" s="714"/>
      <c r="CR248" s="714"/>
      <c r="CS248" s="714"/>
      <c r="CT248" s="766"/>
      <c r="CU248" s="766"/>
      <c r="CV248" s="766"/>
    </row>
    <row r="249" ht="15.75" customHeight="1">
      <c r="A249" s="714"/>
      <c r="B249" s="760"/>
      <c r="C249" s="593"/>
      <c r="D249" s="593"/>
      <c r="E249" s="593"/>
      <c r="F249" s="593"/>
      <c r="G249" s="761"/>
      <c r="H249" s="761"/>
      <c r="I249" s="761"/>
      <c r="J249" s="761"/>
      <c r="K249" s="761"/>
      <c r="L249" s="761"/>
      <c r="M249" s="762"/>
      <c r="N249" s="714"/>
      <c r="O249" s="714"/>
      <c r="P249" s="714"/>
      <c r="Q249" s="714"/>
      <c r="R249" s="714"/>
      <c r="S249" s="714"/>
      <c r="T249" s="763"/>
      <c r="U249" s="714"/>
      <c r="V249" s="762"/>
      <c r="W249" s="714"/>
      <c r="X249" s="762"/>
      <c r="Y249" s="762"/>
      <c r="Z249" s="762"/>
      <c r="AA249" s="714"/>
      <c r="AB249" s="762"/>
      <c r="AC249" s="714"/>
      <c r="AD249" s="714"/>
      <c r="AE249" s="714"/>
      <c r="AF249" s="714"/>
      <c r="AG249" s="714"/>
      <c r="AH249" s="714"/>
      <c r="AI249" s="714"/>
      <c r="AJ249" s="714"/>
      <c r="AK249" s="714"/>
      <c r="AL249" s="761"/>
      <c r="AM249" s="762"/>
      <c r="AN249" s="762"/>
      <c r="AO249" s="761"/>
      <c r="AP249" s="761"/>
      <c r="AQ249" s="762"/>
      <c r="AR249" s="593"/>
      <c r="AS249" s="714"/>
      <c r="AT249" s="714"/>
      <c r="AU249" s="714"/>
      <c r="AV249" s="714"/>
      <c r="AW249" s="714"/>
      <c r="AX249" s="593"/>
      <c r="AY249" s="714"/>
      <c r="AZ249" s="714"/>
      <c r="BA249" s="714"/>
      <c r="BB249" s="714"/>
      <c r="BC249" s="714"/>
      <c r="BD249" s="593"/>
      <c r="BE249" s="714"/>
      <c r="BF249" s="714"/>
      <c r="BG249" s="714"/>
      <c r="BH249" s="714"/>
      <c r="BI249" s="714"/>
      <c r="BJ249" s="714"/>
      <c r="BK249" s="593"/>
      <c r="BL249" s="714"/>
      <c r="BM249" s="714"/>
      <c r="BN249" s="714"/>
      <c r="BO249" s="714"/>
      <c r="BP249" s="714"/>
      <c r="BQ249" s="593"/>
      <c r="BR249" s="593"/>
      <c r="BS249" s="714"/>
      <c r="BT249" s="714"/>
      <c r="BU249" s="714"/>
      <c r="BV249" s="714"/>
      <c r="BW249" s="593"/>
      <c r="BX249" s="714"/>
      <c r="BY249" s="714"/>
      <c r="BZ249" s="714"/>
      <c r="CA249" s="714"/>
      <c r="CB249" s="714"/>
      <c r="CC249" s="714"/>
      <c r="CD249" s="759"/>
      <c r="CE249" s="714"/>
      <c r="CF249" s="765"/>
      <c r="CG249" s="765"/>
      <c r="CH249" s="765"/>
      <c r="CI249" s="765"/>
      <c r="CJ249" s="765"/>
      <c r="CK249" s="765"/>
      <c r="CL249" s="714"/>
      <c r="CM249" s="714"/>
      <c r="CN249" s="714"/>
      <c r="CO249" s="714"/>
      <c r="CP249" s="714"/>
      <c r="CQ249" s="714"/>
      <c r="CR249" s="714"/>
      <c r="CS249" s="714"/>
      <c r="CT249" s="766"/>
      <c r="CU249" s="766"/>
      <c r="CV249" s="766"/>
    </row>
    <row r="250" ht="15.75" customHeight="1">
      <c r="A250" s="714"/>
      <c r="B250" s="760"/>
      <c r="C250" s="593"/>
      <c r="D250" s="593"/>
      <c r="E250" s="593"/>
      <c r="F250" s="593"/>
      <c r="G250" s="761"/>
      <c r="H250" s="761"/>
      <c r="I250" s="761"/>
      <c r="J250" s="761"/>
      <c r="K250" s="761"/>
      <c r="L250" s="761"/>
      <c r="M250" s="762"/>
      <c r="N250" s="714"/>
      <c r="O250" s="714"/>
      <c r="P250" s="714"/>
      <c r="Q250" s="714"/>
      <c r="R250" s="714"/>
      <c r="S250" s="714"/>
      <c r="T250" s="763"/>
      <c r="U250" s="714"/>
      <c r="V250" s="762"/>
      <c r="W250" s="714"/>
      <c r="X250" s="762"/>
      <c r="Y250" s="762"/>
      <c r="Z250" s="762"/>
      <c r="AA250" s="714"/>
      <c r="AB250" s="762"/>
      <c r="AC250" s="714"/>
      <c r="AD250" s="714"/>
      <c r="AE250" s="714"/>
      <c r="AF250" s="714"/>
      <c r="AG250" s="714"/>
      <c r="AH250" s="714"/>
      <c r="AI250" s="714"/>
      <c r="AJ250" s="714"/>
      <c r="AK250" s="714"/>
      <c r="AL250" s="761"/>
      <c r="AM250" s="762"/>
      <c r="AN250" s="762"/>
      <c r="AO250" s="761"/>
      <c r="AP250" s="761"/>
      <c r="AQ250" s="762"/>
      <c r="AR250" s="593"/>
      <c r="AS250" s="714"/>
      <c r="AT250" s="714"/>
      <c r="AU250" s="714"/>
      <c r="AV250" s="714"/>
      <c r="AW250" s="714"/>
      <c r="AX250" s="593"/>
      <c r="AY250" s="714"/>
      <c r="AZ250" s="714"/>
      <c r="BA250" s="714"/>
      <c r="BB250" s="714"/>
      <c r="BC250" s="714"/>
      <c r="BD250" s="593"/>
      <c r="BE250" s="714"/>
      <c r="BF250" s="714"/>
      <c r="BG250" s="714"/>
      <c r="BH250" s="714"/>
      <c r="BI250" s="714"/>
      <c r="BJ250" s="714"/>
      <c r="BK250" s="593"/>
      <c r="BL250" s="714"/>
      <c r="BM250" s="714"/>
      <c r="BN250" s="714"/>
      <c r="BO250" s="714"/>
      <c r="BP250" s="714"/>
      <c r="BQ250" s="593"/>
      <c r="BR250" s="593"/>
      <c r="BS250" s="714"/>
      <c r="BT250" s="714"/>
      <c r="BU250" s="714"/>
      <c r="BV250" s="714"/>
      <c r="BW250" s="593"/>
      <c r="BX250" s="714"/>
      <c r="BY250" s="714"/>
      <c r="BZ250" s="714"/>
      <c r="CA250" s="714"/>
      <c r="CB250" s="714"/>
      <c r="CC250" s="714"/>
      <c r="CD250" s="759"/>
      <c r="CE250" s="714"/>
      <c r="CF250" s="765"/>
      <c r="CG250" s="765"/>
      <c r="CH250" s="765"/>
      <c r="CI250" s="765"/>
      <c r="CJ250" s="765"/>
      <c r="CK250" s="765"/>
      <c r="CL250" s="714"/>
      <c r="CM250" s="714"/>
      <c r="CN250" s="714"/>
      <c r="CO250" s="714"/>
      <c r="CP250" s="714"/>
      <c r="CQ250" s="714"/>
      <c r="CR250" s="714"/>
      <c r="CS250" s="714"/>
      <c r="CT250" s="766"/>
      <c r="CU250" s="766"/>
      <c r="CV250" s="766"/>
    </row>
    <row r="251" ht="15.75" customHeight="1">
      <c r="A251" s="714"/>
      <c r="B251" s="760"/>
      <c r="C251" s="593"/>
      <c r="D251" s="593"/>
      <c r="E251" s="593"/>
      <c r="F251" s="593"/>
      <c r="G251" s="761"/>
      <c r="H251" s="761"/>
      <c r="I251" s="761"/>
      <c r="J251" s="761"/>
      <c r="K251" s="761"/>
      <c r="L251" s="761"/>
      <c r="M251" s="762"/>
      <c r="N251" s="714"/>
      <c r="O251" s="714"/>
      <c r="P251" s="714"/>
      <c r="Q251" s="714"/>
      <c r="R251" s="714"/>
      <c r="S251" s="714"/>
      <c r="T251" s="763"/>
      <c r="U251" s="714"/>
      <c r="V251" s="762"/>
      <c r="W251" s="714"/>
      <c r="X251" s="762"/>
      <c r="Y251" s="762"/>
      <c r="Z251" s="762"/>
      <c r="AA251" s="714"/>
      <c r="AB251" s="762"/>
      <c r="AC251" s="714"/>
      <c r="AD251" s="714"/>
      <c r="AE251" s="714"/>
      <c r="AF251" s="714"/>
      <c r="AG251" s="714"/>
      <c r="AH251" s="714"/>
      <c r="AI251" s="714"/>
      <c r="AJ251" s="714"/>
      <c r="AK251" s="714"/>
      <c r="AL251" s="761"/>
      <c r="AM251" s="762"/>
      <c r="AN251" s="762"/>
      <c r="AO251" s="761"/>
      <c r="AP251" s="761"/>
      <c r="AQ251" s="762"/>
      <c r="AR251" s="593"/>
      <c r="AS251" s="714"/>
      <c r="AT251" s="714"/>
      <c r="AU251" s="714"/>
      <c r="AV251" s="714"/>
      <c r="AW251" s="714"/>
      <c r="AX251" s="593"/>
      <c r="AY251" s="714"/>
      <c r="AZ251" s="714"/>
      <c r="BA251" s="714"/>
      <c r="BB251" s="714"/>
      <c r="BC251" s="714"/>
      <c r="BD251" s="593"/>
      <c r="BE251" s="714"/>
      <c r="BF251" s="714"/>
      <c r="BG251" s="714"/>
      <c r="BH251" s="714"/>
      <c r="BI251" s="714"/>
      <c r="BJ251" s="714"/>
      <c r="BK251" s="593"/>
      <c r="BL251" s="714"/>
      <c r="BM251" s="714"/>
      <c r="BN251" s="714"/>
      <c r="BO251" s="714"/>
      <c r="BP251" s="714"/>
      <c r="BQ251" s="593"/>
      <c r="BR251" s="593"/>
      <c r="BS251" s="714"/>
      <c r="BT251" s="714"/>
      <c r="BU251" s="714"/>
      <c r="BV251" s="714"/>
      <c r="BW251" s="593"/>
      <c r="BX251" s="714"/>
      <c r="BY251" s="714"/>
      <c r="BZ251" s="714"/>
      <c r="CA251" s="714"/>
      <c r="CB251" s="714"/>
      <c r="CC251" s="714"/>
      <c r="CD251" s="759"/>
      <c r="CE251" s="714"/>
      <c r="CF251" s="765"/>
      <c r="CG251" s="765"/>
      <c r="CH251" s="765"/>
      <c r="CI251" s="765"/>
      <c r="CJ251" s="765"/>
      <c r="CK251" s="765"/>
      <c r="CL251" s="714"/>
      <c r="CM251" s="714"/>
      <c r="CN251" s="714"/>
      <c r="CO251" s="714"/>
      <c r="CP251" s="714"/>
      <c r="CQ251" s="714"/>
      <c r="CR251" s="714"/>
      <c r="CS251" s="714"/>
      <c r="CT251" s="766"/>
      <c r="CU251" s="766"/>
      <c r="CV251" s="766"/>
    </row>
    <row r="252" ht="15.75" customHeight="1">
      <c r="A252" s="714"/>
      <c r="B252" s="760"/>
      <c r="C252" s="593"/>
      <c r="D252" s="593"/>
      <c r="E252" s="593"/>
      <c r="F252" s="593"/>
      <c r="G252" s="761"/>
      <c r="H252" s="761"/>
      <c r="I252" s="761"/>
      <c r="J252" s="761"/>
      <c r="K252" s="761"/>
      <c r="L252" s="761"/>
      <c r="M252" s="762"/>
      <c r="N252" s="714"/>
      <c r="O252" s="714"/>
      <c r="P252" s="714"/>
      <c r="Q252" s="714"/>
      <c r="R252" s="714"/>
      <c r="S252" s="714"/>
      <c r="T252" s="763"/>
      <c r="U252" s="714"/>
      <c r="V252" s="762"/>
      <c r="W252" s="714"/>
      <c r="X252" s="762"/>
      <c r="Y252" s="762"/>
      <c r="Z252" s="762"/>
      <c r="AA252" s="714"/>
      <c r="AB252" s="762"/>
      <c r="AC252" s="714"/>
      <c r="AD252" s="714"/>
      <c r="AE252" s="714"/>
      <c r="AF252" s="714"/>
      <c r="AG252" s="714"/>
      <c r="AH252" s="714"/>
      <c r="AI252" s="714"/>
      <c r="AJ252" s="714"/>
      <c r="AK252" s="714"/>
      <c r="AL252" s="761"/>
      <c r="AM252" s="762"/>
      <c r="AN252" s="762"/>
      <c r="AO252" s="761"/>
      <c r="AP252" s="761"/>
      <c r="AQ252" s="762"/>
      <c r="AR252" s="593"/>
      <c r="AS252" s="714"/>
      <c r="AT252" s="714"/>
      <c r="AU252" s="714"/>
      <c r="AV252" s="714"/>
      <c r="AW252" s="714"/>
      <c r="AX252" s="593"/>
      <c r="AY252" s="714"/>
      <c r="AZ252" s="714"/>
      <c r="BA252" s="714"/>
      <c r="BB252" s="714"/>
      <c r="BC252" s="714"/>
      <c r="BD252" s="593"/>
      <c r="BE252" s="714"/>
      <c r="BF252" s="714"/>
      <c r="BG252" s="714"/>
      <c r="BH252" s="714"/>
      <c r="BI252" s="714"/>
      <c r="BJ252" s="714"/>
      <c r="BK252" s="593"/>
      <c r="BL252" s="714"/>
      <c r="BM252" s="714"/>
      <c r="BN252" s="714"/>
      <c r="BO252" s="714"/>
      <c r="BP252" s="714"/>
      <c r="BQ252" s="593"/>
      <c r="BR252" s="593"/>
      <c r="BS252" s="714"/>
      <c r="BT252" s="714"/>
      <c r="BU252" s="714"/>
      <c r="BV252" s="714"/>
      <c r="BW252" s="593"/>
      <c r="BX252" s="714"/>
      <c r="BY252" s="714"/>
      <c r="BZ252" s="714"/>
      <c r="CA252" s="714"/>
      <c r="CB252" s="714"/>
      <c r="CC252" s="714"/>
      <c r="CD252" s="759"/>
      <c r="CE252" s="714"/>
      <c r="CF252" s="765"/>
      <c r="CG252" s="765"/>
      <c r="CH252" s="765"/>
      <c r="CI252" s="765"/>
      <c r="CJ252" s="765"/>
      <c r="CK252" s="765"/>
      <c r="CL252" s="714"/>
      <c r="CM252" s="714"/>
      <c r="CN252" s="714"/>
      <c r="CO252" s="714"/>
      <c r="CP252" s="714"/>
      <c r="CQ252" s="714"/>
      <c r="CR252" s="714"/>
      <c r="CS252" s="714"/>
      <c r="CT252" s="766"/>
      <c r="CU252" s="766"/>
      <c r="CV252" s="766"/>
    </row>
    <row r="253" ht="15.75" customHeight="1">
      <c r="A253" s="714"/>
      <c r="B253" s="760"/>
      <c r="C253" s="593"/>
      <c r="D253" s="593"/>
      <c r="E253" s="593"/>
      <c r="F253" s="593"/>
      <c r="G253" s="761"/>
      <c r="H253" s="761"/>
      <c r="I253" s="761"/>
      <c r="J253" s="761"/>
      <c r="K253" s="761"/>
      <c r="L253" s="761"/>
      <c r="M253" s="762"/>
      <c r="N253" s="714"/>
      <c r="O253" s="714"/>
      <c r="P253" s="714"/>
      <c r="Q253" s="714"/>
      <c r="R253" s="714"/>
      <c r="S253" s="714"/>
      <c r="T253" s="763"/>
      <c r="U253" s="714"/>
      <c r="V253" s="762"/>
      <c r="W253" s="714"/>
      <c r="X253" s="762"/>
      <c r="Y253" s="762"/>
      <c r="Z253" s="762"/>
      <c r="AA253" s="714"/>
      <c r="AB253" s="762"/>
      <c r="AC253" s="714"/>
      <c r="AD253" s="714"/>
      <c r="AE253" s="714"/>
      <c r="AF253" s="714"/>
      <c r="AG253" s="714"/>
      <c r="AH253" s="714"/>
      <c r="AI253" s="714"/>
      <c r="AJ253" s="714"/>
      <c r="AK253" s="714"/>
      <c r="AL253" s="761"/>
      <c r="AM253" s="762"/>
      <c r="AN253" s="762"/>
      <c r="AO253" s="761"/>
      <c r="AP253" s="761"/>
      <c r="AQ253" s="762"/>
      <c r="AR253" s="593"/>
      <c r="AS253" s="714"/>
      <c r="AT253" s="714"/>
      <c r="AU253" s="714"/>
      <c r="AV253" s="714"/>
      <c r="AW253" s="714"/>
      <c r="AX253" s="593"/>
      <c r="AY253" s="714"/>
      <c r="AZ253" s="714"/>
      <c r="BA253" s="714"/>
      <c r="BB253" s="714"/>
      <c r="BC253" s="714"/>
      <c r="BD253" s="593"/>
      <c r="BE253" s="714"/>
      <c r="BF253" s="714"/>
      <c r="BG253" s="714"/>
      <c r="BH253" s="714"/>
      <c r="BI253" s="714"/>
      <c r="BJ253" s="714"/>
      <c r="BK253" s="593"/>
      <c r="BL253" s="714"/>
      <c r="BM253" s="714"/>
      <c r="BN253" s="714"/>
      <c r="BO253" s="714"/>
      <c r="BP253" s="714"/>
      <c r="BQ253" s="593"/>
      <c r="BR253" s="593"/>
      <c r="BS253" s="714"/>
      <c r="BT253" s="714"/>
      <c r="BU253" s="714"/>
      <c r="BV253" s="714"/>
      <c r="BW253" s="593"/>
      <c r="BX253" s="714"/>
      <c r="BY253" s="714"/>
      <c r="BZ253" s="714"/>
      <c r="CA253" s="714"/>
      <c r="CB253" s="714"/>
      <c r="CC253" s="714"/>
      <c r="CD253" s="759"/>
      <c r="CE253" s="714"/>
      <c r="CF253" s="765"/>
      <c r="CG253" s="765"/>
      <c r="CH253" s="765"/>
      <c r="CI253" s="765"/>
      <c r="CJ253" s="765"/>
      <c r="CK253" s="765"/>
      <c r="CL253" s="714"/>
      <c r="CM253" s="714"/>
      <c r="CN253" s="714"/>
      <c r="CO253" s="714"/>
      <c r="CP253" s="714"/>
      <c r="CQ253" s="714"/>
      <c r="CR253" s="714"/>
      <c r="CS253" s="714"/>
      <c r="CT253" s="766"/>
      <c r="CU253" s="766"/>
      <c r="CV253" s="766"/>
    </row>
    <row r="254" ht="15.75" customHeight="1">
      <c r="A254" s="714"/>
      <c r="B254" s="760"/>
      <c r="C254" s="593"/>
      <c r="D254" s="593"/>
      <c r="E254" s="593"/>
      <c r="F254" s="593"/>
      <c r="G254" s="761"/>
      <c r="H254" s="761"/>
      <c r="I254" s="761"/>
      <c r="J254" s="761"/>
      <c r="K254" s="761"/>
      <c r="L254" s="761"/>
      <c r="M254" s="762"/>
      <c r="N254" s="714"/>
      <c r="O254" s="714"/>
      <c r="P254" s="714"/>
      <c r="Q254" s="714"/>
      <c r="R254" s="714"/>
      <c r="S254" s="714"/>
      <c r="T254" s="763"/>
      <c r="U254" s="714"/>
      <c r="V254" s="762"/>
      <c r="W254" s="714"/>
      <c r="X254" s="762"/>
      <c r="Y254" s="762"/>
      <c r="Z254" s="762"/>
      <c r="AA254" s="714"/>
      <c r="AB254" s="762"/>
      <c r="AC254" s="714"/>
      <c r="AD254" s="714"/>
      <c r="AE254" s="714"/>
      <c r="AF254" s="714"/>
      <c r="AG254" s="714"/>
      <c r="AH254" s="714"/>
      <c r="AI254" s="714"/>
      <c r="AJ254" s="714"/>
      <c r="AK254" s="714"/>
      <c r="AL254" s="761"/>
      <c r="AM254" s="762"/>
      <c r="AN254" s="762"/>
      <c r="AO254" s="761"/>
      <c r="AP254" s="761"/>
      <c r="AQ254" s="762"/>
      <c r="AR254" s="593"/>
      <c r="AS254" s="714"/>
      <c r="AT254" s="714"/>
      <c r="AU254" s="714"/>
      <c r="AV254" s="714"/>
      <c r="AW254" s="714"/>
      <c r="AX254" s="593"/>
      <c r="AY254" s="714"/>
      <c r="AZ254" s="714"/>
      <c r="BA254" s="714"/>
      <c r="BB254" s="714"/>
      <c r="BC254" s="714"/>
      <c r="BD254" s="593"/>
      <c r="BE254" s="714"/>
      <c r="BF254" s="714"/>
      <c r="BG254" s="714"/>
      <c r="BH254" s="714"/>
      <c r="BI254" s="714"/>
      <c r="BJ254" s="714"/>
      <c r="BK254" s="593"/>
      <c r="BL254" s="714"/>
      <c r="BM254" s="714"/>
      <c r="BN254" s="714"/>
      <c r="BO254" s="714"/>
      <c r="BP254" s="714"/>
      <c r="BQ254" s="593"/>
      <c r="BR254" s="593"/>
      <c r="BS254" s="714"/>
      <c r="BT254" s="714"/>
      <c r="BU254" s="714"/>
      <c r="BV254" s="714"/>
      <c r="BW254" s="593"/>
      <c r="BX254" s="714"/>
      <c r="BY254" s="714"/>
      <c r="BZ254" s="714"/>
      <c r="CA254" s="714"/>
      <c r="CB254" s="714"/>
      <c r="CC254" s="714"/>
      <c r="CD254" s="759"/>
      <c r="CE254" s="714"/>
      <c r="CF254" s="765"/>
      <c r="CG254" s="765"/>
      <c r="CH254" s="765"/>
      <c r="CI254" s="765"/>
      <c r="CJ254" s="765"/>
      <c r="CK254" s="765"/>
      <c r="CL254" s="714"/>
      <c r="CM254" s="714"/>
      <c r="CN254" s="714"/>
      <c r="CO254" s="714"/>
      <c r="CP254" s="714"/>
      <c r="CQ254" s="714"/>
      <c r="CR254" s="714"/>
      <c r="CS254" s="714"/>
      <c r="CT254" s="766"/>
      <c r="CU254" s="766"/>
      <c r="CV254" s="766"/>
    </row>
    <row r="255" ht="15.75" customHeight="1">
      <c r="A255" s="714"/>
      <c r="B255" s="760"/>
      <c r="C255" s="593"/>
      <c r="D255" s="593"/>
      <c r="E255" s="593"/>
      <c r="F255" s="593"/>
      <c r="G255" s="761"/>
      <c r="H255" s="761"/>
      <c r="I255" s="761"/>
      <c r="J255" s="761"/>
      <c r="K255" s="761"/>
      <c r="L255" s="761"/>
      <c r="M255" s="762"/>
      <c r="N255" s="714"/>
      <c r="O255" s="714"/>
      <c r="P255" s="714"/>
      <c r="Q255" s="714"/>
      <c r="R255" s="714"/>
      <c r="S255" s="714"/>
      <c r="T255" s="763"/>
      <c r="U255" s="714"/>
      <c r="V255" s="762"/>
      <c r="W255" s="714"/>
      <c r="X255" s="762"/>
      <c r="Y255" s="762"/>
      <c r="Z255" s="762"/>
      <c r="AA255" s="714"/>
      <c r="AB255" s="762"/>
      <c r="AC255" s="714"/>
      <c r="AD255" s="714"/>
      <c r="AE255" s="714"/>
      <c r="AF255" s="714"/>
      <c r="AG255" s="714"/>
      <c r="AH255" s="714"/>
      <c r="AI255" s="714"/>
      <c r="AJ255" s="714"/>
      <c r="AK255" s="714"/>
      <c r="AL255" s="761"/>
      <c r="AM255" s="762"/>
      <c r="AN255" s="762"/>
      <c r="AO255" s="761"/>
      <c r="AP255" s="761"/>
      <c r="AQ255" s="762"/>
      <c r="AR255" s="593"/>
      <c r="AS255" s="714"/>
      <c r="AT255" s="714"/>
      <c r="AU255" s="714"/>
      <c r="AV255" s="714"/>
      <c r="AW255" s="714"/>
      <c r="AX255" s="593"/>
      <c r="AY255" s="714"/>
      <c r="AZ255" s="714"/>
      <c r="BA255" s="714"/>
      <c r="BB255" s="714"/>
      <c r="BC255" s="714"/>
      <c r="BD255" s="593"/>
      <c r="BE255" s="714"/>
      <c r="BF255" s="714"/>
      <c r="BG255" s="714"/>
      <c r="BH255" s="714"/>
      <c r="BI255" s="714"/>
      <c r="BJ255" s="714"/>
      <c r="BK255" s="593"/>
      <c r="BL255" s="714"/>
      <c r="BM255" s="714"/>
      <c r="BN255" s="714"/>
      <c r="BO255" s="714"/>
      <c r="BP255" s="714"/>
      <c r="BQ255" s="593"/>
      <c r="BR255" s="593"/>
      <c r="BS255" s="714"/>
      <c r="BT255" s="714"/>
      <c r="BU255" s="714"/>
      <c r="BV255" s="714"/>
      <c r="BW255" s="593"/>
      <c r="BX255" s="714"/>
      <c r="BY255" s="714"/>
      <c r="BZ255" s="714"/>
      <c r="CA255" s="714"/>
      <c r="CB255" s="714"/>
      <c r="CC255" s="714"/>
      <c r="CD255" s="759"/>
      <c r="CE255" s="714"/>
      <c r="CF255" s="765"/>
      <c r="CG255" s="765"/>
      <c r="CH255" s="765"/>
      <c r="CI255" s="765"/>
      <c r="CJ255" s="765"/>
      <c r="CK255" s="765"/>
      <c r="CL255" s="714"/>
      <c r="CM255" s="714"/>
      <c r="CN255" s="714"/>
      <c r="CO255" s="714"/>
      <c r="CP255" s="714"/>
      <c r="CQ255" s="714"/>
      <c r="CR255" s="714"/>
      <c r="CS255" s="714"/>
      <c r="CT255" s="766"/>
      <c r="CU255" s="766"/>
      <c r="CV255" s="766"/>
    </row>
    <row r="256" ht="15.75" customHeight="1">
      <c r="A256" s="714"/>
      <c r="B256" s="760"/>
      <c r="C256" s="593"/>
      <c r="D256" s="593"/>
      <c r="E256" s="593"/>
      <c r="F256" s="593"/>
      <c r="G256" s="761"/>
      <c r="H256" s="761"/>
      <c r="I256" s="761"/>
      <c r="J256" s="761"/>
      <c r="K256" s="761"/>
      <c r="L256" s="761"/>
      <c r="M256" s="762"/>
      <c r="N256" s="714"/>
      <c r="O256" s="714"/>
      <c r="P256" s="714"/>
      <c r="Q256" s="714"/>
      <c r="R256" s="714"/>
      <c r="S256" s="714"/>
      <c r="T256" s="763"/>
      <c r="U256" s="714"/>
      <c r="V256" s="762"/>
      <c r="W256" s="714"/>
      <c r="X256" s="762"/>
      <c r="Y256" s="762"/>
      <c r="Z256" s="762"/>
      <c r="AA256" s="714"/>
      <c r="AB256" s="762"/>
      <c r="AC256" s="714"/>
      <c r="AD256" s="714"/>
      <c r="AE256" s="714"/>
      <c r="AF256" s="714"/>
      <c r="AG256" s="714"/>
      <c r="AH256" s="714"/>
      <c r="AI256" s="714"/>
      <c r="AJ256" s="714"/>
      <c r="AK256" s="714"/>
      <c r="AL256" s="761"/>
      <c r="AM256" s="762"/>
      <c r="AN256" s="762"/>
      <c r="AO256" s="761"/>
      <c r="AP256" s="761"/>
      <c r="AQ256" s="762"/>
      <c r="AR256" s="593"/>
      <c r="AS256" s="714"/>
      <c r="AT256" s="714"/>
      <c r="AU256" s="714"/>
      <c r="AV256" s="714"/>
      <c r="AW256" s="714"/>
      <c r="AX256" s="593"/>
      <c r="AY256" s="714"/>
      <c r="AZ256" s="714"/>
      <c r="BA256" s="714"/>
      <c r="BB256" s="714"/>
      <c r="BC256" s="714"/>
      <c r="BD256" s="593"/>
      <c r="BE256" s="714"/>
      <c r="BF256" s="714"/>
      <c r="BG256" s="714"/>
      <c r="BH256" s="714"/>
      <c r="BI256" s="714"/>
      <c r="BJ256" s="714"/>
      <c r="BK256" s="593"/>
      <c r="BL256" s="714"/>
      <c r="BM256" s="714"/>
      <c r="BN256" s="714"/>
      <c r="BO256" s="714"/>
      <c r="BP256" s="714"/>
      <c r="BQ256" s="593"/>
      <c r="BR256" s="593"/>
      <c r="BS256" s="714"/>
      <c r="BT256" s="714"/>
      <c r="BU256" s="714"/>
      <c r="BV256" s="714"/>
      <c r="BW256" s="593"/>
      <c r="BX256" s="714"/>
      <c r="BY256" s="714"/>
      <c r="BZ256" s="714"/>
      <c r="CA256" s="714"/>
      <c r="CB256" s="714"/>
      <c r="CC256" s="714"/>
      <c r="CD256" s="759"/>
      <c r="CE256" s="714"/>
      <c r="CF256" s="765"/>
      <c r="CG256" s="765"/>
      <c r="CH256" s="765"/>
      <c r="CI256" s="765"/>
      <c r="CJ256" s="765"/>
      <c r="CK256" s="765"/>
      <c r="CL256" s="714"/>
      <c r="CM256" s="714"/>
      <c r="CN256" s="714"/>
      <c r="CO256" s="714"/>
      <c r="CP256" s="714"/>
      <c r="CQ256" s="714"/>
      <c r="CR256" s="714"/>
      <c r="CS256" s="714"/>
      <c r="CT256" s="766"/>
      <c r="CU256" s="766"/>
      <c r="CV256" s="766"/>
    </row>
    <row r="257" ht="15.75" customHeight="1">
      <c r="A257" s="714"/>
      <c r="B257" s="760"/>
      <c r="C257" s="593"/>
      <c r="D257" s="593"/>
      <c r="E257" s="593"/>
      <c r="F257" s="593"/>
      <c r="G257" s="761"/>
      <c r="H257" s="761"/>
      <c r="I257" s="761"/>
      <c r="J257" s="761"/>
      <c r="K257" s="761"/>
      <c r="L257" s="761"/>
      <c r="M257" s="762"/>
      <c r="N257" s="714"/>
      <c r="O257" s="714"/>
      <c r="P257" s="714"/>
      <c r="Q257" s="714"/>
      <c r="R257" s="714"/>
      <c r="S257" s="714"/>
      <c r="T257" s="763"/>
      <c r="U257" s="714"/>
      <c r="V257" s="762"/>
      <c r="W257" s="714"/>
      <c r="X257" s="762"/>
      <c r="Y257" s="762"/>
      <c r="Z257" s="762"/>
      <c r="AA257" s="714"/>
      <c r="AB257" s="762"/>
      <c r="AC257" s="714"/>
      <c r="AD257" s="714"/>
      <c r="AE257" s="714"/>
      <c r="AF257" s="714"/>
      <c r="AG257" s="714"/>
      <c r="AH257" s="714"/>
      <c r="AI257" s="714"/>
      <c r="AJ257" s="714"/>
      <c r="AK257" s="714"/>
      <c r="AL257" s="761"/>
      <c r="AM257" s="762"/>
      <c r="AN257" s="762"/>
      <c r="AO257" s="761"/>
      <c r="AP257" s="761"/>
      <c r="AQ257" s="762"/>
      <c r="AR257" s="593"/>
      <c r="AS257" s="714"/>
      <c r="AT257" s="714"/>
      <c r="AU257" s="714"/>
      <c r="AV257" s="714"/>
      <c r="AW257" s="714"/>
      <c r="AX257" s="593"/>
      <c r="AY257" s="714"/>
      <c r="AZ257" s="714"/>
      <c r="BA257" s="714"/>
      <c r="BB257" s="714"/>
      <c r="BC257" s="714"/>
      <c r="BD257" s="593"/>
      <c r="BE257" s="714"/>
      <c r="BF257" s="714"/>
      <c r="BG257" s="714"/>
      <c r="BH257" s="714"/>
      <c r="BI257" s="714"/>
      <c r="BJ257" s="714"/>
      <c r="BK257" s="593"/>
      <c r="BL257" s="714"/>
      <c r="BM257" s="714"/>
      <c r="BN257" s="714"/>
      <c r="BO257" s="714"/>
      <c r="BP257" s="714"/>
      <c r="BQ257" s="593"/>
      <c r="BR257" s="593"/>
      <c r="BS257" s="714"/>
      <c r="BT257" s="714"/>
      <c r="BU257" s="714"/>
      <c r="BV257" s="714"/>
      <c r="BW257" s="593"/>
      <c r="BX257" s="714"/>
      <c r="BY257" s="714"/>
      <c r="BZ257" s="714"/>
      <c r="CA257" s="714"/>
      <c r="CB257" s="714"/>
      <c r="CC257" s="714"/>
      <c r="CD257" s="759"/>
      <c r="CE257" s="714"/>
      <c r="CF257" s="765"/>
      <c r="CG257" s="765"/>
      <c r="CH257" s="765"/>
      <c r="CI257" s="765"/>
      <c r="CJ257" s="765"/>
      <c r="CK257" s="765"/>
      <c r="CL257" s="714"/>
      <c r="CM257" s="714"/>
      <c r="CN257" s="714"/>
      <c r="CO257" s="714"/>
      <c r="CP257" s="714"/>
      <c r="CQ257" s="714"/>
      <c r="CR257" s="714"/>
      <c r="CS257" s="714"/>
      <c r="CT257" s="766"/>
      <c r="CU257" s="766"/>
      <c r="CV257" s="766"/>
    </row>
    <row r="258" ht="15.75" customHeight="1">
      <c r="A258" s="714"/>
      <c r="B258" s="760"/>
      <c r="C258" s="593"/>
      <c r="D258" s="593"/>
      <c r="E258" s="593"/>
      <c r="F258" s="593"/>
      <c r="G258" s="761"/>
      <c r="H258" s="761"/>
      <c r="I258" s="761"/>
      <c r="J258" s="761"/>
      <c r="K258" s="761"/>
      <c r="L258" s="761"/>
      <c r="M258" s="762"/>
      <c r="N258" s="714"/>
      <c r="O258" s="714"/>
      <c r="P258" s="714"/>
      <c r="Q258" s="714"/>
      <c r="R258" s="714"/>
      <c r="S258" s="714"/>
      <c r="T258" s="763"/>
      <c r="U258" s="714"/>
      <c r="V258" s="762"/>
      <c r="W258" s="714"/>
      <c r="X258" s="762"/>
      <c r="Y258" s="762"/>
      <c r="Z258" s="762"/>
      <c r="AA258" s="714"/>
      <c r="AB258" s="762"/>
      <c r="AC258" s="714"/>
      <c r="AD258" s="714"/>
      <c r="AE258" s="714"/>
      <c r="AF258" s="714"/>
      <c r="AG258" s="714"/>
      <c r="AH258" s="714"/>
      <c r="AI258" s="714"/>
      <c r="AJ258" s="714"/>
      <c r="AK258" s="714"/>
      <c r="AL258" s="761"/>
      <c r="AM258" s="762"/>
      <c r="AN258" s="762"/>
      <c r="AO258" s="761"/>
      <c r="AP258" s="761"/>
      <c r="AQ258" s="762"/>
      <c r="AR258" s="593"/>
      <c r="AS258" s="714"/>
      <c r="AT258" s="714"/>
      <c r="AU258" s="714"/>
      <c r="AV258" s="714"/>
      <c r="AW258" s="714"/>
      <c r="AX258" s="593"/>
      <c r="AY258" s="714"/>
      <c r="AZ258" s="714"/>
      <c r="BA258" s="714"/>
      <c r="BB258" s="714"/>
      <c r="BC258" s="714"/>
      <c r="BD258" s="593"/>
      <c r="BE258" s="714"/>
      <c r="BF258" s="714"/>
      <c r="BG258" s="714"/>
      <c r="BH258" s="714"/>
      <c r="BI258" s="714"/>
      <c r="BJ258" s="714"/>
      <c r="BK258" s="593"/>
      <c r="BL258" s="714"/>
      <c r="BM258" s="714"/>
      <c r="BN258" s="714"/>
      <c r="BO258" s="714"/>
      <c r="BP258" s="714"/>
      <c r="BQ258" s="593"/>
      <c r="BR258" s="593"/>
      <c r="BS258" s="714"/>
      <c r="BT258" s="714"/>
      <c r="BU258" s="714"/>
      <c r="BV258" s="714"/>
      <c r="BW258" s="593"/>
      <c r="BX258" s="714"/>
      <c r="BY258" s="714"/>
      <c r="BZ258" s="714"/>
      <c r="CA258" s="714"/>
      <c r="CB258" s="714"/>
      <c r="CC258" s="714"/>
      <c r="CD258" s="759"/>
      <c r="CE258" s="714"/>
      <c r="CF258" s="765"/>
      <c r="CG258" s="765"/>
      <c r="CH258" s="765"/>
      <c r="CI258" s="765"/>
      <c r="CJ258" s="765"/>
      <c r="CK258" s="765"/>
      <c r="CL258" s="714"/>
      <c r="CM258" s="714"/>
      <c r="CN258" s="714"/>
      <c r="CO258" s="714"/>
      <c r="CP258" s="714"/>
      <c r="CQ258" s="714"/>
      <c r="CR258" s="714"/>
      <c r="CS258" s="714"/>
      <c r="CT258" s="766"/>
      <c r="CU258" s="766"/>
      <c r="CV258" s="766"/>
    </row>
    <row r="259" ht="15.75" customHeight="1">
      <c r="A259" s="714"/>
      <c r="B259" s="760"/>
      <c r="C259" s="593"/>
      <c r="D259" s="593"/>
      <c r="E259" s="593"/>
      <c r="F259" s="593"/>
      <c r="G259" s="761"/>
      <c r="H259" s="761"/>
      <c r="I259" s="761"/>
      <c r="J259" s="761"/>
      <c r="K259" s="761"/>
      <c r="L259" s="761"/>
      <c r="M259" s="762"/>
      <c r="N259" s="714"/>
      <c r="O259" s="714"/>
      <c r="P259" s="714"/>
      <c r="Q259" s="714"/>
      <c r="R259" s="714"/>
      <c r="S259" s="714"/>
      <c r="T259" s="763"/>
      <c r="U259" s="714"/>
      <c r="V259" s="762"/>
      <c r="W259" s="714"/>
      <c r="X259" s="762"/>
      <c r="Y259" s="762"/>
      <c r="Z259" s="762"/>
      <c r="AA259" s="714"/>
      <c r="AB259" s="762"/>
      <c r="AC259" s="714"/>
      <c r="AD259" s="714"/>
      <c r="AE259" s="714"/>
      <c r="AF259" s="714"/>
      <c r="AG259" s="714"/>
      <c r="AH259" s="714"/>
      <c r="AI259" s="714"/>
      <c r="AJ259" s="714"/>
      <c r="AK259" s="714"/>
      <c r="AL259" s="761"/>
      <c r="AM259" s="762"/>
      <c r="AN259" s="762"/>
      <c r="AO259" s="761"/>
      <c r="AP259" s="761"/>
      <c r="AQ259" s="762"/>
      <c r="AR259" s="593"/>
      <c r="AS259" s="714"/>
      <c r="AT259" s="714"/>
      <c r="AU259" s="714"/>
      <c r="AV259" s="714"/>
      <c r="AW259" s="714"/>
      <c r="AX259" s="593"/>
      <c r="AY259" s="714"/>
      <c r="AZ259" s="714"/>
      <c r="BA259" s="714"/>
      <c r="BB259" s="714"/>
      <c r="BC259" s="714"/>
      <c r="BD259" s="593"/>
      <c r="BE259" s="714"/>
      <c r="BF259" s="714"/>
      <c r="BG259" s="714"/>
      <c r="BH259" s="714"/>
      <c r="BI259" s="714"/>
      <c r="BJ259" s="714"/>
      <c r="BK259" s="593"/>
      <c r="BL259" s="714"/>
      <c r="BM259" s="714"/>
      <c r="BN259" s="714"/>
      <c r="BO259" s="714"/>
      <c r="BP259" s="714"/>
      <c r="BQ259" s="593"/>
      <c r="BR259" s="593"/>
      <c r="BS259" s="714"/>
      <c r="BT259" s="714"/>
      <c r="BU259" s="714"/>
      <c r="BV259" s="714"/>
      <c r="BW259" s="593"/>
      <c r="BX259" s="714"/>
      <c r="BY259" s="714"/>
      <c r="BZ259" s="714"/>
      <c r="CA259" s="714"/>
      <c r="CB259" s="714"/>
      <c r="CC259" s="714"/>
      <c r="CD259" s="759"/>
      <c r="CE259" s="714"/>
      <c r="CF259" s="765"/>
      <c r="CG259" s="765"/>
      <c r="CH259" s="765"/>
      <c r="CI259" s="765"/>
      <c r="CJ259" s="765"/>
      <c r="CK259" s="765"/>
      <c r="CL259" s="714"/>
      <c r="CM259" s="714"/>
      <c r="CN259" s="714"/>
      <c r="CO259" s="714"/>
      <c r="CP259" s="714"/>
      <c r="CQ259" s="714"/>
      <c r="CR259" s="714"/>
      <c r="CS259" s="714"/>
      <c r="CT259" s="766"/>
      <c r="CU259" s="766"/>
      <c r="CV259" s="766"/>
    </row>
    <row r="260" ht="15.75" customHeight="1">
      <c r="A260" s="714"/>
      <c r="B260" s="760"/>
      <c r="C260" s="593"/>
      <c r="D260" s="593"/>
      <c r="E260" s="593"/>
      <c r="F260" s="593"/>
      <c r="G260" s="761"/>
      <c r="H260" s="761"/>
      <c r="I260" s="761"/>
      <c r="J260" s="761"/>
      <c r="K260" s="761"/>
      <c r="L260" s="761"/>
      <c r="M260" s="762"/>
      <c r="N260" s="714"/>
      <c r="O260" s="714"/>
      <c r="P260" s="714"/>
      <c r="Q260" s="714"/>
      <c r="R260" s="714"/>
      <c r="S260" s="714"/>
      <c r="T260" s="763"/>
      <c r="U260" s="714"/>
      <c r="V260" s="762"/>
      <c r="W260" s="714"/>
      <c r="X260" s="762"/>
      <c r="Y260" s="762"/>
      <c r="Z260" s="762"/>
      <c r="AA260" s="714"/>
      <c r="AB260" s="762"/>
      <c r="AC260" s="714"/>
      <c r="AD260" s="714"/>
      <c r="AE260" s="714"/>
      <c r="AF260" s="714"/>
      <c r="AG260" s="714"/>
      <c r="AH260" s="714"/>
      <c r="AI260" s="714"/>
      <c r="AJ260" s="714"/>
      <c r="AK260" s="714"/>
      <c r="AL260" s="761"/>
      <c r="AM260" s="762"/>
      <c r="AN260" s="762"/>
      <c r="AO260" s="761"/>
      <c r="AP260" s="761"/>
      <c r="AQ260" s="762"/>
      <c r="AR260" s="593"/>
      <c r="AS260" s="714"/>
      <c r="AT260" s="714"/>
      <c r="AU260" s="714"/>
      <c r="AV260" s="714"/>
      <c r="AW260" s="714"/>
      <c r="AX260" s="593"/>
      <c r="AY260" s="714"/>
      <c r="AZ260" s="714"/>
      <c r="BA260" s="714"/>
      <c r="BB260" s="714"/>
      <c r="BC260" s="714"/>
      <c r="BD260" s="593"/>
      <c r="BE260" s="714"/>
      <c r="BF260" s="714"/>
      <c r="BG260" s="714"/>
      <c r="BH260" s="714"/>
      <c r="BI260" s="714"/>
      <c r="BJ260" s="714"/>
      <c r="BK260" s="593"/>
      <c r="BL260" s="714"/>
      <c r="BM260" s="714"/>
      <c r="BN260" s="714"/>
      <c r="BO260" s="714"/>
      <c r="BP260" s="714"/>
      <c r="BQ260" s="593"/>
      <c r="BR260" s="593"/>
      <c r="BS260" s="714"/>
      <c r="BT260" s="714"/>
      <c r="BU260" s="714"/>
      <c r="BV260" s="714"/>
      <c r="BW260" s="593"/>
      <c r="BX260" s="714"/>
      <c r="BY260" s="714"/>
      <c r="BZ260" s="714"/>
      <c r="CA260" s="714"/>
      <c r="CB260" s="714"/>
      <c r="CC260" s="714"/>
      <c r="CD260" s="759"/>
      <c r="CE260" s="714"/>
      <c r="CF260" s="765"/>
      <c r="CG260" s="765"/>
      <c r="CH260" s="765"/>
      <c r="CI260" s="765"/>
      <c r="CJ260" s="765"/>
      <c r="CK260" s="765"/>
      <c r="CL260" s="714"/>
      <c r="CM260" s="714"/>
      <c r="CN260" s="714"/>
      <c r="CO260" s="714"/>
      <c r="CP260" s="714"/>
      <c r="CQ260" s="714"/>
      <c r="CR260" s="714"/>
      <c r="CS260" s="714"/>
      <c r="CT260" s="766"/>
      <c r="CU260" s="766"/>
      <c r="CV260" s="766"/>
    </row>
    <row r="261" ht="15.75" customHeight="1">
      <c r="A261" s="714"/>
      <c r="B261" s="760"/>
      <c r="C261" s="593"/>
      <c r="D261" s="593"/>
      <c r="E261" s="593"/>
      <c r="F261" s="593"/>
      <c r="G261" s="761"/>
      <c r="H261" s="761"/>
      <c r="I261" s="761"/>
      <c r="J261" s="761"/>
      <c r="K261" s="761"/>
      <c r="L261" s="761"/>
      <c r="M261" s="762"/>
      <c r="N261" s="714"/>
      <c r="O261" s="714"/>
      <c r="P261" s="714"/>
      <c r="Q261" s="714"/>
      <c r="R261" s="714"/>
      <c r="S261" s="714"/>
      <c r="T261" s="763"/>
      <c r="U261" s="714"/>
      <c r="V261" s="762"/>
      <c r="W261" s="714"/>
      <c r="X261" s="762"/>
      <c r="Y261" s="762"/>
      <c r="Z261" s="762"/>
      <c r="AA261" s="714"/>
      <c r="AB261" s="762"/>
      <c r="AC261" s="714"/>
      <c r="AD261" s="714"/>
      <c r="AE261" s="714"/>
      <c r="AF261" s="714"/>
      <c r="AG261" s="714"/>
      <c r="AH261" s="714"/>
      <c r="AI261" s="714"/>
      <c r="AJ261" s="714"/>
      <c r="AK261" s="714"/>
      <c r="AL261" s="761"/>
      <c r="AM261" s="762"/>
      <c r="AN261" s="762"/>
      <c r="AO261" s="761"/>
      <c r="AP261" s="761"/>
      <c r="AQ261" s="762"/>
      <c r="AR261" s="593"/>
      <c r="AS261" s="714"/>
      <c r="AT261" s="714"/>
      <c r="AU261" s="714"/>
      <c r="AV261" s="714"/>
      <c r="AW261" s="714"/>
      <c r="AX261" s="593"/>
      <c r="AY261" s="714"/>
      <c r="AZ261" s="714"/>
      <c r="BA261" s="714"/>
      <c r="BB261" s="714"/>
      <c r="BC261" s="714"/>
      <c r="BD261" s="593"/>
      <c r="BE261" s="714"/>
      <c r="BF261" s="714"/>
      <c r="BG261" s="714"/>
      <c r="BH261" s="714"/>
      <c r="BI261" s="714"/>
      <c r="BJ261" s="714"/>
      <c r="BK261" s="593"/>
      <c r="BL261" s="714"/>
      <c r="BM261" s="714"/>
      <c r="BN261" s="714"/>
      <c r="BO261" s="714"/>
      <c r="BP261" s="714"/>
      <c r="BQ261" s="593"/>
      <c r="BR261" s="593"/>
      <c r="BS261" s="714"/>
      <c r="BT261" s="714"/>
      <c r="BU261" s="714"/>
      <c r="BV261" s="714"/>
      <c r="BW261" s="593"/>
      <c r="BX261" s="714"/>
      <c r="BY261" s="714"/>
      <c r="BZ261" s="714"/>
      <c r="CA261" s="714"/>
      <c r="CB261" s="714"/>
      <c r="CC261" s="714"/>
      <c r="CD261" s="759"/>
      <c r="CE261" s="714"/>
      <c r="CF261" s="765"/>
      <c r="CG261" s="765"/>
      <c r="CH261" s="765"/>
      <c r="CI261" s="765"/>
      <c r="CJ261" s="765"/>
      <c r="CK261" s="765"/>
      <c r="CL261" s="714"/>
      <c r="CM261" s="714"/>
      <c r="CN261" s="714"/>
      <c r="CO261" s="714"/>
      <c r="CP261" s="714"/>
      <c r="CQ261" s="714"/>
      <c r="CR261" s="714"/>
      <c r="CS261" s="714"/>
      <c r="CT261" s="766"/>
      <c r="CU261" s="766"/>
      <c r="CV261" s="766"/>
    </row>
    <row r="262" ht="15.75" customHeight="1">
      <c r="A262" s="714"/>
      <c r="B262" s="760"/>
      <c r="C262" s="593"/>
      <c r="D262" s="593"/>
      <c r="E262" s="593"/>
      <c r="F262" s="593"/>
      <c r="G262" s="761"/>
      <c r="H262" s="761"/>
      <c r="I262" s="761"/>
      <c r="J262" s="761"/>
      <c r="K262" s="761"/>
      <c r="L262" s="761"/>
      <c r="M262" s="762"/>
      <c r="N262" s="714"/>
      <c r="O262" s="714"/>
      <c r="P262" s="714"/>
      <c r="Q262" s="714"/>
      <c r="R262" s="714"/>
      <c r="S262" s="714"/>
      <c r="T262" s="763"/>
      <c r="U262" s="714"/>
      <c r="V262" s="762"/>
      <c r="W262" s="714"/>
      <c r="X262" s="762"/>
      <c r="Y262" s="762"/>
      <c r="Z262" s="762"/>
      <c r="AA262" s="714"/>
      <c r="AB262" s="762"/>
      <c r="AC262" s="714"/>
      <c r="AD262" s="714"/>
      <c r="AE262" s="714"/>
      <c r="AF262" s="714"/>
      <c r="AG262" s="714"/>
      <c r="AH262" s="714"/>
      <c r="AI262" s="714"/>
      <c r="AJ262" s="714"/>
      <c r="AK262" s="714"/>
      <c r="AL262" s="761"/>
      <c r="AM262" s="762"/>
      <c r="AN262" s="762"/>
      <c r="AO262" s="761"/>
      <c r="AP262" s="761"/>
      <c r="AQ262" s="762"/>
      <c r="AR262" s="593"/>
      <c r="AS262" s="714"/>
      <c r="AT262" s="714"/>
      <c r="AU262" s="714"/>
      <c r="AV262" s="714"/>
      <c r="AW262" s="714"/>
      <c r="AX262" s="593"/>
      <c r="AY262" s="714"/>
      <c r="AZ262" s="714"/>
      <c r="BA262" s="714"/>
      <c r="BB262" s="714"/>
      <c r="BC262" s="714"/>
      <c r="BD262" s="593"/>
      <c r="BE262" s="714"/>
      <c r="BF262" s="714"/>
      <c r="BG262" s="714"/>
      <c r="BH262" s="714"/>
      <c r="BI262" s="714"/>
      <c r="BJ262" s="714"/>
      <c r="BK262" s="593"/>
      <c r="BL262" s="714"/>
      <c r="BM262" s="714"/>
      <c r="BN262" s="714"/>
      <c r="BO262" s="714"/>
      <c r="BP262" s="714"/>
      <c r="BQ262" s="593"/>
      <c r="BR262" s="593"/>
      <c r="BS262" s="714"/>
      <c r="BT262" s="714"/>
      <c r="BU262" s="714"/>
      <c r="BV262" s="714"/>
      <c r="BW262" s="593"/>
      <c r="BX262" s="714"/>
      <c r="BY262" s="714"/>
      <c r="BZ262" s="714"/>
      <c r="CA262" s="714"/>
      <c r="CB262" s="714"/>
      <c r="CC262" s="714"/>
      <c r="CD262" s="759"/>
      <c r="CE262" s="714"/>
      <c r="CF262" s="765"/>
      <c r="CG262" s="765"/>
      <c r="CH262" s="765"/>
      <c r="CI262" s="765"/>
      <c r="CJ262" s="765"/>
      <c r="CK262" s="765"/>
      <c r="CL262" s="714"/>
      <c r="CM262" s="714"/>
      <c r="CN262" s="714"/>
      <c r="CO262" s="714"/>
      <c r="CP262" s="714"/>
      <c r="CQ262" s="714"/>
      <c r="CR262" s="714"/>
      <c r="CS262" s="714"/>
      <c r="CT262" s="766"/>
      <c r="CU262" s="766"/>
      <c r="CV262" s="766"/>
    </row>
    <row r="263" ht="15.75" customHeight="1">
      <c r="A263" s="714"/>
      <c r="B263" s="760"/>
      <c r="C263" s="593"/>
      <c r="D263" s="593"/>
      <c r="E263" s="593"/>
      <c r="F263" s="593"/>
      <c r="G263" s="761"/>
      <c r="H263" s="761"/>
      <c r="I263" s="761"/>
      <c r="J263" s="761"/>
      <c r="K263" s="761"/>
      <c r="L263" s="761"/>
      <c r="M263" s="762"/>
      <c r="N263" s="714"/>
      <c r="O263" s="714"/>
      <c r="P263" s="714"/>
      <c r="Q263" s="714"/>
      <c r="R263" s="714"/>
      <c r="S263" s="714"/>
      <c r="T263" s="763"/>
      <c r="U263" s="714"/>
      <c r="V263" s="762"/>
      <c r="W263" s="714"/>
      <c r="X263" s="762"/>
      <c r="Y263" s="762"/>
      <c r="Z263" s="762"/>
      <c r="AA263" s="714"/>
      <c r="AB263" s="762"/>
      <c r="AC263" s="714"/>
      <c r="AD263" s="714"/>
      <c r="AE263" s="714"/>
      <c r="AF263" s="714"/>
      <c r="AG263" s="714"/>
      <c r="AH263" s="714"/>
      <c r="AI263" s="714"/>
      <c r="AJ263" s="714"/>
      <c r="AK263" s="714"/>
      <c r="AL263" s="761"/>
      <c r="AM263" s="762"/>
      <c r="AN263" s="762"/>
      <c r="AO263" s="761"/>
      <c r="AP263" s="761"/>
      <c r="AQ263" s="762"/>
      <c r="AR263" s="593"/>
      <c r="AS263" s="714"/>
      <c r="AT263" s="714"/>
      <c r="AU263" s="714"/>
      <c r="AV263" s="714"/>
      <c r="AW263" s="714"/>
      <c r="AX263" s="593"/>
      <c r="AY263" s="714"/>
      <c r="AZ263" s="714"/>
      <c r="BA263" s="714"/>
      <c r="BB263" s="714"/>
      <c r="BC263" s="714"/>
      <c r="BD263" s="593"/>
      <c r="BE263" s="714"/>
      <c r="BF263" s="714"/>
      <c r="BG263" s="714"/>
      <c r="BH263" s="714"/>
      <c r="BI263" s="714"/>
      <c r="BJ263" s="714"/>
      <c r="BK263" s="593"/>
      <c r="BL263" s="714"/>
      <c r="BM263" s="714"/>
      <c r="BN263" s="714"/>
      <c r="BO263" s="714"/>
      <c r="BP263" s="714"/>
      <c r="BQ263" s="593"/>
      <c r="BR263" s="593"/>
      <c r="BS263" s="714"/>
      <c r="BT263" s="714"/>
      <c r="BU263" s="714"/>
      <c r="BV263" s="714"/>
      <c r="BW263" s="593"/>
      <c r="BX263" s="714"/>
      <c r="BY263" s="714"/>
      <c r="BZ263" s="714"/>
      <c r="CA263" s="714"/>
      <c r="CB263" s="714"/>
      <c r="CC263" s="714"/>
      <c r="CD263" s="759"/>
      <c r="CE263" s="714"/>
      <c r="CF263" s="765"/>
      <c r="CG263" s="765"/>
      <c r="CH263" s="765"/>
      <c r="CI263" s="765"/>
      <c r="CJ263" s="765"/>
      <c r="CK263" s="765"/>
      <c r="CL263" s="714"/>
      <c r="CM263" s="714"/>
      <c r="CN263" s="714"/>
      <c r="CO263" s="714"/>
      <c r="CP263" s="714"/>
      <c r="CQ263" s="714"/>
      <c r="CR263" s="714"/>
      <c r="CS263" s="714"/>
      <c r="CT263" s="766"/>
      <c r="CU263" s="766"/>
      <c r="CV263" s="766"/>
    </row>
    <row r="264" ht="15.75" customHeight="1">
      <c r="A264" s="714"/>
      <c r="B264" s="760"/>
      <c r="C264" s="593"/>
      <c r="D264" s="593"/>
      <c r="E264" s="593"/>
      <c r="F264" s="593"/>
      <c r="G264" s="761"/>
      <c r="H264" s="761"/>
      <c r="I264" s="761"/>
      <c r="J264" s="761"/>
      <c r="K264" s="761"/>
      <c r="L264" s="761"/>
      <c r="M264" s="762"/>
      <c r="N264" s="714"/>
      <c r="O264" s="714"/>
      <c r="P264" s="714"/>
      <c r="Q264" s="714"/>
      <c r="R264" s="714"/>
      <c r="S264" s="714"/>
      <c r="T264" s="763"/>
      <c r="U264" s="714"/>
      <c r="V264" s="762"/>
      <c r="W264" s="714"/>
      <c r="X264" s="762"/>
      <c r="Y264" s="762"/>
      <c r="Z264" s="762"/>
      <c r="AA264" s="714"/>
      <c r="AB264" s="762"/>
      <c r="AC264" s="714"/>
      <c r="AD264" s="714"/>
      <c r="AE264" s="714"/>
      <c r="AF264" s="714"/>
      <c r="AG264" s="714"/>
      <c r="AH264" s="714"/>
      <c r="AI264" s="714"/>
      <c r="AJ264" s="714"/>
      <c r="AK264" s="714"/>
      <c r="AL264" s="761"/>
      <c r="AM264" s="762"/>
      <c r="AN264" s="762"/>
      <c r="AO264" s="761"/>
      <c r="AP264" s="761"/>
      <c r="AQ264" s="762"/>
      <c r="AR264" s="593"/>
      <c r="AS264" s="714"/>
      <c r="AT264" s="714"/>
      <c r="AU264" s="714"/>
      <c r="AV264" s="714"/>
      <c r="AW264" s="714"/>
      <c r="AX264" s="593"/>
      <c r="AY264" s="714"/>
      <c r="AZ264" s="714"/>
      <c r="BA264" s="714"/>
      <c r="BB264" s="714"/>
      <c r="BC264" s="714"/>
      <c r="BD264" s="593"/>
      <c r="BE264" s="714"/>
      <c r="BF264" s="714"/>
      <c r="BG264" s="714"/>
      <c r="BH264" s="714"/>
      <c r="BI264" s="714"/>
      <c r="BJ264" s="714"/>
      <c r="BK264" s="593"/>
      <c r="BL264" s="714"/>
      <c r="BM264" s="714"/>
      <c r="BN264" s="714"/>
      <c r="BO264" s="714"/>
      <c r="BP264" s="714"/>
      <c r="BQ264" s="593"/>
      <c r="BR264" s="593"/>
      <c r="BS264" s="714"/>
      <c r="BT264" s="714"/>
      <c r="BU264" s="714"/>
      <c r="BV264" s="714"/>
      <c r="BW264" s="593"/>
      <c r="BX264" s="714"/>
      <c r="BY264" s="714"/>
      <c r="BZ264" s="714"/>
      <c r="CA264" s="714"/>
      <c r="CB264" s="714"/>
      <c r="CC264" s="714"/>
      <c r="CD264" s="759"/>
      <c r="CE264" s="714"/>
      <c r="CF264" s="765"/>
      <c r="CG264" s="765"/>
      <c r="CH264" s="765"/>
      <c r="CI264" s="765"/>
      <c r="CJ264" s="765"/>
      <c r="CK264" s="765"/>
      <c r="CL264" s="714"/>
      <c r="CM264" s="714"/>
      <c r="CN264" s="714"/>
      <c r="CO264" s="714"/>
      <c r="CP264" s="714"/>
      <c r="CQ264" s="714"/>
      <c r="CR264" s="714"/>
      <c r="CS264" s="714"/>
      <c r="CT264" s="766"/>
      <c r="CU264" s="766"/>
      <c r="CV264" s="766"/>
    </row>
    <row r="265" ht="15.75" customHeight="1">
      <c r="A265" s="714"/>
      <c r="B265" s="760"/>
      <c r="C265" s="593"/>
      <c r="D265" s="593"/>
      <c r="E265" s="593"/>
      <c r="F265" s="593"/>
      <c r="G265" s="761"/>
      <c r="H265" s="761"/>
      <c r="I265" s="761"/>
      <c r="J265" s="761"/>
      <c r="K265" s="761"/>
      <c r="L265" s="761"/>
      <c r="M265" s="762"/>
      <c r="N265" s="714"/>
      <c r="O265" s="714"/>
      <c r="P265" s="714"/>
      <c r="Q265" s="714"/>
      <c r="R265" s="714"/>
      <c r="S265" s="714"/>
      <c r="T265" s="763"/>
      <c r="U265" s="714"/>
      <c r="V265" s="762"/>
      <c r="W265" s="714"/>
      <c r="X265" s="762"/>
      <c r="Y265" s="762"/>
      <c r="Z265" s="762"/>
      <c r="AA265" s="714"/>
      <c r="AB265" s="762"/>
      <c r="AC265" s="714"/>
      <c r="AD265" s="714"/>
      <c r="AE265" s="714"/>
      <c r="AF265" s="714"/>
      <c r="AG265" s="714"/>
      <c r="AH265" s="714"/>
      <c r="AI265" s="714"/>
      <c r="AJ265" s="714"/>
      <c r="AK265" s="714"/>
      <c r="AL265" s="761"/>
      <c r="AM265" s="762"/>
      <c r="AN265" s="762"/>
      <c r="AO265" s="761"/>
      <c r="AP265" s="761"/>
      <c r="AQ265" s="762"/>
      <c r="AR265" s="593"/>
      <c r="AS265" s="714"/>
      <c r="AT265" s="714"/>
      <c r="AU265" s="714"/>
      <c r="AV265" s="714"/>
      <c r="AW265" s="714"/>
      <c r="AX265" s="593"/>
      <c r="AY265" s="714"/>
      <c r="AZ265" s="714"/>
      <c r="BA265" s="714"/>
      <c r="BB265" s="714"/>
      <c r="BC265" s="714"/>
      <c r="BD265" s="593"/>
      <c r="BE265" s="714"/>
      <c r="BF265" s="714"/>
      <c r="BG265" s="714"/>
      <c r="BH265" s="714"/>
      <c r="BI265" s="714"/>
      <c r="BJ265" s="714"/>
      <c r="BK265" s="593"/>
      <c r="BL265" s="714"/>
      <c r="BM265" s="714"/>
      <c r="BN265" s="714"/>
      <c r="BO265" s="714"/>
      <c r="BP265" s="714"/>
      <c r="BQ265" s="593"/>
      <c r="BR265" s="593"/>
      <c r="BS265" s="714"/>
      <c r="BT265" s="714"/>
      <c r="BU265" s="714"/>
      <c r="BV265" s="714"/>
      <c r="BW265" s="593"/>
      <c r="BX265" s="714"/>
      <c r="BY265" s="714"/>
      <c r="BZ265" s="714"/>
      <c r="CA265" s="714"/>
      <c r="CB265" s="714"/>
      <c r="CC265" s="714"/>
      <c r="CD265" s="759"/>
      <c r="CE265" s="714"/>
      <c r="CF265" s="765"/>
      <c r="CG265" s="765"/>
      <c r="CH265" s="765"/>
      <c r="CI265" s="765"/>
      <c r="CJ265" s="765"/>
      <c r="CK265" s="765"/>
      <c r="CL265" s="714"/>
      <c r="CM265" s="714"/>
      <c r="CN265" s="714"/>
      <c r="CO265" s="714"/>
      <c r="CP265" s="714"/>
      <c r="CQ265" s="714"/>
      <c r="CR265" s="714"/>
      <c r="CS265" s="714"/>
      <c r="CT265" s="766"/>
      <c r="CU265" s="766"/>
      <c r="CV265" s="766"/>
    </row>
    <row r="266" ht="15.75" customHeight="1">
      <c r="A266" s="714"/>
      <c r="B266" s="760"/>
      <c r="C266" s="593"/>
      <c r="D266" s="593"/>
      <c r="E266" s="593"/>
      <c r="F266" s="593"/>
      <c r="G266" s="761"/>
      <c r="H266" s="761"/>
      <c r="I266" s="761"/>
      <c r="J266" s="761"/>
      <c r="K266" s="761"/>
      <c r="L266" s="761"/>
      <c r="M266" s="762"/>
      <c r="N266" s="714"/>
      <c r="O266" s="714"/>
      <c r="P266" s="714"/>
      <c r="Q266" s="714"/>
      <c r="R266" s="714"/>
      <c r="S266" s="714"/>
      <c r="T266" s="763"/>
      <c r="U266" s="714"/>
      <c r="V266" s="762"/>
      <c r="W266" s="714"/>
      <c r="X266" s="762"/>
      <c r="Y266" s="762"/>
      <c r="Z266" s="762"/>
      <c r="AA266" s="714"/>
      <c r="AB266" s="762"/>
      <c r="AC266" s="714"/>
      <c r="AD266" s="714"/>
      <c r="AE266" s="714"/>
      <c r="AF266" s="714"/>
      <c r="AG266" s="714"/>
      <c r="AH266" s="714"/>
      <c r="AI266" s="714"/>
      <c r="AJ266" s="714"/>
      <c r="AK266" s="714"/>
      <c r="AL266" s="761"/>
      <c r="AM266" s="762"/>
      <c r="AN266" s="762"/>
      <c r="AO266" s="761"/>
      <c r="AP266" s="761"/>
      <c r="AQ266" s="762"/>
      <c r="AR266" s="593"/>
      <c r="AS266" s="714"/>
      <c r="AT266" s="714"/>
      <c r="AU266" s="714"/>
      <c r="AV266" s="714"/>
      <c r="AW266" s="714"/>
      <c r="AX266" s="593"/>
      <c r="AY266" s="714"/>
      <c r="AZ266" s="714"/>
      <c r="BA266" s="714"/>
      <c r="BB266" s="714"/>
      <c r="BC266" s="714"/>
      <c r="BD266" s="593"/>
      <c r="BE266" s="714"/>
      <c r="BF266" s="714"/>
      <c r="BG266" s="714"/>
      <c r="BH266" s="714"/>
      <c r="BI266" s="714"/>
      <c r="BJ266" s="714"/>
      <c r="BK266" s="593"/>
      <c r="BL266" s="714"/>
      <c r="BM266" s="714"/>
      <c r="BN266" s="714"/>
      <c r="BO266" s="714"/>
      <c r="BP266" s="714"/>
      <c r="BQ266" s="593"/>
      <c r="BR266" s="593"/>
      <c r="BS266" s="714"/>
      <c r="BT266" s="714"/>
      <c r="BU266" s="714"/>
      <c r="BV266" s="714"/>
      <c r="BW266" s="593"/>
      <c r="BX266" s="714"/>
      <c r="BY266" s="714"/>
      <c r="BZ266" s="714"/>
      <c r="CA266" s="714"/>
      <c r="CB266" s="714"/>
      <c r="CC266" s="714"/>
      <c r="CD266" s="759"/>
      <c r="CE266" s="714"/>
      <c r="CF266" s="765"/>
      <c r="CG266" s="765"/>
      <c r="CH266" s="765"/>
      <c r="CI266" s="765"/>
      <c r="CJ266" s="765"/>
      <c r="CK266" s="765"/>
      <c r="CL266" s="714"/>
      <c r="CM266" s="714"/>
      <c r="CN266" s="714"/>
      <c r="CO266" s="714"/>
      <c r="CP266" s="714"/>
      <c r="CQ266" s="714"/>
      <c r="CR266" s="714"/>
      <c r="CS266" s="714"/>
      <c r="CT266" s="766"/>
      <c r="CU266" s="766"/>
      <c r="CV266" s="766"/>
    </row>
    <row r="267" ht="15.75" customHeight="1">
      <c r="A267" s="714"/>
      <c r="B267" s="760"/>
      <c r="C267" s="593"/>
      <c r="D267" s="593"/>
      <c r="E267" s="593"/>
      <c r="F267" s="593"/>
      <c r="G267" s="761"/>
      <c r="H267" s="761"/>
      <c r="I267" s="761"/>
      <c r="J267" s="761"/>
      <c r="K267" s="761"/>
      <c r="L267" s="761"/>
      <c r="M267" s="762"/>
      <c r="N267" s="714"/>
      <c r="O267" s="714"/>
      <c r="P267" s="714"/>
      <c r="Q267" s="714"/>
      <c r="R267" s="714"/>
      <c r="S267" s="714"/>
      <c r="T267" s="763"/>
      <c r="U267" s="714"/>
      <c r="V267" s="762"/>
      <c r="W267" s="714"/>
      <c r="X267" s="762"/>
      <c r="Y267" s="762"/>
      <c r="Z267" s="762"/>
      <c r="AA267" s="714"/>
      <c r="AB267" s="762"/>
      <c r="AC267" s="714"/>
      <c r="AD267" s="714"/>
      <c r="AE267" s="714"/>
      <c r="AF267" s="714"/>
      <c r="AG267" s="714"/>
      <c r="AH267" s="714"/>
      <c r="AI267" s="714"/>
      <c r="AJ267" s="714"/>
      <c r="AK267" s="714"/>
      <c r="AL267" s="761"/>
      <c r="AM267" s="762"/>
      <c r="AN267" s="762"/>
      <c r="AO267" s="761"/>
      <c r="AP267" s="761"/>
      <c r="AQ267" s="762"/>
      <c r="AR267" s="593"/>
      <c r="AS267" s="714"/>
      <c r="AT267" s="714"/>
      <c r="AU267" s="714"/>
      <c r="AV267" s="714"/>
      <c r="AW267" s="714"/>
      <c r="AX267" s="593"/>
      <c r="AY267" s="714"/>
      <c r="AZ267" s="714"/>
      <c r="BA267" s="714"/>
      <c r="BB267" s="714"/>
      <c r="BC267" s="714"/>
      <c r="BD267" s="593"/>
      <c r="BE267" s="714"/>
      <c r="BF267" s="714"/>
      <c r="BG267" s="714"/>
      <c r="BH267" s="714"/>
      <c r="BI267" s="714"/>
      <c r="BJ267" s="714"/>
      <c r="BK267" s="593"/>
      <c r="BL267" s="714"/>
      <c r="BM267" s="714"/>
      <c r="BN267" s="714"/>
      <c r="BO267" s="714"/>
      <c r="BP267" s="714"/>
      <c r="BQ267" s="593"/>
      <c r="BR267" s="593"/>
      <c r="BS267" s="714"/>
      <c r="BT267" s="714"/>
      <c r="BU267" s="714"/>
      <c r="BV267" s="714"/>
      <c r="BW267" s="593"/>
      <c r="BX267" s="714"/>
      <c r="BY267" s="714"/>
      <c r="BZ267" s="714"/>
      <c r="CA267" s="714"/>
      <c r="CB267" s="714"/>
      <c r="CC267" s="714"/>
      <c r="CD267" s="759"/>
      <c r="CE267" s="714"/>
      <c r="CF267" s="765"/>
      <c r="CG267" s="765"/>
      <c r="CH267" s="765"/>
      <c r="CI267" s="765"/>
      <c r="CJ267" s="765"/>
      <c r="CK267" s="765"/>
      <c r="CL267" s="714"/>
      <c r="CM267" s="714"/>
      <c r="CN267" s="714"/>
      <c r="CO267" s="714"/>
      <c r="CP267" s="714"/>
      <c r="CQ267" s="714"/>
      <c r="CR267" s="714"/>
      <c r="CS267" s="714"/>
      <c r="CT267" s="766"/>
      <c r="CU267" s="766"/>
      <c r="CV267" s="766"/>
    </row>
    <row r="268" ht="15.75" customHeight="1">
      <c r="A268" s="714"/>
      <c r="B268" s="760"/>
      <c r="C268" s="593"/>
      <c r="D268" s="593"/>
      <c r="E268" s="593"/>
      <c r="F268" s="593"/>
      <c r="G268" s="761"/>
      <c r="H268" s="761"/>
      <c r="I268" s="761"/>
      <c r="J268" s="761"/>
      <c r="K268" s="761"/>
      <c r="L268" s="761"/>
      <c r="M268" s="762"/>
      <c r="N268" s="714"/>
      <c r="O268" s="714"/>
      <c r="P268" s="714"/>
      <c r="Q268" s="714"/>
      <c r="R268" s="714"/>
      <c r="S268" s="714"/>
      <c r="T268" s="763"/>
      <c r="U268" s="714"/>
      <c r="V268" s="762"/>
      <c r="W268" s="714"/>
      <c r="X268" s="762"/>
      <c r="Y268" s="762"/>
      <c r="Z268" s="762"/>
      <c r="AA268" s="714"/>
      <c r="AB268" s="762"/>
      <c r="AC268" s="714"/>
      <c r="AD268" s="714"/>
      <c r="AE268" s="714"/>
      <c r="AF268" s="714"/>
      <c r="AG268" s="714"/>
      <c r="AH268" s="714"/>
      <c r="AI268" s="714"/>
      <c r="AJ268" s="714"/>
      <c r="AK268" s="714"/>
      <c r="AL268" s="761"/>
      <c r="AM268" s="762"/>
      <c r="AN268" s="762"/>
      <c r="AO268" s="761"/>
      <c r="AP268" s="761"/>
      <c r="AQ268" s="762"/>
      <c r="AR268" s="593"/>
      <c r="AS268" s="714"/>
      <c r="AT268" s="714"/>
      <c r="AU268" s="714"/>
      <c r="AV268" s="714"/>
      <c r="AW268" s="714"/>
      <c r="AX268" s="593"/>
      <c r="AY268" s="714"/>
      <c r="AZ268" s="714"/>
      <c r="BA268" s="714"/>
      <c r="BB268" s="714"/>
      <c r="BC268" s="714"/>
      <c r="BD268" s="593"/>
      <c r="BE268" s="714"/>
      <c r="BF268" s="714"/>
      <c r="BG268" s="714"/>
      <c r="BH268" s="714"/>
      <c r="BI268" s="714"/>
      <c r="BJ268" s="714"/>
      <c r="BK268" s="593"/>
      <c r="BL268" s="714"/>
      <c r="BM268" s="714"/>
      <c r="BN268" s="714"/>
      <c r="BO268" s="714"/>
      <c r="BP268" s="714"/>
      <c r="BQ268" s="593"/>
      <c r="BR268" s="593"/>
      <c r="BS268" s="714"/>
      <c r="BT268" s="714"/>
      <c r="BU268" s="714"/>
      <c r="BV268" s="714"/>
      <c r="BW268" s="593"/>
      <c r="BX268" s="714"/>
      <c r="BY268" s="714"/>
      <c r="BZ268" s="714"/>
      <c r="CA268" s="714"/>
      <c r="CB268" s="714"/>
      <c r="CC268" s="714"/>
      <c r="CD268" s="759"/>
      <c r="CE268" s="714"/>
      <c r="CF268" s="765"/>
      <c r="CG268" s="765"/>
      <c r="CH268" s="765"/>
      <c r="CI268" s="765"/>
      <c r="CJ268" s="765"/>
      <c r="CK268" s="765"/>
      <c r="CL268" s="714"/>
      <c r="CM268" s="714"/>
      <c r="CN268" s="714"/>
      <c r="CO268" s="714"/>
      <c r="CP268" s="714"/>
      <c r="CQ268" s="714"/>
      <c r="CR268" s="714"/>
      <c r="CS268" s="714"/>
      <c r="CT268" s="766"/>
      <c r="CU268" s="766"/>
      <c r="CV268" s="766"/>
    </row>
    <row r="269" ht="15.75" customHeight="1">
      <c r="A269" s="714"/>
      <c r="B269" s="760"/>
      <c r="C269" s="593"/>
      <c r="D269" s="593"/>
      <c r="E269" s="593"/>
      <c r="F269" s="593"/>
      <c r="G269" s="761"/>
      <c r="H269" s="761"/>
      <c r="I269" s="761"/>
      <c r="J269" s="761"/>
      <c r="K269" s="761"/>
      <c r="L269" s="761"/>
      <c r="M269" s="762"/>
      <c r="N269" s="714"/>
      <c r="O269" s="714"/>
      <c r="P269" s="714"/>
      <c r="Q269" s="714"/>
      <c r="R269" s="714"/>
      <c r="S269" s="714"/>
      <c r="T269" s="763"/>
      <c r="U269" s="714"/>
      <c r="V269" s="762"/>
      <c r="W269" s="714"/>
      <c r="X269" s="762"/>
      <c r="Y269" s="762"/>
      <c r="Z269" s="762"/>
      <c r="AA269" s="714"/>
      <c r="AB269" s="762"/>
      <c r="AC269" s="714"/>
      <c r="AD269" s="714"/>
      <c r="AE269" s="714"/>
      <c r="AF269" s="714"/>
      <c r="AG269" s="714"/>
      <c r="AH269" s="714"/>
      <c r="AI269" s="714"/>
      <c r="AJ269" s="714"/>
      <c r="AK269" s="714"/>
      <c r="AL269" s="761"/>
      <c r="AM269" s="762"/>
      <c r="AN269" s="762"/>
      <c r="AO269" s="761"/>
      <c r="AP269" s="761"/>
      <c r="AQ269" s="762"/>
      <c r="AR269" s="593"/>
      <c r="AS269" s="714"/>
      <c r="AT269" s="714"/>
      <c r="AU269" s="714"/>
      <c r="AV269" s="714"/>
      <c r="AW269" s="714"/>
      <c r="AX269" s="593"/>
      <c r="AY269" s="714"/>
      <c r="AZ269" s="714"/>
      <c r="BA269" s="714"/>
      <c r="BB269" s="714"/>
      <c r="BC269" s="714"/>
      <c r="BD269" s="593"/>
      <c r="BE269" s="714"/>
      <c r="BF269" s="714"/>
      <c r="BG269" s="714"/>
      <c r="BH269" s="714"/>
      <c r="BI269" s="714"/>
      <c r="BJ269" s="714"/>
      <c r="BK269" s="593"/>
      <c r="BL269" s="714"/>
      <c r="BM269" s="714"/>
      <c r="BN269" s="714"/>
      <c r="BO269" s="714"/>
      <c r="BP269" s="714"/>
      <c r="BQ269" s="593"/>
      <c r="BR269" s="593"/>
      <c r="BS269" s="714"/>
      <c r="BT269" s="714"/>
      <c r="BU269" s="714"/>
      <c r="BV269" s="714"/>
      <c r="BW269" s="593"/>
      <c r="BX269" s="714"/>
      <c r="BY269" s="714"/>
      <c r="BZ269" s="714"/>
      <c r="CA269" s="714"/>
      <c r="CB269" s="714"/>
      <c r="CC269" s="714"/>
      <c r="CD269" s="759"/>
      <c r="CE269" s="714"/>
      <c r="CF269" s="765"/>
      <c r="CG269" s="765"/>
      <c r="CH269" s="765"/>
      <c r="CI269" s="765"/>
      <c r="CJ269" s="765"/>
      <c r="CK269" s="765"/>
      <c r="CL269" s="714"/>
      <c r="CM269" s="714"/>
      <c r="CN269" s="714"/>
      <c r="CO269" s="714"/>
      <c r="CP269" s="714"/>
      <c r="CQ269" s="714"/>
      <c r="CR269" s="714"/>
      <c r="CS269" s="714"/>
      <c r="CT269" s="766"/>
      <c r="CU269" s="766"/>
      <c r="CV269" s="766"/>
    </row>
    <row r="270" ht="15.75" customHeight="1">
      <c r="A270" s="714"/>
      <c r="B270" s="760"/>
      <c r="C270" s="593"/>
      <c r="D270" s="593"/>
      <c r="E270" s="593"/>
      <c r="F270" s="593"/>
      <c r="G270" s="761"/>
      <c r="H270" s="761"/>
      <c r="I270" s="761"/>
      <c r="J270" s="761"/>
      <c r="K270" s="761"/>
      <c r="L270" s="761"/>
      <c r="M270" s="762"/>
      <c r="N270" s="714"/>
      <c r="O270" s="714"/>
      <c r="P270" s="714"/>
      <c r="Q270" s="714"/>
      <c r="R270" s="714"/>
      <c r="S270" s="714"/>
      <c r="T270" s="763"/>
      <c r="U270" s="714"/>
      <c r="V270" s="762"/>
      <c r="W270" s="714"/>
      <c r="X270" s="762"/>
      <c r="Y270" s="762"/>
      <c r="Z270" s="762"/>
      <c r="AA270" s="714"/>
      <c r="AB270" s="762"/>
      <c r="AC270" s="714"/>
      <c r="AD270" s="714"/>
      <c r="AE270" s="714"/>
      <c r="AF270" s="714"/>
      <c r="AG270" s="714"/>
      <c r="AH270" s="714"/>
      <c r="AI270" s="714"/>
      <c r="AJ270" s="714"/>
      <c r="AK270" s="714"/>
      <c r="AL270" s="761"/>
      <c r="AM270" s="762"/>
      <c r="AN270" s="762"/>
      <c r="AO270" s="761"/>
      <c r="AP270" s="761"/>
      <c r="AQ270" s="762"/>
      <c r="AR270" s="593"/>
      <c r="AS270" s="714"/>
      <c r="AT270" s="714"/>
      <c r="AU270" s="714"/>
      <c r="AV270" s="714"/>
      <c r="AW270" s="714"/>
      <c r="AX270" s="593"/>
      <c r="AY270" s="714"/>
      <c r="AZ270" s="714"/>
      <c r="BA270" s="714"/>
      <c r="BB270" s="714"/>
      <c r="BC270" s="714"/>
      <c r="BD270" s="593"/>
      <c r="BE270" s="714"/>
      <c r="BF270" s="714"/>
      <c r="BG270" s="714"/>
      <c r="BH270" s="714"/>
      <c r="BI270" s="714"/>
      <c r="BJ270" s="714"/>
      <c r="BK270" s="593"/>
      <c r="BL270" s="714"/>
      <c r="BM270" s="714"/>
      <c r="BN270" s="714"/>
      <c r="BO270" s="714"/>
      <c r="BP270" s="714"/>
      <c r="BQ270" s="593"/>
      <c r="BR270" s="593"/>
      <c r="BS270" s="714"/>
      <c r="BT270" s="714"/>
      <c r="BU270" s="714"/>
      <c r="BV270" s="714"/>
      <c r="BW270" s="593"/>
      <c r="BX270" s="714"/>
      <c r="BY270" s="714"/>
      <c r="BZ270" s="714"/>
      <c r="CA270" s="714"/>
      <c r="CB270" s="714"/>
      <c r="CC270" s="714"/>
      <c r="CD270" s="759"/>
      <c r="CE270" s="714"/>
      <c r="CF270" s="765"/>
      <c r="CG270" s="765"/>
      <c r="CH270" s="765"/>
      <c r="CI270" s="765"/>
      <c r="CJ270" s="765"/>
      <c r="CK270" s="765"/>
      <c r="CL270" s="714"/>
      <c r="CM270" s="714"/>
      <c r="CN270" s="714"/>
      <c r="CO270" s="714"/>
      <c r="CP270" s="714"/>
      <c r="CQ270" s="714"/>
      <c r="CR270" s="714"/>
      <c r="CS270" s="714"/>
      <c r="CT270" s="766"/>
      <c r="CU270" s="766"/>
      <c r="CV270" s="766"/>
    </row>
    <row r="271" ht="15.75" customHeight="1">
      <c r="A271" s="714"/>
      <c r="B271" s="760"/>
      <c r="C271" s="593"/>
      <c r="D271" s="593"/>
      <c r="E271" s="593"/>
      <c r="F271" s="593"/>
      <c r="G271" s="761"/>
      <c r="H271" s="761"/>
      <c r="I271" s="761"/>
      <c r="J271" s="761"/>
      <c r="K271" s="761"/>
      <c r="L271" s="761"/>
      <c r="M271" s="762"/>
      <c r="N271" s="714"/>
      <c r="O271" s="714"/>
      <c r="P271" s="714"/>
      <c r="Q271" s="714"/>
      <c r="R271" s="714"/>
      <c r="S271" s="714"/>
      <c r="T271" s="763"/>
      <c r="U271" s="714"/>
      <c r="V271" s="762"/>
      <c r="W271" s="714"/>
      <c r="X271" s="762"/>
      <c r="Y271" s="762"/>
      <c r="Z271" s="762"/>
      <c r="AA271" s="714"/>
      <c r="AB271" s="762"/>
      <c r="AC271" s="714"/>
      <c r="AD271" s="714"/>
      <c r="AE271" s="714"/>
      <c r="AF271" s="714"/>
      <c r="AG271" s="714"/>
      <c r="AH271" s="714"/>
      <c r="AI271" s="714"/>
      <c r="AJ271" s="714"/>
      <c r="AK271" s="714"/>
      <c r="AL271" s="761"/>
      <c r="AM271" s="762"/>
      <c r="AN271" s="762"/>
      <c r="AO271" s="761"/>
      <c r="AP271" s="761"/>
      <c r="AQ271" s="762"/>
      <c r="AR271" s="593"/>
      <c r="AS271" s="714"/>
      <c r="AT271" s="714"/>
      <c r="AU271" s="714"/>
      <c r="AV271" s="714"/>
      <c r="AW271" s="714"/>
      <c r="AX271" s="593"/>
      <c r="AY271" s="714"/>
      <c r="AZ271" s="714"/>
      <c r="BA271" s="714"/>
      <c r="BB271" s="714"/>
      <c r="BC271" s="714"/>
      <c r="BD271" s="593"/>
      <c r="BE271" s="714"/>
      <c r="BF271" s="714"/>
      <c r="BG271" s="714"/>
      <c r="BH271" s="714"/>
      <c r="BI271" s="714"/>
      <c r="BJ271" s="714"/>
      <c r="BK271" s="593"/>
      <c r="BL271" s="714"/>
      <c r="BM271" s="714"/>
      <c r="BN271" s="714"/>
      <c r="BO271" s="714"/>
      <c r="BP271" s="714"/>
      <c r="BQ271" s="593"/>
      <c r="BR271" s="593"/>
      <c r="BS271" s="714"/>
      <c r="BT271" s="714"/>
      <c r="BU271" s="714"/>
      <c r="BV271" s="714"/>
      <c r="BW271" s="593"/>
      <c r="BX271" s="714"/>
      <c r="BY271" s="714"/>
      <c r="BZ271" s="714"/>
      <c r="CA271" s="714"/>
      <c r="CB271" s="714"/>
      <c r="CC271" s="714"/>
      <c r="CD271" s="759"/>
      <c r="CE271" s="714"/>
      <c r="CF271" s="765"/>
      <c r="CG271" s="765"/>
      <c r="CH271" s="765"/>
      <c r="CI271" s="765"/>
      <c r="CJ271" s="765"/>
      <c r="CK271" s="765"/>
      <c r="CL271" s="714"/>
      <c r="CM271" s="714"/>
      <c r="CN271" s="714"/>
      <c r="CO271" s="714"/>
      <c r="CP271" s="714"/>
      <c r="CQ271" s="714"/>
      <c r="CR271" s="714"/>
      <c r="CS271" s="714"/>
      <c r="CT271" s="766"/>
      <c r="CU271" s="766"/>
      <c r="CV271" s="766"/>
    </row>
    <row r="272" ht="15.75" customHeight="1">
      <c r="A272" s="714"/>
      <c r="B272" s="760"/>
      <c r="C272" s="593"/>
      <c r="D272" s="593"/>
      <c r="E272" s="593"/>
      <c r="F272" s="593"/>
      <c r="G272" s="761"/>
      <c r="H272" s="761"/>
      <c r="I272" s="761"/>
      <c r="J272" s="761"/>
      <c r="K272" s="761"/>
      <c r="L272" s="761"/>
      <c r="M272" s="762"/>
      <c r="N272" s="714"/>
      <c r="O272" s="714"/>
      <c r="P272" s="714"/>
      <c r="Q272" s="714"/>
      <c r="R272" s="714"/>
      <c r="S272" s="714"/>
      <c r="T272" s="763"/>
      <c r="U272" s="714"/>
      <c r="V272" s="762"/>
      <c r="W272" s="714"/>
      <c r="X272" s="762"/>
      <c r="Y272" s="762"/>
      <c r="Z272" s="762"/>
      <c r="AA272" s="714"/>
      <c r="AB272" s="762"/>
      <c r="AC272" s="714"/>
      <c r="AD272" s="714"/>
      <c r="AE272" s="714"/>
      <c r="AF272" s="714"/>
      <c r="AG272" s="714"/>
      <c r="AH272" s="714"/>
      <c r="AI272" s="714"/>
      <c r="AJ272" s="714"/>
      <c r="AK272" s="714"/>
      <c r="AL272" s="761"/>
      <c r="AM272" s="762"/>
      <c r="AN272" s="762"/>
      <c r="AO272" s="761"/>
      <c r="AP272" s="761"/>
      <c r="AQ272" s="762"/>
      <c r="AR272" s="593"/>
      <c r="AS272" s="714"/>
      <c r="AT272" s="714"/>
      <c r="AU272" s="714"/>
      <c r="AV272" s="714"/>
      <c r="AW272" s="714"/>
      <c r="AX272" s="593"/>
      <c r="AY272" s="714"/>
      <c r="AZ272" s="714"/>
      <c r="BA272" s="714"/>
      <c r="BB272" s="714"/>
      <c r="BC272" s="714"/>
      <c r="BD272" s="593"/>
      <c r="BE272" s="714"/>
      <c r="BF272" s="714"/>
      <c r="BG272" s="714"/>
      <c r="BH272" s="714"/>
      <c r="BI272" s="714"/>
      <c r="BJ272" s="714"/>
      <c r="BK272" s="593"/>
      <c r="BL272" s="714"/>
      <c r="BM272" s="714"/>
      <c r="BN272" s="714"/>
      <c r="BO272" s="714"/>
      <c r="BP272" s="714"/>
      <c r="BQ272" s="593"/>
      <c r="BR272" s="593"/>
      <c r="BS272" s="714"/>
      <c r="BT272" s="714"/>
      <c r="BU272" s="714"/>
      <c r="BV272" s="714"/>
      <c r="BW272" s="593"/>
      <c r="BX272" s="714"/>
      <c r="BY272" s="714"/>
      <c r="BZ272" s="714"/>
      <c r="CA272" s="714"/>
      <c r="CB272" s="714"/>
      <c r="CC272" s="714"/>
      <c r="CD272" s="759"/>
      <c r="CE272" s="714"/>
      <c r="CF272" s="765"/>
      <c r="CG272" s="765"/>
      <c r="CH272" s="765"/>
      <c r="CI272" s="765"/>
      <c r="CJ272" s="765"/>
      <c r="CK272" s="765"/>
      <c r="CL272" s="714"/>
      <c r="CM272" s="714"/>
      <c r="CN272" s="714"/>
      <c r="CO272" s="714"/>
      <c r="CP272" s="714"/>
      <c r="CQ272" s="714"/>
      <c r="CR272" s="714"/>
      <c r="CS272" s="714"/>
      <c r="CT272" s="766"/>
      <c r="CU272" s="766"/>
      <c r="CV272" s="766"/>
    </row>
    <row r="273" ht="15.75" customHeight="1">
      <c r="A273" s="714"/>
      <c r="B273" s="760"/>
      <c r="C273" s="593"/>
      <c r="D273" s="593"/>
      <c r="E273" s="593"/>
      <c r="F273" s="593"/>
      <c r="G273" s="761"/>
      <c r="H273" s="761"/>
      <c r="I273" s="761"/>
      <c r="J273" s="761"/>
      <c r="K273" s="761"/>
      <c r="L273" s="761"/>
      <c r="M273" s="762"/>
      <c r="N273" s="714"/>
      <c r="O273" s="714"/>
      <c r="P273" s="714"/>
      <c r="Q273" s="714"/>
      <c r="R273" s="714"/>
      <c r="S273" s="714"/>
      <c r="T273" s="763"/>
      <c r="U273" s="714"/>
      <c r="V273" s="762"/>
      <c r="W273" s="714"/>
      <c r="X273" s="762"/>
      <c r="Y273" s="762"/>
      <c r="Z273" s="762"/>
      <c r="AA273" s="714"/>
      <c r="AB273" s="762"/>
      <c r="AC273" s="714"/>
      <c r="AD273" s="714"/>
      <c r="AE273" s="714"/>
      <c r="AF273" s="714"/>
      <c r="AG273" s="714"/>
      <c r="AH273" s="714"/>
      <c r="AI273" s="714"/>
      <c r="AJ273" s="714"/>
      <c r="AK273" s="714"/>
      <c r="AL273" s="761"/>
      <c r="AM273" s="762"/>
      <c r="AN273" s="762"/>
      <c r="AO273" s="761"/>
      <c r="AP273" s="761"/>
      <c r="AQ273" s="762"/>
      <c r="AR273" s="593"/>
      <c r="AS273" s="714"/>
      <c r="AT273" s="714"/>
      <c r="AU273" s="714"/>
      <c r="AV273" s="714"/>
      <c r="AW273" s="714"/>
      <c r="AX273" s="593"/>
      <c r="AY273" s="714"/>
      <c r="AZ273" s="714"/>
      <c r="BA273" s="714"/>
      <c r="BB273" s="714"/>
      <c r="BC273" s="714"/>
      <c r="BD273" s="593"/>
      <c r="BE273" s="714"/>
      <c r="BF273" s="714"/>
      <c r="BG273" s="714"/>
      <c r="BH273" s="714"/>
      <c r="BI273" s="714"/>
      <c r="BJ273" s="714"/>
      <c r="BK273" s="593"/>
      <c r="BL273" s="714"/>
      <c r="BM273" s="714"/>
      <c r="BN273" s="714"/>
      <c r="BO273" s="714"/>
      <c r="BP273" s="714"/>
      <c r="BQ273" s="593"/>
      <c r="BR273" s="593"/>
      <c r="BS273" s="714"/>
      <c r="BT273" s="714"/>
      <c r="BU273" s="714"/>
      <c r="BV273" s="714"/>
      <c r="BW273" s="593"/>
      <c r="BX273" s="714"/>
      <c r="BY273" s="714"/>
      <c r="BZ273" s="714"/>
      <c r="CA273" s="714"/>
      <c r="CB273" s="714"/>
      <c r="CC273" s="714"/>
      <c r="CD273" s="759"/>
      <c r="CE273" s="714"/>
      <c r="CF273" s="765"/>
      <c r="CG273" s="765"/>
      <c r="CH273" s="765"/>
      <c r="CI273" s="765"/>
      <c r="CJ273" s="765"/>
      <c r="CK273" s="765"/>
      <c r="CL273" s="714"/>
      <c r="CM273" s="714"/>
      <c r="CN273" s="714"/>
      <c r="CO273" s="714"/>
      <c r="CP273" s="714"/>
      <c r="CQ273" s="714"/>
      <c r="CR273" s="714"/>
      <c r="CS273" s="714"/>
      <c r="CT273" s="766"/>
      <c r="CU273" s="766"/>
      <c r="CV273" s="766"/>
    </row>
    <row r="274" ht="15.75" customHeight="1">
      <c r="A274" s="714"/>
      <c r="B274" s="760"/>
      <c r="C274" s="593"/>
      <c r="D274" s="593"/>
      <c r="E274" s="593"/>
      <c r="F274" s="593"/>
      <c r="G274" s="761"/>
      <c r="H274" s="761"/>
      <c r="I274" s="761"/>
      <c r="J274" s="761"/>
      <c r="K274" s="761"/>
      <c r="L274" s="761"/>
      <c r="M274" s="762"/>
      <c r="N274" s="714"/>
      <c r="O274" s="714"/>
      <c r="P274" s="714"/>
      <c r="Q274" s="714"/>
      <c r="R274" s="714"/>
      <c r="S274" s="714"/>
      <c r="T274" s="763"/>
      <c r="U274" s="714"/>
      <c r="V274" s="762"/>
      <c r="W274" s="714"/>
      <c r="X274" s="762"/>
      <c r="Y274" s="762"/>
      <c r="Z274" s="762"/>
      <c r="AA274" s="714"/>
      <c r="AB274" s="762"/>
      <c r="AC274" s="714"/>
      <c r="AD274" s="714"/>
      <c r="AE274" s="714"/>
      <c r="AF274" s="714"/>
      <c r="AG274" s="714"/>
      <c r="AH274" s="714"/>
      <c r="AI274" s="714"/>
      <c r="AJ274" s="714"/>
      <c r="AK274" s="714"/>
      <c r="AL274" s="761"/>
      <c r="AM274" s="762"/>
      <c r="AN274" s="762"/>
      <c r="AO274" s="761"/>
      <c r="AP274" s="761"/>
      <c r="AQ274" s="762"/>
      <c r="AR274" s="593"/>
      <c r="AS274" s="714"/>
      <c r="AT274" s="714"/>
      <c r="AU274" s="714"/>
      <c r="AV274" s="714"/>
      <c r="AW274" s="714"/>
      <c r="AX274" s="593"/>
      <c r="AY274" s="714"/>
      <c r="AZ274" s="714"/>
      <c r="BA274" s="714"/>
      <c r="BB274" s="714"/>
      <c r="BC274" s="714"/>
      <c r="BD274" s="593"/>
      <c r="BE274" s="714"/>
      <c r="BF274" s="714"/>
      <c r="BG274" s="714"/>
      <c r="BH274" s="714"/>
      <c r="BI274" s="714"/>
      <c r="BJ274" s="714"/>
      <c r="BK274" s="593"/>
      <c r="BL274" s="714"/>
      <c r="BM274" s="714"/>
      <c r="BN274" s="714"/>
      <c r="BO274" s="714"/>
      <c r="BP274" s="714"/>
      <c r="BQ274" s="593"/>
      <c r="BR274" s="593"/>
      <c r="BS274" s="714"/>
      <c r="BT274" s="714"/>
      <c r="BU274" s="714"/>
      <c r="BV274" s="714"/>
      <c r="BW274" s="593"/>
      <c r="BX274" s="714"/>
      <c r="BY274" s="714"/>
      <c r="BZ274" s="714"/>
      <c r="CA274" s="714"/>
      <c r="CB274" s="714"/>
      <c r="CC274" s="714"/>
      <c r="CD274" s="759"/>
      <c r="CE274" s="714"/>
      <c r="CF274" s="765"/>
      <c r="CG274" s="765"/>
      <c r="CH274" s="765"/>
      <c r="CI274" s="765"/>
      <c r="CJ274" s="765"/>
      <c r="CK274" s="765"/>
      <c r="CL274" s="714"/>
      <c r="CM274" s="714"/>
      <c r="CN274" s="714"/>
      <c r="CO274" s="714"/>
      <c r="CP274" s="714"/>
      <c r="CQ274" s="714"/>
      <c r="CR274" s="714"/>
      <c r="CS274" s="714"/>
      <c r="CT274" s="766"/>
      <c r="CU274" s="766"/>
      <c r="CV274" s="766"/>
    </row>
    <row r="275" ht="15.75" customHeight="1">
      <c r="A275" s="714"/>
      <c r="B275" s="760"/>
      <c r="C275" s="593"/>
      <c r="D275" s="593"/>
      <c r="E275" s="593"/>
      <c r="F275" s="593"/>
      <c r="G275" s="761"/>
      <c r="H275" s="761"/>
      <c r="I275" s="761"/>
      <c r="J275" s="761"/>
      <c r="K275" s="761"/>
      <c r="L275" s="761"/>
      <c r="M275" s="762"/>
      <c r="N275" s="714"/>
      <c r="O275" s="714"/>
      <c r="P275" s="714"/>
      <c r="Q275" s="714"/>
      <c r="R275" s="714"/>
      <c r="S275" s="714"/>
      <c r="T275" s="763"/>
      <c r="U275" s="714"/>
      <c r="V275" s="762"/>
      <c r="W275" s="714"/>
      <c r="X275" s="762"/>
      <c r="Y275" s="762"/>
      <c r="Z275" s="762"/>
      <c r="AA275" s="714"/>
      <c r="AB275" s="762"/>
      <c r="AC275" s="714"/>
      <c r="AD275" s="714"/>
      <c r="AE275" s="714"/>
      <c r="AF275" s="714"/>
      <c r="AG275" s="714"/>
      <c r="AH275" s="714"/>
      <c r="AI275" s="714"/>
      <c r="AJ275" s="714"/>
      <c r="AK275" s="714"/>
      <c r="AL275" s="761"/>
      <c r="AM275" s="762"/>
      <c r="AN275" s="762"/>
      <c r="AO275" s="761"/>
      <c r="AP275" s="761"/>
      <c r="AQ275" s="762"/>
      <c r="AR275" s="593"/>
      <c r="AS275" s="714"/>
      <c r="AT275" s="714"/>
      <c r="AU275" s="714"/>
      <c r="AV275" s="714"/>
      <c r="AW275" s="714"/>
      <c r="AX275" s="593"/>
      <c r="AY275" s="714"/>
      <c r="AZ275" s="714"/>
      <c r="BA275" s="714"/>
      <c r="BB275" s="714"/>
      <c r="BC275" s="714"/>
      <c r="BD275" s="593"/>
      <c r="BE275" s="714"/>
      <c r="BF275" s="714"/>
      <c r="BG275" s="714"/>
      <c r="BH275" s="714"/>
      <c r="BI275" s="714"/>
      <c r="BJ275" s="714"/>
      <c r="BK275" s="593"/>
      <c r="BL275" s="714"/>
      <c r="BM275" s="714"/>
      <c r="BN275" s="714"/>
      <c r="BO275" s="714"/>
      <c r="BP275" s="714"/>
      <c r="BQ275" s="593"/>
      <c r="BR275" s="593"/>
      <c r="BS275" s="714"/>
      <c r="BT275" s="714"/>
      <c r="BU275" s="714"/>
      <c r="BV275" s="714"/>
      <c r="BW275" s="593"/>
      <c r="BX275" s="714"/>
      <c r="BY275" s="714"/>
      <c r="BZ275" s="714"/>
      <c r="CA275" s="714"/>
      <c r="CB275" s="714"/>
      <c r="CC275" s="714"/>
      <c r="CD275" s="759"/>
      <c r="CE275" s="714"/>
      <c r="CF275" s="765"/>
      <c r="CG275" s="765"/>
      <c r="CH275" s="765"/>
      <c r="CI275" s="765"/>
      <c r="CJ275" s="765"/>
      <c r="CK275" s="765"/>
      <c r="CL275" s="714"/>
      <c r="CM275" s="714"/>
      <c r="CN275" s="714"/>
      <c r="CO275" s="714"/>
      <c r="CP275" s="714"/>
      <c r="CQ275" s="714"/>
      <c r="CR275" s="714"/>
      <c r="CS275" s="714"/>
      <c r="CT275" s="766"/>
      <c r="CU275" s="766"/>
      <c r="CV275" s="766"/>
    </row>
    <row r="276" ht="15.75" customHeight="1">
      <c r="A276" s="714"/>
      <c r="B276" s="760"/>
      <c r="C276" s="593"/>
      <c r="D276" s="593"/>
      <c r="E276" s="593"/>
      <c r="F276" s="593"/>
      <c r="G276" s="761"/>
      <c r="H276" s="761"/>
      <c r="I276" s="761"/>
      <c r="J276" s="761"/>
      <c r="K276" s="761"/>
      <c r="L276" s="761"/>
      <c r="M276" s="762"/>
      <c r="N276" s="714"/>
      <c r="O276" s="714"/>
      <c r="P276" s="714"/>
      <c r="Q276" s="714"/>
      <c r="R276" s="714"/>
      <c r="S276" s="714"/>
      <c r="T276" s="763"/>
      <c r="U276" s="714"/>
      <c r="V276" s="762"/>
      <c r="W276" s="714"/>
      <c r="X276" s="762"/>
      <c r="Y276" s="762"/>
      <c r="Z276" s="762"/>
      <c r="AA276" s="714"/>
      <c r="AB276" s="762"/>
      <c r="AC276" s="714"/>
      <c r="AD276" s="714"/>
      <c r="AE276" s="714"/>
      <c r="AF276" s="714"/>
      <c r="AG276" s="714"/>
      <c r="AH276" s="714"/>
      <c r="AI276" s="714"/>
      <c r="AJ276" s="714"/>
      <c r="AK276" s="714"/>
      <c r="AL276" s="761"/>
      <c r="AM276" s="762"/>
      <c r="AN276" s="762"/>
      <c r="AO276" s="761"/>
      <c r="AP276" s="761"/>
      <c r="AQ276" s="762"/>
      <c r="AR276" s="593"/>
      <c r="AS276" s="714"/>
      <c r="AT276" s="714"/>
      <c r="AU276" s="714"/>
      <c r="AV276" s="714"/>
      <c r="AW276" s="714"/>
      <c r="AX276" s="593"/>
      <c r="AY276" s="714"/>
      <c r="AZ276" s="714"/>
      <c r="BA276" s="714"/>
      <c r="BB276" s="714"/>
      <c r="BC276" s="714"/>
      <c r="BD276" s="593"/>
      <c r="BE276" s="714"/>
      <c r="BF276" s="714"/>
      <c r="BG276" s="714"/>
      <c r="BH276" s="714"/>
      <c r="BI276" s="714"/>
      <c r="BJ276" s="714"/>
      <c r="BK276" s="593"/>
      <c r="BL276" s="714"/>
      <c r="BM276" s="714"/>
      <c r="BN276" s="714"/>
      <c r="BO276" s="714"/>
      <c r="BP276" s="714"/>
      <c r="BQ276" s="593"/>
      <c r="BR276" s="593"/>
      <c r="BS276" s="714"/>
      <c r="BT276" s="714"/>
      <c r="BU276" s="714"/>
      <c r="BV276" s="714"/>
      <c r="BW276" s="593"/>
      <c r="BX276" s="714"/>
      <c r="BY276" s="714"/>
      <c r="BZ276" s="714"/>
      <c r="CA276" s="714"/>
      <c r="CB276" s="714"/>
      <c r="CC276" s="714"/>
      <c r="CD276" s="759"/>
      <c r="CE276" s="714"/>
      <c r="CF276" s="765"/>
      <c r="CG276" s="765"/>
      <c r="CH276" s="765"/>
      <c r="CI276" s="765"/>
      <c r="CJ276" s="765"/>
      <c r="CK276" s="765"/>
      <c r="CL276" s="714"/>
      <c r="CM276" s="714"/>
      <c r="CN276" s="714"/>
      <c r="CO276" s="714"/>
      <c r="CP276" s="714"/>
      <c r="CQ276" s="714"/>
      <c r="CR276" s="714"/>
      <c r="CS276" s="714"/>
      <c r="CT276" s="766"/>
      <c r="CU276" s="766"/>
      <c r="CV276" s="766"/>
    </row>
    <row r="277" ht="15.75" customHeight="1">
      <c r="A277" s="714"/>
      <c r="B277" s="760"/>
      <c r="C277" s="593"/>
      <c r="D277" s="593"/>
      <c r="E277" s="593"/>
      <c r="F277" s="593"/>
      <c r="G277" s="761"/>
      <c r="H277" s="761"/>
      <c r="I277" s="761"/>
      <c r="J277" s="761"/>
      <c r="K277" s="761"/>
      <c r="L277" s="761"/>
      <c r="M277" s="762"/>
      <c r="N277" s="714"/>
      <c r="O277" s="714"/>
      <c r="P277" s="714"/>
      <c r="Q277" s="714"/>
      <c r="R277" s="714"/>
      <c r="S277" s="714"/>
      <c r="T277" s="763"/>
      <c r="U277" s="714"/>
      <c r="V277" s="762"/>
      <c r="W277" s="714"/>
      <c r="X277" s="762"/>
      <c r="Y277" s="762"/>
      <c r="Z277" s="762"/>
      <c r="AA277" s="714"/>
      <c r="AB277" s="762"/>
      <c r="AC277" s="714"/>
      <c r="AD277" s="714"/>
      <c r="AE277" s="714"/>
      <c r="AF277" s="714"/>
      <c r="AG277" s="714"/>
      <c r="AH277" s="714"/>
      <c r="AI277" s="714"/>
      <c r="AJ277" s="714"/>
      <c r="AK277" s="714"/>
      <c r="AL277" s="761"/>
      <c r="AM277" s="762"/>
      <c r="AN277" s="762"/>
      <c r="AO277" s="761"/>
      <c r="AP277" s="761"/>
      <c r="AQ277" s="762"/>
      <c r="AR277" s="593"/>
      <c r="AS277" s="714"/>
      <c r="AT277" s="714"/>
      <c r="AU277" s="714"/>
      <c r="AV277" s="714"/>
      <c r="AW277" s="714"/>
      <c r="AX277" s="593"/>
      <c r="AY277" s="714"/>
      <c r="AZ277" s="714"/>
      <c r="BA277" s="714"/>
      <c r="BB277" s="714"/>
      <c r="BC277" s="714"/>
      <c r="BD277" s="593"/>
      <c r="BE277" s="714"/>
      <c r="BF277" s="714"/>
      <c r="BG277" s="714"/>
      <c r="BH277" s="714"/>
      <c r="BI277" s="714"/>
      <c r="BJ277" s="714"/>
      <c r="BK277" s="593"/>
      <c r="BL277" s="714"/>
      <c r="BM277" s="714"/>
      <c r="BN277" s="714"/>
      <c r="BO277" s="714"/>
      <c r="BP277" s="714"/>
      <c r="BQ277" s="593"/>
      <c r="BR277" s="593"/>
      <c r="BS277" s="714"/>
      <c r="BT277" s="714"/>
      <c r="BU277" s="714"/>
      <c r="BV277" s="714"/>
      <c r="BW277" s="593"/>
      <c r="BX277" s="714"/>
      <c r="BY277" s="714"/>
      <c r="BZ277" s="714"/>
      <c r="CA277" s="714"/>
      <c r="CB277" s="714"/>
      <c r="CC277" s="714"/>
      <c r="CD277" s="759"/>
      <c r="CE277" s="714"/>
      <c r="CF277" s="765"/>
      <c r="CG277" s="765"/>
      <c r="CH277" s="765"/>
      <c r="CI277" s="765"/>
      <c r="CJ277" s="765"/>
      <c r="CK277" s="765"/>
      <c r="CL277" s="714"/>
      <c r="CM277" s="714"/>
      <c r="CN277" s="714"/>
      <c r="CO277" s="714"/>
      <c r="CP277" s="714"/>
      <c r="CQ277" s="714"/>
      <c r="CR277" s="714"/>
      <c r="CS277" s="714"/>
      <c r="CT277" s="766"/>
      <c r="CU277" s="766"/>
      <c r="CV277" s="766"/>
    </row>
    <row r="278" ht="15.75" customHeight="1">
      <c r="A278" s="714"/>
      <c r="B278" s="760"/>
      <c r="C278" s="593"/>
      <c r="D278" s="593"/>
      <c r="E278" s="593"/>
      <c r="F278" s="593"/>
      <c r="G278" s="761"/>
      <c r="H278" s="761"/>
      <c r="I278" s="761"/>
      <c r="J278" s="761"/>
      <c r="K278" s="761"/>
      <c r="L278" s="761"/>
      <c r="M278" s="762"/>
      <c r="N278" s="714"/>
      <c r="O278" s="714"/>
      <c r="P278" s="714"/>
      <c r="Q278" s="714"/>
      <c r="R278" s="714"/>
      <c r="S278" s="714"/>
      <c r="T278" s="763"/>
      <c r="U278" s="714"/>
      <c r="V278" s="762"/>
      <c r="W278" s="714"/>
      <c r="X278" s="762"/>
      <c r="Y278" s="762"/>
      <c r="Z278" s="762"/>
      <c r="AA278" s="714"/>
      <c r="AB278" s="762"/>
      <c r="AC278" s="714"/>
      <c r="AD278" s="714"/>
      <c r="AE278" s="714"/>
      <c r="AF278" s="714"/>
      <c r="AG278" s="714"/>
      <c r="AH278" s="714"/>
      <c r="AI278" s="714"/>
      <c r="AJ278" s="714"/>
      <c r="AK278" s="714"/>
      <c r="AL278" s="761"/>
      <c r="AM278" s="762"/>
      <c r="AN278" s="762"/>
      <c r="AO278" s="761"/>
      <c r="AP278" s="761"/>
      <c r="AQ278" s="762"/>
      <c r="AR278" s="593"/>
      <c r="AS278" s="714"/>
      <c r="AT278" s="714"/>
      <c r="AU278" s="714"/>
      <c r="AV278" s="714"/>
      <c r="AW278" s="714"/>
      <c r="AX278" s="593"/>
      <c r="AY278" s="714"/>
      <c r="AZ278" s="714"/>
      <c r="BA278" s="714"/>
      <c r="BB278" s="714"/>
      <c r="BC278" s="714"/>
      <c r="BD278" s="593"/>
      <c r="BE278" s="714"/>
      <c r="BF278" s="714"/>
      <c r="BG278" s="714"/>
      <c r="BH278" s="714"/>
      <c r="BI278" s="714"/>
      <c r="BJ278" s="714"/>
      <c r="BK278" s="593"/>
      <c r="BL278" s="714"/>
      <c r="BM278" s="714"/>
      <c r="BN278" s="714"/>
      <c r="BO278" s="714"/>
      <c r="BP278" s="714"/>
      <c r="BQ278" s="593"/>
      <c r="BR278" s="593"/>
      <c r="BS278" s="714"/>
      <c r="BT278" s="714"/>
      <c r="BU278" s="714"/>
      <c r="BV278" s="714"/>
      <c r="BW278" s="593"/>
      <c r="BX278" s="714"/>
      <c r="BY278" s="714"/>
      <c r="BZ278" s="714"/>
      <c r="CA278" s="714"/>
      <c r="CB278" s="714"/>
      <c r="CC278" s="714"/>
      <c r="CD278" s="759"/>
      <c r="CE278" s="714"/>
      <c r="CF278" s="765"/>
      <c r="CG278" s="765"/>
      <c r="CH278" s="765"/>
      <c r="CI278" s="765"/>
      <c r="CJ278" s="765"/>
      <c r="CK278" s="765"/>
      <c r="CL278" s="714"/>
      <c r="CM278" s="714"/>
      <c r="CN278" s="714"/>
      <c r="CO278" s="714"/>
      <c r="CP278" s="714"/>
      <c r="CQ278" s="714"/>
      <c r="CR278" s="714"/>
      <c r="CS278" s="714"/>
      <c r="CT278" s="766"/>
      <c r="CU278" s="766"/>
      <c r="CV278" s="766"/>
    </row>
    <row r="279" ht="15.75" customHeight="1">
      <c r="A279" s="714"/>
      <c r="B279" s="760"/>
      <c r="C279" s="593"/>
      <c r="D279" s="593"/>
      <c r="E279" s="593"/>
      <c r="F279" s="593"/>
      <c r="G279" s="761"/>
      <c r="H279" s="761"/>
      <c r="I279" s="761"/>
      <c r="J279" s="761"/>
      <c r="K279" s="761"/>
      <c r="L279" s="761"/>
      <c r="M279" s="762"/>
      <c r="N279" s="714"/>
      <c r="O279" s="714"/>
      <c r="P279" s="714"/>
      <c r="Q279" s="714"/>
      <c r="R279" s="714"/>
      <c r="S279" s="714"/>
      <c r="T279" s="763"/>
      <c r="U279" s="714"/>
      <c r="V279" s="762"/>
      <c r="W279" s="714"/>
      <c r="X279" s="762"/>
      <c r="Y279" s="762"/>
      <c r="Z279" s="762"/>
      <c r="AA279" s="714"/>
      <c r="AB279" s="762"/>
      <c r="AC279" s="714"/>
      <c r="AD279" s="714"/>
      <c r="AE279" s="714"/>
      <c r="AF279" s="714"/>
      <c r="AG279" s="714"/>
      <c r="AH279" s="714"/>
      <c r="AI279" s="714"/>
      <c r="AJ279" s="714"/>
      <c r="AK279" s="714"/>
      <c r="AL279" s="761"/>
      <c r="AM279" s="762"/>
      <c r="AN279" s="762"/>
      <c r="AO279" s="761"/>
      <c r="AP279" s="761"/>
      <c r="AQ279" s="762"/>
      <c r="AR279" s="593"/>
      <c r="AS279" s="714"/>
      <c r="AT279" s="714"/>
      <c r="AU279" s="714"/>
      <c r="AV279" s="714"/>
      <c r="AW279" s="714"/>
      <c r="AX279" s="593"/>
      <c r="AY279" s="714"/>
      <c r="AZ279" s="714"/>
      <c r="BA279" s="714"/>
      <c r="BB279" s="714"/>
      <c r="BC279" s="714"/>
      <c r="BD279" s="593"/>
      <c r="BE279" s="714"/>
      <c r="BF279" s="714"/>
      <c r="BG279" s="714"/>
      <c r="BH279" s="714"/>
      <c r="BI279" s="714"/>
      <c r="BJ279" s="714"/>
      <c r="BK279" s="593"/>
      <c r="BL279" s="714"/>
      <c r="BM279" s="714"/>
      <c r="BN279" s="714"/>
      <c r="BO279" s="714"/>
      <c r="BP279" s="714"/>
      <c r="BQ279" s="593"/>
      <c r="BR279" s="593"/>
      <c r="BS279" s="714"/>
      <c r="BT279" s="714"/>
      <c r="BU279" s="714"/>
      <c r="BV279" s="714"/>
      <c r="BW279" s="593"/>
      <c r="BX279" s="714"/>
      <c r="BY279" s="714"/>
      <c r="BZ279" s="714"/>
      <c r="CA279" s="714"/>
      <c r="CB279" s="714"/>
      <c r="CC279" s="714"/>
      <c r="CD279" s="759"/>
      <c r="CE279" s="714"/>
      <c r="CF279" s="765"/>
      <c r="CG279" s="765"/>
      <c r="CH279" s="765"/>
      <c r="CI279" s="765"/>
      <c r="CJ279" s="765"/>
      <c r="CK279" s="765"/>
      <c r="CL279" s="714"/>
      <c r="CM279" s="714"/>
      <c r="CN279" s="714"/>
      <c r="CO279" s="714"/>
      <c r="CP279" s="714"/>
      <c r="CQ279" s="714"/>
      <c r="CR279" s="714"/>
      <c r="CS279" s="714"/>
      <c r="CT279" s="766"/>
      <c r="CU279" s="766"/>
      <c r="CV279" s="766"/>
    </row>
    <row r="280" ht="15.75" customHeight="1">
      <c r="A280" s="714"/>
      <c r="B280" s="760"/>
      <c r="C280" s="593"/>
      <c r="D280" s="593"/>
      <c r="E280" s="593"/>
      <c r="F280" s="593"/>
      <c r="G280" s="761"/>
      <c r="H280" s="761"/>
      <c r="I280" s="761"/>
      <c r="J280" s="761"/>
      <c r="K280" s="761"/>
      <c r="L280" s="761"/>
      <c r="M280" s="762"/>
      <c r="N280" s="714"/>
      <c r="O280" s="714"/>
      <c r="P280" s="714"/>
      <c r="Q280" s="714"/>
      <c r="R280" s="714"/>
      <c r="S280" s="714"/>
      <c r="T280" s="763"/>
      <c r="U280" s="714"/>
      <c r="V280" s="762"/>
      <c r="W280" s="714"/>
      <c r="X280" s="762"/>
      <c r="Y280" s="762"/>
      <c r="Z280" s="762"/>
      <c r="AA280" s="714"/>
      <c r="AB280" s="762"/>
      <c r="AC280" s="714"/>
      <c r="AD280" s="714"/>
      <c r="AE280" s="714"/>
      <c r="AF280" s="714"/>
      <c r="AG280" s="714"/>
      <c r="AH280" s="714"/>
      <c r="AI280" s="714"/>
      <c r="AJ280" s="714"/>
      <c r="AK280" s="714"/>
      <c r="AL280" s="761"/>
      <c r="AM280" s="762"/>
      <c r="AN280" s="762"/>
      <c r="AO280" s="761"/>
      <c r="AP280" s="761"/>
      <c r="AQ280" s="762"/>
      <c r="AR280" s="593"/>
      <c r="AS280" s="714"/>
      <c r="AT280" s="714"/>
      <c r="AU280" s="714"/>
      <c r="AV280" s="714"/>
      <c r="AW280" s="714"/>
      <c r="AX280" s="593"/>
      <c r="AY280" s="714"/>
      <c r="AZ280" s="714"/>
      <c r="BA280" s="714"/>
      <c r="BB280" s="714"/>
      <c r="BC280" s="714"/>
      <c r="BD280" s="593"/>
      <c r="BE280" s="714"/>
      <c r="BF280" s="714"/>
      <c r="BG280" s="714"/>
      <c r="BH280" s="714"/>
      <c r="BI280" s="714"/>
      <c r="BJ280" s="714"/>
      <c r="BK280" s="593"/>
      <c r="BL280" s="714"/>
      <c r="BM280" s="714"/>
      <c r="BN280" s="714"/>
      <c r="BO280" s="714"/>
      <c r="BP280" s="714"/>
      <c r="BQ280" s="593"/>
      <c r="BR280" s="593"/>
      <c r="BS280" s="714"/>
      <c r="BT280" s="714"/>
      <c r="BU280" s="714"/>
      <c r="BV280" s="714"/>
      <c r="BW280" s="593"/>
      <c r="BX280" s="714"/>
      <c r="BY280" s="714"/>
      <c r="BZ280" s="714"/>
      <c r="CA280" s="714"/>
      <c r="CB280" s="714"/>
      <c r="CC280" s="714"/>
      <c r="CD280" s="759"/>
      <c r="CE280" s="714"/>
      <c r="CF280" s="765"/>
      <c r="CG280" s="765"/>
      <c r="CH280" s="765"/>
      <c r="CI280" s="765"/>
      <c r="CJ280" s="765"/>
      <c r="CK280" s="765"/>
      <c r="CL280" s="714"/>
      <c r="CM280" s="714"/>
      <c r="CN280" s="714"/>
      <c r="CO280" s="714"/>
      <c r="CP280" s="714"/>
      <c r="CQ280" s="714"/>
      <c r="CR280" s="714"/>
      <c r="CS280" s="714"/>
      <c r="CT280" s="766"/>
      <c r="CU280" s="766"/>
      <c r="CV280" s="766"/>
    </row>
    <row r="281" ht="15.75" customHeight="1">
      <c r="A281" s="714"/>
      <c r="B281" s="760"/>
      <c r="C281" s="593"/>
      <c r="D281" s="593"/>
      <c r="E281" s="593"/>
      <c r="F281" s="593"/>
      <c r="G281" s="761"/>
      <c r="H281" s="761"/>
      <c r="I281" s="761"/>
      <c r="J281" s="761"/>
      <c r="K281" s="761"/>
      <c r="L281" s="761"/>
      <c r="M281" s="762"/>
      <c r="N281" s="714"/>
      <c r="O281" s="714"/>
      <c r="P281" s="714"/>
      <c r="Q281" s="714"/>
      <c r="R281" s="714"/>
      <c r="S281" s="714"/>
      <c r="T281" s="763"/>
      <c r="U281" s="714"/>
      <c r="V281" s="762"/>
      <c r="W281" s="714"/>
      <c r="X281" s="762"/>
      <c r="Y281" s="762"/>
      <c r="Z281" s="762"/>
      <c r="AA281" s="714"/>
      <c r="AB281" s="762"/>
      <c r="AC281" s="714"/>
      <c r="AD281" s="714"/>
      <c r="AE281" s="714"/>
      <c r="AF281" s="714"/>
      <c r="AG281" s="714"/>
      <c r="AH281" s="714"/>
      <c r="AI281" s="714"/>
      <c r="AJ281" s="714"/>
      <c r="AK281" s="714"/>
      <c r="AL281" s="761"/>
      <c r="AM281" s="762"/>
      <c r="AN281" s="762"/>
      <c r="AO281" s="761"/>
      <c r="AP281" s="761"/>
      <c r="AQ281" s="762"/>
      <c r="AR281" s="593"/>
      <c r="AS281" s="714"/>
      <c r="AT281" s="714"/>
      <c r="AU281" s="714"/>
      <c r="AV281" s="714"/>
      <c r="AW281" s="714"/>
      <c r="AX281" s="593"/>
      <c r="AY281" s="714"/>
      <c r="AZ281" s="714"/>
      <c r="BA281" s="714"/>
      <c r="BB281" s="714"/>
      <c r="BC281" s="714"/>
      <c r="BD281" s="593"/>
      <c r="BE281" s="714"/>
      <c r="BF281" s="714"/>
      <c r="BG281" s="714"/>
      <c r="BH281" s="714"/>
      <c r="BI281" s="714"/>
      <c r="BJ281" s="714"/>
      <c r="BK281" s="593"/>
      <c r="BL281" s="714"/>
      <c r="BM281" s="714"/>
      <c r="BN281" s="714"/>
      <c r="BO281" s="714"/>
      <c r="BP281" s="714"/>
      <c r="BQ281" s="593"/>
      <c r="BR281" s="593"/>
      <c r="BS281" s="714"/>
      <c r="BT281" s="714"/>
      <c r="BU281" s="714"/>
      <c r="BV281" s="714"/>
      <c r="BW281" s="593"/>
      <c r="BX281" s="714"/>
      <c r="BY281" s="714"/>
      <c r="BZ281" s="714"/>
      <c r="CA281" s="714"/>
      <c r="CB281" s="714"/>
      <c r="CC281" s="714"/>
      <c r="CD281" s="759"/>
      <c r="CE281" s="714"/>
      <c r="CF281" s="765"/>
      <c r="CG281" s="765"/>
      <c r="CH281" s="765"/>
      <c r="CI281" s="765"/>
      <c r="CJ281" s="765"/>
      <c r="CK281" s="765"/>
      <c r="CL281" s="714"/>
      <c r="CM281" s="714"/>
      <c r="CN281" s="714"/>
      <c r="CO281" s="714"/>
      <c r="CP281" s="714"/>
      <c r="CQ281" s="714"/>
      <c r="CR281" s="714"/>
      <c r="CS281" s="714"/>
      <c r="CT281" s="766"/>
      <c r="CU281" s="766"/>
      <c r="CV281" s="766"/>
    </row>
    <row r="282" ht="15.75" customHeight="1">
      <c r="A282" s="714"/>
      <c r="B282" s="760"/>
      <c r="C282" s="593"/>
      <c r="D282" s="593"/>
      <c r="E282" s="593"/>
      <c r="F282" s="593"/>
      <c r="G282" s="761"/>
      <c r="H282" s="761"/>
      <c r="I282" s="761"/>
      <c r="J282" s="761"/>
      <c r="K282" s="761"/>
      <c r="L282" s="761"/>
      <c r="M282" s="762"/>
      <c r="N282" s="714"/>
      <c r="O282" s="714"/>
      <c r="P282" s="714"/>
      <c r="Q282" s="714"/>
      <c r="R282" s="714"/>
      <c r="S282" s="714"/>
      <c r="T282" s="763"/>
      <c r="U282" s="714"/>
      <c r="V282" s="762"/>
      <c r="W282" s="714"/>
      <c r="X282" s="762"/>
      <c r="Y282" s="762"/>
      <c r="Z282" s="762"/>
      <c r="AA282" s="714"/>
      <c r="AB282" s="762"/>
      <c r="AC282" s="714"/>
      <c r="AD282" s="714"/>
      <c r="AE282" s="714"/>
      <c r="AF282" s="714"/>
      <c r="AG282" s="714"/>
      <c r="AH282" s="714"/>
      <c r="AI282" s="714"/>
      <c r="AJ282" s="714"/>
      <c r="AK282" s="714"/>
      <c r="AL282" s="761"/>
      <c r="AM282" s="762"/>
      <c r="AN282" s="762"/>
      <c r="AO282" s="761"/>
      <c r="AP282" s="761"/>
      <c r="AQ282" s="762"/>
      <c r="AR282" s="593"/>
      <c r="AS282" s="714"/>
      <c r="AT282" s="714"/>
      <c r="AU282" s="714"/>
      <c r="AV282" s="714"/>
      <c r="AW282" s="714"/>
      <c r="AX282" s="593"/>
      <c r="AY282" s="714"/>
      <c r="AZ282" s="714"/>
      <c r="BA282" s="714"/>
      <c r="BB282" s="714"/>
      <c r="BC282" s="714"/>
      <c r="BD282" s="593"/>
      <c r="BE282" s="714"/>
      <c r="BF282" s="714"/>
      <c r="BG282" s="714"/>
      <c r="BH282" s="714"/>
      <c r="BI282" s="714"/>
      <c r="BJ282" s="714"/>
      <c r="BK282" s="593"/>
      <c r="BL282" s="714"/>
      <c r="BM282" s="714"/>
      <c r="BN282" s="714"/>
      <c r="BO282" s="714"/>
      <c r="BP282" s="714"/>
      <c r="BQ282" s="593"/>
      <c r="BR282" s="593"/>
      <c r="BS282" s="714"/>
      <c r="BT282" s="714"/>
      <c r="BU282" s="714"/>
      <c r="BV282" s="714"/>
      <c r="BW282" s="593"/>
      <c r="BX282" s="714"/>
      <c r="BY282" s="714"/>
      <c r="BZ282" s="714"/>
      <c r="CA282" s="714"/>
      <c r="CB282" s="714"/>
      <c r="CC282" s="714"/>
      <c r="CD282" s="759"/>
      <c r="CE282" s="714"/>
      <c r="CF282" s="765"/>
      <c r="CG282" s="765"/>
      <c r="CH282" s="765"/>
      <c r="CI282" s="765"/>
      <c r="CJ282" s="765"/>
      <c r="CK282" s="765"/>
      <c r="CL282" s="714"/>
      <c r="CM282" s="714"/>
      <c r="CN282" s="714"/>
      <c r="CO282" s="714"/>
      <c r="CP282" s="714"/>
      <c r="CQ282" s="714"/>
      <c r="CR282" s="714"/>
      <c r="CS282" s="714"/>
      <c r="CT282" s="766"/>
      <c r="CU282" s="766"/>
      <c r="CV282" s="766"/>
    </row>
    <row r="283" ht="15.75" customHeight="1">
      <c r="A283" s="714"/>
      <c r="B283" s="760"/>
      <c r="C283" s="593"/>
      <c r="D283" s="593"/>
      <c r="E283" s="593"/>
      <c r="F283" s="593"/>
      <c r="G283" s="761"/>
      <c r="H283" s="761"/>
      <c r="I283" s="761"/>
      <c r="J283" s="761"/>
      <c r="K283" s="761"/>
      <c r="L283" s="761"/>
      <c r="M283" s="762"/>
      <c r="N283" s="714"/>
      <c r="O283" s="714"/>
      <c r="P283" s="714"/>
      <c r="Q283" s="714"/>
      <c r="R283" s="714"/>
      <c r="S283" s="714"/>
      <c r="T283" s="763"/>
      <c r="U283" s="714"/>
      <c r="V283" s="762"/>
      <c r="W283" s="714"/>
      <c r="X283" s="762"/>
      <c r="Y283" s="762"/>
      <c r="Z283" s="762"/>
      <c r="AA283" s="714"/>
      <c r="AB283" s="762"/>
      <c r="AC283" s="714"/>
      <c r="AD283" s="714"/>
      <c r="AE283" s="714"/>
      <c r="AF283" s="714"/>
      <c r="AG283" s="714"/>
      <c r="AH283" s="714"/>
      <c r="AI283" s="714"/>
      <c r="AJ283" s="714"/>
      <c r="AK283" s="714"/>
      <c r="AL283" s="761"/>
      <c r="AM283" s="762"/>
      <c r="AN283" s="762"/>
      <c r="AO283" s="761"/>
      <c r="AP283" s="761"/>
      <c r="AQ283" s="762"/>
      <c r="AR283" s="593"/>
      <c r="AS283" s="714"/>
      <c r="AT283" s="714"/>
      <c r="AU283" s="714"/>
      <c r="AV283" s="714"/>
      <c r="AW283" s="714"/>
      <c r="AX283" s="593"/>
      <c r="AY283" s="714"/>
      <c r="AZ283" s="714"/>
      <c r="BA283" s="714"/>
      <c r="BB283" s="714"/>
      <c r="BC283" s="714"/>
      <c r="BD283" s="593"/>
      <c r="BE283" s="714"/>
      <c r="BF283" s="714"/>
      <c r="BG283" s="714"/>
      <c r="BH283" s="714"/>
      <c r="BI283" s="714"/>
      <c r="BJ283" s="714"/>
      <c r="BK283" s="593"/>
      <c r="BL283" s="714"/>
      <c r="BM283" s="714"/>
      <c r="BN283" s="714"/>
      <c r="BO283" s="714"/>
      <c r="BP283" s="714"/>
      <c r="BQ283" s="593"/>
      <c r="BR283" s="593"/>
      <c r="BS283" s="714"/>
      <c r="BT283" s="714"/>
      <c r="BU283" s="714"/>
      <c r="BV283" s="714"/>
      <c r="BW283" s="593"/>
      <c r="BX283" s="714"/>
      <c r="BY283" s="714"/>
      <c r="BZ283" s="714"/>
      <c r="CA283" s="714"/>
      <c r="CB283" s="714"/>
      <c r="CC283" s="714"/>
      <c r="CD283" s="759"/>
      <c r="CE283" s="714"/>
      <c r="CF283" s="765"/>
      <c r="CG283" s="765"/>
      <c r="CH283" s="765"/>
      <c r="CI283" s="765"/>
      <c r="CJ283" s="765"/>
      <c r="CK283" s="765"/>
      <c r="CL283" s="714"/>
      <c r="CM283" s="714"/>
      <c r="CN283" s="714"/>
      <c r="CO283" s="714"/>
      <c r="CP283" s="714"/>
      <c r="CQ283" s="714"/>
      <c r="CR283" s="714"/>
      <c r="CS283" s="714"/>
      <c r="CT283" s="766"/>
      <c r="CU283" s="766"/>
      <c r="CV283" s="766"/>
    </row>
    <row r="284" ht="15.75" customHeight="1">
      <c r="A284" s="714"/>
      <c r="B284" s="760"/>
      <c r="C284" s="593"/>
      <c r="D284" s="593"/>
      <c r="E284" s="593"/>
      <c r="F284" s="593"/>
      <c r="G284" s="761"/>
      <c r="H284" s="761"/>
      <c r="I284" s="761"/>
      <c r="J284" s="761"/>
      <c r="K284" s="761"/>
      <c r="L284" s="761"/>
      <c r="M284" s="762"/>
      <c r="N284" s="714"/>
      <c r="O284" s="714"/>
      <c r="P284" s="714"/>
      <c r="Q284" s="714"/>
      <c r="R284" s="714"/>
      <c r="S284" s="714"/>
      <c r="T284" s="763"/>
      <c r="U284" s="714"/>
      <c r="V284" s="762"/>
      <c r="W284" s="714"/>
      <c r="X284" s="762"/>
      <c r="Y284" s="762"/>
      <c r="Z284" s="762"/>
      <c r="AA284" s="714"/>
      <c r="AB284" s="762"/>
      <c r="AC284" s="714"/>
      <c r="AD284" s="714"/>
      <c r="AE284" s="714"/>
      <c r="AF284" s="714"/>
      <c r="AG284" s="714"/>
      <c r="AH284" s="714"/>
      <c r="AI284" s="714"/>
      <c r="AJ284" s="714"/>
      <c r="AK284" s="714"/>
      <c r="AL284" s="761"/>
      <c r="AM284" s="762"/>
      <c r="AN284" s="762"/>
      <c r="AO284" s="761"/>
      <c r="AP284" s="761"/>
      <c r="AQ284" s="762"/>
      <c r="AR284" s="593"/>
      <c r="AS284" s="714"/>
      <c r="AT284" s="714"/>
      <c r="AU284" s="714"/>
      <c r="AV284" s="714"/>
      <c r="AW284" s="714"/>
      <c r="AX284" s="593"/>
      <c r="AY284" s="714"/>
      <c r="AZ284" s="714"/>
      <c r="BA284" s="714"/>
      <c r="BB284" s="714"/>
      <c r="BC284" s="714"/>
      <c r="BD284" s="593"/>
      <c r="BE284" s="714"/>
      <c r="BF284" s="714"/>
      <c r="BG284" s="714"/>
      <c r="BH284" s="714"/>
      <c r="BI284" s="714"/>
      <c r="BJ284" s="714"/>
      <c r="BK284" s="593"/>
      <c r="BL284" s="714"/>
      <c r="BM284" s="714"/>
      <c r="BN284" s="714"/>
      <c r="BO284" s="714"/>
      <c r="BP284" s="714"/>
      <c r="BQ284" s="593"/>
      <c r="BR284" s="593"/>
      <c r="BS284" s="714"/>
      <c r="BT284" s="714"/>
      <c r="BU284" s="714"/>
      <c r="BV284" s="714"/>
      <c r="BW284" s="593"/>
      <c r="BX284" s="714"/>
      <c r="BY284" s="714"/>
      <c r="BZ284" s="714"/>
      <c r="CA284" s="714"/>
      <c r="CB284" s="714"/>
      <c r="CC284" s="714"/>
      <c r="CD284" s="759"/>
      <c r="CE284" s="714"/>
      <c r="CF284" s="765"/>
      <c r="CG284" s="765"/>
      <c r="CH284" s="765"/>
      <c r="CI284" s="765"/>
      <c r="CJ284" s="765"/>
      <c r="CK284" s="765"/>
      <c r="CL284" s="714"/>
      <c r="CM284" s="714"/>
      <c r="CN284" s="714"/>
      <c r="CO284" s="714"/>
      <c r="CP284" s="714"/>
      <c r="CQ284" s="714"/>
      <c r="CR284" s="714"/>
      <c r="CS284" s="714"/>
      <c r="CT284" s="766"/>
      <c r="CU284" s="766"/>
      <c r="CV284" s="766"/>
    </row>
    <row r="285" ht="15.75" customHeight="1">
      <c r="A285" s="714"/>
      <c r="B285" s="760"/>
      <c r="C285" s="593"/>
      <c r="D285" s="593"/>
      <c r="E285" s="593"/>
      <c r="F285" s="593"/>
      <c r="G285" s="761"/>
      <c r="H285" s="761"/>
      <c r="I285" s="761"/>
      <c r="J285" s="761"/>
      <c r="K285" s="761"/>
      <c r="L285" s="761"/>
      <c r="M285" s="762"/>
      <c r="N285" s="714"/>
      <c r="O285" s="714"/>
      <c r="P285" s="714"/>
      <c r="Q285" s="714"/>
      <c r="R285" s="714"/>
      <c r="S285" s="714"/>
      <c r="T285" s="763"/>
      <c r="U285" s="714"/>
      <c r="V285" s="762"/>
      <c r="W285" s="714"/>
      <c r="X285" s="762"/>
      <c r="Y285" s="762"/>
      <c r="Z285" s="762"/>
      <c r="AA285" s="714"/>
      <c r="AB285" s="762"/>
      <c r="AC285" s="714"/>
      <c r="AD285" s="714"/>
      <c r="AE285" s="714"/>
      <c r="AF285" s="714"/>
      <c r="AG285" s="714"/>
      <c r="AH285" s="714"/>
      <c r="AI285" s="714"/>
      <c r="AJ285" s="714"/>
      <c r="AK285" s="714"/>
      <c r="AL285" s="761"/>
      <c r="AM285" s="762"/>
      <c r="AN285" s="762"/>
      <c r="AO285" s="761"/>
      <c r="AP285" s="761"/>
      <c r="AQ285" s="762"/>
      <c r="AR285" s="593"/>
      <c r="AS285" s="714"/>
      <c r="AT285" s="714"/>
      <c r="AU285" s="714"/>
      <c r="AV285" s="714"/>
      <c r="AW285" s="714"/>
      <c r="AX285" s="593"/>
      <c r="AY285" s="714"/>
      <c r="AZ285" s="714"/>
      <c r="BA285" s="714"/>
      <c r="BB285" s="714"/>
      <c r="BC285" s="714"/>
      <c r="BD285" s="593"/>
      <c r="BE285" s="714"/>
      <c r="BF285" s="714"/>
      <c r="BG285" s="714"/>
      <c r="BH285" s="714"/>
      <c r="BI285" s="714"/>
      <c r="BJ285" s="714"/>
      <c r="BK285" s="593"/>
      <c r="BL285" s="714"/>
      <c r="BM285" s="714"/>
      <c r="BN285" s="714"/>
      <c r="BO285" s="714"/>
      <c r="BP285" s="714"/>
      <c r="BQ285" s="593"/>
      <c r="BR285" s="593"/>
      <c r="BS285" s="714"/>
      <c r="BT285" s="714"/>
      <c r="BU285" s="714"/>
      <c r="BV285" s="714"/>
      <c r="BW285" s="593"/>
      <c r="BX285" s="714"/>
      <c r="BY285" s="714"/>
      <c r="BZ285" s="714"/>
      <c r="CA285" s="714"/>
      <c r="CB285" s="714"/>
      <c r="CC285" s="714"/>
      <c r="CD285" s="759"/>
      <c r="CE285" s="714"/>
      <c r="CF285" s="765"/>
      <c r="CG285" s="765"/>
      <c r="CH285" s="765"/>
      <c r="CI285" s="765"/>
      <c r="CJ285" s="765"/>
      <c r="CK285" s="765"/>
      <c r="CL285" s="714"/>
      <c r="CM285" s="714"/>
      <c r="CN285" s="714"/>
      <c r="CO285" s="714"/>
      <c r="CP285" s="714"/>
      <c r="CQ285" s="714"/>
      <c r="CR285" s="714"/>
      <c r="CS285" s="714"/>
      <c r="CT285" s="766"/>
      <c r="CU285" s="766"/>
      <c r="CV285" s="766"/>
    </row>
    <row r="286" ht="15.75" customHeight="1">
      <c r="A286" s="714"/>
      <c r="B286" s="760"/>
      <c r="C286" s="593"/>
      <c r="D286" s="593"/>
      <c r="E286" s="593"/>
      <c r="F286" s="593"/>
      <c r="G286" s="761"/>
      <c r="H286" s="761"/>
      <c r="I286" s="761"/>
      <c r="J286" s="761"/>
      <c r="K286" s="761"/>
      <c r="L286" s="761"/>
      <c r="M286" s="762"/>
      <c r="N286" s="714"/>
      <c r="O286" s="714"/>
      <c r="P286" s="714"/>
      <c r="Q286" s="714"/>
      <c r="R286" s="714"/>
      <c r="S286" s="714"/>
      <c r="T286" s="763"/>
      <c r="U286" s="714"/>
      <c r="V286" s="762"/>
      <c r="W286" s="714"/>
      <c r="X286" s="762"/>
      <c r="Y286" s="762"/>
      <c r="Z286" s="762"/>
      <c r="AA286" s="714"/>
      <c r="AB286" s="762"/>
      <c r="AC286" s="714"/>
      <c r="AD286" s="714"/>
      <c r="AE286" s="714"/>
      <c r="AF286" s="714"/>
      <c r="AG286" s="714"/>
      <c r="AH286" s="714"/>
      <c r="AI286" s="714"/>
      <c r="AJ286" s="714"/>
      <c r="AK286" s="714"/>
      <c r="AL286" s="761"/>
      <c r="AM286" s="762"/>
      <c r="AN286" s="762"/>
      <c r="AO286" s="761"/>
      <c r="AP286" s="761"/>
      <c r="AQ286" s="762"/>
      <c r="AR286" s="593"/>
      <c r="AS286" s="714"/>
      <c r="AT286" s="714"/>
      <c r="AU286" s="714"/>
      <c r="AV286" s="714"/>
      <c r="AW286" s="714"/>
      <c r="AX286" s="593"/>
      <c r="AY286" s="714"/>
      <c r="AZ286" s="714"/>
      <c r="BA286" s="714"/>
      <c r="BB286" s="714"/>
      <c r="BC286" s="714"/>
      <c r="BD286" s="593"/>
      <c r="BE286" s="714"/>
      <c r="BF286" s="714"/>
      <c r="BG286" s="714"/>
      <c r="BH286" s="714"/>
      <c r="BI286" s="714"/>
      <c r="BJ286" s="714"/>
      <c r="BK286" s="593"/>
      <c r="BL286" s="714"/>
      <c r="BM286" s="714"/>
      <c r="BN286" s="714"/>
      <c r="BO286" s="714"/>
      <c r="BP286" s="714"/>
      <c r="BQ286" s="593"/>
      <c r="BR286" s="593"/>
      <c r="BS286" s="714"/>
      <c r="BT286" s="714"/>
      <c r="BU286" s="714"/>
      <c r="BV286" s="714"/>
      <c r="BW286" s="593"/>
      <c r="BX286" s="714"/>
      <c r="BY286" s="714"/>
      <c r="BZ286" s="714"/>
      <c r="CA286" s="714"/>
      <c r="CB286" s="714"/>
      <c r="CC286" s="714"/>
      <c r="CD286" s="759"/>
      <c r="CE286" s="714"/>
      <c r="CF286" s="765"/>
      <c r="CG286" s="765"/>
      <c r="CH286" s="765"/>
      <c r="CI286" s="765"/>
      <c r="CJ286" s="765"/>
      <c r="CK286" s="765"/>
      <c r="CL286" s="714"/>
      <c r="CM286" s="714"/>
      <c r="CN286" s="714"/>
      <c r="CO286" s="714"/>
      <c r="CP286" s="714"/>
      <c r="CQ286" s="714"/>
      <c r="CR286" s="714"/>
      <c r="CS286" s="714"/>
      <c r="CT286" s="766"/>
      <c r="CU286" s="766"/>
      <c r="CV286" s="766"/>
    </row>
    <row r="287" ht="15.75" customHeight="1">
      <c r="A287" s="714"/>
      <c r="B287" s="760"/>
      <c r="C287" s="593"/>
      <c r="D287" s="593"/>
      <c r="E287" s="593"/>
      <c r="F287" s="593"/>
      <c r="G287" s="761"/>
      <c r="H287" s="761"/>
      <c r="I287" s="761"/>
      <c r="J287" s="761"/>
      <c r="K287" s="761"/>
      <c r="L287" s="761"/>
      <c r="M287" s="762"/>
      <c r="N287" s="714"/>
      <c r="O287" s="714"/>
      <c r="P287" s="714"/>
      <c r="Q287" s="714"/>
      <c r="R287" s="714"/>
      <c r="S287" s="714"/>
      <c r="T287" s="763"/>
      <c r="U287" s="714"/>
      <c r="V287" s="762"/>
      <c r="W287" s="714"/>
      <c r="X287" s="762"/>
      <c r="Y287" s="762"/>
      <c r="Z287" s="762"/>
      <c r="AA287" s="714"/>
      <c r="AB287" s="762"/>
      <c r="AC287" s="714"/>
      <c r="AD287" s="714"/>
      <c r="AE287" s="714"/>
      <c r="AF287" s="714"/>
      <c r="AG287" s="714"/>
      <c r="AH287" s="714"/>
      <c r="AI287" s="714"/>
      <c r="AJ287" s="714"/>
      <c r="AK287" s="714"/>
      <c r="AL287" s="761"/>
      <c r="AM287" s="762"/>
      <c r="AN287" s="762"/>
      <c r="AO287" s="761"/>
      <c r="AP287" s="761"/>
      <c r="AQ287" s="762"/>
      <c r="AR287" s="593"/>
      <c r="AS287" s="714"/>
      <c r="AT287" s="714"/>
      <c r="AU287" s="714"/>
      <c r="AV287" s="714"/>
      <c r="AW287" s="714"/>
      <c r="AX287" s="593"/>
      <c r="AY287" s="714"/>
      <c r="AZ287" s="714"/>
      <c r="BA287" s="714"/>
      <c r="BB287" s="714"/>
      <c r="BC287" s="714"/>
      <c r="BD287" s="593"/>
      <c r="BE287" s="714"/>
      <c r="BF287" s="714"/>
      <c r="BG287" s="714"/>
      <c r="BH287" s="714"/>
      <c r="BI287" s="714"/>
      <c r="BJ287" s="714"/>
      <c r="BK287" s="593"/>
      <c r="BL287" s="714"/>
      <c r="BM287" s="714"/>
      <c r="BN287" s="714"/>
      <c r="BO287" s="714"/>
      <c r="BP287" s="714"/>
      <c r="BQ287" s="593"/>
      <c r="BR287" s="593"/>
      <c r="BS287" s="714"/>
      <c r="BT287" s="714"/>
      <c r="BU287" s="714"/>
      <c r="BV287" s="714"/>
      <c r="BW287" s="593"/>
      <c r="BX287" s="714"/>
      <c r="BY287" s="714"/>
      <c r="BZ287" s="714"/>
      <c r="CA287" s="714"/>
      <c r="CB287" s="714"/>
      <c r="CC287" s="714"/>
      <c r="CD287" s="759"/>
      <c r="CE287" s="714"/>
      <c r="CF287" s="765"/>
      <c r="CG287" s="765"/>
      <c r="CH287" s="765"/>
      <c r="CI287" s="765"/>
      <c r="CJ287" s="765"/>
      <c r="CK287" s="765"/>
      <c r="CL287" s="714"/>
      <c r="CM287" s="714"/>
      <c r="CN287" s="714"/>
      <c r="CO287" s="714"/>
      <c r="CP287" s="714"/>
      <c r="CQ287" s="714"/>
      <c r="CR287" s="714"/>
      <c r="CS287" s="714"/>
      <c r="CT287" s="766"/>
      <c r="CU287" s="766"/>
      <c r="CV287" s="766"/>
    </row>
    <row r="288" ht="15.75" customHeight="1">
      <c r="A288" s="714"/>
      <c r="B288" s="760"/>
      <c r="C288" s="593"/>
      <c r="D288" s="593"/>
      <c r="E288" s="593"/>
      <c r="F288" s="593"/>
      <c r="G288" s="761"/>
      <c r="H288" s="761"/>
      <c r="I288" s="761"/>
      <c r="J288" s="761"/>
      <c r="K288" s="761"/>
      <c r="L288" s="761"/>
      <c r="M288" s="762"/>
      <c r="N288" s="714"/>
      <c r="O288" s="714"/>
      <c r="P288" s="714"/>
      <c r="Q288" s="714"/>
      <c r="R288" s="714"/>
      <c r="S288" s="714"/>
      <c r="T288" s="763"/>
      <c r="U288" s="714"/>
      <c r="V288" s="762"/>
      <c r="W288" s="714"/>
      <c r="X288" s="762"/>
      <c r="Y288" s="762"/>
      <c r="Z288" s="762"/>
      <c r="AA288" s="714"/>
      <c r="AB288" s="762"/>
      <c r="AC288" s="714"/>
      <c r="AD288" s="714"/>
      <c r="AE288" s="714"/>
      <c r="AF288" s="714"/>
      <c r="AG288" s="714"/>
      <c r="AH288" s="714"/>
      <c r="AI288" s="714"/>
      <c r="AJ288" s="714"/>
      <c r="AK288" s="714"/>
      <c r="AL288" s="761"/>
      <c r="AM288" s="762"/>
      <c r="AN288" s="762"/>
      <c r="AO288" s="761"/>
      <c r="AP288" s="761"/>
      <c r="AQ288" s="762"/>
      <c r="AR288" s="593"/>
      <c r="AS288" s="714"/>
      <c r="AT288" s="714"/>
      <c r="AU288" s="714"/>
      <c r="AV288" s="714"/>
      <c r="AW288" s="714"/>
      <c r="AX288" s="593"/>
      <c r="AY288" s="714"/>
      <c r="AZ288" s="714"/>
      <c r="BA288" s="714"/>
      <c r="BB288" s="714"/>
      <c r="BC288" s="714"/>
      <c r="BD288" s="593"/>
      <c r="BE288" s="714"/>
      <c r="BF288" s="714"/>
      <c r="BG288" s="714"/>
      <c r="BH288" s="714"/>
      <c r="BI288" s="714"/>
      <c r="BJ288" s="714"/>
      <c r="BK288" s="593"/>
      <c r="BL288" s="714"/>
      <c r="BM288" s="714"/>
      <c r="BN288" s="714"/>
      <c r="BO288" s="714"/>
      <c r="BP288" s="714"/>
      <c r="BQ288" s="593"/>
      <c r="BR288" s="593"/>
      <c r="BS288" s="714"/>
      <c r="BT288" s="714"/>
      <c r="BU288" s="714"/>
      <c r="BV288" s="714"/>
      <c r="BW288" s="593"/>
      <c r="BX288" s="714"/>
      <c r="BY288" s="714"/>
      <c r="BZ288" s="714"/>
      <c r="CA288" s="714"/>
      <c r="CB288" s="714"/>
      <c r="CC288" s="714"/>
      <c r="CD288" s="759"/>
      <c r="CE288" s="714"/>
      <c r="CF288" s="765"/>
      <c r="CG288" s="765"/>
      <c r="CH288" s="765"/>
      <c r="CI288" s="765"/>
      <c r="CJ288" s="765"/>
      <c r="CK288" s="765"/>
      <c r="CL288" s="714"/>
      <c r="CM288" s="714"/>
      <c r="CN288" s="714"/>
      <c r="CO288" s="714"/>
      <c r="CP288" s="714"/>
      <c r="CQ288" s="714"/>
      <c r="CR288" s="714"/>
      <c r="CS288" s="714"/>
      <c r="CT288" s="766"/>
      <c r="CU288" s="766"/>
      <c r="CV288" s="766"/>
    </row>
    <row r="289" ht="15.75" customHeight="1">
      <c r="A289" s="714"/>
      <c r="B289" s="760"/>
      <c r="C289" s="593"/>
      <c r="D289" s="593"/>
      <c r="E289" s="593"/>
      <c r="F289" s="593"/>
      <c r="G289" s="761"/>
      <c r="H289" s="761"/>
      <c r="I289" s="761"/>
      <c r="J289" s="761"/>
      <c r="K289" s="761"/>
      <c r="L289" s="761"/>
      <c r="M289" s="762"/>
      <c r="N289" s="714"/>
      <c r="O289" s="714"/>
      <c r="P289" s="714"/>
      <c r="Q289" s="714"/>
      <c r="R289" s="714"/>
      <c r="S289" s="714"/>
      <c r="T289" s="763"/>
      <c r="U289" s="714"/>
      <c r="V289" s="762"/>
      <c r="W289" s="714"/>
      <c r="X289" s="762"/>
      <c r="Y289" s="762"/>
      <c r="Z289" s="762"/>
      <c r="AA289" s="714"/>
      <c r="AB289" s="762"/>
      <c r="AC289" s="714"/>
      <c r="AD289" s="714"/>
      <c r="AE289" s="714"/>
      <c r="AF289" s="714"/>
      <c r="AG289" s="714"/>
      <c r="AH289" s="714"/>
      <c r="AI289" s="714"/>
      <c r="AJ289" s="714"/>
      <c r="AK289" s="714"/>
      <c r="AL289" s="761"/>
      <c r="AM289" s="762"/>
      <c r="AN289" s="762"/>
      <c r="AO289" s="761"/>
      <c r="AP289" s="761"/>
      <c r="AQ289" s="762"/>
      <c r="AR289" s="593"/>
      <c r="AS289" s="714"/>
      <c r="AT289" s="714"/>
      <c r="AU289" s="714"/>
      <c r="AV289" s="714"/>
      <c r="AW289" s="714"/>
      <c r="AX289" s="593"/>
      <c r="AY289" s="714"/>
      <c r="AZ289" s="714"/>
      <c r="BA289" s="714"/>
      <c r="BB289" s="714"/>
      <c r="BC289" s="714"/>
      <c r="BD289" s="593"/>
      <c r="BE289" s="714"/>
      <c r="BF289" s="714"/>
      <c r="BG289" s="714"/>
      <c r="BH289" s="714"/>
      <c r="BI289" s="714"/>
      <c r="BJ289" s="714"/>
      <c r="BK289" s="593"/>
      <c r="BL289" s="714"/>
      <c r="BM289" s="714"/>
      <c r="BN289" s="714"/>
      <c r="BO289" s="714"/>
      <c r="BP289" s="714"/>
      <c r="BQ289" s="593"/>
      <c r="BR289" s="593"/>
      <c r="BS289" s="714"/>
      <c r="BT289" s="714"/>
      <c r="BU289" s="714"/>
      <c r="BV289" s="714"/>
      <c r="BW289" s="593"/>
      <c r="BX289" s="714"/>
      <c r="BY289" s="714"/>
      <c r="BZ289" s="714"/>
      <c r="CA289" s="714"/>
      <c r="CB289" s="714"/>
      <c r="CC289" s="714"/>
      <c r="CD289" s="759"/>
      <c r="CE289" s="714"/>
      <c r="CF289" s="765"/>
      <c r="CG289" s="765"/>
      <c r="CH289" s="765"/>
      <c r="CI289" s="765"/>
      <c r="CJ289" s="765"/>
      <c r="CK289" s="765"/>
      <c r="CL289" s="714"/>
      <c r="CM289" s="714"/>
      <c r="CN289" s="714"/>
      <c r="CO289" s="714"/>
      <c r="CP289" s="714"/>
      <c r="CQ289" s="714"/>
      <c r="CR289" s="714"/>
      <c r="CS289" s="714"/>
      <c r="CT289" s="766"/>
      <c r="CU289" s="766"/>
      <c r="CV289" s="766"/>
    </row>
    <row r="290" ht="15.75" customHeight="1">
      <c r="A290" s="714"/>
      <c r="B290" s="760"/>
      <c r="C290" s="593"/>
      <c r="D290" s="593"/>
      <c r="E290" s="593"/>
      <c r="F290" s="593"/>
      <c r="G290" s="761"/>
      <c r="H290" s="761"/>
      <c r="I290" s="761"/>
      <c r="J290" s="761"/>
      <c r="K290" s="761"/>
      <c r="L290" s="761"/>
      <c r="M290" s="762"/>
      <c r="N290" s="714"/>
      <c r="O290" s="714"/>
      <c r="P290" s="714"/>
      <c r="Q290" s="714"/>
      <c r="R290" s="714"/>
      <c r="S290" s="714"/>
      <c r="T290" s="763"/>
      <c r="U290" s="714"/>
      <c r="V290" s="762"/>
      <c r="W290" s="714"/>
      <c r="X290" s="762"/>
      <c r="Y290" s="762"/>
      <c r="Z290" s="762"/>
      <c r="AA290" s="714"/>
      <c r="AB290" s="762"/>
      <c r="AC290" s="714"/>
      <c r="AD290" s="714"/>
      <c r="AE290" s="714"/>
      <c r="AF290" s="714"/>
      <c r="AG290" s="714"/>
      <c r="AH290" s="714"/>
      <c r="AI290" s="714"/>
      <c r="AJ290" s="714"/>
      <c r="AK290" s="714"/>
      <c r="AL290" s="761"/>
      <c r="AM290" s="762"/>
      <c r="AN290" s="762"/>
      <c r="AO290" s="761"/>
      <c r="AP290" s="761"/>
      <c r="AQ290" s="762"/>
      <c r="AR290" s="593"/>
      <c r="AS290" s="714"/>
      <c r="AT290" s="714"/>
      <c r="AU290" s="714"/>
      <c r="AV290" s="714"/>
      <c r="AW290" s="714"/>
      <c r="AX290" s="593"/>
      <c r="AY290" s="714"/>
      <c r="AZ290" s="714"/>
      <c r="BA290" s="714"/>
      <c r="BB290" s="714"/>
      <c r="BC290" s="714"/>
      <c r="BD290" s="593"/>
      <c r="BE290" s="714"/>
      <c r="BF290" s="714"/>
      <c r="BG290" s="714"/>
      <c r="BH290" s="714"/>
      <c r="BI290" s="714"/>
      <c r="BJ290" s="714"/>
      <c r="BK290" s="593"/>
      <c r="BL290" s="714"/>
      <c r="BM290" s="714"/>
      <c r="BN290" s="714"/>
      <c r="BO290" s="714"/>
      <c r="BP290" s="714"/>
      <c r="BQ290" s="593"/>
      <c r="BR290" s="593"/>
      <c r="BS290" s="714"/>
      <c r="BT290" s="714"/>
      <c r="BU290" s="714"/>
      <c r="BV290" s="714"/>
      <c r="BW290" s="593"/>
      <c r="BX290" s="714"/>
      <c r="BY290" s="714"/>
      <c r="BZ290" s="714"/>
      <c r="CA290" s="714"/>
      <c r="CB290" s="714"/>
      <c r="CC290" s="714"/>
      <c r="CD290" s="759"/>
      <c r="CE290" s="714"/>
      <c r="CF290" s="765"/>
      <c r="CG290" s="765"/>
      <c r="CH290" s="765"/>
      <c r="CI290" s="765"/>
      <c r="CJ290" s="765"/>
      <c r="CK290" s="765"/>
      <c r="CL290" s="714"/>
      <c r="CM290" s="714"/>
      <c r="CN290" s="714"/>
      <c r="CO290" s="714"/>
      <c r="CP290" s="714"/>
      <c r="CQ290" s="714"/>
      <c r="CR290" s="714"/>
      <c r="CS290" s="714"/>
      <c r="CT290" s="766"/>
      <c r="CU290" s="766"/>
      <c r="CV290" s="766"/>
    </row>
    <row r="291" ht="15.75" customHeight="1">
      <c r="A291" s="714"/>
      <c r="B291" s="760"/>
      <c r="C291" s="593"/>
      <c r="D291" s="593"/>
      <c r="E291" s="593"/>
      <c r="F291" s="593"/>
      <c r="G291" s="761"/>
      <c r="H291" s="761"/>
      <c r="I291" s="761"/>
      <c r="J291" s="761"/>
      <c r="K291" s="761"/>
      <c r="L291" s="761"/>
      <c r="M291" s="762"/>
      <c r="N291" s="714"/>
      <c r="O291" s="714"/>
      <c r="P291" s="714"/>
      <c r="Q291" s="714"/>
      <c r="R291" s="714"/>
      <c r="S291" s="714"/>
      <c r="T291" s="763"/>
      <c r="U291" s="714"/>
      <c r="V291" s="762"/>
      <c r="W291" s="714"/>
      <c r="X291" s="762"/>
      <c r="Y291" s="762"/>
      <c r="Z291" s="762"/>
      <c r="AA291" s="714"/>
      <c r="AB291" s="762"/>
      <c r="AC291" s="714"/>
      <c r="AD291" s="714"/>
      <c r="AE291" s="714"/>
      <c r="AF291" s="714"/>
      <c r="AG291" s="714"/>
      <c r="AH291" s="714"/>
      <c r="AI291" s="714"/>
      <c r="AJ291" s="714"/>
      <c r="AK291" s="714"/>
      <c r="AL291" s="761"/>
      <c r="AM291" s="762"/>
      <c r="AN291" s="762"/>
      <c r="AO291" s="761"/>
      <c r="AP291" s="761"/>
      <c r="AQ291" s="762"/>
      <c r="AR291" s="593"/>
      <c r="AS291" s="714"/>
      <c r="AT291" s="714"/>
      <c r="AU291" s="714"/>
      <c r="AV291" s="714"/>
      <c r="AW291" s="714"/>
      <c r="AX291" s="593"/>
      <c r="AY291" s="714"/>
      <c r="AZ291" s="714"/>
      <c r="BA291" s="714"/>
      <c r="BB291" s="714"/>
      <c r="BC291" s="714"/>
      <c r="BD291" s="593"/>
      <c r="BE291" s="714"/>
      <c r="BF291" s="714"/>
      <c r="BG291" s="714"/>
      <c r="BH291" s="714"/>
      <c r="BI291" s="714"/>
      <c r="BJ291" s="714"/>
      <c r="BK291" s="593"/>
      <c r="BL291" s="714"/>
      <c r="BM291" s="714"/>
      <c r="BN291" s="714"/>
      <c r="BO291" s="714"/>
      <c r="BP291" s="714"/>
      <c r="BQ291" s="593"/>
      <c r="BR291" s="593"/>
      <c r="BS291" s="714"/>
      <c r="BT291" s="714"/>
      <c r="BU291" s="714"/>
      <c r="BV291" s="714"/>
      <c r="BW291" s="593"/>
      <c r="BX291" s="714"/>
      <c r="BY291" s="714"/>
      <c r="BZ291" s="714"/>
      <c r="CA291" s="714"/>
      <c r="CB291" s="714"/>
      <c r="CC291" s="714"/>
      <c r="CD291" s="759"/>
      <c r="CE291" s="714"/>
      <c r="CF291" s="765"/>
      <c r="CG291" s="765"/>
      <c r="CH291" s="765"/>
      <c r="CI291" s="765"/>
      <c r="CJ291" s="765"/>
      <c r="CK291" s="765"/>
      <c r="CL291" s="714"/>
      <c r="CM291" s="714"/>
      <c r="CN291" s="714"/>
      <c r="CO291" s="714"/>
      <c r="CP291" s="714"/>
      <c r="CQ291" s="714"/>
      <c r="CR291" s="714"/>
      <c r="CS291" s="714"/>
      <c r="CT291" s="766"/>
      <c r="CU291" s="766"/>
      <c r="CV291" s="766"/>
    </row>
    <row r="292" ht="15.75" customHeight="1">
      <c r="A292" s="714"/>
      <c r="B292" s="760"/>
      <c r="C292" s="593"/>
      <c r="D292" s="593"/>
      <c r="E292" s="593"/>
      <c r="F292" s="593"/>
      <c r="G292" s="761"/>
      <c r="H292" s="761"/>
      <c r="I292" s="761"/>
      <c r="J292" s="761"/>
      <c r="K292" s="761"/>
      <c r="L292" s="761"/>
      <c r="M292" s="762"/>
      <c r="N292" s="714"/>
      <c r="O292" s="714"/>
      <c r="P292" s="714"/>
      <c r="Q292" s="714"/>
      <c r="R292" s="714"/>
      <c r="S292" s="714"/>
      <c r="T292" s="763"/>
      <c r="U292" s="714"/>
      <c r="V292" s="762"/>
      <c r="W292" s="714"/>
      <c r="X292" s="762"/>
      <c r="Y292" s="762"/>
      <c r="Z292" s="762"/>
      <c r="AA292" s="714"/>
      <c r="AB292" s="762"/>
      <c r="AC292" s="714"/>
      <c r="AD292" s="714"/>
      <c r="AE292" s="714"/>
      <c r="AF292" s="714"/>
      <c r="AG292" s="714"/>
      <c r="AH292" s="714"/>
      <c r="AI292" s="714"/>
      <c r="AJ292" s="714"/>
      <c r="AK292" s="714"/>
      <c r="AL292" s="761"/>
      <c r="AM292" s="762"/>
      <c r="AN292" s="762"/>
      <c r="AO292" s="761"/>
      <c r="AP292" s="761"/>
      <c r="AQ292" s="762"/>
      <c r="AR292" s="593"/>
      <c r="AS292" s="714"/>
      <c r="AT292" s="714"/>
      <c r="AU292" s="714"/>
      <c r="AV292" s="714"/>
      <c r="AW292" s="714"/>
      <c r="AX292" s="593"/>
      <c r="AY292" s="714"/>
      <c r="AZ292" s="714"/>
      <c r="BA292" s="714"/>
      <c r="BB292" s="714"/>
      <c r="BC292" s="714"/>
      <c r="BD292" s="593"/>
      <c r="BE292" s="714"/>
      <c r="BF292" s="714"/>
      <c r="BG292" s="714"/>
      <c r="BH292" s="714"/>
      <c r="BI292" s="714"/>
      <c r="BJ292" s="714"/>
      <c r="BK292" s="593"/>
      <c r="BL292" s="714"/>
      <c r="BM292" s="714"/>
      <c r="BN292" s="714"/>
      <c r="BO292" s="714"/>
      <c r="BP292" s="714"/>
      <c r="BQ292" s="593"/>
      <c r="BR292" s="593"/>
      <c r="BS292" s="714"/>
      <c r="BT292" s="714"/>
      <c r="BU292" s="714"/>
      <c r="BV292" s="714"/>
      <c r="BW292" s="593"/>
      <c r="BX292" s="714"/>
      <c r="BY292" s="714"/>
      <c r="BZ292" s="714"/>
      <c r="CA292" s="714"/>
      <c r="CB292" s="714"/>
      <c r="CC292" s="714"/>
      <c r="CD292" s="759"/>
      <c r="CE292" s="714"/>
      <c r="CF292" s="765"/>
      <c r="CG292" s="765"/>
      <c r="CH292" s="765"/>
      <c r="CI292" s="765"/>
      <c r="CJ292" s="765"/>
      <c r="CK292" s="765"/>
      <c r="CL292" s="714"/>
      <c r="CM292" s="714"/>
      <c r="CN292" s="714"/>
      <c r="CO292" s="714"/>
      <c r="CP292" s="714"/>
      <c r="CQ292" s="714"/>
      <c r="CR292" s="714"/>
      <c r="CS292" s="714"/>
      <c r="CT292" s="766"/>
      <c r="CU292" s="766"/>
      <c r="CV292" s="766"/>
    </row>
    <row r="293" ht="15.75" customHeight="1">
      <c r="A293" s="714"/>
      <c r="B293" s="760"/>
      <c r="C293" s="593"/>
      <c r="D293" s="593"/>
      <c r="E293" s="593"/>
      <c r="F293" s="593"/>
      <c r="G293" s="761"/>
      <c r="H293" s="761"/>
      <c r="I293" s="761"/>
      <c r="J293" s="761"/>
      <c r="K293" s="761"/>
      <c r="L293" s="761"/>
      <c r="M293" s="762"/>
      <c r="N293" s="714"/>
      <c r="O293" s="714"/>
      <c r="P293" s="714"/>
      <c r="Q293" s="714"/>
      <c r="R293" s="714"/>
      <c r="S293" s="714"/>
      <c r="T293" s="763"/>
      <c r="U293" s="714"/>
      <c r="V293" s="762"/>
      <c r="W293" s="714"/>
      <c r="X293" s="762"/>
      <c r="Y293" s="762"/>
      <c r="Z293" s="762"/>
      <c r="AA293" s="714"/>
      <c r="AB293" s="762"/>
      <c r="AC293" s="714"/>
      <c r="AD293" s="714"/>
      <c r="AE293" s="714"/>
      <c r="AF293" s="714"/>
      <c r="AG293" s="714"/>
      <c r="AH293" s="714"/>
      <c r="AI293" s="714"/>
      <c r="AJ293" s="714"/>
      <c r="AK293" s="714"/>
      <c r="AL293" s="761"/>
      <c r="AM293" s="762"/>
      <c r="AN293" s="762"/>
      <c r="AO293" s="761"/>
      <c r="AP293" s="761"/>
      <c r="AQ293" s="762"/>
      <c r="AR293" s="593"/>
      <c r="AS293" s="714"/>
      <c r="AT293" s="714"/>
      <c r="AU293" s="714"/>
      <c r="AV293" s="714"/>
      <c r="AW293" s="714"/>
      <c r="AX293" s="593"/>
      <c r="AY293" s="714"/>
      <c r="AZ293" s="714"/>
      <c r="BA293" s="714"/>
      <c r="BB293" s="714"/>
      <c r="BC293" s="714"/>
      <c r="BD293" s="593"/>
      <c r="BE293" s="714"/>
      <c r="BF293" s="714"/>
      <c r="BG293" s="714"/>
      <c r="BH293" s="714"/>
      <c r="BI293" s="714"/>
      <c r="BJ293" s="714"/>
      <c r="BK293" s="593"/>
      <c r="BL293" s="714"/>
      <c r="BM293" s="714"/>
      <c r="BN293" s="714"/>
      <c r="BO293" s="714"/>
      <c r="BP293" s="714"/>
      <c r="BQ293" s="593"/>
      <c r="BR293" s="593"/>
      <c r="BS293" s="714"/>
      <c r="BT293" s="714"/>
      <c r="BU293" s="714"/>
      <c r="BV293" s="714"/>
      <c r="BW293" s="593"/>
      <c r="BX293" s="714"/>
      <c r="BY293" s="714"/>
      <c r="BZ293" s="714"/>
      <c r="CA293" s="714"/>
      <c r="CB293" s="714"/>
      <c r="CC293" s="714"/>
      <c r="CD293" s="759"/>
      <c r="CE293" s="714"/>
      <c r="CF293" s="765"/>
      <c r="CG293" s="765"/>
      <c r="CH293" s="765"/>
      <c r="CI293" s="765"/>
      <c r="CJ293" s="765"/>
      <c r="CK293" s="765"/>
      <c r="CL293" s="714"/>
      <c r="CM293" s="714"/>
      <c r="CN293" s="714"/>
      <c r="CO293" s="714"/>
      <c r="CP293" s="714"/>
      <c r="CQ293" s="714"/>
      <c r="CR293" s="714"/>
      <c r="CS293" s="714"/>
      <c r="CT293" s="766"/>
      <c r="CU293" s="766"/>
      <c r="CV293" s="766"/>
    </row>
    <row r="294" ht="15.75" customHeight="1">
      <c r="A294" s="714"/>
      <c r="B294" s="760"/>
      <c r="C294" s="593"/>
      <c r="D294" s="593"/>
      <c r="E294" s="593"/>
      <c r="F294" s="593"/>
      <c r="G294" s="761"/>
      <c r="H294" s="761"/>
      <c r="I294" s="761"/>
      <c r="J294" s="761"/>
      <c r="K294" s="761"/>
      <c r="L294" s="761"/>
      <c r="M294" s="762"/>
      <c r="N294" s="714"/>
      <c r="O294" s="714"/>
      <c r="P294" s="714"/>
      <c r="Q294" s="714"/>
      <c r="R294" s="714"/>
      <c r="S294" s="714"/>
      <c r="T294" s="763"/>
      <c r="U294" s="714"/>
      <c r="V294" s="762"/>
      <c r="W294" s="714"/>
      <c r="X294" s="762"/>
      <c r="Y294" s="762"/>
      <c r="Z294" s="762"/>
      <c r="AA294" s="714"/>
      <c r="AB294" s="762"/>
      <c r="AC294" s="714"/>
      <c r="AD294" s="714"/>
      <c r="AE294" s="714"/>
      <c r="AF294" s="714"/>
      <c r="AG294" s="714"/>
      <c r="AH294" s="714"/>
      <c r="AI294" s="714"/>
      <c r="AJ294" s="714"/>
      <c r="AK294" s="714"/>
      <c r="AL294" s="761"/>
      <c r="AM294" s="762"/>
      <c r="AN294" s="762"/>
      <c r="AO294" s="761"/>
      <c r="AP294" s="761"/>
      <c r="AQ294" s="762"/>
      <c r="AR294" s="593"/>
      <c r="AS294" s="714"/>
      <c r="AT294" s="714"/>
      <c r="AU294" s="714"/>
      <c r="AV294" s="714"/>
      <c r="AW294" s="714"/>
      <c r="AX294" s="593"/>
      <c r="AY294" s="714"/>
      <c r="AZ294" s="714"/>
      <c r="BA294" s="714"/>
      <c r="BB294" s="714"/>
      <c r="BC294" s="714"/>
      <c r="BD294" s="593"/>
      <c r="BE294" s="714"/>
      <c r="BF294" s="714"/>
      <c r="BG294" s="714"/>
      <c r="BH294" s="714"/>
      <c r="BI294" s="714"/>
      <c r="BJ294" s="714"/>
      <c r="BK294" s="593"/>
      <c r="BL294" s="714"/>
      <c r="BM294" s="714"/>
      <c r="BN294" s="714"/>
      <c r="BO294" s="714"/>
      <c r="BP294" s="714"/>
      <c r="BQ294" s="593"/>
      <c r="BR294" s="593"/>
      <c r="BS294" s="714"/>
      <c r="BT294" s="714"/>
      <c r="BU294" s="714"/>
      <c r="BV294" s="714"/>
      <c r="BW294" s="593"/>
      <c r="BX294" s="714"/>
      <c r="BY294" s="714"/>
      <c r="BZ294" s="714"/>
      <c r="CA294" s="714"/>
      <c r="CB294" s="714"/>
      <c r="CC294" s="714"/>
      <c r="CD294" s="759"/>
      <c r="CE294" s="714"/>
      <c r="CF294" s="765"/>
      <c r="CG294" s="765"/>
      <c r="CH294" s="765"/>
      <c r="CI294" s="765"/>
      <c r="CJ294" s="765"/>
      <c r="CK294" s="765"/>
      <c r="CL294" s="714"/>
      <c r="CM294" s="714"/>
      <c r="CN294" s="714"/>
      <c r="CO294" s="714"/>
      <c r="CP294" s="714"/>
      <c r="CQ294" s="714"/>
      <c r="CR294" s="714"/>
      <c r="CS294" s="714"/>
      <c r="CT294" s="766"/>
      <c r="CU294" s="766"/>
      <c r="CV294" s="766"/>
    </row>
    <row r="295" ht="15.75" customHeight="1">
      <c r="A295" s="714"/>
      <c r="B295" s="760"/>
      <c r="C295" s="593"/>
      <c r="D295" s="593"/>
      <c r="E295" s="593"/>
      <c r="F295" s="593"/>
      <c r="G295" s="761"/>
      <c r="H295" s="761"/>
      <c r="I295" s="761"/>
      <c r="J295" s="761"/>
      <c r="K295" s="761"/>
      <c r="L295" s="761"/>
      <c r="M295" s="762"/>
      <c r="N295" s="714"/>
      <c r="O295" s="714"/>
      <c r="P295" s="714"/>
      <c r="Q295" s="714"/>
      <c r="R295" s="714"/>
      <c r="S295" s="714"/>
      <c r="T295" s="763"/>
      <c r="U295" s="714"/>
      <c r="V295" s="762"/>
      <c r="W295" s="714"/>
      <c r="X295" s="762"/>
      <c r="Y295" s="762"/>
      <c r="Z295" s="762"/>
      <c r="AA295" s="714"/>
      <c r="AB295" s="762"/>
      <c r="AC295" s="714"/>
      <c r="AD295" s="714"/>
      <c r="AE295" s="714"/>
      <c r="AF295" s="714"/>
      <c r="AG295" s="714"/>
      <c r="AH295" s="714"/>
      <c r="AI295" s="714"/>
      <c r="AJ295" s="714"/>
      <c r="AK295" s="714"/>
      <c r="AL295" s="761"/>
      <c r="AM295" s="762"/>
      <c r="AN295" s="762"/>
      <c r="AO295" s="761"/>
      <c r="AP295" s="761"/>
      <c r="AQ295" s="762"/>
      <c r="AR295" s="593"/>
      <c r="AS295" s="714"/>
      <c r="AT295" s="714"/>
      <c r="AU295" s="714"/>
      <c r="AV295" s="714"/>
      <c r="AW295" s="714"/>
      <c r="AX295" s="593"/>
      <c r="AY295" s="714"/>
      <c r="AZ295" s="714"/>
      <c r="BA295" s="714"/>
      <c r="BB295" s="714"/>
      <c r="BC295" s="714"/>
      <c r="BD295" s="593"/>
      <c r="BE295" s="714"/>
      <c r="BF295" s="714"/>
      <c r="BG295" s="714"/>
      <c r="BH295" s="714"/>
      <c r="BI295" s="714"/>
      <c r="BJ295" s="714"/>
      <c r="BK295" s="593"/>
      <c r="BL295" s="714"/>
      <c r="BM295" s="714"/>
      <c r="BN295" s="714"/>
      <c r="BO295" s="714"/>
      <c r="BP295" s="714"/>
      <c r="BQ295" s="593"/>
      <c r="BR295" s="593"/>
      <c r="BS295" s="714"/>
      <c r="BT295" s="714"/>
      <c r="BU295" s="714"/>
      <c r="BV295" s="714"/>
      <c r="BW295" s="593"/>
      <c r="BX295" s="714"/>
      <c r="BY295" s="714"/>
      <c r="BZ295" s="714"/>
      <c r="CA295" s="714"/>
      <c r="CB295" s="714"/>
      <c r="CC295" s="714"/>
      <c r="CD295" s="759"/>
      <c r="CE295" s="714"/>
      <c r="CF295" s="765"/>
      <c r="CG295" s="765"/>
      <c r="CH295" s="765"/>
      <c r="CI295" s="765"/>
      <c r="CJ295" s="765"/>
      <c r="CK295" s="765"/>
      <c r="CL295" s="714"/>
      <c r="CM295" s="714"/>
      <c r="CN295" s="714"/>
      <c r="CO295" s="714"/>
      <c r="CP295" s="714"/>
      <c r="CQ295" s="714"/>
      <c r="CR295" s="714"/>
      <c r="CS295" s="714"/>
      <c r="CT295" s="766"/>
      <c r="CU295" s="766"/>
      <c r="CV295" s="766"/>
    </row>
    <row r="296" ht="15.75" customHeight="1">
      <c r="A296" s="714"/>
      <c r="B296" s="760"/>
      <c r="C296" s="593"/>
      <c r="D296" s="593"/>
      <c r="E296" s="593"/>
      <c r="F296" s="593"/>
      <c r="G296" s="761"/>
      <c r="H296" s="761"/>
      <c r="I296" s="761"/>
      <c r="J296" s="761"/>
      <c r="K296" s="761"/>
      <c r="L296" s="761"/>
      <c r="M296" s="762"/>
      <c r="N296" s="714"/>
      <c r="O296" s="714"/>
      <c r="P296" s="714"/>
      <c r="Q296" s="714"/>
      <c r="R296" s="714"/>
      <c r="S296" s="714"/>
      <c r="T296" s="763"/>
      <c r="U296" s="714"/>
      <c r="V296" s="762"/>
      <c r="W296" s="714"/>
      <c r="X296" s="762"/>
      <c r="Y296" s="762"/>
      <c r="Z296" s="762"/>
      <c r="AA296" s="714"/>
      <c r="AB296" s="762"/>
      <c r="AC296" s="714"/>
      <c r="AD296" s="714"/>
      <c r="AE296" s="714"/>
      <c r="AF296" s="714"/>
      <c r="AG296" s="714"/>
      <c r="AH296" s="714"/>
      <c r="AI296" s="714"/>
      <c r="AJ296" s="714"/>
      <c r="AK296" s="714"/>
      <c r="AL296" s="761"/>
      <c r="AM296" s="762"/>
      <c r="AN296" s="762"/>
      <c r="AO296" s="761"/>
      <c r="AP296" s="761"/>
      <c r="AQ296" s="762"/>
      <c r="AR296" s="593"/>
      <c r="AS296" s="714"/>
      <c r="AT296" s="714"/>
      <c r="AU296" s="714"/>
      <c r="AV296" s="714"/>
      <c r="AW296" s="714"/>
      <c r="AX296" s="593"/>
      <c r="AY296" s="714"/>
      <c r="AZ296" s="714"/>
      <c r="BA296" s="714"/>
      <c r="BB296" s="714"/>
      <c r="BC296" s="714"/>
      <c r="BD296" s="593"/>
      <c r="BE296" s="714"/>
      <c r="BF296" s="714"/>
      <c r="BG296" s="714"/>
      <c r="BH296" s="714"/>
      <c r="BI296" s="714"/>
      <c r="BJ296" s="714"/>
      <c r="BK296" s="593"/>
      <c r="BL296" s="714"/>
      <c r="BM296" s="714"/>
      <c r="BN296" s="714"/>
      <c r="BO296" s="714"/>
      <c r="BP296" s="714"/>
      <c r="BQ296" s="593"/>
      <c r="BR296" s="593"/>
      <c r="BS296" s="714"/>
      <c r="BT296" s="714"/>
      <c r="BU296" s="714"/>
      <c r="BV296" s="714"/>
      <c r="BW296" s="593"/>
      <c r="BX296" s="714"/>
      <c r="BY296" s="714"/>
      <c r="BZ296" s="714"/>
      <c r="CA296" s="714"/>
      <c r="CB296" s="714"/>
      <c r="CC296" s="714"/>
      <c r="CD296" s="759"/>
      <c r="CE296" s="714"/>
      <c r="CF296" s="765"/>
      <c r="CG296" s="765"/>
      <c r="CH296" s="765"/>
      <c r="CI296" s="765"/>
      <c r="CJ296" s="765"/>
      <c r="CK296" s="765"/>
      <c r="CL296" s="714"/>
      <c r="CM296" s="714"/>
      <c r="CN296" s="714"/>
      <c r="CO296" s="714"/>
      <c r="CP296" s="714"/>
      <c r="CQ296" s="714"/>
      <c r="CR296" s="714"/>
      <c r="CS296" s="714"/>
      <c r="CT296" s="766"/>
      <c r="CU296" s="766"/>
      <c r="CV296" s="766"/>
    </row>
    <row r="297" ht="15.75" customHeight="1">
      <c r="A297" s="714"/>
      <c r="B297" s="760"/>
      <c r="C297" s="593"/>
      <c r="D297" s="593"/>
      <c r="E297" s="593"/>
      <c r="F297" s="593"/>
      <c r="G297" s="761"/>
      <c r="H297" s="761"/>
      <c r="I297" s="761"/>
      <c r="J297" s="761"/>
      <c r="K297" s="761"/>
      <c r="L297" s="761"/>
      <c r="M297" s="762"/>
      <c r="N297" s="714"/>
      <c r="O297" s="714"/>
      <c r="P297" s="714"/>
      <c r="Q297" s="714"/>
      <c r="R297" s="714"/>
      <c r="S297" s="714"/>
      <c r="T297" s="763"/>
      <c r="U297" s="714"/>
      <c r="V297" s="762"/>
      <c r="W297" s="714"/>
      <c r="X297" s="762"/>
      <c r="Y297" s="762"/>
      <c r="Z297" s="762"/>
      <c r="AA297" s="714"/>
      <c r="AB297" s="762"/>
      <c r="AC297" s="714"/>
      <c r="AD297" s="714"/>
      <c r="AE297" s="714"/>
      <c r="AF297" s="714"/>
      <c r="AG297" s="714"/>
      <c r="AH297" s="714"/>
      <c r="AI297" s="714"/>
      <c r="AJ297" s="714"/>
      <c r="AK297" s="714"/>
      <c r="AL297" s="761"/>
      <c r="AM297" s="762"/>
      <c r="AN297" s="762"/>
      <c r="AO297" s="761"/>
      <c r="AP297" s="761"/>
      <c r="AQ297" s="762"/>
      <c r="AR297" s="593"/>
      <c r="AS297" s="714"/>
      <c r="AT297" s="714"/>
      <c r="AU297" s="714"/>
      <c r="AV297" s="714"/>
      <c r="AW297" s="714"/>
      <c r="AX297" s="593"/>
      <c r="AY297" s="714"/>
      <c r="AZ297" s="714"/>
      <c r="BA297" s="714"/>
      <c r="BB297" s="714"/>
      <c r="BC297" s="714"/>
      <c r="BD297" s="593"/>
      <c r="BE297" s="714"/>
      <c r="BF297" s="714"/>
      <c r="BG297" s="714"/>
      <c r="BH297" s="714"/>
      <c r="BI297" s="714"/>
      <c r="BJ297" s="714"/>
      <c r="BK297" s="593"/>
      <c r="BL297" s="714"/>
      <c r="BM297" s="714"/>
      <c r="BN297" s="714"/>
      <c r="BO297" s="714"/>
      <c r="BP297" s="714"/>
      <c r="BQ297" s="593"/>
      <c r="BR297" s="593"/>
      <c r="BS297" s="714"/>
      <c r="BT297" s="714"/>
      <c r="BU297" s="714"/>
      <c r="BV297" s="714"/>
      <c r="BW297" s="593"/>
      <c r="BX297" s="714"/>
      <c r="BY297" s="714"/>
      <c r="BZ297" s="714"/>
      <c r="CA297" s="714"/>
      <c r="CB297" s="714"/>
      <c r="CC297" s="714"/>
      <c r="CD297" s="759"/>
      <c r="CE297" s="714"/>
      <c r="CF297" s="765"/>
      <c r="CG297" s="765"/>
      <c r="CH297" s="765"/>
      <c r="CI297" s="765"/>
      <c r="CJ297" s="765"/>
      <c r="CK297" s="765"/>
      <c r="CL297" s="714"/>
      <c r="CM297" s="714"/>
      <c r="CN297" s="714"/>
      <c r="CO297" s="714"/>
      <c r="CP297" s="714"/>
      <c r="CQ297" s="714"/>
      <c r="CR297" s="714"/>
      <c r="CS297" s="714"/>
      <c r="CT297" s="766"/>
      <c r="CU297" s="766"/>
      <c r="CV297" s="766"/>
    </row>
    <row r="298" ht="15.75" customHeight="1">
      <c r="A298" s="714"/>
      <c r="B298" s="760"/>
      <c r="C298" s="593"/>
      <c r="D298" s="593"/>
      <c r="E298" s="593"/>
      <c r="F298" s="593"/>
      <c r="G298" s="761"/>
      <c r="H298" s="761"/>
      <c r="I298" s="761"/>
      <c r="J298" s="761"/>
      <c r="K298" s="761"/>
      <c r="L298" s="761"/>
      <c r="M298" s="762"/>
      <c r="N298" s="714"/>
      <c r="O298" s="714"/>
      <c r="P298" s="714"/>
      <c r="Q298" s="714"/>
      <c r="R298" s="714"/>
      <c r="S298" s="714"/>
      <c r="T298" s="763"/>
      <c r="U298" s="714"/>
      <c r="V298" s="762"/>
      <c r="W298" s="714"/>
      <c r="X298" s="762"/>
      <c r="Y298" s="762"/>
      <c r="Z298" s="762"/>
      <c r="AA298" s="714"/>
      <c r="AB298" s="762"/>
      <c r="AC298" s="714"/>
      <c r="AD298" s="714"/>
      <c r="AE298" s="714"/>
      <c r="AF298" s="714"/>
      <c r="AG298" s="714"/>
      <c r="AH298" s="714"/>
      <c r="AI298" s="714"/>
      <c r="AJ298" s="714"/>
      <c r="AK298" s="714"/>
      <c r="AL298" s="761"/>
      <c r="AM298" s="762"/>
      <c r="AN298" s="762"/>
      <c r="AO298" s="761"/>
      <c r="AP298" s="761"/>
      <c r="AQ298" s="762"/>
      <c r="AR298" s="593"/>
      <c r="AS298" s="714"/>
      <c r="AT298" s="714"/>
      <c r="AU298" s="714"/>
      <c r="AV298" s="714"/>
      <c r="AW298" s="714"/>
      <c r="AX298" s="593"/>
      <c r="AY298" s="714"/>
      <c r="AZ298" s="714"/>
      <c r="BA298" s="714"/>
      <c r="BB298" s="714"/>
      <c r="BC298" s="714"/>
      <c r="BD298" s="593"/>
      <c r="BE298" s="714"/>
      <c r="BF298" s="714"/>
      <c r="BG298" s="714"/>
      <c r="BH298" s="714"/>
      <c r="BI298" s="714"/>
      <c r="BJ298" s="714"/>
      <c r="BK298" s="593"/>
      <c r="BL298" s="714"/>
      <c r="BM298" s="714"/>
      <c r="BN298" s="714"/>
      <c r="BO298" s="714"/>
      <c r="BP298" s="714"/>
      <c r="BQ298" s="593"/>
      <c r="BR298" s="593"/>
      <c r="BS298" s="714"/>
      <c r="BT298" s="714"/>
      <c r="BU298" s="714"/>
      <c r="BV298" s="714"/>
      <c r="BW298" s="593"/>
      <c r="BX298" s="714"/>
      <c r="BY298" s="714"/>
      <c r="BZ298" s="714"/>
      <c r="CA298" s="714"/>
      <c r="CB298" s="714"/>
      <c r="CC298" s="714"/>
      <c r="CD298" s="759"/>
      <c r="CE298" s="714"/>
      <c r="CF298" s="765"/>
      <c r="CG298" s="765"/>
      <c r="CH298" s="765"/>
      <c r="CI298" s="765"/>
      <c r="CJ298" s="765"/>
      <c r="CK298" s="765"/>
      <c r="CL298" s="714"/>
      <c r="CM298" s="714"/>
      <c r="CN298" s="714"/>
      <c r="CO298" s="714"/>
      <c r="CP298" s="714"/>
      <c r="CQ298" s="714"/>
      <c r="CR298" s="714"/>
      <c r="CS298" s="714"/>
      <c r="CT298" s="766"/>
      <c r="CU298" s="766"/>
      <c r="CV298" s="766"/>
    </row>
    <row r="299" ht="15.75" customHeight="1">
      <c r="A299" s="714"/>
      <c r="B299" s="760"/>
      <c r="C299" s="593"/>
      <c r="D299" s="593"/>
      <c r="E299" s="593"/>
      <c r="F299" s="593"/>
      <c r="G299" s="761"/>
      <c r="H299" s="761"/>
      <c r="I299" s="761"/>
      <c r="J299" s="761"/>
      <c r="K299" s="761"/>
      <c r="L299" s="761"/>
      <c r="M299" s="762"/>
      <c r="N299" s="714"/>
      <c r="O299" s="714"/>
      <c r="P299" s="714"/>
      <c r="Q299" s="714"/>
      <c r="R299" s="714"/>
      <c r="S299" s="714"/>
      <c r="T299" s="763"/>
      <c r="U299" s="714"/>
      <c r="V299" s="762"/>
      <c r="W299" s="714"/>
      <c r="X299" s="762"/>
      <c r="Y299" s="762"/>
      <c r="Z299" s="762"/>
      <c r="AA299" s="714"/>
      <c r="AB299" s="762"/>
      <c r="AC299" s="714"/>
      <c r="AD299" s="714"/>
      <c r="AE299" s="714"/>
      <c r="AF299" s="714"/>
      <c r="AG299" s="714"/>
      <c r="AH299" s="714"/>
      <c r="AI299" s="714"/>
      <c r="AJ299" s="714"/>
      <c r="AK299" s="714"/>
      <c r="AL299" s="761"/>
      <c r="AM299" s="762"/>
      <c r="AN299" s="762"/>
      <c r="AO299" s="761"/>
      <c r="AP299" s="761"/>
      <c r="AQ299" s="762"/>
      <c r="AR299" s="593"/>
      <c r="AS299" s="714"/>
      <c r="AT299" s="714"/>
      <c r="AU299" s="714"/>
      <c r="AV299" s="714"/>
      <c r="AW299" s="714"/>
      <c r="AX299" s="593"/>
      <c r="AY299" s="714"/>
      <c r="AZ299" s="714"/>
      <c r="BA299" s="714"/>
      <c r="BB299" s="714"/>
      <c r="BC299" s="714"/>
      <c r="BD299" s="593"/>
      <c r="BE299" s="714"/>
      <c r="BF299" s="714"/>
      <c r="BG299" s="714"/>
      <c r="BH299" s="714"/>
      <c r="BI299" s="714"/>
      <c r="BJ299" s="714"/>
      <c r="BK299" s="593"/>
      <c r="BL299" s="714"/>
      <c r="BM299" s="714"/>
      <c r="BN299" s="714"/>
      <c r="BO299" s="714"/>
      <c r="BP299" s="714"/>
      <c r="BQ299" s="593"/>
      <c r="BR299" s="593"/>
      <c r="BS299" s="714"/>
      <c r="BT299" s="714"/>
      <c r="BU299" s="714"/>
      <c r="BV299" s="714"/>
      <c r="BW299" s="593"/>
      <c r="BX299" s="714"/>
      <c r="BY299" s="714"/>
      <c r="BZ299" s="714"/>
      <c r="CA299" s="714"/>
      <c r="CB299" s="714"/>
      <c r="CC299" s="714"/>
      <c r="CD299" s="759"/>
      <c r="CE299" s="714"/>
      <c r="CF299" s="765"/>
      <c r="CG299" s="765"/>
      <c r="CH299" s="765"/>
      <c r="CI299" s="765"/>
      <c r="CJ299" s="765"/>
      <c r="CK299" s="765"/>
      <c r="CL299" s="714"/>
      <c r="CM299" s="714"/>
      <c r="CN299" s="714"/>
      <c r="CO299" s="714"/>
      <c r="CP299" s="714"/>
      <c r="CQ299" s="714"/>
      <c r="CR299" s="714"/>
      <c r="CS299" s="714"/>
      <c r="CT299" s="766"/>
      <c r="CU299" s="766"/>
      <c r="CV299" s="766"/>
    </row>
    <row r="300" ht="15.75" customHeight="1">
      <c r="A300" s="714"/>
      <c r="B300" s="760"/>
      <c r="C300" s="593"/>
      <c r="D300" s="593"/>
      <c r="E300" s="593"/>
      <c r="F300" s="593"/>
      <c r="G300" s="761"/>
      <c r="H300" s="761"/>
      <c r="I300" s="761"/>
      <c r="J300" s="761"/>
      <c r="K300" s="761"/>
      <c r="L300" s="761"/>
      <c r="M300" s="762"/>
      <c r="N300" s="714"/>
      <c r="O300" s="714"/>
      <c r="P300" s="714"/>
      <c r="Q300" s="714"/>
      <c r="R300" s="714"/>
      <c r="S300" s="714"/>
      <c r="T300" s="763"/>
      <c r="U300" s="714"/>
      <c r="V300" s="762"/>
      <c r="W300" s="714"/>
      <c r="X300" s="762"/>
      <c r="Y300" s="762"/>
      <c r="Z300" s="762"/>
      <c r="AA300" s="714"/>
      <c r="AB300" s="762"/>
      <c r="AC300" s="714"/>
      <c r="AD300" s="714"/>
      <c r="AE300" s="714"/>
      <c r="AF300" s="714"/>
      <c r="AG300" s="714"/>
      <c r="AH300" s="714"/>
      <c r="AI300" s="714"/>
      <c r="AJ300" s="714"/>
      <c r="AK300" s="714"/>
      <c r="AL300" s="761"/>
      <c r="AM300" s="762"/>
      <c r="AN300" s="762"/>
      <c r="AO300" s="761"/>
      <c r="AP300" s="761"/>
      <c r="AQ300" s="762"/>
      <c r="AR300" s="593"/>
      <c r="AS300" s="714"/>
      <c r="AT300" s="714"/>
      <c r="AU300" s="714"/>
      <c r="AV300" s="714"/>
      <c r="AW300" s="714"/>
      <c r="AX300" s="593"/>
      <c r="AY300" s="714"/>
      <c r="AZ300" s="714"/>
      <c r="BA300" s="714"/>
      <c r="BB300" s="714"/>
      <c r="BC300" s="714"/>
      <c r="BD300" s="593"/>
      <c r="BE300" s="714"/>
      <c r="BF300" s="714"/>
      <c r="BG300" s="714"/>
      <c r="BH300" s="714"/>
      <c r="BI300" s="714"/>
      <c r="BJ300" s="714"/>
      <c r="BK300" s="593"/>
      <c r="BL300" s="714"/>
      <c r="BM300" s="714"/>
      <c r="BN300" s="714"/>
      <c r="BO300" s="714"/>
      <c r="BP300" s="714"/>
      <c r="BQ300" s="593"/>
      <c r="BR300" s="593"/>
      <c r="BS300" s="714"/>
      <c r="BT300" s="714"/>
      <c r="BU300" s="714"/>
      <c r="BV300" s="714"/>
      <c r="BW300" s="593"/>
      <c r="BX300" s="714"/>
      <c r="BY300" s="714"/>
      <c r="BZ300" s="714"/>
      <c r="CA300" s="714"/>
      <c r="CB300" s="714"/>
      <c r="CC300" s="714"/>
      <c r="CD300" s="759"/>
      <c r="CE300" s="714"/>
      <c r="CF300" s="765"/>
      <c r="CG300" s="765"/>
      <c r="CH300" s="765"/>
      <c r="CI300" s="765"/>
      <c r="CJ300" s="765"/>
      <c r="CK300" s="765"/>
      <c r="CL300" s="714"/>
      <c r="CM300" s="714"/>
      <c r="CN300" s="714"/>
      <c r="CO300" s="714"/>
      <c r="CP300" s="714"/>
      <c r="CQ300" s="714"/>
      <c r="CR300" s="714"/>
      <c r="CS300" s="714"/>
      <c r="CT300" s="766"/>
      <c r="CU300" s="766"/>
      <c r="CV300" s="766"/>
    </row>
    <row r="301" ht="15.75" customHeight="1">
      <c r="A301" s="714"/>
      <c r="B301" s="760"/>
      <c r="C301" s="593"/>
      <c r="D301" s="593"/>
      <c r="E301" s="593"/>
      <c r="F301" s="593"/>
      <c r="G301" s="761"/>
      <c r="H301" s="761"/>
      <c r="I301" s="761"/>
      <c r="J301" s="761"/>
      <c r="K301" s="761"/>
      <c r="L301" s="761"/>
      <c r="M301" s="762"/>
      <c r="N301" s="714"/>
      <c r="O301" s="714"/>
      <c r="P301" s="714"/>
      <c r="Q301" s="714"/>
      <c r="R301" s="714"/>
      <c r="S301" s="714"/>
      <c r="T301" s="763"/>
      <c r="U301" s="714"/>
      <c r="V301" s="762"/>
      <c r="W301" s="714"/>
      <c r="X301" s="762"/>
      <c r="Y301" s="762"/>
      <c r="Z301" s="762"/>
      <c r="AA301" s="714"/>
      <c r="AB301" s="762"/>
      <c r="AC301" s="714"/>
      <c r="AD301" s="714"/>
      <c r="AE301" s="714"/>
      <c r="AF301" s="714"/>
      <c r="AG301" s="714"/>
      <c r="AH301" s="714"/>
      <c r="AI301" s="714"/>
      <c r="AJ301" s="714"/>
      <c r="AK301" s="714"/>
      <c r="AL301" s="761"/>
      <c r="AM301" s="762"/>
      <c r="AN301" s="762"/>
      <c r="AO301" s="761"/>
      <c r="AP301" s="761"/>
      <c r="AQ301" s="762"/>
      <c r="AR301" s="593"/>
      <c r="AS301" s="714"/>
      <c r="AT301" s="714"/>
      <c r="AU301" s="714"/>
      <c r="AV301" s="714"/>
      <c r="AW301" s="714"/>
      <c r="AX301" s="593"/>
      <c r="AY301" s="714"/>
      <c r="AZ301" s="714"/>
      <c r="BA301" s="714"/>
      <c r="BB301" s="714"/>
      <c r="BC301" s="714"/>
      <c r="BD301" s="593"/>
      <c r="BE301" s="714"/>
      <c r="BF301" s="714"/>
      <c r="BG301" s="714"/>
      <c r="BH301" s="714"/>
      <c r="BI301" s="714"/>
      <c r="BJ301" s="714"/>
      <c r="BK301" s="593"/>
      <c r="BL301" s="714"/>
      <c r="BM301" s="714"/>
      <c r="BN301" s="714"/>
      <c r="BO301" s="714"/>
      <c r="BP301" s="714"/>
      <c r="BQ301" s="593"/>
      <c r="BR301" s="593"/>
      <c r="BS301" s="714"/>
      <c r="BT301" s="714"/>
      <c r="BU301" s="714"/>
      <c r="BV301" s="714"/>
      <c r="BW301" s="593"/>
      <c r="BX301" s="714"/>
      <c r="BY301" s="714"/>
      <c r="BZ301" s="714"/>
      <c r="CA301" s="714"/>
      <c r="CB301" s="714"/>
      <c r="CC301" s="714"/>
      <c r="CD301" s="759"/>
      <c r="CE301" s="714"/>
      <c r="CF301" s="765"/>
      <c r="CG301" s="765"/>
      <c r="CH301" s="765"/>
      <c r="CI301" s="765"/>
      <c r="CJ301" s="765"/>
      <c r="CK301" s="765"/>
      <c r="CL301" s="714"/>
      <c r="CM301" s="714"/>
      <c r="CN301" s="714"/>
      <c r="CO301" s="714"/>
      <c r="CP301" s="714"/>
      <c r="CQ301" s="714"/>
      <c r="CR301" s="714"/>
      <c r="CS301" s="714"/>
      <c r="CT301" s="766"/>
      <c r="CU301" s="766"/>
      <c r="CV301" s="766"/>
    </row>
    <row r="302" ht="15.75" customHeight="1">
      <c r="A302" s="714"/>
      <c r="B302" s="760"/>
      <c r="C302" s="593"/>
      <c r="D302" s="593"/>
      <c r="E302" s="593"/>
      <c r="F302" s="593"/>
      <c r="G302" s="761"/>
      <c r="H302" s="761"/>
      <c r="I302" s="761"/>
      <c r="J302" s="761"/>
      <c r="K302" s="761"/>
      <c r="L302" s="761"/>
      <c r="M302" s="762"/>
      <c r="N302" s="714"/>
      <c r="O302" s="714"/>
      <c r="P302" s="714"/>
      <c r="Q302" s="714"/>
      <c r="R302" s="714"/>
      <c r="S302" s="714"/>
      <c r="T302" s="763"/>
      <c r="U302" s="714"/>
      <c r="V302" s="762"/>
      <c r="W302" s="714"/>
      <c r="X302" s="762"/>
      <c r="Y302" s="762"/>
      <c r="Z302" s="762"/>
      <c r="AA302" s="714"/>
      <c r="AB302" s="762"/>
      <c r="AC302" s="714"/>
      <c r="AD302" s="714"/>
      <c r="AE302" s="714"/>
      <c r="AF302" s="714"/>
      <c r="AG302" s="714"/>
      <c r="AH302" s="714"/>
      <c r="AI302" s="714"/>
      <c r="AJ302" s="714"/>
      <c r="AK302" s="714"/>
      <c r="AL302" s="761"/>
      <c r="AM302" s="762"/>
      <c r="AN302" s="762"/>
      <c r="AO302" s="761"/>
      <c r="AP302" s="761"/>
      <c r="AQ302" s="762"/>
      <c r="AR302" s="593"/>
      <c r="AS302" s="714"/>
      <c r="AT302" s="714"/>
      <c r="AU302" s="714"/>
      <c r="AV302" s="714"/>
      <c r="AW302" s="714"/>
      <c r="AX302" s="593"/>
      <c r="AY302" s="714"/>
      <c r="AZ302" s="714"/>
      <c r="BA302" s="714"/>
      <c r="BB302" s="714"/>
      <c r="BC302" s="714"/>
      <c r="BD302" s="593"/>
      <c r="BE302" s="714"/>
      <c r="BF302" s="714"/>
      <c r="BG302" s="714"/>
      <c r="BH302" s="714"/>
      <c r="BI302" s="714"/>
      <c r="BJ302" s="714"/>
      <c r="BK302" s="593"/>
      <c r="BL302" s="714"/>
      <c r="BM302" s="714"/>
      <c r="BN302" s="714"/>
      <c r="BO302" s="714"/>
      <c r="BP302" s="714"/>
      <c r="BQ302" s="593"/>
      <c r="BR302" s="593"/>
      <c r="BS302" s="714"/>
      <c r="BT302" s="714"/>
      <c r="BU302" s="714"/>
      <c r="BV302" s="714"/>
      <c r="BW302" s="593"/>
      <c r="BX302" s="714"/>
      <c r="BY302" s="714"/>
      <c r="BZ302" s="714"/>
      <c r="CA302" s="714"/>
      <c r="CB302" s="714"/>
      <c r="CC302" s="714"/>
      <c r="CD302" s="759"/>
      <c r="CE302" s="714"/>
      <c r="CF302" s="765"/>
      <c r="CG302" s="765"/>
      <c r="CH302" s="765"/>
      <c r="CI302" s="765"/>
      <c r="CJ302" s="765"/>
      <c r="CK302" s="765"/>
      <c r="CL302" s="714"/>
      <c r="CM302" s="714"/>
      <c r="CN302" s="714"/>
      <c r="CO302" s="714"/>
      <c r="CP302" s="714"/>
      <c r="CQ302" s="714"/>
      <c r="CR302" s="714"/>
      <c r="CS302" s="714"/>
      <c r="CT302" s="766"/>
      <c r="CU302" s="766"/>
      <c r="CV302" s="766"/>
    </row>
    <row r="303" ht="15.75" customHeight="1">
      <c r="A303" s="714"/>
      <c r="B303" s="760"/>
      <c r="C303" s="593"/>
      <c r="D303" s="593"/>
      <c r="E303" s="593"/>
      <c r="F303" s="593"/>
      <c r="G303" s="761"/>
      <c r="H303" s="761"/>
      <c r="I303" s="761"/>
      <c r="J303" s="761"/>
      <c r="K303" s="761"/>
      <c r="L303" s="761"/>
      <c r="M303" s="762"/>
      <c r="N303" s="714"/>
      <c r="O303" s="714"/>
      <c r="P303" s="714"/>
      <c r="Q303" s="714"/>
      <c r="R303" s="714"/>
      <c r="S303" s="714"/>
      <c r="T303" s="763"/>
      <c r="U303" s="714"/>
      <c r="V303" s="762"/>
      <c r="W303" s="714"/>
      <c r="X303" s="762"/>
      <c r="Y303" s="762"/>
      <c r="Z303" s="762"/>
      <c r="AA303" s="714"/>
      <c r="AB303" s="762"/>
      <c r="AC303" s="714"/>
      <c r="AD303" s="714"/>
      <c r="AE303" s="714"/>
      <c r="AF303" s="714"/>
      <c r="AG303" s="714"/>
      <c r="AH303" s="714"/>
      <c r="AI303" s="714"/>
      <c r="AJ303" s="714"/>
      <c r="AK303" s="714"/>
      <c r="AL303" s="761"/>
      <c r="AM303" s="762"/>
      <c r="AN303" s="762"/>
      <c r="AO303" s="761"/>
      <c r="AP303" s="761"/>
      <c r="AQ303" s="762"/>
      <c r="AR303" s="593"/>
      <c r="AS303" s="714"/>
      <c r="AT303" s="714"/>
      <c r="AU303" s="714"/>
      <c r="AV303" s="714"/>
      <c r="AW303" s="714"/>
      <c r="AX303" s="593"/>
      <c r="AY303" s="714"/>
      <c r="AZ303" s="714"/>
      <c r="BA303" s="714"/>
      <c r="BB303" s="714"/>
      <c r="BC303" s="714"/>
      <c r="BD303" s="593"/>
      <c r="BE303" s="714"/>
      <c r="BF303" s="714"/>
      <c r="BG303" s="714"/>
      <c r="BH303" s="714"/>
      <c r="BI303" s="714"/>
      <c r="BJ303" s="714"/>
      <c r="BK303" s="593"/>
      <c r="BL303" s="714"/>
      <c r="BM303" s="714"/>
      <c r="BN303" s="714"/>
      <c r="BO303" s="714"/>
      <c r="BP303" s="714"/>
      <c r="BQ303" s="593"/>
      <c r="BR303" s="593"/>
      <c r="BS303" s="714"/>
      <c r="BT303" s="714"/>
      <c r="BU303" s="714"/>
      <c r="BV303" s="714"/>
      <c r="BW303" s="593"/>
      <c r="BX303" s="714"/>
      <c r="BY303" s="714"/>
      <c r="BZ303" s="714"/>
      <c r="CA303" s="714"/>
      <c r="CB303" s="714"/>
      <c r="CC303" s="714"/>
      <c r="CD303" s="759"/>
      <c r="CE303" s="714"/>
      <c r="CF303" s="765"/>
      <c r="CG303" s="765"/>
      <c r="CH303" s="765"/>
      <c r="CI303" s="765"/>
      <c r="CJ303" s="765"/>
      <c r="CK303" s="765"/>
      <c r="CL303" s="714"/>
      <c r="CM303" s="714"/>
      <c r="CN303" s="714"/>
      <c r="CO303" s="714"/>
      <c r="CP303" s="714"/>
      <c r="CQ303" s="714"/>
      <c r="CR303" s="714"/>
      <c r="CS303" s="714"/>
      <c r="CT303" s="766"/>
      <c r="CU303" s="766"/>
      <c r="CV303" s="766"/>
    </row>
    <row r="304" ht="15.75" customHeight="1">
      <c r="A304" s="714"/>
      <c r="B304" s="760"/>
      <c r="C304" s="593"/>
      <c r="D304" s="593"/>
      <c r="E304" s="593"/>
      <c r="F304" s="593"/>
      <c r="G304" s="761"/>
      <c r="H304" s="761"/>
      <c r="I304" s="761"/>
      <c r="J304" s="761"/>
      <c r="K304" s="761"/>
      <c r="L304" s="761"/>
      <c r="M304" s="762"/>
      <c r="N304" s="714"/>
      <c r="O304" s="714"/>
      <c r="P304" s="714"/>
      <c r="Q304" s="714"/>
      <c r="R304" s="714"/>
      <c r="S304" s="714"/>
      <c r="T304" s="763"/>
      <c r="U304" s="714"/>
      <c r="V304" s="762"/>
      <c r="W304" s="714"/>
      <c r="X304" s="762"/>
      <c r="Y304" s="762"/>
      <c r="Z304" s="762"/>
      <c r="AA304" s="714"/>
      <c r="AB304" s="762"/>
      <c r="AC304" s="714"/>
      <c r="AD304" s="714"/>
      <c r="AE304" s="714"/>
      <c r="AF304" s="714"/>
      <c r="AG304" s="714"/>
      <c r="AH304" s="714"/>
      <c r="AI304" s="714"/>
      <c r="AJ304" s="714"/>
      <c r="AK304" s="714"/>
      <c r="AL304" s="761"/>
      <c r="AM304" s="762"/>
      <c r="AN304" s="762"/>
      <c r="AO304" s="761"/>
      <c r="AP304" s="761"/>
      <c r="AQ304" s="762"/>
      <c r="AR304" s="593"/>
      <c r="AS304" s="714"/>
      <c r="AT304" s="714"/>
      <c r="AU304" s="714"/>
      <c r="AV304" s="714"/>
      <c r="AW304" s="714"/>
      <c r="AX304" s="593"/>
      <c r="AY304" s="714"/>
      <c r="AZ304" s="714"/>
      <c r="BA304" s="714"/>
      <c r="BB304" s="714"/>
      <c r="BC304" s="714"/>
      <c r="BD304" s="593"/>
      <c r="BE304" s="714"/>
      <c r="BF304" s="714"/>
      <c r="BG304" s="714"/>
      <c r="BH304" s="714"/>
      <c r="BI304" s="714"/>
      <c r="BJ304" s="714"/>
      <c r="BK304" s="593"/>
      <c r="BL304" s="714"/>
      <c r="BM304" s="714"/>
      <c r="BN304" s="714"/>
      <c r="BO304" s="714"/>
      <c r="BP304" s="714"/>
      <c r="BQ304" s="593"/>
      <c r="BR304" s="593"/>
      <c r="BS304" s="714"/>
      <c r="BT304" s="714"/>
      <c r="BU304" s="714"/>
      <c r="BV304" s="714"/>
      <c r="BW304" s="593"/>
      <c r="BX304" s="714"/>
      <c r="BY304" s="714"/>
      <c r="BZ304" s="714"/>
      <c r="CA304" s="714"/>
      <c r="CB304" s="714"/>
      <c r="CC304" s="714"/>
      <c r="CD304" s="759"/>
      <c r="CE304" s="714"/>
      <c r="CF304" s="765"/>
      <c r="CG304" s="765"/>
      <c r="CH304" s="765"/>
      <c r="CI304" s="765"/>
      <c r="CJ304" s="765"/>
      <c r="CK304" s="765"/>
      <c r="CL304" s="714"/>
      <c r="CM304" s="714"/>
      <c r="CN304" s="714"/>
      <c r="CO304" s="714"/>
      <c r="CP304" s="714"/>
      <c r="CQ304" s="714"/>
      <c r="CR304" s="714"/>
      <c r="CS304" s="714"/>
      <c r="CT304" s="766"/>
      <c r="CU304" s="766"/>
      <c r="CV304" s="766"/>
    </row>
    <row r="305" ht="15.75" customHeight="1">
      <c r="A305" s="714"/>
      <c r="B305" s="760"/>
      <c r="C305" s="593"/>
      <c r="D305" s="593"/>
      <c r="E305" s="593"/>
      <c r="F305" s="593"/>
      <c r="G305" s="761"/>
      <c r="H305" s="761"/>
      <c r="I305" s="761"/>
      <c r="J305" s="761"/>
      <c r="K305" s="761"/>
      <c r="L305" s="761"/>
      <c r="M305" s="762"/>
      <c r="N305" s="714"/>
      <c r="O305" s="714"/>
      <c r="P305" s="714"/>
      <c r="Q305" s="714"/>
      <c r="R305" s="714"/>
      <c r="S305" s="714"/>
      <c r="T305" s="763"/>
      <c r="U305" s="714"/>
      <c r="V305" s="762"/>
      <c r="W305" s="714"/>
      <c r="X305" s="762"/>
      <c r="Y305" s="762"/>
      <c r="Z305" s="762"/>
      <c r="AA305" s="714"/>
      <c r="AB305" s="762"/>
      <c r="AC305" s="714"/>
      <c r="AD305" s="714"/>
      <c r="AE305" s="714"/>
      <c r="AF305" s="714"/>
      <c r="AG305" s="714"/>
      <c r="AH305" s="714"/>
      <c r="AI305" s="714"/>
      <c r="AJ305" s="714"/>
      <c r="AK305" s="714"/>
      <c r="AL305" s="761"/>
      <c r="AM305" s="762"/>
      <c r="AN305" s="762"/>
      <c r="AO305" s="761"/>
      <c r="AP305" s="761"/>
      <c r="AQ305" s="762"/>
      <c r="AR305" s="593"/>
      <c r="AS305" s="714"/>
      <c r="AT305" s="714"/>
      <c r="AU305" s="714"/>
      <c r="AV305" s="714"/>
      <c r="AW305" s="714"/>
      <c r="AX305" s="593"/>
      <c r="AY305" s="714"/>
      <c r="AZ305" s="714"/>
      <c r="BA305" s="714"/>
      <c r="BB305" s="714"/>
      <c r="BC305" s="714"/>
      <c r="BD305" s="593"/>
      <c r="BE305" s="714"/>
      <c r="BF305" s="714"/>
      <c r="BG305" s="714"/>
      <c r="BH305" s="714"/>
      <c r="BI305" s="714"/>
      <c r="BJ305" s="714"/>
      <c r="BK305" s="593"/>
      <c r="BL305" s="714"/>
      <c r="BM305" s="714"/>
      <c r="BN305" s="714"/>
      <c r="BO305" s="714"/>
      <c r="BP305" s="714"/>
      <c r="BQ305" s="593"/>
      <c r="BR305" s="593"/>
      <c r="BS305" s="714"/>
      <c r="BT305" s="714"/>
      <c r="BU305" s="714"/>
      <c r="BV305" s="714"/>
      <c r="BW305" s="593"/>
      <c r="BX305" s="714"/>
      <c r="BY305" s="714"/>
      <c r="BZ305" s="714"/>
      <c r="CA305" s="714"/>
      <c r="CB305" s="714"/>
      <c r="CC305" s="714"/>
      <c r="CD305" s="759"/>
      <c r="CE305" s="714"/>
      <c r="CF305" s="765"/>
      <c r="CG305" s="765"/>
      <c r="CH305" s="765"/>
      <c r="CI305" s="765"/>
      <c r="CJ305" s="765"/>
      <c r="CK305" s="765"/>
      <c r="CL305" s="714"/>
      <c r="CM305" s="714"/>
      <c r="CN305" s="714"/>
      <c r="CO305" s="714"/>
      <c r="CP305" s="714"/>
      <c r="CQ305" s="714"/>
      <c r="CR305" s="714"/>
      <c r="CS305" s="714"/>
      <c r="CT305" s="766"/>
      <c r="CU305" s="766"/>
      <c r="CV305" s="766"/>
    </row>
    <row r="306" ht="15.75" customHeight="1">
      <c r="A306" s="714"/>
      <c r="B306" s="760"/>
      <c r="C306" s="593"/>
      <c r="D306" s="593"/>
      <c r="E306" s="593"/>
      <c r="F306" s="593"/>
      <c r="G306" s="761"/>
      <c r="H306" s="761"/>
      <c r="I306" s="761"/>
      <c r="J306" s="761"/>
      <c r="K306" s="761"/>
      <c r="L306" s="761"/>
      <c r="M306" s="762"/>
      <c r="N306" s="714"/>
      <c r="O306" s="714"/>
      <c r="P306" s="714"/>
      <c r="Q306" s="714"/>
      <c r="R306" s="714"/>
      <c r="S306" s="714"/>
      <c r="T306" s="763"/>
      <c r="U306" s="714"/>
      <c r="V306" s="762"/>
      <c r="W306" s="714"/>
      <c r="X306" s="762"/>
      <c r="Y306" s="762"/>
      <c r="Z306" s="762"/>
      <c r="AA306" s="714"/>
      <c r="AB306" s="762"/>
      <c r="AC306" s="714"/>
      <c r="AD306" s="714"/>
      <c r="AE306" s="714"/>
      <c r="AF306" s="714"/>
      <c r="AG306" s="714"/>
      <c r="AH306" s="714"/>
      <c r="AI306" s="714"/>
      <c r="AJ306" s="714"/>
      <c r="AK306" s="714"/>
      <c r="AL306" s="761"/>
      <c r="AM306" s="762"/>
      <c r="AN306" s="762"/>
      <c r="AO306" s="761"/>
      <c r="AP306" s="761"/>
      <c r="AQ306" s="762"/>
      <c r="AR306" s="593"/>
      <c r="AS306" s="714"/>
      <c r="AT306" s="714"/>
      <c r="AU306" s="714"/>
      <c r="AV306" s="714"/>
      <c r="AW306" s="714"/>
      <c r="AX306" s="593"/>
      <c r="AY306" s="714"/>
      <c r="AZ306" s="714"/>
      <c r="BA306" s="714"/>
      <c r="BB306" s="714"/>
      <c r="BC306" s="714"/>
      <c r="BD306" s="593"/>
      <c r="BE306" s="714"/>
      <c r="BF306" s="714"/>
      <c r="BG306" s="714"/>
      <c r="BH306" s="714"/>
      <c r="BI306" s="714"/>
      <c r="BJ306" s="714"/>
      <c r="BK306" s="593"/>
      <c r="BL306" s="714"/>
      <c r="BM306" s="714"/>
      <c r="BN306" s="714"/>
      <c r="BO306" s="714"/>
      <c r="BP306" s="714"/>
      <c r="BQ306" s="593"/>
      <c r="BR306" s="593"/>
      <c r="BS306" s="714"/>
      <c r="BT306" s="714"/>
      <c r="BU306" s="714"/>
      <c r="BV306" s="714"/>
      <c r="BW306" s="593"/>
      <c r="BX306" s="714"/>
      <c r="BY306" s="714"/>
      <c r="BZ306" s="714"/>
      <c r="CA306" s="714"/>
      <c r="CB306" s="714"/>
      <c r="CC306" s="714"/>
      <c r="CD306" s="759"/>
      <c r="CE306" s="714"/>
      <c r="CF306" s="765"/>
      <c r="CG306" s="765"/>
      <c r="CH306" s="765"/>
      <c r="CI306" s="765"/>
      <c r="CJ306" s="765"/>
      <c r="CK306" s="765"/>
      <c r="CL306" s="714"/>
      <c r="CM306" s="714"/>
      <c r="CN306" s="714"/>
      <c r="CO306" s="714"/>
      <c r="CP306" s="714"/>
      <c r="CQ306" s="714"/>
      <c r="CR306" s="714"/>
      <c r="CS306" s="714"/>
      <c r="CT306" s="766"/>
      <c r="CU306" s="766"/>
      <c r="CV306" s="766"/>
    </row>
    <row r="307" ht="15.75" customHeight="1">
      <c r="A307" s="714"/>
      <c r="B307" s="760"/>
      <c r="C307" s="593"/>
      <c r="D307" s="593"/>
      <c r="E307" s="593"/>
      <c r="F307" s="593"/>
      <c r="G307" s="761"/>
      <c r="H307" s="761"/>
      <c r="I307" s="761"/>
      <c r="J307" s="761"/>
      <c r="K307" s="761"/>
      <c r="L307" s="761"/>
      <c r="M307" s="762"/>
      <c r="N307" s="714"/>
      <c r="O307" s="714"/>
      <c r="P307" s="714"/>
      <c r="Q307" s="714"/>
      <c r="R307" s="714"/>
      <c r="S307" s="714"/>
      <c r="T307" s="763"/>
      <c r="U307" s="714"/>
      <c r="V307" s="762"/>
      <c r="W307" s="714"/>
      <c r="X307" s="762"/>
      <c r="Y307" s="762"/>
      <c r="Z307" s="762"/>
      <c r="AA307" s="714"/>
      <c r="AB307" s="762"/>
      <c r="AC307" s="714"/>
      <c r="AD307" s="714"/>
      <c r="AE307" s="714"/>
      <c r="AF307" s="714"/>
      <c r="AG307" s="714"/>
      <c r="AH307" s="714"/>
      <c r="AI307" s="714"/>
      <c r="AJ307" s="714"/>
      <c r="AK307" s="714"/>
      <c r="AL307" s="761"/>
      <c r="AM307" s="762"/>
      <c r="AN307" s="762"/>
      <c r="AO307" s="761"/>
      <c r="AP307" s="761"/>
      <c r="AQ307" s="762"/>
      <c r="AR307" s="593"/>
      <c r="AS307" s="714"/>
      <c r="AT307" s="714"/>
      <c r="AU307" s="714"/>
      <c r="AV307" s="714"/>
      <c r="AW307" s="714"/>
      <c r="AX307" s="593"/>
      <c r="AY307" s="714"/>
      <c r="AZ307" s="714"/>
      <c r="BA307" s="714"/>
      <c r="BB307" s="714"/>
      <c r="BC307" s="714"/>
      <c r="BD307" s="593"/>
      <c r="BE307" s="714"/>
      <c r="BF307" s="714"/>
      <c r="BG307" s="714"/>
      <c r="BH307" s="714"/>
      <c r="BI307" s="714"/>
      <c r="BJ307" s="714"/>
      <c r="BK307" s="593"/>
      <c r="BL307" s="714"/>
      <c r="BM307" s="714"/>
      <c r="BN307" s="714"/>
      <c r="BO307" s="714"/>
      <c r="BP307" s="714"/>
      <c r="BQ307" s="593"/>
      <c r="BR307" s="593"/>
      <c r="BS307" s="714"/>
      <c r="BT307" s="714"/>
      <c r="BU307" s="714"/>
      <c r="BV307" s="714"/>
      <c r="BW307" s="593"/>
      <c r="BX307" s="714"/>
      <c r="BY307" s="714"/>
      <c r="BZ307" s="714"/>
      <c r="CA307" s="714"/>
      <c r="CB307" s="714"/>
      <c r="CC307" s="714"/>
      <c r="CD307" s="759"/>
      <c r="CE307" s="714"/>
      <c r="CF307" s="765"/>
      <c r="CG307" s="765"/>
      <c r="CH307" s="765"/>
      <c r="CI307" s="765"/>
      <c r="CJ307" s="765"/>
      <c r="CK307" s="765"/>
      <c r="CL307" s="714"/>
      <c r="CM307" s="714"/>
      <c r="CN307" s="714"/>
      <c r="CO307" s="714"/>
      <c r="CP307" s="714"/>
      <c r="CQ307" s="714"/>
      <c r="CR307" s="714"/>
      <c r="CS307" s="714"/>
      <c r="CT307" s="766"/>
      <c r="CU307" s="766"/>
      <c r="CV307" s="766"/>
    </row>
    <row r="308" ht="15.75" customHeight="1">
      <c r="A308" s="714"/>
      <c r="B308" s="760"/>
      <c r="C308" s="593"/>
      <c r="D308" s="593"/>
      <c r="E308" s="593"/>
      <c r="F308" s="593"/>
      <c r="G308" s="761"/>
      <c r="H308" s="761"/>
      <c r="I308" s="761"/>
      <c r="J308" s="761"/>
      <c r="K308" s="761"/>
      <c r="L308" s="761"/>
      <c r="M308" s="762"/>
      <c r="N308" s="714"/>
      <c r="O308" s="714"/>
      <c r="P308" s="714"/>
      <c r="Q308" s="714"/>
      <c r="R308" s="714"/>
      <c r="S308" s="714"/>
      <c r="T308" s="763"/>
      <c r="U308" s="714"/>
      <c r="V308" s="762"/>
      <c r="W308" s="714"/>
      <c r="X308" s="762"/>
      <c r="Y308" s="762"/>
      <c r="Z308" s="762"/>
      <c r="AA308" s="714"/>
      <c r="AB308" s="762"/>
      <c r="AC308" s="714"/>
      <c r="AD308" s="714"/>
      <c r="AE308" s="714"/>
      <c r="AF308" s="714"/>
      <c r="AG308" s="714"/>
      <c r="AH308" s="714"/>
      <c r="AI308" s="714"/>
      <c r="AJ308" s="714"/>
      <c r="AK308" s="714"/>
      <c r="AL308" s="761"/>
      <c r="AM308" s="762"/>
      <c r="AN308" s="762"/>
      <c r="AO308" s="761"/>
      <c r="AP308" s="761"/>
      <c r="AQ308" s="762"/>
      <c r="AR308" s="593"/>
      <c r="AS308" s="714"/>
      <c r="AT308" s="714"/>
      <c r="AU308" s="714"/>
      <c r="AV308" s="714"/>
      <c r="AW308" s="714"/>
      <c r="AX308" s="593"/>
      <c r="AY308" s="714"/>
      <c r="AZ308" s="714"/>
      <c r="BA308" s="714"/>
      <c r="BB308" s="714"/>
      <c r="BC308" s="714"/>
      <c r="BD308" s="593"/>
      <c r="BE308" s="714"/>
      <c r="BF308" s="714"/>
      <c r="BG308" s="714"/>
      <c r="BH308" s="714"/>
      <c r="BI308" s="714"/>
      <c r="BJ308" s="714"/>
      <c r="BK308" s="593"/>
      <c r="BL308" s="714"/>
      <c r="BM308" s="714"/>
      <c r="BN308" s="714"/>
      <c r="BO308" s="714"/>
      <c r="BP308" s="714"/>
      <c r="BQ308" s="593"/>
      <c r="BR308" s="593"/>
      <c r="BS308" s="714"/>
      <c r="BT308" s="714"/>
      <c r="BU308" s="714"/>
      <c r="BV308" s="714"/>
      <c r="BW308" s="593"/>
      <c r="BX308" s="714"/>
      <c r="BY308" s="714"/>
      <c r="BZ308" s="714"/>
      <c r="CA308" s="714"/>
      <c r="CB308" s="714"/>
      <c r="CC308" s="714"/>
      <c r="CD308" s="759"/>
      <c r="CE308" s="714"/>
      <c r="CF308" s="765"/>
      <c r="CG308" s="765"/>
      <c r="CH308" s="765"/>
      <c r="CI308" s="765"/>
      <c r="CJ308" s="765"/>
      <c r="CK308" s="765"/>
      <c r="CL308" s="714"/>
      <c r="CM308" s="714"/>
      <c r="CN308" s="714"/>
      <c r="CO308" s="714"/>
      <c r="CP308" s="714"/>
      <c r="CQ308" s="714"/>
      <c r="CR308" s="714"/>
      <c r="CS308" s="714"/>
      <c r="CT308" s="766"/>
      <c r="CU308" s="766"/>
      <c r="CV308" s="766"/>
    </row>
    <row r="309" ht="15.75" customHeight="1">
      <c r="A309" s="714"/>
      <c r="B309" s="760"/>
      <c r="C309" s="593"/>
      <c r="D309" s="593"/>
      <c r="E309" s="593"/>
      <c r="F309" s="593"/>
      <c r="G309" s="761"/>
      <c r="H309" s="761"/>
      <c r="I309" s="761"/>
      <c r="J309" s="761"/>
      <c r="K309" s="761"/>
      <c r="L309" s="761"/>
      <c r="M309" s="762"/>
      <c r="N309" s="714"/>
      <c r="O309" s="714"/>
      <c r="P309" s="714"/>
      <c r="Q309" s="714"/>
      <c r="R309" s="714"/>
      <c r="S309" s="714"/>
      <c r="T309" s="763"/>
      <c r="U309" s="714"/>
      <c r="V309" s="762"/>
      <c r="W309" s="714"/>
      <c r="X309" s="762"/>
      <c r="Y309" s="762"/>
      <c r="Z309" s="762"/>
      <c r="AA309" s="714"/>
      <c r="AB309" s="762"/>
      <c r="AC309" s="714"/>
      <c r="AD309" s="714"/>
      <c r="AE309" s="714"/>
      <c r="AF309" s="714"/>
      <c r="AG309" s="714"/>
      <c r="AH309" s="714"/>
      <c r="AI309" s="714"/>
      <c r="AJ309" s="714"/>
      <c r="AK309" s="714"/>
      <c r="AL309" s="761"/>
      <c r="AM309" s="762"/>
      <c r="AN309" s="762"/>
      <c r="AO309" s="761"/>
      <c r="AP309" s="761"/>
      <c r="AQ309" s="762"/>
      <c r="AR309" s="593"/>
      <c r="AS309" s="714"/>
      <c r="AT309" s="714"/>
      <c r="AU309" s="714"/>
      <c r="AV309" s="714"/>
      <c r="AW309" s="714"/>
      <c r="AX309" s="593"/>
      <c r="AY309" s="714"/>
      <c r="AZ309" s="714"/>
      <c r="BA309" s="714"/>
      <c r="BB309" s="714"/>
      <c r="BC309" s="714"/>
      <c r="BD309" s="593"/>
      <c r="BE309" s="714"/>
      <c r="BF309" s="714"/>
      <c r="BG309" s="714"/>
      <c r="BH309" s="714"/>
      <c r="BI309" s="714"/>
      <c r="BJ309" s="714"/>
      <c r="BK309" s="593"/>
      <c r="BL309" s="714"/>
      <c r="BM309" s="714"/>
      <c r="BN309" s="714"/>
      <c r="BO309" s="714"/>
      <c r="BP309" s="714"/>
      <c r="BQ309" s="593"/>
      <c r="BR309" s="593"/>
      <c r="BS309" s="714"/>
      <c r="BT309" s="714"/>
      <c r="BU309" s="714"/>
      <c r="BV309" s="714"/>
      <c r="BW309" s="593"/>
      <c r="BX309" s="714"/>
      <c r="BY309" s="714"/>
      <c r="BZ309" s="714"/>
      <c r="CA309" s="714"/>
      <c r="CB309" s="714"/>
      <c r="CC309" s="714"/>
      <c r="CD309" s="759"/>
      <c r="CE309" s="714"/>
      <c r="CF309" s="765"/>
      <c r="CG309" s="765"/>
      <c r="CH309" s="765"/>
      <c r="CI309" s="765"/>
      <c r="CJ309" s="765"/>
      <c r="CK309" s="765"/>
      <c r="CL309" s="714"/>
      <c r="CM309" s="714"/>
      <c r="CN309" s="714"/>
      <c r="CO309" s="714"/>
      <c r="CP309" s="714"/>
      <c r="CQ309" s="714"/>
      <c r="CR309" s="714"/>
      <c r="CS309" s="714"/>
      <c r="CT309" s="766"/>
      <c r="CU309" s="766"/>
      <c r="CV309" s="766"/>
    </row>
    <row r="310" ht="15.75" customHeight="1">
      <c r="A310" s="714"/>
      <c r="B310" s="760"/>
      <c r="C310" s="593"/>
      <c r="D310" s="593"/>
      <c r="E310" s="593"/>
      <c r="F310" s="593"/>
      <c r="G310" s="761"/>
      <c r="H310" s="761"/>
      <c r="I310" s="761"/>
      <c r="J310" s="761"/>
      <c r="K310" s="761"/>
      <c r="L310" s="761"/>
      <c r="M310" s="762"/>
      <c r="N310" s="714"/>
      <c r="O310" s="714"/>
      <c r="P310" s="714"/>
      <c r="Q310" s="714"/>
      <c r="R310" s="714"/>
      <c r="S310" s="714"/>
      <c r="T310" s="763"/>
      <c r="U310" s="714"/>
      <c r="V310" s="762"/>
      <c r="W310" s="714"/>
      <c r="X310" s="762"/>
      <c r="Y310" s="762"/>
      <c r="Z310" s="762"/>
      <c r="AA310" s="714"/>
      <c r="AB310" s="762"/>
      <c r="AC310" s="714"/>
      <c r="AD310" s="714"/>
      <c r="AE310" s="714"/>
      <c r="AF310" s="714"/>
      <c r="AG310" s="714"/>
      <c r="AH310" s="714"/>
      <c r="AI310" s="714"/>
      <c r="AJ310" s="714"/>
      <c r="AK310" s="714"/>
      <c r="AL310" s="761"/>
      <c r="AM310" s="762"/>
      <c r="AN310" s="762"/>
      <c r="AO310" s="761"/>
      <c r="AP310" s="761"/>
      <c r="AQ310" s="762"/>
      <c r="AR310" s="593"/>
      <c r="AS310" s="714"/>
      <c r="AT310" s="714"/>
      <c r="AU310" s="714"/>
      <c r="AV310" s="714"/>
      <c r="AW310" s="714"/>
      <c r="AX310" s="593"/>
      <c r="AY310" s="714"/>
      <c r="AZ310" s="714"/>
      <c r="BA310" s="714"/>
      <c r="BB310" s="714"/>
      <c r="BC310" s="714"/>
      <c r="BD310" s="593"/>
      <c r="BE310" s="714"/>
      <c r="BF310" s="714"/>
      <c r="BG310" s="714"/>
      <c r="BH310" s="714"/>
      <c r="BI310" s="714"/>
      <c r="BJ310" s="714"/>
      <c r="BK310" s="593"/>
      <c r="BL310" s="714"/>
      <c r="BM310" s="714"/>
      <c r="BN310" s="714"/>
      <c r="BO310" s="714"/>
      <c r="BP310" s="714"/>
      <c r="BQ310" s="593"/>
      <c r="BR310" s="593"/>
      <c r="BS310" s="714"/>
      <c r="BT310" s="714"/>
      <c r="BU310" s="714"/>
      <c r="BV310" s="714"/>
      <c r="BW310" s="593"/>
      <c r="BX310" s="714"/>
      <c r="BY310" s="714"/>
      <c r="BZ310" s="714"/>
      <c r="CA310" s="714"/>
      <c r="CB310" s="714"/>
      <c r="CC310" s="714"/>
      <c r="CD310" s="759"/>
      <c r="CE310" s="714"/>
      <c r="CF310" s="765"/>
      <c r="CG310" s="765"/>
      <c r="CH310" s="765"/>
      <c r="CI310" s="765"/>
      <c r="CJ310" s="765"/>
      <c r="CK310" s="765"/>
      <c r="CL310" s="714"/>
      <c r="CM310" s="714"/>
      <c r="CN310" s="714"/>
      <c r="CO310" s="714"/>
      <c r="CP310" s="714"/>
      <c r="CQ310" s="714"/>
      <c r="CR310" s="714"/>
      <c r="CS310" s="714"/>
      <c r="CT310" s="766"/>
      <c r="CU310" s="766"/>
      <c r="CV310" s="766"/>
    </row>
    <row r="311" ht="15.75" customHeight="1">
      <c r="A311" s="714"/>
      <c r="B311" s="760"/>
      <c r="C311" s="593"/>
      <c r="D311" s="593"/>
      <c r="E311" s="593"/>
      <c r="F311" s="593"/>
      <c r="G311" s="761"/>
      <c r="H311" s="761"/>
      <c r="I311" s="761"/>
      <c r="J311" s="761"/>
      <c r="K311" s="761"/>
      <c r="L311" s="761"/>
      <c r="M311" s="762"/>
      <c r="N311" s="714"/>
      <c r="O311" s="714"/>
      <c r="P311" s="714"/>
      <c r="Q311" s="714"/>
      <c r="R311" s="714"/>
      <c r="S311" s="714"/>
      <c r="T311" s="763"/>
      <c r="U311" s="714"/>
      <c r="V311" s="762"/>
      <c r="W311" s="714"/>
      <c r="X311" s="762"/>
      <c r="Y311" s="762"/>
      <c r="Z311" s="762"/>
      <c r="AA311" s="714"/>
      <c r="AB311" s="762"/>
      <c r="AC311" s="714"/>
      <c r="AD311" s="714"/>
      <c r="AE311" s="714"/>
      <c r="AF311" s="714"/>
      <c r="AG311" s="714"/>
      <c r="AH311" s="714"/>
      <c r="AI311" s="714"/>
      <c r="AJ311" s="714"/>
      <c r="AK311" s="714"/>
      <c r="AL311" s="761"/>
      <c r="AM311" s="762"/>
      <c r="AN311" s="762"/>
      <c r="AO311" s="761"/>
      <c r="AP311" s="761"/>
      <c r="AQ311" s="762"/>
      <c r="AR311" s="593"/>
      <c r="AS311" s="714"/>
      <c r="AT311" s="714"/>
      <c r="AU311" s="714"/>
      <c r="AV311" s="714"/>
      <c r="AW311" s="714"/>
      <c r="AX311" s="593"/>
      <c r="AY311" s="714"/>
      <c r="AZ311" s="714"/>
      <c r="BA311" s="714"/>
      <c r="BB311" s="714"/>
      <c r="BC311" s="714"/>
      <c r="BD311" s="593"/>
      <c r="BE311" s="714"/>
      <c r="BF311" s="714"/>
      <c r="BG311" s="714"/>
      <c r="BH311" s="714"/>
      <c r="BI311" s="714"/>
      <c r="BJ311" s="714"/>
      <c r="BK311" s="593"/>
      <c r="BL311" s="714"/>
      <c r="BM311" s="714"/>
      <c r="BN311" s="714"/>
      <c r="BO311" s="714"/>
      <c r="BP311" s="714"/>
      <c r="BQ311" s="593"/>
      <c r="BR311" s="593"/>
      <c r="BS311" s="714"/>
      <c r="BT311" s="714"/>
      <c r="BU311" s="714"/>
      <c r="BV311" s="714"/>
      <c r="BW311" s="593"/>
      <c r="BX311" s="714"/>
      <c r="BY311" s="714"/>
      <c r="BZ311" s="714"/>
      <c r="CA311" s="714"/>
      <c r="CB311" s="714"/>
      <c r="CC311" s="714"/>
      <c r="CD311" s="759"/>
      <c r="CE311" s="714"/>
      <c r="CF311" s="765"/>
      <c r="CG311" s="765"/>
      <c r="CH311" s="765"/>
      <c r="CI311" s="765"/>
      <c r="CJ311" s="765"/>
      <c r="CK311" s="765"/>
      <c r="CL311" s="714"/>
      <c r="CM311" s="714"/>
      <c r="CN311" s="714"/>
      <c r="CO311" s="714"/>
      <c r="CP311" s="714"/>
      <c r="CQ311" s="714"/>
      <c r="CR311" s="714"/>
      <c r="CS311" s="714"/>
      <c r="CT311" s="766"/>
      <c r="CU311" s="766"/>
      <c r="CV311" s="766"/>
    </row>
    <row r="312" ht="15.75" customHeight="1">
      <c r="A312" s="714"/>
      <c r="B312" s="760"/>
      <c r="C312" s="593"/>
      <c r="D312" s="593"/>
      <c r="E312" s="593"/>
      <c r="F312" s="593"/>
      <c r="G312" s="761"/>
      <c r="H312" s="761"/>
      <c r="I312" s="761"/>
      <c r="J312" s="761"/>
      <c r="K312" s="761"/>
      <c r="L312" s="761"/>
      <c r="M312" s="762"/>
      <c r="N312" s="714"/>
      <c r="O312" s="714"/>
      <c r="P312" s="714"/>
      <c r="Q312" s="714"/>
      <c r="R312" s="714"/>
      <c r="S312" s="714"/>
      <c r="T312" s="763"/>
      <c r="U312" s="714"/>
      <c r="V312" s="762"/>
      <c r="W312" s="714"/>
      <c r="X312" s="762"/>
      <c r="Y312" s="762"/>
      <c r="Z312" s="762"/>
      <c r="AA312" s="714"/>
      <c r="AB312" s="762"/>
      <c r="AC312" s="714"/>
      <c r="AD312" s="714"/>
      <c r="AE312" s="714"/>
      <c r="AF312" s="714"/>
      <c r="AG312" s="714"/>
      <c r="AH312" s="714"/>
      <c r="AI312" s="714"/>
      <c r="AJ312" s="714"/>
      <c r="AK312" s="714"/>
      <c r="AL312" s="761"/>
      <c r="AM312" s="762"/>
      <c r="AN312" s="762"/>
      <c r="AO312" s="761"/>
      <c r="AP312" s="761"/>
      <c r="AQ312" s="762"/>
      <c r="AR312" s="593"/>
      <c r="AS312" s="714"/>
      <c r="AT312" s="714"/>
      <c r="AU312" s="714"/>
      <c r="AV312" s="714"/>
      <c r="AW312" s="714"/>
      <c r="AX312" s="593"/>
      <c r="AY312" s="714"/>
      <c r="AZ312" s="714"/>
      <c r="BA312" s="714"/>
      <c r="BB312" s="714"/>
      <c r="BC312" s="714"/>
      <c r="BD312" s="593"/>
      <c r="BE312" s="714"/>
      <c r="BF312" s="714"/>
      <c r="BG312" s="714"/>
      <c r="BH312" s="714"/>
      <c r="BI312" s="714"/>
      <c r="BJ312" s="714"/>
      <c r="BK312" s="593"/>
      <c r="BL312" s="714"/>
      <c r="BM312" s="714"/>
      <c r="BN312" s="714"/>
      <c r="BO312" s="714"/>
      <c r="BP312" s="714"/>
      <c r="BQ312" s="593"/>
      <c r="BR312" s="593"/>
      <c r="BS312" s="714"/>
      <c r="BT312" s="714"/>
      <c r="BU312" s="714"/>
      <c r="BV312" s="714"/>
      <c r="BW312" s="593"/>
      <c r="BX312" s="714"/>
      <c r="BY312" s="714"/>
      <c r="BZ312" s="714"/>
      <c r="CA312" s="714"/>
      <c r="CB312" s="714"/>
      <c r="CC312" s="714"/>
      <c r="CD312" s="759"/>
      <c r="CE312" s="714"/>
      <c r="CF312" s="765"/>
      <c r="CG312" s="765"/>
      <c r="CH312" s="765"/>
      <c r="CI312" s="765"/>
      <c r="CJ312" s="765"/>
      <c r="CK312" s="765"/>
      <c r="CL312" s="714"/>
      <c r="CM312" s="714"/>
      <c r="CN312" s="714"/>
      <c r="CO312" s="714"/>
      <c r="CP312" s="714"/>
      <c r="CQ312" s="714"/>
      <c r="CR312" s="714"/>
      <c r="CS312" s="714"/>
      <c r="CT312" s="766"/>
      <c r="CU312" s="766"/>
      <c r="CV312" s="766"/>
    </row>
    <row r="313" ht="15.75" customHeight="1">
      <c r="A313" s="714"/>
      <c r="B313" s="760"/>
      <c r="C313" s="593"/>
      <c r="D313" s="593"/>
      <c r="E313" s="593"/>
      <c r="F313" s="593"/>
      <c r="G313" s="761"/>
      <c r="H313" s="761"/>
      <c r="I313" s="761"/>
      <c r="J313" s="761"/>
      <c r="K313" s="761"/>
      <c r="L313" s="761"/>
      <c r="M313" s="762"/>
      <c r="N313" s="714"/>
      <c r="O313" s="714"/>
      <c r="P313" s="714"/>
      <c r="Q313" s="714"/>
      <c r="R313" s="714"/>
      <c r="S313" s="714"/>
      <c r="T313" s="763"/>
      <c r="U313" s="714"/>
      <c r="V313" s="762"/>
      <c r="W313" s="714"/>
      <c r="X313" s="762"/>
      <c r="Y313" s="762"/>
      <c r="Z313" s="762"/>
      <c r="AA313" s="714"/>
      <c r="AB313" s="762"/>
      <c r="AC313" s="714"/>
      <c r="AD313" s="714"/>
      <c r="AE313" s="714"/>
      <c r="AF313" s="714"/>
      <c r="AG313" s="714"/>
      <c r="AH313" s="714"/>
      <c r="AI313" s="714"/>
      <c r="AJ313" s="714"/>
      <c r="AK313" s="714"/>
      <c r="AL313" s="761"/>
      <c r="AM313" s="762"/>
      <c r="AN313" s="762"/>
      <c r="AO313" s="761"/>
      <c r="AP313" s="761"/>
      <c r="AQ313" s="762"/>
      <c r="AR313" s="593"/>
      <c r="AS313" s="714"/>
      <c r="AT313" s="714"/>
      <c r="AU313" s="714"/>
      <c r="AV313" s="714"/>
      <c r="AW313" s="714"/>
      <c r="AX313" s="593"/>
      <c r="AY313" s="714"/>
      <c r="AZ313" s="714"/>
      <c r="BA313" s="714"/>
      <c r="BB313" s="714"/>
      <c r="BC313" s="714"/>
      <c r="BD313" s="593"/>
      <c r="BE313" s="714"/>
      <c r="BF313" s="714"/>
      <c r="BG313" s="714"/>
      <c r="BH313" s="714"/>
      <c r="BI313" s="714"/>
      <c r="BJ313" s="714"/>
      <c r="BK313" s="593"/>
      <c r="BL313" s="714"/>
      <c r="BM313" s="714"/>
      <c r="BN313" s="714"/>
      <c r="BO313" s="714"/>
      <c r="BP313" s="714"/>
      <c r="BQ313" s="593"/>
      <c r="BR313" s="593"/>
      <c r="BS313" s="714"/>
      <c r="BT313" s="714"/>
      <c r="BU313" s="714"/>
      <c r="BV313" s="714"/>
      <c r="BW313" s="593"/>
      <c r="BX313" s="714"/>
      <c r="BY313" s="714"/>
      <c r="BZ313" s="714"/>
      <c r="CA313" s="714"/>
      <c r="CB313" s="714"/>
      <c r="CC313" s="714"/>
      <c r="CD313" s="759"/>
      <c r="CE313" s="714"/>
      <c r="CF313" s="765"/>
      <c r="CG313" s="765"/>
      <c r="CH313" s="765"/>
      <c r="CI313" s="765"/>
      <c r="CJ313" s="765"/>
      <c r="CK313" s="765"/>
      <c r="CL313" s="714"/>
      <c r="CM313" s="714"/>
      <c r="CN313" s="714"/>
      <c r="CO313" s="714"/>
      <c r="CP313" s="714"/>
      <c r="CQ313" s="714"/>
      <c r="CR313" s="714"/>
      <c r="CS313" s="714"/>
      <c r="CT313" s="766"/>
      <c r="CU313" s="766"/>
      <c r="CV313" s="766"/>
    </row>
    <row r="314" ht="15.75" customHeight="1">
      <c r="A314" s="714"/>
      <c r="B314" s="760"/>
      <c r="C314" s="593"/>
      <c r="D314" s="593"/>
      <c r="E314" s="593"/>
      <c r="F314" s="593"/>
      <c r="G314" s="761"/>
      <c r="H314" s="761"/>
      <c r="I314" s="761"/>
      <c r="J314" s="761"/>
      <c r="K314" s="761"/>
      <c r="L314" s="761"/>
      <c r="M314" s="762"/>
      <c r="N314" s="714"/>
      <c r="O314" s="714"/>
      <c r="P314" s="714"/>
      <c r="Q314" s="714"/>
      <c r="R314" s="714"/>
      <c r="S314" s="714"/>
      <c r="T314" s="763"/>
      <c r="U314" s="714"/>
      <c r="V314" s="762"/>
      <c r="W314" s="714"/>
      <c r="X314" s="762"/>
      <c r="Y314" s="762"/>
      <c r="Z314" s="762"/>
      <c r="AA314" s="714"/>
      <c r="AB314" s="762"/>
      <c r="AC314" s="714"/>
      <c r="AD314" s="714"/>
      <c r="AE314" s="714"/>
      <c r="AF314" s="714"/>
      <c r="AG314" s="714"/>
      <c r="AH314" s="714"/>
      <c r="AI314" s="714"/>
      <c r="AJ314" s="714"/>
      <c r="AK314" s="714"/>
      <c r="AL314" s="761"/>
      <c r="AM314" s="762"/>
      <c r="AN314" s="762"/>
      <c r="AO314" s="761"/>
      <c r="AP314" s="761"/>
      <c r="AQ314" s="762"/>
      <c r="AR314" s="593"/>
      <c r="AS314" s="714"/>
      <c r="AT314" s="714"/>
      <c r="AU314" s="714"/>
      <c r="AV314" s="714"/>
      <c r="AW314" s="714"/>
      <c r="AX314" s="593"/>
      <c r="AY314" s="714"/>
      <c r="AZ314" s="714"/>
      <c r="BA314" s="714"/>
      <c r="BB314" s="714"/>
      <c r="BC314" s="714"/>
      <c r="BD314" s="593"/>
      <c r="BE314" s="714"/>
      <c r="BF314" s="714"/>
      <c r="BG314" s="714"/>
      <c r="BH314" s="714"/>
      <c r="BI314" s="714"/>
      <c r="BJ314" s="714"/>
      <c r="BK314" s="593"/>
      <c r="BL314" s="714"/>
      <c r="BM314" s="714"/>
      <c r="BN314" s="714"/>
      <c r="BO314" s="714"/>
      <c r="BP314" s="714"/>
      <c r="BQ314" s="593"/>
      <c r="BR314" s="593"/>
      <c r="BS314" s="714"/>
      <c r="BT314" s="714"/>
      <c r="BU314" s="714"/>
      <c r="BV314" s="714"/>
      <c r="BW314" s="593"/>
      <c r="BX314" s="714"/>
      <c r="BY314" s="714"/>
      <c r="BZ314" s="714"/>
      <c r="CA314" s="714"/>
      <c r="CB314" s="714"/>
      <c r="CC314" s="714"/>
      <c r="CD314" s="759"/>
      <c r="CE314" s="714"/>
      <c r="CF314" s="765"/>
      <c r="CG314" s="765"/>
      <c r="CH314" s="765"/>
      <c r="CI314" s="765"/>
      <c r="CJ314" s="765"/>
      <c r="CK314" s="765"/>
      <c r="CL314" s="714"/>
      <c r="CM314" s="714"/>
      <c r="CN314" s="714"/>
      <c r="CO314" s="714"/>
      <c r="CP314" s="714"/>
      <c r="CQ314" s="714"/>
      <c r="CR314" s="714"/>
      <c r="CS314" s="714"/>
      <c r="CT314" s="766"/>
      <c r="CU314" s="766"/>
      <c r="CV314" s="766"/>
    </row>
    <row r="315" ht="15.75" customHeight="1">
      <c r="A315" s="714"/>
      <c r="B315" s="760"/>
      <c r="C315" s="593"/>
      <c r="D315" s="593"/>
      <c r="E315" s="593"/>
      <c r="F315" s="593"/>
      <c r="G315" s="761"/>
      <c r="H315" s="761"/>
      <c r="I315" s="761"/>
      <c r="J315" s="761"/>
      <c r="K315" s="761"/>
      <c r="L315" s="761"/>
      <c r="M315" s="762"/>
      <c r="N315" s="714"/>
      <c r="O315" s="714"/>
      <c r="P315" s="714"/>
      <c r="Q315" s="714"/>
      <c r="R315" s="714"/>
      <c r="S315" s="714"/>
      <c r="T315" s="763"/>
      <c r="U315" s="714"/>
      <c r="V315" s="762"/>
      <c r="W315" s="714"/>
      <c r="X315" s="762"/>
      <c r="Y315" s="762"/>
      <c r="Z315" s="762"/>
      <c r="AA315" s="714"/>
      <c r="AB315" s="762"/>
      <c r="AC315" s="714"/>
      <c r="AD315" s="714"/>
      <c r="AE315" s="714"/>
      <c r="AF315" s="714"/>
      <c r="AG315" s="714"/>
      <c r="AH315" s="714"/>
      <c r="AI315" s="714"/>
      <c r="AJ315" s="714"/>
      <c r="AK315" s="714"/>
      <c r="AL315" s="761"/>
      <c r="AM315" s="762"/>
      <c r="AN315" s="762"/>
      <c r="AO315" s="761"/>
      <c r="AP315" s="761"/>
      <c r="AQ315" s="762"/>
      <c r="AR315" s="593"/>
      <c r="AS315" s="714"/>
      <c r="AT315" s="714"/>
      <c r="AU315" s="714"/>
      <c r="AV315" s="714"/>
      <c r="AW315" s="714"/>
      <c r="AX315" s="593"/>
      <c r="AY315" s="714"/>
      <c r="AZ315" s="714"/>
      <c r="BA315" s="714"/>
      <c r="BB315" s="714"/>
      <c r="BC315" s="714"/>
      <c r="BD315" s="593"/>
      <c r="BE315" s="714"/>
      <c r="BF315" s="714"/>
      <c r="BG315" s="714"/>
      <c r="BH315" s="714"/>
      <c r="BI315" s="714"/>
      <c r="BJ315" s="714"/>
      <c r="BK315" s="593"/>
      <c r="BL315" s="714"/>
      <c r="BM315" s="714"/>
      <c r="BN315" s="714"/>
      <c r="BO315" s="714"/>
      <c r="BP315" s="714"/>
      <c r="BQ315" s="593"/>
      <c r="BR315" s="593"/>
      <c r="BS315" s="714"/>
      <c r="BT315" s="714"/>
      <c r="BU315" s="714"/>
      <c r="BV315" s="714"/>
      <c r="BW315" s="593"/>
      <c r="BX315" s="714"/>
      <c r="BY315" s="714"/>
      <c r="BZ315" s="714"/>
      <c r="CA315" s="714"/>
      <c r="CB315" s="714"/>
      <c r="CC315" s="714"/>
      <c r="CD315" s="759"/>
      <c r="CE315" s="714"/>
      <c r="CF315" s="765"/>
      <c r="CG315" s="765"/>
      <c r="CH315" s="765"/>
      <c r="CI315" s="765"/>
      <c r="CJ315" s="765"/>
      <c r="CK315" s="765"/>
      <c r="CL315" s="714"/>
      <c r="CM315" s="714"/>
      <c r="CN315" s="714"/>
      <c r="CO315" s="714"/>
      <c r="CP315" s="714"/>
      <c r="CQ315" s="714"/>
      <c r="CR315" s="714"/>
      <c r="CS315" s="714"/>
      <c r="CT315" s="766"/>
      <c r="CU315" s="766"/>
      <c r="CV315" s="766"/>
    </row>
    <row r="316" ht="15.75" customHeight="1">
      <c r="A316" s="714"/>
      <c r="B316" s="760"/>
      <c r="C316" s="593"/>
      <c r="D316" s="593"/>
      <c r="E316" s="593"/>
      <c r="F316" s="593"/>
      <c r="G316" s="761"/>
      <c r="H316" s="761"/>
      <c r="I316" s="761"/>
      <c r="J316" s="761"/>
      <c r="K316" s="761"/>
      <c r="L316" s="761"/>
      <c r="M316" s="762"/>
      <c r="N316" s="714"/>
      <c r="O316" s="714"/>
      <c r="P316" s="714"/>
      <c r="Q316" s="714"/>
      <c r="R316" s="714"/>
      <c r="S316" s="714"/>
      <c r="T316" s="763"/>
      <c r="U316" s="714"/>
      <c r="V316" s="762"/>
      <c r="W316" s="714"/>
      <c r="X316" s="762"/>
      <c r="Y316" s="762"/>
      <c r="Z316" s="762"/>
      <c r="AA316" s="714"/>
      <c r="AB316" s="762"/>
      <c r="AC316" s="714"/>
      <c r="AD316" s="714"/>
      <c r="AE316" s="714"/>
      <c r="AF316" s="714"/>
      <c r="AG316" s="714"/>
      <c r="AH316" s="714"/>
      <c r="AI316" s="714"/>
      <c r="AJ316" s="714"/>
      <c r="AK316" s="714"/>
      <c r="AL316" s="761"/>
      <c r="AM316" s="762"/>
      <c r="AN316" s="762"/>
      <c r="AO316" s="761"/>
      <c r="AP316" s="761"/>
      <c r="AQ316" s="762"/>
      <c r="AR316" s="593"/>
      <c r="AS316" s="714"/>
      <c r="AT316" s="714"/>
      <c r="AU316" s="714"/>
      <c r="AV316" s="714"/>
      <c r="AW316" s="714"/>
      <c r="AX316" s="593"/>
      <c r="AY316" s="714"/>
      <c r="AZ316" s="714"/>
      <c r="BA316" s="714"/>
      <c r="BB316" s="714"/>
      <c r="BC316" s="714"/>
      <c r="BD316" s="593"/>
      <c r="BE316" s="714"/>
      <c r="BF316" s="714"/>
      <c r="BG316" s="714"/>
      <c r="BH316" s="714"/>
      <c r="BI316" s="714"/>
      <c r="BJ316" s="714"/>
      <c r="BK316" s="593"/>
      <c r="BL316" s="714"/>
      <c r="BM316" s="714"/>
      <c r="BN316" s="714"/>
      <c r="BO316" s="714"/>
      <c r="BP316" s="714"/>
      <c r="BQ316" s="593"/>
      <c r="BR316" s="593"/>
      <c r="BS316" s="714"/>
      <c r="BT316" s="714"/>
      <c r="BU316" s="714"/>
      <c r="BV316" s="714"/>
      <c r="BW316" s="593"/>
      <c r="BX316" s="714"/>
      <c r="BY316" s="714"/>
      <c r="BZ316" s="714"/>
      <c r="CA316" s="714"/>
      <c r="CB316" s="714"/>
      <c r="CC316" s="714"/>
      <c r="CD316" s="759"/>
      <c r="CE316" s="714"/>
      <c r="CF316" s="765"/>
      <c r="CG316" s="765"/>
      <c r="CH316" s="765"/>
      <c r="CI316" s="765"/>
      <c r="CJ316" s="765"/>
      <c r="CK316" s="765"/>
      <c r="CL316" s="714"/>
      <c r="CM316" s="714"/>
      <c r="CN316" s="714"/>
      <c r="CO316" s="714"/>
      <c r="CP316" s="714"/>
      <c r="CQ316" s="714"/>
      <c r="CR316" s="714"/>
      <c r="CS316" s="714"/>
      <c r="CT316" s="766"/>
      <c r="CU316" s="766"/>
      <c r="CV316" s="766"/>
    </row>
    <row r="317" ht="15.75" customHeight="1">
      <c r="A317" s="714"/>
      <c r="B317" s="760"/>
      <c r="C317" s="593"/>
      <c r="D317" s="593"/>
      <c r="E317" s="593"/>
      <c r="F317" s="593"/>
      <c r="G317" s="761"/>
      <c r="H317" s="761"/>
      <c r="I317" s="761"/>
      <c r="J317" s="761"/>
      <c r="K317" s="761"/>
      <c r="L317" s="761"/>
      <c r="M317" s="762"/>
      <c r="N317" s="714"/>
      <c r="O317" s="714"/>
      <c r="P317" s="714"/>
      <c r="Q317" s="714"/>
      <c r="R317" s="714"/>
      <c r="S317" s="714"/>
      <c r="T317" s="763"/>
      <c r="U317" s="714"/>
      <c r="V317" s="762"/>
      <c r="W317" s="714"/>
      <c r="X317" s="762"/>
      <c r="Y317" s="762"/>
      <c r="Z317" s="762"/>
      <c r="AA317" s="714"/>
      <c r="AB317" s="762"/>
      <c r="AC317" s="714"/>
      <c r="AD317" s="714"/>
      <c r="AE317" s="714"/>
      <c r="AF317" s="714"/>
      <c r="AG317" s="714"/>
      <c r="AH317" s="714"/>
      <c r="AI317" s="714"/>
      <c r="AJ317" s="714"/>
      <c r="AK317" s="714"/>
      <c r="AL317" s="761"/>
      <c r="AM317" s="762"/>
      <c r="AN317" s="762"/>
      <c r="AO317" s="761"/>
      <c r="AP317" s="761"/>
      <c r="AQ317" s="762"/>
      <c r="AR317" s="593"/>
      <c r="AS317" s="714"/>
      <c r="AT317" s="714"/>
      <c r="AU317" s="714"/>
      <c r="AV317" s="714"/>
      <c r="AW317" s="714"/>
      <c r="AX317" s="593"/>
      <c r="AY317" s="714"/>
      <c r="AZ317" s="714"/>
      <c r="BA317" s="714"/>
      <c r="BB317" s="714"/>
      <c r="BC317" s="714"/>
      <c r="BD317" s="593"/>
      <c r="BE317" s="714"/>
      <c r="BF317" s="714"/>
      <c r="BG317" s="714"/>
      <c r="BH317" s="714"/>
      <c r="BI317" s="714"/>
      <c r="BJ317" s="714"/>
      <c r="BK317" s="593"/>
      <c r="BL317" s="714"/>
      <c r="BM317" s="714"/>
      <c r="BN317" s="714"/>
      <c r="BO317" s="714"/>
      <c r="BP317" s="714"/>
      <c r="BQ317" s="593"/>
      <c r="BR317" s="593"/>
      <c r="BS317" s="714"/>
      <c r="BT317" s="714"/>
      <c r="BU317" s="714"/>
      <c r="BV317" s="714"/>
      <c r="BW317" s="593"/>
      <c r="BX317" s="714"/>
      <c r="BY317" s="714"/>
      <c r="BZ317" s="714"/>
      <c r="CA317" s="714"/>
      <c r="CB317" s="714"/>
      <c r="CC317" s="714"/>
      <c r="CD317" s="759"/>
      <c r="CE317" s="714"/>
      <c r="CF317" s="765"/>
      <c r="CG317" s="765"/>
      <c r="CH317" s="765"/>
      <c r="CI317" s="765"/>
      <c r="CJ317" s="765"/>
      <c r="CK317" s="765"/>
      <c r="CL317" s="714"/>
      <c r="CM317" s="714"/>
      <c r="CN317" s="714"/>
      <c r="CO317" s="714"/>
      <c r="CP317" s="714"/>
      <c r="CQ317" s="714"/>
      <c r="CR317" s="714"/>
      <c r="CS317" s="714"/>
      <c r="CT317" s="766"/>
      <c r="CU317" s="766"/>
      <c r="CV317" s="766"/>
    </row>
    <row r="318" ht="15.75" customHeight="1">
      <c r="A318" s="714"/>
      <c r="B318" s="760"/>
      <c r="C318" s="593"/>
      <c r="D318" s="593"/>
      <c r="E318" s="593"/>
      <c r="F318" s="593"/>
      <c r="G318" s="761"/>
      <c r="H318" s="761"/>
      <c r="I318" s="761"/>
      <c r="J318" s="761"/>
      <c r="K318" s="761"/>
      <c r="L318" s="761"/>
      <c r="M318" s="762"/>
      <c r="N318" s="714"/>
      <c r="O318" s="714"/>
      <c r="P318" s="714"/>
      <c r="Q318" s="714"/>
      <c r="R318" s="714"/>
      <c r="S318" s="714"/>
      <c r="T318" s="763"/>
      <c r="U318" s="714"/>
      <c r="V318" s="762"/>
      <c r="W318" s="714"/>
      <c r="X318" s="762"/>
      <c r="Y318" s="762"/>
      <c r="Z318" s="762"/>
      <c r="AA318" s="714"/>
      <c r="AB318" s="762"/>
      <c r="AC318" s="714"/>
      <c r="AD318" s="714"/>
      <c r="AE318" s="714"/>
      <c r="AF318" s="714"/>
      <c r="AG318" s="714"/>
      <c r="AH318" s="714"/>
      <c r="AI318" s="714"/>
      <c r="AJ318" s="714"/>
      <c r="AK318" s="714"/>
      <c r="AL318" s="761"/>
      <c r="AM318" s="762"/>
      <c r="AN318" s="762"/>
      <c r="AO318" s="761"/>
      <c r="AP318" s="761"/>
      <c r="AQ318" s="762"/>
      <c r="AR318" s="593"/>
      <c r="AS318" s="714"/>
      <c r="AT318" s="714"/>
      <c r="AU318" s="714"/>
      <c r="AV318" s="714"/>
      <c r="AW318" s="714"/>
      <c r="AX318" s="593"/>
      <c r="AY318" s="714"/>
      <c r="AZ318" s="714"/>
      <c r="BA318" s="714"/>
      <c r="BB318" s="714"/>
      <c r="BC318" s="714"/>
      <c r="BD318" s="593"/>
      <c r="BE318" s="714"/>
      <c r="BF318" s="714"/>
      <c r="BG318" s="714"/>
      <c r="BH318" s="714"/>
      <c r="BI318" s="714"/>
      <c r="BJ318" s="714"/>
      <c r="BK318" s="593"/>
      <c r="BL318" s="714"/>
      <c r="BM318" s="714"/>
      <c r="BN318" s="714"/>
      <c r="BO318" s="714"/>
      <c r="BP318" s="714"/>
      <c r="BQ318" s="593"/>
      <c r="BR318" s="593"/>
      <c r="BS318" s="714"/>
      <c r="BT318" s="714"/>
      <c r="BU318" s="714"/>
      <c r="BV318" s="714"/>
      <c r="BW318" s="593"/>
      <c r="BX318" s="714"/>
      <c r="BY318" s="714"/>
      <c r="BZ318" s="714"/>
      <c r="CA318" s="714"/>
      <c r="CB318" s="714"/>
      <c r="CC318" s="714"/>
      <c r="CD318" s="759"/>
      <c r="CE318" s="714"/>
      <c r="CF318" s="765"/>
      <c r="CG318" s="765"/>
      <c r="CH318" s="765"/>
      <c r="CI318" s="765"/>
      <c r="CJ318" s="765"/>
      <c r="CK318" s="765"/>
      <c r="CL318" s="714"/>
      <c r="CM318" s="714"/>
      <c r="CN318" s="714"/>
      <c r="CO318" s="714"/>
      <c r="CP318" s="714"/>
      <c r="CQ318" s="714"/>
      <c r="CR318" s="714"/>
      <c r="CS318" s="714"/>
      <c r="CT318" s="766"/>
      <c r="CU318" s="766"/>
      <c r="CV318" s="766"/>
    </row>
    <row r="319" ht="15.75" customHeight="1">
      <c r="A319" s="714"/>
      <c r="B319" s="760"/>
      <c r="C319" s="593"/>
      <c r="D319" s="593"/>
      <c r="E319" s="593"/>
      <c r="F319" s="593"/>
      <c r="G319" s="761"/>
      <c r="H319" s="761"/>
      <c r="I319" s="761"/>
      <c r="J319" s="761"/>
      <c r="K319" s="761"/>
      <c r="L319" s="761"/>
      <c r="M319" s="762"/>
      <c r="N319" s="714"/>
      <c r="O319" s="714"/>
      <c r="P319" s="714"/>
      <c r="Q319" s="714"/>
      <c r="R319" s="714"/>
      <c r="S319" s="714"/>
      <c r="T319" s="763"/>
      <c r="U319" s="714"/>
      <c r="V319" s="762"/>
      <c r="W319" s="714"/>
      <c r="X319" s="762"/>
      <c r="Y319" s="762"/>
      <c r="Z319" s="762"/>
      <c r="AA319" s="714"/>
      <c r="AB319" s="762"/>
      <c r="AC319" s="714"/>
      <c r="AD319" s="714"/>
      <c r="AE319" s="714"/>
      <c r="AF319" s="714"/>
      <c r="AG319" s="714"/>
      <c r="AH319" s="714"/>
      <c r="AI319" s="714"/>
      <c r="AJ319" s="714"/>
      <c r="AK319" s="714"/>
      <c r="AL319" s="761"/>
      <c r="AM319" s="762"/>
      <c r="AN319" s="762"/>
      <c r="AO319" s="761"/>
      <c r="AP319" s="761"/>
      <c r="AQ319" s="762"/>
      <c r="AR319" s="593"/>
      <c r="AS319" s="714"/>
      <c r="AT319" s="714"/>
      <c r="AU319" s="714"/>
      <c r="AV319" s="714"/>
      <c r="AW319" s="714"/>
      <c r="AX319" s="593"/>
      <c r="AY319" s="714"/>
      <c r="AZ319" s="714"/>
      <c r="BA319" s="714"/>
      <c r="BB319" s="714"/>
      <c r="BC319" s="714"/>
      <c r="BD319" s="593"/>
      <c r="BE319" s="714"/>
      <c r="BF319" s="714"/>
      <c r="BG319" s="714"/>
      <c r="BH319" s="714"/>
      <c r="BI319" s="714"/>
      <c r="BJ319" s="714"/>
      <c r="BK319" s="593"/>
      <c r="BL319" s="714"/>
      <c r="BM319" s="714"/>
      <c r="BN319" s="714"/>
      <c r="BO319" s="714"/>
      <c r="BP319" s="714"/>
      <c r="BQ319" s="593"/>
      <c r="BR319" s="593"/>
      <c r="BS319" s="714"/>
      <c r="BT319" s="714"/>
      <c r="BU319" s="714"/>
      <c r="BV319" s="714"/>
      <c r="BW319" s="593"/>
      <c r="BX319" s="714"/>
      <c r="BY319" s="714"/>
      <c r="BZ319" s="714"/>
      <c r="CA319" s="714"/>
      <c r="CB319" s="714"/>
      <c r="CC319" s="714"/>
      <c r="CD319" s="759"/>
      <c r="CE319" s="714"/>
      <c r="CF319" s="765"/>
      <c r="CG319" s="765"/>
      <c r="CH319" s="765"/>
      <c r="CI319" s="765"/>
      <c r="CJ319" s="765"/>
      <c r="CK319" s="765"/>
      <c r="CL319" s="714"/>
      <c r="CM319" s="714"/>
      <c r="CN319" s="714"/>
      <c r="CO319" s="714"/>
      <c r="CP319" s="714"/>
      <c r="CQ319" s="714"/>
      <c r="CR319" s="714"/>
      <c r="CS319" s="714"/>
      <c r="CT319" s="766"/>
      <c r="CU319" s="766"/>
      <c r="CV319" s="766"/>
    </row>
    <row r="320" ht="15.75" customHeight="1">
      <c r="A320" s="714"/>
      <c r="B320" s="760"/>
      <c r="C320" s="593"/>
      <c r="D320" s="593"/>
      <c r="E320" s="593"/>
      <c r="F320" s="593"/>
      <c r="G320" s="761"/>
      <c r="H320" s="761"/>
      <c r="I320" s="761"/>
      <c r="J320" s="761"/>
      <c r="K320" s="761"/>
      <c r="L320" s="761"/>
      <c r="M320" s="762"/>
      <c r="N320" s="714"/>
      <c r="O320" s="714"/>
      <c r="P320" s="714"/>
      <c r="Q320" s="714"/>
      <c r="R320" s="714"/>
      <c r="S320" s="714"/>
      <c r="T320" s="763"/>
      <c r="U320" s="714"/>
      <c r="V320" s="762"/>
      <c r="W320" s="714"/>
      <c r="X320" s="762"/>
      <c r="Y320" s="762"/>
      <c r="Z320" s="762"/>
      <c r="AA320" s="714"/>
      <c r="AB320" s="762"/>
      <c r="AC320" s="714"/>
      <c r="AD320" s="714"/>
      <c r="AE320" s="714"/>
      <c r="AF320" s="714"/>
      <c r="AG320" s="714"/>
      <c r="AH320" s="714"/>
      <c r="AI320" s="714"/>
      <c r="AJ320" s="714"/>
      <c r="AK320" s="714"/>
      <c r="AL320" s="761"/>
      <c r="AM320" s="762"/>
      <c r="AN320" s="762"/>
      <c r="AO320" s="761"/>
      <c r="AP320" s="761"/>
      <c r="AQ320" s="762"/>
      <c r="AR320" s="593"/>
      <c r="AS320" s="714"/>
      <c r="AT320" s="714"/>
      <c r="AU320" s="714"/>
      <c r="AV320" s="714"/>
      <c r="AW320" s="714"/>
      <c r="AX320" s="593"/>
      <c r="AY320" s="714"/>
      <c r="AZ320" s="714"/>
      <c r="BA320" s="714"/>
      <c r="BB320" s="714"/>
      <c r="BC320" s="714"/>
      <c r="BD320" s="593"/>
      <c r="BE320" s="714"/>
      <c r="BF320" s="714"/>
      <c r="BG320" s="714"/>
      <c r="BH320" s="714"/>
      <c r="BI320" s="714"/>
      <c r="BJ320" s="714"/>
      <c r="BK320" s="593"/>
      <c r="BL320" s="714"/>
      <c r="BM320" s="714"/>
      <c r="BN320" s="714"/>
      <c r="BO320" s="714"/>
      <c r="BP320" s="714"/>
      <c r="BQ320" s="593"/>
      <c r="BR320" s="593"/>
      <c r="BS320" s="714"/>
      <c r="BT320" s="714"/>
      <c r="BU320" s="714"/>
      <c r="BV320" s="714"/>
      <c r="BW320" s="593"/>
      <c r="BX320" s="714"/>
      <c r="BY320" s="714"/>
      <c r="BZ320" s="714"/>
      <c r="CA320" s="714"/>
      <c r="CB320" s="714"/>
      <c r="CC320" s="714"/>
      <c r="CD320" s="759"/>
      <c r="CE320" s="714"/>
      <c r="CF320" s="765"/>
      <c r="CG320" s="765"/>
      <c r="CH320" s="765"/>
      <c r="CI320" s="765"/>
      <c r="CJ320" s="765"/>
      <c r="CK320" s="765"/>
      <c r="CL320" s="714"/>
      <c r="CM320" s="714"/>
      <c r="CN320" s="714"/>
      <c r="CO320" s="714"/>
      <c r="CP320" s="714"/>
      <c r="CQ320" s="714"/>
      <c r="CR320" s="714"/>
      <c r="CS320" s="714"/>
      <c r="CT320" s="766"/>
      <c r="CU320" s="766"/>
      <c r="CV320" s="766"/>
    </row>
    <row r="321" ht="15.75" customHeight="1">
      <c r="A321" s="714"/>
      <c r="B321" s="760"/>
      <c r="C321" s="593"/>
      <c r="D321" s="593"/>
      <c r="E321" s="593"/>
      <c r="F321" s="593"/>
      <c r="G321" s="761"/>
      <c r="H321" s="761"/>
      <c r="I321" s="761"/>
      <c r="J321" s="761"/>
      <c r="K321" s="761"/>
      <c r="L321" s="761"/>
      <c r="M321" s="762"/>
      <c r="N321" s="714"/>
      <c r="O321" s="714"/>
      <c r="P321" s="714"/>
      <c r="Q321" s="714"/>
      <c r="R321" s="714"/>
      <c r="S321" s="714"/>
      <c r="T321" s="763"/>
      <c r="U321" s="714"/>
      <c r="V321" s="762"/>
      <c r="W321" s="714"/>
      <c r="X321" s="762"/>
      <c r="Y321" s="762"/>
      <c r="Z321" s="762"/>
      <c r="AA321" s="714"/>
      <c r="AB321" s="762"/>
      <c r="AC321" s="714"/>
      <c r="AD321" s="714"/>
      <c r="AE321" s="714"/>
      <c r="AF321" s="714"/>
      <c r="AG321" s="714"/>
      <c r="AH321" s="714"/>
      <c r="AI321" s="714"/>
      <c r="AJ321" s="714"/>
      <c r="AK321" s="714"/>
      <c r="AL321" s="761"/>
      <c r="AM321" s="762"/>
      <c r="AN321" s="762"/>
      <c r="AO321" s="761"/>
      <c r="AP321" s="761"/>
      <c r="AQ321" s="762"/>
      <c r="AR321" s="593"/>
      <c r="AS321" s="714"/>
      <c r="AT321" s="714"/>
      <c r="AU321" s="714"/>
      <c r="AV321" s="714"/>
      <c r="AW321" s="714"/>
      <c r="AX321" s="593"/>
      <c r="AY321" s="714"/>
      <c r="AZ321" s="714"/>
      <c r="BA321" s="714"/>
      <c r="BB321" s="714"/>
      <c r="BC321" s="714"/>
      <c r="BD321" s="593"/>
      <c r="BE321" s="714"/>
      <c r="BF321" s="714"/>
      <c r="BG321" s="714"/>
      <c r="BH321" s="714"/>
      <c r="BI321" s="714"/>
      <c r="BJ321" s="714"/>
      <c r="BK321" s="593"/>
      <c r="BL321" s="714"/>
      <c r="BM321" s="714"/>
      <c r="BN321" s="714"/>
      <c r="BO321" s="714"/>
      <c r="BP321" s="714"/>
      <c r="BQ321" s="593"/>
      <c r="BR321" s="593"/>
      <c r="BS321" s="714"/>
      <c r="BT321" s="714"/>
      <c r="BU321" s="714"/>
      <c r="BV321" s="714"/>
      <c r="BW321" s="593"/>
      <c r="BX321" s="714"/>
      <c r="BY321" s="714"/>
      <c r="BZ321" s="714"/>
      <c r="CA321" s="714"/>
      <c r="CB321" s="714"/>
      <c r="CC321" s="714"/>
      <c r="CD321" s="759"/>
      <c r="CE321" s="714"/>
      <c r="CF321" s="765"/>
      <c r="CG321" s="765"/>
      <c r="CH321" s="765"/>
      <c r="CI321" s="765"/>
      <c r="CJ321" s="765"/>
      <c r="CK321" s="765"/>
      <c r="CL321" s="714"/>
      <c r="CM321" s="714"/>
      <c r="CN321" s="714"/>
      <c r="CO321" s="714"/>
      <c r="CP321" s="714"/>
      <c r="CQ321" s="714"/>
      <c r="CR321" s="714"/>
      <c r="CS321" s="714"/>
      <c r="CT321" s="766"/>
      <c r="CU321" s="766"/>
      <c r="CV321" s="766"/>
    </row>
    <row r="322" ht="15.75" customHeight="1">
      <c r="A322" s="714"/>
      <c r="B322" s="760"/>
      <c r="C322" s="593"/>
      <c r="D322" s="593"/>
      <c r="E322" s="593"/>
      <c r="F322" s="593"/>
      <c r="G322" s="761"/>
      <c r="H322" s="761"/>
      <c r="I322" s="761"/>
      <c r="J322" s="761"/>
      <c r="K322" s="761"/>
      <c r="L322" s="761"/>
      <c r="M322" s="762"/>
      <c r="N322" s="714"/>
      <c r="O322" s="714"/>
      <c r="P322" s="714"/>
      <c r="Q322" s="714"/>
      <c r="R322" s="714"/>
      <c r="S322" s="714"/>
      <c r="T322" s="763"/>
      <c r="U322" s="714"/>
      <c r="V322" s="762"/>
      <c r="W322" s="714"/>
      <c r="X322" s="762"/>
      <c r="Y322" s="762"/>
      <c r="Z322" s="762"/>
      <c r="AA322" s="714"/>
      <c r="AB322" s="762"/>
      <c r="AC322" s="714"/>
      <c r="AD322" s="714"/>
      <c r="AE322" s="714"/>
      <c r="AF322" s="714"/>
      <c r="AG322" s="714"/>
      <c r="AH322" s="714"/>
      <c r="AI322" s="714"/>
      <c r="AJ322" s="714"/>
      <c r="AK322" s="714"/>
      <c r="AL322" s="761"/>
      <c r="AM322" s="762"/>
      <c r="AN322" s="762"/>
      <c r="AO322" s="761"/>
      <c r="AP322" s="761"/>
      <c r="AQ322" s="762"/>
      <c r="AR322" s="593"/>
      <c r="AS322" s="714"/>
      <c r="AT322" s="714"/>
      <c r="AU322" s="714"/>
      <c r="AV322" s="714"/>
      <c r="AW322" s="714"/>
      <c r="AX322" s="593"/>
      <c r="AY322" s="714"/>
      <c r="AZ322" s="714"/>
      <c r="BA322" s="714"/>
      <c r="BB322" s="714"/>
      <c r="BC322" s="714"/>
      <c r="BD322" s="593"/>
      <c r="BE322" s="714"/>
      <c r="BF322" s="714"/>
      <c r="BG322" s="714"/>
      <c r="BH322" s="714"/>
      <c r="BI322" s="714"/>
      <c r="BJ322" s="714"/>
      <c r="BK322" s="593"/>
      <c r="BL322" s="714"/>
      <c r="BM322" s="714"/>
      <c r="BN322" s="714"/>
      <c r="BO322" s="714"/>
      <c r="BP322" s="714"/>
      <c r="BQ322" s="593"/>
      <c r="BR322" s="593"/>
      <c r="BS322" s="714"/>
      <c r="BT322" s="714"/>
      <c r="BU322" s="714"/>
      <c r="BV322" s="714"/>
      <c r="BW322" s="593"/>
      <c r="BX322" s="714"/>
      <c r="BY322" s="714"/>
      <c r="BZ322" s="714"/>
      <c r="CA322" s="714"/>
      <c r="CB322" s="714"/>
      <c r="CC322" s="714"/>
      <c r="CD322" s="759"/>
      <c r="CE322" s="714"/>
      <c r="CF322" s="765"/>
      <c r="CG322" s="765"/>
      <c r="CH322" s="765"/>
      <c r="CI322" s="765"/>
      <c r="CJ322" s="765"/>
      <c r="CK322" s="765"/>
      <c r="CL322" s="714"/>
      <c r="CM322" s="714"/>
      <c r="CN322" s="714"/>
      <c r="CO322" s="714"/>
      <c r="CP322" s="714"/>
      <c r="CQ322" s="714"/>
      <c r="CR322" s="714"/>
      <c r="CS322" s="714"/>
      <c r="CT322" s="766"/>
      <c r="CU322" s="766"/>
      <c r="CV322" s="766"/>
    </row>
    <row r="323" ht="15.75" customHeight="1">
      <c r="A323" s="714"/>
      <c r="B323" s="760"/>
      <c r="C323" s="593"/>
      <c r="D323" s="593"/>
      <c r="E323" s="593"/>
      <c r="F323" s="593"/>
      <c r="G323" s="761"/>
      <c r="H323" s="761"/>
      <c r="I323" s="761"/>
      <c r="J323" s="761"/>
      <c r="K323" s="761"/>
      <c r="L323" s="761"/>
      <c r="M323" s="762"/>
      <c r="N323" s="714"/>
      <c r="O323" s="714"/>
      <c r="P323" s="714"/>
      <c r="Q323" s="714"/>
      <c r="R323" s="714"/>
      <c r="S323" s="714"/>
      <c r="T323" s="763"/>
      <c r="U323" s="714"/>
      <c r="V323" s="762"/>
      <c r="W323" s="714"/>
      <c r="X323" s="762"/>
      <c r="Y323" s="762"/>
      <c r="Z323" s="762"/>
      <c r="AA323" s="714"/>
      <c r="AB323" s="762"/>
      <c r="AC323" s="714"/>
      <c r="AD323" s="714"/>
      <c r="AE323" s="714"/>
      <c r="AF323" s="714"/>
      <c r="AG323" s="714"/>
      <c r="AH323" s="714"/>
      <c r="AI323" s="714"/>
      <c r="AJ323" s="714"/>
      <c r="AK323" s="714"/>
      <c r="AL323" s="761"/>
      <c r="AM323" s="762"/>
      <c r="AN323" s="762"/>
      <c r="AO323" s="761"/>
      <c r="AP323" s="761"/>
      <c r="AQ323" s="762"/>
      <c r="AR323" s="593"/>
      <c r="AS323" s="714"/>
      <c r="AT323" s="714"/>
      <c r="AU323" s="714"/>
      <c r="AV323" s="714"/>
      <c r="AW323" s="714"/>
      <c r="AX323" s="593"/>
      <c r="AY323" s="714"/>
      <c r="AZ323" s="714"/>
      <c r="BA323" s="714"/>
      <c r="BB323" s="714"/>
      <c r="BC323" s="714"/>
      <c r="BD323" s="593"/>
      <c r="BE323" s="714"/>
      <c r="BF323" s="714"/>
      <c r="BG323" s="714"/>
      <c r="BH323" s="714"/>
      <c r="BI323" s="714"/>
      <c r="BJ323" s="714"/>
      <c r="BK323" s="593"/>
      <c r="BL323" s="714"/>
      <c r="BM323" s="714"/>
      <c r="BN323" s="714"/>
      <c r="BO323" s="714"/>
      <c r="BP323" s="714"/>
      <c r="BQ323" s="593"/>
      <c r="BR323" s="593"/>
      <c r="BS323" s="714"/>
      <c r="BT323" s="714"/>
      <c r="BU323" s="714"/>
      <c r="BV323" s="714"/>
      <c r="BW323" s="593"/>
      <c r="BX323" s="714"/>
      <c r="BY323" s="714"/>
      <c r="BZ323" s="714"/>
      <c r="CA323" s="714"/>
      <c r="CB323" s="714"/>
      <c r="CC323" s="714"/>
      <c r="CD323" s="759"/>
      <c r="CE323" s="714"/>
      <c r="CF323" s="765"/>
      <c r="CG323" s="765"/>
      <c r="CH323" s="765"/>
      <c r="CI323" s="765"/>
      <c r="CJ323" s="765"/>
      <c r="CK323" s="765"/>
      <c r="CL323" s="714"/>
      <c r="CM323" s="714"/>
      <c r="CN323" s="714"/>
      <c r="CO323" s="714"/>
      <c r="CP323" s="714"/>
      <c r="CQ323" s="714"/>
      <c r="CR323" s="714"/>
      <c r="CS323" s="714"/>
      <c r="CT323" s="766"/>
      <c r="CU323" s="766"/>
      <c r="CV323" s="766"/>
    </row>
    <row r="324" ht="15.75" customHeight="1">
      <c r="A324" s="714"/>
      <c r="B324" s="760"/>
      <c r="C324" s="593"/>
      <c r="D324" s="593"/>
      <c r="E324" s="593"/>
      <c r="F324" s="593"/>
      <c r="G324" s="761"/>
      <c r="H324" s="761"/>
      <c r="I324" s="761"/>
      <c r="J324" s="761"/>
      <c r="K324" s="761"/>
      <c r="L324" s="761"/>
      <c r="M324" s="762"/>
      <c r="N324" s="714"/>
      <c r="O324" s="714"/>
      <c r="P324" s="714"/>
      <c r="Q324" s="714"/>
      <c r="R324" s="714"/>
      <c r="S324" s="714"/>
      <c r="T324" s="763"/>
      <c r="U324" s="714"/>
      <c r="V324" s="762"/>
      <c r="W324" s="714"/>
      <c r="X324" s="762"/>
      <c r="Y324" s="762"/>
      <c r="Z324" s="762"/>
      <c r="AA324" s="714"/>
      <c r="AB324" s="762"/>
      <c r="AC324" s="714"/>
      <c r="AD324" s="714"/>
      <c r="AE324" s="714"/>
      <c r="AF324" s="714"/>
      <c r="AG324" s="714"/>
      <c r="AH324" s="714"/>
      <c r="AI324" s="714"/>
      <c r="AJ324" s="714"/>
      <c r="AK324" s="714"/>
      <c r="AL324" s="761"/>
      <c r="AM324" s="762"/>
      <c r="AN324" s="762"/>
      <c r="AO324" s="761"/>
      <c r="AP324" s="761"/>
      <c r="AQ324" s="762"/>
      <c r="AR324" s="593"/>
      <c r="AS324" s="714"/>
      <c r="AT324" s="714"/>
      <c r="AU324" s="714"/>
      <c r="AV324" s="714"/>
      <c r="AW324" s="714"/>
      <c r="AX324" s="593"/>
      <c r="AY324" s="714"/>
      <c r="AZ324" s="714"/>
      <c r="BA324" s="714"/>
      <c r="BB324" s="714"/>
      <c r="BC324" s="714"/>
      <c r="BD324" s="593"/>
      <c r="BE324" s="714"/>
      <c r="BF324" s="714"/>
      <c r="BG324" s="714"/>
      <c r="BH324" s="714"/>
      <c r="BI324" s="714"/>
      <c r="BJ324" s="714"/>
      <c r="BK324" s="593"/>
      <c r="BL324" s="714"/>
      <c r="BM324" s="714"/>
      <c r="BN324" s="714"/>
      <c r="BO324" s="714"/>
      <c r="BP324" s="714"/>
      <c r="BQ324" s="593"/>
      <c r="BR324" s="593"/>
      <c r="BS324" s="714"/>
      <c r="BT324" s="714"/>
      <c r="BU324" s="714"/>
      <c r="BV324" s="714"/>
      <c r="BW324" s="593"/>
      <c r="BX324" s="714"/>
      <c r="BY324" s="714"/>
      <c r="BZ324" s="714"/>
      <c r="CA324" s="714"/>
      <c r="CB324" s="714"/>
      <c r="CC324" s="714"/>
      <c r="CD324" s="759"/>
      <c r="CE324" s="714"/>
      <c r="CF324" s="765"/>
      <c r="CG324" s="765"/>
      <c r="CH324" s="765"/>
      <c r="CI324" s="765"/>
      <c r="CJ324" s="765"/>
      <c r="CK324" s="765"/>
      <c r="CL324" s="714"/>
      <c r="CM324" s="714"/>
      <c r="CN324" s="714"/>
      <c r="CO324" s="714"/>
      <c r="CP324" s="714"/>
      <c r="CQ324" s="714"/>
      <c r="CR324" s="714"/>
      <c r="CS324" s="714"/>
      <c r="CT324" s="766"/>
      <c r="CU324" s="766"/>
      <c r="CV324" s="766"/>
    </row>
    <row r="325" ht="15.75" customHeight="1">
      <c r="A325" s="714"/>
      <c r="B325" s="760"/>
      <c r="C325" s="593"/>
      <c r="D325" s="593"/>
      <c r="E325" s="593"/>
      <c r="F325" s="593"/>
      <c r="G325" s="761"/>
      <c r="H325" s="761"/>
      <c r="I325" s="761"/>
      <c r="J325" s="761"/>
      <c r="K325" s="761"/>
      <c r="L325" s="761"/>
      <c r="M325" s="762"/>
      <c r="N325" s="714"/>
      <c r="O325" s="714"/>
      <c r="P325" s="714"/>
      <c r="Q325" s="714"/>
      <c r="R325" s="714"/>
      <c r="S325" s="714"/>
      <c r="T325" s="763"/>
      <c r="U325" s="714"/>
      <c r="V325" s="762"/>
      <c r="W325" s="714"/>
      <c r="X325" s="762"/>
      <c r="Y325" s="762"/>
      <c r="Z325" s="762"/>
      <c r="AA325" s="714"/>
      <c r="AB325" s="762"/>
      <c r="AC325" s="714"/>
      <c r="AD325" s="714"/>
      <c r="AE325" s="714"/>
      <c r="AF325" s="714"/>
      <c r="AG325" s="714"/>
      <c r="AH325" s="714"/>
      <c r="AI325" s="714"/>
      <c r="AJ325" s="714"/>
      <c r="AK325" s="714"/>
      <c r="AL325" s="761"/>
      <c r="AM325" s="762"/>
      <c r="AN325" s="762"/>
      <c r="AO325" s="761"/>
      <c r="AP325" s="761"/>
      <c r="AQ325" s="762"/>
      <c r="AR325" s="593"/>
      <c r="AS325" s="714"/>
      <c r="AT325" s="714"/>
      <c r="AU325" s="714"/>
      <c r="AV325" s="714"/>
      <c r="AW325" s="714"/>
      <c r="AX325" s="593"/>
      <c r="AY325" s="714"/>
      <c r="AZ325" s="714"/>
      <c r="BA325" s="714"/>
      <c r="BB325" s="714"/>
      <c r="BC325" s="714"/>
      <c r="BD325" s="593"/>
      <c r="BE325" s="714"/>
      <c r="BF325" s="714"/>
      <c r="BG325" s="714"/>
      <c r="BH325" s="714"/>
      <c r="BI325" s="714"/>
      <c r="BJ325" s="714"/>
      <c r="BK325" s="593"/>
      <c r="BL325" s="714"/>
      <c r="BM325" s="714"/>
      <c r="BN325" s="714"/>
      <c r="BO325" s="714"/>
      <c r="BP325" s="714"/>
      <c r="BQ325" s="593"/>
      <c r="BR325" s="593"/>
      <c r="BS325" s="714"/>
      <c r="BT325" s="714"/>
      <c r="BU325" s="714"/>
      <c r="BV325" s="714"/>
      <c r="BW325" s="593"/>
      <c r="BX325" s="714"/>
      <c r="BY325" s="714"/>
      <c r="BZ325" s="714"/>
      <c r="CA325" s="714"/>
      <c r="CB325" s="714"/>
      <c r="CC325" s="714"/>
      <c r="CD325" s="759"/>
      <c r="CE325" s="714"/>
      <c r="CF325" s="765"/>
      <c r="CG325" s="765"/>
      <c r="CH325" s="765"/>
      <c r="CI325" s="765"/>
      <c r="CJ325" s="765"/>
      <c r="CK325" s="765"/>
      <c r="CL325" s="714"/>
      <c r="CM325" s="714"/>
      <c r="CN325" s="714"/>
      <c r="CO325" s="714"/>
      <c r="CP325" s="714"/>
      <c r="CQ325" s="714"/>
      <c r="CR325" s="714"/>
      <c r="CS325" s="714"/>
      <c r="CT325" s="766"/>
      <c r="CU325" s="766"/>
      <c r="CV325" s="766"/>
    </row>
    <row r="326" ht="15.75" customHeight="1">
      <c r="A326" s="714"/>
      <c r="B326" s="760"/>
      <c r="C326" s="593"/>
      <c r="D326" s="593"/>
      <c r="E326" s="593"/>
      <c r="F326" s="593"/>
      <c r="G326" s="761"/>
      <c r="H326" s="761"/>
      <c r="I326" s="761"/>
      <c r="J326" s="761"/>
      <c r="K326" s="761"/>
      <c r="L326" s="761"/>
      <c r="M326" s="762"/>
      <c r="N326" s="714"/>
      <c r="O326" s="714"/>
      <c r="P326" s="714"/>
      <c r="Q326" s="714"/>
      <c r="R326" s="714"/>
      <c r="S326" s="714"/>
      <c r="T326" s="763"/>
      <c r="U326" s="714"/>
      <c r="V326" s="762"/>
      <c r="W326" s="714"/>
      <c r="X326" s="762"/>
      <c r="Y326" s="762"/>
      <c r="Z326" s="762"/>
      <c r="AA326" s="714"/>
      <c r="AB326" s="762"/>
      <c r="AC326" s="714"/>
      <c r="AD326" s="714"/>
      <c r="AE326" s="714"/>
      <c r="AF326" s="714"/>
      <c r="AG326" s="714"/>
      <c r="AH326" s="714"/>
      <c r="AI326" s="714"/>
      <c r="AJ326" s="714"/>
      <c r="AK326" s="714"/>
      <c r="AL326" s="761"/>
      <c r="AM326" s="762"/>
      <c r="AN326" s="762"/>
      <c r="AO326" s="761"/>
      <c r="AP326" s="761"/>
      <c r="AQ326" s="762"/>
      <c r="AR326" s="593"/>
      <c r="AS326" s="714"/>
      <c r="AT326" s="714"/>
      <c r="AU326" s="714"/>
      <c r="AV326" s="714"/>
      <c r="AW326" s="714"/>
      <c r="AX326" s="593"/>
      <c r="AY326" s="714"/>
      <c r="AZ326" s="714"/>
      <c r="BA326" s="714"/>
      <c r="BB326" s="714"/>
      <c r="BC326" s="714"/>
      <c r="BD326" s="593"/>
      <c r="BE326" s="714"/>
      <c r="BF326" s="714"/>
      <c r="BG326" s="714"/>
      <c r="BH326" s="714"/>
      <c r="BI326" s="714"/>
      <c r="BJ326" s="714"/>
      <c r="BK326" s="593"/>
      <c r="BL326" s="714"/>
      <c r="BM326" s="714"/>
      <c r="BN326" s="714"/>
      <c r="BO326" s="714"/>
      <c r="BP326" s="714"/>
      <c r="BQ326" s="593"/>
      <c r="BR326" s="593"/>
      <c r="BS326" s="714"/>
      <c r="BT326" s="714"/>
      <c r="BU326" s="714"/>
      <c r="BV326" s="714"/>
      <c r="BW326" s="593"/>
      <c r="BX326" s="714"/>
      <c r="BY326" s="714"/>
      <c r="BZ326" s="714"/>
      <c r="CA326" s="714"/>
      <c r="CB326" s="714"/>
      <c r="CC326" s="714"/>
      <c r="CD326" s="759"/>
      <c r="CE326" s="714"/>
      <c r="CF326" s="765"/>
      <c r="CG326" s="765"/>
      <c r="CH326" s="765"/>
      <c r="CI326" s="765"/>
      <c r="CJ326" s="765"/>
      <c r="CK326" s="765"/>
      <c r="CL326" s="714"/>
      <c r="CM326" s="714"/>
      <c r="CN326" s="714"/>
      <c r="CO326" s="714"/>
      <c r="CP326" s="714"/>
      <c r="CQ326" s="714"/>
      <c r="CR326" s="714"/>
      <c r="CS326" s="714"/>
      <c r="CT326" s="766"/>
      <c r="CU326" s="766"/>
      <c r="CV326" s="766"/>
    </row>
    <row r="327" ht="15.75" customHeight="1">
      <c r="A327" s="714"/>
      <c r="B327" s="760"/>
      <c r="C327" s="593"/>
      <c r="D327" s="593"/>
      <c r="E327" s="593"/>
      <c r="F327" s="593"/>
      <c r="G327" s="761"/>
      <c r="H327" s="761"/>
      <c r="I327" s="761"/>
      <c r="J327" s="761"/>
      <c r="K327" s="761"/>
      <c r="L327" s="761"/>
      <c r="M327" s="762"/>
      <c r="N327" s="714"/>
      <c r="O327" s="714"/>
      <c r="P327" s="714"/>
      <c r="Q327" s="714"/>
      <c r="R327" s="714"/>
      <c r="S327" s="714"/>
      <c r="T327" s="763"/>
      <c r="U327" s="714"/>
      <c r="V327" s="762"/>
      <c r="W327" s="714"/>
      <c r="X327" s="762"/>
      <c r="Y327" s="762"/>
      <c r="Z327" s="762"/>
      <c r="AA327" s="714"/>
      <c r="AB327" s="762"/>
      <c r="AC327" s="714"/>
      <c r="AD327" s="714"/>
      <c r="AE327" s="714"/>
      <c r="AF327" s="714"/>
      <c r="AG327" s="714"/>
      <c r="AH327" s="714"/>
      <c r="AI327" s="714"/>
      <c r="AJ327" s="714"/>
      <c r="AK327" s="714"/>
      <c r="AL327" s="761"/>
      <c r="AM327" s="762"/>
      <c r="AN327" s="762"/>
      <c r="AO327" s="761"/>
      <c r="AP327" s="761"/>
      <c r="AQ327" s="762"/>
      <c r="AR327" s="593"/>
      <c r="AS327" s="714"/>
      <c r="AT327" s="714"/>
      <c r="AU327" s="714"/>
      <c r="AV327" s="714"/>
      <c r="AW327" s="714"/>
      <c r="AX327" s="593"/>
      <c r="AY327" s="714"/>
      <c r="AZ327" s="714"/>
      <c r="BA327" s="714"/>
      <c r="BB327" s="714"/>
      <c r="BC327" s="714"/>
      <c r="BD327" s="593"/>
      <c r="BE327" s="714"/>
      <c r="BF327" s="714"/>
      <c r="BG327" s="714"/>
      <c r="BH327" s="714"/>
      <c r="BI327" s="714"/>
      <c r="BJ327" s="714"/>
      <c r="BK327" s="593"/>
      <c r="BL327" s="714"/>
      <c r="BM327" s="714"/>
      <c r="BN327" s="714"/>
      <c r="BO327" s="714"/>
      <c r="BP327" s="714"/>
      <c r="BQ327" s="593"/>
      <c r="BR327" s="593"/>
      <c r="BS327" s="714"/>
      <c r="BT327" s="714"/>
      <c r="BU327" s="714"/>
      <c r="BV327" s="714"/>
      <c r="BW327" s="593"/>
      <c r="BX327" s="714"/>
      <c r="BY327" s="714"/>
      <c r="BZ327" s="714"/>
      <c r="CA327" s="714"/>
      <c r="CB327" s="714"/>
      <c r="CC327" s="714"/>
      <c r="CD327" s="759"/>
      <c r="CE327" s="714"/>
      <c r="CF327" s="765"/>
      <c r="CG327" s="765"/>
      <c r="CH327" s="765"/>
      <c r="CI327" s="765"/>
      <c r="CJ327" s="765"/>
      <c r="CK327" s="765"/>
      <c r="CL327" s="714"/>
      <c r="CM327" s="714"/>
      <c r="CN327" s="714"/>
      <c r="CO327" s="714"/>
      <c r="CP327" s="714"/>
      <c r="CQ327" s="714"/>
      <c r="CR327" s="714"/>
      <c r="CS327" s="714"/>
      <c r="CT327" s="766"/>
      <c r="CU327" s="766"/>
      <c r="CV327" s="766"/>
    </row>
    <row r="328" ht="15.75" customHeight="1">
      <c r="A328" s="714"/>
      <c r="B328" s="760"/>
      <c r="C328" s="593"/>
      <c r="D328" s="593"/>
      <c r="E328" s="593"/>
      <c r="F328" s="593"/>
      <c r="G328" s="761"/>
      <c r="H328" s="761"/>
      <c r="I328" s="761"/>
      <c r="J328" s="761"/>
      <c r="K328" s="761"/>
      <c r="L328" s="761"/>
      <c r="M328" s="762"/>
      <c r="N328" s="714"/>
      <c r="O328" s="714"/>
      <c r="P328" s="714"/>
      <c r="Q328" s="714"/>
      <c r="R328" s="714"/>
      <c r="S328" s="714"/>
      <c r="T328" s="763"/>
      <c r="U328" s="714"/>
      <c r="V328" s="762"/>
      <c r="W328" s="714"/>
      <c r="X328" s="762"/>
      <c r="Y328" s="762"/>
      <c r="Z328" s="762"/>
      <c r="AA328" s="714"/>
      <c r="AB328" s="762"/>
      <c r="AC328" s="714"/>
      <c r="AD328" s="714"/>
      <c r="AE328" s="714"/>
      <c r="AF328" s="714"/>
      <c r="AG328" s="714"/>
      <c r="AH328" s="714"/>
      <c r="AI328" s="714"/>
      <c r="AJ328" s="714"/>
      <c r="AK328" s="714"/>
      <c r="AL328" s="761"/>
      <c r="AM328" s="762"/>
      <c r="AN328" s="762"/>
      <c r="AO328" s="761"/>
      <c r="AP328" s="761"/>
      <c r="AQ328" s="762"/>
      <c r="AR328" s="593"/>
      <c r="AS328" s="714"/>
      <c r="AT328" s="714"/>
      <c r="AU328" s="714"/>
      <c r="AV328" s="714"/>
      <c r="AW328" s="714"/>
      <c r="AX328" s="593"/>
      <c r="AY328" s="714"/>
      <c r="AZ328" s="714"/>
      <c r="BA328" s="714"/>
      <c r="BB328" s="714"/>
      <c r="BC328" s="714"/>
      <c r="BD328" s="593"/>
      <c r="BE328" s="714"/>
      <c r="BF328" s="714"/>
      <c r="BG328" s="714"/>
      <c r="BH328" s="714"/>
      <c r="BI328" s="714"/>
      <c r="BJ328" s="714"/>
      <c r="BK328" s="593"/>
      <c r="BL328" s="714"/>
      <c r="BM328" s="714"/>
      <c r="BN328" s="714"/>
      <c r="BO328" s="714"/>
      <c r="BP328" s="714"/>
      <c r="BQ328" s="593"/>
      <c r="BR328" s="593"/>
      <c r="BS328" s="714"/>
      <c r="BT328" s="714"/>
      <c r="BU328" s="714"/>
      <c r="BV328" s="714"/>
      <c r="BW328" s="593"/>
      <c r="BX328" s="714"/>
      <c r="BY328" s="714"/>
      <c r="BZ328" s="714"/>
      <c r="CA328" s="714"/>
      <c r="CB328" s="714"/>
      <c r="CC328" s="714"/>
      <c r="CD328" s="759"/>
      <c r="CE328" s="714"/>
      <c r="CF328" s="765"/>
      <c r="CG328" s="765"/>
      <c r="CH328" s="765"/>
      <c r="CI328" s="765"/>
      <c r="CJ328" s="765"/>
      <c r="CK328" s="765"/>
      <c r="CL328" s="714"/>
      <c r="CM328" s="714"/>
      <c r="CN328" s="714"/>
      <c r="CO328" s="714"/>
      <c r="CP328" s="714"/>
      <c r="CQ328" s="714"/>
      <c r="CR328" s="714"/>
      <c r="CS328" s="714"/>
      <c r="CT328" s="766"/>
      <c r="CU328" s="766"/>
      <c r="CV328" s="766"/>
    </row>
    <row r="329" ht="15.75" customHeight="1">
      <c r="A329" s="714"/>
      <c r="B329" s="760"/>
      <c r="C329" s="593"/>
      <c r="D329" s="593"/>
      <c r="E329" s="593"/>
      <c r="F329" s="593"/>
      <c r="G329" s="761"/>
      <c r="H329" s="761"/>
      <c r="I329" s="761"/>
      <c r="J329" s="761"/>
      <c r="K329" s="761"/>
      <c r="L329" s="761"/>
      <c r="M329" s="762"/>
      <c r="N329" s="714"/>
      <c r="O329" s="714"/>
      <c r="P329" s="714"/>
      <c r="Q329" s="714"/>
      <c r="R329" s="714"/>
      <c r="S329" s="714"/>
      <c r="T329" s="763"/>
      <c r="U329" s="714"/>
      <c r="V329" s="762"/>
      <c r="W329" s="714"/>
      <c r="X329" s="762"/>
      <c r="Y329" s="762"/>
      <c r="Z329" s="762"/>
      <c r="AA329" s="714"/>
      <c r="AB329" s="762"/>
      <c r="AC329" s="714"/>
      <c r="AD329" s="714"/>
      <c r="AE329" s="714"/>
      <c r="AF329" s="714"/>
      <c r="AG329" s="714"/>
      <c r="AH329" s="714"/>
      <c r="AI329" s="714"/>
      <c r="AJ329" s="714"/>
      <c r="AK329" s="714"/>
      <c r="AL329" s="761"/>
      <c r="AM329" s="762"/>
      <c r="AN329" s="762"/>
      <c r="AO329" s="761"/>
      <c r="AP329" s="761"/>
      <c r="AQ329" s="762"/>
      <c r="AR329" s="593"/>
      <c r="AS329" s="714"/>
      <c r="AT329" s="714"/>
      <c r="AU329" s="714"/>
      <c r="AV329" s="714"/>
      <c r="AW329" s="714"/>
      <c r="AX329" s="593"/>
      <c r="AY329" s="714"/>
      <c r="AZ329" s="714"/>
      <c r="BA329" s="714"/>
      <c r="BB329" s="714"/>
      <c r="BC329" s="714"/>
      <c r="BD329" s="593"/>
      <c r="BE329" s="714"/>
      <c r="BF329" s="714"/>
      <c r="BG329" s="714"/>
      <c r="BH329" s="714"/>
      <c r="BI329" s="714"/>
      <c r="BJ329" s="714"/>
      <c r="BK329" s="593"/>
      <c r="BL329" s="714"/>
      <c r="BM329" s="714"/>
      <c r="BN329" s="714"/>
      <c r="BO329" s="714"/>
      <c r="BP329" s="714"/>
      <c r="BQ329" s="593"/>
      <c r="BR329" s="593"/>
      <c r="BS329" s="714"/>
      <c r="BT329" s="714"/>
      <c r="BU329" s="714"/>
      <c r="BV329" s="714"/>
      <c r="BW329" s="593"/>
      <c r="BX329" s="714"/>
      <c r="BY329" s="714"/>
      <c r="BZ329" s="714"/>
      <c r="CA329" s="714"/>
      <c r="CB329" s="714"/>
      <c r="CC329" s="714"/>
      <c r="CD329" s="759"/>
      <c r="CE329" s="714"/>
      <c r="CF329" s="765"/>
      <c r="CG329" s="765"/>
      <c r="CH329" s="765"/>
      <c r="CI329" s="765"/>
      <c r="CJ329" s="765"/>
      <c r="CK329" s="765"/>
      <c r="CL329" s="714"/>
      <c r="CM329" s="714"/>
      <c r="CN329" s="714"/>
      <c r="CO329" s="714"/>
      <c r="CP329" s="714"/>
      <c r="CQ329" s="714"/>
      <c r="CR329" s="714"/>
      <c r="CS329" s="714"/>
      <c r="CT329" s="766"/>
      <c r="CU329" s="766"/>
      <c r="CV329" s="766"/>
    </row>
    <row r="330" ht="15.75" customHeight="1">
      <c r="A330" s="714"/>
      <c r="B330" s="760"/>
      <c r="C330" s="593"/>
      <c r="D330" s="593"/>
      <c r="E330" s="593"/>
      <c r="F330" s="593"/>
      <c r="G330" s="761"/>
      <c r="H330" s="761"/>
      <c r="I330" s="761"/>
      <c r="J330" s="761"/>
      <c r="K330" s="761"/>
      <c r="L330" s="761"/>
      <c r="M330" s="762"/>
      <c r="N330" s="714"/>
      <c r="O330" s="714"/>
      <c r="P330" s="714"/>
      <c r="Q330" s="714"/>
      <c r="R330" s="714"/>
      <c r="S330" s="714"/>
      <c r="T330" s="763"/>
      <c r="U330" s="714"/>
      <c r="V330" s="762"/>
      <c r="W330" s="714"/>
      <c r="X330" s="762"/>
      <c r="Y330" s="762"/>
      <c r="Z330" s="762"/>
      <c r="AA330" s="714"/>
      <c r="AB330" s="762"/>
      <c r="AC330" s="714"/>
      <c r="AD330" s="714"/>
      <c r="AE330" s="714"/>
      <c r="AF330" s="714"/>
      <c r="AG330" s="714"/>
      <c r="AH330" s="714"/>
      <c r="AI330" s="714"/>
      <c r="AJ330" s="714"/>
      <c r="AK330" s="714"/>
      <c r="AL330" s="761"/>
      <c r="AM330" s="762"/>
      <c r="AN330" s="762"/>
      <c r="AO330" s="761"/>
      <c r="AP330" s="761"/>
      <c r="AQ330" s="762"/>
      <c r="AR330" s="593"/>
      <c r="AS330" s="714"/>
      <c r="AT330" s="714"/>
      <c r="AU330" s="714"/>
      <c r="AV330" s="714"/>
      <c r="AW330" s="714"/>
      <c r="AX330" s="593"/>
      <c r="AY330" s="714"/>
      <c r="AZ330" s="714"/>
      <c r="BA330" s="714"/>
      <c r="BB330" s="714"/>
      <c r="BC330" s="714"/>
      <c r="BD330" s="593"/>
      <c r="BE330" s="714"/>
      <c r="BF330" s="714"/>
      <c r="BG330" s="714"/>
      <c r="BH330" s="714"/>
      <c r="BI330" s="714"/>
      <c r="BJ330" s="714"/>
      <c r="BK330" s="593"/>
      <c r="BL330" s="714"/>
      <c r="BM330" s="714"/>
      <c r="BN330" s="714"/>
      <c r="BO330" s="714"/>
      <c r="BP330" s="714"/>
      <c r="BQ330" s="593"/>
      <c r="BR330" s="593"/>
      <c r="BS330" s="714"/>
      <c r="BT330" s="714"/>
      <c r="BU330" s="714"/>
      <c r="BV330" s="714"/>
      <c r="BW330" s="593"/>
      <c r="BX330" s="714"/>
      <c r="BY330" s="714"/>
      <c r="BZ330" s="714"/>
      <c r="CA330" s="714"/>
      <c r="CB330" s="714"/>
      <c r="CC330" s="714"/>
      <c r="CD330" s="759"/>
      <c r="CE330" s="714"/>
      <c r="CF330" s="765"/>
      <c r="CG330" s="765"/>
      <c r="CH330" s="765"/>
      <c r="CI330" s="765"/>
      <c r="CJ330" s="765"/>
      <c r="CK330" s="765"/>
      <c r="CL330" s="714"/>
      <c r="CM330" s="714"/>
      <c r="CN330" s="714"/>
      <c r="CO330" s="714"/>
      <c r="CP330" s="714"/>
      <c r="CQ330" s="714"/>
      <c r="CR330" s="714"/>
      <c r="CS330" s="714"/>
      <c r="CT330" s="766"/>
      <c r="CU330" s="766"/>
      <c r="CV330" s="766"/>
    </row>
    <row r="331" ht="15.75" customHeight="1">
      <c r="A331" s="714"/>
      <c r="B331" s="760"/>
      <c r="C331" s="593"/>
      <c r="D331" s="593"/>
      <c r="E331" s="593"/>
      <c r="F331" s="593"/>
      <c r="G331" s="761"/>
      <c r="H331" s="761"/>
      <c r="I331" s="761"/>
      <c r="J331" s="761"/>
      <c r="K331" s="761"/>
      <c r="L331" s="761"/>
      <c r="M331" s="762"/>
      <c r="N331" s="714"/>
      <c r="O331" s="714"/>
      <c r="P331" s="714"/>
      <c r="Q331" s="714"/>
      <c r="R331" s="714"/>
      <c r="S331" s="714"/>
      <c r="T331" s="763"/>
      <c r="U331" s="714"/>
      <c r="V331" s="762"/>
      <c r="W331" s="714"/>
      <c r="X331" s="762"/>
      <c r="Y331" s="762"/>
      <c r="Z331" s="762"/>
      <c r="AA331" s="714"/>
      <c r="AB331" s="762"/>
      <c r="AC331" s="714"/>
      <c r="AD331" s="714"/>
      <c r="AE331" s="714"/>
      <c r="AF331" s="714"/>
      <c r="AG331" s="714"/>
      <c r="AH331" s="714"/>
      <c r="AI331" s="714"/>
      <c r="AJ331" s="714"/>
      <c r="AK331" s="714"/>
      <c r="AL331" s="761"/>
      <c r="AM331" s="762"/>
      <c r="AN331" s="762"/>
      <c r="AO331" s="761"/>
      <c r="AP331" s="761"/>
      <c r="AQ331" s="762"/>
      <c r="AR331" s="593"/>
      <c r="AS331" s="714"/>
      <c r="AT331" s="714"/>
      <c r="AU331" s="714"/>
      <c r="AV331" s="714"/>
      <c r="AW331" s="714"/>
      <c r="AX331" s="593"/>
      <c r="AY331" s="714"/>
      <c r="AZ331" s="714"/>
      <c r="BA331" s="714"/>
      <c r="BB331" s="714"/>
      <c r="BC331" s="714"/>
      <c r="BD331" s="593"/>
      <c r="BE331" s="714"/>
      <c r="BF331" s="714"/>
      <c r="BG331" s="714"/>
      <c r="BH331" s="714"/>
      <c r="BI331" s="714"/>
      <c r="BJ331" s="714"/>
      <c r="BK331" s="593"/>
      <c r="BL331" s="714"/>
      <c r="BM331" s="714"/>
      <c r="BN331" s="714"/>
      <c r="BO331" s="714"/>
      <c r="BP331" s="714"/>
      <c r="BQ331" s="593"/>
      <c r="BR331" s="593"/>
      <c r="BS331" s="714"/>
      <c r="BT331" s="714"/>
      <c r="BU331" s="714"/>
      <c r="BV331" s="714"/>
      <c r="BW331" s="593"/>
      <c r="BX331" s="714"/>
      <c r="BY331" s="714"/>
      <c r="BZ331" s="714"/>
      <c r="CA331" s="714"/>
      <c r="CB331" s="714"/>
      <c r="CC331" s="714"/>
      <c r="CD331" s="759"/>
      <c r="CE331" s="714"/>
      <c r="CF331" s="765"/>
      <c r="CG331" s="765"/>
      <c r="CH331" s="765"/>
      <c r="CI331" s="765"/>
      <c r="CJ331" s="765"/>
      <c r="CK331" s="765"/>
      <c r="CL331" s="714"/>
      <c r="CM331" s="714"/>
      <c r="CN331" s="714"/>
      <c r="CO331" s="714"/>
      <c r="CP331" s="714"/>
      <c r="CQ331" s="714"/>
      <c r="CR331" s="714"/>
      <c r="CS331" s="714"/>
      <c r="CT331" s="766"/>
      <c r="CU331" s="766"/>
      <c r="CV331" s="766"/>
    </row>
    <row r="332" ht="15.75" customHeight="1">
      <c r="A332" s="714"/>
      <c r="B332" s="760"/>
      <c r="C332" s="593"/>
      <c r="D332" s="593"/>
      <c r="E332" s="593"/>
      <c r="F332" s="593"/>
      <c r="G332" s="761"/>
      <c r="H332" s="761"/>
      <c r="I332" s="761"/>
      <c r="J332" s="761"/>
      <c r="K332" s="761"/>
      <c r="L332" s="761"/>
      <c r="M332" s="762"/>
      <c r="N332" s="714"/>
      <c r="O332" s="714"/>
      <c r="P332" s="714"/>
      <c r="Q332" s="714"/>
      <c r="R332" s="714"/>
      <c r="S332" s="714"/>
      <c r="T332" s="763"/>
      <c r="U332" s="714"/>
      <c r="V332" s="762"/>
      <c r="W332" s="714"/>
      <c r="X332" s="762"/>
      <c r="Y332" s="762"/>
      <c r="Z332" s="762"/>
      <c r="AA332" s="714"/>
      <c r="AB332" s="762"/>
      <c r="AC332" s="714"/>
      <c r="AD332" s="714"/>
      <c r="AE332" s="714"/>
      <c r="AF332" s="714"/>
      <c r="AG332" s="714"/>
      <c r="AH332" s="714"/>
      <c r="AI332" s="714"/>
      <c r="AJ332" s="714"/>
      <c r="AK332" s="714"/>
      <c r="AL332" s="761"/>
      <c r="AM332" s="762"/>
      <c r="AN332" s="762"/>
      <c r="AO332" s="761"/>
      <c r="AP332" s="761"/>
      <c r="AQ332" s="762"/>
      <c r="AR332" s="593"/>
      <c r="AS332" s="714"/>
      <c r="AT332" s="714"/>
      <c r="AU332" s="714"/>
      <c r="AV332" s="714"/>
      <c r="AW332" s="714"/>
      <c r="AX332" s="593"/>
      <c r="AY332" s="714"/>
      <c r="AZ332" s="714"/>
      <c r="BA332" s="714"/>
      <c r="BB332" s="714"/>
      <c r="BC332" s="714"/>
      <c r="BD332" s="593"/>
      <c r="BE332" s="714"/>
      <c r="BF332" s="714"/>
      <c r="BG332" s="714"/>
      <c r="BH332" s="714"/>
      <c r="BI332" s="714"/>
      <c r="BJ332" s="714"/>
      <c r="BK332" s="593"/>
      <c r="BL332" s="714"/>
      <c r="BM332" s="714"/>
      <c r="BN332" s="714"/>
      <c r="BO332" s="714"/>
      <c r="BP332" s="714"/>
      <c r="BQ332" s="593"/>
      <c r="BR332" s="593"/>
      <c r="BS332" s="714"/>
      <c r="BT332" s="714"/>
      <c r="BU332" s="714"/>
      <c r="BV332" s="714"/>
      <c r="BW332" s="593"/>
      <c r="BX332" s="714"/>
      <c r="BY332" s="714"/>
      <c r="BZ332" s="714"/>
      <c r="CA332" s="714"/>
      <c r="CB332" s="714"/>
      <c r="CC332" s="714"/>
      <c r="CD332" s="759"/>
      <c r="CE332" s="714"/>
      <c r="CF332" s="765"/>
      <c r="CG332" s="765"/>
      <c r="CH332" s="765"/>
      <c r="CI332" s="765"/>
      <c r="CJ332" s="765"/>
      <c r="CK332" s="765"/>
      <c r="CL332" s="714"/>
      <c r="CM332" s="714"/>
      <c r="CN332" s="714"/>
      <c r="CO332" s="714"/>
      <c r="CP332" s="714"/>
      <c r="CQ332" s="714"/>
      <c r="CR332" s="714"/>
      <c r="CS332" s="714"/>
      <c r="CT332" s="766"/>
      <c r="CU332" s="766"/>
      <c r="CV332" s="766"/>
    </row>
    <row r="333" ht="15.75" customHeight="1">
      <c r="A333" s="714"/>
      <c r="B333" s="760"/>
      <c r="C333" s="593"/>
      <c r="D333" s="593"/>
      <c r="E333" s="593"/>
      <c r="F333" s="593"/>
      <c r="G333" s="761"/>
      <c r="H333" s="761"/>
      <c r="I333" s="761"/>
      <c r="J333" s="761"/>
      <c r="K333" s="761"/>
      <c r="L333" s="761"/>
      <c r="M333" s="762"/>
      <c r="N333" s="714"/>
      <c r="O333" s="714"/>
      <c r="P333" s="714"/>
      <c r="Q333" s="714"/>
      <c r="R333" s="714"/>
      <c r="S333" s="714"/>
      <c r="T333" s="763"/>
      <c r="U333" s="714"/>
      <c r="V333" s="762"/>
      <c r="W333" s="714"/>
      <c r="X333" s="762"/>
      <c r="Y333" s="762"/>
      <c r="Z333" s="762"/>
      <c r="AA333" s="714"/>
      <c r="AB333" s="762"/>
      <c r="AC333" s="714"/>
      <c r="AD333" s="714"/>
      <c r="AE333" s="714"/>
      <c r="AF333" s="714"/>
      <c r="AG333" s="714"/>
      <c r="AH333" s="714"/>
      <c r="AI333" s="714"/>
      <c r="AJ333" s="714"/>
      <c r="AK333" s="714"/>
      <c r="AL333" s="761"/>
      <c r="AM333" s="762"/>
      <c r="AN333" s="762"/>
      <c r="AO333" s="761"/>
      <c r="AP333" s="761"/>
      <c r="AQ333" s="762"/>
      <c r="AR333" s="593"/>
      <c r="AS333" s="714"/>
      <c r="AT333" s="714"/>
      <c r="AU333" s="714"/>
      <c r="AV333" s="714"/>
      <c r="AW333" s="714"/>
      <c r="AX333" s="593"/>
      <c r="AY333" s="714"/>
      <c r="AZ333" s="714"/>
      <c r="BA333" s="714"/>
      <c r="BB333" s="714"/>
      <c r="BC333" s="714"/>
      <c r="BD333" s="593"/>
      <c r="BE333" s="714"/>
      <c r="BF333" s="714"/>
      <c r="BG333" s="714"/>
      <c r="BH333" s="714"/>
      <c r="BI333" s="714"/>
      <c r="BJ333" s="714"/>
      <c r="BK333" s="593"/>
      <c r="BL333" s="714"/>
      <c r="BM333" s="714"/>
      <c r="BN333" s="714"/>
      <c r="BO333" s="714"/>
      <c r="BP333" s="714"/>
      <c r="BQ333" s="593"/>
      <c r="BR333" s="593"/>
      <c r="BS333" s="714"/>
      <c r="BT333" s="714"/>
      <c r="BU333" s="714"/>
      <c r="BV333" s="714"/>
      <c r="BW333" s="593"/>
      <c r="BX333" s="714"/>
      <c r="BY333" s="714"/>
      <c r="BZ333" s="714"/>
      <c r="CA333" s="714"/>
      <c r="CB333" s="714"/>
      <c r="CC333" s="714"/>
      <c r="CD333" s="759"/>
      <c r="CE333" s="714"/>
      <c r="CF333" s="765"/>
      <c r="CG333" s="765"/>
      <c r="CH333" s="765"/>
      <c r="CI333" s="765"/>
      <c r="CJ333" s="765"/>
      <c r="CK333" s="765"/>
      <c r="CL333" s="714"/>
      <c r="CM333" s="714"/>
      <c r="CN333" s="714"/>
      <c r="CO333" s="714"/>
      <c r="CP333" s="714"/>
      <c r="CQ333" s="714"/>
      <c r="CR333" s="714"/>
      <c r="CS333" s="714"/>
      <c r="CT333" s="766"/>
      <c r="CU333" s="766"/>
      <c r="CV333" s="766"/>
    </row>
    <row r="334" ht="15.75" customHeight="1">
      <c r="A334" s="714"/>
      <c r="B334" s="760"/>
      <c r="C334" s="593"/>
      <c r="D334" s="593"/>
      <c r="E334" s="593"/>
      <c r="F334" s="593"/>
      <c r="G334" s="761"/>
      <c r="H334" s="761"/>
      <c r="I334" s="761"/>
      <c r="J334" s="761"/>
      <c r="K334" s="761"/>
      <c r="L334" s="761"/>
      <c r="M334" s="762"/>
      <c r="N334" s="714"/>
      <c r="O334" s="714"/>
      <c r="P334" s="714"/>
      <c r="Q334" s="714"/>
      <c r="R334" s="714"/>
      <c r="S334" s="714"/>
      <c r="T334" s="763"/>
      <c r="U334" s="714"/>
      <c r="V334" s="762"/>
      <c r="W334" s="714"/>
      <c r="X334" s="762"/>
      <c r="Y334" s="762"/>
      <c r="Z334" s="762"/>
      <c r="AA334" s="714"/>
      <c r="AB334" s="762"/>
      <c r="AC334" s="714"/>
      <c r="AD334" s="714"/>
      <c r="AE334" s="714"/>
      <c r="AF334" s="714"/>
      <c r="AG334" s="714"/>
      <c r="AH334" s="714"/>
      <c r="AI334" s="714"/>
      <c r="AJ334" s="714"/>
      <c r="AK334" s="714"/>
      <c r="AL334" s="761"/>
      <c r="AM334" s="762"/>
      <c r="AN334" s="762"/>
      <c r="AO334" s="761"/>
      <c r="AP334" s="761"/>
      <c r="AQ334" s="762"/>
      <c r="AR334" s="593"/>
      <c r="AS334" s="714"/>
      <c r="AT334" s="714"/>
      <c r="AU334" s="714"/>
      <c r="AV334" s="714"/>
      <c r="AW334" s="714"/>
      <c r="AX334" s="593"/>
      <c r="AY334" s="714"/>
      <c r="AZ334" s="714"/>
      <c r="BA334" s="714"/>
      <c r="BB334" s="714"/>
      <c r="BC334" s="714"/>
      <c r="BD334" s="593"/>
      <c r="BE334" s="714"/>
      <c r="BF334" s="714"/>
      <c r="BG334" s="714"/>
      <c r="BH334" s="714"/>
      <c r="BI334" s="714"/>
      <c r="BJ334" s="714"/>
      <c r="BK334" s="593"/>
      <c r="BL334" s="714"/>
      <c r="BM334" s="714"/>
      <c r="BN334" s="714"/>
      <c r="BO334" s="714"/>
      <c r="BP334" s="714"/>
      <c r="BQ334" s="593"/>
      <c r="BR334" s="593"/>
      <c r="BS334" s="714"/>
      <c r="BT334" s="714"/>
      <c r="BU334" s="714"/>
      <c r="BV334" s="714"/>
      <c r="BW334" s="593"/>
      <c r="BX334" s="714"/>
      <c r="BY334" s="714"/>
      <c r="BZ334" s="714"/>
      <c r="CA334" s="714"/>
      <c r="CB334" s="714"/>
      <c r="CC334" s="714"/>
      <c r="CD334" s="759"/>
      <c r="CE334" s="714"/>
      <c r="CF334" s="765"/>
      <c r="CG334" s="765"/>
      <c r="CH334" s="765"/>
      <c r="CI334" s="765"/>
      <c r="CJ334" s="765"/>
      <c r="CK334" s="765"/>
      <c r="CL334" s="714"/>
      <c r="CM334" s="714"/>
      <c r="CN334" s="714"/>
      <c r="CO334" s="714"/>
      <c r="CP334" s="714"/>
      <c r="CQ334" s="714"/>
      <c r="CR334" s="714"/>
      <c r="CS334" s="714"/>
      <c r="CT334" s="766"/>
      <c r="CU334" s="766"/>
      <c r="CV334" s="766"/>
    </row>
    <row r="335" ht="15.75" customHeight="1">
      <c r="A335" s="714"/>
      <c r="B335" s="760"/>
      <c r="C335" s="593"/>
      <c r="D335" s="593"/>
      <c r="E335" s="593"/>
      <c r="F335" s="593"/>
      <c r="G335" s="761"/>
      <c r="H335" s="761"/>
      <c r="I335" s="761"/>
      <c r="J335" s="761"/>
      <c r="K335" s="761"/>
      <c r="L335" s="761"/>
      <c r="M335" s="762"/>
      <c r="N335" s="714"/>
      <c r="O335" s="714"/>
      <c r="P335" s="714"/>
      <c r="Q335" s="714"/>
      <c r="R335" s="714"/>
      <c r="S335" s="714"/>
      <c r="T335" s="763"/>
      <c r="U335" s="714"/>
      <c r="V335" s="762"/>
      <c r="W335" s="714"/>
      <c r="X335" s="762"/>
      <c r="Y335" s="762"/>
      <c r="Z335" s="762"/>
      <c r="AA335" s="714"/>
      <c r="AB335" s="762"/>
      <c r="AC335" s="714"/>
      <c r="AD335" s="714"/>
      <c r="AE335" s="714"/>
      <c r="AF335" s="714"/>
      <c r="AG335" s="714"/>
      <c r="AH335" s="714"/>
      <c r="AI335" s="714"/>
      <c r="AJ335" s="714"/>
      <c r="AK335" s="714"/>
      <c r="AL335" s="761"/>
      <c r="AM335" s="762"/>
      <c r="AN335" s="762"/>
      <c r="AO335" s="761"/>
      <c r="AP335" s="761"/>
      <c r="AQ335" s="762"/>
      <c r="AR335" s="593"/>
      <c r="AS335" s="714"/>
      <c r="AT335" s="714"/>
      <c r="AU335" s="714"/>
      <c r="AV335" s="714"/>
      <c r="AW335" s="714"/>
      <c r="AX335" s="593"/>
      <c r="AY335" s="714"/>
      <c r="AZ335" s="714"/>
      <c r="BA335" s="714"/>
      <c r="BB335" s="714"/>
      <c r="BC335" s="714"/>
      <c r="BD335" s="593"/>
      <c r="BE335" s="714"/>
      <c r="BF335" s="714"/>
      <c r="BG335" s="714"/>
      <c r="BH335" s="714"/>
      <c r="BI335" s="714"/>
      <c r="BJ335" s="714"/>
      <c r="BK335" s="593"/>
      <c r="BL335" s="714"/>
      <c r="BM335" s="714"/>
      <c r="BN335" s="714"/>
      <c r="BO335" s="714"/>
      <c r="BP335" s="714"/>
      <c r="BQ335" s="593"/>
      <c r="BR335" s="593"/>
      <c r="BS335" s="714"/>
      <c r="BT335" s="714"/>
      <c r="BU335" s="714"/>
      <c r="BV335" s="714"/>
      <c r="BW335" s="593"/>
      <c r="BX335" s="714"/>
      <c r="BY335" s="714"/>
      <c r="BZ335" s="714"/>
      <c r="CA335" s="714"/>
      <c r="CB335" s="714"/>
      <c r="CC335" s="714"/>
      <c r="CD335" s="759"/>
      <c r="CE335" s="714"/>
      <c r="CF335" s="765"/>
      <c r="CG335" s="765"/>
      <c r="CH335" s="765"/>
      <c r="CI335" s="765"/>
      <c r="CJ335" s="765"/>
      <c r="CK335" s="765"/>
      <c r="CL335" s="714"/>
      <c r="CM335" s="714"/>
      <c r="CN335" s="714"/>
      <c r="CO335" s="714"/>
      <c r="CP335" s="714"/>
      <c r="CQ335" s="714"/>
      <c r="CR335" s="714"/>
      <c r="CS335" s="714"/>
      <c r="CT335" s="766"/>
      <c r="CU335" s="766"/>
      <c r="CV335" s="766"/>
    </row>
    <row r="336" ht="15.75" customHeight="1">
      <c r="A336" s="714"/>
      <c r="B336" s="760"/>
      <c r="C336" s="593"/>
      <c r="D336" s="593"/>
      <c r="E336" s="593"/>
      <c r="F336" s="593"/>
      <c r="G336" s="761"/>
      <c r="H336" s="761"/>
      <c r="I336" s="761"/>
      <c r="J336" s="761"/>
      <c r="K336" s="761"/>
      <c r="L336" s="761"/>
      <c r="M336" s="762"/>
      <c r="N336" s="714"/>
      <c r="O336" s="714"/>
      <c r="P336" s="714"/>
      <c r="Q336" s="714"/>
      <c r="R336" s="714"/>
      <c r="S336" s="714"/>
      <c r="T336" s="763"/>
      <c r="U336" s="714"/>
      <c r="V336" s="762"/>
      <c r="W336" s="714"/>
      <c r="X336" s="762"/>
      <c r="Y336" s="762"/>
      <c r="Z336" s="762"/>
      <c r="AA336" s="714"/>
      <c r="AB336" s="762"/>
      <c r="AC336" s="714"/>
      <c r="AD336" s="714"/>
      <c r="AE336" s="714"/>
      <c r="AF336" s="714"/>
      <c r="AG336" s="714"/>
      <c r="AH336" s="714"/>
      <c r="AI336" s="714"/>
      <c r="AJ336" s="714"/>
      <c r="AK336" s="714"/>
      <c r="AL336" s="761"/>
      <c r="AM336" s="762"/>
      <c r="AN336" s="762"/>
      <c r="AO336" s="761"/>
      <c r="AP336" s="761"/>
      <c r="AQ336" s="762"/>
      <c r="AR336" s="593"/>
      <c r="AS336" s="714"/>
      <c r="AT336" s="714"/>
      <c r="AU336" s="714"/>
      <c r="AV336" s="714"/>
      <c r="AW336" s="714"/>
      <c r="AX336" s="593"/>
      <c r="AY336" s="714"/>
      <c r="AZ336" s="714"/>
      <c r="BA336" s="714"/>
      <c r="BB336" s="714"/>
      <c r="BC336" s="714"/>
      <c r="BD336" s="593"/>
      <c r="BE336" s="714"/>
      <c r="BF336" s="714"/>
      <c r="BG336" s="714"/>
      <c r="BH336" s="714"/>
      <c r="BI336" s="714"/>
      <c r="BJ336" s="714"/>
      <c r="BK336" s="593"/>
      <c r="BL336" s="714"/>
      <c r="BM336" s="714"/>
      <c r="BN336" s="714"/>
      <c r="BO336" s="714"/>
      <c r="BP336" s="714"/>
      <c r="BQ336" s="593"/>
      <c r="BR336" s="593"/>
      <c r="BS336" s="714"/>
      <c r="BT336" s="714"/>
      <c r="BU336" s="714"/>
      <c r="BV336" s="714"/>
      <c r="BW336" s="593"/>
      <c r="BX336" s="714"/>
      <c r="BY336" s="714"/>
      <c r="BZ336" s="714"/>
      <c r="CA336" s="714"/>
      <c r="CB336" s="714"/>
      <c r="CC336" s="714"/>
      <c r="CD336" s="759"/>
      <c r="CE336" s="714"/>
      <c r="CF336" s="765"/>
      <c r="CG336" s="765"/>
      <c r="CH336" s="765"/>
      <c r="CI336" s="765"/>
      <c r="CJ336" s="765"/>
      <c r="CK336" s="765"/>
      <c r="CL336" s="714"/>
      <c r="CM336" s="714"/>
      <c r="CN336" s="714"/>
      <c r="CO336" s="714"/>
      <c r="CP336" s="714"/>
      <c r="CQ336" s="714"/>
      <c r="CR336" s="714"/>
      <c r="CS336" s="714"/>
      <c r="CT336" s="766"/>
      <c r="CU336" s="766"/>
      <c r="CV336" s="766"/>
    </row>
    <row r="337" ht="15.75" customHeight="1">
      <c r="A337" s="714"/>
      <c r="B337" s="760"/>
      <c r="C337" s="593"/>
      <c r="D337" s="593"/>
      <c r="E337" s="593"/>
      <c r="F337" s="593"/>
      <c r="G337" s="761"/>
      <c r="H337" s="761"/>
      <c r="I337" s="761"/>
      <c r="J337" s="761"/>
      <c r="K337" s="761"/>
      <c r="L337" s="761"/>
      <c r="M337" s="762"/>
      <c r="N337" s="714"/>
      <c r="O337" s="714"/>
      <c r="P337" s="714"/>
      <c r="Q337" s="714"/>
      <c r="R337" s="714"/>
      <c r="S337" s="714"/>
      <c r="T337" s="763"/>
      <c r="U337" s="714"/>
      <c r="V337" s="762"/>
      <c r="W337" s="714"/>
      <c r="X337" s="762"/>
      <c r="Y337" s="762"/>
      <c r="Z337" s="762"/>
      <c r="AA337" s="714"/>
      <c r="AB337" s="762"/>
      <c r="AC337" s="714"/>
      <c r="AD337" s="714"/>
      <c r="AE337" s="714"/>
      <c r="AF337" s="714"/>
      <c r="AG337" s="714"/>
      <c r="AH337" s="714"/>
      <c r="AI337" s="714"/>
      <c r="AJ337" s="714"/>
      <c r="AK337" s="714"/>
      <c r="AL337" s="761"/>
      <c r="AM337" s="762"/>
      <c r="AN337" s="762"/>
      <c r="AO337" s="761"/>
      <c r="AP337" s="761"/>
      <c r="AQ337" s="762"/>
      <c r="AR337" s="593"/>
      <c r="AS337" s="714"/>
      <c r="AT337" s="714"/>
      <c r="AU337" s="714"/>
      <c r="AV337" s="714"/>
      <c r="AW337" s="714"/>
      <c r="AX337" s="593"/>
      <c r="AY337" s="714"/>
      <c r="AZ337" s="714"/>
      <c r="BA337" s="714"/>
      <c r="BB337" s="714"/>
      <c r="BC337" s="714"/>
      <c r="BD337" s="593"/>
      <c r="BE337" s="714"/>
      <c r="BF337" s="714"/>
      <c r="BG337" s="714"/>
      <c r="BH337" s="714"/>
      <c r="BI337" s="714"/>
      <c r="BJ337" s="714"/>
      <c r="BK337" s="593"/>
      <c r="BL337" s="714"/>
      <c r="BM337" s="714"/>
      <c r="BN337" s="714"/>
      <c r="BO337" s="714"/>
      <c r="BP337" s="714"/>
      <c r="BQ337" s="593"/>
      <c r="BR337" s="593"/>
      <c r="BS337" s="714"/>
      <c r="BT337" s="714"/>
      <c r="BU337" s="714"/>
      <c r="BV337" s="714"/>
      <c r="BW337" s="593"/>
      <c r="BX337" s="714"/>
      <c r="BY337" s="714"/>
      <c r="BZ337" s="714"/>
      <c r="CA337" s="714"/>
      <c r="CB337" s="714"/>
      <c r="CC337" s="714"/>
      <c r="CD337" s="759"/>
      <c r="CE337" s="714"/>
      <c r="CF337" s="765"/>
      <c r="CG337" s="765"/>
      <c r="CH337" s="765"/>
      <c r="CI337" s="765"/>
      <c r="CJ337" s="765"/>
      <c r="CK337" s="765"/>
      <c r="CL337" s="714"/>
      <c r="CM337" s="714"/>
      <c r="CN337" s="714"/>
      <c r="CO337" s="714"/>
      <c r="CP337" s="714"/>
      <c r="CQ337" s="714"/>
      <c r="CR337" s="714"/>
      <c r="CS337" s="714"/>
      <c r="CT337" s="766"/>
      <c r="CU337" s="766"/>
      <c r="CV337" s="766"/>
    </row>
    <row r="338" ht="15.75" customHeight="1">
      <c r="A338" s="714"/>
      <c r="B338" s="760"/>
      <c r="C338" s="593"/>
      <c r="D338" s="593"/>
      <c r="E338" s="593"/>
      <c r="F338" s="593"/>
      <c r="G338" s="761"/>
      <c r="H338" s="761"/>
      <c r="I338" s="761"/>
      <c r="J338" s="761"/>
      <c r="K338" s="761"/>
      <c r="L338" s="761"/>
      <c r="M338" s="762"/>
      <c r="N338" s="714"/>
      <c r="O338" s="714"/>
      <c r="P338" s="714"/>
      <c r="Q338" s="714"/>
      <c r="R338" s="714"/>
      <c r="S338" s="714"/>
      <c r="T338" s="763"/>
      <c r="U338" s="714"/>
      <c r="V338" s="762"/>
      <c r="W338" s="714"/>
      <c r="X338" s="762"/>
      <c r="Y338" s="762"/>
      <c r="Z338" s="762"/>
      <c r="AA338" s="714"/>
      <c r="AB338" s="762"/>
      <c r="AC338" s="714"/>
      <c r="AD338" s="714"/>
      <c r="AE338" s="714"/>
      <c r="AF338" s="714"/>
      <c r="AG338" s="714"/>
      <c r="AH338" s="714"/>
      <c r="AI338" s="714"/>
      <c r="AJ338" s="714"/>
      <c r="AK338" s="714"/>
      <c r="AL338" s="761"/>
      <c r="AM338" s="762"/>
      <c r="AN338" s="762"/>
      <c r="AO338" s="761"/>
      <c r="AP338" s="761"/>
      <c r="AQ338" s="762"/>
      <c r="AR338" s="593"/>
      <c r="AS338" s="714"/>
      <c r="AT338" s="714"/>
      <c r="AU338" s="714"/>
      <c r="AV338" s="714"/>
      <c r="AW338" s="714"/>
      <c r="AX338" s="593"/>
      <c r="AY338" s="714"/>
      <c r="AZ338" s="714"/>
      <c r="BA338" s="714"/>
      <c r="BB338" s="714"/>
      <c r="BC338" s="714"/>
      <c r="BD338" s="593"/>
      <c r="BE338" s="714"/>
      <c r="BF338" s="714"/>
      <c r="BG338" s="714"/>
      <c r="BH338" s="714"/>
      <c r="BI338" s="714"/>
      <c r="BJ338" s="714"/>
      <c r="BK338" s="593"/>
      <c r="BL338" s="714"/>
      <c r="BM338" s="714"/>
      <c r="BN338" s="714"/>
      <c r="BO338" s="714"/>
      <c r="BP338" s="714"/>
      <c r="BQ338" s="593"/>
      <c r="BR338" s="593"/>
      <c r="BS338" s="714"/>
      <c r="BT338" s="714"/>
      <c r="BU338" s="714"/>
      <c r="BV338" s="714"/>
      <c r="BW338" s="593"/>
      <c r="BX338" s="714"/>
      <c r="BY338" s="714"/>
      <c r="BZ338" s="714"/>
      <c r="CA338" s="714"/>
      <c r="CB338" s="714"/>
      <c r="CC338" s="714"/>
      <c r="CD338" s="759"/>
      <c r="CE338" s="714"/>
      <c r="CF338" s="765"/>
      <c r="CG338" s="765"/>
      <c r="CH338" s="765"/>
      <c r="CI338" s="765"/>
      <c r="CJ338" s="765"/>
      <c r="CK338" s="765"/>
      <c r="CL338" s="714"/>
      <c r="CM338" s="714"/>
      <c r="CN338" s="714"/>
      <c r="CO338" s="714"/>
      <c r="CP338" s="714"/>
      <c r="CQ338" s="714"/>
      <c r="CR338" s="714"/>
      <c r="CS338" s="714"/>
      <c r="CT338" s="766"/>
      <c r="CU338" s="766"/>
      <c r="CV338" s="766"/>
    </row>
    <row r="339" ht="15.75" customHeight="1">
      <c r="A339" s="714"/>
      <c r="B339" s="760"/>
      <c r="C339" s="593"/>
      <c r="D339" s="593"/>
      <c r="E339" s="593"/>
      <c r="F339" s="593"/>
      <c r="G339" s="761"/>
      <c r="H339" s="761"/>
      <c r="I339" s="761"/>
      <c r="J339" s="761"/>
      <c r="K339" s="761"/>
      <c r="L339" s="761"/>
      <c r="M339" s="762"/>
      <c r="N339" s="714"/>
      <c r="O339" s="714"/>
      <c r="P339" s="714"/>
      <c r="Q339" s="714"/>
      <c r="R339" s="714"/>
      <c r="S339" s="714"/>
      <c r="T339" s="763"/>
      <c r="U339" s="714"/>
      <c r="V339" s="762"/>
      <c r="W339" s="714"/>
      <c r="X339" s="762"/>
      <c r="Y339" s="762"/>
      <c r="Z339" s="762"/>
      <c r="AA339" s="714"/>
      <c r="AB339" s="762"/>
      <c r="AC339" s="714"/>
      <c r="AD339" s="714"/>
      <c r="AE339" s="714"/>
      <c r="AF339" s="714"/>
      <c r="AG339" s="714"/>
      <c r="AH339" s="714"/>
      <c r="AI339" s="714"/>
      <c r="AJ339" s="714"/>
      <c r="AK339" s="714"/>
      <c r="AL339" s="761"/>
      <c r="AM339" s="762"/>
      <c r="AN339" s="762"/>
      <c r="AO339" s="761"/>
      <c r="AP339" s="761"/>
      <c r="AQ339" s="762"/>
      <c r="AR339" s="593"/>
      <c r="AS339" s="714"/>
      <c r="AT339" s="714"/>
      <c r="AU339" s="714"/>
      <c r="AV339" s="714"/>
      <c r="AW339" s="714"/>
      <c r="AX339" s="593"/>
      <c r="AY339" s="714"/>
      <c r="AZ339" s="714"/>
      <c r="BA339" s="714"/>
      <c r="BB339" s="714"/>
      <c r="BC339" s="714"/>
      <c r="BD339" s="593"/>
      <c r="BE339" s="714"/>
      <c r="BF339" s="714"/>
      <c r="BG339" s="714"/>
      <c r="BH339" s="714"/>
      <c r="BI339" s="714"/>
      <c r="BJ339" s="714"/>
      <c r="BK339" s="593"/>
      <c r="BL339" s="714"/>
      <c r="BM339" s="714"/>
      <c r="BN339" s="714"/>
      <c r="BO339" s="714"/>
      <c r="BP339" s="714"/>
      <c r="BQ339" s="593"/>
      <c r="BR339" s="593"/>
      <c r="BS339" s="714"/>
      <c r="BT339" s="714"/>
      <c r="BU339" s="714"/>
      <c r="BV339" s="714"/>
      <c r="BW339" s="593"/>
      <c r="BX339" s="714"/>
      <c r="BY339" s="714"/>
      <c r="BZ339" s="714"/>
      <c r="CA339" s="714"/>
      <c r="CB339" s="714"/>
      <c r="CC339" s="714"/>
      <c r="CD339" s="759"/>
      <c r="CE339" s="714"/>
      <c r="CF339" s="765"/>
      <c r="CG339" s="765"/>
      <c r="CH339" s="765"/>
      <c r="CI339" s="765"/>
      <c r="CJ339" s="765"/>
      <c r="CK339" s="765"/>
      <c r="CL339" s="714"/>
      <c r="CM339" s="714"/>
      <c r="CN339" s="714"/>
      <c r="CO339" s="714"/>
      <c r="CP339" s="714"/>
      <c r="CQ339" s="714"/>
      <c r="CR339" s="714"/>
      <c r="CS339" s="714"/>
      <c r="CT339" s="766"/>
      <c r="CU339" s="766"/>
      <c r="CV339" s="766"/>
    </row>
    <row r="340" ht="15.75" customHeight="1">
      <c r="A340" s="714"/>
      <c r="B340" s="760"/>
      <c r="C340" s="593"/>
      <c r="D340" s="593"/>
      <c r="E340" s="593"/>
      <c r="F340" s="593"/>
      <c r="G340" s="761"/>
      <c r="H340" s="761"/>
      <c r="I340" s="761"/>
      <c r="J340" s="761"/>
      <c r="K340" s="761"/>
      <c r="L340" s="761"/>
      <c r="M340" s="762"/>
      <c r="N340" s="714"/>
      <c r="O340" s="714"/>
      <c r="P340" s="714"/>
      <c r="Q340" s="714"/>
      <c r="R340" s="714"/>
      <c r="S340" s="714"/>
      <c r="T340" s="763"/>
      <c r="U340" s="714"/>
      <c r="V340" s="762"/>
      <c r="W340" s="714"/>
      <c r="X340" s="762"/>
      <c r="Y340" s="762"/>
      <c r="Z340" s="762"/>
      <c r="AA340" s="714"/>
      <c r="AB340" s="762"/>
      <c r="AC340" s="714"/>
      <c r="AD340" s="714"/>
      <c r="AE340" s="714"/>
      <c r="AF340" s="714"/>
      <c r="AG340" s="714"/>
      <c r="AH340" s="714"/>
      <c r="AI340" s="714"/>
      <c r="AJ340" s="714"/>
      <c r="AK340" s="714"/>
      <c r="AL340" s="761"/>
      <c r="AM340" s="762"/>
      <c r="AN340" s="762"/>
      <c r="AO340" s="761"/>
      <c r="AP340" s="761"/>
      <c r="AQ340" s="762"/>
      <c r="AR340" s="593"/>
      <c r="AS340" s="714"/>
      <c r="AT340" s="714"/>
      <c r="AU340" s="714"/>
      <c r="AV340" s="714"/>
      <c r="AW340" s="714"/>
      <c r="AX340" s="593"/>
      <c r="AY340" s="714"/>
      <c r="AZ340" s="714"/>
      <c r="BA340" s="714"/>
      <c r="BB340" s="714"/>
      <c r="BC340" s="714"/>
      <c r="BD340" s="593"/>
      <c r="BE340" s="714"/>
      <c r="BF340" s="714"/>
      <c r="BG340" s="714"/>
      <c r="BH340" s="714"/>
      <c r="BI340" s="714"/>
      <c r="BJ340" s="714"/>
      <c r="BK340" s="593"/>
      <c r="BL340" s="714"/>
      <c r="BM340" s="714"/>
      <c r="BN340" s="714"/>
      <c r="BO340" s="714"/>
      <c r="BP340" s="714"/>
      <c r="BQ340" s="593"/>
      <c r="BR340" s="593"/>
      <c r="BS340" s="714"/>
      <c r="BT340" s="714"/>
      <c r="BU340" s="714"/>
      <c r="BV340" s="714"/>
      <c r="BW340" s="593"/>
      <c r="BX340" s="714"/>
      <c r="BY340" s="714"/>
      <c r="BZ340" s="714"/>
      <c r="CA340" s="714"/>
      <c r="CB340" s="714"/>
      <c r="CC340" s="714"/>
      <c r="CD340" s="759"/>
      <c r="CE340" s="714"/>
      <c r="CF340" s="765"/>
      <c r="CG340" s="765"/>
      <c r="CH340" s="765"/>
      <c r="CI340" s="765"/>
      <c r="CJ340" s="765"/>
      <c r="CK340" s="765"/>
      <c r="CL340" s="714"/>
      <c r="CM340" s="714"/>
      <c r="CN340" s="714"/>
      <c r="CO340" s="714"/>
      <c r="CP340" s="714"/>
      <c r="CQ340" s="714"/>
      <c r="CR340" s="714"/>
      <c r="CS340" s="714"/>
      <c r="CT340" s="766"/>
      <c r="CU340" s="766"/>
      <c r="CV340" s="766"/>
    </row>
    <row r="341" ht="15.75" customHeight="1">
      <c r="A341" s="714"/>
      <c r="B341" s="760"/>
      <c r="C341" s="593"/>
      <c r="D341" s="593"/>
      <c r="E341" s="593"/>
      <c r="F341" s="593"/>
      <c r="G341" s="761"/>
      <c r="H341" s="761"/>
      <c r="I341" s="761"/>
      <c r="J341" s="761"/>
      <c r="K341" s="761"/>
      <c r="L341" s="761"/>
      <c r="M341" s="762"/>
      <c r="N341" s="714"/>
      <c r="O341" s="714"/>
      <c r="P341" s="714"/>
      <c r="Q341" s="714"/>
      <c r="R341" s="714"/>
      <c r="S341" s="714"/>
      <c r="T341" s="763"/>
      <c r="U341" s="714"/>
      <c r="V341" s="762"/>
      <c r="W341" s="714"/>
      <c r="X341" s="762"/>
      <c r="Y341" s="762"/>
      <c r="Z341" s="762"/>
      <c r="AA341" s="714"/>
      <c r="AB341" s="762"/>
      <c r="AC341" s="714"/>
      <c r="AD341" s="714"/>
      <c r="AE341" s="714"/>
      <c r="AF341" s="714"/>
      <c r="AG341" s="714"/>
      <c r="AH341" s="714"/>
      <c r="AI341" s="714"/>
      <c r="AJ341" s="714"/>
      <c r="AK341" s="714"/>
      <c r="AL341" s="761"/>
      <c r="AM341" s="762"/>
      <c r="AN341" s="762"/>
      <c r="AO341" s="761"/>
      <c r="AP341" s="761"/>
      <c r="AQ341" s="762"/>
      <c r="AR341" s="593"/>
      <c r="AS341" s="714"/>
      <c r="AT341" s="714"/>
      <c r="AU341" s="714"/>
      <c r="AV341" s="714"/>
      <c r="AW341" s="714"/>
      <c r="AX341" s="593"/>
      <c r="AY341" s="714"/>
      <c r="AZ341" s="714"/>
      <c r="BA341" s="714"/>
      <c r="BB341" s="714"/>
      <c r="BC341" s="714"/>
      <c r="BD341" s="593"/>
      <c r="BE341" s="714"/>
      <c r="BF341" s="714"/>
      <c r="BG341" s="714"/>
      <c r="BH341" s="714"/>
      <c r="BI341" s="714"/>
      <c r="BJ341" s="714"/>
      <c r="BK341" s="593"/>
      <c r="BL341" s="714"/>
      <c r="BM341" s="714"/>
      <c r="BN341" s="714"/>
      <c r="BO341" s="714"/>
      <c r="BP341" s="714"/>
      <c r="BQ341" s="593"/>
      <c r="BR341" s="593"/>
      <c r="BS341" s="714"/>
      <c r="BT341" s="714"/>
      <c r="BU341" s="714"/>
      <c r="BV341" s="714"/>
      <c r="BW341" s="593"/>
      <c r="BX341" s="714"/>
      <c r="BY341" s="714"/>
      <c r="BZ341" s="714"/>
      <c r="CA341" s="714"/>
      <c r="CB341" s="714"/>
      <c r="CC341" s="714"/>
      <c r="CD341" s="759"/>
      <c r="CE341" s="714"/>
      <c r="CF341" s="765"/>
      <c r="CG341" s="765"/>
      <c r="CH341" s="765"/>
      <c r="CI341" s="765"/>
      <c r="CJ341" s="765"/>
      <c r="CK341" s="765"/>
      <c r="CL341" s="714"/>
      <c r="CM341" s="714"/>
      <c r="CN341" s="714"/>
      <c r="CO341" s="714"/>
      <c r="CP341" s="714"/>
      <c r="CQ341" s="714"/>
      <c r="CR341" s="714"/>
      <c r="CS341" s="714"/>
      <c r="CT341" s="766"/>
      <c r="CU341" s="766"/>
      <c r="CV341" s="766"/>
    </row>
    <row r="342" ht="15.75" customHeight="1">
      <c r="A342" s="714"/>
      <c r="B342" s="760"/>
      <c r="C342" s="593"/>
      <c r="D342" s="593"/>
      <c r="E342" s="593"/>
      <c r="F342" s="593"/>
      <c r="G342" s="761"/>
      <c r="H342" s="761"/>
      <c r="I342" s="761"/>
      <c r="J342" s="761"/>
      <c r="K342" s="761"/>
      <c r="L342" s="761"/>
      <c r="M342" s="762"/>
      <c r="N342" s="714"/>
      <c r="O342" s="714"/>
      <c r="P342" s="714"/>
      <c r="Q342" s="714"/>
      <c r="R342" s="714"/>
      <c r="S342" s="714"/>
      <c r="T342" s="763"/>
      <c r="U342" s="714"/>
      <c r="V342" s="762"/>
      <c r="W342" s="714"/>
      <c r="X342" s="762"/>
      <c r="Y342" s="762"/>
      <c r="Z342" s="762"/>
      <c r="AA342" s="714"/>
      <c r="AB342" s="762"/>
      <c r="AC342" s="714"/>
      <c r="AD342" s="714"/>
      <c r="AE342" s="714"/>
      <c r="AF342" s="714"/>
      <c r="AG342" s="714"/>
      <c r="AH342" s="714"/>
      <c r="AI342" s="714"/>
      <c r="AJ342" s="714"/>
      <c r="AK342" s="714"/>
      <c r="AL342" s="761"/>
      <c r="AM342" s="762"/>
      <c r="AN342" s="762"/>
      <c r="AO342" s="761"/>
      <c r="AP342" s="761"/>
      <c r="AQ342" s="762"/>
      <c r="AR342" s="593"/>
      <c r="AS342" s="714"/>
      <c r="AT342" s="714"/>
      <c r="AU342" s="714"/>
      <c r="AV342" s="714"/>
      <c r="AW342" s="714"/>
      <c r="AX342" s="593"/>
      <c r="AY342" s="714"/>
      <c r="AZ342" s="714"/>
      <c r="BA342" s="714"/>
      <c r="BB342" s="714"/>
      <c r="BC342" s="714"/>
      <c r="BD342" s="593"/>
      <c r="BE342" s="714"/>
      <c r="BF342" s="714"/>
      <c r="BG342" s="714"/>
      <c r="BH342" s="714"/>
      <c r="BI342" s="714"/>
      <c r="BJ342" s="714"/>
      <c r="BK342" s="593"/>
      <c r="BL342" s="714"/>
      <c r="BM342" s="714"/>
      <c r="BN342" s="714"/>
      <c r="BO342" s="714"/>
      <c r="BP342" s="714"/>
      <c r="BQ342" s="593"/>
      <c r="BR342" s="593"/>
      <c r="BS342" s="714"/>
      <c r="BT342" s="714"/>
      <c r="BU342" s="714"/>
      <c r="BV342" s="714"/>
      <c r="BW342" s="593"/>
      <c r="BX342" s="714"/>
      <c r="BY342" s="714"/>
      <c r="BZ342" s="714"/>
      <c r="CA342" s="714"/>
      <c r="CB342" s="714"/>
      <c r="CC342" s="714"/>
      <c r="CD342" s="759"/>
      <c r="CE342" s="714"/>
      <c r="CF342" s="765"/>
      <c r="CG342" s="765"/>
      <c r="CH342" s="765"/>
      <c r="CI342" s="765"/>
      <c r="CJ342" s="765"/>
      <c r="CK342" s="765"/>
      <c r="CL342" s="714"/>
      <c r="CM342" s="714"/>
      <c r="CN342" s="714"/>
      <c r="CO342" s="714"/>
      <c r="CP342" s="714"/>
      <c r="CQ342" s="714"/>
      <c r="CR342" s="714"/>
      <c r="CS342" s="714"/>
      <c r="CT342" s="766"/>
      <c r="CU342" s="766"/>
      <c r="CV342" s="766"/>
    </row>
    <row r="343" ht="15.75" customHeight="1">
      <c r="A343" s="714"/>
      <c r="B343" s="760"/>
      <c r="C343" s="593"/>
      <c r="D343" s="593"/>
      <c r="E343" s="593"/>
      <c r="F343" s="593"/>
      <c r="G343" s="761"/>
      <c r="H343" s="761"/>
      <c r="I343" s="761"/>
      <c r="J343" s="761"/>
      <c r="K343" s="761"/>
      <c r="L343" s="761"/>
      <c r="M343" s="762"/>
      <c r="N343" s="714"/>
      <c r="O343" s="714"/>
      <c r="P343" s="714"/>
      <c r="Q343" s="714"/>
      <c r="R343" s="714"/>
      <c r="S343" s="714"/>
      <c r="T343" s="763"/>
      <c r="U343" s="714"/>
      <c r="V343" s="762"/>
      <c r="W343" s="714"/>
      <c r="X343" s="762"/>
      <c r="Y343" s="762"/>
      <c r="Z343" s="762"/>
      <c r="AA343" s="714"/>
      <c r="AB343" s="762"/>
      <c r="AC343" s="714"/>
      <c r="AD343" s="714"/>
      <c r="AE343" s="714"/>
      <c r="AF343" s="714"/>
      <c r="AG343" s="714"/>
      <c r="AH343" s="714"/>
      <c r="AI343" s="714"/>
      <c r="AJ343" s="714"/>
      <c r="AK343" s="714"/>
      <c r="AL343" s="761"/>
      <c r="AM343" s="762"/>
      <c r="AN343" s="762"/>
      <c r="AO343" s="761"/>
      <c r="AP343" s="761"/>
      <c r="AQ343" s="762"/>
      <c r="AR343" s="593"/>
      <c r="AS343" s="714"/>
      <c r="AT343" s="714"/>
      <c r="AU343" s="714"/>
      <c r="AV343" s="714"/>
      <c r="AW343" s="714"/>
      <c r="AX343" s="593"/>
      <c r="AY343" s="714"/>
      <c r="AZ343" s="714"/>
      <c r="BA343" s="714"/>
      <c r="BB343" s="714"/>
      <c r="BC343" s="714"/>
      <c r="BD343" s="593"/>
      <c r="BE343" s="714"/>
      <c r="BF343" s="714"/>
      <c r="BG343" s="714"/>
      <c r="BH343" s="714"/>
      <c r="BI343" s="714"/>
      <c r="BJ343" s="714"/>
      <c r="BK343" s="593"/>
      <c r="BL343" s="714"/>
      <c r="BM343" s="714"/>
      <c r="BN343" s="714"/>
      <c r="BO343" s="714"/>
      <c r="BP343" s="714"/>
      <c r="BQ343" s="593"/>
      <c r="BR343" s="593"/>
      <c r="BS343" s="714"/>
      <c r="BT343" s="714"/>
      <c r="BU343" s="714"/>
      <c r="BV343" s="714"/>
      <c r="BW343" s="593"/>
      <c r="BX343" s="714"/>
      <c r="BY343" s="714"/>
      <c r="BZ343" s="714"/>
      <c r="CA343" s="714"/>
      <c r="CB343" s="714"/>
      <c r="CC343" s="714"/>
      <c r="CD343" s="759"/>
      <c r="CE343" s="714"/>
      <c r="CF343" s="765"/>
      <c r="CG343" s="765"/>
      <c r="CH343" s="765"/>
      <c r="CI343" s="765"/>
      <c r="CJ343" s="765"/>
      <c r="CK343" s="765"/>
      <c r="CL343" s="714"/>
      <c r="CM343" s="714"/>
      <c r="CN343" s="714"/>
      <c r="CO343" s="714"/>
      <c r="CP343" s="714"/>
      <c r="CQ343" s="714"/>
      <c r="CR343" s="714"/>
      <c r="CS343" s="714"/>
      <c r="CT343" s="766"/>
      <c r="CU343" s="766"/>
      <c r="CV343" s="766"/>
    </row>
    <row r="344" ht="15.75" customHeight="1">
      <c r="A344" s="714"/>
      <c r="B344" s="760"/>
      <c r="C344" s="593"/>
      <c r="D344" s="593"/>
      <c r="E344" s="593"/>
      <c r="F344" s="593"/>
      <c r="G344" s="761"/>
      <c r="H344" s="761"/>
      <c r="I344" s="761"/>
      <c r="J344" s="761"/>
      <c r="K344" s="761"/>
      <c r="L344" s="761"/>
      <c r="M344" s="762"/>
      <c r="N344" s="714"/>
      <c r="O344" s="714"/>
      <c r="P344" s="714"/>
      <c r="Q344" s="714"/>
      <c r="R344" s="714"/>
      <c r="S344" s="714"/>
      <c r="T344" s="763"/>
      <c r="U344" s="714"/>
      <c r="V344" s="762"/>
      <c r="W344" s="714"/>
      <c r="X344" s="762"/>
      <c r="Y344" s="762"/>
      <c r="Z344" s="762"/>
      <c r="AA344" s="714"/>
      <c r="AB344" s="762"/>
      <c r="AC344" s="714"/>
      <c r="AD344" s="714"/>
      <c r="AE344" s="714"/>
      <c r="AF344" s="714"/>
      <c r="AG344" s="714"/>
      <c r="AH344" s="714"/>
      <c r="AI344" s="714"/>
      <c r="AJ344" s="714"/>
      <c r="AK344" s="714"/>
      <c r="AL344" s="761"/>
      <c r="AM344" s="762"/>
      <c r="AN344" s="762"/>
      <c r="AO344" s="761"/>
      <c r="AP344" s="761"/>
      <c r="AQ344" s="762"/>
      <c r="AR344" s="593"/>
      <c r="AS344" s="714"/>
      <c r="AT344" s="714"/>
      <c r="AU344" s="714"/>
      <c r="AV344" s="714"/>
      <c r="AW344" s="714"/>
      <c r="AX344" s="593"/>
      <c r="AY344" s="714"/>
      <c r="AZ344" s="714"/>
      <c r="BA344" s="714"/>
      <c r="BB344" s="714"/>
      <c r="BC344" s="714"/>
      <c r="BD344" s="593"/>
      <c r="BE344" s="714"/>
      <c r="BF344" s="714"/>
      <c r="BG344" s="714"/>
      <c r="BH344" s="714"/>
      <c r="BI344" s="714"/>
      <c r="BJ344" s="714"/>
      <c r="BK344" s="593"/>
      <c r="BL344" s="714"/>
      <c r="BM344" s="714"/>
      <c r="BN344" s="714"/>
      <c r="BO344" s="714"/>
      <c r="BP344" s="714"/>
      <c r="BQ344" s="593"/>
      <c r="BR344" s="593"/>
      <c r="BS344" s="714"/>
      <c r="BT344" s="714"/>
      <c r="BU344" s="714"/>
      <c r="BV344" s="714"/>
      <c r="BW344" s="593"/>
      <c r="BX344" s="714"/>
      <c r="BY344" s="714"/>
      <c r="BZ344" s="714"/>
      <c r="CA344" s="714"/>
      <c r="CB344" s="714"/>
      <c r="CC344" s="714"/>
      <c r="CD344" s="759"/>
      <c r="CE344" s="714"/>
      <c r="CF344" s="765"/>
      <c r="CG344" s="765"/>
      <c r="CH344" s="765"/>
      <c r="CI344" s="765"/>
      <c r="CJ344" s="765"/>
      <c r="CK344" s="765"/>
      <c r="CL344" s="714"/>
      <c r="CM344" s="714"/>
      <c r="CN344" s="714"/>
      <c r="CO344" s="714"/>
      <c r="CP344" s="714"/>
      <c r="CQ344" s="714"/>
      <c r="CR344" s="714"/>
      <c r="CS344" s="714"/>
      <c r="CT344" s="766"/>
      <c r="CU344" s="766"/>
      <c r="CV344" s="766"/>
    </row>
    <row r="345" ht="15.75" customHeight="1">
      <c r="A345" s="714"/>
      <c r="B345" s="760"/>
      <c r="C345" s="593"/>
      <c r="D345" s="593"/>
      <c r="E345" s="593"/>
      <c r="F345" s="593"/>
      <c r="G345" s="761"/>
      <c r="H345" s="761"/>
      <c r="I345" s="761"/>
      <c r="J345" s="761"/>
      <c r="K345" s="761"/>
      <c r="L345" s="761"/>
      <c r="M345" s="762"/>
      <c r="N345" s="714"/>
      <c r="O345" s="714"/>
      <c r="P345" s="714"/>
      <c r="Q345" s="714"/>
      <c r="R345" s="714"/>
      <c r="S345" s="714"/>
      <c r="T345" s="763"/>
      <c r="U345" s="714"/>
      <c r="V345" s="762"/>
      <c r="W345" s="714"/>
      <c r="X345" s="762"/>
      <c r="Y345" s="762"/>
      <c r="Z345" s="762"/>
      <c r="AA345" s="714"/>
      <c r="AB345" s="762"/>
      <c r="AC345" s="714"/>
      <c r="AD345" s="714"/>
      <c r="AE345" s="714"/>
      <c r="AF345" s="714"/>
      <c r="AG345" s="714"/>
      <c r="AH345" s="714"/>
      <c r="AI345" s="714"/>
      <c r="AJ345" s="714"/>
      <c r="AK345" s="714"/>
      <c r="AL345" s="761"/>
      <c r="AM345" s="762"/>
      <c r="AN345" s="762"/>
      <c r="AO345" s="761"/>
      <c r="AP345" s="761"/>
      <c r="AQ345" s="762"/>
      <c r="AR345" s="593"/>
      <c r="AS345" s="714"/>
      <c r="AT345" s="714"/>
      <c r="AU345" s="714"/>
      <c r="AV345" s="714"/>
      <c r="AW345" s="714"/>
      <c r="AX345" s="593"/>
      <c r="AY345" s="714"/>
      <c r="AZ345" s="714"/>
      <c r="BA345" s="714"/>
      <c r="BB345" s="714"/>
      <c r="BC345" s="714"/>
      <c r="BD345" s="593"/>
      <c r="BE345" s="714"/>
      <c r="BF345" s="714"/>
      <c r="BG345" s="714"/>
      <c r="BH345" s="714"/>
      <c r="BI345" s="714"/>
      <c r="BJ345" s="714"/>
      <c r="BK345" s="593"/>
      <c r="BL345" s="714"/>
      <c r="BM345" s="714"/>
      <c r="BN345" s="714"/>
      <c r="BO345" s="714"/>
      <c r="BP345" s="714"/>
      <c r="BQ345" s="593"/>
      <c r="BR345" s="593"/>
      <c r="BS345" s="714"/>
      <c r="BT345" s="714"/>
      <c r="BU345" s="714"/>
      <c r="BV345" s="714"/>
      <c r="BW345" s="593"/>
      <c r="BX345" s="714"/>
      <c r="BY345" s="714"/>
      <c r="BZ345" s="714"/>
      <c r="CA345" s="714"/>
      <c r="CB345" s="714"/>
      <c r="CC345" s="714"/>
      <c r="CD345" s="759"/>
      <c r="CE345" s="714"/>
      <c r="CF345" s="765"/>
      <c r="CG345" s="765"/>
      <c r="CH345" s="765"/>
      <c r="CI345" s="765"/>
      <c r="CJ345" s="765"/>
      <c r="CK345" s="765"/>
      <c r="CL345" s="714"/>
      <c r="CM345" s="714"/>
      <c r="CN345" s="714"/>
      <c r="CO345" s="714"/>
      <c r="CP345" s="714"/>
      <c r="CQ345" s="714"/>
      <c r="CR345" s="714"/>
      <c r="CS345" s="714"/>
      <c r="CT345" s="766"/>
      <c r="CU345" s="766"/>
      <c r="CV345" s="766"/>
    </row>
    <row r="346" ht="15.75" customHeight="1">
      <c r="A346" s="714"/>
      <c r="B346" s="760"/>
      <c r="C346" s="593"/>
      <c r="D346" s="593"/>
      <c r="E346" s="593"/>
      <c r="F346" s="593"/>
      <c r="G346" s="761"/>
      <c r="H346" s="761"/>
      <c r="I346" s="761"/>
      <c r="J346" s="761"/>
      <c r="K346" s="761"/>
      <c r="L346" s="761"/>
      <c r="M346" s="762"/>
      <c r="N346" s="714"/>
      <c r="O346" s="714"/>
      <c r="P346" s="714"/>
      <c r="Q346" s="714"/>
      <c r="R346" s="714"/>
      <c r="S346" s="714"/>
      <c r="T346" s="763"/>
      <c r="U346" s="714"/>
      <c r="V346" s="762"/>
      <c r="W346" s="714"/>
      <c r="X346" s="762"/>
      <c r="Y346" s="762"/>
      <c r="Z346" s="762"/>
      <c r="AA346" s="714"/>
      <c r="AB346" s="762"/>
      <c r="AC346" s="714"/>
      <c r="AD346" s="714"/>
      <c r="AE346" s="714"/>
      <c r="AF346" s="714"/>
      <c r="AG346" s="714"/>
      <c r="AH346" s="714"/>
      <c r="AI346" s="714"/>
      <c r="AJ346" s="714"/>
      <c r="AK346" s="714"/>
      <c r="AL346" s="761"/>
      <c r="AM346" s="762"/>
      <c r="AN346" s="762"/>
      <c r="AO346" s="761"/>
      <c r="AP346" s="761"/>
      <c r="AQ346" s="762"/>
      <c r="AR346" s="593"/>
      <c r="AS346" s="714"/>
      <c r="AT346" s="714"/>
      <c r="AU346" s="714"/>
      <c r="AV346" s="714"/>
      <c r="AW346" s="714"/>
      <c r="AX346" s="593"/>
      <c r="AY346" s="714"/>
      <c r="AZ346" s="714"/>
      <c r="BA346" s="714"/>
      <c r="BB346" s="714"/>
      <c r="BC346" s="714"/>
      <c r="BD346" s="593"/>
      <c r="BE346" s="714"/>
      <c r="BF346" s="714"/>
      <c r="BG346" s="714"/>
      <c r="BH346" s="714"/>
      <c r="BI346" s="714"/>
      <c r="BJ346" s="714"/>
      <c r="BK346" s="593"/>
      <c r="BL346" s="714"/>
      <c r="BM346" s="714"/>
      <c r="BN346" s="714"/>
      <c r="BO346" s="714"/>
      <c r="BP346" s="714"/>
      <c r="BQ346" s="593"/>
      <c r="BR346" s="593"/>
      <c r="BS346" s="714"/>
      <c r="BT346" s="714"/>
      <c r="BU346" s="714"/>
      <c r="BV346" s="714"/>
      <c r="BW346" s="593"/>
      <c r="BX346" s="714"/>
      <c r="BY346" s="714"/>
      <c r="BZ346" s="714"/>
      <c r="CA346" s="714"/>
      <c r="CB346" s="714"/>
      <c r="CC346" s="714"/>
      <c r="CD346" s="759"/>
      <c r="CE346" s="714"/>
      <c r="CF346" s="765"/>
      <c r="CG346" s="765"/>
      <c r="CH346" s="765"/>
      <c r="CI346" s="765"/>
      <c r="CJ346" s="765"/>
      <c r="CK346" s="765"/>
      <c r="CL346" s="714"/>
      <c r="CM346" s="714"/>
      <c r="CN346" s="714"/>
      <c r="CO346" s="714"/>
      <c r="CP346" s="714"/>
      <c r="CQ346" s="714"/>
      <c r="CR346" s="714"/>
      <c r="CS346" s="714"/>
      <c r="CT346" s="766"/>
      <c r="CU346" s="766"/>
      <c r="CV346" s="766"/>
    </row>
    <row r="347" ht="15.75" customHeight="1">
      <c r="A347" s="714"/>
      <c r="B347" s="760"/>
      <c r="C347" s="593"/>
      <c r="D347" s="593"/>
      <c r="E347" s="593"/>
      <c r="F347" s="593"/>
      <c r="G347" s="761"/>
      <c r="H347" s="761"/>
      <c r="I347" s="761"/>
      <c r="J347" s="761"/>
      <c r="K347" s="761"/>
      <c r="L347" s="761"/>
      <c r="M347" s="762"/>
      <c r="N347" s="714"/>
      <c r="O347" s="714"/>
      <c r="P347" s="714"/>
      <c r="Q347" s="714"/>
      <c r="R347" s="714"/>
      <c r="S347" s="714"/>
      <c r="T347" s="763"/>
      <c r="U347" s="714"/>
      <c r="V347" s="762"/>
      <c r="W347" s="714"/>
      <c r="X347" s="762"/>
      <c r="Y347" s="762"/>
      <c r="Z347" s="762"/>
      <c r="AA347" s="714"/>
      <c r="AB347" s="762"/>
      <c r="AC347" s="714"/>
      <c r="AD347" s="714"/>
      <c r="AE347" s="714"/>
      <c r="AF347" s="714"/>
      <c r="AG347" s="714"/>
      <c r="AH347" s="714"/>
      <c r="AI347" s="714"/>
      <c r="AJ347" s="714"/>
      <c r="AK347" s="714"/>
      <c r="AL347" s="761"/>
      <c r="AM347" s="762"/>
      <c r="AN347" s="762"/>
      <c r="AO347" s="761"/>
      <c r="AP347" s="761"/>
      <c r="AQ347" s="762"/>
      <c r="AR347" s="593"/>
      <c r="AS347" s="714"/>
      <c r="AT347" s="714"/>
      <c r="AU347" s="714"/>
      <c r="AV347" s="714"/>
      <c r="AW347" s="714"/>
      <c r="AX347" s="593"/>
      <c r="AY347" s="714"/>
      <c r="AZ347" s="714"/>
      <c r="BA347" s="714"/>
      <c r="BB347" s="714"/>
      <c r="BC347" s="714"/>
      <c r="BD347" s="593"/>
      <c r="BE347" s="714"/>
      <c r="BF347" s="714"/>
      <c r="BG347" s="714"/>
      <c r="BH347" s="714"/>
      <c r="BI347" s="714"/>
      <c r="BJ347" s="714"/>
      <c r="BK347" s="593"/>
      <c r="BL347" s="714"/>
      <c r="BM347" s="714"/>
      <c r="BN347" s="714"/>
      <c r="BO347" s="714"/>
      <c r="BP347" s="714"/>
      <c r="BQ347" s="593"/>
      <c r="BR347" s="593"/>
      <c r="BS347" s="714"/>
      <c r="BT347" s="714"/>
      <c r="BU347" s="714"/>
      <c r="BV347" s="714"/>
      <c r="BW347" s="593"/>
      <c r="BX347" s="714"/>
      <c r="BY347" s="714"/>
      <c r="BZ347" s="714"/>
      <c r="CA347" s="714"/>
      <c r="CB347" s="714"/>
      <c r="CC347" s="714"/>
      <c r="CD347" s="759"/>
      <c r="CE347" s="714"/>
      <c r="CF347" s="765"/>
      <c r="CG347" s="765"/>
      <c r="CH347" s="765"/>
      <c r="CI347" s="765"/>
      <c r="CJ347" s="765"/>
      <c r="CK347" s="765"/>
      <c r="CL347" s="714"/>
      <c r="CM347" s="714"/>
      <c r="CN347" s="714"/>
      <c r="CO347" s="714"/>
      <c r="CP347" s="714"/>
      <c r="CQ347" s="714"/>
      <c r="CR347" s="714"/>
      <c r="CS347" s="714"/>
      <c r="CT347" s="766"/>
      <c r="CU347" s="766"/>
      <c r="CV347" s="766"/>
    </row>
    <row r="348" ht="15.75" customHeight="1">
      <c r="A348" s="714"/>
      <c r="B348" s="760"/>
      <c r="C348" s="593"/>
      <c r="D348" s="593"/>
      <c r="E348" s="593"/>
      <c r="F348" s="593"/>
      <c r="G348" s="761"/>
      <c r="H348" s="761"/>
      <c r="I348" s="761"/>
      <c r="J348" s="761"/>
      <c r="K348" s="761"/>
      <c r="L348" s="761"/>
      <c r="M348" s="762"/>
      <c r="N348" s="714"/>
      <c r="O348" s="714"/>
      <c r="P348" s="714"/>
      <c r="Q348" s="714"/>
      <c r="R348" s="714"/>
      <c r="S348" s="714"/>
      <c r="T348" s="763"/>
      <c r="U348" s="714"/>
      <c r="V348" s="762"/>
      <c r="W348" s="714"/>
      <c r="X348" s="762"/>
      <c r="Y348" s="762"/>
      <c r="Z348" s="762"/>
      <c r="AA348" s="714"/>
      <c r="AB348" s="762"/>
      <c r="AC348" s="714"/>
      <c r="AD348" s="714"/>
      <c r="AE348" s="714"/>
      <c r="AF348" s="714"/>
      <c r="AG348" s="714"/>
      <c r="AH348" s="714"/>
      <c r="AI348" s="714"/>
      <c r="AJ348" s="714"/>
      <c r="AK348" s="714"/>
      <c r="AL348" s="761"/>
      <c r="AM348" s="762"/>
      <c r="AN348" s="762"/>
      <c r="AO348" s="761"/>
      <c r="AP348" s="761"/>
      <c r="AQ348" s="762"/>
      <c r="AR348" s="593"/>
      <c r="AS348" s="714"/>
      <c r="AT348" s="714"/>
      <c r="AU348" s="714"/>
      <c r="AV348" s="714"/>
      <c r="AW348" s="714"/>
      <c r="AX348" s="593"/>
      <c r="AY348" s="714"/>
      <c r="AZ348" s="714"/>
      <c r="BA348" s="714"/>
      <c r="BB348" s="714"/>
      <c r="BC348" s="714"/>
      <c r="BD348" s="593"/>
      <c r="BE348" s="714"/>
      <c r="BF348" s="714"/>
      <c r="BG348" s="714"/>
      <c r="BH348" s="714"/>
      <c r="BI348" s="714"/>
      <c r="BJ348" s="714"/>
      <c r="BK348" s="593"/>
      <c r="BL348" s="714"/>
      <c r="BM348" s="714"/>
      <c r="BN348" s="714"/>
      <c r="BO348" s="714"/>
      <c r="BP348" s="714"/>
      <c r="BQ348" s="593"/>
      <c r="BR348" s="593"/>
      <c r="BS348" s="714"/>
      <c r="BT348" s="714"/>
      <c r="BU348" s="714"/>
      <c r="BV348" s="714"/>
      <c r="BW348" s="593"/>
      <c r="BX348" s="714"/>
      <c r="BY348" s="714"/>
      <c r="BZ348" s="714"/>
      <c r="CA348" s="714"/>
      <c r="CB348" s="714"/>
      <c r="CC348" s="714"/>
      <c r="CD348" s="759"/>
      <c r="CE348" s="714"/>
      <c r="CF348" s="765"/>
      <c r="CG348" s="765"/>
      <c r="CH348" s="765"/>
      <c r="CI348" s="765"/>
      <c r="CJ348" s="765"/>
      <c r="CK348" s="765"/>
      <c r="CL348" s="714"/>
      <c r="CM348" s="714"/>
      <c r="CN348" s="714"/>
      <c r="CO348" s="714"/>
      <c r="CP348" s="714"/>
      <c r="CQ348" s="714"/>
      <c r="CR348" s="714"/>
      <c r="CS348" s="714"/>
      <c r="CT348" s="766"/>
      <c r="CU348" s="766"/>
      <c r="CV348" s="766"/>
    </row>
    <row r="349" ht="15.75" customHeight="1">
      <c r="A349" s="714"/>
      <c r="B349" s="760"/>
      <c r="C349" s="593"/>
      <c r="D349" s="593"/>
      <c r="E349" s="593"/>
      <c r="F349" s="593"/>
      <c r="G349" s="761"/>
      <c r="H349" s="761"/>
      <c r="I349" s="761"/>
      <c r="J349" s="761"/>
      <c r="K349" s="761"/>
      <c r="L349" s="761"/>
      <c r="M349" s="762"/>
      <c r="N349" s="714"/>
      <c r="O349" s="714"/>
      <c r="P349" s="714"/>
      <c r="Q349" s="714"/>
      <c r="R349" s="714"/>
      <c r="S349" s="714"/>
      <c r="T349" s="763"/>
      <c r="U349" s="714"/>
      <c r="V349" s="762"/>
      <c r="W349" s="714"/>
      <c r="X349" s="762"/>
      <c r="Y349" s="762"/>
      <c r="Z349" s="762"/>
      <c r="AA349" s="714"/>
      <c r="AB349" s="762"/>
      <c r="AC349" s="714"/>
      <c r="AD349" s="714"/>
      <c r="AE349" s="714"/>
      <c r="AF349" s="714"/>
      <c r="AG349" s="714"/>
      <c r="AH349" s="714"/>
      <c r="AI349" s="714"/>
      <c r="AJ349" s="714"/>
      <c r="AK349" s="714"/>
      <c r="AL349" s="761"/>
      <c r="AM349" s="762"/>
      <c r="AN349" s="762"/>
      <c r="AO349" s="761"/>
      <c r="AP349" s="761"/>
      <c r="AQ349" s="762"/>
      <c r="AR349" s="593"/>
      <c r="AS349" s="714"/>
      <c r="AT349" s="714"/>
      <c r="AU349" s="714"/>
      <c r="AV349" s="714"/>
      <c r="AW349" s="714"/>
      <c r="AX349" s="593"/>
      <c r="AY349" s="714"/>
      <c r="AZ349" s="714"/>
      <c r="BA349" s="714"/>
      <c r="BB349" s="714"/>
      <c r="BC349" s="714"/>
      <c r="BD349" s="593"/>
      <c r="BE349" s="714"/>
      <c r="BF349" s="714"/>
      <c r="BG349" s="714"/>
      <c r="BH349" s="714"/>
      <c r="BI349" s="714"/>
      <c r="BJ349" s="714"/>
      <c r="BK349" s="593"/>
      <c r="BL349" s="714"/>
      <c r="BM349" s="714"/>
      <c r="BN349" s="714"/>
      <c r="BO349" s="714"/>
      <c r="BP349" s="714"/>
      <c r="BQ349" s="593"/>
      <c r="BR349" s="593"/>
      <c r="BS349" s="714"/>
      <c r="BT349" s="714"/>
      <c r="BU349" s="714"/>
      <c r="BV349" s="714"/>
      <c r="BW349" s="593"/>
      <c r="BX349" s="714"/>
      <c r="BY349" s="714"/>
      <c r="BZ349" s="714"/>
      <c r="CA349" s="714"/>
      <c r="CB349" s="714"/>
      <c r="CC349" s="714"/>
      <c r="CD349" s="759"/>
      <c r="CE349" s="714"/>
      <c r="CF349" s="765"/>
      <c r="CG349" s="765"/>
      <c r="CH349" s="765"/>
      <c r="CI349" s="765"/>
      <c r="CJ349" s="765"/>
      <c r="CK349" s="765"/>
      <c r="CL349" s="714"/>
      <c r="CM349" s="714"/>
      <c r="CN349" s="714"/>
      <c r="CO349" s="714"/>
      <c r="CP349" s="714"/>
      <c r="CQ349" s="714"/>
      <c r="CR349" s="714"/>
      <c r="CS349" s="714"/>
      <c r="CT349" s="766"/>
      <c r="CU349" s="766"/>
      <c r="CV349" s="766"/>
    </row>
    <row r="350" ht="15.75" customHeight="1">
      <c r="A350" s="714"/>
      <c r="B350" s="760"/>
      <c r="C350" s="593"/>
      <c r="D350" s="593"/>
      <c r="E350" s="593"/>
      <c r="F350" s="593"/>
      <c r="G350" s="761"/>
      <c r="H350" s="761"/>
      <c r="I350" s="761"/>
      <c r="J350" s="761"/>
      <c r="K350" s="761"/>
      <c r="L350" s="761"/>
      <c r="M350" s="762"/>
      <c r="N350" s="714"/>
      <c r="O350" s="714"/>
      <c r="P350" s="714"/>
      <c r="Q350" s="714"/>
      <c r="R350" s="714"/>
      <c r="S350" s="714"/>
      <c r="T350" s="763"/>
      <c r="U350" s="714"/>
      <c r="V350" s="762"/>
      <c r="W350" s="714"/>
      <c r="X350" s="762"/>
      <c r="Y350" s="762"/>
      <c r="Z350" s="762"/>
      <c r="AA350" s="714"/>
      <c r="AB350" s="762"/>
      <c r="AC350" s="714"/>
      <c r="AD350" s="714"/>
      <c r="AE350" s="714"/>
      <c r="AF350" s="714"/>
      <c r="AG350" s="714"/>
      <c r="AH350" s="714"/>
      <c r="AI350" s="714"/>
      <c r="AJ350" s="714"/>
      <c r="AK350" s="714"/>
      <c r="AL350" s="761"/>
      <c r="AM350" s="762"/>
      <c r="AN350" s="762"/>
      <c r="AO350" s="761"/>
      <c r="AP350" s="761"/>
      <c r="AQ350" s="762"/>
      <c r="AR350" s="593"/>
      <c r="AS350" s="714"/>
      <c r="AT350" s="714"/>
      <c r="AU350" s="714"/>
      <c r="AV350" s="714"/>
      <c r="AW350" s="714"/>
      <c r="AX350" s="593"/>
      <c r="AY350" s="714"/>
      <c r="AZ350" s="714"/>
      <c r="BA350" s="714"/>
      <c r="BB350" s="714"/>
      <c r="BC350" s="714"/>
      <c r="BD350" s="593"/>
      <c r="BE350" s="714"/>
      <c r="BF350" s="714"/>
      <c r="BG350" s="714"/>
      <c r="BH350" s="714"/>
      <c r="BI350" s="714"/>
      <c r="BJ350" s="714"/>
      <c r="BK350" s="593"/>
      <c r="BL350" s="714"/>
      <c r="BM350" s="714"/>
      <c r="BN350" s="714"/>
      <c r="BO350" s="714"/>
      <c r="BP350" s="714"/>
      <c r="BQ350" s="593"/>
      <c r="BR350" s="593"/>
      <c r="BS350" s="714"/>
      <c r="BT350" s="714"/>
      <c r="BU350" s="714"/>
      <c r="BV350" s="714"/>
      <c r="BW350" s="593"/>
      <c r="BX350" s="714"/>
      <c r="BY350" s="714"/>
      <c r="BZ350" s="714"/>
      <c r="CA350" s="714"/>
      <c r="CB350" s="714"/>
      <c r="CC350" s="714"/>
      <c r="CD350" s="759"/>
      <c r="CE350" s="714"/>
      <c r="CF350" s="765"/>
      <c r="CG350" s="765"/>
      <c r="CH350" s="765"/>
      <c r="CI350" s="765"/>
      <c r="CJ350" s="765"/>
      <c r="CK350" s="765"/>
      <c r="CL350" s="714"/>
      <c r="CM350" s="714"/>
      <c r="CN350" s="714"/>
      <c r="CO350" s="714"/>
      <c r="CP350" s="714"/>
      <c r="CQ350" s="714"/>
      <c r="CR350" s="714"/>
      <c r="CS350" s="714"/>
      <c r="CT350" s="766"/>
      <c r="CU350" s="766"/>
      <c r="CV350" s="766"/>
    </row>
    <row r="351" ht="15.75" customHeight="1">
      <c r="A351" s="714"/>
      <c r="B351" s="760"/>
      <c r="C351" s="593"/>
      <c r="D351" s="593"/>
      <c r="E351" s="593"/>
      <c r="F351" s="593"/>
      <c r="G351" s="761"/>
      <c r="H351" s="761"/>
      <c r="I351" s="761"/>
      <c r="J351" s="761"/>
      <c r="K351" s="761"/>
      <c r="L351" s="761"/>
      <c r="M351" s="762"/>
      <c r="N351" s="714"/>
      <c r="O351" s="714"/>
      <c r="P351" s="714"/>
      <c r="Q351" s="714"/>
      <c r="R351" s="714"/>
      <c r="S351" s="714"/>
      <c r="T351" s="763"/>
      <c r="U351" s="714"/>
      <c r="V351" s="762"/>
      <c r="W351" s="714"/>
      <c r="X351" s="762"/>
      <c r="Y351" s="762"/>
      <c r="Z351" s="762"/>
      <c r="AA351" s="714"/>
      <c r="AB351" s="762"/>
      <c r="AC351" s="714"/>
      <c r="AD351" s="714"/>
      <c r="AE351" s="714"/>
      <c r="AF351" s="714"/>
      <c r="AG351" s="714"/>
      <c r="AH351" s="714"/>
      <c r="AI351" s="714"/>
      <c r="AJ351" s="714"/>
      <c r="AK351" s="714"/>
      <c r="AL351" s="761"/>
      <c r="AM351" s="762"/>
      <c r="AN351" s="762"/>
      <c r="AO351" s="761"/>
      <c r="AP351" s="761"/>
      <c r="AQ351" s="762"/>
      <c r="AR351" s="593"/>
      <c r="AS351" s="714"/>
      <c r="AT351" s="714"/>
      <c r="AU351" s="714"/>
      <c r="AV351" s="714"/>
      <c r="AW351" s="714"/>
      <c r="AX351" s="593"/>
      <c r="AY351" s="714"/>
      <c r="AZ351" s="714"/>
      <c r="BA351" s="714"/>
      <c r="BB351" s="714"/>
      <c r="BC351" s="714"/>
      <c r="BD351" s="593"/>
      <c r="BE351" s="714"/>
      <c r="BF351" s="714"/>
      <c r="BG351" s="714"/>
      <c r="BH351" s="714"/>
      <c r="BI351" s="714"/>
      <c r="BJ351" s="714"/>
      <c r="BK351" s="593"/>
      <c r="BL351" s="714"/>
      <c r="BM351" s="714"/>
      <c r="BN351" s="714"/>
      <c r="BO351" s="714"/>
      <c r="BP351" s="714"/>
      <c r="BQ351" s="593"/>
      <c r="BR351" s="593"/>
      <c r="BS351" s="714"/>
      <c r="BT351" s="714"/>
      <c r="BU351" s="714"/>
      <c r="BV351" s="714"/>
      <c r="BW351" s="593"/>
      <c r="BX351" s="714"/>
      <c r="BY351" s="714"/>
      <c r="BZ351" s="714"/>
      <c r="CA351" s="714"/>
      <c r="CB351" s="714"/>
      <c r="CC351" s="714"/>
      <c r="CD351" s="759"/>
      <c r="CE351" s="714"/>
      <c r="CF351" s="765"/>
      <c r="CG351" s="765"/>
      <c r="CH351" s="765"/>
      <c r="CI351" s="765"/>
      <c r="CJ351" s="765"/>
      <c r="CK351" s="765"/>
      <c r="CL351" s="714"/>
      <c r="CM351" s="714"/>
      <c r="CN351" s="714"/>
      <c r="CO351" s="714"/>
      <c r="CP351" s="714"/>
      <c r="CQ351" s="714"/>
      <c r="CR351" s="714"/>
      <c r="CS351" s="714"/>
      <c r="CT351" s="766"/>
      <c r="CU351" s="766"/>
      <c r="CV351" s="766"/>
    </row>
    <row r="352" ht="15.75" customHeight="1">
      <c r="A352" s="714"/>
      <c r="B352" s="760"/>
      <c r="C352" s="593"/>
      <c r="D352" s="593"/>
      <c r="E352" s="593"/>
      <c r="F352" s="593"/>
      <c r="G352" s="761"/>
      <c r="H352" s="761"/>
      <c r="I352" s="761"/>
      <c r="J352" s="761"/>
      <c r="K352" s="761"/>
      <c r="L352" s="761"/>
      <c r="M352" s="762"/>
      <c r="N352" s="714"/>
      <c r="O352" s="714"/>
      <c r="P352" s="714"/>
      <c r="Q352" s="714"/>
      <c r="R352" s="714"/>
      <c r="S352" s="714"/>
      <c r="T352" s="763"/>
      <c r="U352" s="714"/>
      <c r="V352" s="762"/>
      <c r="W352" s="714"/>
      <c r="X352" s="762"/>
      <c r="Y352" s="762"/>
      <c r="Z352" s="762"/>
      <c r="AA352" s="714"/>
      <c r="AB352" s="762"/>
      <c r="AC352" s="714"/>
      <c r="AD352" s="714"/>
      <c r="AE352" s="714"/>
      <c r="AF352" s="714"/>
      <c r="AG352" s="714"/>
      <c r="AH352" s="714"/>
      <c r="AI352" s="714"/>
      <c r="AJ352" s="714"/>
      <c r="AK352" s="714"/>
      <c r="AL352" s="761"/>
      <c r="AM352" s="762"/>
      <c r="AN352" s="762"/>
      <c r="AO352" s="761"/>
      <c r="AP352" s="761"/>
      <c r="AQ352" s="762"/>
      <c r="AR352" s="593"/>
      <c r="AS352" s="714"/>
      <c r="AT352" s="714"/>
      <c r="AU352" s="714"/>
      <c r="AV352" s="714"/>
      <c r="AW352" s="714"/>
      <c r="AX352" s="593"/>
      <c r="AY352" s="714"/>
      <c r="AZ352" s="714"/>
      <c r="BA352" s="714"/>
      <c r="BB352" s="714"/>
      <c r="BC352" s="714"/>
      <c r="BD352" s="593"/>
      <c r="BE352" s="714"/>
      <c r="BF352" s="714"/>
      <c r="BG352" s="714"/>
      <c r="BH352" s="714"/>
      <c r="BI352" s="714"/>
      <c r="BJ352" s="714"/>
      <c r="BK352" s="593"/>
      <c r="BL352" s="714"/>
      <c r="BM352" s="714"/>
      <c r="BN352" s="714"/>
      <c r="BO352" s="714"/>
      <c r="BP352" s="714"/>
      <c r="BQ352" s="593"/>
      <c r="BR352" s="593"/>
      <c r="BS352" s="714"/>
      <c r="BT352" s="714"/>
      <c r="BU352" s="714"/>
      <c r="BV352" s="714"/>
      <c r="BW352" s="593"/>
      <c r="BX352" s="714"/>
      <c r="BY352" s="714"/>
      <c r="BZ352" s="714"/>
      <c r="CA352" s="714"/>
      <c r="CB352" s="714"/>
      <c r="CC352" s="714"/>
      <c r="CD352" s="759"/>
      <c r="CE352" s="714"/>
      <c r="CF352" s="765"/>
      <c r="CG352" s="765"/>
      <c r="CH352" s="765"/>
      <c r="CI352" s="765"/>
      <c r="CJ352" s="765"/>
      <c r="CK352" s="765"/>
      <c r="CL352" s="714"/>
      <c r="CM352" s="714"/>
      <c r="CN352" s="714"/>
      <c r="CO352" s="714"/>
      <c r="CP352" s="714"/>
      <c r="CQ352" s="714"/>
      <c r="CR352" s="714"/>
      <c r="CS352" s="714"/>
      <c r="CT352" s="766"/>
      <c r="CU352" s="766"/>
      <c r="CV352" s="766"/>
    </row>
    <row r="353" ht="15.75" customHeight="1">
      <c r="A353" s="714"/>
      <c r="B353" s="760"/>
      <c r="C353" s="593"/>
      <c r="D353" s="593"/>
      <c r="E353" s="593"/>
      <c r="F353" s="593"/>
      <c r="G353" s="761"/>
      <c r="H353" s="761"/>
      <c r="I353" s="761"/>
      <c r="J353" s="761"/>
      <c r="K353" s="761"/>
      <c r="L353" s="761"/>
      <c r="M353" s="762"/>
      <c r="N353" s="714"/>
      <c r="O353" s="714"/>
      <c r="P353" s="714"/>
      <c r="Q353" s="714"/>
      <c r="R353" s="714"/>
      <c r="S353" s="714"/>
      <c r="T353" s="763"/>
      <c r="U353" s="714"/>
      <c r="V353" s="762"/>
      <c r="W353" s="714"/>
      <c r="X353" s="762"/>
      <c r="Y353" s="762"/>
      <c r="Z353" s="762"/>
      <c r="AA353" s="714"/>
      <c r="AB353" s="762"/>
      <c r="AC353" s="714"/>
      <c r="AD353" s="714"/>
      <c r="AE353" s="714"/>
      <c r="AF353" s="714"/>
      <c r="AG353" s="714"/>
      <c r="AH353" s="714"/>
      <c r="AI353" s="714"/>
      <c r="AJ353" s="714"/>
      <c r="AK353" s="714"/>
      <c r="AL353" s="761"/>
      <c r="AM353" s="762"/>
      <c r="AN353" s="762"/>
      <c r="AO353" s="761"/>
      <c r="AP353" s="761"/>
      <c r="AQ353" s="762"/>
      <c r="AR353" s="593"/>
      <c r="AS353" s="714"/>
      <c r="AT353" s="714"/>
      <c r="AU353" s="714"/>
      <c r="AV353" s="714"/>
      <c r="AW353" s="714"/>
      <c r="AX353" s="593"/>
      <c r="AY353" s="714"/>
      <c r="AZ353" s="714"/>
      <c r="BA353" s="714"/>
      <c r="BB353" s="714"/>
      <c r="BC353" s="714"/>
      <c r="BD353" s="593"/>
      <c r="BE353" s="714"/>
      <c r="BF353" s="714"/>
      <c r="BG353" s="714"/>
      <c r="BH353" s="714"/>
      <c r="BI353" s="714"/>
      <c r="BJ353" s="714"/>
      <c r="BK353" s="593"/>
      <c r="BL353" s="714"/>
      <c r="BM353" s="714"/>
      <c r="BN353" s="714"/>
      <c r="BO353" s="714"/>
      <c r="BP353" s="714"/>
      <c r="BQ353" s="593"/>
      <c r="BR353" s="593"/>
      <c r="BS353" s="714"/>
      <c r="BT353" s="714"/>
      <c r="BU353" s="714"/>
      <c r="BV353" s="714"/>
      <c r="BW353" s="593"/>
      <c r="BX353" s="714"/>
      <c r="BY353" s="714"/>
      <c r="BZ353" s="714"/>
      <c r="CA353" s="714"/>
      <c r="CB353" s="714"/>
      <c r="CC353" s="714"/>
      <c r="CD353" s="759"/>
      <c r="CE353" s="714"/>
      <c r="CF353" s="765"/>
      <c r="CG353" s="765"/>
      <c r="CH353" s="765"/>
      <c r="CI353" s="765"/>
      <c r="CJ353" s="765"/>
      <c r="CK353" s="765"/>
      <c r="CL353" s="714"/>
      <c r="CM353" s="714"/>
      <c r="CN353" s="714"/>
      <c r="CO353" s="714"/>
      <c r="CP353" s="714"/>
      <c r="CQ353" s="714"/>
      <c r="CR353" s="714"/>
      <c r="CS353" s="714"/>
      <c r="CT353" s="766"/>
      <c r="CU353" s="766"/>
      <c r="CV353" s="766"/>
    </row>
    <row r="354" ht="15.75" customHeight="1">
      <c r="A354" s="714"/>
      <c r="B354" s="760"/>
      <c r="C354" s="593"/>
      <c r="D354" s="593"/>
      <c r="E354" s="593"/>
      <c r="F354" s="593"/>
      <c r="G354" s="761"/>
      <c r="H354" s="761"/>
      <c r="I354" s="761"/>
      <c r="J354" s="761"/>
      <c r="K354" s="761"/>
      <c r="L354" s="761"/>
      <c r="M354" s="762"/>
      <c r="N354" s="714"/>
      <c r="O354" s="714"/>
      <c r="P354" s="714"/>
      <c r="Q354" s="714"/>
      <c r="R354" s="714"/>
      <c r="S354" s="714"/>
      <c r="T354" s="763"/>
      <c r="U354" s="714"/>
      <c r="V354" s="762"/>
      <c r="W354" s="714"/>
      <c r="X354" s="762"/>
      <c r="Y354" s="762"/>
      <c r="Z354" s="762"/>
      <c r="AA354" s="714"/>
      <c r="AB354" s="762"/>
      <c r="AC354" s="714"/>
      <c r="AD354" s="714"/>
      <c r="AE354" s="714"/>
      <c r="AF354" s="714"/>
      <c r="AG354" s="714"/>
      <c r="AH354" s="714"/>
      <c r="AI354" s="714"/>
      <c r="AJ354" s="714"/>
      <c r="AK354" s="714"/>
      <c r="AL354" s="761"/>
      <c r="AM354" s="762"/>
      <c r="AN354" s="762"/>
      <c r="AO354" s="761"/>
      <c r="AP354" s="761"/>
      <c r="AQ354" s="762"/>
      <c r="AR354" s="593"/>
      <c r="AS354" s="714"/>
      <c r="AT354" s="714"/>
      <c r="AU354" s="714"/>
      <c r="AV354" s="714"/>
      <c r="AW354" s="714"/>
      <c r="AX354" s="593"/>
      <c r="AY354" s="714"/>
      <c r="AZ354" s="714"/>
      <c r="BA354" s="714"/>
      <c r="BB354" s="714"/>
      <c r="BC354" s="714"/>
      <c r="BD354" s="593"/>
      <c r="BE354" s="714"/>
      <c r="BF354" s="714"/>
      <c r="BG354" s="714"/>
      <c r="BH354" s="714"/>
      <c r="BI354" s="714"/>
      <c r="BJ354" s="714"/>
      <c r="BK354" s="593"/>
      <c r="BL354" s="714"/>
      <c r="BM354" s="714"/>
      <c r="BN354" s="714"/>
      <c r="BO354" s="714"/>
      <c r="BP354" s="714"/>
      <c r="BQ354" s="593"/>
      <c r="BR354" s="593"/>
      <c r="BS354" s="714"/>
      <c r="BT354" s="714"/>
      <c r="BU354" s="714"/>
      <c r="BV354" s="714"/>
      <c r="BW354" s="593"/>
      <c r="BX354" s="714"/>
      <c r="BY354" s="714"/>
      <c r="BZ354" s="714"/>
      <c r="CA354" s="714"/>
      <c r="CB354" s="714"/>
      <c r="CC354" s="714"/>
      <c r="CD354" s="759"/>
      <c r="CE354" s="714"/>
      <c r="CF354" s="765"/>
      <c r="CG354" s="765"/>
      <c r="CH354" s="765"/>
      <c r="CI354" s="765"/>
      <c r="CJ354" s="765"/>
      <c r="CK354" s="765"/>
      <c r="CL354" s="714"/>
      <c r="CM354" s="714"/>
      <c r="CN354" s="714"/>
      <c r="CO354" s="714"/>
      <c r="CP354" s="714"/>
      <c r="CQ354" s="714"/>
      <c r="CR354" s="714"/>
      <c r="CS354" s="714"/>
      <c r="CT354" s="766"/>
      <c r="CU354" s="766"/>
      <c r="CV354" s="766"/>
    </row>
    <row r="355" ht="15.75" customHeight="1">
      <c r="A355" s="714"/>
      <c r="B355" s="760"/>
      <c r="C355" s="593"/>
      <c r="D355" s="593"/>
      <c r="E355" s="593"/>
      <c r="F355" s="593"/>
      <c r="G355" s="761"/>
      <c r="H355" s="761"/>
      <c r="I355" s="761"/>
      <c r="J355" s="761"/>
      <c r="K355" s="761"/>
      <c r="L355" s="761"/>
      <c r="M355" s="762"/>
      <c r="N355" s="714"/>
      <c r="O355" s="714"/>
      <c r="P355" s="714"/>
      <c r="Q355" s="714"/>
      <c r="R355" s="714"/>
      <c r="S355" s="714"/>
      <c r="T355" s="763"/>
      <c r="U355" s="714"/>
      <c r="V355" s="762"/>
      <c r="W355" s="714"/>
      <c r="X355" s="762"/>
      <c r="Y355" s="762"/>
      <c r="Z355" s="762"/>
      <c r="AA355" s="714"/>
      <c r="AB355" s="762"/>
      <c r="AC355" s="714"/>
      <c r="AD355" s="714"/>
      <c r="AE355" s="714"/>
      <c r="AF355" s="714"/>
      <c r="AG355" s="714"/>
      <c r="AH355" s="714"/>
      <c r="AI355" s="714"/>
      <c r="AJ355" s="714"/>
      <c r="AK355" s="714"/>
      <c r="AL355" s="761"/>
      <c r="AM355" s="762"/>
      <c r="AN355" s="762"/>
      <c r="AO355" s="761"/>
      <c r="AP355" s="761"/>
      <c r="AQ355" s="762"/>
      <c r="AR355" s="593"/>
      <c r="AS355" s="714"/>
      <c r="AT355" s="714"/>
      <c r="AU355" s="714"/>
      <c r="AV355" s="714"/>
      <c r="AW355" s="714"/>
      <c r="AX355" s="593"/>
      <c r="AY355" s="714"/>
      <c r="AZ355" s="714"/>
      <c r="BA355" s="714"/>
      <c r="BB355" s="714"/>
      <c r="BC355" s="714"/>
      <c r="BD355" s="593"/>
      <c r="BE355" s="714"/>
      <c r="BF355" s="714"/>
      <c r="BG355" s="714"/>
      <c r="BH355" s="714"/>
      <c r="BI355" s="714"/>
      <c r="BJ355" s="714"/>
      <c r="BK355" s="593"/>
      <c r="BL355" s="714"/>
      <c r="BM355" s="714"/>
      <c r="BN355" s="714"/>
      <c r="BO355" s="714"/>
      <c r="BP355" s="714"/>
      <c r="BQ355" s="593"/>
      <c r="BR355" s="593"/>
      <c r="BS355" s="714"/>
      <c r="BT355" s="714"/>
      <c r="BU355" s="714"/>
      <c r="BV355" s="714"/>
      <c r="BW355" s="593"/>
      <c r="BX355" s="714"/>
      <c r="BY355" s="714"/>
      <c r="BZ355" s="714"/>
      <c r="CA355" s="714"/>
      <c r="CB355" s="714"/>
      <c r="CC355" s="714"/>
      <c r="CD355" s="759"/>
      <c r="CE355" s="714"/>
      <c r="CF355" s="765"/>
      <c r="CG355" s="765"/>
      <c r="CH355" s="765"/>
      <c r="CI355" s="765"/>
      <c r="CJ355" s="765"/>
      <c r="CK355" s="765"/>
      <c r="CL355" s="714"/>
      <c r="CM355" s="714"/>
      <c r="CN355" s="714"/>
      <c r="CO355" s="714"/>
      <c r="CP355" s="714"/>
      <c r="CQ355" s="714"/>
      <c r="CR355" s="714"/>
      <c r="CS355" s="714"/>
      <c r="CT355" s="766"/>
      <c r="CU355" s="766"/>
      <c r="CV355" s="766"/>
    </row>
    <row r="356" ht="15.75" customHeight="1">
      <c r="A356" s="714"/>
      <c r="B356" s="760"/>
      <c r="C356" s="593"/>
      <c r="D356" s="593"/>
      <c r="E356" s="593"/>
      <c r="F356" s="593"/>
      <c r="G356" s="761"/>
      <c r="H356" s="761"/>
      <c r="I356" s="761"/>
      <c r="J356" s="761"/>
      <c r="K356" s="761"/>
      <c r="L356" s="761"/>
      <c r="M356" s="762"/>
      <c r="N356" s="714"/>
      <c r="O356" s="714"/>
      <c r="P356" s="714"/>
      <c r="Q356" s="714"/>
      <c r="R356" s="714"/>
      <c r="S356" s="714"/>
      <c r="T356" s="763"/>
      <c r="U356" s="714"/>
      <c r="V356" s="762"/>
      <c r="W356" s="714"/>
      <c r="X356" s="762"/>
      <c r="Y356" s="762"/>
      <c r="Z356" s="762"/>
      <c r="AA356" s="714"/>
      <c r="AB356" s="762"/>
      <c r="AC356" s="714"/>
      <c r="AD356" s="714"/>
      <c r="AE356" s="714"/>
      <c r="AF356" s="714"/>
      <c r="AG356" s="714"/>
      <c r="AH356" s="714"/>
      <c r="AI356" s="714"/>
      <c r="AJ356" s="714"/>
      <c r="AK356" s="714"/>
      <c r="AL356" s="761"/>
      <c r="AM356" s="762"/>
      <c r="AN356" s="762"/>
      <c r="AO356" s="761"/>
      <c r="AP356" s="761"/>
      <c r="AQ356" s="762"/>
      <c r="AR356" s="593"/>
      <c r="AS356" s="714"/>
      <c r="AT356" s="714"/>
      <c r="AU356" s="714"/>
      <c r="AV356" s="714"/>
      <c r="AW356" s="714"/>
      <c r="AX356" s="593"/>
      <c r="AY356" s="714"/>
      <c r="AZ356" s="714"/>
      <c r="BA356" s="714"/>
      <c r="BB356" s="714"/>
      <c r="BC356" s="714"/>
      <c r="BD356" s="593"/>
      <c r="BE356" s="714"/>
      <c r="BF356" s="714"/>
      <c r="BG356" s="714"/>
      <c r="BH356" s="714"/>
      <c r="BI356" s="714"/>
      <c r="BJ356" s="714"/>
      <c r="BK356" s="593"/>
      <c r="BL356" s="714"/>
      <c r="BM356" s="714"/>
      <c r="BN356" s="714"/>
      <c r="BO356" s="714"/>
      <c r="BP356" s="714"/>
      <c r="BQ356" s="593"/>
      <c r="BR356" s="593"/>
      <c r="BS356" s="714"/>
      <c r="BT356" s="714"/>
      <c r="BU356" s="714"/>
      <c r="BV356" s="714"/>
      <c r="BW356" s="593"/>
      <c r="BX356" s="714"/>
      <c r="BY356" s="714"/>
      <c r="BZ356" s="714"/>
      <c r="CA356" s="714"/>
      <c r="CB356" s="714"/>
      <c r="CC356" s="714"/>
      <c r="CD356" s="759"/>
      <c r="CE356" s="714"/>
      <c r="CF356" s="765"/>
      <c r="CG356" s="765"/>
      <c r="CH356" s="765"/>
      <c r="CI356" s="765"/>
      <c r="CJ356" s="765"/>
      <c r="CK356" s="765"/>
      <c r="CL356" s="714"/>
      <c r="CM356" s="714"/>
      <c r="CN356" s="714"/>
      <c r="CO356" s="714"/>
      <c r="CP356" s="714"/>
      <c r="CQ356" s="714"/>
      <c r="CR356" s="714"/>
      <c r="CS356" s="714"/>
      <c r="CT356" s="766"/>
      <c r="CU356" s="766"/>
      <c r="CV356" s="766"/>
    </row>
    <row r="357" ht="15.75" customHeight="1">
      <c r="A357" s="714"/>
      <c r="B357" s="760"/>
      <c r="C357" s="593"/>
      <c r="D357" s="593"/>
      <c r="E357" s="593"/>
      <c r="F357" s="593"/>
      <c r="G357" s="761"/>
      <c r="H357" s="761"/>
      <c r="I357" s="761"/>
      <c r="J357" s="761"/>
      <c r="K357" s="761"/>
      <c r="L357" s="761"/>
      <c r="M357" s="762"/>
      <c r="N357" s="714"/>
      <c r="O357" s="714"/>
      <c r="P357" s="714"/>
      <c r="Q357" s="714"/>
      <c r="R357" s="714"/>
      <c r="S357" s="714"/>
      <c r="T357" s="763"/>
      <c r="U357" s="714"/>
      <c r="V357" s="762"/>
      <c r="W357" s="714"/>
      <c r="X357" s="762"/>
      <c r="Y357" s="762"/>
      <c r="Z357" s="762"/>
      <c r="AA357" s="714"/>
      <c r="AB357" s="762"/>
      <c r="AC357" s="714"/>
      <c r="AD357" s="714"/>
      <c r="AE357" s="714"/>
      <c r="AF357" s="714"/>
      <c r="AG357" s="714"/>
      <c r="AH357" s="714"/>
      <c r="AI357" s="714"/>
      <c r="AJ357" s="714"/>
      <c r="AK357" s="714"/>
      <c r="AL357" s="761"/>
      <c r="AM357" s="762"/>
      <c r="AN357" s="762"/>
      <c r="AO357" s="761"/>
      <c r="AP357" s="761"/>
      <c r="AQ357" s="762"/>
      <c r="AR357" s="593"/>
      <c r="AS357" s="714"/>
      <c r="AT357" s="714"/>
      <c r="AU357" s="714"/>
      <c r="AV357" s="714"/>
      <c r="AW357" s="714"/>
      <c r="AX357" s="593"/>
      <c r="AY357" s="714"/>
      <c r="AZ357" s="714"/>
      <c r="BA357" s="714"/>
      <c r="BB357" s="714"/>
      <c r="BC357" s="714"/>
      <c r="BD357" s="593"/>
      <c r="BE357" s="714"/>
      <c r="BF357" s="714"/>
      <c r="BG357" s="714"/>
      <c r="BH357" s="714"/>
      <c r="BI357" s="714"/>
      <c r="BJ357" s="714"/>
      <c r="BK357" s="593"/>
      <c r="BL357" s="714"/>
      <c r="BM357" s="714"/>
      <c r="BN357" s="714"/>
      <c r="BO357" s="714"/>
      <c r="BP357" s="714"/>
      <c r="BQ357" s="593"/>
      <c r="BR357" s="593"/>
      <c r="BS357" s="714"/>
      <c r="BT357" s="714"/>
      <c r="BU357" s="714"/>
      <c r="BV357" s="714"/>
      <c r="BW357" s="593"/>
      <c r="BX357" s="714"/>
      <c r="BY357" s="714"/>
      <c r="BZ357" s="714"/>
      <c r="CA357" s="714"/>
      <c r="CB357" s="714"/>
      <c r="CC357" s="714"/>
      <c r="CD357" s="759"/>
      <c r="CE357" s="714"/>
      <c r="CF357" s="765"/>
      <c r="CG357" s="765"/>
      <c r="CH357" s="765"/>
      <c r="CI357" s="765"/>
      <c r="CJ357" s="765"/>
      <c r="CK357" s="765"/>
      <c r="CL357" s="714"/>
      <c r="CM357" s="714"/>
      <c r="CN357" s="714"/>
      <c r="CO357" s="714"/>
      <c r="CP357" s="714"/>
      <c r="CQ357" s="714"/>
      <c r="CR357" s="714"/>
      <c r="CS357" s="714"/>
      <c r="CT357" s="766"/>
      <c r="CU357" s="766"/>
      <c r="CV357" s="766"/>
    </row>
    <row r="358" ht="15.75" customHeight="1">
      <c r="A358" s="714"/>
      <c r="B358" s="760"/>
      <c r="C358" s="593"/>
      <c r="D358" s="593"/>
      <c r="E358" s="593"/>
      <c r="F358" s="593"/>
      <c r="G358" s="761"/>
      <c r="H358" s="761"/>
      <c r="I358" s="761"/>
      <c r="J358" s="761"/>
      <c r="K358" s="761"/>
      <c r="L358" s="761"/>
      <c r="M358" s="762"/>
      <c r="N358" s="714"/>
      <c r="O358" s="714"/>
      <c r="P358" s="714"/>
      <c r="Q358" s="714"/>
      <c r="R358" s="714"/>
      <c r="S358" s="714"/>
      <c r="T358" s="763"/>
      <c r="U358" s="714"/>
      <c r="V358" s="762"/>
      <c r="W358" s="714"/>
      <c r="X358" s="762"/>
      <c r="Y358" s="762"/>
      <c r="Z358" s="762"/>
      <c r="AA358" s="714"/>
      <c r="AB358" s="762"/>
      <c r="AC358" s="714"/>
      <c r="AD358" s="714"/>
      <c r="AE358" s="714"/>
      <c r="AF358" s="714"/>
      <c r="AG358" s="714"/>
      <c r="AH358" s="714"/>
      <c r="AI358" s="714"/>
      <c r="AJ358" s="714"/>
      <c r="AK358" s="714"/>
      <c r="AL358" s="761"/>
      <c r="AM358" s="762"/>
      <c r="AN358" s="762"/>
      <c r="AO358" s="761"/>
      <c r="AP358" s="761"/>
      <c r="AQ358" s="762"/>
      <c r="AR358" s="593"/>
      <c r="AS358" s="714"/>
      <c r="AT358" s="714"/>
      <c r="AU358" s="714"/>
      <c r="AV358" s="714"/>
      <c r="AW358" s="714"/>
      <c r="AX358" s="593"/>
      <c r="AY358" s="714"/>
      <c r="AZ358" s="714"/>
      <c r="BA358" s="714"/>
      <c r="BB358" s="714"/>
      <c r="BC358" s="714"/>
      <c r="BD358" s="593"/>
      <c r="BE358" s="714"/>
      <c r="BF358" s="714"/>
      <c r="BG358" s="714"/>
      <c r="BH358" s="714"/>
      <c r="BI358" s="714"/>
      <c r="BJ358" s="714"/>
      <c r="BK358" s="593"/>
      <c r="BL358" s="714"/>
      <c r="BM358" s="714"/>
      <c r="BN358" s="714"/>
      <c r="BO358" s="714"/>
      <c r="BP358" s="714"/>
      <c r="BQ358" s="593"/>
      <c r="BR358" s="593"/>
      <c r="BS358" s="714"/>
      <c r="BT358" s="714"/>
      <c r="BU358" s="714"/>
      <c r="BV358" s="714"/>
      <c r="BW358" s="593"/>
      <c r="BX358" s="714"/>
      <c r="BY358" s="714"/>
      <c r="BZ358" s="714"/>
      <c r="CA358" s="714"/>
      <c r="CB358" s="714"/>
      <c r="CC358" s="714"/>
      <c r="CD358" s="759"/>
      <c r="CE358" s="714"/>
      <c r="CF358" s="765"/>
      <c r="CG358" s="765"/>
      <c r="CH358" s="765"/>
      <c r="CI358" s="765"/>
      <c r="CJ358" s="765"/>
      <c r="CK358" s="765"/>
      <c r="CL358" s="714"/>
      <c r="CM358" s="714"/>
      <c r="CN358" s="714"/>
      <c r="CO358" s="714"/>
      <c r="CP358" s="714"/>
      <c r="CQ358" s="714"/>
      <c r="CR358" s="714"/>
      <c r="CS358" s="714"/>
      <c r="CT358" s="766"/>
      <c r="CU358" s="766"/>
      <c r="CV358" s="766"/>
    </row>
    <row r="359" ht="15.75" customHeight="1">
      <c r="A359" s="714"/>
      <c r="B359" s="760"/>
      <c r="C359" s="593"/>
      <c r="D359" s="593"/>
      <c r="E359" s="593"/>
      <c r="F359" s="593"/>
      <c r="G359" s="761"/>
      <c r="H359" s="761"/>
      <c r="I359" s="761"/>
      <c r="J359" s="761"/>
      <c r="K359" s="761"/>
      <c r="L359" s="761"/>
      <c r="M359" s="762"/>
      <c r="N359" s="714"/>
      <c r="O359" s="714"/>
      <c r="P359" s="714"/>
      <c r="Q359" s="714"/>
      <c r="R359" s="714"/>
      <c r="S359" s="714"/>
      <c r="T359" s="763"/>
      <c r="U359" s="714"/>
      <c r="V359" s="762"/>
      <c r="W359" s="714"/>
      <c r="X359" s="762"/>
      <c r="Y359" s="762"/>
      <c r="Z359" s="762"/>
      <c r="AA359" s="714"/>
      <c r="AB359" s="762"/>
      <c r="AC359" s="714"/>
      <c r="AD359" s="714"/>
      <c r="AE359" s="714"/>
      <c r="AF359" s="714"/>
      <c r="AG359" s="714"/>
      <c r="AH359" s="714"/>
      <c r="AI359" s="714"/>
      <c r="AJ359" s="714"/>
      <c r="AK359" s="714"/>
      <c r="AL359" s="761"/>
      <c r="AM359" s="762"/>
      <c r="AN359" s="762"/>
      <c r="AO359" s="761"/>
      <c r="AP359" s="761"/>
      <c r="AQ359" s="762"/>
      <c r="AR359" s="593"/>
      <c r="AS359" s="714"/>
      <c r="AT359" s="714"/>
      <c r="AU359" s="714"/>
      <c r="AV359" s="714"/>
      <c r="AW359" s="714"/>
      <c r="AX359" s="593"/>
      <c r="AY359" s="714"/>
      <c r="AZ359" s="714"/>
      <c r="BA359" s="714"/>
      <c r="BB359" s="714"/>
      <c r="BC359" s="714"/>
      <c r="BD359" s="593"/>
      <c r="BE359" s="714"/>
      <c r="BF359" s="714"/>
      <c r="BG359" s="714"/>
      <c r="BH359" s="714"/>
      <c r="BI359" s="714"/>
      <c r="BJ359" s="714"/>
      <c r="BK359" s="593"/>
      <c r="BL359" s="714"/>
      <c r="BM359" s="714"/>
      <c r="BN359" s="714"/>
      <c r="BO359" s="714"/>
      <c r="BP359" s="714"/>
      <c r="BQ359" s="593"/>
      <c r="BR359" s="593"/>
      <c r="BS359" s="714"/>
      <c r="BT359" s="714"/>
      <c r="BU359" s="714"/>
      <c r="BV359" s="714"/>
      <c r="BW359" s="593"/>
      <c r="BX359" s="714"/>
      <c r="BY359" s="714"/>
      <c r="BZ359" s="714"/>
      <c r="CA359" s="714"/>
      <c r="CB359" s="714"/>
      <c r="CC359" s="714"/>
      <c r="CD359" s="759"/>
      <c r="CE359" s="714"/>
      <c r="CF359" s="765"/>
      <c r="CG359" s="765"/>
      <c r="CH359" s="765"/>
      <c r="CI359" s="765"/>
      <c r="CJ359" s="765"/>
      <c r="CK359" s="765"/>
      <c r="CL359" s="714"/>
      <c r="CM359" s="714"/>
      <c r="CN359" s="714"/>
      <c r="CO359" s="714"/>
      <c r="CP359" s="714"/>
      <c r="CQ359" s="714"/>
      <c r="CR359" s="714"/>
      <c r="CS359" s="714"/>
      <c r="CT359" s="766"/>
      <c r="CU359" s="766"/>
      <c r="CV359" s="766"/>
    </row>
    <row r="360" ht="15.75" customHeight="1">
      <c r="A360" s="714"/>
      <c r="B360" s="760"/>
      <c r="C360" s="593"/>
      <c r="D360" s="593"/>
      <c r="E360" s="593"/>
      <c r="F360" s="593"/>
      <c r="G360" s="761"/>
      <c r="H360" s="761"/>
      <c r="I360" s="761"/>
      <c r="J360" s="761"/>
      <c r="K360" s="761"/>
      <c r="L360" s="761"/>
      <c r="M360" s="762"/>
      <c r="N360" s="714"/>
      <c r="O360" s="714"/>
      <c r="P360" s="714"/>
      <c r="Q360" s="714"/>
      <c r="R360" s="714"/>
      <c r="S360" s="714"/>
      <c r="T360" s="763"/>
      <c r="U360" s="714"/>
      <c r="V360" s="762"/>
      <c r="W360" s="714"/>
      <c r="X360" s="762"/>
      <c r="Y360" s="762"/>
      <c r="Z360" s="762"/>
      <c r="AA360" s="714"/>
      <c r="AB360" s="762"/>
      <c r="AC360" s="714"/>
      <c r="AD360" s="714"/>
      <c r="AE360" s="714"/>
      <c r="AF360" s="714"/>
      <c r="AG360" s="714"/>
      <c r="AH360" s="714"/>
      <c r="AI360" s="714"/>
      <c r="AJ360" s="714"/>
      <c r="AK360" s="714"/>
      <c r="AL360" s="761"/>
      <c r="AM360" s="762"/>
      <c r="AN360" s="762"/>
      <c r="AO360" s="761"/>
      <c r="AP360" s="761"/>
      <c r="AQ360" s="762"/>
      <c r="AR360" s="593"/>
      <c r="AS360" s="714"/>
      <c r="AT360" s="714"/>
      <c r="AU360" s="714"/>
      <c r="AV360" s="714"/>
      <c r="AW360" s="714"/>
      <c r="AX360" s="593"/>
      <c r="AY360" s="714"/>
      <c r="AZ360" s="714"/>
      <c r="BA360" s="714"/>
      <c r="BB360" s="714"/>
      <c r="BC360" s="714"/>
      <c r="BD360" s="593"/>
      <c r="BE360" s="714"/>
      <c r="BF360" s="714"/>
      <c r="BG360" s="714"/>
      <c r="BH360" s="714"/>
      <c r="BI360" s="714"/>
      <c r="BJ360" s="714"/>
      <c r="BK360" s="593"/>
      <c r="BL360" s="714"/>
      <c r="BM360" s="714"/>
      <c r="BN360" s="714"/>
      <c r="BO360" s="714"/>
      <c r="BP360" s="714"/>
      <c r="BQ360" s="593"/>
      <c r="BR360" s="593"/>
      <c r="BS360" s="714"/>
      <c r="BT360" s="714"/>
      <c r="BU360" s="714"/>
      <c r="BV360" s="714"/>
      <c r="BW360" s="593"/>
      <c r="BX360" s="714"/>
      <c r="BY360" s="714"/>
      <c r="BZ360" s="714"/>
      <c r="CA360" s="714"/>
      <c r="CB360" s="714"/>
      <c r="CC360" s="714"/>
      <c r="CD360" s="759"/>
      <c r="CE360" s="714"/>
      <c r="CF360" s="765"/>
      <c r="CG360" s="765"/>
      <c r="CH360" s="765"/>
      <c r="CI360" s="765"/>
      <c r="CJ360" s="765"/>
      <c r="CK360" s="765"/>
      <c r="CL360" s="714"/>
      <c r="CM360" s="714"/>
      <c r="CN360" s="714"/>
      <c r="CO360" s="714"/>
      <c r="CP360" s="714"/>
      <c r="CQ360" s="714"/>
      <c r="CR360" s="714"/>
      <c r="CS360" s="714"/>
      <c r="CT360" s="766"/>
      <c r="CU360" s="766"/>
      <c r="CV360" s="766"/>
    </row>
    <row r="361" ht="15.75" customHeight="1">
      <c r="A361" s="714"/>
      <c r="B361" s="760"/>
      <c r="C361" s="593"/>
      <c r="D361" s="593"/>
      <c r="E361" s="593"/>
      <c r="F361" s="593"/>
      <c r="G361" s="761"/>
      <c r="H361" s="761"/>
      <c r="I361" s="761"/>
      <c r="J361" s="761"/>
      <c r="K361" s="761"/>
      <c r="L361" s="761"/>
      <c r="M361" s="762"/>
      <c r="N361" s="714"/>
      <c r="O361" s="714"/>
      <c r="P361" s="714"/>
      <c r="Q361" s="714"/>
      <c r="R361" s="714"/>
      <c r="S361" s="714"/>
      <c r="T361" s="763"/>
      <c r="U361" s="714"/>
      <c r="V361" s="762"/>
      <c r="W361" s="714"/>
      <c r="X361" s="762"/>
      <c r="Y361" s="762"/>
      <c r="Z361" s="762"/>
      <c r="AA361" s="714"/>
      <c r="AB361" s="762"/>
      <c r="AC361" s="714"/>
      <c r="AD361" s="714"/>
      <c r="AE361" s="714"/>
      <c r="AF361" s="714"/>
      <c r="AG361" s="714"/>
      <c r="AH361" s="714"/>
      <c r="AI361" s="714"/>
      <c r="AJ361" s="714"/>
      <c r="AK361" s="714"/>
      <c r="AL361" s="761"/>
      <c r="AM361" s="762"/>
      <c r="AN361" s="762"/>
      <c r="AO361" s="761"/>
      <c r="AP361" s="761"/>
      <c r="AQ361" s="762"/>
      <c r="AR361" s="593"/>
      <c r="AS361" s="714"/>
      <c r="AT361" s="714"/>
      <c r="AU361" s="714"/>
      <c r="AV361" s="714"/>
      <c r="AW361" s="714"/>
      <c r="AX361" s="593"/>
      <c r="AY361" s="714"/>
      <c r="AZ361" s="714"/>
      <c r="BA361" s="714"/>
      <c r="BB361" s="714"/>
      <c r="BC361" s="714"/>
      <c r="BD361" s="593"/>
      <c r="BE361" s="714"/>
      <c r="BF361" s="714"/>
      <c r="BG361" s="714"/>
      <c r="BH361" s="714"/>
      <c r="BI361" s="714"/>
      <c r="BJ361" s="714"/>
      <c r="BK361" s="593"/>
      <c r="BL361" s="714"/>
      <c r="BM361" s="714"/>
      <c r="BN361" s="714"/>
      <c r="BO361" s="714"/>
      <c r="BP361" s="714"/>
      <c r="BQ361" s="593"/>
      <c r="BR361" s="593"/>
      <c r="BS361" s="714"/>
      <c r="BT361" s="714"/>
      <c r="BU361" s="714"/>
      <c r="BV361" s="714"/>
      <c r="BW361" s="593"/>
      <c r="BX361" s="714"/>
      <c r="BY361" s="714"/>
      <c r="BZ361" s="714"/>
      <c r="CA361" s="714"/>
      <c r="CB361" s="714"/>
      <c r="CC361" s="714"/>
      <c r="CD361" s="759"/>
      <c r="CE361" s="714"/>
      <c r="CF361" s="765"/>
      <c r="CG361" s="765"/>
      <c r="CH361" s="765"/>
      <c r="CI361" s="765"/>
      <c r="CJ361" s="765"/>
      <c r="CK361" s="765"/>
      <c r="CL361" s="714"/>
      <c r="CM361" s="714"/>
      <c r="CN361" s="714"/>
      <c r="CO361" s="714"/>
      <c r="CP361" s="714"/>
      <c r="CQ361" s="714"/>
      <c r="CR361" s="714"/>
      <c r="CS361" s="714"/>
      <c r="CT361" s="766"/>
      <c r="CU361" s="766"/>
      <c r="CV361" s="766"/>
    </row>
    <row r="362" ht="15.75" customHeight="1">
      <c r="A362" s="714"/>
      <c r="B362" s="760"/>
      <c r="C362" s="593"/>
      <c r="D362" s="593"/>
      <c r="E362" s="593"/>
      <c r="F362" s="593"/>
      <c r="G362" s="761"/>
      <c r="H362" s="761"/>
      <c r="I362" s="761"/>
      <c r="J362" s="761"/>
      <c r="K362" s="761"/>
      <c r="L362" s="761"/>
      <c r="M362" s="762"/>
      <c r="N362" s="714"/>
      <c r="O362" s="714"/>
      <c r="P362" s="714"/>
      <c r="Q362" s="714"/>
      <c r="R362" s="714"/>
      <c r="S362" s="714"/>
      <c r="T362" s="763"/>
      <c r="U362" s="714"/>
      <c r="V362" s="762"/>
      <c r="W362" s="714"/>
      <c r="X362" s="762"/>
      <c r="Y362" s="762"/>
      <c r="Z362" s="762"/>
      <c r="AA362" s="714"/>
      <c r="AB362" s="762"/>
      <c r="AC362" s="714"/>
      <c r="AD362" s="714"/>
      <c r="AE362" s="714"/>
      <c r="AF362" s="714"/>
      <c r="AG362" s="714"/>
      <c r="AH362" s="714"/>
      <c r="AI362" s="714"/>
      <c r="AJ362" s="714"/>
      <c r="AK362" s="714"/>
      <c r="AL362" s="761"/>
      <c r="AM362" s="762"/>
      <c r="AN362" s="762"/>
      <c r="AO362" s="761"/>
      <c r="AP362" s="761"/>
      <c r="AQ362" s="762"/>
      <c r="AR362" s="593"/>
      <c r="AS362" s="714"/>
      <c r="AT362" s="714"/>
      <c r="AU362" s="714"/>
      <c r="AV362" s="714"/>
      <c r="AW362" s="714"/>
      <c r="AX362" s="593"/>
      <c r="AY362" s="714"/>
      <c r="AZ362" s="714"/>
      <c r="BA362" s="714"/>
      <c r="BB362" s="714"/>
      <c r="BC362" s="714"/>
      <c r="BD362" s="593"/>
      <c r="BE362" s="714"/>
      <c r="BF362" s="714"/>
      <c r="BG362" s="714"/>
      <c r="BH362" s="714"/>
      <c r="BI362" s="714"/>
      <c r="BJ362" s="714"/>
      <c r="BK362" s="593"/>
      <c r="BL362" s="714"/>
      <c r="BM362" s="714"/>
      <c r="BN362" s="714"/>
      <c r="BO362" s="714"/>
      <c r="BP362" s="714"/>
      <c r="BQ362" s="593"/>
      <c r="BR362" s="593"/>
      <c r="BS362" s="714"/>
      <c r="BT362" s="714"/>
      <c r="BU362" s="714"/>
      <c r="BV362" s="714"/>
      <c r="BW362" s="593"/>
      <c r="BX362" s="714"/>
      <c r="BY362" s="714"/>
      <c r="BZ362" s="714"/>
      <c r="CA362" s="714"/>
      <c r="CB362" s="714"/>
      <c r="CC362" s="714"/>
      <c r="CD362" s="759"/>
      <c r="CE362" s="714"/>
      <c r="CF362" s="765"/>
      <c r="CG362" s="765"/>
      <c r="CH362" s="765"/>
      <c r="CI362" s="765"/>
      <c r="CJ362" s="765"/>
      <c r="CK362" s="765"/>
      <c r="CL362" s="714"/>
      <c r="CM362" s="714"/>
      <c r="CN362" s="714"/>
      <c r="CO362" s="714"/>
      <c r="CP362" s="714"/>
      <c r="CQ362" s="714"/>
      <c r="CR362" s="714"/>
      <c r="CS362" s="714"/>
      <c r="CT362" s="766"/>
      <c r="CU362" s="766"/>
      <c r="CV362" s="766"/>
    </row>
    <row r="363" ht="15.75" customHeight="1">
      <c r="A363" s="714"/>
      <c r="B363" s="760"/>
      <c r="C363" s="593"/>
      <c r="D363" s="593"/>
      <c r="E363" s="593"/>
      <c r="F363" s="593"/>
      <c r="G363" s="761"/>
      <c r="H363" s="761"/>
      <c r="I363" s="761"/>
      <c r="J363" s="761"/>
      <c r="K363" s="761"/>
      <c r="L363" s="761"/>
      <c r="M363" s="762"/>
      <c r="N363" s="714"/>
      <c r="O363" s="714"/>
      <c r="P363" s="714"/>
      <c r="Q363" s="714"/>
      <c r="R363" s="714"/>
      <c r="S363" s="714"/>
      <c r="T363" s="763"/>
      <c r="U363" s="714"/>
      <c r="V363" s="762"/>
      <c r="W363" s="714"/>
      <c r="X363" s="762"/>
      <c r="Y363" s="762"/>
      <c r="Z363" s="762"/>
      <c r="AA363" s="714"/>
      <c r="AB363" s="762"/>
      <c r="AC363" s="714"/>
      <c r="AD363" s="714"/>
      <c r="AE363" s="714"/>
      <c r="AF363" s="714"/>
      <c r="AG363" s="714"/>
      <c r="AH363" s="714"/>
      <c r="AI363" s="714"/>
      <c r="AJ363" s="714"/>
      <c r="AK363" s="714"/>
      <c r="AL363" s="761"/>
      <c r="AM363" s="762"/>
      <c r="AN363" s="762"/>
      <c r="AO363" s="761"/>
      <c r="AP363" s="761"/>
      <c r="AQ363" s="762"/>
      <c r="AR363" s="593"/>
      <c r="AS363" s="714"/>
      <c r="AT363" s="714"/>
      <c r="AU363" s="714"/>
      <c r="AV363" s="714"/>
      <c r="AW363" s="714"/>
      <c r="AX363" s="593"/>
      <c r="AY363" s="714"/>
      <c r="AZ363" s="714"/>
      <c r="BA363" s="714"/>
      <c r="BB363" s="714"/>
      <c r="BC363" s="714"/>
      <c r="BD363" s="593"/>
      <c r="BE363" s="714"/>
      <c r="BF363" s="714"/>
      <c r="BG363" s="714"/>
      <c r="BH363" s="714"/>
      <c r="BI363" s="714"/>
      <c r="BJ363" s="714"/>
      <c r="BK363" s="593"/>
      <c r="BL363" s="714"/>
      <c r="BM363" s="714"/>
      <c r="BN363" s="714"/>
      <c r="BO363" s="714"/>
      <c r="BP363" s="714"/>
      <c r="BQ363" s="593"/>
      <c r="BR363" s="593"/>
      <c r="BS363" s="714"/>
      <c r="BT363" s="714"/>
      <c r="BU363" s="714"/>
      <c r="BV363" s="714"/>
      <c r="BW363" s="593"/>
      <c r="BX363" s="714"/>
      <c r="BY363" s="714"/>
      <c r="BZ363" s="714"/>
      <c r="CA363" s="714"/>
      <c r="CB363" s="714"/>
      <c r="CC363" s="714"/>
      <c r="CD363" s="759"/>
      <c r="CE363" s="714"/>
      <c r="CF363" s="765"/>
      <c r="CG363" s="765"/>
      <c r="CH363" s="765"/>
      <c r="CI363" s="765"/>
      <c r="CJ363" s="765"/>
      <c r="CK363" s="765"/>
      <c r="CL363" s="714"/>
      <c r="CM363" s="714"/>
      <c r="CN363" s="714"/>
      <c r="CO363" s="714"/>
      <c r="CP363" s="714"/>
      <c r="CQ363" s="714"/>
      <c r="CR363" s="714"/>
      <c r="CS363" s="714"/>
      <c r="CT363" s="766"/>
      <c r="CU363" s="766"/>
      <c r="CV363" s="766"/>
    </row>
    <row r="364" ht="15.75" customHeight="1">
      <c r="A364" s="714"/>
      <c r="B364" s="760"/>
      <c r="C364" s="593"/>
      <c r="D364" s="593"/>
      <c r="E364" s="593"/>
      <c r="F364" s="593"/>
      <c r="G364" s="761"/>
      <c r="H364" s="761"/>
      <c r="I364" s="761"/>
      <c r="J364" s="761"/>
      <c r="K364" s="761"/>
      <c r="L364" s="761"/>
      <c r="M364" s="762"/>
      <c r="N364" s="714"/>
      <c r="O364" s="714"/>
      <c r="P364" s="714"/>
      <c r="Q364" s="714"/>
      <c r="R364" s="714"/>
      <c r="S364" s="714"/>
      <c r="T364" s="763"/>
      <c r="U364" s="714"/>
      <c r="V364" s="762"/>
      <c r="W364" s="714"/>
      <c r="X364" s="762"/>
      <c r="Y364" s="762"/>
      <c r="Z364" s="762"/>
      <c r="AA364" s="714"/>
      <c r="AB364" s="762"/>
      <c r="AC364" s="714"/>
      <c r="AD364" s="714"/>
      <c r="AE364" s="714"/>
      <c r="AF364" s="714"/>
      <c r="AG364" s="714"/>
      <c r="AH364" s="714"/>
      <c r="AI364" s="714"/>
      <c r="AJ364" s="714"/>
      <c r="AK364" s="714"/>
      <c r="AL364" s="761"/>
      <c r="AM364" s="762"/>
      <c r="AN364" s="762"/>
      <c r="AO364" s="761"/>
      <c r="AP364" s="761"/>
      <c r="AQ364" s="762"/>
      <c r="AR364" s="593"/>
      <c r="AS364" s="714"/>
      <c r="AT364" s="714"/>
      <c r="AU364" s="714"/>
      <c r="AV364" s="714"/>
      <c r="AW364" s="714"/>
      <c r="AX364" s="593"/>
      <c r="AY364" s="714"/>
      <c r="AZ364" s="714"/>
      <c r="BA364" s="714"/>
      <c r="BB364" s="714"/>
      <c r="BC364" s="714"/>
      <c r="BD364" s="593"/>
      <c r="BE364" s="714"/>
      <c r="BF364" s="714"/>
      <c r="BG364" s="714"/>
      <c r="BH364" s="714"/>
      <c r="BI364" s="714"/>
      <c r="BJ364" s="714"/>
      <c r="BK364" s="593"/>
      <c r="BL364" s="714"/>
      <c r="BM364" s="714"/>
      <c r="BN364" s="714"/>
      <c r="BO364" s="714"/>
      <c r="BP364" s="714"/>
      <c r="BQ364" s="593"/>
      <c r="BR364" s="593"/>
      <c r="BS364" s="714"/>
      <c r="BT364" s="714"/>
      <c r="BU364" s="714"/>
      <c r="BV364" s="714"/>
      <c r="BW364" s="593"/>
      <c r="BX364" s="714"/>
      <c r="BY364" s="714"/>
      <c r="BZ364" s="714"/>
      <c r="CA364" s="714"/>
      <c r="CB364" s="714"/>
      <c r="CC364" s="714"/>
      <c r="CD364" s="759"/>
      <c r="CE364" s="714"/>
      <c r="CF364" s="765"/>
      <c r="CG364" s="765"/>
      <c r="CH364" s="765"/>
      <c r="CI364" s="765"/>
      <c r="CJ364" s="765"/>
      <c r="CK364" s="765"/>
      <c r="CL364" s="714"/>
      <c r="CM364" s="714"/>
      <c r="CN364" s="714"/>
      <c r="CO364" s="714"/>
      <c r="CP364" s="714"/>
      <c r="CQ364" s="714"/>
      <c r="CR364" s="714"/>
      <c r="CS364" s="714"/>
      <c r="CT364" s="766"/>
      <c r="CU364" s="766"/>
      <c r="CV364" s="766"/>
    </row>
    <row r="365" ht="15.75" customHeight="1">
      <c r="A365" s="714"/>
      <c r="B365" s="760"/>
      <c r="C365" s="593"/>
      <c r="D365" s="593"/>
      <c r="E365" s="593"/>
      <c r="F365" s="593"/>
      <c r="G365" s="761"/>
      <c r="H365" s="761"/>
      <c r="I365" s="761"/>
      <c r="J365" s="761"/>
      <c r="K365" s="761"/>
      <c r="L365" s="761"/>
      <c r="M365" s="762"/>
      <c r="N365" s="714"/>
      <c r="O365" s="714"/>
      <c r="P365" s="714"/>
      <c r="Q365" s="714"/>
      <c r="R365" s="714"/>
      <c r="S365" s="714"/>
      <c r="T365" s="763"/>
      <c r="U365" s="714"/>
      <c r="V365" s="762"/>
      <c r="W365" s="714"/>
      <c r="X365" s="762"/>
      <c r="Y365" s="762"/>
      <c r="Z365" s="762"/>
      <c r="AA365" s="714"/>
      <c r="AB365" s="762"/>
      <c r="AC365" s="714"/>
      <c r="AD365" s="714"/>
      <c r="AE365" s="714"/>
      <c r="AF365" s="714"/>
      <c r="AG365" s="714"/>
      <c r="AH365" s="714"/>
      <c r="AI365" s="714"/>
      <c r="AJ365" s="714"/>
      <c r="AK365" s="714"/>
      <c r="AL365" s="761"/>
      <c r="AM365" s="762"/>
      <c r="AN365" s="762"/>
      <c r="AO365" s="761"/>
      <c r="AP365" s="761"/>
      <c r="AQ365" s="762"/>
      <c r="AR365" s="593"/>
      <c r="AS365" s="714"/>
      <c r="AT365" s="714"/>
      <c r="AU365" s="714"/>
      <c r="AV365" s="714"/>
      <c r="AW365" s="714"/>
      <c r="AX365" s="593"/>
      <c r="AY365" s="714"/>
      <c r="AZ365" s="714"/>
      <c r="BA365" s="714"/>
      <c r="BB365" s="714"/>
      <c r="BC365" s="714"/>
      <c r="BD365" s="593"/>
      <c r="BE365" s="714"/>
      <c r="BF365" s="714"/>
      <c r="BG365" s="714"/>
      <c r="BH365" s="714"/>
      <c r="BI365" s="714"/>
      <c r="BJ365" s="714"/>
      <c r="BK365" s="593"/>
      <c r="BL365" s="714"/>
      <c r="BM365" s="714"/>
      <c r="BN365" s="714"/>
      <c r="BO365" s="714"/>
      <c r="BP365" s="714"/>
      <c r="BQ365" s="593"/>
      <c r="BR365" s="593"/>
      <c r="BS365" s="714"/>
      <c r="BT365" s="714"/>
      <c r="BU365" s="714"/>
      <c r="BV365" s="714"/>
      <c r="BW365" s="593"/>
      <c r="BX365" s="714"/>
      <c r="BY365" s="714"/>
      <c r="BZ365" s="714"/>
      <c r="CA365" s="714"/>
      <c r="CB365" s="714"/>
      <c r="CC365" s="714"/>
      <c r="CD365" s="759"/>
      <c r="CE365" s="714"/>
      <c r="CF365" s="765"/>
      <c r="CG365" s="765"/>
      <c r="CH365" s="765"/>
      <c r="CI365" s="765"/>
      <c r="CJ365" s="765"/>
      <c r="CK365" s="765"/>
      <c r="CL365" s="714"/>
      <c r="CM365" s="714"/>
      <c r="CN365" s="714"/>
      <c r="CO365" s="714"/>
      <c r="CP365" s="714"/>
      <c r="CQ365" s="714"/>
      <c r="CR365" s="714"/>
      <c r="CS365" s="714"/>
      <c r="CT365" s="766"/>
      <c r="CU365" s="766"/>
      <c r="CV365" s="766"/>
    </row>
    <row r="366" ht="15.75" customHeight="1">
      <c r="A366" s="714"/>
      <c r="B366" s="760"/>
      <c r="C366" s="593"/>
      <c r="D366" s="593"/>
      <c r="E366" s="593"/>
      <c r="F366" s="593"/>
      <c r="G366" s="761"/>
      <c r="H366" s="761"/>
      <c r="I366" s="761"/>
      <c r="J366" s="761"/>
      <c r="K366" s="761"/>
      <c r="L366" s="761"/>
      <c r="M366" s="762"/>
      <c r="N366" s="714"/>
      <c r="O366" s="714"/>
      <c r="P366" s="714"/>
      <c r="Q366" s="714"/>
      <c r="R366" s="714"/>
      <c r="S366" s="714"/>
      <c r="T366" s="763"/>
      <c r="U366" s="714"/>
      <c r="V366" s="762"/>
      <c r="W366" s="714"/>
      <c r="X366" s="762"/>
      <c r="Y366" s="762"/>
      <c r="Z366" s="762"/>
      <c r="AA366" s="714"/>
      <c r="AB366" s="762"/>
      <c r="AC366" s="714"/>
      <c r="AD366" s="714"/>
      <c r="AE366" s="714"/>
      <c r="AF366" s="714"/>
      <c r="AG366" s="714"/>
      <c r="AH366" s="714"/>
      <c r="AI366" s="714"/>
      <c r="AJ366" s="714"/>
      <c r="AK366" s="714"/>
      <c r="AL366" s="761"/>
      <c r="AM366" s="762"/>
      <c r="AN366" s="762"/>
      <c r="AO366" s="761"/>
      <c r="AP366" s="761"/>
      <c r="AQ366" s="762"/>
      <c r="AR366" s="593"/>
      <c r="AS366" s="714"/>
      <c r="AT366" s="714"/>
      <c r="AU366" s="714"/>
      <c r="AV366" s="714"/>
      <c r="AW366" s="714"/>
      <c r="AX366" s="593"/>
      <c r="AY366" s="714"/>
      <c r="AZ366" s="714"/>
      <c r="BA366" s="714"/>
      <c r="BB366" s="714"/>
      <c r="BC366" s="714"/>
      <c r="BD366" s="593"/>
      <c r="BE366" s="714"/>
      <c r="BF366" s="714"/>
      <c r="BG366" s="714"/>
      <c r="BH366" s="714"/>
      <c r="BI366" s="714"/>
      <c r="BJ366" s="714"/>
      <c r="BK366" s="593"/>
      <c r="BL366" s="714"/>
      <c r="BM366" s="714"/>
      <c r="BN366" s="714"/>
      <c r="BO366" s="714"/>
      <c r="BP366" s="714"/>
      <c r="BQ366" s="593"/>
      <c r="BR366" s="593"/>
      <c r="BS366" s="714"/>
      <c r="BT366" s="714"/>
      <c r="BU366" s="714"/>
      <c r="BV366" s="714"/>
      <c r="BW366" s="593"/>
      <c r="BX366" s="714"/>
      <c r="BY366" s="714"/>
      <c r="BZ366" s="714"/>
      <c r="CA366" s="714"/>
      <c r="CB366" s="714"/>
      <c r="CC366" s="714"/>
      <c r="CD366" s="759"/>
      <c r="CE366" s="714"/>
      <c r="CF366" s="765"/>
      <c r="CG366" s="765"/>
      <c r="CH366" s="765"/>
      <c r="CI366" s="765"/>
      <c r="CJ366" s="765"/>
      <c r="CK366" s="765"/>
      <c r="CL366" s="714"/>
      <c r="CM366" s="714"/>
      <c r="CN366" s="714"/>
      <c r="CO366" s="714"/>
      <c r="CP366" s="714"/>
      <c r="CQ366" s="714"/>
      <c r="CR366" s="714"/>
      <c r="CS366" s="714"/>
      <c r="CT366" s="766"/>
      <c r="CU366" s="766"/>
      <c r="CV366" s="766"/>
    </row>
    <row r="367" ht="15.75" customHeight="1">
      <c r="A367" s="714"/>
      <c r="B367" s="760"/>
      <c r="C367" s="593"/>
      <c r="D367" s="593"/>
      <c r="E367" s="593"/>
      <c r="F367" s="593"/>
      <c r="G367" s="761"/>
      <c r="H367" s="761"/>
      <c r="I367" s="761"/>
      <c r="J367" s="761"/>
      <c r="K367" s="761"/>
      <c r="L367" s="761"/>
      <c r="M367" s="762"/>
      <c r="N367" s="714"/>
      <c r="O367" s="714"/>
      <c r="P367" s="714"/>
      <c r="Q367" s="714"/>
      <c r="R367" s="714"/>
      <c r="S367" s="714"/>
      <c r="T367" s="763"/>
      <c r="U367" s="714"/>
      <c r="V367" s="762"/>
      <c r="W367" s="714"/>
      <c r="X367" s="762"/>
      <c r="Y367" s="762"/>
      <c r="Z367" s="762"/>
      <c r="AA367" s="714"/>
      <c r="AB367" s="762"/>
      <c r="AC367" s="714"/>
      <c r="AD367" s="714"/>
      <c r="AE367" s="714"/>
      <c r="AF367" s="714"/>
      <c r="AG367" s="714"/>
      <c r="AH367" s="714"/>
      <c r="AI367" s="714"/>
      <c r="AJ367" s="714"/>
      <c r="AK367" s="714"/>
      <c r="AL367" s="761"/>
      <c r="AM367" s="762"/>
      <c r="AN367" s="762"/>
      <c r="AO367" s="761"/>
      <c r="AP367" s="761"/>
      <c r="AQ367" s="762"/>
      <c r="AR367" s="593"/>
      <c r="AS367" s="714"/>
      <c r="AT367" s="714"/>
      <c r="AU367" s="714"/>
      <c r="AV367" s="714"/>
      <c r="AW367" s="714"/>
      <c r="AX367" s="593"/>
      <c r="AY367" s="714"/>
      <c r="AZ367" s="714"/>
      <c r="BA367" s="714"/>
      <c r="BB367" s="714"/>
      <c r="BC367" s="714"/>
      <c r="BD367" s="593"/>
      <c r="BE367" s="714"/>
      <c r="BF367" s="714"/>
      <c r="BG367" s="714"/>
      <c r="BH367" s="714"/>
      <c r="BI367" s="714"/>
      <c r="BJ367" s="714"/>
      <c r="BK367" s="593"/>
      <c r="BL367" s="714"/>
      <c r="BM367" s="714"/>
      <c r="BN367" s="714"/>
      <c r="BO367" s="714"/>
      <c r="BP367" s="714"/>
      <c r="BQ367" s="593"/>
      <c r="BR367" s="593"/>
      <c r="BS367" s="714"/>
      <c r="BT367" s="714"/>
      <c r="BU367" s="714"/>
      <c r="BV367" s="714"/>
      <c r="BW367" s="593"/>
      <c r="BX367" s="714"/>
      <c r="BY367" s="714"/>
      <c r="BZ367" s="714"/>
      <c r="CA367" s="714"/>
      <c r="CB367" s="714"/>
      <c r="CC367" s="714"/>
      <c r="CD367" s="759"/>
      <c r="CE367" s="714"/>
      <c r="CF367" s="765"/>
      <c r="CG367" s="765"/>
      <c r="CH367" s="765"/>
      <c r="CI367" s="765"/>
      <c r="CJ367" s="765"/>
      <c r="CK367" s="765"/>
      <c r="CL367" s="714"/>
      <c r="CM367" s="714"/>
      <c r="CN367" s="714"/>
      <c r="CO367" s="714"/>
      <c r="CP367" s="714"/>
      <c r="CQ367" s="714"/>
      <c r="CR367" s="714"/>
      <c r="CS367" s="714"/>
      <c r="CT367" s="766"/>
      <c r="CU367" s="766"/>
      <c r="CV367" s="766"/>
    </row>
    <row r="368" ht="15.75" customHeight="1">
      <c r="A368" s="714"/>
      <c r="B368" s="760"/>
      <c r="C368" s="593"/>
      <c r="D368" s="593"/>
      <c r="E368" s="593"/>
      <c r="F368" s="593"/>
      <c r="G368" s="761"/>
      <c r="H368" s="761"/>
      <c r="I368" s="761"/>
      <c r="J368" s="761"/>
      <c r="K368" s="761"/>
      <c r="L368" s="761"/>
      <c r="M368" s="762"/>
      <c r="N368" s="714"/>
      <c r="O368" s="714"/>
      <c r="P368" s="714"/>
      <c r="Q368" s="714"/>
      <c r="R368" s="714"/>
      <c r="S368" s="714"/>
      <c r="T368" s="763"/>
      <c r="U368" s="714"/>
      <c r="V368" s="762"/>
      <c r="W368" s="714"/>
      <c r="X368" s="762"/>
      <c r="Y368" s="762"/>
      <c r="Z368" s="762"/>
      <c r="AA368" s="714"/>
      <c r="AB368" s="762"/>
      <c r="AC368" s="714"/>
      <c r="AD368" s="714"/>
      <c r="AE368" s="714"/>
      <c r="AF368" s="714"/>
      <c r="AG368" s="714"/>
      <c r="AH368" s="714"/>
      <c r="AI368" s="714"/>
      <c r="AJ368" s="714"/>
      <c r="AK368" s="714"/>
      <c r="AL368" s="761"/>
      <c r="AM368" s="762"/>
      <c r="AN368" s="762"/>
      <c r="AO368" s="761"/>
      <c r="AP368" s="761"/>
      <c r="AQ368" s="762"/>
      <c r="AR368" s="593"/>
      <c r="AS368" s="714"/>
      <c r="AT368" s="714"/>
      <c r="AU368" s="714"/>
      <c r="AV368" s="714"/>
      <c r="AW368" s="714"/>
      <c r="AX368" s="593"/>
      <c r="AY368" s="714"/>
      <c r="AZ368" s="714"/>
      <c r="BA368" s="714"/>
      <c r="BB368" s="714"/>
      <c r="BC368" s="714"/>
      <c r="BD368" s="593"/>
      <c r="BE368" s="714"/>
      <c r="BF368" s="714"/>
      <c r="BG368" s="714"/>
      <c r="BH368" s="714"/>
      <c r="BI368" s="714"/>
      <c r="BJ368" s="714"/>
      <c r="BK368" s="593"/>
      <c r="BL368" s="714"/>
      <c r="BM368" s="714"/>
      <c r="BN368" s="714"/>
      <c r="BO368" s="714"/>
      <c r="BP368" s="714"/>
      <c r="BQ368" s="593"/>
      <c r="BR368" s="593"/>
      <c r="BS368" s="714"/>
      <c r="BT368" s="714"/>
      <c r="BU368" s="714"/>
      <c r="BV368" s="714"/>
      <c r="BW368" s="593"/>
      <c r="BX368" s="714"/>
      <c r="BY368" s="714"/>
      <c r="BZ368" s="714"/>
      <c r="CA368" s="714"/>
      <c r="CB368" s="714"/>
      <c r="CC368" s="714"/>
      <c r="CD368" s="759"/>
      <c r="CE368" s="714"/>
      <c r="CF368" s="765"/>
      <c r="CG368" s="765"/>
      <c r="CH368" s="765"/>
      <c r="CI368" s="765"/>
      <c r="CJ368" s="765"/>
      <c r="CK368" s="765"/>
      <c r="CL368" s="714"/>
      <c r="CM368" s="714"/>
      <c r="CN368" s="714"/>
      <c r="CO368" s="714"/>
      <c r="CP368" s="714"/>
      <c r="CQ368" s="714"/>
      <c r="CR368" s="714"/>
      <c r="CS368" s="714"/>
      <c r="CT368" s="766"/>
      <c r="CU368" s="766"/>
      <c r="CV368" s="766"/>
    </row>
    <row r="369" ht="15.75" customHeight="1">
      <c r="A369" s="714"/>
      <c r="B369" s="760"/>
      <c r="C369" s="593"/>
      <c r="D369" s="593"/>
      <c r="E369" s="593"/>
      <c r="F369" s="593"/>
      <c r="G369" s="761"/>
      <c r="H369" s="761"/>
      <c r="I369" s="761"/>
      <c r="J369" s="761"/>
      <c r="K369" s="761"/>
      <c r="L369" s="761"/>
      <c r="M369" s="762"/>
      <c r="N369" s="714"/>
      <c r="O369" s="714"/>
      <c r="P369" s="714"/>
      <c r="Q369" s="714"/>
      <c r="R369" s="714"/>
      <c r="S369" s="714"/>
      <c r="T369" s="763"/>
      <c r="U369" s="714"/>
      <c r="V369" s="762"/>
      <c r="W369" s="714"/>
      <c r="X369" s="762"/>
      <c r="Y369" s="762"/>
      <c r="Z369" s="762"/>
      <c r="AA369" s="714"/>
      <c r="AB369" s="762"/>
      <c r="AC369" s="714"/>
      <c r="AD369" s="714"/>
      <c r="AE369" s="714"/>
      <c r="AF369" s="714"/>
      <c r="AG369" s="714"/>
      <c r="AH369" s="714"/>
      <c r="AI369" s="714"/>
      <c r="AJ369" s="714"/>
      <c r="AK369" s="714"/>
      <c r="AL369" s="761"/>
      <c r="AM369" s="762"/>
      <c r="AN369" s="762"/>
      <c r="AO369" s="761"/>
      <c r="AP369" s="761"/>
      <c r="AQ369" s="762"/>
      <c r="AR369" s="593"/>
      <c r="AS369" s="714"/>
      <c r="AT369" s="714"/>
      <c r="AU369" s="714"/>
      <c r="AV369" s="714"/>
      <c r="AW369" s="714"/>
      <c r="AX369" s="593"/>
      <c r="AY369" s="714"/>
      <c r="AZ369" s="714"/>
      <c r="BA369" s="714"/>
      <c r="BB369" s="714"/>
      <c r="BC369" s="714"/>
      <c r="BD369" s="593"/>
      <c r="BE369" s="714"/>
      <c r="BF369" s="714"/>
      <c r="BG369" s="714"/>
      <c r="BH369" s="714"/>
      <c r="BI369" s="714"/>
      <c r="BJ369" s="714"/>
      <c r="BK369" s="593"/>
      <c r="BL369" s="714"/>
      <c r="BM369" s="714"/>
      <c r="BN369" s="714"/>
      <c r="BO369" s="714"/>
      <c r="BP369" s="714"/>
      <c r="BQ369" s="593"/>
      <c r="BR369" s="593"/>
      <c r="BS369" s="714"/>
      <c r="BT369" s="714"/>
      <c r="BU369" s="714"/>
      <c r="BV369" s="714"/>
      <c r="BW369" s="593"/>
      <c r="BX369" s="714"/>
      <c r="BY369" s="714"/>
      <c r="BZ369" s="714"/>
      <c r="CA369" s="714"/>
      <c r="CB369" s="714"/>
      <c r="CC369" s="714"/>
      <c r="CD369" s="759"/>
      <c r="CE369" s="714"/>
      <c r="CF369" s="765"/>
      <c r="CG369" s="765"/>
      <c r="CH369" s="765"/>
      <c r="CI369" s="765"/>
      <c r="CJ369" s="765"/>
      <c r="CK369" s="765"/>
      <c r="CL369" s="714"/>
      <c r="CM369" s="714"/>
      <c r="CN369" s="714"/>
      <c r="CO369" s="714"/>
      <c r="CP369" s="714"/>
      <c r="CQ369" s="714"/>
      <c r="CR369" s="714"/>
      <c r="CS369" s="714"/>
      <c r="CT369" s="766"/>
      <c r="CU369" s="766"/>
      <c r="CV369" s="766"/>
    </row>
    <row r="370" ht="15.75" customHeight="1">
      <c r="A370" s="714"/>
      <c r="B370" s="760"/>
      <c r="C370" s="593"/>
      <c r="D370" s="593"/>
      <c r="E370" s="593"/>
      <c r="F370" s="593"/>
      <c r="G370" s="761"/>
      <c r="H370" s="761"/>
      <c r="I370" s="761"/>
      <c r="J370" s="761"/>
      <c r="K370" s="761"/>
      <c r="L370" s="761"/>
      <c r="M370" s="762"/>
      <c r="N370" s="714"/>
      <c r="O370" s="714"/>
      <c r="P370" s="714"/>
      <c r="Q370" s="714"/>
      <c r="R370" s="714"/>
      <c r="S370" s="714"/>
      <c r="T370" s="763"/>
      <c r="U370" s="714"/>
      <c r="V370" s="762"/>
      <c r="W370" s="714"/>
      <c r="X370" s="762"/>
      <c r="Y370" s="762"/>
      <c r="Z370" s="762"/>
      <c r="AA370" s="714"/>
      <c r="AB370" s="762"/>
      <c r="AC370" s="714"/>
      <c r="AD370" s="714"/>
      <c r="AE370" s="714"/>
      <c r="AF370" s="714"/>
      <c r="AG370" s="714"/>
      <c r="AH370" s="714"/>
      <c r="AI370" s="714"/>
      <c r="AJ370" s="714"/>
      <c r="AK370" s="714"/>
      <c r="AL370" s="761"/>
      <c r="AM370" s="762"/>
      <c r="AN370" s="762"/>
      <c r="AO370" s="761"/>
      <c r="AP370" s="761"/>
      <c r="AQ370" s="762"/>
      <c r="AR370" s="593"/>
      <c r="AS370" s="714"/>
      <c r="AT370" s="714"/>
      <c r="AU370" s="714"/>
      <c r="AV370" s="714"/>
      <c r="AW370" s="714"/>
      <c r="AX370" s="593"/>
      <c r="AY370" s="714"/>
      <c r="AZ370" s="714"/>
      <c r="BA370" s="714"/>
      <c r="BB370" s="714"/>
      <c r="BC370" s="714"/>
      <c r="BD370" s="593"/>
      <c r="BE370" s="714"/>
      <c r="BF370" s="714"/>
      <c r="BG370" s="714"/>
      <c r="BH370" s="714"/>
      <c r="BI370" s="714"/>
      <c r="BJ370" s="714"/>
      <c r="BK370" s="593"/>
      <c r="BL370" s="714"/>
      <c r="BM370" s="714"/>
      <c r="BN370" s="714"/>
      <c r="BO370" s="714"/>
      <c r="BP370" s="714"/>
      <c r="BQ370" s="593"/>
      <c r="BR370" s="593"/>
      <c r="BS370" s="714"/>
      <c r="BT370" s="714"/>
      <c r="BU370" s="714"/>
      <c r="BV370" s="714"/>
      <c r="BW370" s="593"/>
      <c r="BX370" s="714"/>
      <c r="BY370" s="714"/>
      <c r="BZ370" s="714"/>
      <c r="CA370" s="714"/>
      <c r="CB370" s="714"/>
      <c r="CC370" s="714"/>
      <c r="CD370" s="759"/>
      <c r="CE370" s="714"/>
      <c r="CF370" s="765"/>
      <c r="CG370" s="765"/>
      <c r="CH370" s="765"/>
      <c r="CI370" s="765"/>
      <c r="CJ370" s="765"/>
      <c r="CK370" s="765"/>
      <c r="CL370" s="714"/>
      <c r="CM370" s="714"/>
      <c r="CN370" s="714"/>
      <c r="CO370" s="714"/>
      <c r="CP370" s="714"/>
      <c r="CQ370" s="714"/>
      <c r="CR370" s="714"/>
      <c r="CS370" s="714"/>
      <c r="CT370" s="766"/>
      <c r="CU370" s="766"/>
      <c r="CV370" s="766"/>
    </row>
    <row r="371" ht="15.75" customHeight="1">
      <c r="A371" s="714"/>
      <c r="B371" s="760"/>
      <c r="C371" s="593"/>
      <c r="D371" s="593"/>
      <c r="E371" s="593"/>
      <c r="F371" s="593"/>
      <c r="G371" s="761"/>
      <c r="H371" s="761"/>
      <c r="I371" s="761"/>
      <c r="J371" s="761"/>
      <c r="K371" s="761"/>
      <c r="L371" s="761"/>
      <c r="M371" s="762"/>
      <c r="N371" s="714"/>
      <c r="O371" s="714"/>
      <c r="P371" s="714"/>
      <c r="Q371" s="714"/>
      <c r="R371" s="714"/>
      <c r="S371" s="714"/>
      <c r="T371" s="763"/>
      <c r="U371" s="714"/>
      <c r="V371" s="762"/>
      <c r="W371" s="714"/>
      <c r="X371" s="762"/>
      <c r="Y371" s="762"/>
      <c r="Z371" s="762"/>
      <c r="AA371" s="714"/>
      <c r="AB371" s="762"/>
      <c r="AC371" s="714"/>
      <c r="AD371" s="714"/>
      <c r="AE371" s="714"/>
      <c r="AF371" s="714"/>
      <c r="AG371" s="714"/>
      <c r="AH371" s="714"/>
      <c r="AI371" s="714"/>
      <c r="AJ371" s="714"/>
      <c r="AK371" s="714"/>
      <c r="AL371" s="761"/>
      <c r="AM371" s="762"/>
      <c r="AN371" s="762"/>
      <c r="AO371" s="761"/>
      <c r="AP371" s="761"/>
      <c r="AQ371" s="762"/>
      <c r="AR371" s="593"/>
      <c r="AS371" s="714"/>
      <c r="AT371" s="714"/>
      <c r="AU371" s="714"/>
      <c r="AV371" s="714"/>
      <c r="AW371" s="714"/>
      <c r="AX371" s="593"/>
      <c r="AY371" s="714"/>
      <c r="AZ371" s="714"/>
      <c r="BA371" s="714"/>
      <c r="BB371" s="714"/>
      <c r="BC371" s="714"/>
      <c r="BD371" s="593"/>
      <c r="BE371" s="714"/>
      <c r="BF371" s="714"/>
      <c r="BG371" s="714"/>
      <c r="BH371" s="714"/>
      <c r="BI371" s="714"/>
      <c r="BJ371" s="714"/>
      <c r="BK371" s="593"/>
      <c r="BL371" s="714"/>
      <c r="BM371" s="714"/>
      <c r="BN371" s="714"/>
      <c r="BO371" s="714"/>
      <c r="BP371" s="714"/>
      <c r="BQ371" s="593"/>
      <c r="BR371" s="593"/>
      <c r="BS371" s="714"/>
      <c r="BT371" s="714"/>
      <c r="BU371" s="714"/>
      <c r="BV371" s="714"/>
      <c r="BW371" s="593"/>
      <c r="BX371" s="714"/>
      <c r="BY371" s="714"/>
      <c r="BZ371" s="714"/>
      <c r="CA371" s="714"/>
      <c r="CB371" s="714"/>
      <c r="CC371" s="714"/>
      <c r="CD371" s="759"/>
      <c r="CE371" s="714"/>
      <c r="CF371" s="765"/>
      <c r="CG371" s="765"/>
      <c r="CH371" s="765"/>
      <c r="CI371" s="765"/>
      <c r="CJ371" s="765"/>
      <c r="CK371" s="765"/>
      <c r="CL371" s="714"/>
      <c r="CM371" s="714"/>
      <c r="CN371" s="714"/>
      <c r="CO371" s="714"/>
      <c r="CP371" s="714"/>
      <c r="CQ371" s="714"/>
      <c r="CR371" s="714"/>
      <c r="CS371" s="714"/>
      <c r="CT371" s="766"/>
      <c r="CU371" s="766"/>
      <c r="CV371" s="766"/>
    </row>
    <row r="372" ht="15.75" customHeight="1">
      <c r="A372" s="714"/>
      <c r="B372" s="760"/>
      <c r="C372" s="593"/>
      <c r="D372" s="593"/>
      <c r="E372" s="593"/>
      <c r="F372" s="593"/>
      <c r="G372" s="761"/>
      <c r="H372" s="761"/>
      <c r="I372" s="761"/>
      <c r="J372" s="761"/>
      <c r="K372" s="761"/>
      <c r="L372" s="761"/>
      <c r="M372" s="762"/>
      <c r="N372" s="714"/>
      <c r="O372" s="714"/>
      <c r="P372" s="714"/>
      <c r="Q372" s="714"/>
      <c r="R372" s="714"/>
      <c r="S372" s="714"/>
      <c r="T372" s="763"/>
      <c r="U372" s="714"/>
      <c r="V372" s="762"/>
      <c r="W372" s="714"/>
      <c r="X372" s="762"/>
      <c r="Y372" s="762"/>
      <c r="Z372" s="762"/>
      <c r="AA372" s="714"/>
      <c r="AB372" s="762"/>
      <c r="AC372" s="714"/>
      <c r="AD372" s="714"/>
      <c r="AE372" s="714"/>
      <c r="AF372" s="714"/>
      <c r="AG372" s="714"/>
      <c r="AH372" s="714"/>
      <c r="AI372" s="714"/>
      <c r="AJ372" s="714"/>
      <c r="AK372" s="714"/>
      <c r="AL372" s="761"/>
      <c r="AM372" s="762"/>
      <c r="AN372" s="762"/>
      <c r="AO372" s="761"/>
      <c r="AP372" s="761"/>
      <c r="AQ372" s="762"/>
      <c r="AR372" s="593"/>
      <c r="AS372" s="714"/>
      <c r="AT372" s="714"/>
      <c r="AU372" s="714"/>
      <c r="AV372" s="714"/>
      <c r="AW372" s="714"/>
      <c r="AX372" s="593"/>
      <c r="AY372" s="714"/>
      <c r="AZ372" s="714"/>
      <c r="BA372" s="714"/>
      <c r="BB372" s="714"/>
      <c r="BC372" s="714"/>
      <c r="BD372" s="593"/>
      <c r="BE372" s="714"/>
      <c r="BF372" s="714"/>
      <c r="BG372" s="714"/>
      <c r="BH372" s="714"/>
      <c r="BI372" s="714"/>
      <c r="BJ372" s="714"/>
      <c r="BK372" s="593"/>
      <c r="BL372" s="714"/>
      <c r="BM372" s="714"/>
      <c r="BN372" s="714"/>
      <c r="BO372" s="714"/>
      <c r="BP372" s="714"/>
      <c r="BQ372" s="593"/>
      <c r="BR372" s="593"/>
      <c r="BS372" s="714"/>
      <c r="BT372" s="714"/>
      <c r="BU372" s="714"/>
      <c r="BV372" s="714"/>
      <c r="BW372" s="593"/>
      <c r="BX372" s="714"/>
      <c r="BY372" s="714"/>
      <c r="BZ372" s="714"/>
      <c r="CA372" s="714"/>
      <c r="CB372" s="714"/>
      <c r="CC372" s="714"/>
      <c r="CD372" s="759"/>
      <c r="CE372" s="714"/>
      <c r="CF372" s="765"/>
      <c r="CG372" s="765"/>
      <c r="CH372" s="765"/>
      <c r="CI372" s="765"/>
      <c r="CJ372" s="765"/>
      <c r="CK372" s="765"/>
      <c r="CL372" s="714"/>
      <c r="CM372" s="714"/>
      <c r="CN372" s="714"/>
      <c r="CO372" s="714"/>
      <c r="CP372" s="714"/>
      <c r="CQ372" s="714"/>
      <c r="CR372" s="714"/>
      <c r="CS372" s="714"/>
      <c r="CT372" s="766"/>
      <c r="CU372" s="766"/>
      <c r="CV372" s="766"/>
    </row>
    <row r="373" ht="15.75" customHeight="1">
      <c r="A373" s="714"/>
      <c r="B373" s="760"/>
      <c r="C373" s="593"/>
      <c r="D373" s="593"/>
      <c r="E373" s="593"/>
      <c r="F373" s="593"/>
      <c r="G373" s="761"/>
      <c r="H373" s="761"/>
      <c r="I373" s="761"/>
      <c r="J373" s="761"/>
      <c r="K373" s="761"/>
      <c r="L373" s="761"/>
      <c r="M373" s="762"/>
      <c r="N373" s="714"/>
      <c r="O373" s="714"/>
      <c r="P373" s="714"/>
      <c r="Q373" s="714"/>
      <c r="R373" s="714"/>
      <c r="S373" s="714"/>
      <c r="T373" s="763"/>
      <c r="U373" s="714"/>
      <c r="V373" s="762"/>
      <c r="W373" s="714"/>
      <c r="X373" s="762"/>
      <c r="Y373" s="762"/>
      <c r="Z373" s="762"/>
      <c r="AA373" s="714"/>
      <c r="AB373" s="762"/>
      <c r="AC373" s="714"/>
      <c r="AD373" s="714"/>
      <c r="AE373" s="714"/>
      <c r="AF373" s="714"/>
      <c r="AG373" s="714"/>
      <c r="AH373" s="714"/>
      <c r="AI373" s="714"/>
      <c r="AJ373" s="714"/>
      <c r="AK373" s="714"/>
      <c r="AL373" s="761"/>
      <c r="AM373" s="762"/>
      <c r="AN373" s="762"/>
      <c r="AO373" s="761"/>
      <c r="AP373" s="761"/>
      <c r="AQ373" s="762"/>
      <c r="AR373" s="593"/>
      <c r="AS373" s="714"/>
      <c r="AT373" s="714"/>
      <c r="AU373" s="714"/>
      <c r="AV373" s="714"/>
      <c r="AW373" s="714"/>
      <c r="AX373" s="593"/>
      <c r="AY373" s="714"/>
      <c r="AZ373" s="714"/>
      <c r="BA373" s="714"/>
      <c r="BB373" s="714"/>
      <c r="BC373" s="714"/>
      <c r="BD373" s="593"/>
      <c r="BE373" s="714"/>
      <c r="BF373" s="714"/>
      <c r="BG373" s="714"/>
      <c r="BH373" s="714"/>
      <c r="BI373" s="714"/>
      <c r="BJ373" s="714"/>
      <c r="BK373" s="593"/>
      <c r="BL373" s="714"/>
      <c r="BM373" s="714"/>
      <c r="BN373" s="714"/>
      <c r="BO373" s="714"/>
      <c r="BP373" s="714"/>
      <c r="BQ373" s="593"/>
      <c r="BR373" s="593"/>
      <c r="BS373" s="714"/>
      <c r="BT373" s="714"/>
      <c r="BU373" s="714"/>
      <c r="BV373" s="714"/>
      <c r="BW373" s="593"/>
      <c r="BX373" s="714"/>
      <c r="BY373" s="714"/>
      <c r="BZ373" s="714"/>
      <c r="CA373" s="714"/>
      <c r="CB373" s="714"/>
      <c r="CC373" s="714"/>
      <c r="CD373" s="759"/>
      <c r="CE373" s="714"/>
      <c r="CF373" s="765"/>
      <c r="CG373" s="765"/>
      <c r="CH373" s="765"/>
      <c r="CI373" s="765"/>
      <c r="CJ373" s="765"/>
      <c r="CK373" s="765"/>
      <c r="CL373" s="714"/>
      <c r="CM373" s="714"/>
      <c r="CN373" s="714"/>
      <c r="CO373" s="714"/>
      <c r="CP373" s="714"/>
      <c r="CQ373" s="714"/>
      <c r="CR373" s="714"/>
      <c r="CS373" s="714"/>
      <c r="CT373" s="766"/>
      <c r="CU373" s="766"/>
      <c r="CV373" s="766"/>
    </row>
    <row r="374" ht="15.75" customHeight="1">
      <c r="A374" s="714"/>
      <c r="B374" s="760"/>
      <c r="C374" s="593"/>
      <c r="D374" s="593"/>
      <c r="E374" s="593"/>
      <c r="F374" s="593"/>
      <c r="G374" s="761"/>
      <c r="H374" s="761"/>
      <c r="I374" s="761"/>
      <c r="J374" s="761"/>
      <c r="K374" s="761"/>
      <c r="L374" s="761"/>
      <c r="M374" s="762"/>
      <c r="N374" s="714"/>
      <c r="O374" s="714"/>
      <c r="P374" s="714"/>
      <c r="Q374" s="714"/>
      <c r="R374" s="714"/>
      <c r="S374" s="714"/>
      <c r="T374" s="763"/>
      <c r="U374" s="714"/>
      <c r="V374" s="762"/>
      <c r="W374" s="714"/>
      <c r="X374" s="762"/>
      <c r="Y374" s="762"/>
      <c r="Z374" s="762"/>
      <c r="AA374" s="714"/>
      <c r="AB374" s="762"/>
      <c r="AC374" s="714"/>
      <c r="AD374" s="714"/>
      <c r="AE374" s="714"/>
      <c r="AF374" s="714"/>
      <c r="AG374" s="714"/>
      <c r="AH374" s="714"/>
      <c r="AI374" s="714"/>
      <c r="AJ374" s="714"/>
      <c r="AK374" s="714"/>
      <c r="AL374" s="761"/>
      <c r="AM374" s="762"/>
      <c r="AN374" s="762"/>
      <c r="AO374" s="761"/>
      <c r="AP374" s="761"/>
      <c r="AQ374" s="762"/>
      <c r="AR374" s="593"/>
      <c r="AS374" s="714"/>
      <c r="AT374" s="714"/>
      <c r="AU374" s="714"/>
      <c r="AV374" s="714"/>
      <c r="AW374" s="714"/>
      <c r="AX374" s="593"/>
      <c r="AY374" s="714"/>
      <c r="AZ374" s="714"/>
      <c r="BA374" s="714"/>
      <c r="BB374" s="714"/>
      <c r="BC374" s="714"/>
      <c r="BD374" s="593"/>
      <c r="BE374" s="714"/>
      <c r="BF374" s="714"/>
      <c r="BG374" s="714"/>
      <c r="BH374" s="714"/>
      <c r="BI374" s="714"/>
      <c r="BJ374" s="714"/>
      <c r="BK374" s="593"/>
      <c r="BL374" s="714"/>
      <c r="BM374" s="714"/>
      <c r="BN374" s="714"/>
      <c r="BO374" s="714"/>
      <c r="BP374" s="714"/>
      <c r="BQ374" s="593"/>
      <c r="BR374" s="593"/>
      <c r="BS374" s="714"/>
      <c r="BT374" s="714"/>
      <c r="BU374" s="714"/>
      <c r="BV374" s="714"/>
      <c r="BW374" s="593"/>
      <c r="BX374" s="714"/>
      <c r="BY374" s="714"/>
      <c r="BZ374" s="714"/>
      <c r="CA374" s="714"/>
      <c r="CB374" s="714"/>
      <c r="CC374" s="714"/>
      <c r="CD374" s="759"/>
      <c r="CE374" s="714"/>
      <c r="CF374" s="765"/>
      <c r="CG374" s="765"/>
      <c r="CH374" s="765"/>
      <c r="CI374" s="765"/>
      <c r="CJ374" s="765"/>
      <c r="CK374" s="765"/>
      <c r="CL374" s="714"/>
      <c r="CM374" s="714"/>
      <c r="CN374" s="714"/>
      <c r="CO374" s="714"/>
      <c r="CP374" s="714"/>
      <c r="CQ374" s="714"/>
      <c r="CR374" s="714"/>
      <c r="CS374" s="714"/>
      <c r="CT374" s="766"/>
      <c r="CU374" s="766"/>
      <c r="CV374" s="766"/>
    </row>
    <row r="375" ht="15.75" customHeight="1">
      <c r="A375" s="714"/>
      <c r="B375" s="760"/>
      <c r="C375" s="593"/>
      <c r="D375" s="593"/>
      <c r="E375" s="593"/>
      <c r="F375" s="593"/>
      <c r="G375" s="761"/>
      <c r="H375" s="761"/>
      <c r="I375" s="761"/>
      <c r="J375" s="761"/>
      <c r="K375" s="761"/>
      <c r="L375" s="761"/>
      <c r="M375" s="762"/>
      <c r="N375" s="714"/>
      <c r="O375" s="714"/>
      <c r="P375" s="714"/>
      <c r="Q375" s="714"/>
      <c r="R375" s="714"/>
      <c r="S375" s="714"/>
      <c r="T375" s="763"/>
      <c r="U375" s="714"/>
      <c r="V375" s="762"/>
      <c r="W375" s="714"/>
      <c r="X375" s="762"/>
      <c r="Y375" s="762"/>
      <c r="Z375" s="762"/>
      <c r="AA375" s="714"/>
      <c r="AB375" s="762"/>
      <c r="AC375" s="714"/>
      <c r="AD375" s="714"/>
      <c r="AE375" s="714"/>
      <c r="AF375" s="714"/>
      <c r="AG375" s="714"/>
      <c r="AH375" s="714"/>
      <c r="AI375" s="714"/>
      <c r="AJ375" s="714"/>
      <c r="AK375" s="714"/>
      <c r="AL375" s="761"/>
      <c r="AM375" s="762"/>
      <c r="AN375" s="762"/>
      <c r="AO375" s="761"/>
      <c r="AP375" s="761"/>
      <c r="AQ375" s="762"/>
      <c r="AR375" s="593"/>
      <c r="AS375" s="714"/>
      <c r="AT375" s="714"/>
      <c r="AU375" s="714"/>
      <c r="AV375" s="714"/>
      <c r="AW375" s="714"/>
      <c r="AX375" s="593"/>
      <c r="AY375" s="714"/>
      <c r="AZ375" s="714"/>
      <c r="BA375" s="714"/>
      <c r="BB375" s="714"/>
      <c r="BC375" s="714"/>
      <c r="BD375" s="593"/>
      <c r="BE375" s="714"/>
      <c r="BF375" s="714"/>
      <c r="BG375" s="714"/>
      <c r="BH375" s="714"/>
      <c r="BI375" s="714"/>
      <c r="BJ375" s="714"/>
      <c r="BK375" s="593"/>
      <c r="BL375" s="714"/>
      <c r="BM375" s="714"/>
      <c r="BN375" s="714"/>
      <c r="BO375" s="714"/>
      <c r="BP375" s="714"/>
      <c r="BQ375" s="593"/>
      <c r="BR375" s="593"/>
      <c r="BS375" s="714"/>
      <c r="BT375" s="714"/>
      <c r="BU375" s="714"/>
      <c r="BV375" s="714"/>
      <c r="BW375" s="593"/>
      <c r="BX375" s="714"/>
      <c r="BY375" s="714"/>
      <c r="BZ375" s="714"/>
      <c r="CA375" s="714"/>
      <c r="CB375" s="714"/>
      <c r="CC375" s="714"/>
      <c r="CD375" s="759"/>
      <c r="CE375" s="714"/>
      <c r="CF375" s="765"/>
      <c r="CG375" s="765"/>
      <c r="CH375" s="765"/>
      <c r="CI375" s="765"/>
      <c r="CJ375" s="765"/>
      <c r="CK375" s="765"/>
      <c r="CL375" s="714"/>
      <c r="CM375" s="714"/>
      <c r="CN375" s="714"/>
      <c r="CO375" s="714"/>
      <c r="CP375" s="714"/>
      <c r="CQ375" s="714"/>
      <c r="CR375" s="714"/>
      <c r="CS375" s="714"/>
      <c r="CT375" s="766"/>
      <c r="CU375" s="766"/>
      <c r="CV375" s="766"/>
    </row>
    <row r="376" ht="15.75" customHeight="1">
      <c r="A376" s="714"/>
      <c r="B376" s="760"/>
      <c r="C376" s="593"/>
      <c r="D376" s="593"/>
      <c r="E376" s="593"/>
      <c r="F376" s="593"/>
      <c r="G376" s="761"/>
      <c r="H376" s="761"/>
      <c r="I376" s="761"/>
      <c r="J376" s="761"/>
      <c r="K376" s="761"/>
      <c r="L376" s="761"/>
      <c r="M376" s="762"/>
      <c r="N376" s="714"/>
      <c r="O376" s="714"/>
      <c r="P376" s="714"/>
      <c r="Q376" s="714"/>
      <c r="R376" s="714"/>
      <c r="S376" s="714"/>
      <c r="T376" s="763"/>
      <c r="U376" s="714"/>
      <c r="V376" s="762"/>
      <c r="W376" s="714"/>
      <c r="X376" s="762"/>
      <c r="Y376" s="762"/>
      <c r="Z376" s="762"/>
      <c r="AA376" s="714"/>
      <c r="AB376" s="762"/>
      <c r="AC376" s="714"/>
      <c r="AD376" s="714"/>
      <c r="AE376" s="714"/>
      <c r="AF376" s="714"/>
      <c r="AG376" s="714"/>
      <c r="AH376" s="714"/>
      <c r="AI376" s="714"/>
      <c r="AJ376" s="714"/>
      <c r="AK376" s="714"/>
      <c r="AL376" s="761"/>
      <c r="AM376" s="762"/>
      <c r="AN376" s="762"/>
      <c r="AO376" s="761"/>
      <c r="AP376" s="761"/>
      <c r="AQ376" s="762"/>
      <c r="AR376" s="593"/>
      <c r="AS376" s="714"/>
      <c r="AT376" s="714"/>
      <c r="AU376" s="714"/>
      <c r="AV376" s="714"/>
      <c r="AW376" s="714"/>
      <c r="AX376" s="593"/>
      <c r="AY376" s="714"/>
      <c r="AZ376" s="714"/>
      <c r="BA376" s="714"/>
      <c r="BB376" s="714"/>
      <c r="BC376" s="714"/>
      <c r="BD376" s="593"/>
      <c r="BE376" s="714"/>
      <c r="BF376" s="714"/>
      <c r="BG376" s="714"/>
      <c r="BH376" s="714"/>
      <c r="BI376" s="714"/>
      <c r="BJ376" s="714"/>
      <c r="BK376" s="593"/>
      <c r="BL376" s="714"/>
      <c r="BM376" s="714"/>
      <c r="BN376" s="714"/>
      <c r="BO376" s="714"/>
      <c r="BP376" s="714"/>
      <c r="BQ376" s="593"/>
      <c r="BR376" s="593"/>
      <c r="BS376" s="714"/>
      <c r="BT376" s="714"/>
      <c r="BU376" s="714"/>
      <c r="BV376" s="714"/>
      <c r="BW376" s="593"/>
      <c r="BX376" s="714"/>
      <c r="BY376" s="714"/>
      <c r="BZ376" s="714"/>
      <c r="CA376" s="714"/>
      <c r="CB376" s="714"/>
      <c r="CC376" s="714"/>
      <c r="CD376" s="759"/>
      <c r="CE376" s="714"/>
      <c r="CF376" s="765"/>
      <c r="CG376" s="765"/>
      <c r="CH376" s="765"/>
      <c r="CI376" s="765"/>
      <c r="CJ376" s="765"/>
      <c r="CK376" s="765"/>
      <c r="CL376" s="714"/>
      <c r="CM376" s="714"/>
      <c r="CN376" s="714"/>
      <c r="CO376" s="714"/>
      <c r="CP376" s="714"/>
      <c r="CQ376" s="714"/>
      <c r="CR376" s="714"/>
      <c r="CS376" s="714"/>
      <c r="CT376" s="766"/>
      <c r="CU376" s="766"/>
      <c r="CV376" s="766"/>
    </row>
    <row r="377" ht="15.75" customHeight="1">
      <c r="A377" s="714"/>
      <c r="B377" s="760"/>
      <c r="C377" s="593"/>
      <c r="D377" s="593"/>
      <c r="E377" s="593"/>
      <c r="F377" s="593"/>
      <c r="G377" s="761"/>
      <c r="H377" s="761"/>
      <c r="I377" s="761"/>
      <c r="J377" s="761"/>
      <c r="K377" s="761"/>
      <c r="L377" s="761"/>
      <c r="M377" s="762"/>
      <c r="N377" s="714"/>
      <c r="O377" s="714"/>
      <c r="P377" s="714"/>
      <c r="Q377" s="714"/>
      <c r="R377" s="714"/>
      <c r="S377" s="714"/>
      <c r="T377" s="763"/>
      <c r="U377" s="714"/>
      <c r="V377" s="762"/>
      <c r="W377" s="714"/>
      <c r="X377" s="762"/>
      <c r="Y377" s="762"/>
      <c r="Z377" s="762"/>
      <c r="AA377" s="714"/>
      <c r="AB377" s="762"/>
      <c r="AC377" s="714"/>
      <c r="AD377" s="714"/>
      <c r="AE377" s="714"/>
      <c r="AF377" s="714"/>
      <c r="AG377" s="714"/>
      <c r="AH377" s="714"/>
      <c r="AI377" s="714"/>
      <c r="AJ377" s="714"/>
      <c r="AK377" s="714"/>
      <c r="AL377" s="761"/>
      <c r="AM377" s="762"/>
      <c r="AN377" s="762"/>
      <c r="AO377" s="761"/>
      <c r="AP377" s="761"/>
      <c r="AQ377" s="762"/>
      <c r="AR377" s="593"/>
      <c r="AS377" s="714"/>
      <c r="AT377" s="714"/>
      <c r="AU377" s="714"/>
      <c r="AV377" s="714"/>
      <c r="AW377" s="714"/>
      <c r="AX377" s="593"/>
      <c r="AY377" s="714"/>
      <c r="AZ377" s="714"/>
      <c r="BA377" s="714"/>
      <c r="BB377" s="714"/>
      <c r="BC377" s="714"/>
      <c r="BD377" s="593"/>
      <c r="BE377" s="714"/>
      <c r="BF377" s="714"/>
      <c r="BG377" s="714"/>
      <c r="BH377" s="714"/>
      <c r="BI377" s="714"/>
      <c r="BJ377" s="714"/>
      <c r="BK377" s="593"/>
      <c r="BL377" s="714"/>
      <c r="BM377" s="714"/>
      <c r="BN377" s="714"/>
      <c r="BO377" s="714"/>
      <c r="BP377" s="714"/>
      <c r="BQ377" s="593"/>
      <c r="BR377" s="593"/>
      <c r="BS377" s="714"/>
      <c r="BT377" s="714"/>
      <c r="BU377" s="714"/>
      <c r="BV377" s="714"/>
      <c r="BW377" s="593"/>
      <c r="BX377" s="714"/>
      <c r="BY377" s="714"/>
      <c r="BZ377" s="714"/>
      <c r="CA377" s="714"/>
      <c r="CB377" s="714"/>
      <c r="CC377" s="714"/>
      <c r="CD377" s="759"/>
      <c r="CE377" s="714"/>
      <c r="CF377" s="765"/>
      <c r="CG377" s="765"/>
      <c r="CH377" s="765"/>
      <c r="CI377" s="765"/>
      <c r="CJ377" s="765"/>
      <c r="CK377" s="765"/>
      <c r="CL377" s="714"/>
      <c r="CM377" s="714"/>
      <c r="CN377" s="714"/>
      <c r="CO377" s="714"/>
      <c r="CP377" s="714"/>
      <c r="CQ377" s="714"/>
      <c r="CR377" s="714"/>
      <c r="CS377" s="714"/>
      <c r="CT377" s="766"/>
      <c r="CU377" s="766"/>
      <c r="CV377" s="766"/>
    </row>
    <row r="378" ht="15.75" customHeight="1">
      <c r="A378" s="714"/>
      <c r="B378" s="760"/>
      <c r="C378" s="593"/>
      <c r="D378" s="593"/>
      <c r="E378" s="593"/>
      <c r="F378" s="593"/>
      <c r="G378" s="761"/>
      <c r="H378" s="761"/>
      <c r="I378" s="761"/>
      <c r="J378" s="761"/>
      <c r="K378" s="761"/>
      <c r="L378" s="761"/>
      <c r="M378" s="762"/>
      <c r="N378" s="714"/>
      <c r="O378" s="714"/>
      <c r="P378" s="714"/>
      <c r="Q378" s="714"/>
      <c r="R378" s="714"/>
      <c r="S378" s="714"/>
      <c r="T378" s="763"/>
      <c r="U378" s="714"/>
      <c r="V378" s="762"/>
      <c r="W378" s="714"/>
      <c r="X378" s="762"/>
      <c r="Y378" s="762"/>
      <c r="Z378" s="762"/>
      <c r="AA378" s="714"/>
      <c r="AB378" s="762"/>
      <c r="AC378" s="714"/>
      <c r="AD378" s="714"/>
      <c r="AE378" s="714"/>
      <c r="AF378" s="714"/>
      <c r="AG378" s="714"/>
      <c r="AH378" s="714"/>
      <c r="AI378" s="714"/>
      <c r="AJ378" s="714"/>
      <c r="AK378" s="714"/>
      <c r="AL378" s="761"/>
      <c r="AM378" s="762"/>
      <c r="AN378" s="762"/>
      <c r="AO378" s="761"/>
      <c r="AP378" s="761"/>
      <c r="AQ378" s="762"/>
      <c r="AR378" s="593"/>
      <c r="AS378" s="714"/>
      <c r="AT378" s="714"/>
      <c r="AU378" s="714"/>
      <c r="AV378" s="714"/>
      <c r="AW378" s="714"/>
      <c r="AX378" s="593"/>
      <c r="AY378" s="714"/>
      <c r="AZ378" s="714"/>
      <c r="BA378" s="714"/>
      <c r="BB378" s="714"/>
      <c r="BC378" s="714"/>
      <c r="BD378" s="593"/>
      <c r="BE378" s="714"/>
      <c r="BF378" s="714"/>
      <c r="BG378" s="714"/>
      <c r="BH378" s="714"/>
      <c r="BI378" s="714"/>
      <c r="BJ378" s="714"/>
      <c r="BK378" s="593"/>
      <c r="BL378" s="714"/>
      <c r="BM378" s="714"/>
      <c r="BN378" s="714"/>
      <c r="BO378" s="714"/>
      <c r="BP378" s="714"/>
      <c r="BQ378" s="593"/>
      <c r="BR378" s="593"/>
      <c r="BS378" s="714"/>
      <c r="BT378" s="714"/>
      <c r="BU378" s="714"/>
      <c r="BV378" s="714"/>
      <c r="BW378" s="593"/>
      <c r="BX378" s="714"/>
      <c r="BY378" s="714"/>
      <c r="BZ378" s="714"/>
      <c r="CA378" s="714"/>
      <c r="CB378" s="714"/>
      <c r="CC378" s="714"/>
      <c r="CD378" s="759"/>
      <c r="CE378" s="714"/>
      <c r="CF378" s="765"/>
      <c r="CG378" s="765"/>
      <c r="CH378" s="765"/>
      <c r="CI378" s="765"/>
      <c r="CJ378" s="765"/>
      <c r="CK378" s="765"/>
      <c r="CL378" s="714"/>
      <c r="CM378" s="714"/>
      <c r="CN378" s="714"/>
      <c r="CO378" s="714"/>
      <c r="CP378" s="714"/>
      <c r="CQ378" s="714"/>
      <c r="CR378" s="714"/>
      <c r="CS378" s="714"/>
      <c r="CT378" s="766"/>
      <c r="CU378" s="766"/>
      <c r="CV378" s="766"/>
    </row>
    <row r="379" ht="15.75" customHeight="1">
      <c r="A379" s="714"/>
      <c r="B379" s="760"/>
      <c r="C379" s="593"/>
      <c r="D379" s="593"/>
      <c r="E379" s="593"/>
      <c r="F379" s="593"/>
      <c r="G379" s="761"/>
      <c r="H379" s="761"/>
      <c r="I379" s="761"/>
      <c r="J379" s="761"/>
      <c r="K379" s="761"/>
      <c r="L379" s="761"/>
      <c r="M379" s="762"/>
      <c r="N379" s="714"/>
      <c r="O379" s="714"/>
      <c r="P379" s="714"/>
      <c r="Q379" s="714"/>
      <c r="R379" s="714"/>
      <c r="S379" s="714"/>
      <c r="T379" s="763"/>
      <c r="U379" s="714"/>
      <c r="V379" s="762"/>
      <c r="W379" s="714"/>
      <c r="X379" s="762"/>
      <c r="Y379" s="762"/>
      <c r="Z379" s="762"/>
      <c r="AA379" s="714"/>
      <c r="AB379" s="762"/>
      <c r="AC379" s="714"/>
      <c r="AD379" s="714"/>
      <c r="AE379" s="714"/>
      <c r="AF379" s="714"/>
      <c r="AG379" s="714"/>
      <c r="AH379" s="714"/>
      <c r="AI379" s="714"/>
      <c r="AJ379" s="714"/>
      <c r="AK379" s="714"/>
      <c r="AL379" s="761"/>
      <c r="AM379" s="762"/>
      <c r="AN379" s="762"/>
      <c r="AO379" s="761"/>
      <c r="AP379" s="761"/>
      <c r="AQ379" s="762"/>
      <c r="AR379" s="593"/>
      <c r="AS379" s="714"/>
      <c r="AT379" s="714"/>
      <c r="AU379" s="714"/>
      <c r="AV379" s="714"/>
      <c r="AW379" s="714"/>
      <c r="AX379" s="593"/>
      <c r="AY379" s="714"/>
      <c r="AZ379" s="714"/>
      <c r="BA379" s="714"/>
      <c r="BB379" s="714"/>
      <c r="BC379" s="714"/>
      <c r="BD379" s="593"/>
      <c r="BE379" s="714"/>
      <c r="BF379" s="714"/>
      <c r="BG379" s="714"/>
      <c r="BH379" s="714"/>
      <c r="BI379" s="714"/>
      <c r="BJ379" s="714"/>
      <c r="BK379" s="593"/>
      <c r="BL379" s="714"/>
      <c r="BM379" s="714"/>
      <c r="BN379" s="714"/>
      <c r="BO379" s="714"/>
      <c r="BP379" s="714"/>
      <c r="BQ379" s="593"/>
      <c r="BR379" s="593"/>
      <c r="BS379" s="714"/>
      <c r="BT379" s="714"/>
      <c r="BU379" s="714"/>
      <c r="BV379" s="714"/>
      <c r="BW379" s="593"/>
      <c r="BX379" s="714"/>
      <c r="BY379" s="714"/>
      <c r="BZ379" s="714"/>
      <c r="CA379" s="714"/>
      <c r="CB379" s="714"/>
      <c r="CC379" s="714"/>
      <c r="CD379" s="759"/>
      <c r="CE379" s="714"/>
      <c r="CF379" s="765"/>
      <c r="CG379" s="765"/>
      <c r="CH379" s="765"/>
      <c r="CI379" s="765"/>
      <c r="CJ379" s="765"/>
      <c r="CK379" s="765"/>
      <c r="CL379" s="714"/>
      <c r="CM379" s="714"/>
      <c r="CN379" s="714"/>
      <c r="CO379" s="714"/>
      <c r="CP379" s="714"/>
      <c r="CQ379" s="714"/>
      <c r="CR379" s="714"/>
      <c r="CS379" s="714"/>
      <c r="CT379" s="766"/>
      <c r="CU379" s="766"/>
      <c r="CV379" s="766"/>
    </row>
    <row r="380" ht="15.75" customHeight="1">
      <c r="A380" s="714"/>
      <c r="B380" s="760"/>
      <c r="C380" s="593"/>
      <c r="D380" s="593"/>
      <c r="E380" s="593"/>
      <c r="F380" s="593"/>
      <c r="G380" s="761"/>
      <c r="H380" s="761"/>
      <c r="I380" s="761"/>
      <c r="J380" s="761"/>
      <c r="K380" s="761"/>
      <c r="L380" s="761"/>
      <c r="M380" s="762"/>
      <c r="N380" s="714"/>
      <c r="O380" s="714"/>
      <c r="P380" s="714"/>
      <c r="Q380" s="714"/>
      <c r="R380" s="714"/>
      <c r="S380" s="714"/>
      <c r="T380" s="763"/>
      <c r="U380" s="714"/>
      <c r="V380" s="762"/>
      <c r="W380" s="714"/>
      <c r="X380" s="762"/>
      <c r="Y380" s="762"/>
      <c r="Z380" s="762"/>
      <c r="AA380" s="714"/>
      <c r="AB380" s="762"/>
      <c r="AC380" s="714"/>
      <c r="AD380" s="714"/>
      <c r="AE380" s="714"/>
      <c r="AF380" s="714"/>
      <c r="AG380" s="714"/>
      <c r="AH380" s="714"/>
      <c r="AI380" s="714"/>
      <c r="AJ380" s="714"/>
      <c r="AK380" s="714"/>
      <c r="AL380" s="761"/>
      <c r="AM380" s="762"/>
      <c r="AN380" s="762"/>
      <c r="AO380" s="761"/>
      <c r="AP380" s="761"/>
      <c r="AQ380" s="762"/>
      <c r="AR380" s="593"/>
      <c r="AS380" s="714"/>
      <c r="AT380" s="714"/>
      <c r="AU380" s="714"/>
      <c r="AV380" s="714"/>
      <c r="AW380" s="714"/>
      <c r="AX380" s="593"/>
      <c r="AY380" s="714"/>
      <c r="AZ380" s="714"/>
      <c r="BA380" s="714"/>
      <c r="BB380" s="714"/>
      <c r="BC380" s="714"/>
      <c r="BD380" s="593"/>
      <c r="BE380" s="714"/>
      <c r="BF380" s="714"/>
      <c r="BG380" s="714"/>
      <c r="BH380" s="714"/>
      <c r="BI380" s="714"/>
      <c r="BJ380" s="714"/>
      <c r="BK380" s="593"/>
      <c r="BL380" s="714"/>
      <c r="BM380" s="714"/>
      <c r="BN380" s="714"/>
      <c r="BO380" s="714"/>
      <c r="BP380" s="714"/>
      <c r="BQ380" s="593"/>
      <c r="BR380" s="593"/>
      <c r="BS380" s="714"/>
      <c r="BT380" s="714"/>
      <c r="BU380" s="714"/>
      <c r="BV380" s="714"/>
      <c r="BW380" s="593"/>
      <c r="BX380" s="714"/>
      <c r="BY380" s="714"/>
      <c r="BZ380" s="714"/>
      <c r="CA380" s="714"/>
      <c r="CB380" s="714"/>
      <c r="CC380" s="714"/>
      <c r="CD380" s="759"/>
      <c r="CE380" s="714"/>
      <c r="CF380" s="765"/>
      <c r="CG380" s="765"/>
      <c r="CH380" s="765"/>
      <c r="CI380" s="765"/>
      <c r="CJ380" s="765"/>
      <c r="CK380" s="765"/>
      <c r="CL380" s="714"/>
      <c r="CM380" s="714"/>
      <c r="CN380" s="714"/>
      <c r="CO380" s="714"/>
      <c r="CP380" s="714"/>
      <c r="CQ380" s="714"/>
      <c r="CR380" s="714"/>
      <c r="CS380" s="714"/>
      <c r="CT380" s="766"/>
      <c r="CU380" s="766"/>
      <c r="CV380" s="766"/>
    </row>
    <row r="381" ht="15.75" customHeight="1">
      <c r="A381" s="714"/>
      <c r="B381" s="760"/>
      <c r="C381" s="593"/>
      <c r="D381" s="593"/>
      <c r="E381" s="593"/>
      <c r="F381" s="593"/>
      <c r="G381" s="761"/>
      <c r="H381" s="761"/>
      <c r="I381" s="761"/>
      <c r="J381" s="761"/>
      <c r="K381" s="761"/>
      <c r="L381" s="761"/>
      <c r="M381" s="762"/>
      <c r="N381" s="714"/>
      <c r="O381" s="714"/>
      <c r="P381" s="714"/>
      <c r="Q381" s="714"/>
      <c r="R381" s="714"/>
      <c r="S381" s="714"/>
      <c r="T381" s="763"/>
      <c r="U381" s="714"/>
      <c r="V381" s="762"/>
      <c r="W381" s="714"/>
      <c r="X381" s="762"/>
      <c r="Y381" s="762"/>
      <c r="Z381" s="762"/>
      <c r="AA381" s="714"/>
      <c r="AB381" s="762"/>
      <c r="AC381" s="714"/>
      <c r="AD381" s="714"/>
      <c r="AE381" s="714"/>
      <c r="AF381" s="714"/>
      <c r="AG381" s="714"/>
      <c r="AH381" s="714"/>
      <c r="AI381" s="714"/>
      <c r="AJ381" s="714"/>
      <c r="AK381" s="714"/>
      <c r="AL381" s="761"/>
      <c r="AM381" s="762"/>
      <c r="AN381" s="762"/>
      <c r="AO381" s="761"/>
      <c r="AP381" s="761"/>
      <c r="AQ381" s="762"/>
      <c r="AR381" s="593"/>
      <c r="AS381" s="714"/>
      <c r="AT381" s="714"/>
      <c r="AU381" s="714"/>
      <c r="AV381" s="714"/>
      <c r="AW381" s="714"/>
      <c r="AX381" s="593"/>
      <c r="AY381" s="714"/>
      <c r="AZ381" s="714"/>
      <c r="BA381" s="714"/>
      <c r="BB381" s="714"/>
      <c r="BC381" s="714"/>
      <c r="BD381" s="593"/>
      <c r="BE381" s="714"/>
      <c r="BF381" s="714"/>
      <c r="BG381" s="714"/>
      <c r="BH381" s="714"/>
      <c r="BI381" s="714"/>
      <c r="BJ381" s="714"/>
      <c r="BK381" s="593"/>
      <c r="BL381" s="714"/>
      <c r="BM381" s="714"/>
      <c r="BN381" s="714"/>
      <c r="BO381" s="714"/>
      <c r="BP381" s="714"/>
      <c r="BQ381" s="593"/>
      <c r="BR381" s="593"/>
      <c r="BS381" s="714"/>
      <c r="BT381" s="714"/>
      <c r="BU381" s="714"/>
      <c r="BV381" s="714"/>
      <c r="BW381" s="593"/>
      <c r="BX381" s="714"/>
      <c r="BY381" s="714"/>
      <c r="BZ381" s="714"/>
      <c r="CA381" s="714"/>
      <c r="CB381" s="714"/>
      <c r="CC381" s="714"/>
      <c r="CD381" s="759"/>
      <c r="CE381" s="714"/>
      <c r="CF381" s="765"/>
      <c r="CG381" s="765"/>
      <c r="CH381" s="765"/>
      <c r="CI381" s="765"/>
      <c r="CJ381" s="765"/>
      <c r="CK381" s="765"/>
      <c r="CL381" s="714"/>
      <c r="CM381" s="714"/>
      <c r="CN381" s="714"/>
      <c r="CO381" s="714"/>
      <c r="CP381" s="714"/>
      <c r="CQ381" s="714"/>
      <c r="CR381" s="714"/>
      <c r="CS381" s="714"/>
      <c r="CT381" s="766"/>
      <c r="CU381" s="766"/>
      <c r="CV381" s="766"/>
    </row>
    <row r="382" ht="15.75" customHeight="1">
      <c r="A382" s="714"/>
      <c r="B382" s="760"/>
      <c r="C382" s="593"/>
      <c r="D382" s="593"/>
      <c r="E382" s="593"/>
      <c r="F382" s="593"/>
      <c r="G382" s="761"/>
      <c r="H382" s="761"/>
      <c r="I382" s="761"/>
      <c r="J382" s="761"/>
      <c r="K382" s="761"/>
      <c r="L382" s="761"/>
      <c r="M382" s="762"/>
      <c r="N382" s="714"/>
      <c r="O382" s="714"/>
      <c r="P382" s="714"/>
      <c r="Q382" s="714"/>
      <c r="R382" s="714"/>
      <c r="S382" s="714"/>
      <c r="T382" s="763"/>
      <c r="U382" s="714"/>
      <c r="V382" s="762"/>
      <c r="W382" s="714"/>
      <c r="X382" s="762"/>
      <c r="Y382" s="762"/>
      <c r="Z382" s="762"/>
      <c r="AA382" s="714"/>
      <c r="AB382" s="762"/>
      <c r="AC382" s="714"/>
      <c r="AD382" s="714"/>
      <c r="AE382" s="714"/>
      <c r="AF382" s="714"/>
      <c r="AG382" s="714"/>
      <c r="AH382" s="714"/>
      <c r="AI382" s="714"/>
      <c r="AJ382" s="714"/>
      <c r="AK382" s="714"/>
      <c r="AL382" s="761"/>
      <c r="AM382" s="762"/>
      <c r="AN382" s="762"/>
      <c r="AO382" s="761"/>
      <c r="AP382" s="761"/>
      <c r="AQ382" s="762"/>
      <c r="AR382" s="593"/>
      <c r="AS382" s="714"/>
      <c r="AT382" s="714"/>
      <c r="AU382" s="714"/>
      <c r="AV382" s="714"/>
      <c r="AW382" s="714"/>
      <c r="AX382" s="593"/>
      <c r="AY382" s="714"/>
      <c r="AZ382" s="714"/>
      <c r="BA382" s="714"/>
      <c r="BB382" s="714"/>
      <c r="BC382" s="714"/>
      <c r="BD382" s="593"/>
      <c r="BE382" s="714"/>
      <c r="BF382" s="714"/>
      <c r="BG382" s="714"/>
      <c r="BH382" s="714"/>
      <c r="BI382" s="714"/>
      <c r="BJ382" s="714"/>
      <c r="BK382" s="593"/>
      <c r="BL382" s="714"/>
      <c r="BM382" s="714"/>
      <c r="BN382" s="714"/>
      <c r="BO382" s="714"/>
      <c r="BP382" s="714"/>
      <c r="BQ382" s="593"/>
      <c r="BR382" s="593"/>
      <c r="BS382" s="714"/>
      <c r="BT382" s="714"/>
      <c r="BU382" s="714"/>
      <c r="BV382" s="714"/>
      <c r="BW382" s="593"/>
      <c r="BX382" s="714"/>
      <c r="BY382" s="714"/>
      <c r="BZ382" s="714"/>
      <c r="CA382" s="714"/>
      <c r="CB382" s="714"/>
      <c r="CC382" s="714"/>
      <c r="CD382" s="759"/>
      <c r="CE382" s="714"/>
      <c r="CF382" s="765"/>
      <c r="CG382" s="765"/>
      <c r="CH382" s="765"/>
      <c r="CI382" s="765"/>
      <c r="CJ382" s="765"/>
      <c r="CK382" s="765"/>
      <c r="CL382" s="714"/>
      <c r="CM382" s="714"/>
      <c r="CN382" s="714"/>
      <c r="CO382" s="714"/>
      <c r="CP382" s="714"/>
      <c r="CQ382" s="714"/>
      <c r="CR382" s="714"/>
      <c r="CS382" s="714"/>
      <c r="CT382" s="766"/>
      <c r="CU382" s="766"/>
      <c r="CV382" s="766"/>
    </row>
    <row r="383" ht="15.75" customHeight="1">
      <c r="A383" s="714"/>
      <c r="B383" s="760"/>
      <c r="C383" s="593"/>
      <c r="D383" s="593"/>
      <c r="E383" s="593"/>
      <c r="F383" s="593"/>
      <c r="G383" s="761"/>
      <c r="H383" s="761"/>
      <c r="I383" s="761"/>
      <c r="J383" s="761"/>
      <c r="K383" s="761"/>
      <c r="L383" s="761"/>
      <c r="M383" s="762"/>
      <c r="N383" s="714"/>
      <c r="O383" s="714"/>
      <c r="P383" s="714"/>
      <c r="Q383" s="714"/>
      <c r="R383" s="714"/>
      <c r="S383" s="714"/>
      <c r="T383" s="763"/>
      <c r="U383" s="714"/>
      <c r="V383" s="762"/>
      <c r="W383" s="714"/>
      <c r="X383" s="762"/>
      <c r="Y383" s="762"/>
      <c r="Z383" s="762"/>
      <c r="AA383" s="714"/>
      <c r="AB383" s="762"/>
      <c r="AC383" s="714"/>
      <c r="AD383" s="714"/>
      <c r="AE383" s="714"/>
      <c r="AF383" s="714"/>
      <c r="AG383" s="714"/>
      <c r="AH383" s="714"/>
      <c r="AI383" s="714"/>
      <c r="AJ383" s="714"/>
      <c r="AK383" s="714"/>
      <c r="AL383" s="761"/>
      <c r="AM383" s="762"/>
      <c r="AN383" s="762"/>
      <c r="AO383" s="761"/>
      <c r="AP383" s="761"/>
      <c r="AQ383" s="762"/>
      <c r="AR383" s="593"/>
      <c r="AS383" s="714"/>
      <c r="AT383" s="714"/>
      <c r="AU383" s="714"/>
      <c r="AV383" s="714"/>
      <c r="AW383" s="714"/>
      <c r="AX383" s="593"/>
      <c r="AY383" s="714"/>
      <c r="AZ383" s="714"/>
      <c r="BA383" s="714"/>
      <c r="BB383" s="714"/>
      <c r="BC383" s="714"/>
      <c r="BD383" s="593"/>
      <c r="BE383" s="714"/>
      <c r="BF383" s="714"/>
      <c r="BG383" s="714"/>
      <c r="BH383" s="714"/>
      <c r="BI383" s="714"/>
      <c r="BJ383" s="714"/>
      <c r="BK383" s="593"/>
      <c r="BL383" s="714"/>
      <c r="BM383" s="714"/>
      <c r="BN383" s="714"/>
      <c r="BO383" s="714"/>
      <c r="BP383" s="714"/>
      <c r="BQ383" s="593"/>
      <c r="BR383" s="593"/>
      <c r="BS383" s="714"/>
      <c r="BT383" s="714"/>
      <c r="BU383" s="714"/>
      <c r="BV383" s="714"/>
      <c r="BW383" s="593"/>
      <c r="BX383" s="714"/>
      <c r="BY383" s="714"/>
      <c r="BZ383" s="714"/>
      <c r="CA383" s="714"/>
      <c r="CB383" s="714"/>
      <c r="CC383" s="714"/>
      <c r="CD383" s="759"/>
      <c r="CE383" s="714"/>
      <c r="CF383" s="765"/>
      <c r="CG383" s="765"/>
      <c r="CH383" s="765"/>
      <c r="CI383" s="765"/>
      <c r="CJ383" s="765"/>
      <c r="CK383" s="765"/>
      <c r="CL383" s="714"/>
      <c r="CM383" s="714"/>
      <c r="CN383" s="714"/>
      <c r="CO383" s="714"/>
      <c r="CP383" s="714"/>
      <c r="CQ383" s="714"/>
      <c r="CR383" s="714"/>
      <c r="CS383" s="714"/>
      <c r="CT383" s="766"/>
      <c r="CU383" s="766"/>
      <c r="CV383" s="766"/>
    </row>
    <row r="384" ht="15.75" customHeight="1">
      <c r="A384" s="714"/>
      <c r="B384" s="760"/>
      <c r="C384" s="593"/>
      <c r="D384" s="593"/>
      <c r="E384" s="593"/>
      <c r="F384" s="593"/>
      <c r="G384" s="761"/>
      <c r="H384" s="761"/>
      <c r="I384" s="761"/>
      <c r="J384" s="761"/>
      <c r="K384" s="761"/>
      <c r="L384" s="761"/>
      <c r="M384" s="762"/>
      <c r="N384" s="714"/>
      <c r="O384" s="714"/>
      <c r="P384" s="714"/>
      <c r="Q384" s="714"/>
      <c r="R384" s="714"/>
      <c r="S384" s="714"/>
      <c r="T384" s="763"/>
      <c r="U384" s="714"/>
      <c r="V384" s="762"/>
      <c r="W384" s="714"/>
      <c r="X384" s="762"/>
      <c r="Y384" s="762"/>
      <c r="Z384" s="762"/>
      <c r="AA384" s="714"/>
      <c r="AB384" s="762"/>
      <c r="AC384" s="714"/>
      <c r="AD384" s="714"/>
      <c r="AE384" s="714"/>
      <c r="AF384" s="714"/>
      <c r="AG384" s="714"/>
      <c r="AH384" s="714"/>
      <c r="AI384" s="714"/>
      <c r="AJ384" s="714"/>
      <c r="AK384" s="714"/>
      <c r="AL384" s="761"/>
      <c r="AM384" s="762"/>
      <c r="AN384" s="762"/>
      <c r="AO384" s="761"/>
      <c r="AP384" s="761"/>
      <c r="AQ384" s="762"/>
      <c r="AR384" s="593"/>
      <c r="AS384" s="714"/>
      <c r="AT384" s="714"/>
      <c r="AU384" s="714"/>
      <c r="AV384" s="714"/>
      <c r="AW384" s="714"/>
      <c r="AX384" s="593"/>
      <c r="AY384" s="714"/>
      <c r="AZ384" s="714"/>
      <c r="BA384" s="714"/>
      <c r="BB384" s="714"/>
      <c r="BC384" s="714"/>
      <c r="BD384" s="593"/>
      <c r="BE384" s="714"/>
      <c r="BF384" s="714"/>
      <c r="BG384" s="714"/>
      <c r="BH384" s="714"/>
      <c r="BI384" s="714"/>
      <c r="BJ384" s="714"/>
      <c r="BK384" s="593"/>
      <c r="BL384" s="714"/>
      <c r="BM384" s="714"/>
      <c r="BN384" s="714"/>
      <c r="BO384" s="714"/>
      <c r="BP384" s="714"/>
      <c r="BQ384" s="593"/>
      <c r="BR384" s="593"/>
      <c r="BS384" s="714"/>
      <c r="BT384" s="714"/>
      <c r="BU384" s="714"/>
      <c r="BV384" s="714"/>
      <c r="BW384" s="593"/>
      <c r="BX384" s="714"/>
      <c r="BY384" s="714"/>
      <c r="BZ384" s="714"/>
      <c r="CA384" s="714"/>
      <c r="CB384" s="714"/>
      <c r="CC384" s="714"/>
      <c r="CD384" s="759"/>
      <c r="CE384" s="714"/>
      <c r="CF384" s="765"/>
      <c r="CG384" s="765"/>
      <c r="CH384" s="765"/>
      <c r="CI384" s="765"/>
      <c r="CJ384" s="765"/>
      <c r="CK384" s="765"/>
      <c r="CL384" s="714"/>
      <c r="CM384" s="714"/>
      <c r="CN384" s="714"/>
      <c r="CO384" s="714"/>
      <c r="CP384" s="714"/>
      <c r="CQ384" s="714"/>
      <c r="CR384" s="714"/>
      <c r="CS384" s="714"/>
      <c r="CT384" s="766"/>
      <c r="CU384" s="766"/>
      <c r="CV384" s="766"/>
    </row>
    <row r="385" ht="15.75" customHeight="1">
      <c r="A385" s="714"/>
      <c r="B385" s="760"/>
      <c r="C385" s="593"/>
      <c r="D385" s="593"/>
      <c r="E385" s="593"/>
      <c r="F385" s="593"/>
      <c r="G385" s="761"/>
      <c r="H385" s="761"/>
      <c r="I385" s="761"/>
      <c r="J385" s="761"/>
      <c r="K385" s="761"/>
      <c r="L385" s="761"/>
      <c r="M385" s="762"/>
      <c r="N385" s="714"/>
      <c r="O385" s="714"/>
      <c r="P385" s="714"/>
      <c r="Q385" s="714"/>
      <c r="R385" s="714"/>
      <c r="S385" s="714"/>
      <c r="T385" s="763"/>
      <c r="U385" s="714"/>
      <c r="V385" s="762"/>
      <c r="W385" s="714"/>
      <c r="X385" s="762"/>
      <c r="Y385" s="762"/>
      <c r="Z385" s="762"/>
      <c r="AA385" s="714"/>
      <c r="AB385" s="762"/>
      <c r="AC385" s="714"/>
      <c r="AD385" s="714"/>
      <c r="AE385" s="714"/>
      <c r="AF385" s="714"/>
      <c r="AG385" s="714"/>
      <c r="AH385" s="714"/>
      <c r="AI385" s="714"/>
      <c r="AJ385" s="714"/>
      <c r="AK385" s="714"/>
      <c r="AL385" s="761"/>
      <c r="AM385" s="762"/>
      <c r="AN385" s="762"/>
      <c r="AO385" s="761"/>
      <c r="AP385" s="761"/>
      <c r="AQ385" s="762"/>
      <c r="AR385" s="593"/>
      <c r="AS385" s="714"/>
      <c r="AT385" s="714"/>
      <c r="AU385" s="714"/>
      <c r="AV385" s="714"/>
      <c r="AW385" s="714"/>
      <c r="AX385" s="593"/>
      <c r="AY385" s="714"/>
      <c r="AZ385" s="714"/>
      <c r="BA385" s="714"/>
      <c r="BB385" s="714"/>
      <c r="BC385" s="714"/>
      <c r="BD385" s="593"/>
      <c r="BE385" s="714"/>
      <c r="BF385" s="714"/>
      <c r="BG385" s="714"/>
      <c r="BH385" s="714"/>
      <c r="BI385" s="714"/>
      <c r="BJ385" s="714"/>
      <c r="BK385" s="593"/>
      <c r="BL385" s="714"/>
      <c r="BM385" s="714"/>
      <c r="BN385" s="714"/>
      <c r="BO385" s="714"/>
      <c r="BP385" s="714"/>
      <c r="BQ385" s="593"/>
      <c r="BR385" s="593"/>
      <c r="BS385" s="714"/>
      <c r="BT385" s="714"/>
      <c r="BU385" s="714"/>
      <c r="BV385" s="714"/>
      <c r="BW385" s="593"/>
      <c r="BX385" s="714"/>
      <c r="BY385" s="714"/>
      <c r="BZ385" s="714"/>
      <c r="CA385" s="714"/>
      <c r="CB385" s="714"/>
      <c r="CC385" s="714"/>
      <c r="CD385" s="759"/>
      <c r="CE385" s="714"/>
      <c r="CF385" s="765"/>
      <c r="CG385" s="765"/>
      <c r="CH385" s="765"/>
      <c r="CI385" s="765"/>
      <c r="CJ385" s="765"/>
      <c r="CK385" s="765"/>
      <c r="CL385" s="714"/>
      <c r="CM385" s="714"/>
      <c r="CN385" s="714"/>
      <c r="CO385" s="714"/>
      <c r="CP385" s="714"/>
      <c r="CQ385" s="714"/>
      <c r="CR385" s="714"/>
      <c r="CS385" s="714"/>
      <c r="CT385" s="766"/>
      <c r="CU385" s="766"/>
      <c r="CV385" s="766"/>
    </row>
    <row r="386" ht="15.75" customHeight="1">
      <c r="A386" s="714"/>
      <c r="B386" s="760"/>
      <c r="C386" s="593"/>
      <c r="D386" s="593"/>
      <c r="E386" s="593"/>
      <c r="F386" s="593"/>
      <c r="G386" s="761"/>
      <c r="H386" s="761"/>
      <c r="I386" s="761"/>
      <c r="J386" s="761"/>
      <c r="K386" s="761"/>
      <c r="L386" s="761"/>
      <c r="M386" s="762"/>
      <c r="N386" s="714"/>
      <c r="O386" s="714"/>
      <c r="P386" s="714"/>
      <c r="Q386" s="714"/>
      <c r="R386" s="714"/>
      <c r="S386" s="714"/>
      <c r="T386" s="763"/>
      <c r="U386" s="714"/>
      <c r="V386" s="762"/>
      <c r="W386" s="714"/>
      <c r="X386" s="762"/>
      <c r="Y386" s="762"/>
      <c r="Z386" s="762"/>
      <c r="AA386" s="714"/>
      <c r="AB386" s="762"/>
      <c r="AC386" s="714"/>
      <c r="AD386" s="714"/>
      <c r="AE386" s="714"/>
      <c r="AF386" s="714"/>
      <c r="AG386" s="714"/>
      <c r="AH386" s="714"/>
      <c r="AI386" s="714"/>
      <c r="AJ386" s="714"/>
      <c r="AK386" s="714"/>
      <c r="AL386" s="761"/>
      <c r="AM386" s="762"/>
      <c r="AN386" s="762"/>
      <c r="AO386" s="761"/>
      <c r="AP386" s="761"/>
      <c r="AQ386" s="762"/>
      <c r="AR386" s="593"/>
      <c r="AS386" s="714"/>
      <c r="AT386" s="714"/>
      <c r="AU386" s="714"/>
      <c r="AV386" s="714"/>
      <c r="AW386" s="714"/>
      <c r="AX386" s="593"/>
      <c r="AY386" s="714"/>
      <c r="AZ386" s="714"/>
      <c r="BA386" s="714"/>
      <c r="BB386" s="714"/>
      <c r="BC386" s="714"/>
      <c r="BD386" s="593"/>
      <c r="BE386" s="714"/>
      <c r="BF386" s="714"/>
      <c r="BG386" s="714"/>
      <c r="BH386" s="714"/>
      <c r="BI386" s="714"/>
      <c r="BJ386" s="714"/>
      <c r="BK386" s="593"/>
      <c r="BL386" s="714"/>
      <c r="BM386" s="714"/>
      <c r="BN386" s="714"/>
      <c r="BO386" s="714"/>
      <c r="BP386" s="714"/>
      <c r="BQ386" s="593"/>
      <c r="BR386" s="593"/>
      <c r="BS386" s="714"/>
      <c r="BT386" s="714"/>
      <c r="BU386" s="714"/>
      <c r="BV386" s="714"/>
      <c r="BW386" s="593"/>
      <c r="BX386" s="714"/>
      <c r="BY386" s="714"/>
      <c r="BZ386" s="714"/>
      <c r="CA386" s="714"/>
      <c r="CB386" s="714"/>
      <c r="CC386" s="714"/>
      <c r="CD386" s="759"/>
      <c r="CE386" s="714"/>
      <c r="CF386" s="765"/>
      <c r="CG386" s="765"/>
      <c r="CH386" s="765"/>
      <c r="CI386" s="765"/>
      <c r="CJ386" s="765"/>
      <c r="CK386" s="765"/>
      <c r="CL386" s="714"/>
      <c r="CM386" s="714"/>
      <c r="CN386" s="714"/>
      <c r="CO386" s="714"/>
      <c r="CP386" s="714"/>
      <c r="CQ386" s="714"/>
      <c r="CR386" s="714"/>
      <c r="CS386" s="714"/>
      <c r="CT386" s="766"/>
      <c r="CU386" s="766"/>
      <c r="CV386" s="766"/>
    </row>
    <row r="387" ht="15.75" customHeight="1">
      <c r="A387" s="714"/>
      <c r="B387" s="760"/>
      <c r="C387" s="593"/>
      <c r="D387" s="593"/>
      <c r="E387" s="593"/>
      <c r="F387" s="593"/>
      <c r="G387" s="761"/>
      <c r="H387" s="761"/>
      <c r="I387" s="761"/>
      <c r="J387" s="761"/>
      <c r="K387" s="761"/>
      <c r="L387" s="761"/>
      <c r="M387" s="762"/>
      <c r="N387" s="714"/>
      <c r="O387" s="714"/>
      <c r="P387" s="714"/>
      <c r="Q387" s="714"/>
      <c r="R387" s="714"/>
      <c r="S387" s="714"/>
      <c r="T387" s="763"/>
      <c r="U387" s="714"/>
      <c r="V387" s="762"/>
      <c r="W387" s="714"/>
      <c r="X387" s="762"/>
      <c r="Y387" s="762"/>
      <c r="Z387" s="762"/>
      <c r="AA387" s="714"/>
      <c r="AB387" s="762"/>
      <c r="AC387" s="714"/>
      <c r="AD387" s="714"/>
      <c r="AE387" s="714"/>
      <c r="AF387" s="714"/>
      <c r="AG387" s="714"/>
      <c r="AH387" s="714"/>
      <c r="AI387" s="714"/>
      <c r="AJ387" s="714"/>
      <c r="AK387" s="714"/>
      <c r="AL387" s="761"/>
      <c r="AM387" s="762"/>
      <c r="AN387" s="762"/>
      <c r="AO387" s="761"/>
      <c r="AP387" s="761"/>
      <c r="AQ387" s="762"/>
      <c r="AR387" s="593"/>
      <c r="AS387" s="714"/>
      <c r="AT387" s="714"/>
      <c r="AU387" s="714"/>
      <c r="AV387" s="714"/>
      <c r="AW387" s="714"/>
      <c r="AX387" s="593"/>
      <c r="AY387" s="714"/>
      <c r="AZ387" s="714"/>
      <c r="BA387" s="714"/>
      <c r="BB387" s="714"/>
      <c r="BC387" s="714"/>
      <c r="BD387" s="593"/>
      <c r="BE387" s="714"/>
      <c r="BF387" s="714"/>
      <c r="BG387" s="714"/>
      <c r="BH387" s="714"/>
      <c r="BI387" s="714"/>
      <c r="BJ387" s="714"/>
      <c r="BK387" s="593"/>
      <c r="BL387" s="714"/>
      <c r="BM387" s="714"/>
      <c r="BN387" s="714"/>
      <c r="BO387" s="714"/>
      <c r="BP387" s="714"/>
      <c r="BQ387" s="593"/>
      <c r="BR387" s="593"/>
      <c r="BS387" s="714"/>
      <c r="BT387" s="714"/>
      <c r="BU387" s="714"/>
      <c r="BV387" s="714"/>
      <c r="BW387" s="593"/>
      <c r="BX387" s="714"/>
      <c r="BY387" s="714"/>
      <c r="BZ387" s="714"/>
      <c r="CA387" s="714"/>
      <c r="CB387" s="714"/>
      <c r="CC387" s="714"/>
      <c r="CD387" s="759"/>
      <c r="CE387" s="714"/>
      <c r="CF387" s="765"/>
      <c r="CG387" s="765"/>
      <c r="CH387" s="765"/>
      <c r="CI387" s="765"/>
      <c r="CJ387" s="765"/>
      <c r="CK387" s="765"/>
      <c r="CL387" s="714"/>
      <c r="CM387" s="714"/>
      <c r="CN387" s="714"/>
      <c r="CO387" s="714"/>
      <c r="CP387" s="714"/>
      <c r="CQ387" s="714"/>
      <c r="CR387" s="714"/>
      <c r="CS387" s="714"/>
      <c r="CT387" s="766"/>
      <c r="CU387" s="766"/>
      <c r="CV387" s="766"/>
    </row>
    <row r="388" ht="15.75" customHeight="1">
      <c r="A388" s="714"/>
      <c r="B388" s="760"/>
      <c r="C388" s="593"/>
      <c r="D388" s="593"/>
      <c r="E388" s="593"/>
      <c r="F388" s="593"/>
      <c r="G388" s="761"/>
      <c r="H388" s="761"/>
      <c r="I388" s="761"/>
      <c r="J388" s="761"/>
      <c r="K388" s="761"/>
      <c r="L388" s="761"/>
      <c r="M388" s="762"/>
      <c r="N388" s="714"/>
      <c r="O388" s="714"/>
      <c r="P388" s="714"/>
      <c r="Q388" s="714"/>
      <c r="R388" s="714"/>
      <c r="S388" s="714"/>
      <c r="T388" s="763"/>
      <c r="U388" s="714"/>
      <c r="V388" s="762"/>
      <c r="W388" s="714"/>
      <c r="X388" s="762"/>
      <c r="Y388" s="762"/>
      <c r="Z388" s="762"/>
      <c r="AA388" s="714"/>
      <c r="AB388" s="762"/>
      <c r="AC388" s="714"/>
      <c r="AD388" s="714"/>
      <c r="AE388" s="714"/>
      <c r="AF388" s="714"/>
      <c r="AG388" s="714"/>
      <c r="AH388" s="714"/>
      <c r="AI388" s="714"/>
      <c r="AJ388" s="714"/>
      <c r="AK388" s="714"/>
      <c r="AL388" s="761"/>
      <c r="AM388" s="762"/>
      <c r="AN388" s="762"/>
      <c r="AO388" s="761"/>
      <c r="AP388" s="761"/>
      <c r="AQ388" s="762"/>
      <c r="AR388" s="593"/>
      <c r="AS388" s="714"/>
      <c r="AT388" s="714"/>
      <c r="AU388" s="714"/>
      <c r="AV388" s="714"/>
      <c r="AW388" s="714"/>
      <c r="AX388" s="593"/>
      <c r="AY388" s="714"/>
      <c r="AZ388" s="714"/>
      <c r="BA388" s="714"/>
      <c r="BB388" s="714"/>
      <c r="BC388" s="714"/>
      <c r="BD388" s="593"/>
      <c r="BE388" s="714"/>
      <c r="BF388" s="714"/>
      <c r="BG388" s="714"/>
      <c r="BH388" s="714"/>
      <c r="BI388" s="714"/>
      <c r="BJ388" s="714"/>
      <c r="BK388" s="593"/>
      <c r="BL388" s="714"/>
      <c r="BM388" s="714"/>
      <c r="BN388" s="714"/>
      <c r="BO388" s="714"/>
      <c r="BP388" s="714"/>
      <c r="BQ388" s="593"/>
      <c r="BR388" s="593"/>
      <c r="BS388" s="714"/>
      <c r="BT388" s="714"/>
      <c r="BU388" s="714"/>
      <c r="BV388" s="714"/>
      <c r="BW388" s="593"/>
      <c r="BX388" s="714"/>
      <c r="BY388" s="714"/>
      <c r="BZ388" s="714"/>
      <c r="CA388" s="714"/>
      <c r="CB388" s="714"/>
      <c r="CC388" s="714"/>
      <c r="CD388" s="759"/>
      <c r="CE388" s="714"/>
      <c r="CF388" s="765"/>
      <c r="CG388" s="765"/>
      <c r="CH388" s="765"/>
      <c r="CI388" s="765"/>
      <c r="CJ388" s="765"/>
      <c r="CK388" s="765"/>
      <c r="CL388" s="714"/>
      <c r="CM388" s="714"/>
      <c r="CN388" s="714"/>
      <c r="CO388" s="714"/>
      <c r="CP388" s="714"/>
      <c r="CQ388" s="714"/>
      <c r="CR388" s="714"/>
      <c r="CS388" s="714"/>
      <c r="CT388" s="766"/>
      <c r="CU388" s="766"/>
      <c r="CV388" s="766"/>
    </row>
    <row r="389" ht="15.75" customHeight="1">
      <c r="A389" s="714"/>
      <c r="B389" s="760"/>
      <c r="C389" s="593"/>
      <c r="D389" s="593"/>
      <c r="E389" s="593"/>
      <c r="F389" s="593"/>
      <c r="G389" s="761"/>
      <c r="H389" s="761"/>
      <c r="I389" s="761"/>
      <c r="J389" s="761"/>
      <c r="K389" s="761"/>
      <c r="L389" s="761"/>
      <c r="M389" s="762"/>
      <c r="N389" s="714"/>
      <c r="O389" s="714"/>
      <c r="P389" s="714"/>
      <c r="Q389" s="714"/>
      <c r="R389" s="714"/>
      <c r="S389" s="714"/>
      <c r="T389" s="763"/>
      <c r="U389" s="714"/>
      <c r="V389" s="762"/>
      <c r="W389" s="714"/>
      <c r="X389" s="762"/>
      <c r="Y389" s="762"/>
      <c r="Z389" s="762"/>
      <c r="AA389" s="714"/>
      <c r="AB389" s="762"/>
      <c r="AC389" s="714"/>
      <c r="AD389" s="714"/>
      <c r="AE389" s="714"/>
      <c r="AF389" s="714"/>
      <c r="AG389" s="714"/>
      <c r="AH389" s="714"/>
      <c r="AI389" s="714"/>
      <c r="AJ389" s="714"/>
      <c r="AK389" s="714"/>
      <c r="AL389" s="761"/>
      <c r="AM389" s="762"/>
      <c r="AN389" s="762"/>
      <c r="AO389" s="761"/>
      <c r="AP389" s="761"/>
      <c r="AQ389" s="762"/>
      <c r="AR389" s="593"/>
      <c r="AS389" s="714"/>
      <c r="AT389" s="714"/>
      <c r="AU389" s="714"/>
      <c r="AV389" s="714"/>
      <c r="AW389" s="714"/>
      <c r="AX389" s="593"/>
      <c r="AY389" s="714"/>
      <c r="AZ389" s="714"/>
      <c r="BA389" s="714"/>
      <c r="BB389" s="714"/>
      <c r="BC389" s="714"/>
      <c r="BD389" s="593"/>
      <c r="BE389" s="714"/>
      <c r="BF389" s="714"/>
      <c r="BG389" s="714"/>
      <c r="BH389" s="714"/>
      <c r="BI389" s="714"/>
      <c r="BJ389" s="714"/>
      <c r="BK389" s="593"/>
      <c r="BL389" s="714"/>
      <c r="BM389" s="714"/>
      <c r="BN389" s="714"/>
      <c r="BO389" s="714"/>
      <c r="BP389" s="714"/>
      <c r="BQ389" s="593"/>
      <c r="BR389" s="593"/>
      <c r="BS389" s="714"/>
      <c r="BT389" s="714"/>
      <c r="BU389" s="714"/>
      <c r="BV389" s="714"/>
      <c r="BW389" s="593"/>
      <c r="BX389" s="714"/>
      <c r="BY389" s="714"/>
      <c r="BZ389" s="714"/>
      <c r="CA389" s="714"/>
      <c r="CB389" s="714"/>
      <c r="CC389" s="714"/>
      <c r="CD389" s="759"/>
      <c r="CE389" s="714"/>
      <c r="CF389" s="765"/>
      <c r="CG389" s="765"/>
      <c r="CH389" s="765"/>
      <c r="CI389" s="765"/>
      <c r="CJ389" s="765"/>
      <c r="CK389" s="765"/>
      <c r="CL389" s="714"/>
      <c r="CM389" s="714"/>
      <c r="CN389" s="714"/>
      <c r="CO389" s="714"/>
      <c r="CP389" s="714"/>
      <c r="CQ389" s="714"/>
      <c r="CR389" s="714"/>
      <c r="CS389" s="714"/>
      <c r="CT389" s="766"/>
      <c r="CU389" s="766"/>
      <c r="CV389" s="766"/>
    </row>
    <row r="390" ht="15.75" customHeight="1">
      <c r="A390" s="714"/>
      <c r="B390" s="760"/>
      <c r="C390" s="593"/>
      <c r="D390" s="593"/>
      <c r="E390" s="593"/>
      <c r="F390" s="593"/>
      <c r="G390" s="761"/>
      <c r="H390" s="761"/>
      <c r="I390" s="761"/>
      <c r="J390" s="761"/>
      <c r="K390" s="761"/>
      <c r="L390" s="761"/>
      <c r="M390" s="762"/>
      <c r="N390" s="714"/>
      <c r="O390" s="714"/>
      <c r="P390" s="714"/>
      <c r="Q390" s="714"/>
      <c r="R390" s="714"/>
      <c r="S390" s="714"/>
      <c r="T390" s="763"/>
      <c r="U390" s="714"/>
      <c r="V390" s="762"/>
      <c r="W390" s="714"/>
      <c r="X390" s="762"/>
      <c r="Y390" s="762"/>
      <c r="Z390" s="762"/>
      <c r="AA390" s="714"/>
      <c r="AB390" s="762"/>
      <c r="AC390" s="714"/>
      <c r="AD390" s="714"/>
      <c r="AE390" s="714"/>
      <c r="AF390" s="714"/>
      <c r="AG390" s="714"/>
      <c r="AH390" s="714"/>
      <c r="AI390" s="714"/>
      <c r="AJ390" s="714"/>
      <c r="AK390" s="714"/>
      <c r="AL390" s="761"/>
      <c r="AM390" s="762"/>
      <c r="AN390" s="762"/>
      <c r="AO390" s="761"/>
      <c r="AP390" s="761"/>
      <c r="AQ390" s="762"/>
      <c r="AR390" s="593"/>
      <c r="AS390" s="714"/>
      <c r="AT390" s="714"/>
      <c r="AU390" s="714"/>
      <c r="AV390" s="714"/>
      <c r="AW390" s="714"/>
      <c r="AX390" s="593"/>
      <c r="AY390" s="714"/>
      <c r="AZ390" s="714"/>
      <c r="BA390" s="714"/>
      <c r="BB390" s="714"/>
      <c r="BC390" s="714"/>
      <c r="BD390" s="593"/>
      <c r="BE390" s="714"/>
      <c r="BF390" s="714"/>
      <c r="BG390" s="714"/>
      <c r="BH390" s="714"/>
      <c r="BI390" s="714"/>
      <c r="BJ390" s="714"/>
      <c r="BK390" s="593"/>
      <c r="BL390" s="714"/>
      <c r="BM390" s="714"/>
      <c r="BN390" s="714"/>
      <c r="BO390" s="714"/>
      <c r="BP390" s="714"/>
      <c r="BQ390" s="593"/>
      <c r="BR390" s="593"/>
      <c r="BS390" s="714"/>
      <c r="BT390" s="714"/>
      <c r="BU390" s="714"/>
      <c r="BV390" s="714"/>
      <c r="BW390" s="593"/>
      <c r="BX390" s="714"/>
      <c r="BY390" s="714"/>
      <c r="BZ390" s="714"/>
      <c r="CA390" s="714"/>
      <c r="CB390" s="714"/>
      <c r="CC390" s="714"/>
      <c r="CD390" s="759"/>
      <c r="CE390" s="714"/>
      <c r="CF390" s="765"/>
      <c r="CG390" s="765"/>
      <c r="CH390" s="765"/>
      <c r="CI390" s="765"/>
      <c r="CJ390" s="765"/>
      <c r="CK390" s="765"/>
      <c r="CL390" s="714"/>
      <c r="CM390" s="714"/>
      <c r="CN390" s="714"/>
      <c r="CO390" s="714"/>
      <c r="CP390" s="714"/>
      <c r="CQ390" s="714"/>
      <c r="CR390" s="714"/>
      <c r="CS390" s="714"/>
      <c r="CT390" s="766"/>
      <c r="CU390" s="766"/>
      <c r="CV390" s="766"/>
    </row>
    <row r="391" ht="15.75" customHeight="1">
      <c r="A391" s="714"/>
      <c r="B391" s="760"/>
      <c r="C391" s="593"/>
      <c r="D391" s="593"/>
      <c r="E391" s="593"/>
      <c r="F391" s="593"/>
      <c r="G391" s="761"/>
      <c r="H391" s="761"/>
      <c r="I391" s="761"/>
      <c r="J391" s="761"/>
      <c r="K391" s="761"/>
      <c r="L391" s="761"/>
      <c r="M391" s="762"/>
      <c r="N391" s="714"/>
      <c r="O391" s="714"/>
      <c r="P391" s="714"/>
      <c r="Q391" s="714"/>
      <c r="R391" s="714"/>
      <c r="S391" s="714"/>
      <c r="T391" s="763"/>
      <c r="U391" s="714"/>
      <c r="V391" s="762"/>
      <c r="W391" s="714"/>
      <c r="X391" s="762"/>
      <c r="Y391" s="762"/>
      <c r="Z391" s="762"/>
      <c r="AA391" s="714"/>
      <c r="AB391" s="762"/>
      <c r="AC391" s="714"/>
      <c r="AD391" s="714"/>
      <c r="AE391" s="714"/>
      <c r="AF391" s="714"/>
      <c r="AG391" s="714"/>
      <c r="AH391" s="714"/>
      <c r="AI391" s="714"/>
      <c r="AJ391" s="714"/>
      <c r="AK391" s="714"/>
      <c r="AL391" s="761"/>
      <c r="AM391" s="762"/>
      <c r="AN391" s="762"/>
      <c r="AO391" s="761"/>
      <c r="AP391" s="761"/>
      <c r="AQ391" s="762"/>
      <c r="AR391" s="593"/>
      <c r="AS391" s="714"/>
      <c r="AT391" s="714"/>
      <c r="AU391" s="714"/>
      <c r="AV391" s="714"/>
      <c r="AW391" s="714"/>
      <c r="AX391" s="593"/>
      <c r="AY391" s="714"/>
      <c r="AZ391" s="714"/>
      <c r="BA391" s="714"/>
      <c r="BB391" s="714"/>
      <c r="BC391" s="714"/>
      <c r="BD391" s="593"/>
      <c r="BE391" s="714"/>
      <c r="BF391" s="714"/>
      <c r="BG391" s="714"/>
      <c r="BH391" s="714"/>
      <c r="BI391" s="714"/>
      <c r="BJ391" s="714"/>
      <c r="BK391" s="593"/>
      <c r="BL391" s="714"/>
      <c r="BM391" s="714"/>
      <c r="BN391" s="714"/>
      <c r="BO391" s="714"/>
      <c r="BP391" s="714"/>
      <c r="BQ391" s="593"/>
      <c r="BR391" s="593"/>
      <c r="BS391" s="714"/>
      <c r="BT391" s="714"/>
      <c r="BU391" s="714"/>
      <c r="BV391" s="714"/>
      <c r="BW391" s="593"/>
      <c r="BX391" s="714"/>
      <c r="BY391" s="714"/>
      <c r="BZ391" s="714"/>
      <c r="CA391" s="714"/>
      <c r="CB391" s="714"/>
      <c r="CC391" s="714"/>
      <c r="CD391" s="759"/>
      <c r="CE391" s="714"/>
      <c r="CF391" s="765"/>
      <c r="CG391" s="765"/>
      <c r="CH391" s="765"/>
      <c r="CI391" s="765"/>
      <c r="CJ391" s="765"/>
      <c r="CK391" s="765"/>
      <c r="CL391" s="714"/>
      <c r="CM391" s="714"/>
      <c r="CN391" s="714"/>
      <c r="CO391" s="714"/>
      <c r="CP391" s="714"/>
      <c r="CQ391" s="714"/>
      <c r="CR391" s="714"/>
      <c r="CS391" s="714"/>
      <c r="CT391" s="766"/>
      <c r="CU391" s="766"/>
      <c r="CV391" s="766"/>
    </row>
    <row r="392" ht="15.75" customHeight="1">
      <c r="A392" s="714"/>
      <c r="B392" s="760"/>
      <c r="C392" s="593"/>
      <c r="D392" s="593"/>
      <c r="E392" s="593"/>
      <c r="F392" s="593"/>
      <c r="G392" s="761"/>
      <c r="H392" s="761"/>
      <c r="I392" s="761"/>
      <c r="J392" s="761"/>
      <c r="K392" s="761"/>
      <c r="L392" s="761"/>
      <c r="M392" s="762"/>
      <c r="N392" s="714"/>
      <c r="O392" s="714"/>
      <c r="P392" s="714"/>
      <c r="Q392" s="714"/>
      <c r="R392" s="714"/>
      <c r="S392" s="714"/>
      <c r="T392" s="763"/>
      <c r="U392" s="714"/>
      <c r="V392" s="762"/>
      <c r="W392" s="714"/>
      <c r="X392" s="762"/>
      <c r="Y392" s="762"/>
      <c r="Z392" s="762"/>
      <c r="AA392" s="714"/>
      <c r="AB392" s="762"/>
      <c r="AC392" s="714"/>
      <c r="AD392" s="714"/>
      <c r="AE392" s="714"/>
      <c r="AF392" s="714"/>
      <c r="AG392" s="714"/>
      <c r="AH392" s="714"/>
      <c r="AI392" s="714"/>
      <c r="AJ392" s="714"/>
      <c r="AK392" s="714"/>
      <c r="AL392" s="761"/>
      <c r="AM392" s="762"/>
      <c r="AN392" s="762"/>
      <c r="AO392" s="761"/>
      <c r="AP392" s="761"/>
      <c r="AQ392" s="762"/>
      <c r="AR392" s="593"/>
      <c r="AS392" s="714"/>
      <c r="AT392" s="714"/>
      <c r="AU392" s="714"/>
      <c r="AV392" s="714"/>
      <c r="AW392" s="714"/>
      <c r="AX392" s="593"/>
      <c r="AY392" s="714"/>
      <c r="AZ392" s="714"/>
      <c r="BA392" s="714"/>
      <c r="BB392" s="714"/>
      <c r="BC392" s="714"/>
      <c r="BD392" s="593"/>
      <c r="BE392" s="714"/>
      <c r="BF392" s="714"/>
      <c r="BG392" s="714"/>
      <c r="BH392" s="714"/>
      <c r="BI392" s="714"/>
      <c r="BJ392" s="714"/>
      <c r="BK392" s="593"/>
      <c r="BL392" s="714"/>
      <c r="BM392" s="714"/>
      <c r="BN392" s="714"/>
      <c r="BO392" s="714"/>
      <c r="BP392" s="714"/>
      <c r="BQ392" s="593"/>
      <c r="BR392" s="593"/>
      <c r="BS392" s="714"/>
      <c r="BT392" s="714"/>
      <c r="BU392" s="714"/>
      <c r="BV392" s="714"/>
      <c r="BW392" s="593"/>
      <c r="BX392" s="714"/>
      <c r="BY392" s="714"/>
      <c r="BZ392" s="714"/>
      <c r="CA392" s="714"/>
      <c r="CB392" s="714"/>
      <c r="CC392" s="714"/>
      <c r="CD392" s="759"/>
      <c r="CE392" s="714"/>
      <c r="CF392" s="765"/>
      <c r="CG392" s="765"/>
      <c r="CH392" s="765"/>
      <c r="CI392" s="765"/>
      <c r="CJ392" s="765"/>
      <c r="CK392" s="765"/>
      <c r="CL392" s="714"/>
      <c r="CM392" s="714"/>
      <c r="CN392" s="714"/>
      <c r="CO392" s="714"/>
      <c r="CP392" s="714"/>
      <c r="CQ392" s="714"/>
      <c r="CR392" s="714"/>
      <c r="CS392" s="714"/>
      <c r="CT392" s="766"/>
      <c r="CU392" s="766"/>
      <c r="CV392" s="766"/>
    </row>
    <row r="393" ht="15.75" customHeight="1">
      <c r="A393" s="714"/>
      <c r="B393" s="760"/>
      <c r="C393" s="593"/>
      <c r="D393" s="593"/>
      <c r="E393" s="593"/>
      <c r="F393" s="593"/>
      <c r="G393" s="761"/>
      <c r="H393" s="761"/>
      <c r="I393" s="761"/>
      <c r="J393" s="761"/>
      <c r="K393" s="761"/>
      <c r="L393" s="761"/>
      <c r="M393" s="762"/>
      <c r="N393" s="714"/>
      <c r="O393" s="714"/>
      <c r="P393" s="714"/>
      <c r="Q393" s="714"/>
      <c r="R393" s="714"/>
      <c r="S393" s="714"/>
      <c r="T393" s="763"/>
      <c r="U393" s="714"/>
      <c r="V393" s="762"/>
      <c r="W393" s="714"/>
      <c r="X393" s="762"/>
      <c r="Y393" s="762"/>
      <c r="Z393" s="762"/>
      <c r="AA393" s="714"/>
      <c r="AB393" s="762"/>
      <c r="AC393" s="714"/>
      <c r="AD393" s="714"/>
      <c r="AE393" s="714"/>
      <c r="AF393" s="714"/>
      <c r="AG393" s="714"/>
      <c r="AH393" s="714"/>
      <c r="AI393" s="714"/>
      <c r="AJ393" s="714"/>
      <c r="AK393" s="714"/>
      <c r="AL393" s="761"/>
      <c r="AM393" s="762"/>
      <c r="AN393" s="762"/>
      <c r="AO393" s="761"/>
      <c r="AP393" s="761"/>
      <c r="AQ393" s="762"/>
      <c r="AR393" s="593"/>
      <c r="AS393" s="714"/>
      <c r="AT393" s="714"/>
      <c r="AU393" s="714"/>
      <c r="AV393" s="714"/>
      <c r="AW393" s="714"/>
      <c r="AX393" s="593"/>
      <c r="AY393" s="714"/>
      <c r="AZ393" s="714"/>
      <c r="BA393" s="714"/>
      <c r="BB393" s="714"/>
      <c r="BC393" s="714"/>
      <c r="BD393" s="593"/>
      <c r="BE393" s="714"/>
      <c r="BF393" s="714"/>
      <c r="BG393" s="714"/>
      <c r="BH393" s="714"/>
      <c r="BI393" s="714"/>
      <c r="BJ393" s="714"/>
      <c r="BK393" s="593"/>
      <c r="BL393" s="714"/>
      <c r="BM393" s="714"/>
      <c r="BN393" s="714"/>
      <c r="BO393" s="714"/>
      <c r="BP393" s="714"/>
      <c r="BQ393" s="593"/>
      <c r="BR393" s="593"/>
      <c r="BS393" s="714"/>
      <c r="BT393" s="714"/>
      <c r="BU393" s="714"/>
      <c r="BV393" s="714"/>
      <c r="BW393" s="593"/>
      <c r="BX393" s="714"/>
      <c r="BY393" s="714"/>
      <c r="BZ393" s="714"/>
      <c r="CA393" s="714"/>
      <c r="CB393" s="714"/>
      <c r="CC393" s="714"/>
      <c r="CD393" s="759"/>
      <c r="CE393" s="714"/>
      <c r="CF393" s="765"/>
      <c r="CG393" s="765"/>
      <c r="CH393" s="765"/>
      <c r="CI393" s="765"/>
      <c r="CJ393" s="765"/>
      <c r="CK393" s="765"/>
      <c r="CL393" s="714"/>
      <c r="CM393" s="714"/>
      <c r="CN393" s="714"/>
      <c r="CO393" s="714"/>
      <c r="CP393" s="714"/>
      <c r="CQ393" s="714"/>
      <c r="CR393" s="714"/>
      <c r="CS393" s="714"/>
      <c r="CT393" s="766"/>
      <c r="CU393" s="766"/>
      <c r="CV393" s="766"/>
    </row>
    <row r="394" ht="15.75" customHeight="1">
      <c r="A394" s="714"/>
      <c r="B394" s="760"/>
      <c r="C394" s="593"/>
      <c r="D394" s="593"/>
      <c r="E394" s="593"/>
      <c r="F394" s="593"/>
      <c r="G394" s="761"/>
      <c r="H394" s="761"/>
      <c r="I394" s="761"/>
      <c r="J394" s="761"/>
      <c r="K394" s="761"/>
      <c r="L394" s="761"/>
      <c r="M394" s="762"/>
      <c r="N394" s="714"/>
      <c r="O394" s="714"/>
      <c r="P394" s="714"/>
      <c r="Q394" s="714"/>
      <c r="R394" s="714"/>
      <c r="S394" s="714"/>
      <c r="T394" s="763"/>
      <c r="U394" s="714"/>
      <c r="V394" s="762"/>
      <c r="W394" s="714"/>
      <c r="X394" s="762"/>
      <c r="Y394" s="762"/>
      <c r="Z394" s="762"/>
      <c r="AA394" s="714"/>
      <c r="AB394" s="762"/>
      <c r="AC394" s="714"/>
      <c r="AD394" s="714"/>
      <c r="AE394" s="714"/>
      <c r="AF394" s="714"/>
      <c r="AG394" s="714"/>
      <c r="AH394" s="714"/>
      <c r="AI394" s="714"/>
      <c r="AJ394" s="714"/>
      <c r="AK394" s="714"/>
      <c r="AL394" s="761"/>
      <c r="AM394" s="762"/>
      <c r="AN394" s="762"/>
      <c r="AO394" s="761"/>
      <c r="AP394" s="761"/>
      <c r="AQ394" s="762"/>
      <c r="AR394" s="593"/>
      <c r="AS394" s="714"/>
      <c r="AT394" s="714"/>
      <c r="AU394" s="714"/>
      <c r="AV394" s="714"/>
      <c r="AW394" s="714"/>
      <c r="AX394" s="593"/>
      <c r="AY394" s="714"/>
      <c r="AZ394" s="714"/>
      <c r="BA394" s="714"/>
      <c r="BB394" s="714"/>
      <c r="BC394" s="714"/>
      <c r="BD394" s="593"/>
      <c r="BE394" s="714"/>
      <c r="BF394" s="714"/>
      <c r="BG394" s="714"/>
      <c r="BH394" s="714"/>
      <c r="BI394" s="714"/>
      <c r="BJ394" s="714"/>
      <c r="BK394" s="593"/>
      <c r="BL394" s="714"/>
      <c r="BM394" s="714"/>
      <c r="BN394" s="714"/>
      <c r="BO394" s="714"/>
      <c r="BP394" s="714"/>
      <c r="BQ394" s="593"/>
      <c r="BR394" s="593"/>
      <c r="BS394" s="714"/>
      <c r="BT394" s="714"/>
      <c r="BU394" s="714"/>
      <c r="BV394" s="714"/>
      <c r="BW394" s="593"/>
      <c r="BX394" s="714"/>
      <c r="BY394" s="714"/>
      <c r="BZ394" s="714"/>
      <c r="CA394" s="714"/>
      <c r="CB394" s="714"/>
      <c r="CC394" s="714"/>
      <c r="CD394" s="759"/>
      <c r="CE394" s="714"/>
      <c r="CF394" s="765"/>
      <c r="CG394" s="765"/>
      <c r="CH394" s="765"/>
      <c r="CI394" s="765"/>
      <c r="CJ394" s="765"/>
      <c r="CK394" s="765"/>
      <c r="CL394" s="714"/>
      <c r="CM394" s="714"/>
      <c r="CN394" s="714"/>
      <c r="CO394" s="714"/>
      <c r="CP394" s="714"/>
      <c r="CQ394" s="714"/>
      <c r="CR394" s="714"/>
      <c r="CS394" s="714"/>
      <c r="CT394" s="766"/>
      <c r="CU394" s="766"/>
      <c r="CV394" s="766"/>
    </row>
    <row r="395" ht="15.75" customHeight="1">
      <c r="A395" s="714"/>
      <c r="B395" s="760"/>
      <c r="C395" s="593"/>
      <c r="D395" s="593"/>
      <c r="E395" s="593"/>
      <c r="F395" s="593"/>
      <c r="G395" s="761"/>
      <c r="H395" s="761"/>
      <c r="I395" s="761"/>
      <c r="J395" s="761"/>
      <c r="K395" s="761"/>
      <c r="L395" s="761"/>
      <c r="M395" s="762"/>
      <c r="N395" s="714"/>
      <c r="O395" s="714"/>
      <c r="P395" s="714"/>
      <c r="Q395" s="714"/>
      <c r="R395" s="714"/>
      <c r="S395" s="714"/>
      <c r="T395" s="763"/>
      <c r="U395" s="714"/>
      <c r="V395" s="762"/>
      <c r="W395" s="714"/>
      <c r="X395" s="762"/>
      <c r="Y395" s="762"/>
      <c r="Z395" s="762"/>
      <c r="AA395" s="714"/>
      <c r="AB395" s="762"/>
      <c r="AC395" s="714"/>
      <c r="AD395" s="714"/>
      <c r="AE395" s="714"/>
      <c r="AF395" s="714"/>
      <c r="AG395" s="714"/>
      <c r="AH395" s="714"/>
      <c r="AI395" s="714"/>
      <c r="AJ395" s="714"/>
      <c r="AK395" s="714"/>
      <c r="AL395" s="761"/>
      <c r="AM395" s="762"/>
      <c r="AN395" s="762"/>
      <c r="AO395" s="761"/>
      <c r="AP395" s="761"/>
      <c r="AQ395" s="762"/>
      <c r="AR395" s="593"/>
      <c r="AS395" s="714"/>
      <c r="AT395" s="714"/>
      <c r="AU395" s="714"/>
      <c r="AV395" s="714"/>
      <c r="AW395" s="714"/>
      <c r="AX395" s="593"/>
      <c r="AY395" s="714"/>
      <c r="AZ395" s="714"/>
      <c r="BA395" s="714"/>
      <c r="BB395" s="714"/>
      <c r="BC395" s="714"/>
      <c r="BD395" s="593"/>
      <c r="BE395" s="714"/>
      <c r="BF395" s="714"/>
      <c r="BG395" s="714"/>
      <c r="BH395" s="714"/>
      <c r="BI395" s="714"/>
      <c r="BJ395" s="714"/>
      <c r="BK395" s="593"/>
      <c r="BL395" s="714"/>
      <c r="BM395" s="714"/>
      <c r="BN395" s="714"/>
      <c r="BO395" s="714"/>
      <c r="BP395" s="714"/>
      <c r="BQ395" s="593"/>
      <c r="BR395" s="593"/>
      <c r="BS395" s="714"/>
      <c r="BT395" s="714"/>
      <c r="BU395" s="714"/>
      <c r="BV395" s="714"/>
      <c r="BW395" s="593"/>
      <c r="BX395" s="714"/>
      <c r="BY395" s="714"/>
      <c r="BZ395" s="714"/>
      <c r="CA395" s="714"/>
      <c r="CB395" s="714"/>
      <c r="CC395" s="714"/>
      <c r="CD395" s="759"/>
      <c r="CE395" s="714"/>
      <c r="CF395" s="765"/>
      <c r="CG395" s="765"/>
      <c r="CH395" s="765"/>
      <c r="CI395" s="765"/>
      <c r="CJ395" s="765"/>
      <c r="CK395" s="765"/>
      <c r="CL395" s="714"/>
      <c r="CM395" s="714"/>
      <c r="CN395" s="714"/>
      <c r="CO395" s="714"/>
      <c r="CP395" s="714"/>
      <c r="CQ395" s="714"/>
      <c r="CR395" s="714"/>
      <c r="CS395" s="714"/>
      <c r="CT395" s="766"/>
      <c r="CU395" s="766"/>
      <c r="CV395" s="766"/>
    </row>
    <row r="396" ht="15.75" customHeight="1">
      <c r="A396" s="714"/>
      <c r="B396" s="760"/>
      <c r="C396" s="593"/>
      <c r="D396" s="593"/>
      <c r="E396" s="593"/>
      <c r="F396" s="593"/>
      <c r="G396" s="761"/>
      <c r="H396" s="761"/>
      <c r="I396" s="761"/>
      <c r="J396" s="761"/>
      <c r="K396" s="761"/>
      <c r="L396" s="761"/>
      <c r="M396" s="762"/>
      <c r="N396" s="714"/>
      <c r="O396" s="714"/>
      <c r="P396" s="714"/>
      <c r="Q396" s="714"/>
      <c r="R396" s="714"/>
      <c r="S396" s="714"/>
      <c r="T396" s="763"/>
      <c r="U396" s="714"/>
      <c r="V396" s="762"/>
      <c r="W396" s="714"/>
      <c r="X396" s="762"/>
      <c r="Y396" s="762"/>
      <c r="Z396" s="762"/>
      <c r="AA396" s="714"/>
      <c r="AB396" s="762"/>
      <c r="AC396" s="714"/>
      <c r="AD396" s="714"/>
      <c r="AE396" s="714"/>
      <c r="AF396" s="714"/>
      <c r="AG396" s="714"/>
      <c r="AH396" s="714"/>
      <c r="AI396" s="714"/>
      <c r="AJ396" s="714"/>
      <c r="AK396" s="714"/>
      <c r="AL396" s="761"/>
      <c r="AM396" s="762"/>
      <c r="AN396" s="762"/>
      <c r="AO396" s="761"/>
      <c r="AP396" s="761"/>
      <c r="AQ396" s="762"/>
      <c r="AR396" s="593"/>
      <c r="AS396" s="714"/>
      <c r="AT396" s="714"/>
      <c r="AU396" s="714"/>
      <c r="AV396" s="714"/>
      <c r="AW396" s="714"/>
      <c r="AX396" s="593"/>
      <c r="AY396" s="714"/>
      <c r="AZ396" s="714"/>
      <c r="BA396" s="714"/>
      <c r="BB396" s="714"/>
      <c r="BC396" s="714"/>
      <c r="BD396" s="593"/>
      <c r="BE396" s="714"/>
      <c r="BF396" s="714"/>
      <c r="BG396" s="714"/>
      <c r="BH396" s="714"/>
      <c r="BI396" s="714"/>
      <c r="BJ396" s="714"/>
      <c r="BK396" s="593"/>
      <c r="BL396" s="714"/>
      <c r="BM396" s="714"/>
      <c r="BN396" s="714"/>
      <c r="BO396" s="714"/>
      <c r="BP396" s="714"/>
      <c r="BQ396" s="593"/>
      <c r="BR396" s="593"/>
      <c r="BS396" s="714"/>
      <c r="BT396" s="714"/>
      <c r="BU396" s="714"/>
      <c r="BV396" s="714"/>
      <c r="BW396" s="593"/>
      <c r="BX396" s="714"/>
      <c r="BY396" s="714"/>
      <c r="BZ396" s="714"/>
      <c r="CA396" s="714"/>
      <c r="CB396" s="714"/>
      <c r="CC396" s="714"/>
      <c r="CD396" s="759"/>
      <c r="CE396" s="714"/>
      <c r="CF396" s="765"/>
      <c r="CG396" s="765"/>
      <c r="CH396" s="765"/>
      <c r="CI396" s="765"/>
      <c r="CJ396" s="765"/>
      <c r="CK396" s="765"/>
      <c r="CL396" s="714"/>
      <c r="CM396" s="714"/>
      <c r="CN396" s="714"/>
      <c r="CO396" s="714"/>
      <c r="CP396" s="714"/>
      <c r="CQ396" s="714"/>
      <c r="CR396" s="714"/>
      <c r="CS396" s="714"/>
      <c r="CT396" s="766"/>
      <c r="CU396" s="766"/>
      <c r="CV396" s="766"/>
    </row>
    <row r="397" ht="15.75" customHeight="1">
      <c r="A397" s="714"/>
      <c r="B397" s="760"/>
      <c r="C397" s="593"/>
      <c r="D397" s="593"/>
      <c r="E397" s="593"/>
      <c r="F397" s="593"/>
      <c r="G397" s="761"/>
      <c r="H397" s="761"/>
      <c r="I397" s="761"/>
      <c r="J397" s="761"/>
      <c r="K397" s="761"/>
      <c r="L397" s="761"/>
      <c r="M397" s="762"/>
      <c r="N397" s="714"/>
      <c r="O397" s="714"/>
      <c r="P397" s="714"/>
      <c r="Q397" s="714"/>
      <c r="R397" s="714"/>
      <c r="S397" s="714"/>
      <c r="T397" s="763"/>
      <c r="U397" s="714"/>
      <c r="V397" s="762"/>
      <c r="W397" s="714"/>
      <c r="X397" s="762"/>
      <c r="Y397" s="762"/>
      <c r="Z397" s="762"/>
      <c r="AA397" s="714"/>
      <c r="AB397" s="762"/>
      <c r="AC397" s="714"/>
      <c r="AD397" s="714"/>
      <c r="AE397" s="714"/>
      <c r="AF397" s="714"/>
      <c r="AG397" s="714"/>
      <c r="AH397" s="714"/>
      <c r="AI397" s="714"/>
      <c r="AJ397" s="714"/>
      <c r="AK397" s="714"/>
      <c r="AL397" s="761"/>
      <c r="AM397" s="762"/>
      <c r="AN397" s="762"/>
      <c r="AO397" s="761"/>
      <c r="AP397" s="761"/>
      <c r="AQ397" s="762"/>
      <c r="AR397" s="593"/>
      <c r="AS397" s="714"/>
      <c r="AT397" s="714"/>
      <c r="AU397" s="714"/>
      <c r="AV397" s="714"/>
      <c r="AW397" s="714"/>
      <c r="AX397" s="593"/>
      <c r="AY397" s="714"/>
      <c r="AZ397" s="714"/>
      <c r="BA397" s="714"/>
      <c r="BB397" s="714"/>
      <c r="BC397" s="714"/>
      <c r="BD397" s="593"/>
      <c r="BE397" s="714"/>
      <c r="BF397" s="714"/>
      <c r="BG397" s="714"/>
      <c r="BH397" s="714"/>
      <c r="BI397" s="714"/>
      <c r="BJ397" s="714"/>
      <c r="BK397" s="593"/>
      <c r="BL397" s="714"/>
      <c r="BM397" s="714"/>
      <c r="BN397" s="714"/>
      <c r="BO397" s="714"/>
      <c r="BP397" s="714"/>
      <c r="BQ397" s="593"/>
      <c r="BR397" s="593"/>
      <c r="BS397" s="714"/>
      <c r="BT397" s="714"/>
      <c r="BU397" s="714"/>
      <c r="BV397" s="714"/>
      <c r="BW397" s="593"/>
      <c r="BX397" s="714"/>
      <c r="BY397" s="714"/>
      <c r="BZ397" s="714"/>
      <c r="CA397" s="714"/>
      <c r="CB397" s="714"/>
      <c r="CC397" s="714"/>
      <c r="CD397" s="759"/>
      <c r="CE397" s="714"/>
      <c r="CF397" s="765"/>
      <c r="CG397" s="765"/>
      <c r="CH397" s="765"/>
      <c r="CI397" s="765"/>
      <c r="CJ397" s="765"/>
      <c r="CK397" s="765"/>
      <c r="CL397" s="714"/>
      <c r="CM397" s="714"/>
      <c r="CN397" s="714"/>
      <c r="CO397" s="714"/>
      <c r="CP397" s="714"/>
      <c r="CQ397" s="714"/>
      <c r="CR397" s="714"/>
      <c r="CS397" s="714"/>
      <c r="CT397" s="766"/>
      <c r="CU397" s="766"/>
      <c r="CV397" s="766"/>
    </row>
    <row r="398" ht="15.75" customHeight="1">
      <c r="A398" s="714"/>
      <c r="B398" s="760"/>
      <c r="C398" s="593"/>
      <c r="D398" s="593"/>
      <c r="E398" s="593"/>
      <c r="F398" s="593"/>
      <c r="G398" s="761"/>
      <c r="H398" s="761"/>
      <c r="I398" s="761"/>
      <c r="J398" s="761"/>
      <c r="K398" s="761"/>
      <c r="L398" s="761"/>
      <c r="M398" s="762"/>
      <c r="N398" s="714"/>
      <c r="O398" s="714"/>
      <c r="P398" s="714"/>
      <c r="Q398" s="714"/>
      <c r="R398" s="714"/>
      <c r="S398" s="714"/>
      <c r="T398" s="763"/>
      <c r="U398" s="714"/>
      <c r="V398" s="762"/>
      <c r="W398" s="714"/>
      <c r="X398" s="762"/>
      <c r="Y398" s="762"/>
      <c r="Z398" s="762"/>
      <c r="AA398" s="714"/>
      <c r="AB398" s="762"/>
      <c r="AC398" s="714"/>
      <c r="AD398" s="714"/>
      <c r="AE398" s="714"/>
      <c r="AF398" s="714"/>
      <c r="AG398" s="714"/>
      <c r="AH398" s="714"/>
      <c r="AI398" s="714"/>
      <c r="AJ398" s="714"/>
      <c r="AK398" s="714"/>
      <c r="AL398" s="761"/>
      <c r="AM398" s="762"/>
      <c r="AN398" s="762"/>
      <c r="AO398" s="761"/>
      <c r="AP398" s="761"/>
      <c r="AQ398" s="762"/>
      <c r="AR398" s="593"/>
      <c r="AS398" s="714"/>
      <c r="AT398" s="714"/>
      <c r="AU398" s="714"/>
      <c r="AV398" s="714"/>
      <c r="AW398" s="714"/>
      <c r="AX398" s="593"/>
      <c r="AY398" s="714"/>
      <c r="AZ398" s="714"/>
      <c r="BA398" s="714"/>
      <c r="BB398" s="714"/>
      <c r="BC398" s="714"/>
      <c r="BD398" s="593"/>
      <c r="BE398" s="714"/>
      <c r="BF398" s="714"/>
      <c r="BG398" s="714"/>
      <c r="BH398" s="714"/>
      <c r="BI398" s="714"/>
      <c r="BJ398" s="714"/>
      <c r="BK398" s="593"/>
      <c r="BL398" s="714"/>
      <c r="BM398" s="714"/>
      <c r="BN398" s="714"/>
      <c r="BO398" s="714"/>
      <c r="BP398" s="714"/>
      <c r="BQ398" s="593"/>
      <c r="BR398" s="593"/>
      <c r="BS398" s="714"/>
      <c r="BT398" s="714"/>
      <c r="BU398" s="714"/>
      <c r="BV398" s="714"/>
      <c r="BW398" s="593"/>
      <c r="BX398" s="714"/>
      <c r="BY398" s="714"/>
      <c r="BZ398" s="714"/>
      <c r="CA398" s="714"/>
      <c r="CB398" s="714"/>
      <c r="CC398" s="714"/>
      <c r="CD398" s="759"/>
      <c r="CE398" s="714"/>
      <c r="CF398" s="765"/>
      <c r="CG398" s="765"/>
      <c r="CH398" s="765"/>
      <c r="CI398" s="765"/>
      <c r="CJ398" s="765"/>
      <c r="CK398" s="765"/>
      <c r="CL398" s="714"/>
      <c r="CM398" s="714"/>
      <c r="CN398" s="714"/>
      <c r="CO398" s="714"/>
      <c r="CP398" s="714"/>
      <c r="CQ398" s="714"/>
      <c r="CR398" s="714"/>
      <c r="CS398" s="714"/>
      <c r="CT398" s="766"/>
      <c r="CU398" s="766"/>
      <c r="CV398" s="766"/>
    </row>
    <row r="399" ht="15.75" customHeight="1">
      <c r="A399" s="714"/>
      <c r="B399" s="760"/>
      <c r="C399" s="593"/>
      <c r="D399" s="593"/>
      <c r="E399" s="593"/>
      <c r="F399" s="593"/>
      <c r="G399" s="761"/>
      <c r="H399" s="761"/>
      <c r="I399" s="761"/>
      <c r="J399" s="761"/>
      <c r="K399" s="761"/>
      <c r="L399" s="761"/>
      <c r="M399" s="762"/>
      <c r="N399" s="714"/>
      <c r="O399" s="714"/>
      <c r="P399" s="714"/>
      <c r="Q399" s="714"/>
      <c r="R399" s="714"/>
      <c r="S399" s="714"/>
      <c r="T399" s="763"/>
      <c r="U399" s="714"/>
      <c r="V399" s="762"/>
      <c r="W399" s="714"/>
      <c r="X399" s="762"/>
      <c r="Y399" s="762"/>
      <c r="Z399" s="762"/>
      <c r="AA399" s="714"/>
      <c r="AB399" s="762"/>
      <c r="AC399" s="714"/>
      <c r="AD399" s="714"/>
      <c r="AE399" s="714"/>
      <c r="AF399" s="714"/>
      <c r="AG399" s="714"/>
      <c r="AH399" s="714"/>
      <c r="AI399" s="714"/>
      <c r="AJ399" s="714"/>
      <c r="AK399" s="714"/>
      <c r="AL399" s="761"/>
      <c r="AM399" s="762"/>
      <c r="AN399" s="762"/>
      <c r="AO399" s="761"/>
      <c r="AP399" s="761"/>
      <c r="AQ399" s="762"/>
      <c r="AR399" s="593"/>
      <c r="AS399" s="714"/>
      <c r="AT399" s="714"/>
      <c r="AU399" s="714"/>
      <c r="AV399" s="714"/>
      <c r="AW399" s="714"/>
      <c r="AX399" s="593"/>
      <c r="AY399" s="714"/>
      <c r="AZ399" s="714"/>
      <c r="BA399" s="714"/>
      <c r="BB399" s="714"/>
      <c r="BC399" s="714"/>
      <c r="BD399" s="593"/>
      <c r="BE399" s="714"/>
      <c r="BF399" s="714"/>
      <c r="BG399" s="714"/>
      <c r="BH399" s="714"/>
      <c r="BI399" s="714"/>
      <c r="BJ399" s="714"/>
      <c r="BK399" s="593"/>
      <c r="BL399" s="714"/>
      <c r="BM399" s="714"/>
      <c r="BN399" s="714"/>
      <c r="BO399" s="714"/>
      <c r="BP399" s="714"/>
      <c r="BQ399" s="593"/>
      <c r="BR399" s="593"/>
      <c r="BS399" s="714"/>
      <c r="BT399" s="714"/>
      <c r="BU399" s="714"/>
      <c r="BV399" s="714"/>
      <c r="BW399" s="593"/>
      <c r="BX399" s="714"/>
      <c r="BY399" s="714"/>
      <c r="BZ399" s="714"/>
      <c r="CA399" s="714"/>
      <c r="CB399" s="714"/>
      <c r="CC399" s="714"/>
      <c r="CD399" s="759"/>
      <c r="CE399" s="714"/>
      <c r="CF399" s="765"/>
      <c r="CG399" s="765"/>
      <c r="CH399" s="765"/>
      <c r="CI399" s="765"/>
      <c r="CJ399" s="765"/>
      <c r="CK399" s="765"/>
      <c r="CL399" s="714"/>
      <c r="CM399" s="714"/>
      <c r="CN399" s="714"/>
      <c r="CO399" s="714"/>
      <c r="CP399" s="714"/>
      <c r="CQ399" s="714"/>
      <c r="CR399" s="714"/>
      <c r="CS399" s="714"/>
      <c r="CT399" s="766"/>
      <c r="CU399" s="766"/>
      <c r="CV399" s="766"/>
    </row>
    <row r="400" ht="15.75" customHeight="1">
      <c r="A400" s="714"/>
      <c r="B400" s="760"/>
      <c r="C400" s="593"/>
      <c r="D400" s="593"/>
      <c r="E400" s="593"/>
      <c r="F400" s="593"/>
      <c r="G400" s="761"/>
      <c r="H400" s="761"/>
      <c r="I400" s="761"/>
      <c r="J400" s="761"/>
      <c r="K400" s="761"/>
      <c r="L400" s="761"/>
      <c r="M400" s="762"/>
      <c r="N400" s="714"/>
      <c r="O400" s="714"/>
      <c r="P400" s="714"/>
      <c r="Q400" s="714"/>
      <c r="R400" s="714"/>
      <c r="S400" s="714"/>
      <c r="T400" s="763"/>
      <c r="U400" s="714"/>
      <c r="V400" s="762"/>
      <c r="W400" s="714"/>
      <c r="X400" s="762"/>
      <c r="Y400" s="762"/>
      <c r="Z400" s="762"/>
      <c r="AA400" s="714"/>
      <c r="AB400" s="762"/>
      <c r="AC400" s="714"/>
      <c r="AD400" s="714"/>
      <c r="AE400" s="714"/>
      <c r="AF400" s="714"/>
      <c r="AG400" s="714"/>
      <c r="AH400" s="714"/>
      <c r="AI400" s="714"/>
      <c r="AJ400" s="714"/>
      <c r="AK400" s="714"/>
      <c r="AL400" s="761"/>
      <c r="AM400" s="762"/>
      <c r="AN400" s="762"/>
      <c r="AO400" s="761"/>
      <c r="AP400" s="761"/>
      <c r="AQ400" s="762"/>
      <c r="AR400" s="593"/>
      <c r="AS400" s="714"/>
      <c r="AT400" s="714"/>
      <c r="AU400" s="714"/>
      <c r="AV400" s="714"/>
      <c r="AW400" s="714"/>
      <c r="AX400" s="593"/>
      <c r="AY400" s="714"/>
      <c r="AZ400" s="714"/>
      <c r="BA400" s="714"/>
      <c r="BB400" s="714"/>
      <c r="BC400" s="714"/>
      <c r="BD400" s="593"/>
      <c r="BE400" s="714"/>
      <c r="BF400" s="714"/>
      <c r="BG400" s="714"/>
      <c r="BH400" s="714"/>
      <c r="BI400" s="714"/>
      <c r="BJ400" s="714"/>
      <c r="BK400" s="593"/>
      <c r="BL400" s="714"/>
      <c r="BM400" s="714"/>
      <c r="BN400" s="714"/>
      <c r="BO400" s="714"/>
      <c r="BP400" s="714"/>
      <c r="BQ400" s="593"/>
      <c r="BR400" s="593"/>
      <c r="BS400" s="714"/>
      <c r="BT400" s="714"/>
      <c r="BU400" s="714"/>
      <c r="BV400" s="714"/>
      <c r="BW400" s="593"/>
      <c r="BX400" s="714"/>
      <c r="BY400" s="714"/>
      <c r="BZ400" s="714"/>
      <c r="CA400" s="714"/>
      <c r="CB400" s="714"/>
      <c r="CC400" s="714"/>
      <c r="CD400" s="759"/>
      <c r="CE400" s="714"/>
      <c r="CF400" s="765"/>
      <c r="CG400" s="765"/>
      <c r="CH400" s="765"/>
      <c r="CI400" s="765"/>
      <c r="CJ400" s="765"/>
      <c r="CK400" s="765"/>
      <c r="CL400" s="714"/>
      <c r="CM400" s="714"/>
      <c r="CN400" s="714"/>
      <c r="CO400" s="714"/>
      <c r="CP400" s="714"/>
      <c r="CQ400" s="714"/>
      <c r="CR400" s="714"/>
      <c r="CS400" s="714"/>
      <c r="CT400" s="766"/>
      <c r="CU400" s="766"/>
      <c r="CV400" s="766"/>
    </row>
    <row r="401" ht="15.75" customHeight="1">
      <c r="A401" s="714"/>
      <c r="B401" s="760"/>
      <c r="C401" s="593"/>
      <c r="D401" s="593"/>
      <c r="E401" s="593"/>
      <c r="F401" s="593"/>
      <c r="G401" s="761"/>
      <c r="H401" s="761"/>
      <c r="I401" s="761"/>
      <c r="J401" s="761"/>
      <c r="K401" s="761"/>
      <c r="L401" s="761"/>
      <c r="M401" s="762"/>
      <c r="N401" s="714"/>
      <c r="O401" s="714"/>
      <c r="P401" s="714"/>
      <c r="Q401" s="714"/>
      <c r="R401" s="714"/>
      <c r="S401" s="714"/>
      <c r="T401" s="763"/>
      <c r="U401" s="714"/>
      <c r="V401" s="762"/>
      <c r="W401" s="714"/>
      <c r="X401" s="762"/>
      <c r="Y401" s="762"/>
      <c r="Z401" s="762"/>
      <c r="AA401" s="714"/>
      <c r="AB401" s="762"/>
      <c r="AC401" s="714"/>
      <c r="AD401" s="714"/>
      <c r="AE401" s="714"/>
      <c r="AF401" s="714"/>
      <c r="AG401" s="714"/>
      <c r="AH401" s="714"/>
      <c r="AI401" s="714"/>
      <c r="AJ401" s="714"/>
      <c r="AK401" s="714"/>
      <c r="AL401" s="761"/>
      <c r="AM401" s="762"/>
      <c r="AN401" s="762"/>
      <c r="AO401" s="761"/>
      <c r="AP401" s="761"/>
      <c r="AQ401" s="762"/>
      <c r="AR401" s="593"/>
      <c r="AS401" s="714"/>
      <c r="AT401" s="714"/>
      <c r="AU401" s="714"/>
      <c r="AV401" s="714"/>
      <c r="AW401" s="714"/>
      <c r="AX401" s="593"/>
      <c r="AY401" s="714"/>
      <c r="AZ401" s="714"/>
      <c r="BA401" s="714"/>
      <c r="BB401" s="714"/>
      <c r="BC401" s="714"/>
      <c r="BD401" s="593"/>
      <c r="BE401" s="714"/>
      <c r="BF401" s="714"/>
      <c r="BG401" s="714"/>
      <c r="BH401" s="714"/>
      <c r="BI401" s="714"/>
      <c r="BJ401" s="714"/>
      <c r="BK401" s="593"/>
      <c r="BL401" s="714"/>
      <c r="BM401" s="714"/>
      <c r="BN401" s="714"/>
      <c r="BO401" s="714"/>
      <c r="BP401" s="714"/>
      <c r="BQ401" s="593"/>
      <c r="BR401" s="593"/>
      <c r="BS401" s="714"/>
      <c r="BT401" s="714"/>
      <c r="BU401" s="714"/>
      <c r="BV401" s="714"/>
      <c r="BW401" s="593"/>
      <c r="BX401" s="714"/>
      <c r="BY401" s="714"/>
      <c r="BZ401" s="714"/>
      <c r="CA401" s="714"/>
      <c r="CB401" s="714"/>
      <c r="CC401" s="714"/>
      <c r="CD401" s="759"/>
      <c r="CE401" s="714"/>
      <c r="CF401" s="765"/>
      <c r="CG401" s="765"/>
      <c r="CH401" s="765"/>
      <c r="CI401" s="765"/>
      <c r="CJ401" s="765"/>
      <c r="CK401" s="765"/>
      <c r="CL401" s="714"/>
      <c r="CM401" s="714"/>
      <c r="CN401" s="714"/>
      <c r="CO401" s="714"/>
      <c r="CP401" s="714"/>
      <c r="CQ401" s="714"/>
      <c r="CR401" s="714"/>
      <c r="CS401" s="714"/>
      <c r="CT401" s="766"/>
      <c r="CU401" s="766"/>
      <c r="CV401" s="766"/>
    </row>
    <row r="402" ht="15.75" customHeight="1">
      <c r="A402" s="714"/>
      <c r="B402" s="760"/>
      <c r="C402" s="593"/>
      <c r="D402" s="593"/>
      <c r="E402" s="593"/>
      <c r="F402" s="593"/>
      <c r="G402" s="761"/>
      <c r="H402" s="761"/>
      <c r="I402" s="761"/>
      <c r="J402" s="761"/>
      <c r="K402" s="761"/>
      <c r="L402" s="761"/>
      <c r="M402" s="762"/>
      <c r="N402" s="714"/>
      <c r="O402" s="714"/>
      <c r="P402" s="714"/>
      <c r="Q402" s="714"/>
      <c r="R402" s="714"/>
      <c r="S402" s="714"/>
      <c r="T402" s="763"/>
      <c r="U402" s="714"/>
      <c r="V402" s="762"/>
      <c r="W402" s="714"/>
      <c r="X402" s="762"/>
      <c r="Y402" s="762"/>
      <c r="Z402" s="762"/>
      <c r="AA402" s="714"/>
      <c r="AB402" s="762"/>
      <c r="AC402" s="714"/>
      <c r="AD402" s="714"/>
      <c r="AE402" s="714"/>
      <c r="AF402" s="714"/>
      <c r="AG402" s="714"/>
      <c r="AH402" s="714"/>
      <c r="AI402" s="714"/>
      <c r="AJ402" s="714"/>
      <c r="AK402" s="714"/>
      <c r="AL402" s="761"/>
      <c r="AM402" s="762"/>
      <c r="AN402" s="762"/>
      <c r="AO402" s="761"/>
      <c r="AP402" s="761"/>
      <c r="AQ402" s="762"/>
      <c r="AR402" s="593"/>
      <c r="AS402" s="714"/>
      <c r="AT402" s="714"/>
      <c r="AU402" s="714"/>
      <c r="AV402" s="714"/>
      <c r="AW402" s="714"/>
      <c r="AX402" s="593"/>
      <c r="AY402" s="714"/>
      <c r="AZ402" s="714"/>
      <c r="BA402" s="714"/>
      <c r="BB402" s="714"/>
      <c r="BC402" s="714"/>
      <c r="BD402" s="593"/>
      <c r="BE402" s="714"/>
      <c r="BF402" s="714"/>
      <c r="BG402" s="714"/>
      <c r="BH402" s="714"/>
      <c r="BI402" s="714"/>
      <c r="BJ402" s="714"/>
      <c r="BK402" s="593"/>
      <c r="BL402" s="714"/>
      <c r="BM402" s="714"/>
      <c r="BN402" s="714"/>
      <c r="BO402" s="714"/>
      <c r="BP402" s="714"/>
      <c r="BQ402" s="593"/>
      <c r="BR402" s="593"/>
      <c r="BS402" s="714"/>
      <c r="BT402" s="714"/>
      <c r="BU402" s="714"/>
      <c r="BV402" s="714"/>
      <c r="BW402" s="593"/>
      <c r="BX402" s="714"/>
      <c r="BY402" s="714"/>
      <c r="BZ402" s="714"/>
      <c r="CA402" s="714"/>
      <c r="CB402" s="714"/>
      <c r="CC402" s="714"/>
      <c r="CD402" s="759"/>
      <c r="CE402" s="714"/>
      <c r="CF402" s="765"/>
      <c r="CG402" s="765"/>
      <c r="CH402" s="765"/>
      <c r="CI402" s="765"/>
      <c r="CJ402" s="765"/>
      <c r="CK402" s="765"/>
      <c r="CL402" s="714"/>
      <c r="CM402" s="714"/>
      <c r="CN402" s="714"/>
      <c r="CO402" s="714"/>
      <c r="CP402" s="714"/>
      <c r="CQ402" s="714"/>
      <c r="CR402" s="714"/>
      <c r="CS402" s="714"/>
      <c r="CT402" s="766"/>
      <c r="CU402" s="766"/>
      <c r="CV402" s="766"/>
    </row>
    <row r="403" ht="15.75" customHeight="1">
      <c r="A403" s="714"/>
      <c r="B403" s="760"/>
      <c r="C403" s="593"/>
      <c r="D403" s="593"/>
      <c r="E403" s="593"/>
      <c r="F403" s="593"/>
      <c r="G403" s="761"/>
      <c r="H403" s="761"/>
      <c r="I403" s="761"/>
      <c r="J403" s="761"/>
      <c r="K403" s="761"/>
      <c r="L403" s="761"/>
      <c r="M403" s="762"/>
      <c r="N403" s="714"/>
      <c r="O403" s="714"/>
      <c r="P403" s="714"/>
      <c r="Q403" s="714"/>
      <c r="R403" s="714"/>
      <c r="S403" s="714"/>
      <c r="T403" s="763"/>
      <c r="U403" s="714"/>
      <c r="V403" s="762"/>
      <c r="W403" s="714"/>
      <c r="X403" s="762"/>
      <c r="Y403" s="762"/>
      <c r="Z403" s="762"/>
      <c r="AA403" s="714"/>
      <c r="AB403" s="762"/>
      <c r="AC403" s="714"/>
      <c r="AD403" s="714"/>
      <c r="AE403" s="714"/>
      <c r="AF403" s="714"/>
      <c r="AG403" s="714"/>
      <c r="AH403" s="714"/>
      <c r="AI403" s="714"/>
      <c r="AJ403" s="714"/>
      <c r="AK403" s="714"/>
      <c r="AL403" s="761"/>
      <c r="AM403" s="762"/>
      <c r="AN403" s="762"/>
      <c r="AO403" s="761"/>
      <c r="AP403" s="761"/>
      <c r="AQ403" s="762"/>
      <c r="AR403" s="593"/>
      <c r="AS403" s="714"/>
      <c r="AT403" s="714"/>
      <c r="AU403" s="714"/>
      <c r="AV403" s="714"/>
      <c r="AW403" s="714"/>
      <c r="AX403" s="593"/>
      <c r="AY403" s="714"/>
      <c r="AZ403" s="714"/>
      <c r="BA403" s="714"/>
      <c r="BB403" s="714"/>
      <c r="BC403" s="714"/>
      <c r="BD403" s="593"/>
      <c r="BE403" s="714"/>
      <c r="BF403" s="714"/>
      <c r="BG403" s="714"/>
      <c r="BH403" s="714"/>
      <c r="BI403" s="714"/>
      <c r="BJ403" s="714"/>
      <c r="BK403" s="593"/>
      <c r="BL403" s="714"/>
      <c r="BM403" s="714"/>
      <c r="BN403" s="714"/>
      <c r="BO403" s="714"/>
      <c r="BP403" s="714"/>
      <c r="BQ403" s="593"/>
      <c r="BR403" s="593"/>
      <c r="BS403" s="714"/>
      <c r="BT403" s="714"/>
      <c r="BU403" s="714"/>
      <c r="BV403" s="714"/>
      <c r="BW403" s="593"/>
      <c r="BX403" s="714"/>
      <c r="BY403" s="714"/>
      <c r="BZ403" s="714"/>
      <c r="CA403" s="714"/>
      <c r="CB403" s="714"/>
      <c r="CC403" s="714"/>
      <c r="CD403" s="759"/>
      <c r="CE403" s="714"/>
      <c r="CF403" s="765"/>
      <c r="CG403" s="765"/>
      <c r="CH403" s="765"/>
      <c r="CI403" s="765"/>
      <c r="CJ403" s="765"/>
      <c r="CK403" s="765"/>
      <c r="CL403" s="714"/>
      <c r="CM403" s="714"/>
      <c r="CN403" s="714"/>
      <c r="CO403" s="714"/>
      <c r="CP403" s="714"/>
      <c r="CQ403" s="714"/>
      <c r="CR403" s="714"/>
      <c r="CS403" s="714"/>
      <c r="CT403" s="766"/>
      <c r="CU403" s="766"/>
      <c r="CV403" s="766"/>
    </row>
    <row r="404" ht="15.75" customHeight="1">
      <c r="A404" s="714"/>
      <c r="B404" s="760"/>
      <c r="C404" s="593"/>
      <c r="D404" s="593"/>
      <c r="E404" s="593"/>
      <c r="F404" s="593"/>
      <c r="G404" s="761"/>
      <c r="H404" s="761"/>
      <c r="I404" s="761"/>
      <c r="J404" s="761"/>
      <c r="K404" s="761"/>
      <c r="L404" s="761"/>
      <c r="M404" s="762"/>
      <c r="N404" s="714"/>
      <c r="O404" s="714"/>
      <c r="P404" s="714"/>
      <c r="Q404" s="714"/>
      <c r="R404" s="714"/>
      <c r="S404" s="714"/>
      <c r="T404" s="763"/>
      <c r="U404" s="714"/>
      <c r="V404" s="762"/>
      <c r="W404" s="714"/>
      <c r="X404" s="762"/>
      <c r="Y404" s="762"/>
      <c r="Z404" s="762"/>
      <c r="AA404" s="714"/>
      <c r="AB404" s="762"/>
      <c r="AC404" s="714"/>
      <c r="AD404" s="714"/>
      <c r="AE404" s="714"/>
      <c r="AF404" s="714"/>
      <c r="AG404" s="714"/>
      <c r="AH404" s="714"/>
      <c r="AI404" s="714"/>
      <c r="AJ404" s="714"/>
      <c r="AK404" s="714"/>
      <c r="AL404" s="761"/>
      <c r="AM404" s="762"/>
      <c r="AN404" s="762"/>
      <c r="AO404" s="761"/>
      <c r="AP404" s="761"/>
      <c r="AQ404" s="762"/>
      <c r="AR404" s="593"/>
      <c r="AS404" s="714"/>
      <c r="AT404" s="714"/>
      <c r="AU404" s="714"/>
      <c r="AV404" s="714"/>
      <c r="AW404" s="714"/>
      <c r="AX404" s="593"/>
      <c r="AY404" s="714"/>
      <c r="AZ404" s="714"/>
      <c r="BA404" s="714"/>
      <c r="BB404" s="714"/>
      <c r="BC404" s="714"/>
      <c r="BD404" s="593"/>
      <c r="BE404" s="714"/>
      <c r="BF404" s="714"/>
      <c r="BG404" s="714"/>
      <c r="BH404" s="714"/>
      <c r="BI404" s="714"/>
      <c r="BJ404" s="714"/>
      <c r="BK404" s="593"/>
      <c r="BL404" s="714"/>
      <c r="BM404" s="714"/>
      <c r="BN404" s="714"/>
      <c r="BO404" s="714"/>
      <c r="BP404" s="714"/>
      <c r="BQ404" s="593"/>
      <c r="BR404" s="593"/>
      <c r="BS404" s="714"/>
      <c r="BT404" s="714"/>
      <c r="BU404" s="714"/>
      <c r="BV404" s="714"/>
      <c r="BW404" s="593"/>
      <c r="BX404" s="714"/>
      <c r="BY404" s="714"/>
      <c r="BZ404" s="714"/>
      <c r="CA404" s="714"/>
      <c r="CB404" s="714"/>
      <c r="CC404" s="714"/>
      <c r="CD404" s="759"/>
      <c r="CE404" s="714"/>
      <c r="CF404" s="765"/>
      <c r="CG404" s="765"/>
      <c r="CH404" s="765"/>
      <c r="CI404" s="765"/>
      <c r="CJ404" s="765"/>
      <c r="CK404" s="765"/>
      <c r="CL404" s="714"/>
      <c r="CM404" s="714"/>
      <c r="CN404" s="714"/>
      <c r="CO404" s="714"/>
      <c r="CP404" s="714"/>
      <c r="CQ404" s="714"/>
      <c r="CR404" s="714"/>
      <c r="CS404" s="714"/>
      <c r="CT404" s="766"/>
      <c r="CU404" s="766"/>
      <c r="CV404" s="766"/>
    </row>
    <row r="405" ht="15.75" customHeight="1">
      <c r="A405" s="714"/>
      <c r="B405" s="760"/>
      <c r="C405" s="593"/>
      <c r="D405" s="593"/>
      <c r="E405" s="593"/>
      <c r="F405" s="593"/>
      <c r="G405" s="761"/>
      <c r="H405" s="761"/>
      <c r="I405" s="761"/>
      <c r="J405" s="761"/>
      <c r="K405" s="761"/>
      <c r="L405" s="761"/>
      <c r="M405" s="762"/>
      <c r="N405" s="714"/>
      <c r="O405" s="714"/>
      <c r="P405" s="714"/>
      <c r="Q405" s="714"/>
      <c r="R405" s="714"/>
      <c r="S405" s="714"/>
      <c r="T405" s="763"/>
      <c r="U405" s="714"/>
      <c r="V405" s="762"/>
      <c r="W405" s="714"/>
      <c r="X405" s="762"/>
      <c r="Y405" s="762"/>
      <c r="Z405" s="762"/>
      <c r="AA405" s="714"/>
      <c r="AB405" s="762"/>
      <c r="AC405" s="714"/>
      <c r="AD405" s="714"/>
      <c r="AE405" s="714"/>
      <c r="AF405" s="714"/>
      <c r="AG405" s="714"/>
      <c r="AH405" s="714"/>
      <c r="AI405" s="714"/>
      <c r="AJ405" s="714"/>
      <c r="AK405" s="714"/>
      <c r="AL405" s="761"/>
      <c r="AM405" s="762"/>
      <c r="AN405" s="762"/>
      <c r="AO405" s="761"/>
      <c r="AP405" s="761"/>
      <c r="AQ405" s="762"/>
      <c r="AR405" s="593"/>
      <c r="AS405" s="714"/>
      <c r="AT405" s="714"/>
      <c r="AU405" s="714"/>
      <c r="AV405" s="714"/>
      <c r="AW405" s="714"/>
      <c r="AX405" s="593"/>
      <c r="AY405" s="714"/>
      <c r="AZ405" s="714"/>
      <c r="BA405" s="714"/>
      <c r="BB405" s="714"/>
      <c r="BC405" s="714"/>
      <c r="BD405" s="593"/>
      <c r="BE405" s="714"/>
      <c r="BF405" s="714"/>
      <c r="BG405" s="714"/>
      <c r="BH405" s="714"/>
      <c r="BI405" s="714"/>
      <c r="BJ405" s="714"/>
      <c r="BK405" s="593"/>
      <c r="BL405" s="714"/>
      <c r="BM405" s="714"/>
      <c r="BN405" s="714"/>
      <c r="BO405" s="714"/>
      <c r="BP405" s="714"/>
      <c r="BQ405" s="593"/>
      <c r="BR405" s="593"/>
      <c r="BS405" s="714"/>
      <c r="BT405" s="714"/>
      <c r="BU405" s="714"/>
      <c r="BV405" s="714"/>
      <c r="BW405" s="593"/>
      <c r="BX405" s="714"/>
      <c r="BY405" s="714"/>
      <c r="BZ405" s="714"/>
      <c r="CA405" s="714"/>
      <c r="CB405" s="714"/>
      <c r="CC405" s="714"/>
      <c r="CD405" s="759"/>
      <c r="CE405" s="714"/>
      <c r="CF405" s="765"/>
      <c r="CG405" s="765"/>
      <c r="CH405" s="765"/>
      <c r="CI405" s="765"/>
      <c r="CJ405" s="765"/>
      <c r="CK405" s="765"/>
      <c r="CL405" s="714"/>
      <c r="CM405" s="714"/>
      <c r="CN405" s="714"/>
      <c r="CO405" s="714"/>
      <c r="CP405" s="714"/>
      <c r="CQ405" s="714"/>
      <c r="CR405" s="714"/>
      <c r="CS405" s="714"/>
      <c r="CT405" s="766"/>
      <c r="CU405" s="766"/>
      <c r="CV405" s="766"/>
    </row>
    <row r="406" ht="15.75" customHeight="1">
      <c r="A406" s="714"/>
      <c r="B406" s="760"/>
      <c r="C406" s="593"/>
      <c r="D406" s="593"/>
      <c r="E406" s="593"/>
      <c r="F406" s="593"/>
      <c r="G406" s="761"/>
      <c r="H406" s="761"/>
      <c r="I406" s="761"/>
      <c r="J406" s="761"/>
      <c r="K406" s="761"/>
      <c r="L406" s="761"/>
      <c r="M406" s="762"/>
      <c r="N406" s="714"/>
      <c r="O406" s="714"/>
      <c r="P406" s="714"/>
      <c r="Q406" s="714"/>
      <c r="R406" s="714"/>
      <c r="S406" s="714"/>
      <c r="T406" s="763"/>
      <c r="U406" s="714"/>
      <c r="V406" s="762"/>
      <c r="W406" s="714"/>
      <c r="X406" s="762"/>
      <c r="Y406" s="762"/>
      <c r="Z406" s="762"/>
      <c r="AA406" s="714"/>
      <c r="AB406" s="762"/>
      <c r="AC406" s="714"/>
      <c r="AD406" s="714"/>
      <c r="AE406" s="714"/>
      <c r="AF406" s="714"/>
      <c r="AG406" s="714"/>
      <c r="AH406" s="714"/>
      <c r="AI406" s="714"/>
      <c r="AJ406" s="714"/>
      <c r="AK406" s="714"/>
      <c r="AL406" s="761"/>
      <c r="AM406" s="762"/>
      <c r="AN406" s="762"/>
      <c r="AO406" s="761"/>
      <c r="AP406" s="761"/>
      <c r="AQ406" s="762"/>
      <c r="AR406" s="593"/>
      <c r="AS406" s="714"/>
      <c r="AT406" s="714"/>
      <c r="AU406" s="714"/>
      <c r="AV406" s="714"/>
      <c r="AW406" s="714"/>
      <c r="AX406" s="593"/>
      <c r="AY406" s="714"/>
      <c r="AZ406" s="714"/>
      <c r="BA406" s="714"/>
      <c r="BB406" s="714"/>
      <c r="BC406" s="714"/>
      <c r="BD406" s="593"/>
      <c r="BE406" s="714"/>
      <c r="BF406" s="714"/>
      <c r="BG406" s="714"/>
      <c r="BH406" s="714"/>
      <c r="BI406" s="714"/>
      <c r="BJ406" s="714"/>
      <c r="BK406" s="593"/>
      <c r="BL406" s="714"/>
      <c r="BM406" s="714"/>
      <c r="BN406" s="714"/>
      <c r="BO406" s="714"/>
      <c r="BP406" s="714"/>
      <c r="BQ406" s="593"/>
      <c r="BR406" s="593"/>
      <c r="BS406" s="714"/>
      <c r="BT406" s="714"/>
      <c r="BU406" s="714"/>
      <c r="BV406" s="714"/>
      <c r="BW406" s="593"/>
      <c r="BX406" s="714"/>
      <c r="BY406" s="714"/>
      <c r="BZ406" s="714"/>
      <c r="CA406" s="714"/>
      <c r="CB406" s="714"/>
      <c r="CC406" s="714"/>
      <c r="CD406" s="759"/>
      <c r="CE406" s="714"/>
      <c r="CF406" s="765"/>
      <c r="CG406" s="765"/>
      <c r="CH406" s="765"/>
      <c r="CI406" s="765"/>
      <c r="CJ406" s="765"/>
      <c r="CK406" s="765"/>
      <c r="CL406" s="714"/>
      <c r="CM406" s="714"/>
      <c r="CN406" s="714"/>
      <c r="CO406" s="714"/>
      <c r="CP406" s="714"/>
      <c r="CQ406" s="714"/>
      <c r="CR406" s="714"/>
      <c r="CS406" s="714"/>
      <c r="CT406" s="766"/>
      <c r="CU406" s="766"/>
      <c r="CV406" s="766"/>
    </row>
    <row r="407" ht="15.75" customHeight="1">
      <c r="A407" s="714"/>
      <c r="B407" s="760"/>
      <c r="C407" s="593"/>
      <c r="D407" s="593"/>
      <c r="E407" s="593"/>
      <c r="F407" s="593"/>
      <c r="G407" s="761"/>
      <c r="H407" s="761"/>
      <c r="I407" s="761"/>
      <c r="J407" s="761"/>
      <c r="K407" s="761"/>
      <c r="L407" s="761"/>
      <c r="M407" s="762"/>
      <c r="N407" s="714"/>
      <c r="O407" s="714"/>
      <c r="P407" s="714"/>
      <c r="Q407" s="714"/>
      <c r="R407" s="714"/>
      <c r="S407" s="714"/>
      <c r="T407" s="763"/>
      <c r="U407" s="714"/>
      <c r="V407" s="762"/>
      <c r="W407" s="714"/>
      <c r="X407" s="762"/>
      <c r="Y407" s="762"/>
      <c r="Z407" s="762"/>
      <c r="AA407" s="714"/>
      <c r="AB407" s="762"/>
      <c r="AC407" s="714"/>
      <c r="AD407" s="714"/>
      <c r="AE407" s="714"/>
      <c r="AF407" s="714"/>
      <c r="AG407" s="714"/>
      <c r="AH407" s="714"/>
      <c r="AI407" s="714"/>
      <c r="AJ407" s="714"/>
      <c r="AK407" s="714"/>
      <c r="AL407" s="761"/>
      <c r="AM407" s="762"/>
      <c r="AN407" s="762"/>
      <c r="AO407" s="761"/>
      <c r="AP407" s="761"/>
      <c r="AQ407" s="762"/>
      <c r="AR407" s="593"/>
      <c r="AS407" s="714"/>
      <c r="AT407" s="714"/>
      <c r="AU407" s="714"/>
      <c r="AV407" s="714"/>
      <c r="AW407" s="714"/>
      <c r="AX407" s="593"/>
      <c r="AY407" s="714"/>
      <c r="AZ407" s="714"/>
      <c r="BA407" s="714"/>
      <c r="BB407" s="714"/>
      <c r="BC407" s="714"/>
      <c r="BD407" s="593"/>
      <c r="BE407" s="714"/>
      <c r="BF407" s="714"/>
      <c r="BG407" s="714"/>
      <c r="BH407" s="714"/>
      <c r="BI407" s="714"/>
      <c r="BJ407" s="714"/>
      <c r="BK407" s="593"/>
      <c r="BL407" s="714"/>
      <c r="BM407" s="714"/>
      <c r="BN407" s="714"/>
      <c r="BO407" s="714"/>
      <c r="BP407" s="714"/>
      <c r="BQ407" s="593"/>
      <c r="BR407" s="593"/>
      <c r="BS407" s="714"/>
      <c r="BT407" s="714"/>
      <c r="BU407" s="714"/>
      <c r="BV407" s="714"/>
      <c r="BW407" s="593"/>
      <c r="BX407" s="714"/>
      <c r="BY407" s="714"/>
      <c r="BZ407" s="714"/>
      <c r="CA407" s="714"/>
      <c r="CB407" s="714"/>
      <c r="CC407" s="714"/>
      <c r="CD407" s="759"/>
      <c r="CE407" s="714"/>
      <c r="CF407" s="765"/>
      <c r="CG407" s="765"/>
      <c r="CH407" s="765"/>
      <c r="CI407" s="765"/>
      <c r="CJ407" s="765"/>
      <c r="CK407" s="765"/>
      <c r="CL407" s="714"/>
      <c r="CM407" s="714"/>
      <c r="CN407" s="714"/>
      <c r="CO407" s="714"/>
      <c r="CP407" s="714"/>
      <c r="CQ407" s="714"/>
      <c r="CR407" s="714"/>
      <c r="CS407" s="714"/>
      <c r="CT407" s="766"/>
      <c r="CU407" s="766"/>
      <c r="CV407" s="766"/>
    </row>
    <row r="408" ht="15.75" customHeight="1">
      <c r="A408" s="714"/>
      <c r="B408" s="760"/>
      <c r="C408" s="593"/>
      <c r="D408" s="593"/>
      <c r="E408" s="593"/>
      <c r="F408" s="593"/>
      <c r="G408" s="761"/>
      <c r="H408" s="761"/>
      <c r="I408" s="761"/>
      <c r="J408" s="761"/>
      <c r="K408" s="761"/>
      <c r="L408" s="761"/>
      <c r="M408" s="762"/>
      <c r="N408" s="714"/>
      <c r="O408" s="714"/>
      <c r="P408" s="714"/>
      <c r="Q408" s="714"/>
      <c r="R408" s="714"/>
      <c r="S408" s="714"/>
      <c r="T408" s="763"/>
      <c r="U408" s="714"/>
      <c r="V408" s="762"/>
      <c r="W408" s="714"/>
      <c r="X408" s="762"/>
      <c r="Y408" s="762"/>
      <c r="Z408" s="762"/>
      <c r="AA408" s="714"/>
      <c r="AB408" s="762"/>
      <c r="AC408" s="714"/>
      <c r="AD408" s="714"/>
      <c r="AE408" s="714"/>
      <c r="AF408" s="714"/>
      <c r="AG408" s="714"/>
      <c r="AH408" s="714"/>
      <c r="AI408" s="714"/>
      <c r="AJ408" s="714"/>
      <c r="AK408" s="714"/>
      <c r="AL408" s="761"/>
      <c r="AM408" s="762"/>
      <c r="AN408" s="762"/>
      <c r="AO408" s="761"/>
      <c r="AP408" s="761"/>
      <c r="AQ408" s="762"/>
      <c r="AR408" s="593"/>
      <c r="AS408" s="714"/>
      <c r="AT408" s="714"/>
      <c r="AU408" s="714"/>
      <c r="AV408" s="714"/>
      <c r="AW408" s="714"/>
      <c r="AX408" s="593"/>
      <c r="AY408" s="714"/>
      <c r="AZ408" s="714"/>
      <c r="BA408" s="714"/>
      <c r="BB408" s="714"/>
      <c r="BC408" s="714"/>
      <c r="BD408" s="593"/>
      <c r="BE408" s="714"/>
      <c r="BF408" s="714"/>
      <c r="BG408" s="714"/>
      <c r="BH408" s="714"/>
      <c r="BI408" s="714"/>
      <c r="BJ408" s="714"/>
      <c r="BK408" s="593"/>
      <c r="BL408" s="714"/>
      <c r="BM408" s="714"/>
      <c r="BN408" s="714"/>
      <c r="BO408" s="714"/>
      <c r="BP408" s="714"/>
      <c r="BQ408" s="593"/>
      <c r="BR408" s="593"/>
      <c r="BS408" s="714"/>
      <c r="BT408" s="714"/>
      <c r="BU408" s="714"/>
      <c r="BV408" s="714"/>
      <c r="BW408" s="593"/>
      <c r="BX408" s="714"/>
      <c r="BY408" s="714"/>
      <c r="BZ408" s="714"/>
      <c r="CA408" s="714"/>
      <c r="CB408" s="714"/>
      <c r="CC408" s="714"/>
      <c r="CD408" s="759"/>
      <c r="CE408" s="714"/>
      <c r="CF408" s="765"/>
      <c r="CG408" s="765"/>
      <c r="CH408" s="765"/>
      <c r="CI408" s="765"/>
      <c r="CJ408" s="765"/>
      <c r="CK408" s="765"/>
      <c r="CL408" s="714"/>
      <c r="CM408" s="714"/>
      <c r="CN408" s="714"/>
      <c r="CO408" s="714"/>
      <c r="CP408" s="714"/>
      <c r="CQ408" s="714"/>
      <c r="CR408" s="714"/>
      <c r="CS408" s="714"/>
      <c r="CT408" s="766"/>
      <c r="CU408" s="766"/>
      <c r="CV408" s="766"/>
    </row>
    <row r="409" ht="15.75" customHeight="1">
      <c r="A409" s="714"/>
      <c r="B409" s="760"/>
      <c r="C409" s="593"/>
      <c r="D409" s="593"/>
      <c r="E409" s="593"/>
      <c r="F409" s="593"/>
      <c r="G409" s="761"/>
      <c r="H409" s="761"/>
      <c r="I409" s="761"/>
      <c r="J409" s="761"/>
      <c r="K409" s="761"/>
      <c r="L409" s="761"/>
      <c r="M409" s="762"/>
      <c r="N409" s="714"/>
      <c r="O409" s="714"/>
      <c r="P409" s="714"/>
      <c r="Q409" s="714"/>
      <c r="R409" s="714"/>
      <c r="S409" s="714"/>
      <c r="T409" s="763"/>
      <c r="U409" s="714"/>
      <c r="V409" s="762"/>
      <c r="W409" s="714"/>
      <c r="X409" s="762"/>
      <c r="Y409" s="762"/>
      <c r="Z409" s="762"/>
      <c r="AA409" s="714"/>
      <c r="AB409" s="762"/>
      <c r="AC409" s="714"/>
      <c r="AD409" s="714"/>
      <c r="AE409" s="714"/>
      <c r="AF409" s="714"/>
      <c r="AG409" s="714"/>
      <c r="AH409" s="714"/>
      <c r="AI409" s="714"/>
      <c r="AJ409" s="714"/>
      <c r="AK409" s="714"/>
      <c r="AL409" s="761"/>
      <c r="AM409" s="762"/>
      <c r="AN409" s="762"/>
      <c r="AO409" s="761"/>
      <c r="AP409" s="761"/>
      <c r="AQ409" s="762"/>
      <c r="AR409" s="593"/>
      <c r="AS409" s="714"/>
      <c r="AT409" s="714"/>
      <c r="AU409" s="714"/>
      <c r="AV409" s="714"/>
      <c r="AW409" s="714"/>
      <c r="AX409" s="593"/>
      <c r="AY409" s="714"/>
      <c r="AZ409" s="714"/>
      <c r="BA409" s="714"/>
      <c r="BB409" s="714"/>
      <c r="BC409" s="714"/>
      <c r="BD409" s="593"/>
      <c r="BE409" s="714"/>
      <c r="BF409" s="714"/>
      <c r="BG409" s="714"/>
      <c r="BH409" s="714"/>
      <c r="BI409" s="714"/>
      <c r="BJ409" s="714"/>
      <c r="BK409" s="593"/>
      <c r="BL409" s="714"/>
      <c r="BM409" s="714"/>
      <c r="BN409" s="714"/>
      <c r="BO409" s="714"/>
      <c r="BP409" s="714"/>
      <c r="BQ409" s="593"/>
      <c r="BR409" s="593"/>
      <c r="BS409" s="714"/>
      <c r="BT409" s="714"/>
      <c r="BU409" s="714"/>
      <c r="BV409" s="714"/>
      <c r="BW409" s="593"/>
      <c r="BX409" s="714"/>
      <c r="BY409" s="714"/>
      <c r="BZ409" s="714"/>
      <c r="CA409" s="714"/>
      <c r="CB409" s="714"/>
      <c r="CC409" s="714"/>
      <c r="CD409" s="759"/>
      <c r="CE409" s="714"/>
      <c r="CF409" s="765"/>
      <c r="CG409" s="765"/>
      <c r="CH409" s="765"/>
      <c r="CI409" s="765"/>
      <c r="CJ409" s="765"/>
      <c r="CK409" s="765"/>
      <c r="CL409" s="714"/>
      <c r="CM409" s="714"/>
      <c r="CN409" s="714"/>
      <c r="CO409" s="714"/>
      <c r="CP409" s="714"/>
      <c r="CQ409" s="714"/>
      <c r="CR409" s="714"/>
      <c r="CS409" s="714"/>
      <c r="CT409" s="766"/>
      <c r="CU409" s="766"/>
      <c r="CV409" s="766"/>
    </row>
    <row r="410" ht="15.75" customHeight="1">
      <c r="A410" s="714"/>
      <c r="B410" s="760"/>
      <c r="C410" s="593"/>
      <c r="D410" s="593"/>
      <c r="E410" s="593"/>
      <c r="F410" s="593"/>
      <c r="G410" s="761"/>
      <c r="H410" s="761"/>
      <c r="I410" s="761"/>
      <c r="J410" s="761"/>
      <c r="K410" s="761"/>
      <c r="L410" s="761"/>
      <c r="M410" s="762"/>
      <c r="N410" s="714"/>
      <c r="O410" s="714"/>
      <c r="P410" s="714"/>
      <c r="Q410" s="714"/>
      <c r="R410" s="714"/>
      <c r="S410" s="714"/>
      <c r="T410" s="763"/>
      <c r="U410" s="714"/>
      <c r="V410" s="762"/>
      <c r="W410" s="714"/>
      <c r="X410" s="762"/>
      <c r="Y410" s="762"/>
      <c r="Z410" s="762"/>
      <c r="AA410" s="714"/>
      <c r="AB410" s="762"/>
      <c r="AC410" s="714"/>
      <c r="AD410" s="714"/>
      <c r="AE410" s="714"/>
      <c r="AF410" s="714"/>
      <c r="AG410" s="714"/>
      <c r="AH410" s="714"/>
      <c r="AI410" s="714"/>
      <c r="AJ410" s="714"/>
      <c r="AK410" s="714"/>
      <c r="AL410" s="761"/>
      <c r="AM410" s="762"/>
      <c r="AN410" s="762"/>
      <c r="AO410" s="761"/>
      <c r="AP410" s="761"/>
      <c r="AQ410" s="762"/>
      <c r="AR410" s="593"/>
      <c r="AS410" s="714"/>
      <c r="AT410" s="714"/>
      <c r="AU410" s="714"/>
      <c r="AV410" s="714"/>
      <c r="AW410" s="714"/>
      <c r="AX410" s="593"/>
      <c r="AY410" s="714"/>
      <c r="AZ410" s="714"/>
      <c r="BA410" s="714"/>
      <c r="BB410" s="714"/>
      <c r="BC410" s="714"/>
      <c r="BD410" s="593"/>
      <c r="BE410" s="714"/>
      <c r="BF410" s="714"/>
      <c r="BG410" s="714"/>
      <c r="BH410" s="714"/>
      <c r="BI410" s="714"/>
      <c r="BJ410" s="714"/>
      <c r="BK410" s="593"/>
      <c r="BL410" s="714"/>
      <c r="BM410" s="714"/>
      <c r="BN410" s="714"/>
      <c r="BO410" s="714"/>
      <c r="BP410" s="714"/>
      <c r="BQ410" s="593"/>
      <c r="BR410" s="593"/>
      <c r="BS410" s="714"/>
      <c r="BT410" s="714"/>
      <c r="BU410" s="714"/>
      <c r="BV410" s="714"/>
      <c r="BW410" s="593"/>
      <c r="BX410" s="714"/>
      <c r="BY410" s="714"/>
      <c r="BZ410" s="714"/>
      <c r="CA410" s="714"/>
      <c r="CB410" s="714"/>
      <c r="CC410" s="714"/>
      <c r="CD410" s="759"/>
      <c r="CE410" s="714"/>
      <c r="CF410" s="765"/>
      <c r="CG410" s="765"/>
      <c r="CH410" s="765"/>
      <c r="CI410" s="765"/>
      <c r="CJ410" s="765"/>
      <c r="CK410" s="765"/>
      <c r="CL410" s="714"/>
      <c r="CM410" s="714"/>
      <c r="CN410" s="714"/>
      <c r="CO410" s="714"/>
      <c r="CP410" s="714"/>
      <c r="CQ410" s="714"/>
      <c r="CR410" s="714"/>
      <c r="CS410" s="714"/>
      <c r="CT410" s="766"/>
      <c r="CU410" s="766"/>
      <c r="CV410" s="766"/>
    </row>
    <row r="411" ht="15.75" customHeight="1">
      <c r="A411" s="714"/>
      <c r="B411" s="760"/>
      <c r="C411" s="593"/>
      <c r="D411" s="593"/>
      <c r="E411" s="593"/>
      <c r="F411" s="593"/>
      <c r="G411" s="761"/>
      <c r="H411" s="761"/>
      <c r="I411" s="761"/>
      <c r="J411" s="761"/>
      <c r="K411" s="761"/>
      <c r="L411" s="761"/>
      <c r="M411" s="762"/>
      <c r="N411" s="714"/>
      <c r="O411" s="714"/>
      <c r="P411" s="714"/>
      <c r="Q411" s="714"/>
      <c r="R411" s="714"/>
      <c r="S411" s="714"/>
      <c r="T411" s="763"/>
      <c r="U411" s="714"/>
      <c r="V411" s="762"/>
      <c r="W411" s="714"/>
      <c r="X411" s="762"/>
      <c r="Y411" s="762"/>
      <c r="Z411" s="762"/>
      <c r="AA411" s="714"/>
      <c r="AB411" s="762"/>
      <c r="AC411" s="714"/>
      <c r="AD411" s="714"/>
      <c r="AE411" s="714"/>
      <c r="AF411" s="714"/>
      <c r="AG411" s="714"/>
      <c r="AH411" s="714"/>
      <c r="AI411" s="714"/>
      <c r="AJ411" s="714"/>
      <c r="AK411" s="714"/>
      <c r="AL411" s="761"/>
      <c r="AM411" s="762"/>
      <c r="AN411" s="762"/>
      <c r="AO411" s="761"/>
      <c r="AP411" s="761"/>
      <c r="AQ411" s="762"/>
      <c r="AR411" s="593"/>
      <c r="AS411" s="714"/>
      <c r="AT411" s="714"/>
      <c r="AU411" s="714"/>
      <c r="AV411" s="714"/>
      <c r="AW411" s="714"/>
      <c r="AX411" s="593"/>
      <c r="AY411" s="714"/>
      <c r="AZ411" s="714"/>
      <c r="BA411" s="714"/>
      <c r="BB411" s="714"/>
      <c r="BC411" s="714"/>
      <c r="BD411" s="593"/>
      <c r="BE411" s="714"/>
      <c r="BF411" s="714"/>
      <c r="BG411" s="714"/>
      <c r="BH411" s="714"/>
      <c r="BI411" s="714"/>
      <c r="BJ411" s="714"/>
      <c r="BK411" s="593"/>
      <c r="BL411" s="714"/>
      <c r="BM411" s="714"/>
      <c r="BN411" s="714"/>
      <c r="BO411" s="714"/>
      <c r="BP411" s="714"/>
      <c r="BQ411" s="593"/>
      <c r="BR411" s="593"/>
      <c r="BS411" s="714"/>
      <c r="BT411" s="714"/>
      <c r="BU411" s="714"/>
      <c r="BV411" s="714"/>
      <c r="BW411" s="593"/>
      <c r="BX411" s="714"/>
      <c r="BY411" s="714"/>
      <c r="BZ411" s="714"/>
      <c r="CA411" s="714"/>
      <c r="CB411" s="714"/>
      <c r="CC411" s="714"/>
      <c r="CD411" s="759"/>
      <c r="CE411" s="714"/>
      <c r="CF411" s="765"/>
      <c r="CG411" s="765"/>
      <c r="CH411" s="765"/>
      <c r="CI411" s="765"/>
      <c r="CJ411" s="765"/>
      <c r="CK411" s="765"/>
      <c r="CL411" s="714"/>
      <c r="CM411" s="714"/>
      <c r="CN411" s="714"/>
      <c r="CO411" s="714"/>
      <c r="CP411" s="714"/>
      <c r="CQ411" s="714"/>
      <c r="CR411" s="714"/>
      <c r="CS411" s="714"/>
      <c r="CT411" s="766"/>
      <c r="CU411" s="766"/>
      <c r="CV411" s="766"/>
    </row>
    <row r="412" ht="15.75" customHeight="1">
      <c r="A412" s="714"/>
      <c r="B412" s="760"/>
      <c r="C412" s="593"/>
      <c r="D412" s="593"/>
      <c r="E412" s="593"/>
      <c r="F412" s="593"/>
      <c r="G412" s="761"/>
      <c r="H412" s="761"/>
      <c r="I412" s="761"/>
      <c r="J412" s="761"/>
      <c r="K412" s="761"/>
      <c r="L412" s="761"/>
      <c r="M412" s="762"/>
      <c r="N412" s="714"/>
      <c r="O412" s="714"/>
      <c r="P412" s="714"/>
      <c r="Q412" s="714"/>
      <c r="R412" s="714"/>
      <c r="S412" s="714"/>
      <c r="T412" s="763"/>
      <c r="U412" s="714"/>
      <c r="V412" s="762"/>
      <c r="W412" s="714"/>
      <c r="X412" s="762"/>
      <c r="Y412" s="762"/>
      <c r="Z412" s="762"/>
      <c r="AA412" s="714"/>
      <c r="AB412" s="762"/>
      <c r="AC412" s="714"/>
      <c r="AD412" s="714"/>
      <c r="AE412" s="714"/>
      <c r="AF412" s="714"/>
      <c r="AG412" s="714"/>
      <c r="AH412" s="714"/>
      <c r="AI412" s="714"/>
      <c r="AJ412" s="714"/>
      <c r="AK412" s="714"/>
      <c r="AL412" s="761"/>
      <c r="AM412" s="762"/>
      <c r="AN412" s="762"/>
      <c r="AO412" s="761"/>
      <c r="AP412" s="761"/>
      <c r="AQ412" s="762"/>
      <c r="AR412" s="593"/>
      <c r="AS412" s="714"/>
      <c r="AT412" s="714"/>
      <c r="AU412" s="714"/>
      <c r="AV412" s="714"/>
      <c r="AW412" s="714"/>
      <c r="AX412" s="593"/>
      <c r="AY412" s="714"/>
      <c r="AZ412" s="714"/>
      <c r="BA412" s="714"/>
      <c r="BB412" s="714"/>
      <c r="BC412" s="714"/>
      <c r="BD412" s="593"/>
      <c r="BE412" s="714"/>
      <c r="BF412" s="714"/>
      <c r="BG412" s="714"/>
      <c r="BH412" s="714"/>
      <c r="BI412" s="714"/>
      <c r="BJ412" s="714"/>
      <c r="BK412" s="593"/>
      <c r="BL412" s="714"/>
      <c r="BM412" s="714"/>
      <c r="BN412" s="714"/>
      <c r="BO412" s="714"/>
      <c r="BP412" s="714"/>
      <c r="BQ412" s="593"/>
      <c r="BR412" s="593"/>
      <c r="BS412" s="714"/>
      <c r="BT412" s="714"/>
      <c r="BU412" s="714"/>
      <c r="BV412" s="714"/>
      <c r="BW412" s="593"/>
      <c r="BX412" s="714"/>
      <c r="BY412" s="714"/>
      <c r="BZ412" s="714"/>
      <c r="CA412" s="714"/>
      <c r="CB412" s="714"/>
      <c r="CC412" s="714"/>
      <c r="CD412" s="759"/>
      <c r="CE412" s="714"/>
      <c r="CF412" s="765"/>
      <c r="CG412" s="765"/>
      <c r="CH412" s="765"/>
      <c r="CI412" s="765"/>
      <c r="CJ412" s="765"/>
      <c r="CK412" s="765"/>
      <c r="CL412" s="714"/>
      <c r="CM412" s="714"/>
      <c r="CN412" s="714"/>
      <c r="CO412" s="714"/>
      <c r="CP412" s="714"/>
      <c r="CQ412" s="714"/>
      <c r="CR412" s="714"/>
      <c r="CS412" s="714"/>
      <c r="CT412" s="766"/>
      <c r="CU412" s="766"/>
      <c r="CV412" s="766"/>
    </row>
    <row r="413" ht="15.75" customHeight="1">
      <c r="A413" s="714"/>
      <c r="B413" s="760"/>
      <c r="C413" s="593"/>
      <c r="D413" s="593"/>
      <c r="E413" s="593"/>
      <c r="F413" s="593"/>
      <c r="G413" s="761"/>
      <c r="H413" s="761"/>
      <c r="I413" s="761"/>
      <c r="J413" s="761"/>
      <c r="K413" s="761"/>
      <c r="L413" s="761"/>
      <c r="M413" s="762"/>
      <c r="N413" s="714"/>
      <c r="O413" s="714"/>
      <c r="P413" s="714"/>
      <c r="Q413" s="714"/>
      <c r="R413" s="714"/>
      <c r="S413" s="714"/>
      <c r="T413" s="763"/>
      <c r="U413" s="714"/>
      <c r="V413" s="762"/>
      <c r="W413" s="714"/>
      <c r="X413" s="762"/>
      <c r="Y413" s="762"/>
      <c r="Z413" s="762"/>
      <c r="AA413" s="714"/>
      <c r="AB413" s="762"/>
      <c r="AC413" s="714"/>
      <c r="AD413" s="714"/>
      <c r="AE413" s="714"/>
      <c r="AF413" s="714"/>
      <c r="AG413" s="714"/>
      <c r="AH413" s="714"/>
      <c r="AI413" s="714"/>
      <c r="AJ413" s="714"/>
      <c r="AK413" s="714"/>
      <c r="AL413" s="761"/>
      <c r="AM413" s="762"/>
      <c r="AN413" s="762"/>
      <c r="AO413" s="761"/>
      <c r="AP413" s="761"/>
      <c r="AQ413" s="762"/>
      <c r="AR413" s="593"/>
      <c r="AS413" s="714"/>
      <c r="AT413" s="714"/>
      <c r="AU413" s="714"/>
      <c r="AV413" s="714"/>
      <c r="AW413" s="714"/>
      <c r="AX413" s="593"/>
      <c r="AY413" s="714"/>
      <c r="AZ413" s="714"/>
      <c r="BA413" s="714"/>
      <c r="BB413" s="714"/>
      <c r="BC413" s="714"/>
      <c r="BD413" s="593"/>
      <c r="BE413" s="714"/>
      <c r="BF413" s="714"/>
      <c r="BG413" s="714"/>
      <c r="BH413" s="714"/>
      <c r="BI413" s="714"/>
      <c r="BJ413" s="714"/>
      <c r="BK413" s="593"/>
      <c r="BL413" s="714"/>
      <c r="BM413" s="714"/>
      <c r="BN413" s="714"/>
      <c r="BO413" s="714"/>
      <c r="BP413" s="714"/>
      <c r="BQ413" s="593"/>
      <c r="BR413" s="593"/>
      <c r="BS413" s="714"/>
      <c r="BT413" s="714"/>
      <c r="BU413" s="714"/>
      <c r="BV413" s="714"/>
      <c r="BW413" s="593"/>
      <c r="BX413" s="714"/>
      <c r="BY413" s="714"/>
      <c r="BZ413" s="714"/>
      <c r="CA413" s="714"/>
      <c r="CB413" s="714"/>
      <c r="CC413" s="714"/>
      <c r="CD413" s="759"/>
      <c r="CE413" s="714"/>
      <c r="CF413" s="765"/>
      <c r="CG413" s="765"/>
      <c r="CH413" s="765"/>
      <c r="CI413" s="765"/>
      <c r="CJ413" s="765"/>
      <c r="CK413" s="765"/>
      <c r="CL413" s="714"/>
      <c r="CM413" s="714"/>
      <c r="CN413" s="714"/>
      <c r="CO413" s="714"/>
      <c r="CP413" s="714"/>
      <c r="CQ413" s="714"/>
      <c r="CR413" s="714"/>
      <c r="CS413" s="714"/>
      <c r="CT413" s="766"/>
      <c r="CU413" s="766"/>
      <c r="CV413" s="766"/>
    </row>
    <row r="414" ht="15.75" customHeight="1">
      <c r="A414" s="714"/>
      <c r="B414" s="760"/>
      <c r="C414" s="593"/>
      <c r="D414" s="593"/>
      <c r="E414" s="593"/>
      <c r="F414" s="593"/>
      <c r="G414" s="761"/>
      <c r="H414" s="761"/>
      <c r="I414" s="761"/>
      <c r="J414" s="761"/>
      <c r="K414" s="761"/>
      <c r="L414" s="761"/>
      <c r="M414" s="762"/>
      <c r="N414" s="714"/>
      <c r="O414" s="714"/>
      <c r="P414" s="714"/>
      <c r="Q414" s="714"/>
      <c r="R414" s="714"/>
      <c r="S414" s="714"/>
      <c r="T414" s="763"/>
      <c r="U414" s="714"/>
      <c r="V414" s="762"/>
      <c r="W414" s="714"/>
      <c r="X414" s="762"/>
      <c r="Y414" s="762"/>
      <c r="Z414" s="762"/>
      <c r="AA414" s="714"/>
      <c r="AB414" s="762"/>
      <c r="AC414" s="714"/>
      <c r="AD414" s="714"/>
      <c r="AE414" s="714"/>
      <c r="AF414" s="714"/>
      <c r="AG414" s="714"/>
      <c r="AH414" s="714"/>
      <c r="AI414" s="714"/>
      <c r="AJ414" s="714"/>
      <c r="AK414" s="714"/>
      <c r="AL414" s="761"/>
      <c r="AM414" s="762"/>
      <c r="AN414" s="762"/>
      <c r="AO414" s="761"/>
      <c r="AP414" s="761"/>
      <c r="AQ414" s="762"/>
      <c r="AR414" s="593"/>
      <c r="AS414" s="714"/>
      <c r="AT414" s="714"/>
      <c r="AU414" s="714"/>
      <c r="AV414" s="714"/>
      <c r="AW414" s="714"/>
      <c r="AX414" s="593"/>
      <c r="AY414" s="714"/>
      <c r="AZ414" s="714"/>
      <c r="BA414" s="714"/>
      <c r="BB414" s="714"/>
      <c r="BC414" s="714"/>
      <c r="BD414" s="593"/>
      <c r="BE414" s="714"/>
      <c r="BF414" s="714"/>
      <c r="BG414" s="714"/>
      <c r="BH414" s="714"/>
      <c r="BI414" s="714"/>
      <c r="BJ414" s="714"/>
      <c r="BK414" s="593"/>
      <c r="BL414" s="714"/>
      <c r="BM414" s="714"/>
      <c r="BN414" s="714"/>
      <c r="BO414" s="714"/>
      <c r="BP414" s="714"/>
      <c r="BQ414" s="593"/>
      <c r="BR414" s="593"/>
      <c r="BS414" s="714"/>
      <c r="BT414" s="714"/>
      <c r="BU414" s="714"/>
      <c r="BV414" s="714"/>
      <c r="BW414" s="593"/>
      <c r="BX414" s="714"/>
      <c r="BY414" s="714"/>
      <c r="BZ414" s="714"/>
      <c r="CA414" s="714"/>
      <c r="CB414" s="714"/>
      <c r="CC414" s="714"/>
      <c r="CD414" s="759"/>
      <c r="CE414" s="714"/>
      <c r="CF414" s="765"/>
      <c r="CG414" s="765"/>
      <c r="CH414" s="765"/>
      <c r="CI414" s="765"/>
      <c r="CJ414" s="765"/>
      <c r="CK414" s="765"/>
      <c r="CL414" s="714"/>
      <c r="CM414" s="714"/>
      <c r="CN414" s="714"/>
      <c r="CO414" s="714"/>
      <c r="CP414" s="714"/>
      <c r="CQ414" s="714"/>
      <c r="CR414" s="714"/>
      <c r="CS414" s="714"/>
      <c r="CT414" s="766"/>
      <c r="CU414" s="766"/>
      <c r="CV414" s="766"/>
    </row>
    <row r="415" ht="15.75" customHeight="1">
      <c r="A415" s="714"/>
      <c r="B415" s="760"/>
      <c r="C415" s="593"/>
      <c r="D415" s="593"/>
      <c r="E415" s="593"/>
      <c r="F415" s="593"/>
      <c r="G415" s="761"/>
      <c r="H415" s="761"/>
      <c r="I415" s="761"/>
      <c r="J415" s="761"/>
      <c r="K415" s="761"/>
      <c r="L415" s="761"/>
      <c r="M415" s="762"/>
      <c r="N415" s="714"/>
      <c r="O415" s="714"/>
      <c r="P415" s="714"/>
      <c r="Q415" s="714"/>
      <c r="R415" s="714"/>
      <c r="S415" s="714"/>
      <c r="T415" s="763"/>
      <c r="U415" s="714"/>
      <c r="V415" s="762"/>
      <c r="W415" s="714"/>
      <c r="X415" s="762"/>
      <c r="Y415" s="762"/>
      <c r="Z415" s="762"/>
      <c r="AA415" s="714"/>
      <c r="AB415" s="762"/>
      <c r="AC415" s="714"/>
      <c r="AD415" s="714"/>
      <c r="AE415" s="714"/>
      <c r="AF415" s="714"/>
      <c r="AG415" s="714"/>
      <c r="AH415" s="714"/>
      <c r="AI415" s="714"/>
      <c r="AJ415" s="714"/>
      <c r="AK415" s="714"/>
      <c r="AL415" s="761"/>
      <c r="AM415" s="762"/>
      <c r="AN415" s="762"/>
      <c r="AO415" s="761"/>
      <c r="AP415" s="761"/>
      <c r="AQ415" s="762"/>
      <c r="AR415" s="593"/>
      <c r="AS415" s="714"/>
      <c r="AT415" s="714"/>
      <c r="AU415" s="714"/>
      <c r="AV415" s="714"/>
      <c r="AW415" s="714"/>
      <c r="AX415" s="593"/>
      <c r="AY415" s="714"/>
      <c r="AZ415" s="714"/>
      <c r="BA415" s="714"/>
      <c r="BB415" s="714"/>
      <c r="BC415" s="714"/>
      <c r="BD415" s="593"/>
      <c r="BE415" s="714"/>
      <c r="BF415" s="714"/>
      <c r="BG415" s="714"/>
      <c r="BH415" s="714"/>
      <c r="BI415" s="714"/>
      <c r="BJ415" s="714"/>
      <c r="BK415" s="593"/>
      <c r="BL415" s="714"/>
      <c r="BM415" s="714"/>
      <c r="BN415" s="714"/>
      <c r="BO415" s="714"/>
      <c r="BP415" s="714"/>
      <c r="BQ415" s="593"/>
      <c r="BR415" s="593"/>
      <c r="BS415" s="714"/>
      <c r="BT415" s="714"/>
      <c r="BU415" s="714"/>
      <c r="BV415" s="714"/>
      <c r="BW415" s="593"/>
      <c r="BX415" s="714"/>
      <c r="BY415" s="714"/>
      <c r="BZ415" s="714"/>
      <c r="CA415" s="714"/>
      <c r="CB415" s="714"/>
      <c r="CC415" s="714"/>
      <c r="CD415" s="759"/>
      <c r="CE415" s="714"/>
      <c r="CF415" s="765"/>
      <c r="CG415" s="765"/>
      <c r="CH415" s="765"/>
      <c r="CI415" s="765"/>
      <c r="CJ415" s="765"/>
      <c r="CK415" s="765"/>
      <c r="CL415" s="714"/>
      <c r="CM415" s="714"/>
      <c r="CN415" s="714"/>
      <c r="CO415" s="714"/>
      <c r="CP415" s="714"/>
      <c r="CQ415" s="714"/>
      <c r="CR415" s="714"/>
      <c r="CS415" s="714"/>
      <c r="CT415" s="766"/>
      <c r="CU415" s="766"/>
      <c r="CV415" s="766"/>
    </row>
    <row r="416" ht="15.75" customHeight="1">
      <c r="A416" s="714"/>
      <c r="B416" s="760"/>
      <c r="C416" s="593"/>
      <c r="D416" s="593"/>
      <c r="E416" s="593"/>
      <c r="F416" s="593"/>
      <c r="G416" s="761"/>
      <c r="H416" s="761"/>
      <c r="I416" s="761"/>
      <c r="J416" s="761"/>
      <c r="K416" s="761"/>
      <c r="L416" s="761"/>
      <c r="M416" s="762"/>
      <c r="N416" s="714"/>
      <c r="O416" s="714"/>
      <c r="P416" s="714"/>
      <c r="Q416" s="714"/>
      <c r="R416" s="714"/>
      <c r="S416" s="714"/>
      <c r="T416" s="763"/>
      <c r="U416" s="714"/>
      <c r="V416" s="762"/>
      <c r="W416" s="714"/>
      <c r="X416" s="762"/>
      <c r="Y416" s="762"/>
      <c r="Z416" s="762"/>
      <c r="AA416" s="714"/>
      <c r="AB416" s="762"/>
      <c r="AC416" s="714"/>
      <c r="AD416" s="714"/>
      <c r="AE416" s="714"/>
      <c r="AF416" s="714"/>
      <c r="AG416" s="714"/>
      <c r="AH416" s="714"/>
      <c r="AI416" s="714"/>
      <c r="AJ416" s="714"/>
      <c r="AK416" s="714"/>
      <c r="AL416" s="761"/>
      <c r="AM416" s="762"/>
      <c r="AN416" s="762"/>
      <c r="AO416" s="761"/>
      <c r="AP416" s="761"/>
      <c r="AQ416" s="762"/>
      <c r="AR416" s="593"/>
      <c r="AS416" s="714"/>
      <c r="AT416" s="714"/>
      <c r="AU416" s="714"/>
      <c r="AV416" s="714"/>
      <c r="AW416" s="714"/>
      <c r="AX416" s="593"/>
      <c r="AY416" s="714"/>
      <c r="AZ416" s="714"/>
      <c r="BA416" s="714"/>
      <c r="BB416" s="714"/>
      <c r="BC416" s="714"/>
      <c r="BD416" s="593"/>
      <c r="BE416" s="714"/>
      <c r="BF416" s="714"/>
      <c r="BG416" s="714"/>
      <c r="BH416" s="714"/>
      <c r="BI416" s="714"/>
      <c r="BJ416" s="714"/>
      <c r="BK416" s="593"/>
      <c r="BL416" s="714"/>
      <c r="BM416" s="714"/>
      <c r="BN416" s="714"/>
      <c r="BO416" s="714"/>
      <c r="BP416" s="714"/>
      <c r="BQ416" s="593"/>
      <c r="BR416" s="593"/>
      <c r="BS416" s="714"/>
      <c r="BT416" s="714"/>
      <c r="BU416" s="714"/>
      <c r="BV416" s="714"/>
      <c r="BW416" s="593"/>
      <c r="BX416" s="714"/>
      <c r="BY416" s="714"/>
      <c r="BZ416" s="714"/>
      <c r="CA416" s="714"/>
      <c r="CB416" s="714"/>
      <c r="CC416" s="714"/>
      <c r="CD416" s="759"/>
      <c r="CE416" s="714"/>
      <c r="CF416" s="765"/>
      <c r="CG416" s="765"/>
      <c r="CH416" s="765"/>
      <c r="CI416" s="765"/>
      <c r="CJ416" s="765"/>
      <c r="CK416" s="765"/>
      <c r="CL416" s="714"/>
      <c r="CM416" s="714"/>
      <c r="CN416" s="714"/>
      <c r="CO416" s="714"/>
      <c r="CP416" s="714"/>
      <c r="CQ416" s="714"/>
      <c r="CR416" s="714"/>
      <c r="CS416" s="714"/>
      <c r="CT416" s="766"/>
      <c r="CU416" s="766"/>
      <c r="CV416" s="766"/>
    </row>
    <row r="417" ht="15.75" customHeight="1">
      <c r="A417" s="714"/>
      <c r="B417" s="760"/>
      <c r="C417" s="593"/>
      <c r="D417" s="593"/>
      <c r="E417" s="593"/>
      <c r="F417" s="593"/>
      <c r="G417" s="761"/>
      <c r="H417" s="761"/>
      <c r="I417" s="761"/>
      <c r="J417" s="761"/>
      <c r="K417" s="761"/>
      <c r="L417" s="761"/>
      <c r="M417" s="762"/>
      <c r="N417" s="714"/>
      <c r="O417" s="714"/>
      <c r="P417" s="714"/>
      <c r="Q417" s="714"/>
      <c r="R417" s="714"/>
      <c r="S417" s="714"/>
      <c r="T417" s="763"/>
      <c r="U417" s="714"/>
      <c r="V417" s="762"/>
      <c r="W417" s="714"/>
      <c r="X417" s="762"/>
      <c r="Y417" s="762"/>
      <c r="Z417" s="762"/>
      <c r="AA417" s="714"/>
      <c r="AB417" s="762"/>
      <c r="AC417" s="714"/>
      <c r="AD417" s="714"/>
      <c r="AE417" s="714"/>
      <c r="AF417" s="714"/>
      <c r="AG417" s="714"/>
      <c r="AH417" s="714"/>
      <c r="AI417" s="714"/>
      <c r="AJ417" s="714"/>
      <c r="AK417" s="714"/>
      <c r="AL417" s="761"/>
      <c r="AM417" s="762"/>
      <c r="AN417" s="762"/>
      <c r="AO417" s="761"/>
      <c r="AP417" s="761"/>
      <c r="AQ417" s="762"/>
      <c r="AR417" s="593"/>
      <c r="AS417" s="714"/>
      <c r="AT417" s="714"/>
      <c r="AU417" s="714"/>
      <c r="AV417" s="714"/>
      <c r="AW417" s="714"/>
      <c r="AX417" s="593"/>
      <c r="AY417" s="714"/>
      <c r="AZ417" s="714"/>
      <c r="BA417" s="714"/>
      <c r="BB417" s="714"/>
      <c r="BC417" s="714"/>
      <c r="BD417" s="593"/>
      <c r="BE417" s="714"/>
      <c r="BF417" s="714"/>
      <c r="BG417" s="714"/>
      <c r="BH417" s="714"/>
      <c r="BI417" s="714"/>
      <c r="BJ417" s="714"/>
      <c r="BK417" s="593"/>
      <c r="BL417" s="714"/>
      <c r="BM417" s="714"/>
      <c r="BN417" s="714"/>
      <c r="BO417" s="714"/>
      <c r="BP417" s="714"/>
      <c r="BQ417" s="593"/>
      <c r="BR417" s="593"/>
      <c r="BS417" s="714"/>
      <c r="BT417" s="714"/>
      <c r="BU417" s="714"/>
      <c r="BV417" s="714"/>
      <c r="BW417" s="593"/>
      <c r="BX417" s="714"/>
      <c r="BY417" s="714"/>
      <c r="BZ417" s="714"/>
      <c r="CA417" s="714"/>
      <c r="CB417" s="714"/>
      <c r="CC417" s="714"/>
      <c r="CD417" s="759"/>
      <c r="CE417" s="714"/>
      <c r="CF417" s="765"/>
      <c r="CG417" s="765"/>
      <c r="CH417" s="765"/>
      <c r="CI417" s="765"/>
      <c r="CJ417" s="765"/>
      <c r="CK417" s="765"/>
      <c r="CL417" s="714"/>
      <c r="CM417" s="714"/>
      <c r="CN417" s="714"/>
      <c r="CO417" s="714"/>
      <c r="CP417" s="714"/>
      <c r="CQ417" s="714"/>
      <c r="CR417" s="714"/>
      <c r="CS417" s="714"/>
      <c r="CT417" s="766"/>
      <c r="CU417" s="766"/>
      <c r="CV417" s="766"/>
    </row>
    <row r="418" ht="15.75" customHeight="1">
      <c r="A418" s="714"/>
      <c r="B418" s="760"/>
      <c r="C418" s="593"/>
      <c r="D418" s="593"/>
      <c r="E418" s="593"/>
      <c r="F418" s="593"/>
      <c r="G418" s="761"/>
      <c r="H418" s="761"/>
      <c r="I418" s="761"/>
      <c r="J418" s="761"/>
      <c r="K418" s="761"/>
      <c r="L418" s="761"/>
      <c r="M418" s="762"/>
      <c r="N418" s="714"/>
      <c r="O418" s="714"/>
      <c r="P418" s="714"/>
      <c r="Q418" s="714"/>
      <c r="R418" s="714"/>
      <c r="S418" s="714"/>
      <c r="T418" s="763"/>
      <c r="U418" s="714"/>
      <c r="V418" s="762"/>
      <c r="W418" s="714"/>
      <c r="X418" s="762"/>
      <c r="Y418" s="762"/>
      <c r="Z418" s="762"/>
      <c r="AA418" s="714"/>
      <c r="AB418" s="762"/>
      <c r="AC418" s="714"/>
      <c r="AD418" s="714"/>
      <c r="AE418" s="714"/>
      <c r="AF418" s="714"/>
      <c r="AG418" s="714"/>
      <c r="AH418" s="714"/>
      <c r="AI418" s="714"/>
      <c r="AJ418" s="714"/>
      <c r="AK418" s="714"/>
      <c r="AL418" s="761"/>
      <c r="AM418" s="762"/>
      <c r="AN418" s="762"/>
      <c r="AO418" s="761"/>
      <c r="AP418" s="761"/>
      <c r="AQ418" s="762"/>
      <c r="AR418" s="593"/>
      <c r="AS418" s="714"/>
      <c r="AT418" s="714"/>
      <c r="AU418" s="714"/>
      <c r="AV418" s="714"/>
      <c r="AW418" s="714"/>
      <c r="AX418" s="593"/>
      <c r="AY418" s="714"/>
      <c r="AZ418" s="714"/>
      <c r="BA418" s="714"/>
      <c r="BB418" s="714"/>
      <c r="BC418" s="714"/>
      <c r="BD418" s="593"/>
      <c r="BE418" s="714"/>
      <c r="BF418" s="714"/>
      <c r="BG418" s="714"/>
      <c r="BH418" s="714"/>
      <c r="BI418" s="714"/>
      <c r="BJ418" s="714"/>
      <c r="BK418" s="593"/>
      <c r="BL418" s="714"/>
      <c r="BM418" s="714"/>
      <c r="BN418" s="714"/>
      <c r="BO418" s="714"/>
      <c r="BP418" s="714"/>
      <c r="BQ418" s="593"/>
      <c r="BR418" s="593"/>
      <c r="BS418" s="714"/>
      <c r="BT418" s="714"/>
      <c r="BU418" s="714"/>
      <c r="BV418" s="714"/>
      <c r="BW418" s="593"/>
      <c r="BX418" s="714"/>
      <c r="BY418" s="714"/>
      <c r="BZ418" s="714"/>
      <c r="CA418" s="714"/>
      <c r="CB418" s="714"/>
      <c r="CC418" s="714"/>
      <c r="CD418" s="759"/>
      <c r="CE418" s="714"/>
      <c r="CF418" s="765"/>
      <c r="CG418" s="765"/>
      <c r="CH418" s="765"/>
      <c r="CI418" s="765"/>
      <c r="CJ418" s="765"/>
      <c r="CK418" s="765"/>
      <c r="CL418" s="714"/>
      <c r="CM418" s="714"/>
      <c r="CN418" s="714"/>
      <c r="CO418" s="714"/>
      <c r="CP418" s="714"/>
      <c r="CQ418" s="714"/>
      <c r="CR418" s="714"/>
      <c r="CS418" s="714"/>
      <c r="CT418" s="766"/>
      <c r="CU418" s="766"/>
      <c r="CV418" s="766"/>
    </row>
    <row r="419" ht="15.75" customHeight="1">
      <c r="A419" s="714"/>
      <c r="B419" s="760"/>
      <c r="C419" s="593"/>
      <c r="D419" s="593"/>
      <c r="E419" s="593"/>
      <c r="F419" s="593"/>
      <c r="G419" s="761"/>
      <c r="H419" s="761"/>
      <c r="I419" s="761"/>
      <c r="J419" s="761"/>
      <c r="K419" s="761"/>
      <c r="L419" s="761"/>
      <c r="M419" s="762"/>
      <c r="N419" s="714"/>
      <c r="O419" s="714"/>
      <c r="P419" s="714"/>
      <c r="Q419" s="714"/>
      <c r="R419" s="714"/>
      <c r="S419" s="714"/>
      <c r="T419" s="763"/>
      <c r="U419" s="714"/>
      <c r="V419" s="762"/>
      <c r="W419" s="714"/>
      <c r="X419" s="762"/>
      <c r="Y419" s="762"/>
      <c r="Z419" s="762"/>
      <c r="AA419" s="714"/>
      <c r="AB419" s="762"/>
      <c r="AC419" s="714"/>
      <c r="AD419" s="714"/>
      <c r="AE419" s="714"/>
      <c r="AF419" s="714"/>
      <c r="AG419" s="714"/>
      <c r="AH419" s="714"/>
      <c r="AI419" s="714"/>
      <c r="AJ419" s="714"/>
      <c r="AK419" s="714"/>
      <c r="AL419" s="761"/>
      <c r="AM419" s="762"/>
      <c r="AN419" s="762"/>
      <c r="AO419" s="761"/>
      <c r="AP419" s="761"/>
      <c r="AQ419" s="762"/>
      <c r="AR419" s="593"/>
      <c r="AS419" s="714"/>
      <c r="AT419" s="714"/>
      <c r="AU419" s="714"/>
      <c r="AV419" s="714"/>
      <c r="AW419" s="714"/>
      <c r="AX419" s="593"/>
      <c r="AY419" s="714"/>
      <c r="AZ419" s="714"/>
      <c r="BA419" s="714"/>
      <c r="BB419" s="714"/>
      <c r="BC419" s="714"/>
      <c r="BD419" s="593"/>
      <c r="BE419" s="714"/>
      <c r="BF419" s="714"/>
      <c r="BG419" s="714"/>
      <c r="BH419" s="714"/>
      <c r="BI419" s="714"/>
      <c r="BJ419" s="714"/>
      <c r="BK419" s="593"/>
      <c r="BL419" s="714"/>
      <c r="BM419" s="714"/>
      <c r="BN419" s="714"/>
      <c r="BO419" s="714"/>
      <c r="BP419" s="714"/>
      <c r="BQ419" s="593"/>
      <c r="BR419" s="593"/>
      <c r="BS419" s="714"/>
      <c r="BT419" s="714"/>
      <c r="BU419" s="714"/>
      <c r="BV419" s="714"/>
      <c r="BW419" s="593"/>
      <c r="BX419" s="714"/>
      <c r="BY419" s="714"/>
      <c r="BZ419" s="714"/>
      <c r="CA419" s="714"/>
      <c r="CB419" s="714"/>
      <c r="CC419" s="714"/>
      <c r="CD419" s="759"/>
      <c r="CE419" s="714"/>
      <c r="CF419" s="765"/>
      <c r="CG419" s="765"/>
      <c r="CH419" s="765"/>
      <c r="CI419" s="765"/>
      <c r="CJ419" s="765"/>
      <c r="CK419" s="765"/>
      <c r="CL419" s="714"/>
      <c r="CM419" s="714"/>
      <c r="CN419" s="714"/>
      <c r="CO419" s="714"/>
      <c r="CP419" s="714"/>
      <c r="CQ419" s="714"/>
      <c r="CR419" s="714"/>
      <c r="CS419" s="714"/>
      <c r="CT419" s="766"/>
      <c r="CU419" s="766"/>
      <c r="CV419" s="766"/>
    </row>
    <row r="420" ht="15.75" customHeight="1">
      <c r="A420" s="714"/>
      <c r="B420" s="760"/>
      <c r="C420" s="593"/>
      <c r="D420" s="593"/>
      <c r="E420" s="593"/>
      <c r="F420" s="593"/>
      <c r="G420" s="761"/>
      <c r="H420" s="761"/>
      <c r="I420" s="761"/>
      <c r="J420" s="761"/>
      <c r="K420" s="761"/>
      <c r="L420" s="761"/>
      <c r="M420" s="762"/>
      <c r="N420" s="714"/>
      <c r="O420" s="714"/>
      <c r="P420" s="714"/>
      <c r="Q420" s="714"/>
      <c r="R420" s="714"/>
      <c r="S420" s="714"/>
      <c r="T420" s="763"/>
      <c r="U420" s="714"/>
      <c r="V420" s="762"/>
      <c r="W420" s="714"/>
      <c r="X420" s="762"/>
      <c r="Y420" s="762"/>
      <c r="Z420" s="762"/>
      <c r="AA420" s="714"/>
      <c r="AB420" s="762"/>
      <c r="AC420" s="714"/>
      <c r="AD420" s="714"/>
      <c r="AE420" s="714"/>
      <c r="AF420" s="714"/>
      <c r="AG420" s="714"/>
      <c r="AH420" s="714"/>
      <c r="AI420" s="714"/>
      <c r="AJ420" s="714"/>
      <c r="AK420" s="714"/>
      <c r="AL420" s="761"/>
      <c r="AM420" s="762"/>
      <c r="AN420" s="762"/>
      <c r="AO420" s="761"/>
      <c r="AP420" s="761"/>
      <c r="AQ420" s="762"/>
      <c r="AR420" s="593"/>
      <c r="AS420" s="714"/>
      <c r="AT420" s="714"/>
      <c r="AU420" s="714"/>
      <c r="AV420" s="714"/>
      <c r="AW420" s="714"/>
      <c r="AX420" s="593"/>
      <c r="AY420" s="714"/>
      <c r="AZ420" s="714"/>
      <c r="BA420" s="714"/>
      <c r="BB420" s="714"/>
      <c r="BC420" s="714"/>
      <c r="BD420" s="593"/>
      <c r="BE420" s="714"/>
      <c r="BF420" s="714"/>
      <c r="BG420" s="714"/>
      <c r="BH420" s="714"/>
      <c r="BI420" s="714"/>
      <c r="BJ420" s="714"/>
      <c r="BK420" s="593"/>
      <c r="BL420" s="714"/>
      <c r="BM420" s="714"/>
      <c r="BN420" s="714"/>
      <c r="BO420" s="714"/>
      <c r="BP420" s="714"/>
      <c r="BQ420" s="593"/>
      <c r="BR420" s="593"/>
      <c r="BS420" s="714"/>
      <c r="BT420" s="714"/>
      <c r="BU420" s="714"/>
      <c r="BV420" s="714"/>
      <c r="BW420" s="593"/>
      <c r="BX420" s="714"/>
      <c r="BY420" s="714"/>
      <c r="BZ420" s="714"/>
      <c r="CA420" s="714"/>
      <c r="CB420" s="714"/>
      <c r="CC420" s="714"/>
      <c r="CD420" s="759"/>
      <c r="CE420" s="714"/>
      <c r="CF420" s="765"/>
      <c r="CG420" s="765"/>
      <c r="CH420" s="765"/>
      <c r="CI420" s="765"/>
      <c r="CJ420" s="765"/>
      <c r="CK420" s="765"/>
      <c r="CL420" s="714"/>
      <c r="CM420" s="714"/>
      <c r="CN420" s="714"/>
      <c r="CO420" s="714"/>
      <c r="CP420" s="714"/>
      <c r="CQ420" s="714"/>
      <c r="CR420" s="714"/>
      <c r="CS420" s="714"/>
      <c r="CT420" s="766"/>
      <c r="CU420" s="766"/>
      <c r="CV420" s="766"/>
    </row>
    <row r="421" ht="15.75" customHeight="1">
      <c r="A421" s="714"/>
      <c r="B421" s="760"/>
      <c r="C421" s="593"/>
      <c r="D421" s="593"/>
      <c r="E421" s="593"/>
      <c r="F421" s="593"/>
      <c r="G421" s="761"/>
      <c r="H421" s="761"/>
      <c r="I421" s="761"/>
      <c r="J421" s="761"/>
      <c r="K421" s="761"/>
      <c r="L421" s="761"/>
      <c r="M421" s="762"/>
      <c r="N421" s="714"/>
      <c r="O421" s="714"/>
      <c r="P421" s="714"/>
      <c r="Q421" s="714"/>
      <c r="R421" s="714"/>
      <c r="S421" s="714"/>
      <c r="T421" s="763"/>
      <c r="U421" s="714"/>
      <c r="V421" s="762"/>
      <c r="W421" s="714"/>
      <c r="X421" s="762"/>
      <c r="Y421" s="762"/>
      <c r="Z421" s="762"/>
      <c r="AA421" s="714"/>
      <c r="AB421" s="762"/>
      <c r="AC421" s="714"/>
      <c r="AD421" s="714"/>
      <c r="AE421" s="714"/>
      <c r="AF421" s="714"/>
      <c r="AG421" s="714"/>
      <c r="AH421" s="714"/>
      <c r="AI421" s="714"/>
      <c r="AJ421" s="714"/>
      <c r="AK421" s="714"/>
      <c r="AL421" s="761"/>
      <c r="AM421" s="762"/>
      <c r="AN421" s="762"/>
      <c r="AO421" s="761"/>
      <c r="AP421" s="761"/>
      <c r="AQ421" s="762"/>
      <c r="AR421" s="593"/>
      <c r="AS421" s="714"/>
      <c r="AT421" s="714"/>
      <c r="AU421" s="714"/>
      <c r="AV421" s="714"/>
      <c r="AW421" s="714"/>
      <c r="AX421" s="593"/>
      <c r="AY421" s="714"/>
      <c r="AZ421" s="714"/>
      <c r="BA421" s="714"/>
      <c r="BB421" s="714"/>
      <c r="BC421" s="714"/>
      <c r="BD421" s="593"/>
      <c r="BE421" s="714"/>
      <c r="BF421" s="714"/>
      <c r="BG421" s="714"/>
      <c r="BH421" s="714"/>
      <c r="BI421" s="714"/>
      <c r="BJ421" s="714"/>
      <c r="BK421" s="593"/>
      <c r="BL421" s="714"/>
      <c r="BM421" s="714"/>
      <c r="BN421" s="714"/>
      <c r="BO421" s="714"/>
      <c r="BP421" s="714"/>
      <c r="BQ421" s="593"/>
      <c r="BR421" s="593"/>
      <c r="BS421" s="714"/>
      <c r="BT421" s="714"/>
      <c r="BU421" s="714"/>
      <c r="BV421" s="714"/>
      <c r="BW421" s="593"/>
      <c r="BX421" s="714"/>
      <c r="BY421" s="714"/>
      <c r="BZ421" s="714"/>
      <c r="CA421" s="714"/>
      <c r="CB421" s="714"/>
      <c r="CC421" s="714"/>
      <c r="CD421" s="759"/>
      <c r="CE421" s="714"/>
      <c r="CF421" s="765"/>
      <c r="CG421" s="765"/>
      <c r="CH421" s="765"/>
      <c r="CI421" s="765"/>
      <c r="CJ421" s="765"/>
      <c r="CK421" s="765"/>
      <c r="CL421" s="714"/>
      <c r="CM421" s="714"/>
      <c r="CN421" s="714"/>
      <c r="CO421" s="714"/>
      <c r="CP421" s="714"/>
      <c r="CQ421" s="714"/>
      <c r="CR421" s="714"/>
      <c r="CS421" s="714"/>
      <c r="CT421" s="766"/>
      <c r="CU421" s="766"/>
      <c r="CV421" s="766"/>
    </row>
    <row r="422" ht="15.75" customHeight="1">
      <c r="A422" s="714"/>
      <c r="B422" s="760"/>
      <c r="C422" s="593"/>
      <c r="D422" s="593"/>
      <c r="E422" s="593"/>
      <c r="F422" s="593"/>
      <c r="G422" s="761"/>
      <c r="H422" s="761"/>
      <c r="I422" s="761"/>
      <c r="J422" s="761"/>
      <c r="K422" s="761"/>
      <c r="L422" s="761"/>
      <c r="M422" s="762"/>
      <c r="N422" s="714"/>
      <c r="O422" s="714"/>
      <c r="P422" s="714"/>
      <c r="Q422" s="714"/>
      <c r="R422" s="714"/>
      <c r="S422" s="714"/>
      <c r="T422" s="763"/>
      <c r="U422" s="714"/>
      <c r="V422" s="762"/>
      <c r="W422" s="714"/>
      <c r="X422" s="762"/>
      <c r="Y422" s="762"/>
      <c r="Z422" s="762"/>
      <c r="AA422" s="714"/>
      <c r="AB422" s="762"/>
      <c r="AC422" s="714"/>
      <c r="AD422" s="714"/>
      <c r="AE422" s="714"/>
      <c r="AF422" s="714"/>
      <c r="AG422" s="714"/>
      <c r="AH422" s="714"/>
      <c r="AI422" s="714"/>
      <c r="AJ422" s="714"/>
      <c r="AK422" s="714"/>
      <c r="AL422" s="761"/>
      <c r="AM422" s="762"/>
      <c r="AN422" s="762"/>
      <c r="AO422" s="761"/>
      <c r="AP422" s="761"/>
      <c r="AQ422" s="762"/>
      <c r="AR422" s="593"/>
      <c r="AS422" s="714"/>
      <c r="AT422" s="714"/>
      <c r="AU422" s="714"/>
      <c r="AV422" s="714"/>
      <c r="AW422" s="714"/>
      <c r="AX422" s="593"/>
      <c r="AY422" s="714"/>
      <c r="AZ422" s="714"/>
      <c r="BA422" s="714"/>
      <c r="BB422" s="714"/>
      <c r="BC422" s="714"/>
      <c r="BD422" s="593"/>
      <c r="BE422" s="714"/>
      <c r="BF422" s="714"/>
      <c r="BG422" s="714"/>
      <c r="BH422" s="714"/>
      <c r="BI422" s="714"/>
      <c r="BJ422" s="714"/>
      <c r="BK422" s="593"/>
      <c r="BL422" s="714"/>
      <c r="BM422" s="714"/>
      <c r="BN422" s="714"/>
      <c r="BO422" s="714"/>
      <c r="BP422" s="714"/>
      <c r="BQ422" s="593"/>
      <c r="BR422" s="593"/>
      <c r="BS422" s="714"/>
      <c r="BT422" s="714"/>
      <c r="BU422" s="714"/>
      <c r="BV422" s="714"/>
      <c r="BW422" s="593"/>
      <c r="BX422" s="714"/>
      <c r="BY422" s="714"/>
      <c r="BZ422" s="714"/>
      <c r="CA422" s="714"/>
      <c r="CB422" s="714"/>
      <c r="CC422" s="714"/>
      <c r="CD422" s="759"/>
      <c r="CE422" s="714"/>
      <c r="CF422" s="765"/>
      <c r="CG422" s="765"/>
      <c r="CH422" s="765"/>
      <c r="CI422" s="765"/>
      <c r="CJ422" s="765"/>
      <c r="CK422" s="765"/>
      <c r="CL422" s="714"/>
      <c r="CM422" s="714"/>
      <c r="CN422" s="714"/>
      <c r="CO422" s="714"/>
      <c r="CP422" s="714"/>
      <c r="CQ422" s="714"/>
      <c r="CR422" s="714"/>
      <c r="CS422" s="714"/>
      <c r="CT422" s="766"/>
      <c r="CU422" s="766"/>
      <c r="CV422" s="766"/>
    </row>
    <row r="423" ht="15.75" customHeight="1">
      <c r="A423" s="714"/>
      <c r="B423" s="760"/>
      <c r="C423" s="593"/>
      <c r="D423" s="593"/>
      <c r="E423" s="593"/>
      <c r="F423" s="593"/>
      <c r="G423" s="761"/>
      <c r="H423" s="761"/>
      <c r="I423" s="761"/>
      <c r="J423" s="761"/>
      <c r="K423" s="761"/>
      <c r="L423" s="761"/>
      <c r="M423" s="762"/>
      <c r="N423" s="714"/>
      <c r="O423" s="714"/>
      <c r="P423" s="714"/>
      <c r="Q423" s="714"/>
      <c r="R423" s="714"/>
      <c r="S423" s="714"/>
      <c r="T423" s="763"/>
      <c r="U423" s="714"/>
      <c r="V423" s="762"/>
      <c r="W423" s="714"/>
      <c r="X423" s="762"/>
      <c r="Y423" s="762"/>
      <c r="Z423" s="762"/>
      <c r="AA423" s="714"/>
      <c r="AB423" s="762"/>
      <c r="AC423" s="714"/>
      <c r="AD423" s="714"/>
      <c r="AE423" s="714"/>
      <c r="AF423" s="714"/>
      <c r="AG423" s="714"/>
      <c r="AH423" s="714"/>
      <c r="AI423" s="714"/>
      <c r="AJ423" s="714"/>
      <c r="AK423" s="714"/>
      <c r="AL423" s="761"/>
      <c r="AM423" s="762"/>
      <c r="AN423" s="762"/>
      <c r="AO423" s="761"/>
      <c r="AP423" s="761"/>
      <c r="AQ423" s="762"/>
      <c r="AR423" s="593"/>
      <c r="AS423" s="714"/>
      <c r="AT423" s="714"/>
      <c r="AU423" s="714"/>
      <c r="AV423" s="714"/>
      <c r="AW423" s="714"/>
      <c r="AX423" s="593"/>
      <c r="AY423" s="714"/>
      <c r="AZ423" s="714"/>
      <c r="BA423" s="714"/>
      <c r="BB423" s="714"/>
      <c r="BC423" s="714"/>
      <c r="BD423" s="593"/>
      <c r="BE423" s="714"/>
      <c r="BF423" s="714"/>
      <c r="BG423" s="714"/>
      <c r="BH423" s="714"/>
      <c r="BI423" s="714"/>
      <c r="BJ423" s="714"/>
      <c r="BK423" s="593"/>
      <c r="BL423" s="714"/>
      <c r="BM423" s="714"/>
      <c r="BN423" s="714"/>
      <c r="BO423" s="714"/>
      <c r="BP423" s="714"/>
      <c r="BQ423" s="593"/>
      <c r="BR423" s="593"/>
      <c r="BS423" s="714"/>
      <c r="BT423" s="714"/>
      <c r="BU423" s="714"/>
      <c r="BV423" s="714"/>
      <c r="BW423" s="593"/>
      <c r="BX423" s="714"/>
      <c r="BY423" s="714"/>
      <c r="BZ423" s="714"/>
      <c r="CA423" s="714"/>
      <c r="CB423" s="714"/>
      <c r="CC423" s="714"/>
      <c r="CD423" s="759"/>
      <c r="CE423" s="714"/>
      <c r="CF423" s="765"/>
      <c r="CG423" s="765"/>
      <c r="CH423" s="765"/>
      <c r="CI423" s="765"/>
      <c r="CJ423" s="765"/>
      <c r="CK423" s="765"/>
      <c r="CL423" s="714"/>
      <c r="CM423" s="714"/>
      <c r="CN423" s="714"/>
      <c r="CO423" s="714"/>
      <c r="CP423" s="714"/>
      <c r="CQ423" s="714"/>
      <c r="CR423" s="714"/>
      <c r="CS423" s="714"/>
      <c r="CT423" s="766"/>
      <c r="CU423" s="766"/>
      <c r="CV423" s="766"/>
    </row>
    <row r="424" ht="15.75" customHeight="1">
      <c r="A424" s="714"/>
      <c r="B424" s="760"/>
      <c r="C424" s="593"/>
      <c r="D424" s="593"/>
      <c r="E424" s="593"/>
      <c r="F424" s="593"/>
      <c r="G424" s="761"/>
      <c r="H424" s="761"/>
      <c r="I424" s="761"/>
      <c r="J424" s="761"/>
      <c r="K424" s="761"/>
      <c r="L424" s="761"/>
      <c r="M424" s="762"/>
      <c r="N424" s="714"/>
      <c r="O424" s="714"/>
      <c r="P424" s="714"/>
      <c r="Q424" s="714"/>
      <c r="R424" s="714"/>
      <c r="S424" s="714"/>
      <c r="T424" s="763"/>
      <c r="U424" s="714"/>
      <c r="V424" s="762"/>
      <c r="W424" s="714"/>
      <c r="X424" s="762"/>
      <c r="Y424" s="762"/>
      <c r="Z424" s="762"/>
      <c r="AA424" s="714"/>
      <c r="AB424" s="762"/>
      <c r="AC424" s="714"/>
      <c r="AD424" s="714"/>
      <c r="AE424" s="714"/>
      <c r="AF424" s="714"/>
      <c r="AG424" s="714"/>
      <c r="AH424" s="714"/>
      <c r="AI424" s="714"/>
      <c r="AJ424" s="714"/>
      <c r="AK424" s="714"/>
      <c r="AL424" s="761"/>
      <c r="AM424" s="762"/>
      <c r="AN424" s="762"/>
      <c r="AO424" s="761"/>
      <c r="AP424" s="761"/>
      <c r="AQ424" s="762"/>
      <c r="AR424" s="593"/>
      <c r="AS424" s="714"/>
      <c r="AT424" s="714"/>
      <c r="AU424" s="714"/>
      <c r="AV424" s="714"/>
      <c r="AW424" s="714"/>
      <c r="AX424" s="593"/>
      <c r="AY424" s="714"/>
      <c r="AZ424" s="714"/>
      <c r="BA424" s="714"/>
      <c r="BB424" s="714"/>
      <c r="BC424" s="714"/>
      <c r="BD424" s="593"/>
      <c r="BE424" s="714"/>
      <c r="BF424" s="714"/>
      <c r="BG424" s="714"/>
      <c r="BH424" s="714"/>
      <c r="BI424" s="714"/>
      <c r="BJ424" s="714"/>
      <c r="BK424" s="593"/>
      <c r="BL424" s="714"/>
      <c r="BM424" s="714"/>
      <c r="BN424" s="714"/>
      <c r="BO424" s="714"/>
      <c r="BP424" s="714"/>
      <c r="BQ424" s="593"/>
      <c r="BR424" s="593"/>
      <c r="BS424" s="714"/>
      <c r="BT424" s="714"/>
      <c r="BU424" s="714"/>
      <c r="BV424" s="714"/>
      <c r="BW424" s="593"/>
      <c r="BX424" s="714"/>
      <c r="BY424" s="714"/>
      <c r="BZ424" s="714"/>
      <c r="CA424" s="714"/>
      <c r="CB424" s="714"/>
      <c r="CC424" s="714"/>
      <c r="CD424" s="759"/>
      <c r="CE424" s="714"/>
      <c r="CF424" s="765"/>
      <c r="CG424" s="765"/>
      <c r="CH424" s="765"/>
      <c r="CI424" s="765"/>
      <c r="CJ424" s="765"/>
      <c r="CK424" s="765"/>
      <c r="CL424" s="714"/>
      <c r="CM424" s="714"/>
      <c r="CN424" s="714"/>
      <c r="CO424" s="714"/>
      <c r="CP424" s="714"/>
      <c r="CQ424" s="714"/>
      <c r="CR424" s="714"/>
      <c r="CS424" s="714"/>
      <c r="CT424" s="766"/>
      <c r="CU424" s="766"/>
      <c r="CV424" s="766"/>
    </row>
    <row r="425" ht="15.75" customHeight="1">
      <c r="A425" s="714"/>
      <c r="B425" s="760"/>
      <c r="C425" s="593"/>
      <c r="D425" s="593"/>
      <c r="E425" s="593"/>
      <c r="F425" s="593"/>
      <c r="G425" s="761"/>
      <c r="H425" s="761"/>
      <c r="I425" s="761"/>
      <c r="J425" s="761"/>
      <c r="K425" s="761"/>
      <c r="L425" s="761"/>
      <c r="M425" s="762"/>
      <c r="N425" s="714"/>
      <c r="O425" s="714"/>
      <c r="P425" s="714"/>
      <c r="Q425" s="714"/>
      <c r="R425" s="714"/>
      <c r="S425" s="714"/>
      <c r="T425" s="763"/>
      <c r="U425" s="714"/>
      <c r="V425" s="762"/>
      <c r="W425" s="714"/>
      <c r="X425" s="762"/>
      <c r="Y425" s="762"/>
      <c r="Z425" s="762"/>
      <c r="AA425" s="714"/>
      <c r="AB425" s="762"/>
      <c r="AC425" s="714"/>
      <c r="AD425" s="714"/>
      <c r="AE425" s="714"/>
      <c r="AF425" s="714"/>
      <c r="AG425" s="714"/>
      <c r="AH425" s="714"/>
      <c r="AI425" s="714"/>
      <c r="AJ425" s="714"/>
      <c r="AK425" s="714"/>
      <c r="AL425" s="761"/>
      <c r="AM425" s="762"/>
      <c r="AN425" s="762"/>
      <c r="AO425" s="761"/>
      <c r="AP425" s="761"/>
      <c r="AQ425" s="762"/>
      <c r="AR425" s="593"/>
      <c r="AS425" s="714"/>
      <c r="AT425" s="714"/>
      <c r="AU425" s="714"/>
      <c r="AV425" s="714"/>
      <c r="AW425" s="714"/>
      <c r="AX425" s="593"/>
      <c r="AY425" s="714"/>
      <c r="AZ425" s="714"/>
      <c r="BA425" s="714"/>
      <c r="BB425" s="714"/>
      <c r="BC425" s="714"/>
      <c r="BD425" s="593"/>
      <c r="BE425" s="714"/>
      <c r="BF425" s="714"/>
      <c r="BG425" s="714"/>
      <c r="BH425" s="714"/>
      <c r="BI425" s="714"/>
      <c r="BJ425" s="714"/>
      <c r="BK425" s="593"/>
      <c r="BL425" s="714"/>
      <c r="BM425" s="714"/>
      <c r="BN425" s="714"/>
      <c r="BO425" s="714"/>
      <c r="BP425" s="714"/>
      <c r="BQ425" s="593"/>
      <c r="BR425" s="593"/>
      <c r="BS425" s="714"/>
      <c r="BT425" s="714"/>
      <c r="BU425" s="714"/>
      <c r="BV425" s="714"/>
      <c r="BW425" s="593"/>
      <c r="BX425" s="714"/>
      <c r="BY425" s="714"/>
      <c r="BZ425" s="714"/>
      <c r="CA425" s="714"/>
      <c r="CB425" s="714"/>
      <c r="CC425" s="714"/>
      <c r="CD425" s="759"/>
      <c r="CE425" s="714"/>
      <c r="CF425" s="765"/>
      <c r="CG425" s="765"/>
      <c r="CH425" s="765"/>
      <c r="CI425" s="765"/>
      <c r="CJ425" s="765"/>
      <c r="CK425" s="765"/>
      <c r="CL425" s="714"/>
      <c r="CM425" s="714"/>
      <c r="CN425" s="714"/>
      <c r="CO425" s="714"/>
      <c r="CP425" s="714"/>
      <c r="CQ425" s="714"/>
      <c r="CR425" s="714"/>
      <c r="CS425" s="714"/>
      <c r="CT425" s="766"/>
      <c r="CU425" s="766"/>
      <c r="CV425" s="766"/>
    </row>
    <row r="426" ht="15.75" customHeight="1">
      <c r="A426" s="714"/>
      <c r="B426" s="760"/>
      <c r="C426" s="593"/>
      <c r="D426" s="593"/>
      <c r="E426" s="593"/>
      <c r="F426" s="593"/>
      <c r="G426" s="761"/>
      <c r="H426" s="761"/>
      <c r="I426" s="761"/>
      <c r="J426" s="761"/>
      <c r="K426" s="761"/>
      <c r="L426" s="761"/>
      <c r="M426" s="762"/>
      <c r="N426" s="714"/>
      <c r="O426" s="714"/>
      <c r="P426" s="714"/>
      <c r="Q426" s="714"/>
      <c r="R426" s="714"/>
      <c r="S426" s="714"/>
      <c r="T426" s="763"/>
      <c r="U426" s="714"/>
      <c r="V426" s="762"/>
      <c r="W426" s="714"/>
      <c r="X426" s="762"/>
      <c r="Y426" s="762"/>
      <c r="Z426" s="762"/>
      <c r="AA426" s="714"/>
      <c r="AB426" s="762"/>
      <c r="AC426" s="714"/>
      <c r="AD426" s="714"/>
      <c r="AE426" s="714"/>
      <c r="AF426" s="714"/>
      <c r="AG426" s="714"/>
      <c r="AH426" s="714"/>
      <c r="AI426" s="714"/>
      <c r="AJ426" s="714"/>
      <c r="AK426" s="714"/>
      <c r="AL426" s="761"/>
      <c r="AM426" s="762"/>
      <c r="AN426" s="762"/>
      <c r="AO426" s="761"/>
      <c r="AP426" s="761"/>
      <c r="AQ426" s="762"/>
      <c r="AR426" s="593"/>
      <c r="AS426" s="714"/>
      <c r="AT426" s="714"/>
      <c r="AU426" s="714"/>
      <c r="AV426" s="714"/>
      <c r="AW426" s="714"/>
      <c r="AX426" s="593"/>
      <c r="AY426" s="714"/>
      <c r="AZ426" s="714"/>
      <c r="BA426" s="714"/>
      <c r="BB426" s="714"/>
      <c r="BC426" s="714"/>
      <c r="BD426" s="593"/>
      <c r="BE426" s="714"/>
      <c r="BF426" s="714"/>
      <c r="BG426" s="714"/>
      <c r="BH426" s="714"/>
      <c r="BI426" s="714"/>
      <c r="BJ426" s="714"/>
      <c r="BK426" s="593"/>
      <c r="BL426" s="714"/>
      <c r="BM426" s="714"/>
      <c r="BN426" s="714"/>
      <c r="BO426" s="714"/>
      <c r="BP426" s="714"/>
      <c r="BQ426" s="593"/>
      <c r="BR426" s="593"/>
      <c r="BS426" s="714"/>
      <c r="BT426" s="714"/>
      <c r="BU426" s="714"/>
      <c r="BV426" s="714"/>
      <c r="BW426" s="593"/>
      <c r="BX426" s="714"/>
      <c r="BY426" s="714"/>
      <c r="BZ426" s="714"/>
      <c r="CA426" s="714"/>
      <c r="CB426" s="714"/>
      <c r="CC426" s="714"/>
      <c r="CD426" s="759"/>
      <c r="CE426" s="714"/>
      <c r="CF426" s="765"/>
      <c r="CG426" s="765"/>
      <c r="CH426" s="765"/>
      <c r="CI426" s="765"/>
      <c r="CJ426" s="765"/>
      <c r="CK426" s="765"/>
      <c r="CL426" s="714"/>
      <c r="CM426" s="714"/>
      <c r="CN426" s="714"/>
      <c r="CO426" s="714"/>
      <c r="CP426" s="714"/>
      <c r="CQ426" s="714"/>
      <c r="CR426" s="714"/>
      <c r="CS426" s="714"/>
      <c r="CT426" s="766"/>
      <c r="CU426" s="766"/>
      <c r="CV426" s="766"/>
    </row>
    <row r="427" ht="15.75" customHeight="1">
      <c r="A427" s="714"/>
      <c r="B427" s="760"/>
      <c r="C427" s="593"/>
      <c r="D427" s="593"/>
      <c r="E427" s="593"/>
      <c r="F427" s="593"/>
      <c r="G427" s="761"/>
      <c r="H427" s="761"/>
      <c r="I427" s="761"/>
      <c r="J427" s="761"/>
      <c r="K427" s="761"/>
      <c r="L427" s="761"/>
      <c r="M427" s="762"/>
      <c r="N427" s="714"/>
      <c r="O427" s="714"/>
      <c r="P427" s="714"/>
      <c r="Q427" s="714"/>
      <c r="R427" s="714"/>
      <c r="S427" s="714"/>
      <c r="T427" s="763"/>
      <c r="U427" s="714"/>
      <c r="V427" s="762"/>
      <c r="W427" s="714"/>
      <c r="X427" s="762"/>
      <c r="Y427" s="762"/>
      <c r="Z427" s="762"/>
      <c r="AA427" s="714"/>
      <c r="AB427" s="762"/>
      <c r="AC427" s="714"/>
      <c r="AD427" s="714"/>
      <c r="AE427" s="714"/>
      <c r="AF427" s="714"/>
      <c r="AG427" s="714"/>
      <c r="AH427" s="714"/>
      <c r="AI427" s="714"/>
      <c r="AJ427" s="714"/>
      <c r="AK427" s="714"/>
      <c r="AL427" s="761"/>
      <c r="AM427" s="762"/>
      <c r="AN427" s="762"/>
      <c r="AO427" s="761"/>
      <c r="AP427" s="761"/>
      <c r="AQ427" s="762"/>
      <c r="AR427" s="593"/>
      <c r="AS427" s="714"/>
      <c r="AT427" s="714"/>
      <c r="AU427" s="714"/>
      <c r="AV427" s="714"/>
      <c r="AW427" s="714"/>
      <c r="AX427" s="593"/>
      <c r="AY427" s="714"/>
      <c r="AZ427" s="714"/>
      <c r="BA427" s="714"/>
      <c r="BB427" s="714"/>
      <c r="BC427" s="714"/>
      <c r="BD427" s="593"/>
      <c r="BE427" s="714"/>
      <c r="BF427" s="714"/>
      <c r="BG427" s="714"/>
      <c r="BH427" s="714"/>
      <c r="BI427" s="714"/>
      <c r="BJ427" s="714"/>
      <c r="BK427" s="593"/>
      <c r="BL427" s="714"/>
      <c r="BM427" s="714"/>
      <c r="BN427" s="714"/>
      <c r="BO427" s="714"/>
      <c r="BP427" s="714"/>
      <c r="BQ427" s="593"/>
      <c r="BR427" s="593"/>
      <c r="BS427" s="714"/>
      <c r="BT427" s="714"/>
      <c r="BU427" s="714"/>
      <c r="BV427" s="714"/>
      <c r="BW427" s="593"/>
      <c r="BX427" s="714"/>
      <c r="BY427" s="714"/>
      <c r="BZ427" s="714"/>
      <c r="CA427" s="714"/>
      <c r="CB427" s="714"/>
      <c r="CC427" s="714"/>
      <c r="CD427" s="759"/>
      <c r="CE427" s="714"/>
      <c r="CF427" s="765"/>
      <c r="CG427" s="765"/>
      <c r="CH427" s="765"/>
      <c r="CI427" s="765"/>
      <c r="CJ427" s="765"/>
      <c r="CK427" s="765"/>
      <c r="CL427" s="714"/>
      <c r="CM427" s="714"/>
      <c r="CN427" s="714"/>
      <c r="CO427" s="714"/>
      <c r="CP427" s="714"/>
      <c r="CQ427" s="714"/>
      <c r="CR427" s="714"/>
      <c r="CS427" s="714"/>
      <c r="CT427" s="766"/>
      <c r="CU427" s="766"/>
      <c r="CV427" s="766"/>
    </row>
    <row r="428" ht="15.75" customHeight="1">
      <c r="A428" s="714"/>
      <c r="B428" s="760"/>
      <c r="C428" s="593"/>
      <c r="D428" s="593"/>
      <c r="E428" s="593"/>
      <c r="F428" s="593"/>
      <c r="G428" s="761"/>
      <c r="H428" s="761"/>
      <c r="I428" s="761"/>
      <c r="J428" s="761"/>
      <c r="K428" s="761"/>
      <c r="L428" s="761"/>
      <c r="M428" s="762"/>
      <c r="N428" s="714"/>
      <c r="O428" s="714"/>
      <c r="P428" s="714"/>
      <c r="Q428" s="714"/>
      <c r="R428" s="714"/>
      <c r="S428" s="714"/>
      <c r="T428" s="763"/>
      <c r="U428" s="714"/>
      <c r="V428" s="762"/>
      <c r="W428" s="714"/>
      <c r="X428" s="762"/>
      <c r="Y428" s="762"/>
      <c r="Z428" s="762"/>
      <c r="AA428" s="714"/>
      <c r="AB428" s="762"/>
      <c r="AC428" s="714"/>
      <c r="AD428" s="714"/>
      <c r="AE428" s="714"/>
      <c r="AF428" s="714"/>
      <c r="AG428" s="714"/>
      <c r="AH428" s="714"/>
      <c r="AI428" s="714"/>
      <c r="AJ428" s="714"/>
      <c r="AK428" s="714"/>
      <c r="AL428" s="761"/>
      <c r="AM428" s="762"/>
      <c r="AN428" s="762"/>
      <c r="AO428" s="761"/>
      <c r="AP428" s="761"/>
      <c r="AQ428" s="762"/>
      <c r="AR428" s="593"/>
      <c r="AS428" s="714"/>
      <c r="AT428" s="714"/>
      <c r="AU428" s="714"/>
      <c r="AV428" s="714"/>
      <c r="AW428" s="714"/>
      <c r="AX428" s="593"/>
      <c r="AY428" s="714"/>
      <c r="AZ428" s="714"/>
      <c r="BA428" s="714"/>
      <c r="BB428" s="714"/>
      <c r="BC428" s="714"/>
      <c r="BD428" s="593"/>
      <c r="BE428" s="714"/>
      <c r="BF428" s="714"/>
      <c r="BG428" s="714"/>
      <c r="BH428" s="714"/>
      <c r="BI428" s="714"/>
      <c r="BJ428" s="714"/>
      <c r="BK428" s="593"/>
      <c r="BL428" s="714"/>
      <c r="BM428" s="714"/>
      <c r="BN428" s="714"/>
      <c r="BO428" s="714"/>
      <c r="BP428" s="714"/>
      <c r="BQ428" s="593"/>
      <c r="BR428" s="593"/>
      <c r="BS428" s="714"/>
      <c r="BT428" s="714"/>
      <c r="BU428" s="714"/>
      <c r="BV428" s="714"/>
      <c r="BW428" s="593"/>
      <c r="BX428" s="714"/>
      <c r="BY428" s="714"/>
      <c r="BZ428" s="714"/>
      <c r="CA428" s="714"/>
      <c r="CB428" s="714"/>
      <c r="CC428" s="714"/>
      <c r="CD428" s="759"/>
      <c r="CE428" s="714"/>
      <c r="CF428" s="765"/>
      <c r="CG428" s="765"/>
      <c r="CH428" s="765"/>
      <c r="CI428" s="765"/>
      <c r="CJ428" s="765"/>
      <c r="CK428" s="765"/>
      <c r="CL428" s="714"/>
      <c r="CM428" s="714"/>
      <c r="CN428" s="714"/>
      <c r="CO428" s="714"/>
      <c r="CP428" s="714"/>
      <c r="CQ428" s="714"/>
      <c r="CR428" s="714"/>
      <c r="CS428" s="714"/>
      <c r="CT428" s="766"/>
      <c r="CU428" s="766"/>
      <c r="CV428" s="766"/>
    </row>
    <row r="429" ht="15.75" customHeight="1">
      <c r="A429" s="714"/>
      <c r="B429" s="760"/>
      <c r="C429" s="593"/>
      <c r="D429" s="593"/>
      <c r="E429" s="593"/>
      <c r="F429" s="593"/>
      <c r="G429" s="761"/>
      <c r="H429" s="761"/>
      <c r="I429" s="761"/>
      <c r="J429" s="761"/>
      <c r="K429" s="761"/>
      <c r="L429" s="761"/>
      <c r="M429" s="762"/>
      <c r="N429" s="714"/>
      <c r="O429" s="714"/>
      <c r="P429" s="714"/>
      <c r="Q429" s="714"/>
      <c r="R429" s="714"/>
      <c r="S429" s="714"/>
      <c r="T429" s="763"/>
      <c r="U429" s="714"/>
      <c r="V429" s="762"/>
      <c r="W429" s="714"/>
      <c r="X429" s="762"/>
      <c r="Y429" s="762"/>
      <c r="Z429" s="762"/>
      <c r="AA429" s="714"/>
      <c r="AB429" s="762"/>
      <c r="AC429" s="714"/>
      <c r="AD429" s="714"/>
      <c r="AE429" s="714"/>
      <c r="AF429" s="714"/>
      <c r="AG429" s="714"/>
      <c r="AH429" s="714"/>
      <c r="AI429" s="714"/>
      <c r="AJ429" s="714"/>
      <c r="AK429" s="714"/>
      <c r="AL429" s="761"/>
      <c r="AM429" s="762"/>
      <c r="AN429" s="762"/>
      <c r="AO429" s="761"/>
      <c r="AP429" s="761"/>
      <c r="AQ429" s="762"/>
      <c r="AR429" s="593"/>
      <c r="AS429" s="714"/>
      <c r="AT429" s="714"/>
      <c r="AU429" s="714"/>
      <c r="AV429" s="714"/>
      <c r="AW429" s="714"/>
      <c r="AX429" s="593"/>
      <c r="AY429" s="714"/>
      <c r="AZ429" s="714"/>
      <c r="BA429" s="714"/>
      <c r="BB429" s="714"/>
      <c r="BC429" s="714"/>
      <c r="BD429" s="593"/>
      <c r="BE429" s="714"/>
      <c r="BF429" s="714"/>
      <c r="BG429" s="714"/>
      <c r="BH429" s="714"/>
      <c r="BI429" s="714"/>
      <c r="BJ429" s="714"/>
      <c r="BK429" s="593"/>
      <c r="BL429" s="714"/>
      <c r="BM429" s="714"/>
      <c r="BN429" s="714"/>
      <c r="BO429" s="714"/>
      <c r="BP429" s="714"/>
      <c r="BQ429" s="593"/>
      <c r="BR429" s="593"/>
      <c r="BS429" s="714"/>
      <c r="BT429" s="714"/>
      <c r="BU429" s="714"/>
      <c r="BV429" s="714"/>
      <c r="BW429" s="593"/>
      <c r="BX429" s="714"/>
      <c r="BY429" s="714"/>
      <c r="BZ429" s="714"/>
      <c r="CA429" s="714"/>
      <c r="CB429" s="714"/>
      <c r="CC429" s="714"/>
      <c r="CD429" s="759"/>
      <c r="CE429" s="714"/>
      <c r="CF429" s="765"/>
      <c r="CG429" s="765"/>
      <c r="CH429" s="765"/>
      <c r="CI429" s="765"/>
      <c r="CJ429" s="765"/>
      <c r="CK429" s="765"/>
      <c r="CL429" s="714"/>
      <c r="CM429" s="714"/>
      <c r="CN429" s="714"/>
      <c r="CO429" s="714"/>
      <c r="CP429" s="714"/>
      <c r="CQ429" s="714"/>
      <c r="CR429" s="714"/>
      <c r="CS429" s="714"/>
      <c r="CT429" s="766"/>
      <c r="CU429" s="766"/>
      <c r="CV429" s="766"/>
    </row>
    <row r="430" ht="15.75" customHeight="1">
      <c r="A430" s="714"/>
      <c r="B430" s="760"/>
      <c r="C430" s="593"/>
      <c r="D430" s="593"/>
      <c r="E430" s="593"/>
      <c r="F430" s="593"/>
      <c r="G430" s="761"/>
      <c r="H430" s="761"/>
      <c r="I430" s="761"/>
      <c r="J430" s="761"/>
      <c r="K430" s="761"/>
      <c r="L430" s="761"/>
      <c r="M430" s="762"/>
      <c r="N430" s="714"/>
      <c r="O430" s="714"/>
      <c r="P430" s="714"/>
      <c r="Q430" s="714"/>
      <c r="R430" s="714"/>
      <c r="S430" s="714"/>
      <c r="T430" s="763"/>
      <c r="U430" s="714"/>
      <c r="V430" s="762"/>
      <c r="W430" s="714"/>
      <c r="X430" s="762"/>
      <c r="Y430" s="762"/>
      <c r="Z430" s="762"/>
      <c r="AA430" s="714"/>
      <c r="AB430" s="762"/>
      <c r="AC430" s="714"/>
      <c r="AD430" s="714"/>
      <c r="AE430" s="714"/>
      <c r="AF430" s="714"/>
      <c r="AG430" s="714"/>
      <c r="AH430" s="714"/>
      <c r="AI430" s="714"/>
      <c r="AJ430" s="714"/>
      <c r="AK430" s="714"/>
      <c r="AL430" s="761"/>
      <c r="AM430" s="762"/>
      <c r="AN430" s="762"/>
      <c r="AO430" s="761"/>
      <c r="AP430" s="761"/>
      <c r="AQ430" s="762"/>
      <c r="AR430" s="593"/>
      <c r="AS430" s="714"/>
      <c r="AT430" s="714"/>
      <c r="AU430" s="714"/>
      <c r="AV430" s="714"/>
      <c r="AW430" s="714"/>
      <c r="AX430" s="593"/>
      <c r="AY430" s="714"/>
      <c r="AZ430" s="714"/>
      <c r="BA430" s="714"/>
      <c r="BB430" s="714"/>
      <c r="BC430" s="714"/>
      <c r="BD430" s="593"/>
      <c r="BE430" s="714"/>
      <c r="BF430" s="714"/>
      <c r="BG430" s="714"/>
      <c r="BH430" s="714"/>
      <c r="BI430" s="714"/>
      <c r="BJ430" s="714"/>
      <c r="BK430" s="593"/>
      <c r="BL430" s="714"/>
      <c r="BM430" s="714"/>
      <c r="BN430" s="714"/>
      <c r="BO430" s="714"/>
      <c r="BP430" s="714"/>
      <c r="BQ430" s="593"/>
      <c r="BR430" s="593"/>
      <c r="BS430" s="714"/>
      <c r="BT430" s="714"/>
      <c r="BU430" s="714"/>
      <c r="BV430" s="714"/>
      <c r="BW430" s="593"/>
      <c r="BX430" s="714"/>
      <c r="BY430" s="714"/>
      <c r="BZ430" s="714"/>
      <c r="CA430" s="714"/>
      <c r="CB430" s="714"/>
      <c r="CC430" s="714"/>
      <c r="CD430" s="759"/>
      <c r="CE430" s="714"/>
      <c r="CF430" s="765"/>
      <c r="CG430" s="765"/>
      <c r="CH430" s="765"/>
      <c r="CI430" s="765"/>
      <c r="CJ430" s="765"/>
      <c r="CK430" s="765"/>
      <c r="CL430" s="714"/>
      <c r="CM430" s="714"/>
      <c r="CN430" s="714"/>
      <c r="CO430" s="714"/>
      <c r="CP430" s="714"/>
      <c r="CQ430" s="714"/>
      <c r="CR430" s="714"/>
      <c r="CS430" s="714"/>
      <c r="CT430" s="766"/>
      <c r="CU430" s="766"/>
      <c r="CV430" s="766"/>
    </row>
    <row r="431" ht="15.75" customHeight="1">
      <c r="A431" s="714"/>
      <c r="B431" s="760"/>
      <c r="C431" s="593"/>
      <c r="D431" s="593"/>
      <c r="E431" s="593"/>
      <c r="F431" s="593"/>
      <c r="G431" s="761"/>
      <c r="H431" s="761"/>
      <c r="I431" s="761"/>
      <c r="J431" s="761"/>
      <c r="K431" s="761"/>
      <c r="L431" s="761"/>
      <c r="M431" s="762"/>
      <c r="N431" s="714"/>
      <c r="O431" s="714"/>
      <c r="P431" s="714"/>
      <c r="Q431" s="714"/>
      <c r="R431" s="714"/>
      <c r="S431" s="714"/>
      <c r="T431" s="763"/>
      <c r="U431" s="714"/>
      <c r="V431" s="762"/>
      <c r="W431" s="714"/>
      <c r="X431" s="762"/>
      <c r="Y431" s="762"/>
      <c r="Z431" s="762"/>
      <c r="AA431" s="714"/>
      <c r="AB431" s="762"/>
      <c r="AC431" s="714"/>
      <c r="AD431" s="714"/>
      <c r="AE431" s="714"/>
      <c r="AF431" s="714"/>
      <c r="AG431" s="714"/>
      <c r="AH431" s="714"/>
      <c r="AI431" s="714"/>
      <c r="AJ431" s="714"/>
      <c r="AK431" s="714"/>
      <c r="AL431" s="761"/>
      <c r="AM431" s="762"/>
      <c r="AN431" s="762"/>
      <c r="AO431" s="761"/>
      <c r="AP431" s="761"/>
      <c r="AQ431" s="762"/>
      <c r="AR431" s="593"/>
      <c r="AS431" s="714"/>
      <c r="AT431" s="714"/>
      <c r="AU431" s="714"/>
      <c r="AV431" s="714"/>
      <c r="AW431" s="714"/>
      <c r="AX431" s="593"/>
      <c r="AY431" s="714"/>
      <c r="AZ431" s="714"/>
      <c r="BA431" s="714"/>
      <c r="BB431" s="714"/>
      <c r="BC431" s="714"/>
      <c r="BD431" s="593"/>
      <c r="BE431" s="714"/>
      <c r="BF431" s="714"/>
      <c r="BG431" s="714"/>
      <c r="BH431" s="714"/>
      <c r="BI431" s="714"/>
      <c r="BJ431" s="714"/>
      <c r="BK431" s="593"/>
      <c r="BL431" s="714"/>
      <c r="BM431" s="714"/>
      <c r="BN431" s="714"/>
      <c r="BO431" s="714"/>
      <c r="BP431" s="714"/>
      <c r="BQ431" s="593"/>
      <c r="BR431" s="593"/>
      <c r="BS431" s="714"/>
      <c r="BT431" s="714"/>
      <c r="BU431" s="714"/>
      <c r="BV431" s="714"/>
      <c r="BW431" s="593"/>
      <c r="BX431" s="714"/>
      <c r="BY431" s="714"/>
      <c r="BZ431" s="714"/>
      <c r="CA431" s="714"/>
      <c r="CB431" s="714"/>
      <c r="CC431" s="714"/>
      <c r="CD431" s="759"/>
      <c r="CE431" s="714"/>
      <c r="CF431" s="765"/>
      <c r="CG431" s="765"/>
      <c r="CH431" s="765"/>
      <c r="CI431" s="765"/>
      <c r="CJ431" s="765"/>
      <c r="CK431" s="765"/>
      <c r="CL431" s="714"/>
      <c r="CM431" s="714"/>
      <c r="CN431" s="714"/>
      <c r="CO431" s="714"/>
      <c r="CP431" s="714"/>
      <c r="CQ431" s="714"/>
      <c r="CR431" s="714"/>
      <c r="CS431" s="714"/>
      <c r="CT431" s="766"/>
      <c r="CU431" s="766"/>
      <c r="CV431" s="766"/>
    </row>
    <row r="432" ht="15.75" customHeight="1">
      <c r="A432" s="714"/>
      <c r="B432" s="760"/>
      <c r="C432" s="593"/>
      <c r="D432" s="593"/>
      <c r="E432" s="593"/>
      <c r="F432" s="593"/>
      <c r="G432" s="761"/>
      <c r="H432" s="761"/>
      <c r="I432" s="761"/>
      <c r="J432" s="761"/>
      <c r="K432" s="761"/>
      <c r="L432" s="761"/>
      <c r="M432" s="762"/>
      <c r="N432" s="714"/>
      <c r="O432" s="714"/>
      <c r="P432" s="714"/>
      <c r="Q432" s="714"/>
      <c r="R432" s="714"/>
      <c r="S432" s="714"/>
      <c r="T432" s="763"/>
      <c r="U432" s="714"/>
      <c r="V432" s="762"/>
      <c r="W432" s="714"/>
      <c r="X432" s="762"/>
      <c r="Y432" s="762"/>
      <c r="Z432" s="762"/>
      <c r="AA432" s="714"/>
      <c r="AB432" s="762"/>
      <c r="AC432" s="714"/>
      <c r="AD432" s="714"/>
      <c r="AE432" s="714"/>
      <c r="AF432" s="714"/>
      <c r="AG432" s="714"/>
      <c r="AH432" s="714"/>
      <c r="AI432" s="714"/>
      <c r="AJ432" s="714"/>
      <c r="AK432" s="714"/>
      <c r="AL432" s="761"/>
      <c r="AM432" s="762"/>
      <c r="AN432" s="762"/>
      <c r="AO432" s="761"/>
      <c r="AP432" s="761"/>
      <c r="AQ432" s="762"/>
      <c r="AR432" s="593"/>
      <c r="AS432" s="714"/>
      <c r="AT432" s="714"/>
      <c r="AU432" s="714"/>
      <c r="AV432" s="714"/>
      <c r="AW432" s="714"/>
      <c r="AX432" s="593"/>
      <c r="AY432" s="714"/>
      <c r="AZ432" s="714"/>
      <c r="BA432" s="714"/>
      <c r="BB432" s="714"/>
      <c r="BC432" s="714"/>
      <c r="BD432" s="593"/>
      <c r="BE432" s="714"/>
      <c r="BF432" s="714"/>
      <c r="BG432" s="714"/>
      <c r="BH432" s="714"/>
      <c r="BI432" s="714"/>
      <c r="BJ432" s="714"/>
      <c r="BK432" s="593"/>
      <c r="BL432" s="714"/>
      <c r="BM432" s="714"/>
      <c r="BN432" s="714"/>
      <c r="BO432" s="714"/>
      <c r="BP432" s="714"/>
      <c r="BQ432" s="593"/>
      <c r="BR432" s="593"/>
      <c r="BS432" s="714"/>
      <c r="BT432" s="714"/>
      <c r="BU432" s="714"/>
      <c r="BV432" s="714"/>
      <c r="BW432" s="593"/>
      <c r="BX432" s="714"/>
      <c r="BY432" s="714"/>
      <c r="BZ432" s="714"/>
      <c r="CA432" s="714"/>
      <c r="CB432" s="714"/>
      <c r="CC432" s="714"/>
      <c r="CD432" s="759"/>
      <c r="CE432" s="714"/>
      <c r="CF432" s="765"/>
      <c r="CG432" s="765"/>
      <c r="CH432" s="765"/>
      <c r="CI432" s="765"/>
      <c r="CJ432" s="765"/>
      <c r="CK432" s="765"/>
      <c r="CL432" s="714"/>
      <c r="CM432" s="714"/>
      <c r="CN432" s="714"/>
      <c r="CO432" s="714"/>
      <c r="CP432" s="714"/>
      <c r="CQ432" s="714"/>
      <c r="CR432" s="714"/>
      <c r="CS432" s="714"/>
      <c r="CT432" s="766"/>
      <c r="CU432" s="766"/>
      <c r="CV432" s="766"/>
    </row>
    <row r="433" ht="15.75" customHeight="1">
      <c r="A433" s="714"/>
      <c r="B433" s="760"/>
      <c r="C433" s="593"/>
      <c r="D433" s="593"/>
      <c r="E433" s="593"/>
      <c r="F433" s="593"/>
      <c r="G433" s="761"/>
      <c r="H433" s="761"/>
      <c r="I433" s="761"/>
      <c r="J433" s="761"/>
      <c r="K433" s="761"/>
      <c r="L433" s="761"/>
      <c r="M433" s="762"/>
      <c r="N433" s="714"/>
      <c r="O433" s="714"/>
      <c r="P433" s="714"/>
      <c r="Q433" s="714"/>
      <c r="R433" s="714"/>
      <c r="S433" s="714"/>
      <c r="T433" s="763"/>
      <c r="U433" s="714"/>
      <c r="V433" s="762"/>
      <c r="W433" s="714"/>
      <c r="X433" s="762"/>
      <c r="Y433" s="762"/>
      <c r="Z433" s="762"/>
      <c r="AA433" s="714"/>
      <c r="AB433" s="762"/>
      <c r="AC433" s="714"/>
      <c r="AD433" s="714"/>
      <c r="AE433" s="714"/>
      <c r="AF433" s="714"/>
      <c r="AG433" s="714"/>
      <c r="AH433" s="714"/>
      <c r="AI433" s="714"/>
      <c r="AJ433" s="714"/>
      <c r="AK433" s="714"/>
      <c r="AL433" s="761"/>
      <c r="AM433" s="762"/>
      <c r="AN433" s="762"/>
      <c r="AO433" s="761"/>
      <c r="AP433" s="761"/>
      <c r="AQ433" s="762"/>
      <c r="AR433" s="593"/>
      <c r="AS433" s="714"/>
      <c r="AT433" s="714"/>
      <c r="AU433" s="714"/>
      <c r="AV433" s="714"/>
      <c r="AW433" s="714"/>
      <c r="AX433" s="593"/>
      <c r="AY433" s="714"/>
      <c r="AZ433" s="714"/>
      <c r="BA433" s="714"/>
      <c r="BB433" s="714"/>
      <c r="BC433" s="714"/>
      <c r="BD433" s="593"/>
      <c r="BE433" s="714"/>
      <c r="BF433" s="714"/>
      <c r="BG433" s="714"/>
      <c r="BH433" s="714"/>
      <c r="BI433" s="714"/>
      <c r="BJ433" s="714"/>
      <c r="BK433" s="593"/>
      <c r="BL433" s="714"/>
      <c r="BM433" s="714"/>
      <c r="BN433" s="714"/>
      <c r="BO433" s="714"/>
      <c r="BP433" s="714"/>
      <c r="BQ433" s="593"/>
      <c r="BR433" s="593"/>
      <c r="BS433" s="714"/>
      <c r="BT433" s="714"/>
      <c r="BU433" s="714"/>
      <c r="BV433" s="714"/>
      <c r="BW433" s="593"/>
      <c r="BX433" s="714"/>
      <c r="BY433" s="714"/>
      <c r="BZ433" s="714"/>
      <c r="CA433" s="714"/>
      <c r="CB433" s="714"/>
      <c r="CC433" s="714"/>
      <c r="CD433" s="759"/>
      <c r="CE433" s="714"/>
      <c r="CF433" s="765"/>
      <c r="CG433" s="765"/>
      <c r="CH433" s="765"/>
      <c r="CI433" s="765"/>
      <c r="CJ433" s="765"/>
      <c r="CK433" s="765"/>
      <c r="CL433" s="714"/>
      <c r="CM433" s="714"/>
      <c r="CN433" s="714"/>
      <c r="CO433" s="714"/>
      <c r="CP433" s="714"/>
      <c r="CQ433" s="714"/>
      <c r="CR433" s="714"/>
      <c r="CS433" s="714"/>
      <c r="CT433" s="766"/>
      <c r="CU433" s="766"/>
      <c r="CV433" s="766"/>
    </row>
    <row r="434" ht="15.75" customHeight="1">
      <c r="A434" s="714"/>
      <c r="B434" s="760"/>
      <c r="C434" s="593"/>
      <c r="D434" s="593"/>
      <c r="E434" s="593"/>
      <c r="F434" s="593"/>
      <c r="G434" s="761"/>
      <c r="H434" s="761"/>
      <c r="I434" s="761"/>
      <c r="J434" s="761"/>
      <c r="K434" s="761"/>
      <c r="L434" s="761"/>
      <c r="M434" s="762"/>
      <c r="N434" s="714"/>
      <c r="O434" s="714"/>
      <c r="P434" s="714"/>
      <c r="Q434" s="714"/>
      <c r="R434" s="714"/>
      <c r="S434" s="714"/>
      <c r="T434" s="763"/>
      <c r="U434" s="714"/>
      <c r="V434" s="762"/>
      <c r="W434" s="714"/>
      <c r="X434" s="762"/>
      <c r="Y434" s="762"/>
      <c r="Z434" s="762"/>
      <c r="AA434" s="714"/>
      <c r="AB434" s="762"/>
      <c r="AC434" s="714"/>
      <c r="AD434" s="714"/>
      <c r="AE434" s="714"/>
      <c r="AF434" s="714"/>
      <c r="AG434" s="714"/>
      <c r="AH434" s="714"/>
      <c r="AI434" s="714"/>
      <c r="AJ434" s="714"/>
      <c r="AK434" s="714"/>
      <c r="AL434" s="761"/>
      <c r="AM434" s="762"/>
      <c r="AN434" s="762"/>
      <c r="AO434" s="761"/>
      <c r="AP434" s="761"/>
      <c r="AQ434" s="762"/>
      <c r="AR434" s="593"/>
      <c r="AS434" s="714"/>
      <c r="AT434" s="714"/>
      <c r="AU434" s="714"/>
      <c r="AV434" s="714"/>
      <c r="AW434" s="714"/>
      <c r="AX434" s="593"/>
      <c r="AY434" s="714"/>
      <c r="AZ434" s="714"/>
      <c r="BA434" s="714"/>
      <c r="BB434" s="714"/>
      <c r="BC434" s="714"/>
      <c r="BD434" s="593"/>
      <c r="BE434" s="714"/>
      <c r="BF434" s="714"/>
      <c r="BG434" s="714"/>
      <c r="BH434" s="714"/>
      <c r="BI434" s="714"/>
      <c r="BJ434" s="714"/>
      <c r="BK434" s="593"/>
      <c r="BL434" s="714"/>
      <c r="BM434" s="714"/>
      <c r="BN434" s="714"/>
      <c r="BO434" s="714"/>
      <c r="BP434" s="714"/>
      <c r="BQ434" s="593"/>
      <c r="BR434" s="593"/>
      <c r="BS434" s="714"/>
      <c r="BT434" s="714"/>
      <c r="BU434" s="714"/>
      <c r="BV434" s="714"/>
      <c r="BW434" s="593"/>
      <c r="BX434" s="714"/>
      <c r="BY434" s="714"/>
      <c r="BZ434" s="714"/>
      <c r="CA434" s="714"/>
      <c r="CB434" s="714"/>
      <c r="CC434" s="714"/>
      <c r="CD434" s="759"/>
      <c r="CE434" s="714"/>
      <c r="CF434" s="765"/>
      <c r="CG434" s="765"/>
      <c r="CH434" s="765"/>
      <c r="CI434" s="765"/>
      <c r="CJ434" s="765"/>
      <c r="CK434" s="765"/>
      <c r="CL434" s="714"/>
      <c r="CM434" s="714"/>
      <c r="CN434" s="714"/>
      <c r="CO434" s="714"/>
      <c r="CP434" s="714"/>
      <c r="CQ434" s="714"/>
      <c r="CR434" s="714"/>
      <c r="CS434" s="714"/>
      <c r="CT434" s="766"/>
      <c r="CU434" s="766"/>
      <c r="CV434" s="766"/>
    </row>
    <row r="435" ht="15.75" customHeight="1">
      <c r="A435" s="714"/>
      <c r="B435" s="760"/>
      <c r="C435" s="593"/>
      <c r="D435" s="593"/>
      <c r="E435" s="593"/>
      <c r="F435" s="593"/>
      <c r="G435" s="761"/>
      <c r="H435" s="761"/>
      <c r="I435" s="761"/>
      <c r="J435" s="761"/>
      <c r="K435" s="761"/>
      <c r="L435" s="761"/>
      <c r="M435" s="762"/>
      <c r="N435" s="714"/>
      <c r="O435" s="714"/>
      <c r="P435" s="714"/>
      <c r="Q435" s="714"/>
      <c r="R435" s="714"/>
      <c r="S435" s="714"/>
      <c r="T435" s="763"/>
      <c r="U435" s="714"/>
      <c r="V435" s="762"/>
      <c r="W435" s="714"/>
      <c r="X435" s="762"/>
      <c r="Y435" s="762"/>
      <c r="Z435" s="762"/>
      <c r="AA435" s="714"/>
      <c r="AB435" s="762"/>
      <c r="AC435" s="714"/>
      <c r="AD435" s="714"/>
      <c r="AE435" s="714"/>
      <c r="AF435" s="714"/>
      <c r="AG435" s="714"/>
      <c r="AH435" s="714"/>
      <c r="AI435" s="714"/>
      <c r="AJ435" s="714"/>
      <c r="AK435" s="714"/>
      <c r="AL435" s="761"/>
      <c r="AM435" s="762"/>
      <c r="AN435" s="762"/>
      <c r="AO435" s="761"/>
      <c r="AP435" s="761"/>
      <c r="AQ435" s="762"/>
      <c r="AR435" s="593"/>
      <c r="AS435" s="714"/>
      <c r="AT435" s="714"/>
      <c r="AU435" s="714"/>
      <c r="AV435" s="714"/>
      <c r="AW435" s="714"/>
      <c r="AX435" s="593"/>
      <c r="AY435" s="714"/>
      <c r="AZ435" s="714"/>
      <c r="BA435" s="714"/>
      <c r="BB435" s="714"/>
      <c r="BC435" s="714"/>
      <c r="BD435" s="593"/>
      <c r="BE435" s="714"/>
      <c r="BF435" s="714"/>
      <c r="BG435" s="714"/>
      <c r="BH435" s="714"/>
      <c r="BI435" s="714"/>
      <c r="BJ435" s="714"/>
      <c r="BK435" s="593"/>
      <c r="BL435" s="714"/>
      <c r="BM435" s="714"/>
      <c r="BN435" s="714"/>
      <c r="BO435" s="714"/>
      <c r="BP435" s="714"/>
      <c r="BQ435" s="593"/>
      <c r="BR435" s="593"/>
      <c r="BS435" s="714"/>
      <c r="BT435" s="714"/>
      <c r="BU435" s="714"/>
      <c r="BV435" s="714"/>
      <c r="BW435" s="593"/>
      <c r="BX435" s="714"/>
      <c r="BY435" s="714"/>
      <c r="BZ435" s="714"/>
      <c r="CA435" s="714"/>
      <c r="CB435" s="714"/>
      <c r="CC435" s="714"/>
      <c r="CD435" s="759"/>
      <c r="CE435" s="714"/>
      <c r="CF435" s="765"/>
      <c r="CG435" s="765"/>
      <c r="CH435" s="765"/>
      <c r="CI435" s="765"/>
      <c r="CJ435" s="765"/>
      <c r="CK435" s="765"/>
      <c r="CL435" s="714"/>
      <c r="CM435" s="714"/>
      <c r="CN435" s="714"/>
      <c r="CO435" s="714"/>
      <c r="CP435" s="714"/>
      <c r="CQ435" s="714"/>
      <c r="CR435" s="714"/>
      <c r="CS435" s="714"/>
      <c r="CT435" s="766"/>
      <c r="CU435" s="766"/>
      <c r="CV435" s="766"/>
    </row>
    <row r="436" ht="15.75" customHeight="1">
      <c r="A436" s="714"/>
      <c r="B436" s="760"/>
      <c r="C436" s="593"/>
      <c r="D436" s="593"/>
      <c r="E436" s="593"/>
      <c r="F436" s="593"/>
      <c r="G436" s="761"/>
      <c r="H436" s="761"/>
      <c r="I436" s="761"/>
      <c r="J436" s="761"/>
      <c r="K436" s="761"/>
      <c r="L436" s="761"/>
      <c r="M436" s="762"/>
      <c r="N436" s="714"/>
      <c r="O436" s="714"/>
      <c r="P436" s="714"/>
      <c r="Q436" s="714"/>
      <c r="R436" s="714"/>
      <c r="S436" s="714"/>
      <c r="T436" s="763"/>
      <c r="U436" s="714"/>
      <c r="V436" s="762"/>
      <c r="W436" s="714"/>
      <c r="X436" s="762"/>
      <c r="Y436" s="762"/>
      <c r="Z436" s="762"/>
      <c r="AA436" s="714"/>
      <c r="AB436" s="762"/>
      <c r="AC436" s="714"/>
      <c r="AD436" s="714"/>
      <c r="AE436" s="714"/>
      <c r="AF436" s="714"/>
      <c r="AG436" s="714"/>
      <c r="AH436" s="714"/>
      <c r="AI436" s="714"/>
      <c r="AJ436" s="714"/>
      <c r="AK436" s="714"/>
      <c r="AL436" s="761"/>
      <c r="AM436" s="762"/>
      <c r="AN436" s="762"/>
      <c r="AO436" s="761"/>
      <c r="AP436" s="761"/>
      <c r="AQ436" s="762"/>
      <c r="AR436" s="593"/>
      <c r="AS436" s="714"/>
      <c r="AT436" s="714"/>
      <c r="AU436" s="714"/>
      <c r="AV436" s="714"/>
      <c r="AW436" s="714"/>
      <c r="AX436" s="593"/>
      <c r="AY436" s="714"/>
      <c r="AZ436" s="714"/>
      <c r="BA436" s="714"/>
      <c r="BB436" s="714"/>
      <c r="BC436" s="714"/>
      <c r="BD436" s="593"/>
      <c r="BE436" s="714"/>
      <c r="BF436" s="714"/>
      <c r="BG436" s="714"/>
      <c r="BH436" s="714"/>
      <c r="BI436" s="714"/>
      <c r="BJ436" s="714"/>
      <c r="BK436" s="593"/>
      <c r="BL436" s="714"/>
      <c r="BM436" s="714"/>
      <c r="BN436" s="714"/>
      <c r="BO436" s="714"/>
      <c r="BP436" s="714"/>
      <c r="BQ436" s="593"/>
      <c r="BR436" s="593"/>
      <c r="BS436" s="714"/>
      <c r="BT436" s="714"/>
      <c r="BU436" s="714"/>
      <c r="BV436" s="714"/>
      <c r="BW436" s="593"/>
      <c r="BX436" s="714"/>
      <c r="BY436" s="714"/>
      <c r="BZ436" s="714"/>
      <c r="CA436" s="714"/>
      <c r="CB436" s="714"/>
      <c r="CC436" s="714"/>
      <c r="CD436" s="759"/>
      <c r="CE436" s="714"/>
      <c r="CF436" s="765"/>
      <c r="CG436" s="765"/>
      <c r="CH436" s="765"/>
      <c r="CI436" s="765"/>
      <c r="CJ436" s="765"/>
      <c r="CK436" s="765"/>
      <c r="CL436" s="714"/>
      <c r="CM436" s="714"/>
      <c r="CN436" s="714"/>
      <c r="CO436" s="714"/>
      <c r="CP436" s="714"/>
      <c r="CQ436" s="714"/>
      <c r="CR436" s="714"/>
      <c r="CS436" s="714"/>
      <c r="CT436" s="766"/>
      <c r="CU436" s="766"/>
      <c r="CV436" s="766"/>
    </row>
    <row r="437" ht="15.75" customHeight="1">
      <c r="A437" s="714"/>
      <c r="B437" s="760"/>
      <c r="C437" s="593"/>
      <c r="D437" s="593"/>
      <c r="E437" s="593"/>
      <c r="F437" s="593"/>
      <c r="G437" s="761"/>
      <c r="H437" s="761"/>
      <c r="I437" s="761"/>
      <c r="J437" s="761"/>
      <c r="K437" s="761"/>
      <c r="L437" s="761"/>
      <c r="M437" s="762"/>
      <c r="N437" s="714"/>
      <c r="O437" s="714"/>
      <c r="P437" s="714"/>
      <c r="Q437" s="714"/>
      <c r="R437" s="714"/>
      <c r="S437" s="714"/>
      <c r="T437" s="763"/>
      <c r="U437" s="714"/>
      <c r="V437" s="762"/>
      <c r="W437" s="714"/>
      <c r="X437" s="762"/>
      <c r="Y437" s="762"/>
      <c r="Z437" s="762"/>
      <c r="AA437" s="714"/>
      <c r="AB437" s="762"/>
      <c r="AC437" s="714"/>
      <c r="AD437" s="714"/>
      <c r="AE437" s="714"/>
      <c r="AF437" s="714"/>
      <c r="AG437" s="714"/>
      <c r="AH437" s="714"/>
      <c r="AI437" s="714"/>
      <c r="AJ437" s="714"/>
      <c r="AK437" s="714"/>
      <c r="AL437" s="761"/>
      <c r="AM437" s="762"/>
      <c r="AN437" s="762"/>
      <c r="AO437" s="761"/>
      <c r="AP437" s="761"/>
      <c r="AQ437" s="762"/>
      <c r="AR437" s="593"/>
      <c r="AS437" s="714"/>
      <c r="AT437" s="714"/>
      <c r="AU437" s="714"/>
      <c r="AV437" s="714"/>
      <c r="AW437" s="714"/>
      <c r="AX437" s="593"/>
      <c r="AY437" s="714"/>
      <c r="AZ437" s="714"/>
      <c r="BA437" s="714"/>
      <c r="BB437" s="714"/>
      <c r="BC437" s="714"/>
      <c r="BD437" s="593"/>
      <c r="BE437" s="714"/>
      <c r="BF437" s="714"/>
      <c r="BG437" s="714"/>
      <c r="BH437" s="714"/>
      <c r="BI437" s="714"/>
      <c r="BJ437" s="714"/>
      <c r="BK437" s="593"/>
      <c r="BL437" s="714"/>
      <c r="BM437" s="714"/>
      <c r="BN437" s="714"/>
      <c r="BO437" s="714"/>
      <c r="BP437" s="714"/>
      <c r="BQ437" s="593"/>
      <c r="BR437" s="593"/>
      <c r="BS437" s="714"/>
      <c r="BT437" s="714"/>
      <c r="BU437" s="714"/>
      <c r="BV437" s="714"/>
      <c r="BW437" s="593"/>
      <c r="BX437" s="714"/>
      <c r="BY437" s="714"/>
      <c r="BZ437" s="714"/>
      <c r="CA437" s="714"/>
      <c r="CB437" s="714"/>
      <c r="CC437" s="714"/>
      <c r="CD437" s="759"/>
      <c r="CE437" s="714"/>
      <c r="CF437" s="765"/>
      <c r="CG437" s="765"/>
      <c r="CH437" s="765"/>
      <c r="CI437" s="765"/>
      <c r="CJ437" s="765"/>
      <c r="CK437" s="765"/>
      <c r="CL437" s="714"/>
      <c r="CM437" s="714"/>
      <c r="CN437" s="714"/>
      <c r="CO437" s="714"/>
      <c r="CP437" s="714"/>
      <c r="CQ437" s="714"/>
      <c r="CR437" s="714"/>
      <c r="CS437" s="714"/>
      <c r="CT437" s="766"/>
      <c r="CU437" s="766"/>
      <c r="CV437" s="766"/>
    </row>
    <row r="438" ht="15.75" customHeight="1">
      <c r="A438" s="714"/>
      <c r="B438" s="760"/>
      <c r="C438" s="593"/>
      <c r="D438" s="593"/>
      <c r="E438" s="593"/>
      <c r="F438" s="593"/>
      <c r="G438" s="761"/>
      <c r="H438" s="761"/>
      <c r="I438" s="761"/>
      <c r="J438" s="761"/>
      <c r="K438" s="761"/>
      <c r="L438" s="761"/>
      <c r="M438" s="762"/>
      <c r="N438" s="714"/>
      <c r="O438" s="714"/>
      <c r="P438" s="714"/>
      <c r="Q438" s="714"/>
      <c r="R438" s="714"/>
      <c r="S438" s="714"/>
      <c r="T438" s="763"/>
      <c r="U438" s="714"/>
      <c r="V438" s="762"/>
      <c r="W438" s="714"/>
      <c r="X438" s="762"/>
      <c r="Y438" s="762"/>
      <c r="Z438" s="762"/>
      <c r="AA438" s="714"/>
      <c r="AB438" s="762"/>
      <c r="AC438" s="714"/>
      <c r="AD438" s="714"/>
      <c r="AE438" s="714"/>
      <c r="AF438" s="714"/>
      <c r="AG438" s="714"/>
      <c r="AH438" s="714"/>
      <c r="AI438" s="714"/>
      <c r="AJ438" s="714"/>
      <c r="AK438" s="714"/>
      <c r="AL438" s="761"/>
      <c r="AM438" s="762"/>
      <c r="AN438" s="762"/>
      <c r="AO438" s="761"/>
      <c r="AP438" s="761"/>
      <c r="AQ438" s="762"/>
      <c r="AR438" s="593"/>
      <c r="AS438" s="714"/>
      <c r="AT438" s="714"/>
      <c r="AU438" s="714"/>
      <c r="AV438" s="714"/>
      <c r="AW438" s="714"/>
      <c r="AX438" s="593"/>
      <c r="AY438" s="714"/>
      <c r="AZ438" s="714"/>
      <c r="BA438" s="714"/>
      <c r="BB438" s="714"/>
      <c r="BC438" s="714"/>
      <c r="BD438" s="593"/>
      <c r="BE438" s="714"/>
      <c r="BF438" s="714"/>
      <c r="BG438" s="714"/>
      <c r="BH438" s="714"/>
      <c r="BI438" s="714"/>
      <c r="BJ438" s="714"/>
      <c r="BK438" s="593"/>
      <c r="BL438" s="714"/>
      <c r="BM438" s="714"/>
      <c r="BN438" s="714"/>
      <c r="BO438" s="714"/>
      <c r="BP438" s="714"/>
      <c r="BQ438" s="593"/>
      <c r="BR438" s="593"/>
      <c r="BS438" s="714"/>
      <c r="BT438" s="714"/>
      <c r="BU438" s="714"/>
      <c r="BV438" s="714"/>
      <c r="BW438" s="593"/>
      <c r="BX438" s="714"/>
      <c r="BY438" s="714"/>
      <c r="BZ438" s="714"/>
      <c r="CA438" s="714"/>
      <c r="CB438" s="714"/>
      <c r="CC438" s="714"/>
      <c r="CD438" s="759"/>
      <c r="CE438" s="714"/>
      <c r="CF438" s="765"/>
      <c r="CG438" s="765"/>
      <c r="CH438" s="765"/>
      <c r="CI438" s="765"/>
      <c r="CJ438" s="765"/>
      <c r="CK438" s="765"/>
      <c r="CL438" s="714"/>
      <c r="CM438" s="714"/>
      <c r="CN438" s="714"/>
      <c r="CO438" s="714"/>
      <c r="CP438" s="714"/>
      <c r="CQ438" s="714"/>
      <c r="CR438" s="714"/>
      <c r="CS438" s="714"/>
      <c r="CT438" s="766"/>
      <c r="CU438" s="766"/>
      <c r="CV438" s="766"/>
    </row>
    <row r="439" ht="15.75" customHeight="1">
      <c r="A439" s="714"/>
      <c r="B439" s="760"/>
      <c r="C439" s="593"/>
      <c r="D439" s="593"/>
      <c r="E439" s="593"/>
      <c r="F439" s="593"/>
      <c r="G439" s="761"/>
      <c r="H439" s="761"/>
      <c r="I439" s="761"/>
      <c r="J439" s="761"/>
      <c r="K439" s="761"/>
      <c r="L439" s="761"/>
      <c r="M439" s="762"/>
      <c r="N439" s="714"/>
      <c r="O439" s="714"/>
      <c r="P439" s="714"/>
      <c r="Q439" s="714"/>
      <c r="R439" s="714"/>
      <c r="S439" s="714"/>
      <c r="T439" s="763"/>
      <c r="U439" s="714"/>
      <c r="V439" s="762"/>
      <c r="W439" s="714"/>
      <c r="X439" s="762"/>
      <c r="Y439" s="762"/>
      <c r="Z439" s="762"/>
      <c r="AA439" s="714"/>
      <c r="AB439" s="762"/>
      <c r="AC439" s="714"/>
      <c r="AD439" s="714"/>
      <c r="AE439" s="714"/>
      <c r="AF439" s="714"/>
      <c r="AG439" s="714"/>
      <c r="AH439" s="714"/>
      <c r="AI439" s="714"/>
      <c r="AJ439" s="714"/>
      <c r="AK439" s="714"/>
      <c r="AL439" s="761"/>
      <c r="AM439" s="762"/>
      <c r="AN439" s="762"/>
      <c r="AO439" s="761"/>
      <c r="AP439" s="761"/>
      <c r="AQ439" s="762"/>
      <c r="AR439" s="593"/>
      <c r="AS439" s="714"/>
      <c r="AT439" s="714"/>
      <c r="AU439" s="714"/>
      <c r="AV439" s="714"/>
      <c r="AW439" s="714"/>
      <c r="AX439" s="593"/>
      <c r="AY439" s="714"/>
      <c r="AZ439" s="714"/>
      <c r="BA439" s="714"/>
      <c r="BB439" s="714"/>
      <c r="BC439" s="714"/>
      <c r="BD439" s="593"/>
      <c r="BE439" s="714"/>
      <c r="BF439" s="714"/>
      <c r="BG439" s="714"/>
      <c r="BH439" s="714"/>
      <c r="BI439" s="714"/>
      <c r="BJ439" s="714"/>
      <c r="BK439" s="593"/>
      <c r="BL439" s="714"/>
      <c r="BM439" s="714"/>
      <c r="BN439" s="714"/>
      <c r="BO439" s="714"/>
      <c r="BP439" s="714"/>
      <c r="BQ439" s="593"/>
      <c r="BR439" s="593"/>
      <c r="BS439" s="714"/>
      <c r="BT439" s="714"/>
      <c r="BU439" s="714"/>
      <c r="BV439" s="714"/>
      <c r="BW439" s="593"/>
      <c r="BX439" s="714"/>
      <c r="BY439" s="714"/>
      <c r="BZ439" s="714"/>
      <c r="CA439" s="714"/>
      <c r="CB439" s="714"/>
      <c r="CC439" s="714"/>
      <c r="CD439" s="759"/>
      <c r="CE439" s="714"/>
      <c r="CF439" s="765"/>
      <c r="CG439" s="765"/>
      <c r="CH439" s="765"/>
      <c r="CI439" s="765"/>
      <c r="CJ439" s="765"/>
      <c r="CK439" s="765"/>
      <c r="CL439" s="714"/>
      <c r="CM439" s="714"/>
      <c r="CN439" s="714"/>
      <c r="CO439" s="714"/>
      <c r="CP439" s="714"/>
      <c r="CQ439" s="714"/>
      <c r="CR439" s="714"/>
      <c r="CS439" s="714"/>
      <c r="CT439" s="766"/>
      <c r="CU439" s="766"/>
      <c r="CV439" s="766"/>
    </row>
    <row r="440" ht="15.75" customHeight="1">
      <c r="A440" s="714"/>
      <c r="B440" s="760"/>
      <c r="C440" s="593"/>
      <c r="D440" s="593"/>
      <c r="E440" s="593"/>
      <c r="F440" s="593"/>
      <c r="G440" s="761"/>
      <c r="H440" s="761"/>
      <c r="I440" s="761"/>
      <c r="J440" s="761"/>
      <c r="K440" s="761"/>
      <c r="L440" s="761"/>
      <c r="M440" s="762"/>
      <c r="N440" s="714"/>
      <c r="O440" s="714"/>
      <c r="P440" s="714"/>
      <c r="Q440" s="714"/>
      <c r="R440" s="714"/>
      <c r="S440" s="714"/>
      <c r="T440" s="763"/>
      <c r="U440" s="714"/>
      <c r="V440" s="762"/>
      <c r="W440" s="714"/>
      <c r="X440" s="762"/>
      <c r="Y440" s="762"/>
      <c r="Z440" s="762"/>
      <c r="AA440" s="714"/>
      <c r="AB440" s="762"/>
      <c r="AC440" s="714"/>
      <c r="AD440" s="714"/>
      <c r="AE440" s="714"/>
      <c r="AF440" s="714"/>
      <c r="AG440" s="714"/>
      <c r="AH440" s="714"/>
      <c r="AI440" s="714"/>
      <c r="AJ440" s="714"/>
      <c r="AK440" s="714"/>
      <c r="AL440" s="761"/>
      <c r="AM440" s="762"/>
      <c r="AN440" s="762"/>
      <c r="AO440" s="761"/>
      <c r="AP440" s="761"/>
      <c r="AQ440" s="762"/>
      <c r="AR440" s="593"/>
      <c r="AS440" s="714"/>
      <c r="AT440" s="714"/>
      <c r="AU440" s="714"/>
      <c r="AV440" s="714"/>
      <c r="AW440" s="714"/>
      <c r="AX440" s="593"/>
      <c r="AY440" s="714"/>
      <c r="AZ440" s="714"/>
      <c r="BA440" s="714"/>
      <c r="BB440" s="714"/>
      <c r="BC440" s="714"/>
      <c r="BD440" s="593"/>
      <c r="BE440" s="714"/>
      <c r="BF440" s="714"/>
      <c r="BG440" s="714"/>
      <c r="BH440" s="714"/>
      <c r="BI440" s="714"/>
      <c r="BJ440" s="714"/>
      <c r="BK440" s="593"/>
      <c r="BL440" s="714"/>
      <c r="BM440" s="714"/>
      <c r="BN440" s="714"/>
      <c r="BO440" s="714"/>
      <c r="BP440" s="714"/>
      <c r="BQ440" s="593"/>
      <c r="BR440" s="593"/>
      <c r="BS440" s="714"/>
      <c r="BT440" s="714"/>
      <c r="BU440" s="714"/>
      <c r="BV440" s="714"/>
      <c r="BW440" s="593"/>
      <c r="BX440" s="714"/>
      <c r="BY440" s="714"/>
      <c r="BZ440" s="714"/>
      <c r="CA440" s="714"/>
      <c r="CB440" s="714"/>
      <c r="CC440" s="714"/>
      <c r="CD440" s="759"/>
      <c r="CE440" s="714"/>
      <c r="CF440" s="765"/>
      <c r="CG440" s="765"/>
      <c r="CH440" s="765"/>
      <c r="CI440" s="765"/>
      <c r="CJ440" s="765"/>
      <c r="CK440" s="765"/>
      <c r="CL440" s="714"/>
      <c r="CM440" s="714"/>
      <c r="CN440" s="714"/>
      <c r="CO440" s="714"/>
      <c r="CP440" s="714"/>
      <c r="CQ440" s="714"/>
      <c r="CR440" s="714"/>
      <c r="CS440" s="714"/>
      <c r="CT440" s="766"/>
      <c r="CU440" s="766"/>
      <c r="CV440" s="766"/>
    </row>
    <row r="441" ht="15.75" customHeight="1">
      <c r="A441" s="714"/>
      <c r="B441" s="760"/>
      <c r="C441" s="593"/>
      <c r="D441" s="593"/>
      <c r="E441" s="593"/>
      <c r="F441" s="593"/>
      <c r="G441" s="761"/>
      <c r="H441" s="761"/>
      <c r="I441" s="761"/>
      <c r="J441" s="761"/>
      <c r="K441" s="761"/>
      <c r="L441" s="761"/>
      <c r="M441" s="762"/>
      <c r="N441" s="714"/>
      <c r="O441" s="714"/>
      <c r="P441" s="714"/>
      <c r="Q441" s="714"/>
      <c r="R441" s="714"/>
      <c r="S441" s="714"/>
      <c r="T441" s="763"/>
      <c r="U441" s="714"/>
      <c r="V441" s="762"/>
      <c r="W441" s="714"/>
      <c r="X441" s="762"/>
      <c r="Y441" s="762"/>
      <c r="Z441" s="762"/>
      <c r="AA441" s="714"/>
      <c r="AB441" s="762"/>
      <c r="AC441" s="714"/>
      <c r="AD441" s="714"/>
      <c r="AE441" s="714"/>
      <c r="AF441" s="714"/>
      <c r="AG441" s="714"/>
      <c r="AH441" s="714"/>
      <c r="AI441" s="714"/>
      <c r="AJ441" s="714"/>
      <c r="AK441" s="714"/>
      <c r="AL441" s="761"/>
      <c r="AM441" s="762"/>
      <c r="AN441" s="762"/>
      <c r="AO441" s="761"/>
      <c r="AP441" s="761"/>
      <c r="AQ441" s="762"/>
      <c r="AR441" s="593"/>
      <c r="AS441" s="714"/>
      <c r="AT441" s="714"/>
      <c r="AU441" s="714"/>
      <c r="AV441" s="714"/>
      <c r="AW441" s="714"/>
      <c r="AX441" s="593"/>
      <c r="AY441" s="714"/>
      <c r="AZ441" s="714"/>
      <c r="BA441" s="714"/>
      <c r="BB441" s="714"/>
      <c r="BC441" s="714"/>
      <c r="BD441" s="593"/>
      <c r="BE441" s="714"/>
      <c r="BF441" s="714"/>
      <c r="BG441" s="714"/>
      <c r="BH441" s="714"/>
      <c r="BI441" s="714"/>
      <c r="BJ441" s="714"/>
      <c r="BK441" s="593"/>
      <c r="BL441" s="714"/>
      <c r="BM441" s="714"/>
      <c r="BN441" s="714"/>
      <c r="BO441" s="714"/>
      <c r="BP441" s="714"/>
      <c r="BQ441" s="593"/>
      <c r="BR441" s="593"/>
      <c r="BS441" s="714"/>
      <c r="BT441" s="714"/>
      <c r="BU441" s="714"/>
      <c r="BV441" s="714"/>
      <c r="BW441" s="593"/>
      <c r="BX441" s="714"/>
      <c r="BY441" s="714"/>
      <c r="BZ441" s="714"/>
      <c r="CA441" s="714"/>
      <c r="CB441" s="714"/>
      <c r="CC441" s="714"/>
      <c r="CD441" s="759"/>
      <c r="CE441" s="714"/>
      <c r="CF441" s="765"/>
      <c r="CG441" s="765"/>
      <c r="CH441" s="765"/>
      <c r="CI441" s="765"/>
      <c r="CJ441" s="765"/>
      <c r="CK441" s="765"/>
      <c r="CL441" s="714"/>
      <c r="CM441" s="714"/>
      <c r="CN441" s="714"/>
      <c r="CO441" s="714"/>
      <c r="CP441" s="714"/>
      <c r="CQ441" s="714"/>
      <c r="CR441" s="714"/>
      <c r="CS441" s="714"/>
      <c r="CT441" s="766"/>
      <c r="CU441" s="766"/>
      <c r="CV441" s="766"/>
    </row>
    <row r="442" ht="15.75" customHeight="1">
      <c r="A442" s="714"/>
      <c r="B442" s="760"/>
      <c r="C442" s="593"/>
      <c r="D442" s="593"/>
      <c r="E442" s="593"/>
      <c r="F442" s="593"/>
      <c r="G442" s="761"/>
      <c r="H442" s="761"/>
      <c r="I442" s="761"/>
      <c r="J442" s="761"/>
      <c r="K442" s="761"/>
      <c r="L442" s="761"/>
      <c r="M442" s="762"/>
      <c r="N442" s="714"/>
      <c r="O442" s="714"/>
      <c r="P442" s="714"/>
      <c r="Q442" s="714"/>
      <c r="R442" s="714"/>
      <c r="S442" s="714"/>
      <c r="T442" s="763"/>
      <c r="U442" s="714"/>
      <c r="V442" s="762"/>
      <c r="W442" s="714"/>
      <c r="X442" s="762"/>
      <c r="Y442" s="762"/>
      <c r="Z442" s="762"/>
      <c r="AA442" s="714"/>
      <c r="AB442" s="762"/>
      <c r="AC442" s="714"/>
      <c r="AD442" s="714"/>
      <c r="AE442" s="714"/>
      <c r="AF442" s="714"/>
      <c r="AG442" s="714"/>
      <c r="AH442" s="714"/>
      <c r="AI442" s="714"/>
      <c r="AJ442" s="714"/>
      <c r="AK442" s="714"/>
      <c r="AL442" s="761"/>
      <c r="AM442" s="762"/>
      <c r="AN442" s="762"/>
      <c r="AO442" s="761"/>
      <c r="AP442" s="761"/>
      <c r="AQ442" s="762"/>
      <c r="AR442" s="593"/>
      <c r="AS442" s="714"/>
      <c r="AT442" s="714"/>
      <c r="AU442" s="714"/>
      <c r="AV442" s="714"/>
      <c r="AW442" s="714"/>
      <c r="AX442" s="593"/>
      <c r="AY442" s="714"/>
      <c r="AZ442" s="714"/>
      <c r="BA442" s="714"/>
      <c r="BB442" s="714"/>
      <c r="BC442" s="714"/>
      <c r="BD442" s="593"/>
      <c r="BE442" s="714"/>
      <c r="BF442" s="714"/>
      <c r="BG442" s="714"/>
      <c r="BH442" s="714"/>
      <c r="BI442" s="714"/>
      <c r="BJ442" s="714"/>
      <c r="BK442" s="593"/>
      <c r="BL442" s="714"/>
      <c r="BM442" s="714"/>
      <c r="BN442" s="714"/>
      <c r="BO442" s="714"/>
      <c r="BP442" s="714"/>
      <c r="BQ442" s="593"/>
      <c r="BR442" s="593"/>
      <c r="BS442" s="714"/>
      <c r="BT442" s="714"/>
      <c r="BU442" s="714"/>
      <c r="BV442" s="714"/>
      <c r="BW442" s="593"/>
      <c r="BX442" s="714"/>
      <c r="BY442" s="714"/>
      <c r="BZ442" s="714"/>
      <c r="CA442" s="714"/>
      <c r="CB442" s="714"/>
      <c r="CC442" s="714"/>
      <c r="CD442" s="759"/>
      <c r="CE442" s="714"/>
      <c r="CF442" s="765"/>
      <c r="CG442" s="765"/>
      <c r="CH442" s="765"/>
      <c r="CI442" s="765"/>
      <c r="CJ442" s="765"/>
      <c r="CK442" s="765"/>
      <c r="CL442" s="714"/>
      <c r="CM442" s="714"/>
      <c r="CN442" s="714"/>
      <c r="CO442" s="714"/>
      <c r="CP442" s="714"/>
      <c r="CQ442" s="714"/>
      <c r="CR442" s="714"/>
      <c r="CS442" s="714"/>
      <c r="CT442" s="766"/>
      <c r="CU442" s="766"/>
      <c r="CV442" s="766"/>
    </row>
    <row r="443" ht="15.75" customHeight="1">
      <c r="A443" s="714"/>
      <c r="B443" s="760"/>
      <c r="C443" s="593"/>
      <c r="D443" s="593"/>
      <c r="E443" s="593"/>
      <c r="F443" s="593"/>
      <c r="G443" s="761"/>
      <c r="H443" s="761"/>
      <c r="I443" s="761"/>
      <c r="J443" s="761"/>
      <c r="K443" s="761"/>
      <c r="L443" s="761"/>
      <c r="M443" s="762"/>
      <c r="N443" s="714"/>
      <c r="O443" s="714"/>
      <c r="P443" s="714"/>
      <c r="Q443" s="714"/>
      <c r="R443" s="714"/>
      <c r="S443" s="714"/>
      <c r="T443" s="763"/>
      <c r="U443" s="714"/>
      <c r="V443" s="762"/>
      <c r="W443" s="714"/>
      <c r="X443" s="762"/>
      <c r="Y443" s="762"/>
      <c r="Z443" s="762"/>
      <c r="AA443" s="714"/>
      <c r="AB443" s="762"/>
      <c r="AC443" s="714"/>
      <c r="AD443" s="714"/>
      <c r="AE443" s="714"/>
      <c r="AF443" s="714"/>
      <c r="AG443" s="714"/>
      <c r="AH443" s="714"/>
      <c r="AI443" s="714"/>
      <c r="AJ443" s="714"/>
      <c r="AK443" s="714"/>
      <c r="AL443" s="761"/>
      <c r="AM443" s="762"/>
      <c r="AN443" s="762"/>
      <c r="AO443" s="761"/>
      <c r="AP443" s="761"/>
      <c r="AQ443" s="762"/>
      <c r="AR443" s="593"/>
      <c r="AS443" s="714"/>
      <c r="AT443" s="714"/>
      <c r="AU443" s="714"/>
      <c r="AV443" s="714"/>
      <c r="AW443" s="714"/>
      <c r="AX443" s="593"/>
      <c r="AY443" s="714"/>
      <c r="AZ443" s="714"/>
      <c r="BA443" s="714"/>
      <c r="BB443" s="714"/>
      <c r="BC443" s="714"/>
      <c r="BD443" s="593"/>
      <c r="BE443" s="714"/>
      <c r="BF443" s="714"/>
      <c r="BG443" s="714"/>
      <c r="BH443" s="714"/>
      <c r="BI443" s="714"/>
      <c r="BJ443" s="714"/>
      <c r="BK443" s="593"/>
      <c r="BL443" s="714"/>
      <c r="BM443" s="714"/>
      <c r="BN443" s="714"/>
      <c r="BO443" s="714"/>
      <c r="BP443" s="714"/>
      <c r="BQ443" s="593"/>
      <c r="BR443" s="593"/>
      <c r="BS443" s="714"/>
      <c r="BT443" s="714"/>
      <c r="BU443" s="714"/>
      <c r="BV443" s="714"/>
      <c r="BW443" s="593"/>
      <c r="BX443" s="714"/>
      <c r="BY443" s="714"/>
      <c r="BZ443" s="714"/>
      <c r="CA443" s="714"/>
      <c r="CB443" s="714"/>
      <c r="CC443" s="714"/>
      <c r="CD443" s="759"/>
      <c r="CE443" s="714"/>
      <c r="CF443" s="765"/>
      <c r="CG443" s="765"/>
      <c r="CH443" s="765"/>
      <c r="CI443" s="765"/>
      <c r="CJ443" s="765"/>
      <c r="CK443" s="765"/>
      <c r="CL443" s="714"/>
      <c r="CM443" s="714"/>
      <c r="CN443" s="714"/>
      <c r="CO443" s="714"/>
      <c r="CP443" s="714"/>
      <c r="CQ443" s="714"/>
      <c r="CR443" s="714"/>
      <c r="CS443" s="714"/>
      <c r="CT443" s="766"/>
      <c r="CU443" s="766"/>
      <c r="CV443" s="766"/>
    </row>
    <row r="444" ht="15.75" customHeight="1">
      <c r="A444" s="714"/>
      <c r="B444" s="760"/>
      <c r="C444" s="593"/>
      <c r="D444" s="593"/>
      <c r="E444" s="593"/>
      <c r="F444" s="593"/>
      <c r="G444" s="761"/>
      <c r="H444" s="761"/>
      <c r="I444" s="761"/>
      <c r="J444" s="761"/>
      <c r="K444" s="761"/>
      <c r="L444" s="761"/>
      <c r="M444" s="762"/>
      <c r="N444" s="714"/>
      <c r="O444" s="714"/>
      <c r="P444" s="714"/>
      <c r="Q444" s="714"/>
      <c r="R444" s="714"/>
      <c r="S444" s="714"/>
      <c r="T444" s="763"/>
      <c r="U444" s="714"/>
      <c r="V444" s="762"/>
      <c r="W444" s="714"/>
      <c r="X444" s="762"/>
      <c r="Y444" s="762"/>
      <c r="Z444" s="762"/>
      <c r="AA444" s="714"/>
      <c r="AB444" s="762"/>
      <c r="AC444" s="714"/>
      <c r="AD444" s="714"/>
      <c r="AE444" s="714"/>
      <c r="AF444" s="714"/>
      <c r="AG444" s="714"/>
      <c r="AH444" s="714"/>
      <c r="AI444" s="714"/>
      <c r="AJ444" s="714"/>
      <c r="AK444" s="714"/>
      <c r="AL444" s="761"/>
      <c r="AM444" s="762"/>
      <c r="AN444" s="762"/>
      <c r="AO444" s="761"/>
      <c r="AP444" s="761"/>
      <c r="AQ444" s="762"/>
      <c r="AR444" s="593"/>
      <c r="AS444" s="714"/>
      <c r="AT444" s="714"/>
      <c r="AU444" s="714"/>
      <c r="AV444" s="714"/>
      <c r="AW444" s="714"/>
      <c r="AX444" s="593"/>
      <c r="AY444" s="714"/>
      <c r="AZ444" s="714"/>
      <c r="BA444" s="714"/>
      <c r="BB444" s="714"/>
      <c r="BC444" s="714"/>
      <c r="BD444" s="593"/>
      <c r="BE444" s="714"/>
      <c r="BF444" s="714"/>
      <c r="BG444" s="714"/>
      <c r="BH444" s="714"/>
      <c r="BI444" s="714"/>
      <c r="BJ444" s="714"/>
      <c r="BK444" s="593"/>
      <c r="BL444" s="714"/>
      <c r="BM444" s="714"/>
      <c r="BN444" s="714"/>
      <c r="BO444" s="714"/>
      <c r="BP444" s="714"/>
      <c r="BQ444" s="593"/>
      <c r="BR444" s="593"/>
      <c r="BS444" s="714"/>
      <c r="BT444" s="714"/>
      <c r="BU444" s="714"/>
      <c r="BV444" s="714"/>
      <c r="BW444" s="593"/>
      <c r="BX444" s="714"/>
      <c r="BY444" s="714"/>
      <c r="BZ444" s="714"/>
      <c r="CA444" s="714"/>
      <c r="CB444" s="714"/>
      <c r="CC444" s="714"/>
      <c r="CD444" s="759"/>
      <c r="CE444" s="714"/>
      <c r="CF444" s="765"/>
      <c r="CG444" s="765"/>
      <c r="CH444" s="765"/>
      <c r="CI444" s="765"/>
      <c r="CJ444" s="765"/>
      <c r="CK444" s="765"/>
      <c r="CL444" s="714"/>
      <c r="CM444" s="714"/>
      <c r="CN444" s="714"/>
      <c r="CO444" s="714"/>
      <c r="CP444" s="714"/>
      <c r="CQ444" s="714"/>
      <c r="CR444" s="714"/>
      <c r="CS444" s="714"/>
      <c r="CT444" s="766"/>
      <c r="CU444" s="766"/>
      <c r="CV444" s="766"/>
    </row>
    <row r="445" ht="15.75" customHeight="1">
      <c r="A445" s="714"/>
      <c r="B445" s="760"/>
      <c r="C445" s="593"/>
      <c r="D445" s="593"/>
      <c r="E445" s="593"/>
      <c r="F445" s="593"/>
      <c r="G445" s="761"/>
      <c r="H445" s="761"/>
      <c r="I445" s="761"/>
      <c r="J445" s="761"/>
      <c r="K445" s="761"/>
      <c r="L445" s="761"/>
      <c r="M445" s="762"/>
      <c r="N445" s="714"/>
      <c r="O445" s="714"/>
      <c r="P445" s="714"/>
      <c r="Q445" s="714"/>
      <c r="R445" s="714"/>
      <c r="S445" s="714"/>
      <c r="T445" s="763"/>
      <c r="U445" s="714"/>
      <c r="V445" s="762"/>
      <c r="W445" s="714"/>
      <c r="X445" s="762"/>
      <c r="Y445" s="762"/>
      <c r="Z445" s="762"/>
      <c r="AA445" s="714"/>
      <c r="AB445" s="762"/>
      <c r="AC445" s="714"/>
      <c r="AD445" s="714"/>
      <c r="AE445" s="714"/>
      <c r="AF445" s="714"/>
      <c r="AG445" s="714"/>
      <c r="AH445" s="714"/>
      <c r="AI445" s="714"/>
      <c r="AJ445" s="714"/>
      <c r="AK445" s="714"/>
      <c r="AL445" s="761"/>
      <c r="AM445" s="762"/>
      <c r="AN445" s="762"/>
      <c r="AO445" s="761"/>
      <c r="AP445" s="761"/>
      <c r="AQ445" s="762"/>
      <c r="AR445" s="593"/>
      <c r="AS445" s="714"/>
      <c r="AT445" s="714"/>
      <c r="AU445" s="714"/>
      <c r="AV445" s="714"/>
      <c r="AW445" s="714"/>
      <c r="AX445" s="593"/>
      <c r="AY445" s="714"/>
      <c r="AZ445" s="714"/>
      <c r="BA445" s="714"/>
      <c r="BB445" s="714"/>
      <c r="BC445" s="714"/>
      <c r="BD445" s="593"/>
      <c r="BE445" s="714"/>
      <c r="BF445" s="714"/>
      <c r="BG445" s="714"/>
      <c r="BH445" s="714"/>
      <c r="BI445" s="714"/>
      <c r="BJ445" s="714"/>
      <c r="BK445" s="593"/>
      <c r="BL445" s="714"/>
      <c r="BM445" s="714"/>
      <c r="BN445" s="714"/>
      <c r="BO445" s="714"/>
      <c r="BP445" s="714"/>
      <c r="BQ445" s="593"/>
      <c r="BR445" s="593"/>
      <c r="BS445" s="714"/>
      <c r="BT445" s="714"/>
      <c r="BU445" s="714"/>
      <c r="BV445" s="714"/>
      <c r="BW445" s="593"/>
      <c r="BX445" s="714"/>
      <c r="BY445" s="714"/>
      <c r="BZ445" s="714"/>
      <c r="CA445" s="714"/>
      <c r="CB445" s="714"/>
      <c r="CC445" s="714"/>
      <c r="CD445" s="759"/>
      <c r="CE445" s="714"/>
      <c r="CF445" s="765"/>
      <c r="CG445" s="765"/>
      <c r="CH445" s="765"/>
      <c r="CI445" s="765"/>
      <c r="CJ445" s="765"/>
      <c r="CK445" s="765"/>
      <c r="CL445" s="714"/>
      <c r="CM445" s="714"/>
      <c r="CN445" s="714"/>
      <c r="CO445" s="714"/>
      <c r="CP445" s="714"/>
      <c r="CQ445" s="714"/>
      <c r="CR445" s="714"/>
      <c r="CS445" s="714"/>
      <c r="CT445" s="766"/>
      <c r="CU445" s="766"/>
      <c r="CV445" s="766"/>
    </row>
    <row r="446" ht="15.75" customHeight="1">
      <c r="A446" s="714"/>
      <c r="B446" s="760"/>
      <c r="C446" s="593"/>
      <c r="D446" s="593"/>
      <c r="E446" s="593"/>
      <c r="F446" s="593"/>
      <c r="G446" s="761"/>
      <c r="H446" s="761"/>
      <c r="I446" s="761"/>
      <c r="J446" s="761"/>
      <c r="K446" s="761"/>
      <c r="L446" s="761"/>
      <c r="M446" s="762"/>
      <c r="N446" s="714"/>
      <c r="O446" s="714"/>
      <c r="P446" s="714"/>
      <c r="Q446" s="714"/>
      <c r="R446" s="714"/>
      <c r="S446" s="714"/>
      <c r="T446" s="763"/>
      <c r="U446" s="714"/>
      <c r="V446" s="762"/>
      <c r="W446" s="714"/>
      <c r="X446" s="762"/>
      <c r="Y446" s="762"/>
      <c r="Z446" s="762"/>
      <c r="AA446" s="714"/>
      <c r="AB446" s="762"/>
      <c r="AC446" s="714"/>
      <c r="AD446" s="714"/>
      <c r="AE446" s="714"/>
      <c r="AF446" s="714"/>
      <c r="AG446" s="714"/>
      <c r="AH446" s="714"/>
      <c r="AI446" s="714"/>
      <c r="AJ446" s="714"/>
      <c r="AK446" s="714"/>
      <c r="AL446" s="761"/>
      <c r="AM446" s="762"/>
      <c r="AN446" s="762"/>
      <c r="AO446" s="761"/>
      <c r="AP446" s="761"/>
      <c r="AQ446" s="762"/>
      <c r="AR446" s="593"/>
      <c r="AS446" s="714"/>
      <c r="AT446" s="714"/>
      <c r="AU446" s="714"/>
      <c r="AV446" s="714"/>
      <c r="AW446" s="714"/>
      <c r="AX446" s="593"/>
      <c r="AY446" s="714"/>
      <c r="AZ446" s="714"/>
      <c r="BA446" s="714"/>
      <c r="BB446" s="714"/>
      <c r="BC446" s="714"/>
      <c r="BD446" s="593"/>
      <c r="BE446" s="714"/>
      <c r="BF446" s="714"/>
      <c r="BG446" s="714"/>
      <c r="BH446" s="714"/>
      <c r="BI446" s="714"/>
      <c r="BJ446" s="714"/>
      <c r="BK446" s="593"/>
      <c r="BL446" s="714"/>
      <c r="BM446" s="714"/>
      <c r="BN446" s="714"/>
      <c r="BO446" s="714"/>
      <c r="BP446" s="714"/>
      <c r="BQ446" s="593"/>
      <c r="BR446" s="593"/>
      <c r="BS446" s="714"/>
      <c r="BT446" s="714"/>
      <c r="BU446" s="714"/>
      <c r="BV446" s="714"/>
      <c r="BW446" s="593"/>
      <c r="BX446" s="714"/>
      <c r="BY446" s="714"/>
      <c r="BZ446" s="714"/>
      <c r="CA446" s="714"/>
      <c r="CB446" s="714"/>
      <c r="CC446" s="714"/>
      <c r="CD446" s="759"/>
      <c r="CE446" s="714"/>
      <c r="CF446" s="765"/>
      <c r="CG446" s="765"/>
      <c r="CH446" s="765"/>
      <c r="CI446" s="765"/>
      <c r="CJ446" s="765"/>
      <c r="CK446" s="765"/>
      <c r="CL446" s="714"/>
      <c r="CM446" s="714"/>
      <c r="CN446" s="714"/>
      <c r="CO446" s="714"/>
      <c r="CP446" s="714"/>
      <c r="CQ446" s="714"/>
      <c r="CR446" s="714"/>
      <c r="CS446" s="714"/>
      <c r="CT446" s="766"/>
      <c r="CU446" s="766"/>
      <c r="CV446" s="766"/>
    </row>
    <row r="447" ht="15.75" customHeight="1">
      <c r="A447" s="714"/>
      <c r="B447" s="760"/>
      <c r="C447" s="593"/>
      <c r="D447" s="593"/>
      <c r="E447" s="593"/>
      <c r="F447" s="593"/>
      <c r="G447" s="761"/>
      <c r="H447" s="761"/>
      <c r="I447" s="761"/>
      <c r="J447" s="761"/>
      <c r="K447" s="761"/>
      <c r="L447" s="761"/>
      <c r="M447" s="762"/>
      <c r="N447" s="714"/>
      <c r="O447" s="714"/>
      <c r="P447" s="714"/>
      <c r="Q447" s="714"/>
      <c r="R447" s="714"/>
      <c r="S447" s="714"/>
      <c r="T447" s="763"/>
      <c r="U447" s="714"/>
      <c r="V447" s="762"/>
      <c r="W447" s="714"/>
      <c r="X447" s="762"/>
      <c r="Y447" s="762"/>
      <c r="Z447" s="762"/>
      <c r="AA447" s="714"/>
      <c r="AB447" s="762"/>
      <c r="AC447" s="714"/>
      <c r="AD447" s="714"/>
      <c r="AE447" s="714"/>
      <c r="AF447" s="714"/>
      <c r="AG447" s="714"/>
      <c r="AH447" s="714"/>
      <c r="AI447" s="714"/>
      <c r="AJ447" s="714"/>
      <c r="AK447" s="714"/>
      <c r="AL447" s="761"/>
      <c r="AM447" s="762"/>
      <c r="AN447" s="762"/>
      <c r="AO447" s="761"/>
      <c r="AP447" s="761"/>
      <c r="AQ447" s="762"/>
      <c r="AR447" s="593"/>
      <c r="AS447" s="714"/>
      <c r="AT447" s="714"/>
      <c r="AU447" s="714"/>
      <c r="AV447" s="714"/>
      <c r="AW447" s="714"/>
      <c r="AX447" s="593"/>
      <c r="AY447" s="714"/>
      <c r="AZ447" s="714"/>
      <c r="BA447" s="714"/>
      <c r="BB447" s="714"/>
      <c r="BC447" s="714"/>
      <c r="BD447" s="593"/>
      <c r="BE447" s="714"/>
      <c r="BF447" s="714"/>
      <c r="BG447" s="714"/>
      <c r="BH447" s="714"/>
      <c r="BI447" s="714"/>
      <c r="BJ447" s="714"/>
      <c r="BK447" s="593"/>
      <c r="BL447" s="714"/>
      <c r="BM447" s="714"/>
      <c r="BN447" s="714"/>
      <c r="BO447" s="714"/>
      <c r="BP447" s="714"/>
      <c r="BQ447" s="593"/>
      <c r="BR447" s="593"/>
      <c r="BS447" s="714"/>
      <c r="BT447" s="714"/>
      <c r="BU447" s="714"/>
      <c r="BV447" s="714"/>
      <c r="BW447" s="593"/>
      <c r="BX447" s="714"/>
      <c r="BY447" s="714"/>
      <c r="BZ447" s="714"/>
      <c r="CA447" s="714"/>
      <c r="CB447" s="714"/>
      <c r="CC447" s="714"/>
      <c r="CD447" s="759"/>
      <c r="CE447" s="714"/>
      <c r="CF447" s="765"/>
      <c r="CG447" s="765"/>
      <c r="CH447" s="765"/>
      <c r="CI447" s="765"/>
      <c r="CJ447" s="765"/>
      <c r="CK447" s="765"/>
      <c r="CL447" s="714"/>
      <c r="CM447" s="714"/>
      <c r="CN447" s="714"/>
      <c r="CO447" s="714"/>
      <c r="CP447" s="714"/>
      <c r="CQ447" s="714"/>
      <c r="CR447" s="714"/>
      <c r="CS447" s="714"/>
      <c r="CT447" s="766"/>
      <c r="CU447" s="766"/>
      <c r="CV447" s="766"/>
    </row>
    <row r="448" ht="15.75" customHeight="1">
      <c r="A448" s="714"/>
      <c r="B448" s="760"/>
      <c r="C448" s="593"/>
      <c r="D448" s="593"/>
      <c r="E448" s="593"/>
      <c r="F448" s="593"/>
      <c r="G448" s="761"/>
      <c r="H448" s="761"/>
      <c r="I448" s="761"/>
      <c r="J448" s="761"/>
      <c r="K448" s="761"/>
      <c r="L448" s="761"/>
      <c r="M448" s="762"/>
      <c r="N448" s="714"/>
      <c r="O448" s="714"/>
      <c r="P448" s="714"/>
      <c r="Q448" s="714"/>
      <c r="R448" s="714"/>
      <c r="S448" s="714"/>
      <c r="T448" s="763"/>
      <c r="U448" s="714"/>
      <c r="V448" s="762"/>
      <c r="W448" s="714"/>
      <c r="X448" s="762"/>
      <c r="Y448" s="762"/>
      <c r="Z448" s="762"/>
      <c r="AA448" s="714"/>
      <c r="AB448" s="762"/>
      <c r="AC448" s="714"/>
      <c r="AD448" s="714"/>
      <c r="AE448" s="714"/>
      <c r="AF448" s="714"/>
      <c r="AG448" s="714"/>
      <c r="AH448" s="714"/>
      <c r="AI448" s="714"/>
      <c r="AJ448" s="714"/>
      <c r="AK448" s="714"/>
      <c r="AL448" s="761"/>
      <c r="AM448" s="762"/>
      <c r="AN448" s="762"/>
      <c r="AO448" s="761"/>
      <c r="AP448" s="761"/>
      <c r="AQ448" s="762"/>
      <c r="AR448" s="593"/>
      <c r="AS448" s="714"/>
      <c r="AT448" s="714"/>
      <c r="AU448" s="714"/>
      <c r="AV448" s="714"/>
      <c r="AW448" s="714"/>
      <c r="AX448" s="593"/>
      <c r="AY448" s="714"/>
      <c r="AZ448" s="714"/>
      <c r="BA448" s="714"/>
      <c r="BB448" s="714"/>
      <c r="BC448" s="714"/>
      <c r="BD448" s="593"/>
      <c r="BE448" s="714"/>
      <c r="BF448" s="714"/>
      <c r="BG448" s="714"/>
      <c r="BH448" s="714"/>
      <c r="BI448" s="714"/>
      <c r="BJ448" s="714"/>
      <c r="BK448" s="593"/>
      <c r="BL448" s="714"/>
      <c r="BM448" s="714"/>
      <c r="BN448" s="714"/>
      <c r="BO448" s="714"/>
      <c r="BP448" s="714"/>
      <c r="BQ448" s="593"/>
      <c r="BR448" s="593"/>
      <c r="BS448" s="714"/>
      <c r="BT448" s="714"/>
      <c r="BU448" s="714"/>
      <c r="BV448" s="714"/>
      <c r="BW448" s="593"/>
      <c r="BX448" s="714"/>
      <c r="BY448" s="714"/>
      <c r="BZ448" s="714"/>
      <c r="CA448" s="714"/>
      <c r="CB448" s="714"/>
      <c r="CC448" s="714"/>
      <c r="CD448" s="759"/>
      <c r="CE448" s="714"/>
      <c r="CF448" s="765"/>
      <c r="CG448" s="765"/>
      <c r="CH448" s="765"/>
      <c r="CI448" s="765"/>
      <c r="CJ448" s="765"/>
      <c r="CK448" s="765"/>
      <c r="CL448" s="714"/>
      <c r="CM448" s="714"/>
      <c r="CN448" s="714"/>
      <c r="CO448" s="714"/>
      <c r="CP448" s="714"/>
      <c r="CQ448" s="714"/>
      <c r="CR448" s="714"/>
      <c r="CS448" s="714"/>
      <c r="CT448" s="766"/>
      <c r="CU448" s="766"/>
      <c r="CV448" s="766"/>
    </row>
    <row r="449" ht="15.75" customHeight="1">
      <c r="A449" s="714"/>
      <c r="B449" s="760"/>
      <c r="C449" s="593"/>
      <c r="D449" s="593"/>
      <c r="E449" s="593"/>
      <c r="F449" s="593"/>
      <c r="G449" s="761"/>
      <c r="H449" s="761"/>
      <c r="I449" s="761"/>
      <c r="J449" s="761"/>
      <c r="K449" s="761"/>
      <c r="L449" s="761"/>
      <c r="M449" s="762"/>
      <c r="N449" s="714"/>
      <c r="O449" s="714"/>
      <c r="P449" s="714"/>
      <c r="Q449" s="714"/>
      <c r="R449" s="714"/>
      <c r="S449" s="714"/>
      <c r="T449" s="763"/>
      <c r="U449" s="714"/>
      <c r="V449" s="762"/>
      <c r="W449" s="714"/>
      <c r="X449" s="762"/>
      <c r="Y449" s="762"/>
      <c r="Z449" s="762"/>
      <c r="AA449" s="714"/>
      <c r="AB449" s="762"/>
      <c r="AC449" s="714"/>
      <c r="AD449" s="714"/>
      <c r="AE449" s="714"/>
      <c r="AF449" s="714"/>
      <c r="AG449" s="714"/>
      <c r="AH449" s="714"/>
      <c r="AI449" s="714"/>
      <c r="AJ449" s="714"/>
      <c r="AK449" s="714"/>
      <c r="AL449" s="761"/>
      <c r="AM449" s="762"/>
      <c r="AN449" s="762"/>
      <c r="AO449" s="761"/>
      <c r="AP449" s="761"/>
      <c r="AQ449" s="762"/>
      <c r="AR449" s="593"/>
      <c r="AS449" s="714"/>
      <c r="AT449" s="714"/>
      <c r="AU449" s="714"/>
      <c r="AV449" s="714"/>
      <c r="AW449" s="714"/>
      <c r="AX449" s="593"/>
      <c r="AY449" s="714"/>
      <c r="AZ449" s="714"/>
      <c r="BA449" s="714"/>
      <c r="BB449" s="714"/>
      <c r="BC449" s="714"/>
      <c r="BD449" s="593"/>
      <c r="BE449" s="714"/>
      <c r="BF449" s="714"/>
      <c r="BG449" s="714"/>
      <c r="BH449" s="714"/>
      <c r="BI449" s="714"/>
      <c r="BJ449" s="714"/>
      <c r="BK449" s="593"/>
      <c r="BL449" s="714"/>
      <c r="BM449" s="714"/>
      <c r="BN449" s="714"/>
      <c r="BO449" s="714"/>
      <c r="BP449" s="714"/>
      <c r="BQ449" s="593"/>
      <c r="BR449" s="593"/>
      <c r="BS449" s="714"/>
      <c r="BT449" s="714"/>
      <c r="BU449" s="714"/>
      <c r="BV449" s="714"/>
      <c r="BW449" s="593"/>
      <c r="BX449" s="714"/>
      <c r="BY449" s="714"/>
      <c r="BZ449" s="714"/>
      <c r="CA449" s="714"/>
      <c r="CB449" s="714"/>
      <c r="CC449" s="714"/>
      <c r="CD449" s="759"/>
      <c r="CE449" s="714"/>
      <c r="CF449" s="765"/>
      <c r="CG449" s="765"/>
      <c r="CH449" s="765"/>
      <c r="CI449" s="765"/>
      <c r="CJ449" s="765"/>
      <c r="CK449" s="765"/>
      <c r="CL449" s="714"/>
      <c r="CM449" s="714"/>
      <c r="CN449" s="714"/>
      <c r="CO449" s="714"/>
      <c r="CP449" s="714"/>
      <c r="CQ449" s="714"/>
      <c r="CR449" s="714"/>
      <c r="CS449" s="714"/>
      <c r="CT449" s="766"/>
      <c r="CU449" s="766"/>
      <c r="CV449" s="766"/>
    </row>
    <row r="450" ht="15.75" customHeight="1">
      <c r="A450" s="714"/>
      <c r="B450" s="760"/>
      <c r="C450" s="593"/>
      <c r="D450" s="593"/>
      <c r="E450" s="593"/>
      <c r="F450" s="593"/>
      <c r="G450" s="761"/>
      <c r="H450" s="761"/>
      <c r="I450" s="761"/>
      <c r="J450" s="761"/>
      <c r="K450" s="761"/>
      <c r="L450" s="761"/>
      <c r="M450" s="762"/>
      <c r="N450" s="714"/>
      <c r="O450" s="714"/>
      <c r="P450" s="714"/>
      <c r="Q450" s="714"/>
      <c r="R450" s="714"/>
      <c r="S450" s="714"/>
      <c r="T450" s="763"/>
      <c r="U450" s="714"/>
      <c r="V450" s="762"/>
      <c r="W450" s="714"/>
      <c r="X450" s="762"/>
      <c r="Y450" s="762"/>
      <c r="Z450" s="762"/>
      <c r="AA450" s="714"/>
      <c r="AB450" s="762"/>
      <c r="AC450" s="714"/>
      <c r="AD450" s="714"/>
      <c r="AE450" s="714"/>
      <c r="AF450" s="714"/>
      <c r="AG450" s="714"/>
      <c r="AH450" s="714"/>
      <c r="AI450" s="714"/>
      <c r="AJ450" s="714"/>
      <c r="AK450" s="714"/>
      <c r="AL450" s="761"/>
      <c r="AM450" s="762"/>
      <c r="AN450" s="762"/>
      <c r="AO450" s="761"/>
      <c r="AP450" s="761"/>
      <c r="AQ450" s="762"/>
      <c r="AR450" s="593"/>
      <c r="AS450" s="714"/>
      <c r="AT450" s="714"/>
      <c r="AU450" s="714"/>
      <c r="AV450" s="714"/>
      <c r="AW450" s="714"/>
      <c r="AX450" s="593"/>
      <c r="AY450" s="714"/>
      <c r="AZ450" s="714"/>
      <c r="BA450" s="714"/>
      <c r="BB450" s="714"/>
      <c r="BC450" s="714"/>
      <c r="BD450" s="593"/>
      <c r="BE450" s="714"/>
      <c r="BF450" s="714"/>
      <c r="BG450" s="714"/>
      <c r="BH450" s="714"/>
      <c r="BI450" s="714"/>
      <c r="BJ450" s="714"/>
      <c r="BK450" s="593"/>
      <c r="BL450" s="714"/>
      <c r="BM450" s="714"/>
      <c r="BN450" s="714"/>
      <c r="BO450" s="714"/>
      <c r="BP450" s="714"/>
      <c r="BQ450" s="593"/>
      <c r="BR450" s="593"/>
      <c r="BS450" s="714"/>
      <c r="BT450" s="714"/>
      <c r="BU450" s="714"/>
      <c r="BV450" s="714"/>
      <c r="BW450" s="593"/>
      <c r="BX450" s="714"/>
      <c r="BY450" s="714"/>
      <c r="BZ450" s="714"/>
      <c r="CA450" s="714"/>
      <c r="CB450" s="714"/>
      <c r="CC450" s="714"/>
      <c r="CD450" s="759"/>
      <c r="CE450" s="714"/>
      <c r="CF450" s="765"/>
      <c r="CG450" s="765"/>
      <c r="CH450" s="765"/>
      <c r="CI450" s="765"/>
      <c r="CJ450" s="765"/>
      <c r="CK450" s="765"/>
      <c r="CL450" s="714"/>
      <c r="CM450" s="714"/>
      <c r="CN450" s="714"/>
      <c r="CO450" s="714"/>
      <c r="CP450" s="714"/>
      <c r="CQ450" s="714"/>
      <c r="CR450" s="714"/>
      <c r="CS450" s="714"/>
      <c r="CT450" s="766"/>
      <c r="CU450" s="766"/>
      <c r="CV450" s="766"/>
    </row>
    <row r="451" ht="15.75" customHeight="1">
      <c r="A451" s="714"/>
      <c r="B451" s="760"/>
      <c r="C451" s="593"/>
      <c r="D451" s="593"/>
      <c r="E451" s="593"/>
      <c r="F451" s="593"/>
      <c r="G451" s="761"/>
      <c r="H451" s="761"/>
      <c r="I451" s="761"/>
      <c r="J451" s="761"/>
      <c r="K451" s="761"/>
      <c r="L451" s="761"/>
      <c r="M451" s="762"/>
      <c r="N451" s="714"/>
      <c r="O451" s="714"/>
      <c r="P451" s="714"/>
      <c r="Q451" s="714"/>
      <c r="R451" s="714"/>
      <c r="S451" s="714"/>
      <c r="T451" s="763"/>
      <c r="U451" s="714"/>
      <c r="V451" s="762"/>
      <c r="W451" s="714"/>
      <c r="X451" s="762"/>
      <c r="Y451" s="762"/>
      <c r="Z451" s="762"/>
      <c r="AA451" s="714"/>
      <c r="AB451" s="762"/>
      <c r="AC451" s="714"/>
      <c r="AD451" s="714"/>
      <c r="AE451" s="714"/>
      <c r="AF451" s="714"/>
      <c r="AG451" s="714"/>
      <c r="AH451" s="714"/>
      <c r="AI451" s="714"/>
      <c r="AJ451" s="714"/>
      <c r="AK451" s="714"/>
      <c r="AL451" s="761"/>
      <c r="AM451" s="762"/>
      <c r="AN451" s="762"/>
      <c r="AO451" s="761"/>
      <c r="AP451" s="761"/>
      <c r="AQ451" s="762"/>
      <c r="AR451" s="593"/>
      <c r="AS451" s="714"/>
      <c r="AT451" s="714"/>
      <c r="AU451" s="714"/>
      <c r="AV451" s="714"/>
      <c r="AW451" s="714"/>
      <c r="AX451" s="593"/>
      <c r="AY451" s="714"/>
      <c r="AZ451" s="714"/>
      <c r="BA451" s="714"/>
      <c r="BB451" s="714"/>
      <c r="BC451" s="714"/>
      <c r="BD451" s="593"/>
      <c r="BE451" s="714"/>
      <c r="BF451" s="714"/>
      <c r="BG451" s="714"/>
      <c r="BH451" s="714"/>
      <c r="BI451" s="714"/>
      <c r="BJ451" s="714"/>
      <c r="BK451" s="593"/>
      <c r="BL451" s="714"/>
      <c r="BM451" s="714"/>
      <c r="BN451" s="714"/>
      <c r="BO451" s="714"/>
      <c r="BP451" s="714"/>
      <c r="BQ451" s="593"/>
      <c r="BR451" s="593"/>
      <c r="BS451" s="714"/>
      <c r="BT451" s="714"/>
      <c r="BU451" s="714"/>
      <c r="BV451" s="714"/>
      <c r="BW451" s="593"/>
      <c r="BX451" s="714"/>
      <c r="BY451" s="714"/>
      <c r="BZ451" s="714"/>
      <c r="CA451" s="714"/>
      <c r="CB451" s="714"/>
      <c r="CC451" s="714"/>
      <c r="CD451" s="759"/>
      <c r="CE451" s="714"/>
      <c r="CF451" s="765"/>
      <c r="CG451" s="765"/>
      <c r="CH451" s="765"/>
      <c r="CI451" s="765"/>
      <c r="CJ451" s="765"/>
      <c r="CK451" s="765"/>
      <c r="CL451" s="714"/>
      <c r="CM451" s="714"/>
      <c r="CN451" s="714"/>
      <c r="CO451" s="714"/>
      <c r="CP451" s="714"/>
      <c r="CQ451" s="714"/>
      <c r="CR451" s="714"/>
      <c r="CS451" s="714"/>
      <c r="CT451" s="766"/>
      <c r="CU451" s="766"/>
      <c r="CV451" s="766"/>
    </row>
    <row r="452" ht="15.75" customHeight="1">
      <c r="A452" s="714"/>
      <c r="B452" s="760"/>
      <c r="C452" s="593"/>
      <c r="D452" s="593"/>
      <c r="E452" s="593"/>
      <c r="F452" s="593"/>
      <c r="G452" s="761"/>
      <c r="H452" s="761"/>
      <c r="I452" s="761"/>
      <c r="J452" s="761"/>
      <c r="K452" s="761"/>
      <c r="L452" s="761"/>
      <c r="M452" s="762"/>
      <c r="N452" s="714"/>
      <c r="O452" s="714"/>
      <c r="P452" s="714"/>
      <c r="Q452" s="714"/>
      <c r="R452" s="714"/>
      <c r="S452" s="714"/>
      <c r="T452" s="763"/>
      <c r="U452" s="714"/>
      <c r="V452" s="762"/>
      <c r="W452" s="714"/>
      <c r="X452" s="762"/>
      <c r="Y452" s="762"/>
      <c r="Z452" s="762"/>
      <c r="AA452" s="714"/>
      <c r="AB452" s="762"/>
      <c r="AC452" s="714"/>
      <c r="AD452" s="714"/>
      <c r="AE452" s="714"/>
      <c r="AF452" s="714"/>
      <c r="AG452" s="714"/>
      <c r="AH452" s="714"/>
      <c r="AI452" s="714"/>
      <c r="AJ452" s="714"/>
      <c r="AK452" s="714"/>
      <c r="AL452" s="761"/>
      <c r="AM452" s="762"/>
      <c r="AN452" s="762"/>
      <c r="AO452" s="761"/>
      <c r="AP452" s="761"/>
      <c r="AQ452" s="762"/>
      <c r="AR452" s="593"/>
      <c r="AS452" s="714"/>
      <c r="AT452" s="714"/>
      <c r="AU452" s="714"/>
      <c r="AV452" s="714"/>
      <c r="AW452" s="714"/>
      <c r="AX452" s="593"/>
      <c r="AY452" s="714"/>
      <c r="AZ452" s="714"/>
      <c r="BA452" s="714"/>
      <c r="BB452" s="714"/>
      <c r="BC452" s="714"/>
      <c r="BD452" s="593"/>
      <c r="BE452" s="714"/>
      <c r="BF452" s="714"/>
      <c r="BG452" s="714"/>
      <c r="BH452" s="714"/>
      <c r="BI452" s="714"/>
      <c r="BJ452" s="714"/>
      <c r="BK452" s="593"/>
      <c r="BL452" s="714"/>
      <c r="BM452" s="714"/>
      <c r="BN452" s="714"/>
      <c r="BO452" s="714"/>
      <c r="BP452" s="714"/>
      <c r="BQ452" s="593"/>
      <c r="BR452" s="593"/>
      <c r="BS452" s="714"/>
      <c r="BT452" s="714"/>
      <c r="BU452" s="714"/>
      <c r="BV452" s="714"/>
      <c r="BW452" s="593"/>
      <c r="BX452" s="714"/>
      <c r="BY452" s="714"/>
      <c r="BZ452" s="714"/>
      <c r="CA452" s="714"/>
      <c r="CB452" s="714"/>
      <c r="CC452" s="714"/>
      <c r="CD452" s="759"/>
      <c r="CE452" s="714"/>
      <c r="CF452" s="765"/>
      <c r="CG452" s="765"/>
      <c r="CH452" s="765"/>
      <c r="CI452" s="765"/>
      <c r="CJ452" s="765"/>
      <c r="CK452" s="765"/>
      <c r="CL452" s="714"/>
      <c r="CM452" s="714"/>
      <c r="CN452" s="714"/>
      <c r="CO452" s="714"/>
      <c r="CP452" s="714"/>
      <c r="CQ452" s="714"/>
      <c r="CR452" s="714"/>
      <c r="CS452" s="714"/>
      <c r="CT452" s="766"/>
      <c r="CU452" s="766"/>
      <c r="CV452" s="766"/>
    </row>
    <row r="453" ht="15.75" customHeight="1">
      <c r="A453" s="714"/>
      <c r="B453" s="760"/>
      <c r="C453" s="593"/>
      <c r="D453" s="593"/>
      <c r="E453" s="593"/>
      <c r="F453" s="593"/>
      <c r="G453" s="761"/>
      <c r="H453" s="761"/>
      <c r="I453" s="761"/>
      <c r="J453" s="761"/>
      <c r="K453" s="761"/>
      <c r="L453" s="761"/>
      <c r="M453" s="762"/>
      <c r="N453" s="714"/>
      <c r="O453" s="714"/>
      <c r="P453" s="714"/>
      <c r="Q453" s="714"/>
      <c r="R453" s="714"/>
      <c r="S453" s="714"/>
      <c r="T453" s="763"/>
      <c r="U453" s="714"/>
      <c r="V453" s="762"/>
      <c r="W453" s="714"/>
      <c r="X453" s="762"/>
      <c r="Y453" s="762"/>
      <c r="Z453" s="762"/>
      <c r="AA453" s="714"/>
      <c r="AB453" s="762"/>
      <c r="AC453" s="714"/>
      <c r="AD453" s="714"/>
      <c r="AE453" s="714"/>
      <c r="AF453" s="714"/>
      <c r="AG453" s="714"/>
      <c r="AH453" s="714"/>
      <c r="AI453" s="714"/>
      <c r="AJ453" s="714"/>
      <c r="AK453" s="714"/>
      <c r="AL453" s="761"/>
      <c r="AM453" s="762"/>
      <c r="AN453" s="762"/>
      <c r="AO453" s="761"/>
      <c r="AP453" s="761"/>
      <c r="AQ453" s="762"/>
      <c r="AR453" s="593"/>
      <c r="AS453" s="714"/>
      <c r="AT453" s="714"/>
      <c r="AU453" s="714"/>
      <c r="AV453" s="714"/>
      <c r="AW453" s="714"/>
      <c r="AX453" s="593"/>
      <c r="AY453" s="714"/>
      <c r="AZ453" s="714"/>
      <c r="BA453" s="714"/>
      <c r="BB453" s="714"/>
      <c r="BC453" s="714"/>
      <c r="BD453" s="593"/>
      <c r="BE453" s="714"/>
      <c r="BF453" s="714"/>
      <c r="BG453" s="714"/>
      <c r="BH453" s="714"/>
      <c r="BI453" s="714"/>
      <c r="BJ453" s="714"/>
      <c r="BK453" s="593"/>
      <c r="BL453" s="714"/>
      <c r="BM453" s="714"/>
      <c r="BN453" s="714"/>
      <c r="BO453" s="714"/>
      <c r="BP453" s="714"/>
      <c r="BQ453" s="593"/>
      <c r="BR453" s="593"/>
      <c r="BS453" s="714"/>
      <c r="BT453" s="714"/>
      <c r="BU453" s="714"/>
      <c r="BV453" s="714"/>
      <c r="BW453" s="593"/>
      <c r="BX453" s="714"/>
      <c r="BY453" s="714"/>
      <c r="BZ453" s="714"/>
      <c r="CA453" s="714"/>
      <c r="CB453" s="714"/>
      <c r="CC453" s="714"/>
      <c r="CD453" s="759"/>
      <c r="CE453" s="714"/>
      <c r="CF453" s="765"/>
      <c r="CG453" s="765"/>
      <c r="CH453" s="765"/>
      <c r="CI453" s="765"/>
      <c r="CJ453" s="765"/>
      <c r="CK453" s="765"/>
      <c r="CL453" s="714"/>
      <c r="CM453" s="714"/>
      <c r="CN453" s="714"/>
      <c r="CO453" s="714"/>
      <c r="CP453" s="714"/>
      <c r="CQ453" s="714"/>
      <c r="CR453" s="714"/>
      <c r="CS453" s="714"/>
      <c r="CT453" s="766"/>
      <c r="CU453" s="766"/>
      <c r="CV453" s="766"/>
    </row>
    <row r="454" ht="15.75" customHeight="1">
      <c r="A454" s="714"/>
      <c r="B454" s="760"/>
      <c r="C454" s="593"/>
      <c r="D454" s="593"/>
      <c r="E454" s="593"/>
      <c r="F454" s="593"/>
      <c r="G454" s="761"/>
      <c r="H454" s="761"/>
      <c r="I454" s="761"/>
      <c r="J454" s="761"/>
      <c r="K454" s="761"/>
      <c r="L454" s="761"/>
      <c r="M454" s="762"/>
      <c r="N454" s="714"/>
      <c r="O454" s="714"/>
      <c r="P454" s="714"/>
      <c r="Q454" s="714"/>
      <c r="R454" s="714"/>
      <c r="S454" s="714"/>
      <c r="T454" s="763"/>
      <c r="U454" s="714"/>
      <c r="V454" s="762"/>
      <c r="W454" s="714"/>
      <c r="X454" s="762"/>
      <c r="Y454" s="762"/>
      <c r="Z454" s="762"/>
      <c r="AA454" s="714"/>
      <c r="AB454" s="762"/>
      <c r="AC454" s="714"/>
      <c r="AD454" s="714"/>
      <c r="AE454" s="714"/>
      <c r="AF454" s="714"/>
      <c r="AG454" s="714"/>
      <c r="AH454" s="714"/>
      <c r="AI454" s="714"/>
      <c r="AJ454" s="714"/>
      <c r="AK454" s="714"/>
      <c r="AL454" s="761"/>
      <c r="AM454" s="762"/>
      <c r="AN454" s="762"/>
      <c r="AO454" s="761"/>
      <c r="AP454" s="761"/>
      <c r="AQ454" s="762"/>
      <c r="AR454" s="593"/>
      <c r="AS454" s="714"/>
      <c r="AT454" s="714"/>
      <c r="AU454" s="714"/>
      <c r="AV454" s="714"/>
      <c r="AW454" s="714"/>
      <c r="AX454" s="593"/>
      <c r="AY454" s="714"/>
      <c r="AZ454" s="714"/>
      <c r="BA454" s="714"/>
      <c r="BB454" s="714"/>
      <c r="BC454" s="714"/>
      <c r="BD454" s="593"/>
      <c r="BE454" s="714"/>
      <c r="BF454" s="714"/>
      <c r="BG454" s="714"/>
      <c r="BH454" s="714"/>
      <c r="BI454" s="714"/>
      <c r="BJ454" s="714"/>
      <c r="BK454" s="593"/>
      <c r="BL454" s="714"/>
      <c r="BM454" s="714"/>
      <c r="BN454" s="714"/>
      <c r="BO454" s="714"/>
      <c r="BP454" s="714"/>
      <c r="BQ454" s="593"/>
      <c r="BR454" s="593"/>
      <c r="BS454" s="714"/>
      <c r="BT454" s="714"/>
      <c r="BU454" s="714"/>
      <c r="BV454" s="714"/>
      <c r="BW454" s="593"/>
      <c r="BX454" s="714"/>
      <c r="BY454" s="714"/>
      <c r="BZ454" s="714"/>
      <c r="CA454" s="714"/>
      <c r="CB454" s="714"/>
      <c r="CC454" s="714"/>
      <c r="CD454" s="759"/>
      <c r="CE454" s="714"/>
      <c r="CF454" s="765"/>
      <c r="CG454" s="765"/>
      <c r="CH454" s="765"/>
      <c r="CI454" s="765"/>
      <c r="CJ454" s="765"/>
      <c r="CK454" s="765"/>
      <c r="CL454" s="714"/>
      <c r="CM454" s="714"/>
      <c r="CN454" s="714"/>
      <c r="CO454" s="714"/>
      <c r="CP454" s="714"/>
      <c r="CQ454" s="714"/>
      <c r="CR454" s="714"/>
      <c r="CS454" s="714"/>
      <c r="CT454" s="766"/>
      <c r="CU454" s="766"/>
      <c r="CV454" s="766"/>
    </row>
    <row r="455" ht="15.75" customHeight="1">
      <c r="A455" s="714"/>
      <c r="B455" s="760"/>
      <c r="C455" s="593"/>
      <c r="D455" s="593"/>
      <c r="E455" s="593"/>
      <c r="F455" s="593"/>
      <c r="G455" s="761"/>
      <c r="H455" s="761"/>
      <c r="I455" s="761"/>
      <c r="J455" s="761"/>
      <c r="K455" s="761"/>
      <c r="L455" s="761"/>
      <c r="M455" s="762"/>
      <c r="N455" s="714"/>
      <c r="O455" s="714"/>
      <c r="P455" s="714"/>
      <c r="Q455" s="714"/>
      <c r="R455" s="714"/>
      <c r="S455" s="714"/>
      <c r="T455" s="763"/>
      <c r="U455" s="714"/>
      <c r="V455" s="762"/>
      <c r="W455" s="714"/>
      <c r="X455" s="762"/>
      <c r="Y455" s="762"/>
      <c r="Z455" s="762"/>
      <c r="AA455" s="714"/>
      <c r="AB455" s="762"/>
      <c r="AC455" s="714"/>
      <c r="AD455" s="714"/>
      <c r="AE455" s="714"/>
      <c r="AF455" s="714"/>
      <c r="AG455" s="714"/>
      <c r="AH455" s="714"/>
      <c r="AI455" s="714"/>
      <c r="AJ455" s="714"/>
      <c r="AK455" s="714"/>
      <c r="AL455" s="761"/>
      <c r="AM455" s="762"/>
      <c r="AN455" s="762"/>
      <c r="AO455" s="761"/>
      <c r="AP455" s="761"/>
      <c r="AQ455" s="762"/>
      <c r="AR455" s="593"/>
      <c r="AS455" s="714"/>
      <c r="AT455" s="714"/>
      <c r="AU455" s="714"/>
      <c r="AV455" s="714"/>
      <c r="AW455" s="714"/>
      <c r="AX455" s="593"/>
      <c r="AY455" s="714"/>
      <c r="AZ455" s="714"/>
      <c r="BA455" s="714"/>
      <c r="BB455" s="714"/>
      <c r="BC455" s="714"/>
      <c r="BD455" s="593"/>
      <c r="BE455" s="714"/>
      <c r="BF455" s="714"/>
      <c r="BG455" s="714"/>
      <c r="BH455" s="714"/>
      <c r="BI455" s="714"/>
      <c r="BJ455" s="714"/>
      <c r="BK455" s="593"/>
      <c r="BL455" s="714"/>
      <c r="BM455" s="714"/>
      <c r="BN455" s="714"/>
      <c r="BO455" s="714"/>
      <c r="BP455" s="714"/>
      <c r="BQ455" s="593"/>
      <c r="BR455" s="593"/>
      <c r="BS455" s="714"/>
      <c r="BT455" s="714"/>
      <c r="BU455" s="714"/>
      <c r="BV455" s="714"/>
      <c r="BW455" s="593"/>
      <c r="BX455" s="714"/>
      <c r="BY455" s="714"/>
      <c r="BZ455" s="714"/>
      <c r="CA455" s="714"/>
      <c r="CB455" s="714"/>
      <c r="CC455" s="714"/>
      <c r="CD455" s="759"/>
      <c r="CE455" s="714"/>
      <c r="CF455" s="765"/>
      <c r="CG455" s="765"/>
      <c r="CH455" s="765"/>
      <c r="CI455" s="765"/>
      <c r="CJ455" s="765"/>
      <c r="CK455" s="765"/>
      <c r="CL455" s="714"/>
      <c r="CM455" s="714"/>
      <c r="CN455" s="714"/>
      <c r="CO455" s="714"/>
      <c r="CP455" s="714"/>
      <c r="CQ455" s="714"/>
      <c r="CR455" s="714"/>
      <c r="CS455" s="714"/>
      <c r="CT455" s="766"/>
      <c r="CU455" s="766"/>
      <c r="CV455" s="766"/>
    </row>
    <row r="456" ht="15.75" customHeight="1">
      <c r="A456" s="714"/>
      <c r="B456" s="760"/>
      <c r="C456" s="593"/>
      <c r="D456" s="593"/>
      <c r="E456" s="593"/>
      <c r="F456" s="593"/>
      <c r="G456" s="761"/>
      <c r="H456" s="761"/>
      <c r="I456" s="761"/>
      <c r="J456" s="761"/>
      <c r="K456" s="761"/>
      <c r="L456" s="761"/>
      <c r="M456" s="762"/>
      <c r="N456" s="714"/>
      <c r="O456" s="714"/>
      <c r="P456" s="714"/>
      <c r="Q456" s="714"/>
      <c r="R456" s="714"/>
      <c r="S456" s="714"/>
      <c r="T456" s="763"/>
      <c r="U456" s="714"/>
      <c r="V456" s="762"/>
      <c r="W456" s="714"/>
      <c r="X456" s="762"/>
      <c r="Y456" s="762"/>
      <c r="Z456" s="762"/>
      <c r="AA456" s="714"/>
      <c r="AB456" s="762"/>
      <c r="AC456" s="714"/>
      <c r="AD456" s="714"/>
      <c r="AE456" s="714"/>
      <c r="AF456" s="714"/>
      <c r="AG456" s="714"/>
      <c r="AH456" s="714"/>
      <c r="AI456" s="714"/>
      <c r="AJ456" s="714"/>
      <c r="AK456" s="714"/>
      <c r="AL456" s="761"/>
      <c r="AM456" s="762"/>
      <c r="AN456" s="762"/>
      <c r="AO456" s="761"/>
      <c r="AP456" s="761"/>
      <c r="AQ456" s="762"/>
      <c r="AR456" s="593"/>
      <c r="AS456" s="714"/>
      <c r="AT456" s="714"/>
      <c r="AU456" s="714"/>
      <c r="AV456" s="714"/>
      <c r="AW456" s="714"/>
      <c r="AX456" s="593"/>
      <c r="AY456" s="714"/>
      <c r="AZ456" s="714"/>
      <c r="BA456" s="714"/>
      <c r="BB456" s="714"/>
      <c r="BC456" s="714"/>
      <c r="BD456" s="593"/>
      <c r="BE456" s="714"/>
      <c r="BF456" s="714"/>
      <c r="BG456" s="714"/>
      <c r="BH456" s="714"/>
      <c r="BI456" s="714"/>
      <c r="BJ456" s="714"/>
      <c r="BK456" s="593"/>
      <c r="BL456" s="714"/>
      <c r="BM456" s="714"/>
      <c r="BN456" s="714"/>
      <c r="BO456" s="714"/>
      <c r="BP456" s="714"/>
      <c r="BQ456" s="593"/>
      <c r="BR456" s="593"/>
      <c r="BS456" s="714"/>
      <c r="BT456" s="714"/>
      <c r="BU456" s="714"/>
      <c r="BV456" s="714"/>
      <c r="BW456" s="593"/>
      <c r="BX456" s="714"/>
      <c r="BY456" s="714"/>
      <c r="BZ456" s="714"/>
      <c r="CA456" s="714"/>
      <c r="CB456" s="714"/>
      <c r="CC456" s="714"/>
      <c r="CD456" s="759"/>
      <c r="CE456" s="714"/>
      <c r="CF456" s="765"/>
      <c r="CG456" s="765"/>
      <c r="CH456" s="765"/>
      <c r="CI456" s="765"/>
      <c r="CJ456" s="765"/>
      <c r="CK456" s="765"/>
      <c r="CL456" s="714"/>
      <c r="CM456" s="714"/>
      <c r="CN456" s="714"/>
      <c r="CO456" s="714"/>
      <c r="CP456" s="714"/>
      <c r="CQ456" s="714"/>
      <c r="CR456" s="714"/>
      <c r="CS456" s="714"/>
      <c r="CT456" s="766"/>
      <c r="CU456" s="766"/>
      <c r="CV456" s="766"/>
    </row>
    <row r="457" ht="15.75" customHeight="1">
      <c r="A457" s="714"/>
      <c r="B457" s="760"/>
      <c r="C457" s="593"/>
      <c r="D457" s="593"/>
      <c r="E457" s="593"/>
      <c r="F457" s="593"/>
      <c r="G457" s="761"/>
      <c r="H457" s="761"/>
      <c r="I457" s="761"/>
      <c r="J457" s="761"/>
      <c r="K457" s="761"/>
      <c r="L457" s="761"/>
      <c r="M457" s="762"/>
      <c r="N457" s="714"/>
      <c r="O457" s="714"/>
      <c r="P457" s="714"/>
      <c r="Q457" s="714"/>
      <c r="R457" s="714"/>
      <c r="S457" s="714"/>
      <c r="T457" s="763"/>
      <c r="U457" s="714"/>
      <c r="V457" s="762"/>
      <c r="W457" s="714"/>
      <c r="X457" s="762"/>
      <c r="Y457" s="762"/>
      <c r="Z457" s="762"/>
      <c r="AA457" s="714"/>
      <c r="AB457" s="762"/>
      <c r="AC457" s="714"/>
      <c r="AD457" s="714"/>
      <c r="AE457" s="714"/>
      <c r="AF457" s="714"/>
      <c r="AG457" s="714"/>
      <c r="AH457" s="714"/>
      <c r="AI457" s="714"/>
      <c r="AJ457" s="714"/>
      <c r="AK457" s="714"/>
      <c r="AL457" s="761"/>
      <c r="AM457" s="762"/>
      <c r="AN457" s="762"/>
      <c r="AO457" s="761"/>
      <c r="AP457" s="761"/>
      <c r="AQ457" s="762"/>
      <c r="AR457" s="593"/>
      <c r="AS457" s="714"/>
      <c r="AT457" s="714"/>
      <c r="AU457" s="714"/>
      <c r="AV457" s="714"/>
      <c r="AW457" s="714"/>
      <c r="AX457" s="593"/>
      <c r="AY457" s="714"/>
      <c r="AZ457" s="714"/>
      <c r="BA457" s="714"/>
      <c r="BB457" s="714"/>
      <c r="BC457" s="714"/>
      <c r="BD457" s="593"/>
      <c r="BE457" s="714"/>
      <c r="BF457" s="714"/>
      <c r="BG457" s="714"/>
      <c r="BH457" s="714"/>
      <c r="BI457" s="714"/>
      <c r="BJ457" s="714"/>
      <c r="BK457" s="593"/>
      <c r="BL457" s="714"/>
      <c r="BM457" s="714"/>
      <c r="BN457" s="714"/>
      <c r="BO457" s="714"/>
      <c r="BP457" s="714"/>
      <c r="BQ457" s="593"/>
      <c r="BR457" s="593"/>
      <c r="BS457" s="714"/>
      <c r="BT457" s="714"/>
      <c r="BU457" s="714"/>
      <c r="BV457" s="714"/>
      <c r="BW457" s="593"/>
      <c r="BX457" s="714"/>
      <c r="BY457" s="714"/>
      <c r="BZ457" s="714"/>
      <c r="CA457" s="714"/>
      <c r="CB457" s="714"/>
      <c r="CC457" s="714"/>
      <c r="CD457" s="759"/>
      <c r="CE457" s="714"/>
      <c r="CF457" s="765"/>
      <c r="CG457" s="765"/>
      <c r="CH457" s="765"/>
      <c r="CI457" s="765"/>
      <c r="CJ457" s="765"/>
      <c r="CK457" s="765"/>
      <c r="CL457" s="714"/>
      <c r="CM457" s="714"/>
      <c r="CN457" s="714"/>
      <c r="CO457" s="714"/>
      <c r="CP457" s="714"/>
      <c r="CQ457" s="714"/>
      <c r="CR457" s="714"/>
      <c r="CS457" s="714"/>
      <c r="CT457" s="766"/>
      <c r="CU457" s="766"/>
      <c r="CV457" s="766"/>
    </row>
    <row r="458" ht="15.75" customHeight="1">
      <c r="A458" s="714"/>
      <c r="B458" s="760"/>
      <c r="C458" s="593"/>
      <c r="D458" s="593"/>
      <c r="E458" s="593"/>
      <c r="F458" s="593"/>
      <c r="G458" s="761"/>
      <c r="H458" s="761"/>
      <c r="I458" s="761"/>
      <c r="J458" s="761"/>
      <c r="K458" s="761"/>
      <c r="L458" s="761"/>
      <c r="M458" s="762"/>
      <c r="N458" s="714"/>
      <c r="O458" s="714"/>
      <c r="P458" s="714"/>
      <c r="Q458" s="714"/>
      <c r="R458" s="714"/>
      <c r="S458" s="714"/>
      <c r="T458" s="763"/>
      <c r="U458" s="714"/>
      <c r="V458" s="762"/>
      <c r="W458" s="714"/>
      <c r="X458" s="762"/>
      <c r="Y458" s="762"/>
      <c r="Z458" s="762"/>
      <c r="AA458" s="714"/>
      <c r="AB458" s="762"/>
      <c r="AC458" s="714"/>
      <c r="AD458" s="714"/>
      <c r="AE458" s="714"/>
      <c r="AF458" s="714"/>
      <c r="AG458" s="714"/>
      <c r="AH458" s="714"/>
      <c r="AI458" s="714"/>
      <c r="AJ458" s="714"/>
      <c r="AK458" s="714"/>
      <c r="AL458" s="761"/>
      <c r="AM458" s="762"/>
      <c r="AN458" s="762"/>
      <c r="AO458" s="761"/>
      <c r="AP458" s="761"/>
      <c r="AQ458" s="762"/>
      <c r="AR458" s="593"/>
      <c r="AS458" s="714"/>
      <c r="AT458" s="714"/>
      <c r="AU458" s="714"/>
      <c r="AV458" s="714"/>
      <c r="AW458" s="714"/>
      <c r="AX458" s="593"/>
      <c r="AY458" s="714"/>
      <c r="AZ458" s="714"/>
      <c r="BA458" s="714"/>
      <c r="BB458" s="714"/>
      <c r="BC458" s="714"/>
      <c r="BD458" s="593"/>
      <c r="BE458" s="714"/>
      <c r="BF458" s="714"/>
      <c r="BG458" s="714"/>
      <c r="BH458" s="714"/>
      <c r="BI458" s="714"/>
      <c r="BJ458" s="714"/>
      <c r="BK458" s="593"/>
      <c r="BL458" s="714"/>
      <c r="BM458" s="714"/>
      <c r="BN458" s="714"/>
      <c r="BO458" s="714"/>
      <c r="BP458" s="714"/>
      <c r="BQ458" s="593"/>
      <c r="BR458" s="593"/>
      <c r="BS458" s="714"/>
      <c r="BT458" s="714"/>
      <c r="BU458" s="714"/>
      <c r="BV458" s="714"/>
      <c r="BW458" s="593"/>
      <c r="BX458" s="714"/>
      <c r="BY458" s="714"/>
      <c r="BZ458" s="714"/>
      <c r="CA458" s="714"/>
      <c r="CB458" s="714"/>
      <c r="CC458" s="714"/>
      <c r="CD458" s="759"/>
      <c r="CE458" s="714"/>
      <c r="CF458" s="765"/>
      <c r="CG458" s="765"/>
      <c r="CH458" s="765"/>
      <c r="CI458" s="765"/>
      <c r="CJ458" s="765"/>
      <c r="CK458" s="765"/>
      <c r="CL458" s="714"/>
      <c r="CM458" s="714"/>
      <c r="CN458" s="714"/>
      <c r="CO458" s="714"/>
      <c r="CP458" s="714"/>
      <c r="CQ458" s="714"/>
      <c r="CR458" s="714"/>
      <c r="CS458" s="714"/>
      <c r="CT458" s="766"/>
      <c r="CU458" s="766"/>
      <c r="CV458" s="766"/>
    </row>
    <row r="459" ht="15.75" customHeight="1">
      <c r="A459" s="714"/>
      <c r="B459" s="760"/>
      <c r="C459" s="593"/>
      <c r="D459" s="593"/>
      <c r="E459" s="593"/>
      <c r="F459" s="593"/>
      <c r="G459" s="761"/>
      <c r="H459" s="761"/>
      <c r="I459" s="761"/>
      <c r="J459" s="761"/>
      <c r="K459" s="761"/>
      <c r="L459" s="761"/>
      <c r="M459" s="762"/>
      <c r="N459" s="714"/>
      <c r="O459" s="714"/>
      <c r="P459" s="714"/>
      <c r="Q459" s="714"/>
      <c r="R459" s="714"/>
      <c r="S459" s="714"/>
      <c r="T459" s="763"/>
      <c r="U459" s="714"/>
      <c r="V459" s="762"/>
      <c r="W459" s="714"/>
      <c r="X459" s="762"/>
      <c r="Y459" s="762"/>
      <c r="Z459" s="762"/>
      <c r="AA459" s="714"/>
      <c r="AB459" s="762"/>
      <c r="AC459" s="714"/>
      <c r="AD459" s="714"/>
      <c r="AE459" s="714"/>
      <c r="AF459" s="714"/>
      <c r="AG459" s="714"/>
      <c r="AH459" s="714"/>
      <c r="AI459" s="714"/>
      <c r="AJ459" s="714"/>
      <c r="AK459" s="714"/>
      <c r="AL459" s="761"/>
      <c r="AM459" s="762"/>
      <c r="AN459" s="762"/>
      <c r="AO459" s="761"/>
      <c r="AP459" s="761"/>
      <c r="AQ459" s="762"/>
      <c r="AR459" s="593"/>
      <c r="AS459" s="714"/>
      <c r="AT459" s="714"/>
      <c r="AU459" s="714"/>
      <c r="AV459" s="714"/>
      <c r="AW459" s="714"/>
      <c r="AX459" s="593"/>
      <c r="AY459" s="714"/>
      <c r="AZ459" s="714"/>
      <c r="BA459" s="714"/>
      <c r="BB459" s="714"/>
      <c r="BC459" s="714"/>
      <c r="BD459" s="593"/>
      <c r="BE459" s="714"/>
      <c r="BF459" s="714"/>
      <c r="BG459" s="714"/>
      <c r="BH459" s="714"/>
      <c r="BI459" s="714"/>
      <c r="BJ459" s="714"/>
      <c r="BK459" s="593"/>
      <c r="BL459" s="714"/>
      <c r="BM459" s="714"/>
      <c r="BN459" s="714"/>
      <c r="BO459" s="714"/>
      <c r="BP459" s="714"/>
      <c r="BQ459" s="593"/>
      <c r="BR459" s="593"/>
      <c r="BS459" s="714"/>
      <c r="BT459" s="714"/>
      <c r="BU459" s="714"/>
      <c r="BV459" s="714"/>
      <c r="BW459" s="593"/>
      <c r="BX459" s="714"/>
      <c r="BY459" s="714"/>
      <c r="BZ459" s="714"/>
      <c r="CA459" s="714"/>
      <c r="CB459" s="714"/>
      <c r="CC459" s="714"/>
      <c r="CD459" s="759"/>
      <c r="CE459" s="714"/>
      <c r="CF459" s="765"/>
      <c r="CG459" s="765"/>
      <c r="CH459" s="765"/>
      <c r="CI459" s="765"/>
      <c r="CJ459" s="765"/>
      <c r="CK459" s="765"/>
      <c r="CL459" s="714"/>
      <c r="CM459" s="714"/>
      <c r="CN459" s="714"/>
      <c r="CO459" s="714"/>
      <c r="CP459" s="714"/>
      <c r="CQ459" s="714"/>
      <c r="CR459" s="714"/>
      <c r="CS459" s="714"/>
      <c r="CT459" s="766"/>
      <c r="CU459" s="766"/>
      <c r="CV459" s="766"/>
    </row>
    <row r="460" ht="15.75" customHeight="1">
      <c r="A460" s="714"/>
      <c r="B460" s="760"/>
      <c r="C460" s="593"/>
      <c r="D460" s="593"/>
      <c r="E460" s="593"/>
      <c r="F460" s="593"/>
      <c r="G460" s="761"/>
      <c r="H460" s="761"/>
      <c r="I460" s="761"/>
      <c r="J460" s="761"/>
      <c r="K460" s="761"/>
      <c r="L460" s="761"/>
      <c r="M460" s="762"/>
      <c r="N460" s="714"/>
      <c r="O460" s="714"/>
      <c r="P460" s="714"/>
      <c r="Q460" s="714"/>
      <c r="R460" s="714"/>
      <c r="S460" s="714"/>
      <c r="T460" s="763"/>
      <c r="U460" s="714"/>
      <c r="V460" s="762"/>
      <c r="W460" s="714"/>
      <c r="X460" s="762"/>
      <c r="Y460" s="762"/>
      <c r="Z460" s="762"/>
      <c r="AA460" s="714"/>
      <c r="AB460" s="762"/>
      <c r="AC460" s="714"/>
      <c r="AD460" s="714"/>
      <c r="AE460" s="714"/>
      <c r="AF460" s="714"/>
      <c r="AG460" s="714"/>
      <c r="AH460" s="714"/>
      <c r="AI460" s="714"/>
      <c r="AJ460" s="714"/>
      <c r="AK460" s="714"/>
      <c r="AL460" s="761"/>
      <c r="AM460" s="762"/>
      <c r="AN460" s="762"/>
      <c r="AO460" s="761"/>
      <c r="AP460" s="761"/>
      <c r="AQ460" s="762"/>
      <c r="AR460" s="593"/>
      <c r="AS460" s="714"/>
      <c r="AT460" s="714"/>
      <c r="AU460" s="714"/>
      <c r="AV460" s="714"/>
      <c r="AW460" s="714"/>
      <c r="AX460" s="593"/>
      <c r="AY460" s="714"/>
      <c r="AZ460" s="714"/>
      <c r="BA460" s="714"/>
      <c r="BB460" s="714"/>
      <c r="BC460" s="714"/>
      <c r="BD460" s="593"/>
      <c r="BE460" s="714"/>
      <c r="BF460" s="714"/>
      <c r="BG460" s="714"/>
      <c r="BH460" s="714"/>
      <c r="BI460" s="714"/>
      <c r="BJ460" s="714"/>
      <c r="BK460" s="593"/>
      <c r="BL460" s="714"/>
      <c r="BM460" s="714"/>
      <c r="BN460" s="714"/>
      <c r="BO460" s="714"/>
      <c r="BP460" s="714"/>
      <c r="BQ460" s="593"/>
      <c r="BR460" s="593"/>
      <c r="BS460" s="714"/>
      <c r="BT460" s="714"/>
      <c r="BU460" s="714"/>
      <c r="BV460" s="714"/>
      <c r="BW460" s="593"/>
      <c r="BX460" s="714"/>
      <c r="BY460" s="714"/>
      <c r="BZ460" s="714"/>
      <c r="CA460" s="714"/>
      <c r="CB460" s="714"/>
      <c r="CC460" s="714"/>
      <c r="CD460" s="759"/>
      <c r="CE460" s="714"/>
      <c r="CF460" s="765"/>
      <c r="CG460" s="765"/>
      <c r="CH460" s="765"/>
      <c r="CI460" s="765"/>
      <c r="CJ460" s="765"/>
      <c r="CK460" s="765"/>
      <c r="CL460" s="714"/>
      <c r="CM460" s="714"/>
      <c r="CN460" s="714"/>
      <c r="CO460" s="714"/>
      <c r="CP460" s="714"/>
      <c r="CQ460" s="714"/>
      <c r="CR460" s="714"/>
      <c r="CS460" s="714"/>
      <c r="CT460" s="766"/>
      <c r="CU460" s="766"/>
      <c r="CV460" s="766"/>
    </row>
    <row r="461" ht="15.75" customHeight="1">
      <c r="A461" s="714"/>
      <c r="B461" s="760"/>
      <c r="C461" s="593"/>
      <c r="D461" s="593"/>
      <c r="E461" s="593"/>
      <c r="F461" s="593"/>
      <c r="G461" s="761"/>
      <c r="H461" s="761"/>
      <c r="I461" s="761"/>
      <c r="J461" s="761"/>
      <c r="K461" s="761"/>
      <c r="L461" s="761"/>
      <c r="M461" s="762"/>
      <c r="N461" s="714"/>
      <c r="O461" s="714"/>
      <c r="P461" s="714"/>
      <c r="Q461" s="714"/>
      <c r="R461" s="714"/>
      <c r="S461" s="714"/>
      <c r="T461" s="763"/>
      <c r="U461" s="714"/>
      <c r="V461" s="762"/>
      <c r="W461" s="714"/>
      <c r="X461" s="762"/>
      <c r="Y461" s="762"/>
      <c r="Z461" s="762"/>
      <c r="AA461" s="714"/>
      <c r="AB461" s="762"/>
      <c r="AC461" s="714"/>
      <c r="AD461" s="714"/>
      <c r="AE461" s="714"/>
      <c r="AF461" s="714"/>
      <c r="AG461" s="714"/>
      <c r="AH461" s="714"/>
      <c r="AI461" s="714"/>
      <c r="AJ461" s="714"/>
      <c r="AK461" s="714"/>
      <c r="AL461" s="761"/>
      <c r="AM461" s="762"/>
      <c r="AN461" s="762"/>
      <c r="AO461" s="761"/>
      <c r="AP461" s="761"/>
      <c r="AQ461" s="762"/>
      <c r="AR461" s="593"/>
      <c r="AS461" s="714"/>
      <c r="AT461" s="714"/>
      <c r="AU461" s="714"/>
      <c r="AV461" s="714"/>
      <c r="AW461" s="714"/>
      <c r="AX461" s="593"/>
      <c r="AY461" s="714"/>
      <c r="AZ461" s="714"/>
      <c r="BA461" s="714"/>
      <c r="BB461" s="714"/>
      <c r="BC461" s="714"/>
      <c r="BD461" s="593"/>
      <c r="BE461" s="714"/>
      <c r="BF461" s="714"/>
      <c r="BG461" s="714"/>
      <c r="BH461" s="714"/>
      <c r="BI461" s="714"/>
      <c r="BJ461" s="714"/>
      <c r="BK461" s="593"/>
      <c r="BL461" s="714"/>
      <c r="BM461" s="714"/>
      <c r="BN461" s="714"/>
      <c r="BO461" s="714"/>
      <c r="BP461" s="714"/>
      <c r="BQ461" s="593"/>
      <c r="BR461" s="593"/>
      <c r="BS461" s="714"/>
      <c r="BT461" s="714"/>
      <c r="BU461" s="714"/>
      <c r="BV461" s="714"/>
      <c r="BW461" s="593"/>
      <c r="BX461" s="714"/>
      <c r="BY461" s="714"/>
      <c r="BZ461" s="714"/>
      <c r="CA461" s="714"/>
      <c r="CB461" s="714"/>
      <c r="CC461" s="714"/>
      <c r="CD461" s="759"/>
      <c r="CE461" s="714"/>
      <c r="CF461" s="765"/>
      <c r="CG461" s="765"/>
      <c r="CH461" s="765"/>
      <c r="CI461" s="765"/>
      <c r="CJ461" s="765"/>
      <c r="CK461" s="765"/>
      <c r="CL461" s="714"/>
      <c r="CM461" s="714"/>
      <c r="CN461" s="714"/>
      <c r="CO461" s="714"/>
      <c r="CP461" s="714"/>
      <c r="CQ461" s="714"/>
      <c r="CR461" s="714"/>
      <c r="CS461" s="714"/>
      <c r="CT461" s="766"/>
      <c r="CU461" s="766"/>
      <c r="CV461" s="766"/>
    </row>
    <row r="462" ht="15.75" customHeight="1">
      <c r="A462" s="714"/>
      <c r="B462" s="760"/>
      <c r="C462" s="593"/>
      <c r="D462" s="593"/>
      <c r="E462" s="593"/>
      <c r="F462" s="593"/>
      <c r="G462" s="761"/>
      <c r="H462" s="761"/>
      <c r="I462" s="761"/>
      <c r="J462" s="761"/>
      <c r="K462" s="761"/>
      <c r="L462" s="761"/>
      <c r="M462" s="762"/>
      <c r="N462" s="714"/>
      <c r="O462" s="714"/>
      <c r="P462" s="714"/>
      <c r="Q462" s="714"/>
      <c r="R462" s="714"/>
      <c r="S462" s="714"/>
      <c r="T462" s="763"/>
      <c r="U462" s="714"/>
      <c r="V462" s="762"/>
      <c r="W462" s="714"/>
      <c r="X462" s="762"/>
      <c r="Y462" s="762"/>
      <c r="Z462" s="762"/>
      <c r="AA462" s="714"/>
      <c r="AB462" s="762"/>
      <c r="AC462" s="714"/>
      <c r="AD462" s="714"/>
      <c r="AE462" s="714"/>
      <c r="AF462" s="714"/>
      <c r="AG462" s="714"/>
      <c r="AH462" s="714"/>
      <c r="AI462" s="714"/>
      <c r="AJ462" s="714"/>
      <c r="AK462" s="714"/>
      <c r="AL462" s="761"/>
      <c r="AM462" s="762"/>
      <c r="AN462" s="762"/>
      <c r="AO462" s="761"/>
      <c r="AP462" s="761"/>
      <c r="AQ462" s="762"/>
      <c r="AR462" s="593"/>
      <c r="AS462" s="714"/>
      <c r="AT462" s="714"/>
      <c r="AU462" s="714"/>
      <c r="AV462" s="714"/>
      <c r="AW462" s="714"/>
      <c r="AX462" s="593"/>
      <c r="AY462" s="714"/>
      <c r="AZ462" s="714"/>
      <c r="BA462" s="714"/>
      <c r="BB462" s="714"/>
      <c r="BC462" s="714"/>
      <c r="BD462" s="593"/>
      <c r="BE462" s="714"/>
      <c r="BF462" s="714"/>
      <c r="BG462" s="714"/>
      <c r="BH462" s="714"/>
      <c r="BI462" s="714"/>
      <c r="BJ462" s="714"/>
      <c r="BK462" s="593"/>
      <c r="BL462" s="714"/>
      <c r="BM462" s="714"/>
      <c r="BN462" s="714"/>
      <c r="BO462" s="714"/>
      <c r="BP462" s="714"/>
      <c r="BQ462" s="593"/>
      <c r="BR462" s="593"/>
      <c r="BS462" s="714"/>
      <c r="BT462" s="714"/>
      <c r="BU462" s="714"/>
      <c r="BV462" s="714"/>
      <c r="BW462" s="593"/>
      <c r="BX462" s="714"/>
      <c r="BY462" s="714"/>
      <c r="BZ462" s="714"/>
      <c r="CA462" s="714"/>
      <c r="CB462" s="714"/>
      <c r="CC462" s="714"/>
      <c r="CD462" s="759"/>
      <c r="CE462" s="714"/>
      <c r="CF462" s="765"/>
      <c r="CG462" s="765"/>
      <c r="CH462" s="765"/>
      <c r="CI462" s="765"/>
      <c r="CJ462" s="765"/>
      <c r="CK462" s="765"/>
      <c r="CL462" s="714"/>
      <c r="CM462" s="714"/>
      <c r="CN462" s="714"/>
      <c r="CO462" s="714"/>
      <c r="CP462" s="714"/>
      <c r="CQ462" s="714"/>
      <c r="CR462" s="714"/>
      <c r="CS462" s="714"/>
      <c r="CT462" s="766"/>
      <c r="CU462" s="766"/>
      <c r="CV462" s="766"/>
    </row>
    <row r="463" ht="15.75" customHeight="1">
      <c r="A463" s="714"/>
      <c r="B463" s="760"/>
      <c r="C463" s="593"/>
      <c r="D463" s="593"/>
      <c r="E463" s="593"/>
      <c r="F463" s="593"/>
      <c r="G463" s="761"/>
      <c r="H463" s="761"/>
      <c r="I463" s="761"/>
      <c r="J463" s="761"/>
      <c r="K463" s="761"/>
      <c r="L463" s="761"/>
      <c r="M463" s="762"/>
      <c r="N463" s="714"/>
      <c r="O463" s="714"/>
      <c r="P463" s="714"/>
      <c r="Q463" s="714"/>
      <c r="R463" s="714"/>
      <c r="S463" s="714"/>
      <c r="T463" s="763"/>
      <c r="U463" s="714"/>
      <c r="V463" s="762"/>
      <c r="W463" s="714"/>
      <c r="X463" s="762"/>
      <c r="Y463" s="762"/>
      <c r="Z463" s="762"/>
      <c r="AA463" s="714"/>
      <c r="AB463" s="762"/>
      <c r="AC463" s="714"/>
      <c r="AD463" s="714"/>
      <c r="AE463" s="714"/>
      <c r="AF463" s="714"/>
      <c r="AG463" s="714"/>
      <c r="AH463" s="714"/>
      <c r="AI463" s="714"/>
      <c r="AJ463" s="714"/>
      <c r="AK463" s="714"/>
      <c r="AL463" s="761"/>
      <c r="AM463" s="762"/>
      <c r="AN463" s="762"/>
      <c r="AO463" s="761"/>
      <c r="AP463" s="761"/>
      <c r="AQ463" s="762"/>
      <c r="AR463" s="593"/>
      <c r="AS463" s="714"/>
      <c r="AT463" s="714"/>
      <c r="AU463" s="714"/>
      <c r="AV463" s="714"/>
      <c r="AW463" s="714"/>
      <c r="AX463" s="593"/>
      <c r="AY463" s="714"/>
      <c r="AZ463" s="714"/>
      <c r="BA463" s="714"/>
      <c r="BB463" s="714"/>
      <c r="BC463" s="714"/>
      <c r="BD463" s="593"/>
      <c r="BE463" s="714"/>
      <c r="BF463" s="714"/>
      <c r="BG463" s="714"/>
      <c r="BH463" s="714"/>
      <c r="BI463" s="714"/>
      <c r="BJ463" s="714"/>
      <c r="BK463" s="593"/>
      <c r="BL463" s="714"/>
      <c r="BM463" s="714"/>
      <c r="BN463" s="714"/>
      <c r="BO463" s="714"/>
      <c r="BP463" s="714"/>
      <c r="BQ463" s="593"/>
      <c r="BR463" s="593"/>
      <c r="BS463" s="714"/>
      <c r="BT463" s="714"/>
      <c r="BU463" s="714"/>
      <c r="BV463" s="714"/>
      <c r="BW463" s="593"/>
      <c r="BX463" s="714"/>
      <c r="BY463" s="714"/>
      <c r="BZ463" s="714"/>
      <c r="CA463" s="714"/>
      <c r="CB463" s="714"/>
      <c r="CC463" s="714"/>
      <c r="CD463" s="759"/>
      <c r="CE463" s="714"/>
      <c r="CF463" s="765"/>
      <c r="CG463" s="765"/>
      <c r="CH463" s="765"/>
      <c r="CI463" s="765"/>
      <c r="CJ463" s="765"/>
      <c r="CK463" s="765"/>
      <c r="CL463" s="714"/>
      <c r="CM463" s="714"/>
      <c r="CN463" s="714"/>
      <c r="CO463" s="714"/>
      <c r="CP463" s="714"/>
      <c r="CQ463" s="714"/>
      <c r="CR463" s="714"/>
      <c r="CS463" s="714"/>
      <c r="CT463" s="766"/>
      <c r="CU463" s="766"/>
      <c r="CV463" s="766"/>
    </row>
    <row r="464" ht="15.75" customHeight="1">
      <c r="A464" s="714"/>
      <c r="B464" s="760"/>
      <c r="C464" s="593"/>
      <c r="D464" s="593"/>
      <c r="E464" s="593"/>
      <c r="F464" s="593"/>
      <c r="G464" s="761"/>
      <c r="H464" s="761"/>
      <c r="I464" s="761"/>
      <c r="J464" s="761"/>
      <c r="K464" s="761"/>
      <c r="L464" s="761"/>
      <c r="M464" s="762"/>
      <c r="N464" s="714"/>
      <c r="O464" s="714"/>
      <c r="P464" s="714"/>
      <c r="Q464" s="714"/>
      <c r="R464" s="714"/>
      <c r="S464" s="714"/>
      <c r="T464" s="763"/>
      <c r="U464" s="714"/>
      <c r="V464" s="762"/>
      <c r="W464" s="714"/>
      <c r="X464" s="762"/>
      <c r="Y464" s="762"/>
      <c r="Z464" s="762"/>
      <c r="AA464" s="714"/>
      <c r="AB464" s="762"/>
      <c r="AC464" s="714"/>
      <c r="AD464" s="714"/>
      <c r="AE464" s="714"/>
      <c r="AF464" s="714"/>
      <c r="AG464" s="714"/>
      <c r="AH464" s="714"/>
      <c r="AI464" s="714"/>
      <c r="AJ464" s="714"/>
      <c r="AK464" s="714"/>
      <c r="AL464" s="761"/>
      <c r="AM464" s="762"/>
      <c r="AN464" s="762"/>
      <c r="AO464" s="761"/>
      <c r="AP464" s="761"/>
      <c r="AQ464" s="762"/>
      <c r="AR464" s="593"/>
      <c r="AS464" s="714"/>
      <c r="AT464" s="714"/>
      <c r="AU464" s="714"/>
      <c r="AV464" s="714"/>
      <c r="AW464" s="714"/>
      <c r="AX464" s="593"/>
      <c r="AY464" s="714"/>
      <c r="AZ464" s="714"/>
      <c r="BA464" s="714"/>
      <c r="BB464" s="714"/>
      <c r="BC464" s="714"/>
      <c r="BD464" s="593"/>
      <c r="BE464" s="714"/>
      <c r="BF464" s="714"/>
      <c r="BG464" s="714"/>
      <c r="BH464" s="714"/>
      <c r="BI464" s="714"/>
      <c r="BJ464" s="714"/>
      <c r="BK464" s="593"/>
      <c r="BL464" s="714"/>
      <c r="BM464" s="714"/>
      <c r="BN464" s="714"/>
      <c r="BO464" s="714"/>
      <c r="BP464" s="714"/>
      <c r="BQ464" s="593"/>
      <c r="BR464" s="593"/>
      <c r="BS464" s="714"/>
      <c r="BT464" s="714"/>
      <c r="BU464" s="714"/>
      <c r="BV464" s="714"/>
      <c r="BW464" s="593"/>
      <c r="BX464" s="714"/>
      <c r="BY464" s="714"/>
      <c r="BZ464" s="714"/>
      <c r="CA464" s="714"/>
      <c r="CB464" s="714"/>
      <c r="CC464" s="714"/>
      <c r="CD464" s="759"/>
      <c r="CE464" s="714"/>
      <c r="CF464" s="765"/>
      <c r="CG464" s="765"/>
      <c r="CH464" s="765"/>
      <c r="CI464" s="765"/>
      <c r="CJ464" s="765"/>
      <c r="CK464" s="765"/>
      <c r="CL464" s="714"/>
      <c r="CM464" s="714"/>
      <c r="CN464" s="714"/>
      <c r="CO464" s="714"/>
      <c r="CP464" s="714"/>
      <c r="CQ464" s="714"/>
      <c r="CR464" s="714"/>
      <c r="CS464" s="714"/>
      <c r="CT464" s="766"/>
      <c r="CU464" s="766"/>
      <c r="CV464" s="766"/>
    </row>
    <row r="465" ht="15.75" customHeight="1">
      <c r="A465" s="714"/>
      <c r="B465" s="760"/>
      <c r="C465" s="593"/>
      <c r="D465" s="593"/>
      <c r="E465" s="593"/>
      <c r="F465" s="593"/>
      <c r="G465" s="761"/>
      <c r="H465" s="761"/>
      <c r="I465" s="761"/>
      <c r="J465" s="761"/>
      <c r="K465" s="761"/>
      <c r="L465" s="761"/>
      <c r="M465" s="762"/>
      <c r="N465" s="714"/>
      <c r="O465" s="714"/>
      <c r="P465" s="714"/>
      <c r="Q465" s="714"/>
      <c r="R465" s="714"/>
      <c r="S465" s="714"/>
      <c r="T465" s="763"/>
      <c r="U465" s="714"/>
      <c r="V465" s="762"/>
      <c r="W465" s="714"/>
      <c r="X465" s="762"/>
      <c r="Y465" s="762"/>
      <c r="Z465" s="762"/>
      <c r="AA465" s="714"/>
      <c r="AB465" s="762"/>
      <c r="AC465" s="714"/>
      <c r="AD465" s="714"/>
      <c r="AE465" s="714"/>
      <c r="AF465" s="714"/>
      <c r="AG465" s="714"/>
      <c r="AH465" s="714"/>
      <c r="AI465" s="714"/>
      <c r="AJ465" s="714"/>
      <c r="AK465" s="714"/>
      <c r="AL465" s="761"/>
      <c r="AM465" s="762"/>
      <c r="AN465" s="762"/>
      <c r="AO465" s="761"/>
      <c r="AP465" s="761"/>
      <c r="AQ465" s="762"/>
      <c r="AR465" s="593"/>
      <c r="AS465" s="714"/>
      <c r="AT465" s="714"/>
      <c r="AU465" s="714"/>
      <c r="AV465" s="714"/>
      <c r="AW465" s="714"/>
      <c r="AX465" s="593"/>
      <c r="AY465" s="714"/>
      <c r="AZ465" s="714"/>
      <c r="BA465" s="714"/>
      <c r="BB465" s="714"/>
      <c r="BC465" s="714"/>
      <c r="BD465" s="593"/>
      <c r="BE465" s="714"/>
      <c r="BF465" s="714"/>
      <c r="BG465" s="714"/>
      <c r="BH465" s="714"/>
      <c r="BI465" s="714"/>
      <c r="BJ465" s="714"/>
      <c r="BK465" s="593"/>
      <c r="BL465" s="714"/>
      <c r="BM465" s="714"/>
      <c r="BN465" s="714"/>
      <c r="BO465" s="714"/>
      <c r="BP465" s="714"/>
      <c r="BQ465" s="593"/>
      <c r="BR465" s="593"/>
      <c r="BS465" s="714"/>
      <c r="BT465" s="714"/>
      <c r="BU465" s="714"/>
      <c r="BV465" s="714"/>
      <c r="BW465" s="593"/>
      <c r="BX465" s="714"/>
      <c r="BY465" s="714"/>
      <c r="BZ465" s="714"/>
      <c r="CA465" s="714"/>
      <c r="CB465" s="714"/>
      <c r="CC465" s="714"/>
      <c r="CD465" s="759"/>
      <c r="CE465" s="714"/>
      <c r="CF465" s="765"/>
      <c r="CG465" s="765"/>
      <c r="CH465" s="765"/>
      <c r="CI465" s="765"/>
      <c r="CJ465" s="765"/>
      <c r="CK465" s="765"/>
      <c r="CL465" s="714"/>
      <c r="CM465" s="714"/>
      <c r="CN465" s="714"/>
      <c r="CO465" s="714"/>
      <c r="CP465" s="714"/>
      <c r="CQ465" s="714"/>
      <c r="CR465" s="714"/>
      <c r="CS465" s="714"/>
      <c r="CT465" s="766"/>
      <c r="CU465" s="766"/>
      <c r="CV465" s="766"/>
    </row>
    <row r="466" ht="15.75" customHeight="1">
      <c r="A466" s="714"/>
      <c r="B466" s="760"/>
      <c r="C466" s="593"/>
      <c r="D466" s="593"/>
      <c r="E466" s="593"/>
      <c r="F466" s="593"/>
      <c r="G466" s="761"/>
      <c r="H466" s="761"/>
      <c r="I466" s="761"/>
      <c r="J466" s="761"/>
      <c r="K466" s="761"/>
      <c r="L466" s="761"/>
      <c r="M466" s="762"/>
      <c r="N466" s="714"/>
      <c r="O466" s="714"/>
      <c r="P466" s="714"/>
      <c r="Q466" s="714"/>
      <c r="R466" s="714"/>
      <c r="S466" s="714"/>
      <c r="T466" s="763"/>
      <c r="U466" s="714"/>
      <c r="V466" s="762"/>
      <c r="W466" s="714"/>
      <c r="X466" s="762"/>
      <c r="Y466" s="762"/>
      <c r="Z466" s="762"/>
      <c r="AA466" s="714"/>
      <c r="AB466" s="762"/>
      <c r="AC466" s="714"/>
      <c r="AD466" s="714"/>
      <c r="AE466" s="714"/>
      <c r="AF466" s="714"/>
      <c r="AG466" s="714"/>
      <c r="AH466" s="714"/>
      <c r="AI466" s="714"/>
      <c r="AJ466" s="714"/>
      <c r="AK466" s="714"/>
      <c r="AL466" s="761"/>
      <c r="AM466" s="762"/>
      <c r="AN466" s="762"/>
      <c r="AO466" s="761"/>
      <c r="AP466" s="761"/>
      <c r="AQ466" s="762"/>
      <c r="AR466" s="593"/>
      <c r="AS466" s="714"/>
      <c r="AT466" s="714"/>
      <c r="AU466" s="714"/>
      <c r="AV466" s="714"/>
      <c r="AW466" s="714"/>
      <c r="AX466" s="593"/>
      <c r="AY466" s="714"/>
      <c r="AZ466" s="714"/>
      <c r="BA466" s="714"/>
      <c r="BB466" s="714"/>
      <c r="BC466" s="714"/>
      <c r="BD466" s="593"/>
      <c r="BE466" s="714"/>
      <c r="BF466" s="714"/>
      <c r="BG466" s="714"/>
      <c r="BH466" s="714"/>
      <c r="BI466" s="714"/>
      <c r="BJ466" s="714"/>
      <c r="BK466" s="593"/>
      <c r="BL466" s="714"/>
      <c r="BM466" s="714"/>
      <c r="BN466" s="714"/>
      <c r="BO466" s="714"/>
      <c r="BP466" s="714"/>
      <c r="BQ466" s="593"/>
      <c r="BR466" s="593"/>
      <c r="BS466" s="714"/>
      <c r="BT466" s="714"/>
      <c r="BU466" s="714"/>
      <c r="BV466" s="714"/>
      <c r="BW466" s="593"/>
      <c r="BX466" s="714"/>
      <c r="BY466" s="714"/>
      <c r="BZ466" s="714"/>
      <c r="CA466" s="714"/>
      <c r="CB466" s="714"/>
      <c r="CC466" s="714"/>
      <c r="CD466" s="759"/>
      <c r="CE466" s="714"/>
      <c r="CF466" s="765"/>
      <c r="CG466" s="765"/>
      <c r="CH466" s="765"/>
      <c r="CI466" s="765"/>
      <c r="CJ466" s="765"/>
      <c r="CK466" s="765"/>
      <c r="CL466" s="714"/>
      <c r="CM466" s="714"/>
      <c r="CN466" s="714"/>
      <c r="CO466" s="714"/>
      <c r="CP466" s="714"/>
      <c r="CQ466" s="714"/>
      <c r="CR466" s="714"/>
      <c r="CS466" s="714"/>
      <c r="CT466" s="766"/>
      <c r="CU466" s="766"/>
      <c r="CV466" s="766"/>
    </row>
    <row r="467" ht="15.75" customHeight="1">
      <c r="A467" s="714"/>
      <c r="B467" s="760"/>
      <c r="C467" s="593"/>
      <c r="D467" s="593"/>
      <c r="E467" s="593"/>
      <c r="F467" s="593"/>
      <c r="G467" s="761"/>
      <c r="H467" s="761"/>
      <c r="I467" s="761"/>
      <c r="J467" s="761"/>
      <c r="K467" s="761"/>
      <c r="L467" s="761"/>
      <c r="M467" s="762"/>
      <c r="N467" s="714"/>
      <c r="O467" s="714"/>
      <c r="P467" s="714"/>
      <c r="Q467" s="714"/>
      <c r="R467" s="714"/>
      <c r="S467" s="714"/>
      <c r="T467" s="763"/>
      <c r="U467" s="714"/>
      <c r="V467" s="762"/>
      <c r="W467" s="714"/>
      <c r="X467" s="762"/>
      <c r="Y467" s="762"/>
      <c r="Z467" s="762"/>
      <c r="AA467" s="714"/>
      <c r="AB467" s="762"/>
      <c r="AC467" s="714"/>
      <c r="AD467" s="714"/>
      <c r="AE467" s="714"/>
      <c r="AF467" s="714"/>
      <c r="AG467" s="714"/>
      <c r="AH467" s="714"/>
      <c r="AI467" s="714"/>
      <c r="AJ467" s="714"/>
      <c r="AK467" s="714"/>
      <c r="AL467" s="761"/>
      <c r="AM467" s="762"/>
      <c r="AN467" s="762"/>
      <c r="AO467" s="761"/>
      <c r="AP467" s="761"/>
      <c r="AQ467" s="762"/>
      <c r="AR467" s="593"/>
      <c r="AS467" s="714"/>
      <c r="AT467" s="714"/>
      <c r="AU467" s="714"/>
      <c r="AV467" s="714"/>
      <c r="AW467" s="714"/>
      <c r="AX467" s="593"/>
      <c r="AY467" s="714"/>
      <c r="AZ467" s="714"/>
      <c r="BA467" s="714"/>
      <c r="BB467" s="714"/>
      <c r="BC467" s="714"/>
      <c r="BD467" s="593"/>
      <c r="BE467" s="714"/>
      <c r="BF467" s="714"/>
      <c r="BG467" s="714"/>
      <c r="BH467" s="714"/>
      <c r="BI467" s="714"/>
      <c r="BJ467" s="714"/>
      <c r="BK467" s="593"/>
      <c r="BL467" s="714"/>
      <c r="BM467" s="714"/>
      <c r="BN467" s="714"/>
      <c r="BO467" s="714"/>
      <c r="BP467" s="714"/>
      <c r="BQ467" s="593"/>
      <c r="BR467" s="593"/>
      <c r="BS467" s="714"/>
      <c r="BT467" s="714"/>
      <c r="BU467" s="714"/>
      <c r="BV467" s="714"/>
      <c r="BW467" s="593"/>
      <c r="BX467" s="714"/>
      <c r="BY467" s="714"/>
      <c r="BZ467" s="714"/>
      <c r="CA467" s="714"/>
      <c r="CB467" s="714"/>
      <c r="CC467" s="714"/>
      <c r="CD467" s="759"/>
      <c r="CE467" s="714"/>
      <c r="CF467" s="765"/>
      <c r="CG467" s="765"/>
      <c r="CH467" s="765"/>
      <c r="CI467" s="765"/>
      <c r="CJ467" s="765"/>
      <c r="CK467" s="765"/>
      <c r="CL467" s="714"/>
      <c r="CM467" s="714"/>
      <c r="CN467" s="714"/>
      <c r="CO467" s="714"/>
      <c r="CP467" s="714"/>
      <c r="CQ467" s="714"/>
      <c r="CR467" s="714"/>
      <c r="CS467" s="714"/>
      <c r="CT467" s="766"/>
      <c r="CU467" s="766"/>
      <c r="CV467" s="766"/>
    </row>
    <row r="468" ht="15.75" customHeight="1">
      <c r="A468" s="714"/>
      <c r="B468" s="760"/>
      <c r="C468" s="593"/>
      <c r="D468" s="593"/>
      <c r="E468" s="593"/>
      <c r="F468" s="593"/>
      <c r="G468" s="761"/>
      <c r="H468" s="761"/>
      <c r="I468" s="761"/>
      <c r="J468" s="761"/>
      <c r="K468" s="761"/>
      <c r="L468" s="761"/>
      <c r="M468" s="762"/>
      <c r="N468" s="714"/>
      <c r="O468" s="714"/>
      <c r="P468" s="714"/>
      <c r="Q468" s="714"/>
      <c r="R468" s="714"/>
      <c r="S468" s="714"/>
      <c r="T468" s="763"/>
      <c r="U468" s="714"/>
      <c r="V468" s="762"/>
      <c r="W468" s="714"/>
      <c r="X468" s="762"/>
      <c r="Y468" s="762"/>
      <c r="Z468" s="762"/>
      <c r="AA468" s="714"/>
      <c r="AB468" s="762"/>
      <c r="AC468" s="714"/>
      <c r="AD468" s="714"/>
      <c r="AE468" s="714"/>
      <c r="AF468" s="714"/>
      <c r="AG468" s="714"/>
      <c r="AH468" s="714"/>
      <c r="AI468" s="714"/>
      <c r="AJ468" s="714"/>
      <c r="AK468" s="714"/>
      <c r="AL468" s="761"/>
      <c r="AM468" s="762"/>
      <c r="AN468" s="762"/>
      <c r="AO468" s="761"/>
      <c r="AP468" s="761"/>
      <c r="AQ468" s="762"/>
      <c r="AR468" s="593"/>
      <c r="AS468" s="714"/>
      <c r="AT468" s="714"/>
      <c r="AU468" s="714"/>
      <c r="AV468" s="714"/>
      <c r="AW468" s="714"/>
      <c r="AX468" s="593"/>
      <c r="AY468" s="714"/>
      <c r="AZ468" s="714"/>
      <c r="BA468" s="714"/>
      <c r="BB468" s="714"/>
      <c r="BC468" s="714"/>
      <c r="BD468" s="593"/>
      <c r="BE468" s="714"/>
      <c r="BF468" s="714"/>
      <c r="BG468" s="714"/>
      <c r="BH468" s="714"/>
      <c r="BI468" s="714"/>
      <c r="BJ468" s="714"/>
      <c r="BK468" s="593"/>
      <c r="BL468" s="714"/>
      <c r="BM468" s="714"/>
      <c r="BN468" s="714"/>
      <c r="BO468" s="714"/>
      <c r="BP468" s="714"/>
      <c r="BQ468" s="593"/>
      <c r="BR468" s="593"/>
      <c r="BS468" s="714"/>
      <c r="BT468" s="714"/>
      <c r="BU468" s="714"/>
      <c r="BV468" s="714"/>
      <c r="BW468" s="593"/>
      <c r="BX468" s="714"/>
      <c r="BY468" s="714"/>
      <c r="BZ468" s="714"/>
      <c r="CA468" s="714"/>
      <c r="CB468" s="714"/>
      <c r="CC468" s="714"/>
      <c r="CD468" s="759"/>
      <c r="CE468" s="714"/>
      <c r="CF468" s="765"/>
      <c r="CG468" s="765"/>
      <c r="CH468" s="765"/>
      <c r="CI468" s="765"/>
      <c r="CJ468" s="765"/>
      <c r="CK468" s="765"/>
      <c r="CL468" s="714"/>
      <c r="CM468" s="714"/>
      <c r="CN468" s="714"/>
      <c r="CO468" s="714"/>
      <c r="CP468" s="714"/>
      <c r="CQ468" s="714"/>
      <c r="CR468" s="714"/>
      <c r="CS468" s="714"/>
      <c r="CT468" s="766"/>
      <c r="CU468" s="766"/>
      <c r="CV468" s="766"/>
    </row>
    <row r="469" ht="15.75" customHeight="1">
      <c r="A469" s="714"/>
      <c r="B469" s="760"/>
      <c r="C469" s="593"/>
      <c r="D469" s="593"/>
      <c r="E469" s="593"/>
      <c r="F469" s="593"/>
      <c r="G469" s="761"/>
      <c r="H469" s="761"/>
      <c r="I469" s="761"/>
      <c r="J469" s="761"/>
      <c r="K469" s="761"/>
      <c r="L469" s="761"/>
      <c r="M469" s="762"/>
      <c r="N469" s="714"/>
      <c r="O469" s="714"/>
      <c r="P469" s="714"/>
      <c r="Q469" s="714"/>
      <c r="R469" s="714"/>
      <c r="S469" s="714"/>
      <c r="T469" s="763"/>
      <c r="U469" s="714"/>
      <c r="V469" s="762"/>
      <c r="W469" s="714"/>
      <c r="X469" s="762"/>
      <c r="Y469" s="762"/>
      <c r="Z469" s="762"/>
      <c r="AA469" s="714"/>
      <c r="AB469" s="762"/>
      <c r="AC469" s="714"/>
      <c r="AD469" s="714"/>
      <c r="AE469" s="714"/>
      <c r="AF469" s="714"/>
      <c r="AG469" s="714"/>
      <c r="AH469" s="714"/>
      <c r="AI469" s="714"/>
      <c r="AJ469" s="714"/>
      <c r="AK469" s="714"/>
      <c r="AL469" s="761"/>
      <c r="AM469" s="762"/>
      <c r="AN469" s="762"/>
      <c r="AO469" s="761"/>
      <c r="AP469" s="761"/>
      <c r="AQ469" s="762"/>
      <c r="AR469" s="593"/>
      <c r="AS469" s="714"/>
      <c r="AT469" s="714"/>
      <c r="AU469" s="714"/>
      <c r="AV469" s="714"/>
      <c r="AW469" s="714"/>
      <c r="AX469" s="593"/>
      <c r="AY469" s="714"/>
      <c r="AZ469" s="714"/>
      <c r="BA469" s="714"/>
      <c r="BB469" s="714"/>
      <c r="BC469" s="714"/>
      <c r="BD469" s="593"/>
      <c r="BE469" s="714"/>
      <c r="BF469" s="714"/>
      <c r="BG469" s="714"/>
      <c r="BH469" s="714"/>
      <c r="BI469" s="714"/>
      <c r="BJ469" s="714"/>
      <c r="BK469" s="593"/>
      <c r="BL469" s="714"/>
      <c r="BM469" s="714"/>
      <c r="BN469" s="714"/>
      <c r="BO469" s="714"/>
      <c r="BP469" s="714"/>
      <c r="BQ469" s="593"/>
      <c r="BR469" s="593"/>
      <c r="BS469" s="714"/>
      <c r="BT469" s="714"/>
      <c r="BU469" s="714"/>
      <c r="BV469" s="714"/>
      <c r="BW469" s="593"/>
      <c r="BX469" s="714"/>
      <c r="BY469" s="714"/>
      <c r="BZ469" s="714"/>
      <c r="CA469" s="714"/>
      <c r="CB469" s="714"/>
      <c r="CC469" s="714"/>
      <c r="CD469" s="759"/>
      <c r="CE469" s="714"/>
      <c r="CF469" s="765"/>
      <c r="CG469" s="765"/>
      <c r="CH469" s="765"/>
      <c r="CI469" s="765"/>
      <c r="CJ469" s="765"/>
      <c r="CK469" s="765"/>
      <c r="CL469" s="714"/>
      <c r="CM469" s="714"/>
      <c r="CN469" s="714"/>
      <c r="CO469" s="714"/>
      <c r="CP469" s="714"/>
      <c r="CQ469" s="714"/>
      <c r="CR469" s="714"/>
      <c r="CS469" s="714"/>
      <c r="CT469" s="766"/>
      <c r="CU469" s="766"/>
      <c r="CV469" s="766"/>
    </row>
    <row r="470" ht="15.75" customHeight="1">
      <c r="A470" s="714"/>
      <c r="B470" s="760"/>
      <c r="C470" s="593"/>
      <c r="D470" s="593"/>
      <c r="E470" s="593"/>
      <c r="F470" s="593"/>
      <c r="G470" s="761"/>
      <c r="H470" s="761"/>
      <c r="I470" s="761"/>
      <c r="J470" s="761"/>
      <c r="K470" s="761"/>
      <c r="L470" s="761"/>
      <c r="M470" s="762"/>
      <c r="N470" s="714"/>
      <c r="O470" s="714"/>
      <c r="P470" s="714"/>
      <c r="Q470" s="714"/>
      <c r="R470" s="714"/>
      <c r="S470" s="714"/>
      <c r="T470" s="763"/>
      <c r="U470" s="714"/>
      <c r="V470" s="762"/>
      <c r="W470" s="714"/>
      <c r="X470" s="762"/>
      <c r="Y470" s="762"/>
      <c r="Z470" s="762"/>
      <c r="AA470" s="714"/>
      <c r="AB470" s="762"/>
      <c r="AC470" s="714"/>
      <c r="AD470" s="714"/>
      <c r="AE470" s="714"/>
      <c r="AF470" s="714"/>
      <c r="AG470" s="714"/>
      <c r="AH470" s="714"/>
      <c r="AI470" s="714"/>
      <c r="AJ470" s="714"/>
      <c r="AK470" s="714"/>
      <c r="AL470" s="761"/>
      <c r="AM470" s="762"/>
      <c r="AN470" s="762"/>
      <c r="AO470" s="761"/>
      <c r="AP470" s="761"/>
      <c r="AQ470" s="762"/>
      <c r="AR470" s="593"/>
      <c r="AS470" s="714"/>
      <c r="AT470" s="714"/>
      <c r="AU470" s="714"/>
      <c r="AV470" s="714"/>
      <c r="AW470" s="714"/>
      <c r="AX470" s="593"/>
      <c r="AY470" s="714"/>
      <c r="AZ470" s="714"/>
      <c r="BA470" s="714"/>
      <c r="BB470" s="714"/>
      <c r="BC470" s="714"/>
      <c r="BD470" s="593"/>
      <c r="BE470" s="714"/>
      <c r="BF470" s="714"/>
      <c r="BG470" s="714"/>
      <c r="BH470" s="714"/>
      <c r="BI470" s="714"/>
      <c r="BJ470" s="714"/>
      <c r="BK470" s="593"/>
      <c r="BL470" s="714"/>
      <c r="BM470" s="714"/>
      <c r="BN470" s="714"/>
      <c r="BO470" s="714"/>
      <c r="BP470" s="714"/>
      <c r="BQ470" s="593"/>
      <c r="BR470" s="593"/>
      <c r="BS470" s="714"/>
      <c r="BT470" s="714"/>
      <c r="BU470" s="714"/>
      <c r="BV470" s="714"/>
      <c r="BW470" s="593"/>
      <c r="BX470" s="714"/>
      <c r="BY470" s="714"/>
      <c r="BZ470" s="714"/>
      <c r="CA470" s="714"/>
      <c r="CB470" s="714"/>
      <c r="CC470" s="714"/>
      <c r="CD470" s="759"/>
      <c r="CE470" s="714"/>
      <c r="CF470" s="765"/>
      <c r="CG470" s="765"/>
      <c r="CH470" s="765"/>
      <c r="CI470" s="765"/>
      <c r="CJ470" s="765"/>
      <c r="CK470" s="765"/>
      <c r="CL470" s="714"/>
      <c r="CM470" s="714"/>
      <c r="CN470" s="714"/>
      <c r="CO470" s="714"/>
      <c r="CP470" s="714"/>
      <c r="CQ470" s="714"/>
      <c r="CR470" s="714"/>
      <c r="CS470" s="714"/>
      <c r="CT470" s="766"/>
      <c r="CU470" s="766"/>
      <c r="CV470" s="766"/>
    </row>
    <row r="471" ht="15.75" customHeight="1">
      <c r="A471" s="714"/>
      <c r="B471" s="760"/>
      <c r="C471" s="593"/>
      <c r="D471" s="593"/>
      <c r="E471" s="593"/>
      <c r="F471" s="593"/>
      <c r="G471" s="761"/>
      <c r="H471" s="761"/>
      <c r="I471" s="761"/>
      <c r="J471" s="761"/>
      <c r="K471" s="761"/>
      <c r="L471" s="761"/>
      <c r="M471" s="762"/>
      <c r="N471" s="714"/>
      <c r="O471" s="714"/>
      <c r="P471" s="714"/>
      <c r="Q471" s="714"/>
      <c r="R471" s="714"/>
      <c r="S471" s="714"/>
      <c r="T471" s="763"/>
      <c r="U471" s="714"/>
      <c r="V471" s="762"/>
      <c r="W471" s="714"/>
      <c r="X471" s="762"/>
      <c r="Y471" s="762"/>
      <c r="Z471" s="762"/>
      <c r="AA471" s="714"/>
      <c r="AB471" s="762"/>
      <c r="AC471" s="714"/>
      <c r="AD471" s="714"/>
      <c r="AE471" s="714"/>
      <c r="AF471" s="714"/>
      <c r="AG471" s="714"/>
      <c r="AH471" s="714"/>
      <c r="AI471" s="714"/>
      <c r="AJ471" s="714"/>
      <c r="AK471" s="714"/>
      <c r="AL471" s="761"/>
      <c r="AM471" s="762"/>
      <c r="AN471" s="762"/>
      <c r="AO471" s="761"/>
      <c r="AP471" s="761"/>
      <c r="AQ471" s="762"/>
      <c r="AR471" s="593"/>
      <c r="AS471" s="714"/>
      <c r="AT471" s="714"/>
      <c r="AU471" s="714"/>
      <c r="AV471" s="714"/>
      <c r="AW471" s="714"/>
      <c r="AX471" s="593"/>
      <c r="AY471" s="714"/>
      <c r="AZ471" s="714"/>
      <c r="BA471" s="714"/>
      <c r="BB471" s="714"/>
      <c r="BC471" s="714"/>
      <c r="BD471" s="593"/>
      <c r="BE471" s="714"/>
      <c r="BF471" s="714"/>
      <c r="BG471" s="714"/>
      <c r="BH471" s="714"/>
      <c r="BI471" s="714"/>
      <c r="BJ471" s="714"/>
      <c r="BK471" s="593"/>
      <c r="BL471" s="714"/>
      <c r="BM471" s="714"/>
      <c r="BN471" s="714"/>
      <c r="BO471" s="714"/>
      <c r="BP471" s="714"/>
      <c r="BQ471" s="593"/>
      <c r="BR471" s="593"/>
      <c r="BS471" s="714"/>
      <c r="BT471" s="714"/>
      <c r="BU471" s="714"/>
      <c r="BV471" s="714"/>
      <c r="BW471" s="593"/>
      <c r="BX471" s="714"/>
      <c r="BY471" s="714"/>
      <c r="BZ471" s="714"/>
      <c r="CA471" s="714"/>
      <c r="CB471" s="714"/>
      <c r="CC471" s="714"/>
      <c r="CD471" s="759"/>
      <c r="CE471" s="714"/>
      <c r="CF471" s="765"/>
      <c r="CG471" s="765"/>
      <c r="CH471" s="765"/>
      <c r="CI471" s="765"/>
      <c r="CJ471" s="765"/>
      <c r="CK471" s="765"/>
      <c r="CL471" s="714"/>
      <c r="CM471" s="714"/>
      <c r="CN471" s="714"/>
      <c r="CO471" s="714"/>
      <c r="CP471" s="714"/>
      <c r="CQ471" s="714"/>
      <c r="CR471" s="714"/>
      <c r="CS471" s="714"/>
      <c r="CT471" s="766"/>
      <c r="CU471" s="766"/>
      <c r="CV471" s="766"/>
    </row>
    <row r="472" ht="15.75" customHeight="1">
      <c r="A472" s="714"/>
      <c r="B472" s="760"/>
      <c r="C472" s="593"/>
      <c r="D472" s="593"/>
      <c r="E472" s="593"/>
      <c r="F472" s="593"/>
      <c r="G472" s="761"/>
      <c r="H472" s="761"/>
      <c r="I472" s="761"/>
      <c r="J472" s="761"/>
      <c r="K472" s="761"/>
      <c r="L472" s="761"/>
      <c r="M472" s="762"/>
      <c r="N472" s="714"/>
      <c r="O472" s="714"/>
      <c r="P472" s="714"/>
      <c r="Q472" s="714"/>
      <c r="R472" s="714"/>
      <c r="S472" s="714"/>
      <c r="T472" s="763"/>
      <c r="U472" s="714"/>
      <c r="V472" s="762"/>
      <c r="W472" s="714"/>
      <c r="X472" s="762"/>
      <c r="Y472" s="762"/>
      <c r="Z472" s="762"/>
      <c r="AA472" s="714"/>
      <c r="AB472" s="762"/>
      <c r="AC472" s="714"/>
      <c r="AD472" s="714"/>
      <c r="AE472" s="714"/>
      <c r="AF472" s="714"/>
      <c r="AG472" s="714"/>
      <c r="AH472" s="714"/>
      <c r="AI472" s="714"/>
      <c r="AJ472" s="714"/>
      <c r="AK472" s="714"/>
      <c r="AL472" s="761"/>
      <c r="AM472" s="762"/>
      <c r="AN472" s="762"/>
      <c r="AO472" s="761"/>
      <c r="AP472" s="761"/>
      <c r="AQ472" s="762"/>
      <c r="AR472" s="593"/>
      <c r="AS472" s="714"/>
      <c r="AT472" s="714"/>
      <c r="AU472" s="714"/>
      <c r="AV472" s="714"/>
      <c r="AW472" s="714"/>
      <c r="AX472" s="593"/>
      <c r="AY472" s="714"/>
      <c r="AZ472" s="714"/>
      <c r="BA472" s="714"/>
      <c r="BB472" s="714"/>
      <c r="BC472" s="714"/>
      <c r="BD472" s="593"/>
      <c r="BE472" s="714"/>
      <c r="BF472" s="714"/>
      <c r="BG472" s="714"/>
      <c r="BH472" s="714"/>
      <c r="BI472" s="714"/>
      <c r="BJ472" s="714"/>
      <c r="BK472" s="593"/>
      <c r="BL472" s="714"/>
      <c r="BM472" s="714"/>
      <c r="BN472" s="714"/>
      <c r="BO472" s="714"/>
      <c r="BP472" s="714"/>
      <c r="BQ472" s="593"/>
      <c r="BR472" s="593"/>
      <c r="BS472" s="714"/>
      <c r="BT472" s="714"/>
      <c r="BU472" s="714"/>
      <c r="BV472" s="714"/>
      <c r="BW472" s="593"/>
      <c r="BX472" s="714"/>
      <c r="BY472" s="714"/>
      <c r="BZ472" s="714"/>
      <c r="CA472" s="714"/>
      <c r="CB472" s="714"/>
      <c r="CC472" s="714"/>
      <c r="CD472" s="759"/>
      <c r="CE472" s="714"/>
      <c r="CF472" s="765"/>
      <c r="CG472" s="765"/>
      <c r="CH472" s="765"/>
      <c r="CI472" s="765"/>
      <c r="CJ472" s="765"/>
      <c r="CK472" s="765"/>
      <c r="CL472" s="714"/>
      <c r="CM472" s="714"/>
      <c r="CN472" s="714"/>
      <c r="CO472" s="714"/>
      <c r="CP472" s="714"/>
      <c r="CQ472" s="714"/>
      <c r="CR472" s="714"/>
      <c r="CS472" s="714"/>
      <c r="CT472" s="766"/>
      <c r="CU472" s="766"/>
      <c r="CV472" s="766"/>
    </row>
    <row r="473" ht="15.75" customHeight="1">
      <c r="A473" s="714"/>
      <c r="B473" s="760"/>
      <c r="C473" s="593"/>
      <c r="D473" s="593"/>
      <c r="E473" s="593"/>
      <c r="F473" s="593"/>
      <c r="G473" s="761"/>
      <c r="H473" s="761"/>
      <c r="I473" s="761"/>
      <c r="J473" s="761"/>
      <c r="K473" s="761"/>
      <c r="L473" s="761"/>
      <c r="M473" s="762"/>
      <c r="N473" s="714"/>
      <c r="O473" s="714"/>
      <c r="P473" s="714"/>
      <c r="Q473" s="714"/>
      <c r="R473" s="714"/>
      <c r="S473" s="714"/>
      <c r="T473" s="763"/>
      <c r="U473" s="714"/>
      <c r="V473" s="762"/>
      <c r="W473" s="714"/>
      <c r="X473" s="762"/>
      <c r="Y473" s="762"/>
      <c r="Z473" s="762"/>
      <c r="AA473" s="714"/>
      <c r="AB473" s="762"/>
      <c r="AC473" s="714"/>
      <c r="AD473" s="714"/>
      <c r="AE473" s="714"/>
      <c r="AF473" s="714"/>
      <c r="AG473" s="714"/>
      <c r="AH473" s="714"/>
      <c r="AI473" s="714"/>
      <c r="AJ473" s="714"/>
      <c r="AK473" s="714"/>
      <c r="AL473" s="761"/>
      <c r="AM473" s="762"/>
      <c r="AN473" s="762"/>
      <c r="AO473" s="761"/>
      <c r="AP473" s="761"/>
      <c r="AQ473" s="762"/>
      <c r="AR473" s="593"/>
      <c r="AS473" s="714"/>
      <c r="AT473" s="714"/>
      <c r="AU473" s="714"/>
      <c r="AV473" s="714"/>
      <c r="AW473" s="714"/>
      <c r="AX473" s="593"/>
      <c r="AY473" s="714"/>
      <c r="AZ473" s="714"/>
      <c r="BA473" s="714"/>
      <c r="BB473" s="714"/>
      <c r="BC473" s="714"/>
      <c r="BD473" s="593"/>
      <c r="BE473" s="714"/>
      <c r="BF473" s="714"/>
      <c r="BG473" s="714"/>
      <c r="BH473" s="714"/>
      <c r="BI473" s="714"/>
      <c r="BJ473" s="714"/>
      <c r="BK473" s="593"/>
      <c r="BL473" s="714"/>
      <c r="BM473" s="714"/>
      <c r="BN473" s="714"/>
      <c r="BO473" s="714"/>
      <c r="BP473" s="714"/>
      <c r="BQ473" s="593"/>
      <c r="BR473" s="593"/>
      <c r="BS473" s="714"/>
      <c r="BT473" s="714"/>
      <c r="BU473" s="714"/>
      <c r="BV473" s="714"/>
      <c r="BW473" s="593"/>
      <c r="BX473" s="714"/>
      <c r="BY473" s="714"/>
      <c r="BZ473" s="714"/>
      <c r="CA473" s="714"/>
      <c r="CB473" s="714"/>
      <c r="CC473" s="714"/>
      <c r="CD473" s="759"/>
      <c r="CE473" s="714"/>
      <c r="CF473" s="765"/>
      <c r="CG473" s="765"/>
      <c r="CH473" s="765"/>
      <c r="CI473" s="765"/>
      <c r="CJ473" s="765"/>
      <c r="CK473" s="765"/>
      <c r="CL473" s="714"/>
      <c r="CM473" s="714"/>
      <c r="CN473" s="714"/>
      <c r="CO473" s="714"/>
      <c r="CP473" s="714"/>
      <c r="CQ473" s="714"/>
      <c r="CR473" s="714"/>
      <c r="CS473" s="714"/>
      <c r="CT473" s="766"/>
      <c r="CU473" s="766"/>
      <c r="CV473" s="766"/>
    </row>
    <row r="474" ht="15.75" customHeight="1">
      <c r="A474" s="714"/>
      <c r="B474" s="760"/>
      <c r="C474" s="593"/>
      <c r="D474" s="593"/>
      <c r="E474" s="593"/>
      <c r="F474" s="593"/>
      <c r="G474" s="761"/>
      <c r="H474" s="761"/>
      <c r="I474" s="761"/>
      <c r="J474" s="761"/>
      <c r="K474" s="761"/>
      <c r="L474" s="761"/>
      <c r="M474" s="762"/>
      <c r="N474" s="714"/>
      <c r="O474" s="714"/>
      <c r="P474" s="714"/>
      <c r="Q474" s="714"/>
      <c r="R474" s="714"/>
      <c r="S474" s="714"/>
      <c r="T474" s="763"/>
      <c r="U474" s="714"/>
      <c r="V474" s="762"/>
      <c r="W474" s="714"/>
      <c r="X474" s="762"/>
      <c r="Y474" s="762"/>
      <c r="Z474" s="762"/>
      <c r="AA474" s="714"/>
      <c r="AB474" s="762"/>
      <c r="AC474" s="714"/>
      <c r="AD474" s="714"/>
      <c r="AE474" s="714"/>
      <c r="AF474" s="714"/>
      <c r="AG474" s="714"/>
      <c r="AH474" s="714"/>
      <c r="AI474" s="714"/>
      <c r="AJ474" s="714"/>
      <c r="AK474" s="714"/>
      <c r="AL474" s="761"/>
      <c r="AM474" s="762"/>
      <c r="AN474" s="762"/>
      <c r="AO474" s="761"/>
      <c r="AP474" s="761"/>
      <c r="AQ474" s="762"/>
      <c r="AR474" s="593"/>
      <c r="AS474" s="714"/>
      <c r="AT474" s="714"/>
      <c r="AU474" s="714"/>
      <c r="AV474" s="714"/>
      <c r="AW474" s="714"/>
      <c r="AX474" s="593"/>
      <c r="AY474" s="714"/>
      <c r="AZ474" s="714"/>
      <c r="BA474" s="714"/>
      <c r="BB474" s="714"/>
      <c r="BC474" s="714"/>
      <c r="BD474" s="593"/>
      <c r="BE474" s="714"/>
      <c r="BF474" s="714"/>
      <c r="BG474" s="714"/>
      <c r="BH474" s="714"/>
      <c r="BI474" s="714"/>
      <c r="BJ474" s="714"/>
      <c r="BK474" s="593"/>
      <c r="BL474" s="714"/>
      <c r="BM474" s="714"/>
      <c r="BN474" s="714"/>
      <c r="BO474" s="714"/>
      <c r="BP474" s="714"/>
      <c r="BQ474" s="593"/>
      <c r="BR474" s="593"/>
      <c r="BS474" s="714"/>
      <c r="BT474" s="714"/>
      <c r="BU474" s="714"/>
      <c r="BV474" s="714"/>
      <c r="BW474" s="593"/>
      <c r="BX474" s="714"/>
      <c r="BY474" s="714"/>
      <c r="BZ474" s="714"/>
      <c r="CA474" s="714"/>
      <c r="CB474" s="714"/>
      <c r="CC474" s="714"/>
      <c r="CD474" s="759"/>
      <c r="CE474" s="714"/>
      <c r="CF474" s="765"/>
      <c r="CG474" s="765"/>
      <c r="CH474" s="765"/>
      <c r="CI474" s="765"/>
      <c r="CJ474" s="765"/>
      <c r="CK474" s="765"/>
      <c r="CL474" s="714"/>
      <c r="CM474" s="714"/>
      <c r="CN474" s="714"/>
      <c r="CO474" s="714"/>
      <c r="CP474" s="714"/>
      <c r="CQ474" s="714"/>
      <c r="CR474" s="714"/>
      <c r="CS474" s="714"/>
      <c r="CT474" s="766"/>
      <c r="CU474" s="766"/>
      <c r="CV474" s="766"/>
    </row>
    <row r="475" ht="15.75" customHeight="1">
      <c r="A475" s="714"/>
      <c r="B475" s="760"/>
      <c r="C475" s="593"/>
      <c r="D475" s="593"/>
      <c r="E475" s="593"/>
      <c r="F475" s="593"/>
      <c r="G475" s="761"/>
      <c r="H475" s="761"/>
      <c r="I475" s="761"/>
      <c r="J475" s="761"/>
      <c r="K475" s="761"/>
      <c r="L475" s="761"/>
      <c r="M475" s="762"/>
      <c r="N475" s="714"/>
      <c r="O475" s="714"/>
      <c r="P475" s="714"/>
      <c r="Q475" s="714"/>
      <c r="R475" s="714"/>
      <c r="S475" s="714"/>
      <c r="T475" s="763"/>
      <c r="U475" s="714"/>
      <c r="V475" s="762"/>
      <c r="W475" s="714"/>
      <c r="X475" s="762"/>
      <c r="Y475" s="762"/>
      <c r="Z475" s="762"/>
      <c r="AA475" s="714"/>
      <c r="AB475" s="762"/>
      <c r="AC475" s="714"/>
      <c r="AD475" s="714"/>
      <c r="AE475" s="714"/>
      <c r="AF475" s="714"/>
      <c r="AG475" s="714"/>
      <c r="AH475" s="714"/>
      <c r="AI475" s="714"/>
      <c r="AJ475" s="714"/>
      <c r="AK475" s="714"/>
      <c r="AL475" s="761"/>
      <c r="AM475" s="762"/>
      <c r="AN475" s="762"/>
      <c r="AO475" s="761"/>
      <c r="AP475" s="761"/>
      <c r="AQ475" s="762"/>
      <c r="AR475" s="593"/>
      <c r="AS475" s="714"/>
      <c r="AT475" s="714"/>
      <c r="AU475" s="714"/>
      <c r="AV475" s="714"/>
      <c r="AW475" s="714"/>
      <c r="AX475" s="593"/>
      <c r="AY475" s="714"/>
      <c r="AZ475" s="714"/>
      <c r="BA475" s="714"/>
      <c r="BB475" s="714"/>
      <c r="BC475" s="714"/>
      <c r="BD475" s="593"/>
      <c r="BE475" s="714"/>
      <c r="BF475" s="714"/>
      <c r="BG475" s="714"/>
      <c r="BH475" s="714"/>
      <c r="BI475" s="714"/>
      <c r="BJ475" s="714"/>
      <c r="BK475" s="593"/>
      <c r="BL475" s="714"/>
      <c r="BM475" s="714"/>
      <c r="BN475" s="714"/>
      <c r="BO475" s="714"/>
      <c r="BP475" s="714"/>
      <c r="BQ475" s="593"/>
      <c r="BR475" s="593"/>
      <c r="BS475" s="714"/>
      <c r="BT475" s="714"/>
      <c r="BU475" s="714"/>
      <c r="BV475" s="714"/>
      <c r="BW475" s="593"/>
      <c r="BX475" s="714"/>
      <c r="BY475" s="714"/>
      <c r="BZ475" s="714"/>
      <c r="CA475" s="714"/>
      <c r="CB475" s="714"/>
      <c r="CC475" s="714"/>
      <c r="CD475" s="759"/>
      <c r="CE475" s="714"/>
      <c r="CF475" s="765"/>
      <c r="CG475" s="765"/>
      <c r="CH475" s="765"/>
      <c r="CI475" s="765"/>
      <c r="CJ475" s="765"/>
      <c r="CK475" s="765"/>
      <c r="CL475" s="714"/>
      <c r="CM475" s="714"/>
      <c r="CN475" s="714"/>
      <c r="CO475" s="714"/>
      <c r="CP475" s="714"/>
      <c r="CQ475" s="714"/>
      <c r="CR475" s="714"/>
      <c r="CS475" s="714"/>
      <c r="CT475" s="766"/>
      <c r="CU475" s="766"/>
      <c r="CV475" s="766"/>
    </row>
    <row r="476" ht="15.75" customHeight="1">
      <c r="A476" s="714"/>
      <c r="B476" s="760"/>
      <c r="C476" s="593"/>
      <c r="D476" s="593"/>
      <c r="E476" s="593"/>
      <c r="F476" s="593"/>
      <c r="G476" s="761"/>
      <c r="H476" s="761"/>
      <c r="I476" s="761"/>
      <c r="J476" s="761"/>
      <c r="K476" s="761"/>
      <c r="L476" s="761"/>
      <c r="M476" s="762"/>
      <c r="N476" s="714"/>
      <c r="O476" s="714"/>
      <c r="P476" s="714"/>
      <c r="Q476" s="714"/>
      <c r="R476" s="714"/>
      <c r="S476" s="714"/>
      <c r="T476" s="763"/>
      <c r="U476" s="714"/>
      <c r="V476" s="762"/>
      <c r="W476" s="714"/>
      <c r="X476" s="762"/>
      <c r="Y476" s="762"/>
      <c r="Z476" s="762"/>
      <c r="AA476" s="714"/>
      <c r="AB476" s="762"/>
      <c r="AC476" s="714"/>
      <c r="AD476" s="714"/>
      <c r="AE476" s="714"/>
      <c r="AF476" s="714"/>
      <c r="AG476" s="714"/>
      <c r="AH476" s="714"/>
      <c r="AI476" s="714"/>
      <c r="AJ476" s="714"/>
      <c r="AK476" s="714"/>
      <c r="AL476" s="761"/>
      <c r="AM476" s="762"/>
      <c r="AN476" s="762"/>
      <c r="AO476" s="761"/>
      <c r="AP476" s="761"/>
      <c r="AQ476" s="762"/>
      <c r="AR476" s="593"/>
      <c r="AS476" s="714"/>
      <c r="AT476" s="714"/>
      <c r="AU476" s="714"/>
      <c r="AV476" s="714"/>
      <c r="AW476" s="714"/>
      <c r="AX476" s="593"/>
      <c r="AY476" s="714"/>
      <c r="AZ476" s="714"/>
      <c r="BA476" s="714"/>
      <c r="BB476" s="714"/>
      <c r="BC476" s="714"/>
      <c r="BD476" s="593"/>
      <c r="BE476" s="714"/>
      <c r="BF476" s="714"/>
      <c r="BG476" s="714"/>
      <c r="BH476" s="714"/>
      <c r="BI476" s="714"/>
      <c r="BJ476" s="714"/>
      <c r="BK476" s="593"/>
      <c r="BL476" s="714"/>
      <c r="BM476" s="714"/>
      <c r="BN476" s="714"/>
      <c r="BO476" s="714"/>
      <c r="BP476" s="714"/>
      <c r="BQ476" s="593"/>
      <c r="BR476" s="593"/>
      <c r="BS476" s="714"/>
      <c r="BT476" s="714"/>
      <c r="BU476" s="714"/>
      <c r="BV476" s="714"/>
      <c r="BW476" s="593"/>
      <c r="BX476" s="714"/>
      <c r="BY476" s="714"/>
      <c r="BZ476" s="714"/>
      <c r="CA476" s="714"/>
      <c r="CB476" s="714"/>
      <c r="CC476" s="714"/>
      <c r="CD476" s="759"/>
      <c r="CE476" s="714"/>
      <c r="CF476" s="765"/>
      <c r="CG476" s="765"/>
      <c r="CH476" s="765"/>
      <c r="CI476" s="765"/>
      <c r="CJ476" s="765"/>
      <c r="CK476" s="765"/>
      <c r="CL476" s="714"/>
      <c r="CM476" s="714"/>
      <c r="CN476" s="714"/>
      <c r="CO476" s="714"/>
      <c r="CP476" s="714"/>
      <c r="CQ476" s="714"/>
      <c r="CR476" s="714"/>
      <c r="CS476" s="714"/>
      <c r="CT476" s="766"/>
      <c r="CU476" s="766"/>
      <c r="CV476" s="766"/>
    </row>
    <row r="477" ht="15.75" customHeight="1">
      <c r="A477" s="714"/>
      <c r="B477" s="760"/>
      <c r="C477" s="593"/>
      <c r="D477" s="593"/>
      <c r="E477" s="593"/>
      <c r="F477" s="593"/>
      <c r="G477" s="761"/>
      <c r="H477" s="761"/>
      <c r="I477" s="761"/>
      <c r="J477" s="761"/>
      <c r="K477" s="761"/>
      <c r="L477" s="761"/>
      <c r="M477" s="762"/>
      <c r="N477" s="714"/>
      <c r="O477" s="714"/>
      <c r="P477" s="714"/>
      <c r="Q477" s="714"/>
      <c r="R477" s="714"/>
      <c r="S477" s="714"/>
      <c r="T477" s="763"/>
      <c r="U477" s="714"/>
      <c r="V477" s="762"/>
      <c r="W477" s="714"/>
      <c r="X477" s="762"/>
      <c r="Y477" s="762"/>
      <c r="Z477" s="762"/>
      <c r="AA477" s="714"/>
      <c r="AB477" s="762"/>
      <c r="AC477" s="714"/>
      <c r="AD477" s="714"/>
      <c r="AE477" s="714"/>
      <c r="AF477" s="714"/>
      <c r="AG477" s="714"/>
      <c r="AH477" s="714"/>
      <c r="AI477" s="714"/>
      <c r="AJ477" s="714"/>
      <c r="AK477" s="714"/>
      <c r="AL477" s="761"/>
      <c r="AM477" s="762"/>
      <c r="AN477" s="762"/>
      <c r="AO477" s="761"/>
      <c r="AP477" s="761"/>
      <c r="AQ477" s="762"/>
      <c r="AR477" s="593"/>
      <c r="AS477" s="714"/>
      <c r="AT477" s="714"/>
      <c r="AU477" s="714"/>
      <c r="AV477" s="714"/>
      <c r="AW477" s="714"/>
      <c r="AX477" s="593"/>
      <c r="AY477" s="714"/>
      <c r="AZ477" s="714"/>
      <c r="BA477" s="714"/>
      <c r="BB477" s="714"/>
      <c r="BC477" s="714"/>
      <c r="BD477" s="593"/>
      <c r="BE477" s="714"/>
      <c r="BF477" s="714"/>
      <c r="BG477" s="714"/>
      <c r="BH477" s="714"/>
      <c r="BI477" s="714"/>
      <c r="BJ477" s="714"/>
      <c r="BK477" s="593"/>
      <c r="BL477" s="714"/>
      <c r="BM477" s="714"/>
      <c r="BN477" s="714"/>
      <c r="BO477" s="714"/>
      <c r="BP477" s="714"/>
      <c r="BQ477" s="593"/>
      <c r="BR477" s="593"/>
      <c r="BS477" s="714"/>
      <c r="BT477" s="714"/>
      <c r="BU477" s="714"/>
      <c r="BV477" s="714"/>
      <c r="BW477" s="593"/>
      <c r="BX477" s="714"/>
      <c r="BY477" s="714"/>
      <c r="BZ477" s="714"/>
      <c r="CA477" s="714"/>
      <c r="CB477" s="714"/>
      <c r="CC477" s="714"/>
      <c r="CD477" s="759"/>
      <c r="CE477" s="714"/>
      <c r="CF477" s="765"/>
      <c r="CG477" s="765"/>
      <c r="CH477" s="765"/>
      <c r="CI477" s="765"/>
      <c r="CJ477" s="765"/>
      <c r="CK477" s="765"/>
      <c r="CL477" s="714"/>
      <c r="CM477" s="714"/>
      <c r="CN477" s="714"/>
      <c r="CO477" s="714"/>
      <c r="CP477" s="714"/>
      <c r="CQ477" s="714"/>
      <c r="CR477" s="714"/>
      <c r="CS477" s="714"/>
      <c r="CT477" s="766"/>
      <c r="CU477" s="766"/>
      <c r="CV477" s="766"/>
    </row>
    <row r="478" ht="15.75" customHeight="1">
      <c r="A478" s="714"/>
      <c r="B478" s="760"/>
      <c r="C478" s="593"/>
      <c r="D478" s="593"/>
      <c r="E478" s="593"/>
      <c r="F478" s="593"/>
      <c r="G478" s="761"/>
      <c r="H478" s="761"/>
      <c r="I478" s="761"/>
      <c r="J478" s="761"/>
      <c r="K478" s="761"/>
      <c r="L478" s="761"/>
      <c r="M478" s="762"/>
      <c r="N478" s="714"/>
      <c r="O478" s="714"/>
      <c r="P478" s="714"/>
      <c r="Q478" s="714"/>
      <c r="R478" s="714"/>
      <c r="S478" s="714"/>
      <c r="T478" s="763"/>
      <c r="U478" s="714"/>
      <c r="V478" s="762"/>
      <c r="W478" s="714"/>
      <c r="X478" s="762"/>
      <c r="Y478" s="762"/>
      <c r="Z478" s="762"/>
      <c r="AA478" s="714"/>
      <c r="AB478" s="762"/>
      <c r="AC478" s="714"/>
      <c r="AD478" s="714"/>
      <c r="AE478" s="714"/>
      <c r="AF478" s="714"/>
      <c r="AG478" s="714"/>
      <c r="AH478" s="714"/>
      <c r="AI478" s="714"/>
      <c r="AJ478" s="714"/>
      <c r="AK478" s="714"/>
      <c r="AL478" s="761"/>
      <c r="AM478" s="762"/>
      <c r="AN478" s="762"/>
      <c r="AO478" s="761"/>
      <c r="AP478" s="761"/>
      <c r="AQ478" s="762"/>
      <c r="AR478" s="593"/>
      <c r="AS478" s="714"/>
      <c r="AT478" s="714"/>
      <c r="AU478" s="714"/>
      <c r="AV478" s="714"/>
      <c r="AW478" s="714"/>
      <c r="AX478" s="593"/>
      <c r="AY478" s="714"/>
      <c r="AZ478" s="714"/>
      <c r="BA478" s="714"/>
      <c r="BB478" s="714"/>
      <c r="BC478" s="714"/>
      <c r="BD478" s="593"/>
      <c r="BE478" s="714"/>
      <c r="BF478" s="714"/>
      <c r="BG478" s="714"/>
      <c r="BH478" s="714"/>
      <c r="BI478" s="714"/>
      <c r="BJ478" s="714"/>
      <c r="BK478" s="593"/>
      <c r="BL478" s="714"/>
      <c r="BM478" s="714"/>
      <c r="BN478" s="714"/>
      <c r="BO478" s="714"/>
      <c r="BP478" s="714"/>
      <c r="BQ478" s="593"/>
      <c r="BR478" s="593"/>
      <c r="BS478" s="714"/>
      <c r="BT478" s="714"/>
      <c r="BU478" s="714"/>
      <c r="BV478" s="714"/>
      <c r="BW478" s="593"/>
      <c r="BX478" s="714"/>
      <c r="BY478" s="714"/>
      <c r="BZ478" s="714"/>
      <c r="CA478" s="714"/>
      <c r="CB478" s="714"/>
      <c r="CC478" s="714"/>
      <c r="CD478" s="759"/>
      <c r="CE478" s="714"/>
      <c r="CF478" s="765"/>
      <c r="CG478" s="765"/>
      <c r="CH478" s="765"/>
      <c r="CI478" s="765"/>
      <c r="CJ478" s="765"/>
      <c r="CK478" s="765"/>
      <c r="CL478" s="714"/>
      <c r="CM478" s="714"/>
      <c r="CN478" s="714"/>
      <c r="CO478" s="714"/>
      <c r="CP478" s="714"/>
      <c r="CQ478" s="714"/>
      <c r="CR478" s="714"/>
      <c r="CS478" s="714"/>
      <c r="CT478" s="766"/>
      <c r="CU478" s="766"/>
      <c r="CV478" s="766"/>
    </row>
    <row r="479" ht="15.75" customHeight="1">
      <c r="A479" s="714"/>
      <c r="B479" s="760"/>
      <c r="C479" s="593"/>
      <c r="D479" s="593"/>
      <c r="E479" s="593"/>
      <c r="F479" s="593"/>
      <c r="G479" s="761"/>
      <c r="H479" s="761"/>
      <c r="I479" s="761"/>
      <c r="J479" s="761"/>
      <c r="K479" s="761"/>
      <c r="L479" s="761"/>
      <c r="M479" s="762"/>
      <c r="N479" s="714"/>
      <c r="O479" s="714"/>
      <c r="P479" s="714"/>
      <c r="Q479" s="714"/>
      <c r="R479" s="714"/>
      <c r="S479" s="714"/>
      <c r="T479" s="763"/>
      <c r="U479" s="714"/>
      <c r="V479" s="762"/>
      <c r="W479" s="714"/>
      <c r="X479" s="762"/>
      <c r="Y479" s="762"/>
      <c r="Z479" s="762"/>
      <c r="AA479" s="714"/>
      <c r="AB479" s="762"/>
      <c r="AC479" s="714"/>
      <c r="AD479" s="714"/>
      <c r="AE479" s="714"/>
      <c r="AF479" s="714"/>
      <c r="AG479" s="714"/>
      <c r="AH479" s="714"/>
      <c r="AI479" s="714"/>
      <c r="AJ479" s="714"/>
      <c r="AK479" s="714"/>
      <c r="AL479" s="761"/>
      <c r="AM479" s="762"/>
      <c r="AN479" s="762"/>
      <c r="AO479" s="761"/>
      <c r="AP479" s="761"/>
      <c r="AQ479" s="762"/>
      <c r="AR479" s="593"/>
      <c r="AS479" s="714"/>
      <c r="AT479" s="714"/>
      <c r="AU479" s="714"/>
      <c r="AV479" s="714"/>
      <c r="AW479" s="714"/>
      <c r="AX479" s="593"/>
      <c r="AY479" s="714"/>
      <c r="AZ479" s="714"/>
      <c r="BA479" s="714"/>
      <c r="BB479" s="714"/>
      <c r="BC479" s="714"/>
      <c r="BD479" s="593"/>
      <c r="BE479" s="714"/>
      <c r="BF479" s="714"/>
      <c r="BG479" s="714"/>
      <c r="BH479" s="714"/>
      <c r="BI479" s="714"/>
      <c r="BJ479" s="714"/>
      <c r="BK479" s="593"/>
      <c r="BL479" s="714"/>
      <c r="BM479" s="714"/>
      <c r="BN479" s="714"/>
      <c r="BO479" s="714"/>
      <c r="BP479" s="714"/>
      <c r="BQ479" s="593"/>
      <c r="BR479" s="593"/>
      <c r="BS479" s="714"/>
      <c r="BT479" s="714"/>
      <c r="BU479" s="714"/>
      <c r="BV479" s="714"/>
      <c r="BW479" s="593"/>
      <c r="BX479" s="714"/>
      <c r="BY479" s="714"/>
      <c r="BZ479" s="714"/>
      <c r="CA479" s="714"/>
      <c r="CB479" s="714"/>
      <c r="CC479" s="714"/>
      <c r="CD479" s="759"/>
      <c r="CE479" s="714"/>
      <c r="CF479" s="765"/>
      <c r="CG479" s="765"/>
      <c r="CH479" s="765"/>
      <c r="CI479" s="765"/>
      <c r="CJ479" s="765"/>
      <c r="CK479" s="765"/>
      <c r="CL479" s="714"/>
      <c r="CM479" s="714"/>
      <c r="CN479" s="714"/>
      <c r="CO479" s="714"/>
      <c r="CP479" s="714"/>
      <c r="CQ479" s="714"/>
      <c r="CR479" s="714"/>
      <c r="CS479" s="714"/>
      <c r="CT479" s="766"/>
      <c r="CU479" s="766"/>
      <c r="CV479" s="766"/>
    </row>
    <row r="480" ht="15.75" customHeight="1">
      <c r="A480" s="714"/>
      <c r="B480" s="760"/>
      <c r="C480" s="593"/>
      <c r="D480" s="593"/>
      <c r="E480" s="593"/>
      <c r="F480" s="593"/>
      <c r="G480" s="761"/>
      <c r="H480" s="761"/>
      <c r="I480" s="761"/>
      <c r="J480" s="761"/>
      <c r="K480" s="761"/>
      <c r="L480" s="761"/>
      <c r="M480" s="762"/>
      <c r="N480" s="714"/>
      <c r="O480" s="714"/>
      <c r="P480" s="714"/>
      <c r="Q480" s="714"/>
      <c r="R480" s="714"/>
      <c r="S480" s="714"/>
      <c r="T480" s="763"/>
      <c r="U480" s="714"/>
      <c r="V480" s="762"/>
      <c r="W480" s="714"/>
      <c r="X480" s="762"/>
      <c r="Y480" s="762"/>
      <c r="Z480" s="762"/>
      <c r="AA480" s="714"/>
      <c r="AB480" s="762"/>
      <c r="AC480" s="714"/>
      <c r="AD480" s="714"/>
      <c r="AE480" s="714"/>
      <c r="AF480" s="714"/>
      <c r="AG480" s="714"/>
      <c r="AH480" s="714"/>
      <c r="AI480" s="714"/>
      <c r="AJ480" s="714"/>
      <c r="AK480" s="714"/>
      <c r="AL480" s="761"/>
      <c r="AM480" s="762"/>
      <c r="AN480" s="762"/>
      <c r="AO480" s="761"/>
      <c r="AP480" s="761"/>
      <c r="AQ480" s="762"/>
      <c r="AR480" s="593"/>
      <c r="AS480" s="714"/>
      <c r="AT480" s="714"/>
      <c r="AU480" s="714"/>
      <c r="AV480" s="714"/>
      <c r="AW480" s="714"/>
      <c r="AX480" s="593"/>
      <c r="AY480" s="714"/>
      <c r="AZ480" s="714"/>
      <c r="BA480" s="714"/>
      <c r="BB480" s="714"/>
      <c r="BC480" s="714"/>
      <c r="BD480" s="593"/>
      <c r="BE480" s="714"/>
      <c r="BF480" s="714"/>
      <c r="BG480" s="714"/>
      <c r="BH480" s="714"/>
      <c r="BI480" s="714"/>
      <c r="BJ480" s="714"/>
      <c r="BK480" s="593"/>
      <c r="BL480" s="714"/>
      <c r="BM480" s="714"/>
      <c r="BN480" s="714"/>
      <c r="BO480" s="714"/>
      <c r="BP480" s="714"/>
      <c r="BQ480" s="593"/>
      <c r="BR480" s="593"/>
      <c r="BS480" s="714"/>
      <c r="BT480" s="714"/>
      <c r="BU480" s="714"/>
      <c r="BV480" s="714"/>
      <c r="BW480" s="593"/>
      <c r="BX480" s="714"/>
      <c r="BY480" s="714"/>
      <c r="BZ480" s="714"/>
      <c r="CA480" s="714"/>
      <c r="CB480" s="714"/>
      <c r="CC480" s="714"/>
      <c r="CD480" s="759"/>
      <c r="CE480" s="714"/>
      <c r="CF480" s="765"/>
      <c r="CG480" s="765"/>
      <c r="CH480" s="765"/>
      <c r="CI480" s="765"/>
      <c r="CJ480" s="765"/>
      <c r="CK480" s="765"/>
      <c r="CL480" s="714"/>
      <c r="CM480" s="714"/>
      <c r="CN480" s="714"/>
      <c r="CO480" s="714"/>
      <c r="CP480" s="714"/>
      <c r="CQ480" s="714"/>
      <c r="CR480" s="714"/>
      <c r="CS480" s="714"/>
      <c r="CT480" s="766"/>
      <c r="CU480" s="766"/>
      <c r="CV480" s="766"/>
    </row>
    <row r="481" ht="15.75" customHeight="1">
      <c r="A481" s="714"/>
      <c r="B481" s="760"/>
      <c r="C481" s="593"/>
      <c r="D481" s="593"/>
      <c r="E481" s="593"/>
      <c r="F481" s="593"/>
      <c r="G481" s="761"/>
      <c r="H481" s="761"/>
      <c r="I481" s="761"/>
      <c r="J481" s="761"/>
      <c r="K481" s="761"/>
      <c r="L481" s="761"/>
      <c r="M481" s="762"/>
      <c r="N481" s="714"/>
      <c r="O481" s="714"/>
      <c r="P481" s="714"/>
      <c r="Q481" s="714"/>
      <c r="R481" s="714"/>
      <c r="S481" s="714"/>
      <c r="T481" s="763"/>
      <c r="U481" s="714"/>
      <c r="V481" s="762"/>
      <c r="W481" s="714"/>
      <c r="X481" s="762"/>
      <c r="Y481" s="762"/>
      <c r="Z481" s="762"/>
      <c r="AA481" s="714"/>
      <c r="AB481" s="762"/>
      <c r="AC481" s="714"/>
      <c r="AD481" s="714"/>
      <c r="AE481" s="714"/>
      <c r="AF481" s="714"/>
      <c r="AG481" s="714"/>
      <c r="AH481" s="714"/>
      <c r="AI481" s="714"/>
      <c r="AJ481" s="714"/>
      <c r="AK481" s="714"/>
      <c r="AL481" s="761"/>
      <c r="AM481" s="762"/>
      <c r="AN481" s="762"/>
      <c r="AO481" s="761"/>
      <c r="AP481" s="761"/>
      <c r="AQ481" s="762"/>
      <c r="AR481" s="593"/>
      <c r="AS481" s="714"/>
      <c r="AT481" s="714"/>
      <c r="AU481" s="714"/>
      <c r="AV481" s="714"/>
      <c r="AW481" s="714"/>
      <c r="AX481" s="593"/>
      <c r="AY481" s="714"/>
      <c r="AZ481" s="714"/>
      <c r="BA481" s="714"/>
      <c r="BB481" s="714"/>
      <c r="BC481" s="714"/>
      <c r="BD481" s="593"/>
      <c r="BE481" s="714"/>
      <c r="BF481" s="714"/>
      <c r="BG481" s="714"/>
      <c r="BH481" s="714"/>
      <c r="BI481" s="714"/>
      <c r="BJ481" s="714"/>
      <c r="BK481" s="593"/>
      <c r="BL481" s="714"/>
      <c r="BM481" s="714"/>
      <c r="BN481" s="714"/>
      <c r="BO481" s="714"/>
      <c r="BP481" s="714"/>
      <c r="BQ481" s="593"/>
      <c r="BR481" s="593"/>
      <c r="BS481" s="714"/>
      <c r="BT481" s="714"/>
      <c r="BU481" s="714"/>
      <c r="BV481" s="714"/>
      <c r="BW481" s="593"/>
      <c r="BX481" s="714"/>
      <c r="BY481" s="714"/>
      <c r="BZ481" s="714"/>
      <c r="CA481" s="714"/>
      <c r="CB481" s="714"/>
      <c r="CC481" s="714"/>
      <c r="CD481" s="759"/>
      <c r="CE481" s="714"/>
      <c r="CF481" s="765"/>
      <c r="CG481" s="765"/>
      <c r="CH481" s="765"/>
      <c r="CI481" s="765"/>
      <c r="CJ481" s="765"/>
      <c r="CK481" s="765"/>
      <c r="CL481" s="714"/>
      <c r="CM481" s="714"/>
      <c r="CN481" s="714"/>
      <c r="CO481" s="714"/>
      <c r="CP481" s="714"/>
      <c r="CQ481" s="714"/>
      <c r="CR481" s="714"/>
      <c r="CS481" s="714"/>
      <c r="CT481" s="766"/>
      <c r="CU481" s="766"/>
      <c r="CV481" s="766"/>
    </row>
    <row r="482" ht="15.75" customHeight="1">
      <c r="A482" s="714"/>
      <c r="B482" s="760"/>
      <c r="C482" s="593"/>
      <c r="D482" s="593"/>
      <c r="E482" s="593"/>
      <c r="F482" s="593"/>
      <c r="G482" s="761"/>
      <c r="H482" s="761"/>
      <c r="I482" s="761"/>
      <c r="J482" s="761"/>
      <c r="K482" s="761"/>
      <c r="L482" s="761"/>
      <c r="M482" s="762"/>
      <c r="N482" s="714"/>
      <c r="O482" s="714"/>
      <c r="P482" s="714"/>
      <c r="Q482" s="714"/>
      <c r="R482" s="714"/>
      <c r="S482" s="714"/>
      <c r="T482" s="763"/>
      <c r="U482" s="714"/>
      <c r="V482" s="762"/>
      <c r="W482" s="714"/>
      <c r="X482" s="762"/>
      <c r="Y482" s="762"/>
      <c r="Z482" s="762"/>
      <c r="AA482" s="714"/>
      <c r="AB482" s="762"/>
      <c r="AC482" s="714"/>
      <c r="AD482" s="714"/>
      <c r="AE482" s="714"/>
      <c r="AF482" s="714"/>
      <c r="AG482" s="714"/>
      <c r="AH482" s="714"/>
      <c r="AI482" s="714"/>
      <c r="AJ482" s="714"/>
      <c r="AK482" s="714"/>
      <c r="AL482" s="761"/>
      <c r="AM482" s="762"/>
      <c r="AN482" s="762"/>
      <c r="AO482" s="761"/>
      <c r="AP482" s="761"/>
      <c r="AQ482" s="762"/>
      <c r="AR482" s="593"/>
      <c r="AS482" s="714"/>
      <c r="AT482" s="714"/>
      <c r="AU482" s="714"/>
      <c r="AV482" s="714"/>
      <c r="AW482" s="714"/>
      <c r="AX482" s="593"/>
      <c r="AY482" s="714"/>
      <c r="AZ482" s="714"/>
      <c r="BA482" s="714"/>
      <c r="BB482" s="714"/>
      <c r="BC482" s="714"/>
      <c r="BD482" s="593"/>
      <c r="BE482" s="714"/>
      <c r="BF482" s="714"/>
      <c r="BG482" s="714"/>
      <c r="BH482" s="714"/>
      <c r="BI482" s="714"/>
      <c r="BJ482" s="714"/>
      <c r="BK482" s="593"/>
      <c r="BL482" s="714"/>
      <c r="BM482" s="714"/>
      <c r="BN482" s="714"/>
      <c r="BO482" s="714"/>
      <c r="BP482" s="714"/>
      <c r="BQ482" s="593"/>
      <c r="BR482" s="593"/>
      <c r="BS482" s="714"/>
      <c r="BT482" s="714"/>
      <c r="BU482" s="714"/>
      <c r="BV482" s="714"/>
      <c r="BW482" s="593"/>
      <c r="BX482" s="714"/>
      <c r="BY482" s="714"/>
      <c r="BZ482" s="714"/>
      <c r="CA482" s="714"/>
      <c r="CB482" s="714"/>
      <c r="CC482" s="714"/>
      <c r="CD482" s="759"/>
      <c r="CE482" s="714"/>
      <c r="CF482" s="765"/>
      <c r="CG482" s="765"/>
      <c r="CH482" s="765"/>
      <c r="CI482" s="765"/>
      <c r="CJ482" s="765"/>
      <c r="CK482" s="765"/>
      <c r="CL482" s="714"/>
      <c r="CM482" s="714"/>
      <c r="CN482" s="714"/>
      <c r="CO482" s="714"/>
      <c r="CP482" s="714"/>
      <c r="CQ482" s="714"/>
      <c r="CR482" s="714"/>
      <c r="CS482" s="714"/>
      <c r="CT482" s="766"/>
      <c r="CU482" s="766"/>
      <c r="CV482" s="766"/>
    </row>
    <row r="483" ht="15.75" customHeight="1">
      <c r="A483" s="714"/>
      <c r="B483" s="760"/>
      <c r="C483" s="593"/>
      <c r="D483" s="593"/>
      <c r="E483" s="593"/>
      <c r="F483" s="593"/>
      <c r="G483" s="761"/>
      <c r="H483" s="761"/>
      <c r="I483" s="761"/>
      <c r="J483" s="761"/>
      <c r="K483" s="761"/>
      <c r="L483" s="761"/>
      <c r="M483" s="762"/>
      <c r="N483" s="714"/>
      <c r="O483" s="714"/>
      <c r="P483" s="714"/>
      <c r="Q483" s="714"/>
      <c r="R483" s="714"/>
      <c r="S483" s="714"/>
      <c r="T483" s="763"/>
      <c r="U483" s="714"/>
      <c r="V483" s="762"/>
      <c r="W483" s="714"/>
      <c r="X483" s="762"/>
      <c r="Y483" s="762"/>
      <c r="Z483" s="762"/>
      <c r="AA483" s="714"/>
      <c r="AB483" s="762"/>
      <c r="AC483" s="714"/>
      <c r="AD483" s="714"/>
      <c r="AE483" s="714"/>
      <c r="AF483" s="714"/>
      <c r="AG483" s="714"/>
      <c r="AH483" s="714"/>
      <c r="AI483" s="714"/>
      <c r="AJ483" s="714"/>
      <c r="AK483" s="714"/>
      <c r="AL483" s="761"/>
      <c r="AM483" s="762"/>
      <c r="AN483" s="762"/>
      <c r="AO483" s="761"/>
      <c r="AP483" s="761"/>
      <c r="AQ483" s="762"/>
      <c r="AR483" s="593"/>
      <c r="AS483" s="714"/>
      <c r="AT483" s="714"/>
      <c r="AU483" s="714"/>
      <c r="AV483" s="714"/>
      <c r="AW483" s="714"/>
      <c r="AX483" s="593"/>
      <c r="AY483" s="714"/>
      <c r="AZ483" s="714"/>
      <c r="BA483" s="714"/>
      <c r="BB483" s="714"/>
      <c r="BC483" s="714"/>
      <c r="BD483" s="593"/>
      <c r="BE483" s="714"/>
      <c r="BF483" s="714"/>
      <c r="BG483" s="714"/>
      <c r="BH483" s="714"/>
      <c r="BI483" s="714"/>
      <c r="BJ483" s="714"/>
      <c r="BK483" s="593"/>
      <c r="BL483" s="714"/>
      <c r="BM483" s="714"/>
      <c r="BN483" s="714"/>
      <c r="BO483" s="714"/>
      <c r="BP483" s="714"/>
      <c r="BQ483" s="593"/>
      <c r="BR483" s="593"/>
      <c r="BS483" s="714"/>
      <c r="BT483" s="714"/>
      <c r="BU483" s="714"/>
      <c r="BV483" s="714"/>
      <c r="BW483" s="593"/>
      <c r="BX483" s="714"/>
      <c r="BY483" s="714"/>
      <c r="BZ483" s="714"/>
      <c r="CA483" s="714"/>
      <c r="CB483" s="714"/>
      <c r="CC483" s="714"/>
      <c r="CD483" s="759"/>
      <c r="CE483" s="714"/>
      <c r="CF483" s="765"/>
      <c r="CG483" s="765"/>
      <c r="CH483" s="765"/>
      <c r="CI483" s="765"/>
      <c r="CJ483" s="765"/>
      <c r="CK483" s="765"/>
      <c r="CL483" s="714"/>
      <c r="CM483" s="714"/>
      <c r="CN483" s="714"/>
      <c r="CO483" s="714"/>
      <c r="CP483" s="714"/>
      <c r="CQ483" s="714"/>
      <c r="CR483" s="714"/>
      <c r="CS483" s="714"/>
      <c r="CT483" s="766"/>
      <c r="CU483" s="766"/>
      <c r="CV483" s="766"/>
    </row>
    <row r="484" ht="15.75" customHeight="1">
      <c r="A484" s="714"/>
      <c r="B484" s="760"/>
      <c r="C484" s="593"/>
      <c r="D484" s="593"/>
      <c r="E484" s="593"/>
      <c r="F484" s="593"/>
      <c r="G484" s="761"/>
      <c r="H484" s="761"/>
      <c r="I484" s="761"/>
      <c r="J484" s="761"/>
      <c r="K484" s="761"/>
      <c r="L484" s="761"/>
      <c r="M484" s="762"/>
      <c r="N484" s="714"/>
      <c r="O484" s="714"/>
      <c r="P484" s="714"/>
      <c r="Q484" s="714"/>
      <c r="R484" s="714"/>
      <c r="S484" s="714"/>
      <c r="T484" s="763"/>
      <c r="U484" s="714"/>
      <c r="V484" s="762"/>
      <c r="W484" s="714"/>
      <c r="X484" s="762"/>
      <c r="Y484" s="762"/>
      <c r="Z484" s="762"/>
      <c r="AA484" s="714"/>
      <c r="AB484" s="762"/>
      <c r="AC484" s="714"/>
      <c r="AD484" s="714"/>
      <c r="AE484" s="714"/>
      <c r="AF484" s="714"/>
      <c r="AG484" s="714"/>
      <c r="AH484" s="714"/>
      <c r="AI484" s="714"/>
      <c r="AJ484" s="714"/>
      <c r="AK484" s="714"/>
      <c r="AL484" s="761"/>
      <c r="AM484" s="762"/>
      <c r="AN484" s="762"/>
      <c r="AO484" s="761"/>
      <c r="AP484" s="761"/>
      <c r="AQ484" s="762"/>
      <c r="AR484" s="593"/>
      <c r="AS484" s="714"/>
      <c r="AT484" s="714"/>
      <c r="AU484" s="714"/>
      <c r="AV484" s="714"/>
      <c r="AW484" s="714"/>
      <c r="AX484" s="593"/>
      <c r="AY484" s="714"/>
      <c r="AZ484" s="714"/>
      <c r="BA484" s="714"/>
      <c r="BB484" s="714"/>
      <c r="BC484" s="714"/>
      <c r="BD484" s="593"/>
      <c r="BE484" s="714"/>
      <c r="BF484" s="714"/>
      <c r="BG484" s="714"/>
      <c r="BH484" s="714"/>
      <c r="BI484" s="714"/>
      <c r="BJ484" s="714"/>
      <c r="BK484" s="593"/>
      <c r="BL484" s="714"/>
      <c r="BM484" s="714"/>
      <c r="BN484" s="714"/>
      <c r="BO484" s="714"/>
      <c r="BP484" s="714"/>
      <c r="BQ484" s="593"/>
      <c r="BR484" s="593"/>
      <c r="BS484" s="714"/>
      <c r="BT484" s="714"/>
      <c r="BU484" s="714"/>
      <c r="BV484" s="714"/>
      <c r="BW484" s="593"/>
      <c r="BX484" s="714"/>
      <c r="BY484" s="714"/>
      <c r="BZ484" s="714"/>
      <c r="CA484" s="714"/>
      <c r="CB484" s="714"/>
      <c r="CC484" s="714"/>
      <c r="CD484" s="759"/>
      <c r="CE484" s="714"/>
      <c r="CF484" s="765"/>
      <c r="CG484" s="765"/>
      <c r="CH484" s="765"/>
      <c r="CI484" s="765"/>
      <c r="CJ484" s="765"/>
      <c r="CK484" s="765"/>
      <c r="CL484" s="714"/>
      <c r="CM484" s="714"/>
      <c r="CN484" s="714"/>
      <c r="CO484" s="714"/>
      <c r="CP484" s="714"/>
      <c r="CQ484" s="714"/>
      <c r="CR484" s="714"/>
      <c r="CS484" s="714"/>
      <c r="CT484" s="766"/>
      <c r="CU484" s="766"/>
      <c r="CV484" s="766"/>
    </row>
    <row r="485" ht="15.75" customHeight="1">
      <c r="A485" s="714"/>
      <c r="B485" s="760"/>
      <c r="C485" s="593"/>
      <c r="D485" s="593"/>
      <c r="E485" s="593"/>
      <c r="F485" s="593"/>
      <c r="G485" s="761"/>
      <c r="H485" s="761"/>
      <c r="I485" s="761"/>
      <c r="J485" s="761"/>
      <c r="K485" s="761"/>
      <c r="L485" s="761"/>
      <c r="M485" s="762"/>
      <c r="N485" s="714"/>
      <c r="O485" s="714"/>
      <c r="P485" s="714"/>
      <c r="Q485" s="714"/>
      <c r="R485" s="714"/>
      <c r="S485" s="714"/>
      <c r="T485" s="763"/>
      <c r="U485" s="714"/>
      <c r="V485" s="762"/>
      <c r="W485" s="714"/>
      <c r="X485" s="762"/>
      <c r="Y485" s="762"/>
      <c r="Z485" s="762"/>
      <c r="AA485" s="714"/>
      <c r="AB485" s="762"/>
      <c r="AC485" s="714"/>
      <c r="AD485" s="714"/>
      <c r="AE485" s="714"/>
      <c r="AF485" s="714"/>
      <c r="AG485" s="714"/>
      <c r="AH485" s="714"/>
      <c r="AI485" s="714"/>
      <c r="AJ485" s="714"/>
      <c r="AK485" s="714"/>
      <c r="AL485" s="761"/>
      <c r="AM485" s="762"/>
      <c r="AN485" s="762"/>
      <c r="AO485" s="761"/>
      <c r="AP485" s="761"/>
      <c r="AQ485" s="762"/>
      <c r="AR485" s="593"/>
      <c r="AS485" s="714"/>
      <c r="AT485" s="714"/>
      <c r="AU485" s="714"/>
      <c r="AV485" s="714"/>
      <c r="AW485" s="714"/>
      <c r="AX485" s="593"/>
      <c r="AY485" s="714"/>
      <c r="AZ485" s="714"/>
      <c r="BA485" s="714"/>
      <c r="BB485" s="714"/>
      <c r="BC485" s="714"/>
      <c r="BD485" s="593"/>
      <c r="BE485" s="714"/>
      <c r="BF485" s="714"/>
      <c r="BG485" s="714"/>
      <c r="BH485" s="714"/>
      <c r="BI485" s="714"/>
      <c r="BJ485" s="714"/>
      <c r="BK485" s="593"/>
      <c r="BL485" s="714"/>
      <c r="BM485" s="714"/>
      <c r="BN485" s="714"/>
      <c r="BO485" s="714"/>
      <c r="BP485" s="714"/>
      <c r="BQ485" s="593"/>
      <c r="BR485" s="593"/>
      <c r="BS485" s="714"/>
      <c r="BT485" s="714"/>
      <c r="BU485" s="714"/>
      <c r="BV485" s="714"/>
      <c r="BW485" s="593"/>
      <c r="BX485" s="714"/>
      <c r="BY485" s="714"/>
      <c r="BZ485" s="714"/>
      <c r="CA485" s="714"/>
      <c r="CB485" s="714"/>
      <c r="CC485" s="714"/>
      <c r="CD485" s="759"/>
      <c r="CE485" s="714"/>
      <c r="CF485" s="765"/>
      <c r="CG485" s="765"/>
      <c r="CH485" s="765"/>
      <c r="CI485" s="765"/>
      <c r="CJ485" s="765"/>
      <c r="CK485" s="765"/>
      <c r="CL485" s="714"/>
      <c r="CM485" s="714"/>
      <c r="CN485" s="714"/>
      <c r="CO485" s="714"/>
      <c r="CP485" s="714"/>
      <c r="CQ485" s="714"/>
      <c r="CR485" s="714"/>
      <c r="CS485" s="714"/>
      <c r="CT485" s="766"/>
      <c r="CU485" s="766"/>
      <c r="CV485" s="766"/>
    </row>
    <row r="486" ht="15.75" customHeight="1">
      <c r="A486" s="714"/>
      <c r="B486" s="760"/>
      <c r="C486" s="593"/>
      <c r="D486" s="593"/>
      <c r="E486" s="593"/>
      <c r="F486" s="593"/>
      <c r="G486" s="761"/>
      <c r="H486" s="761"/>
      <c r="I486" s="761"/>
      <c r="J486" s="761"/>
      <c r="K486" s="761"/>
      <c r="L486" s="761"/>
      <c r="M486" s="762"/>
      <c r="N486" s="714"/>
      <c r="O486" s="714"/>
      <c r="P486" s="714"/>
      <c r="Q486" s="714"/>
      <c r="R486" s="714"/>
      <c r="S486" s="714"/>
      <c r="T486" s="763"/>
      <c r="U486" s="714"/>
      <c r="V486" s="762"/>
      <c r="W486" s="714"/>
      <c r="X486" s="762"/>
      <c r="Y486" s="762"/>
      <c r="Z486" s="762"/>
      <c r="AA486" s="714"/>
      <c r="AB486" s="762"/>
      <c r="AC486" s="714"/>
      <c r="AD486" s="714"/>
      <c r="AE486" s="714"/>
      <c r="AF486" s="714"/>
      <c r="AG486" s="714"/>
      <c r="AH486" s="714"/>
      <c r="AI486" s="714"/>
      <c r="AJ486" s="714"/>
      <c r="AK486" s="714"/>
      <c r="AL486" s="761"/>
      <c r="AM486" s="762"/>
      <c r="AN486" s="762"/>
      <c r="AO486" s="761"/>
      <c r="AP486" s="761"/>
      <c r="AQ486" s="762"/>
      <c r="AR486" s="593"/>
      <c r="AS486" s="714"/>
      <c r="AT486" s="714"/>
      <c r="AU486" s="714"/>
      <c r="AV486" s="714"/>
      <c r="AW486" s="714"/>
      <c r="AX486" s="593"/>
      <c r="AY486" s="714"/>
      <c r="AZ486" s="714"/>
      <c r="BA486" s="714"/>
      <c r="BB486" s="714"/>
      <c r="BC486" s="714"/>
      <c r="BD486" s="593"/>
      <c r="BE486" s="714"/>
      <c r="BF486" s="714"/>
      <c r="BG486" s="714"/>
      <c r="BH486" s="714"/>
      <c r="BI486" s="714"/>
      <c r="BJ486" s="714"/>
      <c r="BK486" s="593"/>
      <c r="BL486" s="714"/>
      <c r="BM486" s="714"/>
      <c r="BN486" s="714"/>
      <c r="BO486" s="714"/>
      <c r="BP486" s="714"/>
      <c r="BQ486" s="593"/>
      <c r="BR486" s="593"/>
      <c r="BS486" s="714"/>
      <c r="BT486" s="714"/>
      <c r="BU486" s="714"/>
      <c r="BV486" s="714"/>
      <c r="BW486" s="593"/>
      <c r="BX486" s="714"/>
      <c r="BY486" s="714"/>
      <c r="BZ486" s="714"/>
      <c r="CA486" s="714"/>
      <c r="CB486" s="714"/>
      <c r="CC486" s="714"/>
      <c r="CD486" s="759"/>
      <c r="CE486" s="714"/>
      <c r="CF486" s="765"/>
      <c r="CG486" s="765"/>
      <c r="CH486" s="765"/>
      <c r="CI486" s="765"/>
      <c r="CJ486" s="765"/>
      <c r="CK486" s="765"/>
      <c r="CL486" s="714"/>
      <c r="CM486" s="714"/>
      <c r="CN486" s="714"/>
      <c r="CO486" s="714"/>
      <c r="CP486" s="714"/>
      <c r="CQ486" s="714"/>
      <c r="CR486" s="714"/>
      <c r="CS486" s="714"/>
      <c r="CT486" s="766"/>
      <c r="CU486" s="766"/>
      <c r="CV486" s="766"/>
    </row>
    <row r="487" ht="15.75" customHeight="1">
      <c r="A487" s="714"/>
      <c r="B487" s="760"/>
      <c r="C487" s="593"/>
      <c r="D487" s="593"/>
      <c r="E487" s="593"/>
      <c r="F487" s="593"/>
      <c r="G487" s="761"/>
      <c r="H487" s="761"/>
      <c r="I487" s="761"/>
      <c r="J487" s="761"/>
      <c r="K487" s="761"/>
      <c r="L487" s="761"/>
      <c r="M487" s="762"/>
      <c r="N487" s="714"/>
      <c r="O487" s="714"/>
      <c r="P487" s="714"/>
      <c r="Q487" s="714"/>
      <c r="R487" s="714"/>
      <c r="S487" s="714"/>
      <c r="T487" s="763"/>
      <c r="U487" s="714"/>
      <c r="V487" s="762"/>
      <c r="W487" s="714"/>
      <c r="X487" s="762"/>
      <c r="Y487" s="762"/>
      <c r="Z487" s="762"/>
      <c r="AA487" s="714"/>
      <c r="AB487" s="762"/>
      <c r="AC487" s="714"/>
      <c r="AD487" s="714"/>
      <c r="AE487" s="714"/>
      <c r="AF487" s="714"/>
      <c r="AG487" s="714"/>
      <c r="AH487" s="714"/>
      <c r="AI487" s="714"/>
      <c r="AJ487" s="714"/>
      <c r="AK487" s="714"/>
      <c r="AL487" s="761"/>
      <c r="AM487" s="762"/>
      <c r="AN487" s="762"/>
      <c r="AO487" s="761"/>
      <c r="AP487" s="761"/>
      <c r="AQ487" s="762"/>
      <c r="AR487" s="593"/>
      <c r="AS487" s="714"/>
      <c r="AT487" s="714"/>
      <c r="AU487" s="714"/>
      <c r="AV487" s="714"/>
      <c r="AW487" s="714"/>
      <c r="AX487" s="593"/>
      <c r="AY487" s="714"/>
      <c r="AZ487" s="714"/>
      <c r="BA487" s="714"/>
      <c r="BB487" s="714"/>
      <c r="BC487" s="714"/>
      <c r="BD487" s="593"/>
      <c r="BE487" s="714"/>
      <c r="BF487" s="714"/>
      <c r="BG487" s="714"/>
      <c r="BH487" s="714"/>
      <c r="BI487" s="714"/>
      <c r="BJ487" s="714"/>
      <c r="BK487" s="593"/>
      <c r="BL487" s="714"/>
      <c r="BM487" s="714"/>
      <c r="BN487" s="714"/>
      <c r="BO487" s="714"/>
      <c r="BP487" s="714"/>
      <c r="BQ487" s="593"/>
      <c r="BR487" s="593"/>
      <c r="BS487" s="714"/>
      <c r="BT487" s="714"/>
      <c r="BU487" s="714"/>
      <c r="BV487" s="714"/>
      <c r="BW487" s="593"/>
      <c r="BX487" s="714"/>
      <c r="BY487" s="714"/>
      <c r="BZ487" s="714"/>
      <c r="CA487" s="714"/>
      <c r="CB487" s="714"/>
      <c r="CC487" s="714"/>
      <c r="CD487" s="759"/>
      <c r="CE487" s="714"/>
      <c r="CF487" s="765"/>
      <c r="CG487" s="765"/>
      <c r="CH487" s="765"/>
      <c r="CI487" s="765"/>
      <c r="CJ487" s="765"/>
      <c r="CK487" s="765"/>
      <c r="CL487" s="714"/>
      <c r="CM487" s="714"/>
      <c r="CN487" s="714"/>
      <c r="CO487" s="714"/>
      <c r="CP487" s="714"/>
      <c r="CQ487" s="714"/>
      <c r="CR487" s="714"/>
      <c r="CS487" s="714"/>
      <c r="CT487" s="766"/>
      <c r="CU487" s="766"/>
      <c r="CV487" s="766"/>
    </row>
    <row r="488" ht="15.75" customHeight="1">
      <c r="A488" s="714"/>
      <c r="B488" s="760"/>
      <c r="C488" s="593"/>
      <c r="D488" s="593"/>
      <c r="E488" s="593"/>
      <c r="F488" s="593"/>
      <c r="G488" s="761"/>
      <c r="H488" s="761"/>
      <c r="I488" s="761"/>
      <c r="J488" s="761"/>
      <c r="K488" s="761"/>
      <c r="L488" s="761"/>
      <c r="M488" s="762"/>
      <c r="N488" s="714"/>
      <c r="O488" s="714"/>
      <c r="P488" s="714"/>
      <c r="Q488" s="714"/>
      <c r="R488" s="714"/>
      <c r="S488" s="714"/>
      <c r="T488" s="763"/>
      <c r="U488" s="714"/>
      <c r="V488" s="762"/>
      <c r="W488" s="714"/>
      <c r="X488" s="762"/>
      <c r="Y488" s="762"/>
      <c r="Z488" s="762"/>
      <c r="AA488" s="714"/>
      <c r="AB488" s="762"/>
      <c r="AC488" s="714"/>
      <c r="AD488" s="714"/>
      <c r="AE488" s="714"/>
      <c r="AF488" s="714"/>
      <c r="AG488" s="714"/>
      <c r="AH488" s="714"/>
      <c r="AI488" s="714"/>
      <c r="AJ488" s="714"/>
      <c r="AK488" s="714"/>
      <c r="AL488" s="761"/>
      <c r="AM488" s="762"/>
      <c r="AN488" s="762"/>
      <c r="AO488" s="761"/>
      <c r="AP488" s="761"/>
      <c r="AQ488" s="762"/>
      <c r="AR488" s="593"/>
      <c r="AS488" s="714"/>
      <c r="AT488" s="714"/>
      <c r="AU488" s="714"/>
      <c r="AV488" s="714"/>
      <c r="AW488" s="714"/>
      <c r="AX488" s="593"/>
      <c r="AY488" s="714"/>
      <c r="AZ488" s="714"/>
      <c r="BA488" s="714"/>
      <c r="BB488" s="714"/>
      <c r="BC488" s="714"/>
      <c r="BD488" s="593"/>
      <c r="BE488" s="714"/>
      <c r="BF488" s="714"/>
      <c r="BG488" s="714"/>
      <c r="BH488" s="714"/>
      <c r="BI488" s="714"/>
      <c r="BJ488" s="714"/>
      <c r="BK488" s="593"/>
      <c r="BL488" s="714"/>
      <c r="BM488" s="714"/>
      <c r="BN488" s="714"/>
      <c r="BO488" s="714"/>
      <c r="BP488" s="714"/>
      <c r="BQ488" s="593"/>
      <c r="BR488" s="593"/>
      <c r="BS488" s="714"/>
      <c r="BT488" s="714"/>
      <c r="BU488" s="714"/>
      <c r="BV488" s="714"/>
      <c r="BW488" s="593"/>
      <c r="BX488" s="714"/>
      <c r="BY488" s="714"/>
      <c r="BZ488" s="714"/>
      <c r="CA488" s="714"/>
      <c r="CB488" s="714"/>
      <c r="CC488" s="714"/>
      <c r="CD488" s="759"/>
      <c r="CE488" s="714"/>
      <c r="CF488" s="765"/>
      <c r="CG488" s="765"/>
      <c r="CH488" s="765"/>
      <c r="CI488" s="765"/>
      <c r="CJ488" s="765"/>
      <c r="CK488" s="765"/>
      <c r="CL488" s="714"/>
      <c r="CM488" s="714"/>
      <c r="CN488" s="714"/>
      <c r="CO488" s="714"/>
      <c r="CP488" s="714"/>
      <c r="CQ488" s="714"/>
      <c r="CR488" s="714"/>
      <c r="CS488" s="714"/>
      <c r="CT488" s="766"/>
      <c r="CU488" s="766"/>
      <c r="CV488" s="766"/>
    </row>
    <row r="489" ht="15.75" customHeight="1">
      <c r="A489" s="714"/>
      <c r="B489" s="760"/>
      <c r="C489" s="593"/>
      <c r="D489" s="593"/>
      <c r="E489" s="593"/>
      <c r="F489" s="593"/>
      <c r="G489" s="761"/>
      <c r="H489" s="761"/>
      <c r="I489" s="761"/>
      <c r="J489" s="761"/>
      <c r="K489" s="761"/>
      <c r="L489" s="761"/>
      <c r="M489" s="762"/>
      <c r="N489" s="714"/>
      <c r="O489" s="714"/>
      <c r="P489" s="714"/>
      <c r="Q489" s="714"/>
      <c r="R489" s="714"/>
      <c r="S489" s="714"/>
      <c r="T489" s="763"/>
      <c r="U489" s="714"/>
      <c r="V489" s="762"/>
      <c r="W489" s="714"/>
      <c r="X489" s="762"/>
      <c r="Y489" s="762"/>
      <c r="Z489" s="762"/>
      <c r="AA489" s="714"/>
      <c r="AB489" s="762"/>
      <c r="AC489" s="714"/>
      <c r="AD489" s="714"/>
      <c r="AE489" s="714"/>
      <c r="AF489" s="714"/>
      <c r="AG489" s="714"/>
      <c r="AH489" s="714"/>
      <c r="AI489" s="714"/>
      <c r="AJ489" s="714"/>
      <c r="AK489" s="714"/>
      <c r="AL489" s="761"/>
      <c r="AM489" s="762"/>
      <c r="AN489" s="762"/>
      <c r="AO489" s="761"/>
      <c r="AP489" s="761"/>
      <c r="AQ489" s="762"/>
      <c r="AR489" s="593"/>
      <c r="AS489" s="714"/>
      <c r="AT489" s="714"/>
      <c r="AU489" s="714"/>
      <c r="AV489" s="714"/>
      <c r="AW489" s="714"/>
      <c r="AX489" s="593"/>
      <c r="AY489" s="714"/>
      <c r="AZ489" s="714"/>
      <c r="BA489" s="714"/>
      <c r="BB489" s="714"/>
      <c r="BC489" s="714"/>
      <c r="BD489" s="593"/>
      <c r="BE489" s="714"/>
      <c r="BF489" s="714"/>
      <c r="BG489" s="714"/>
      <c r="BH489" s="714"/>
      <c r="BI489" s="714"/>
      <c r="BJ489" s="714"/>
      <c r="BK489" s="593"/>
      <c r="BL489" s="714"/>
      <c r="BM489" s="714"/>
      <c r="BN489" s="714"/>
      <c r="BO489" s="714"/>
      <c r="BP489" s="714"/>
      <c r="BQ489" s="593"/>
      <c r="BR489" s="593"/>
      <c r="BS489" s="714"/>
      <c r="BT489" s="714"/>
      <c r="BU489" s="714"/>
      <c r="BV489" s="714"/>
      <c r="BW489" s="593"/>
      <c r="BX489" s="714"/>
      <c r="BY489" s="714"/>
      <c r="BZ489" s="714"/>
      <c r="CA489" s="714"/>
      <c r="CB489" s="714"/>
      <c r="CC489" s="714"/>
      <c r="CD489" s="759"/>
      <c r="CE489" s="714"/>
      <c r="CF489" s="765"/>
      <c r="CG489" s="765"/>
      <c r="CH489" s="765"/>
      <c r="CI489" s="765"/>
      <c r="CJ489" s="765"/>
      <c r="CK489" s="765"/>
      <c r="CL489" s="714"/>
      <c r="CM489" s="714"/>
      <c r="CN489" s="714"/>
      <c r="CO489" s="714"/>
      <c r="CP489" s="714"/>
      <c r="CQ489" s="714"/>
      <c r="CR489" s="714"/>
      <c r="CS489" s="714"/>
      <c r="CT489" s="766"/>
      <c r="CU489" s="766"/>
      <c r="CV489" s="766"/>
    </row>
    <row r="490" ht="15.75" customHeight="1">
      <c r="A490" s="714"/>
      <c r="B490" s="760"/>
      <c r="C490" s="593"/>
      <c r="D490" s="593"/>
      <c r="E490" s="593"/>
      <c r="F490" s="593"/>
      <c r="G490" s="761"/>
      <c r="H490" s="761"/>
      <c r="I490" s="761"/>
      <c r="J490" s="761"/>
      <c r="K490" s="761"/>
      <c r="L490" s="761"/>
      <c r="M490" s="762"/>
      <c r="N490" s="714"/>
      <c r="O490" s="714"/>
      <c r="P490" s="714"/>
      <c r="Q490" s="714"/>
      <c r="R490" s="714"/>
      <c r="S490" s="714"/>
      <c r="T490" s="763"/>
      <c r="U490" s="714"/>
      <c r="V490" s="762"/>
      <c r="W490" s="714"/>
      <c r="X490" s="762"/>
      <c r="Y490" s="762"/>
      <c r="Z490" s="762"/>
      <c r="AA490" s="714"/>
      <c r="AB490" s="762"/>
      <c r="AC490" s="714"/>
      <c r="AD490" s="714"/>
      <c r="AE490" s="714"/>
      <c r="AF490" s="714"/>
      <c r="AG490" s="714"/>
      <c r="AH490" s="714"/>
      <c r="AI490" s="714"/>
      <c r="AJ490" s="714"/>
      <c r="AK490" s="714"/>
      <c r="AL490" s="761"/>
      <c r="AM490" s="762"/>
      <c r="AN490" s="762"/>
      <c r="AO490" s="761"/>
      <c r="AP490" s="761"/>
      <c r="AQ490" s="762"/>
      <c r="AR490" s="593"/>
      <c r="AS490" s="714"/>
      <c r="AT490" s="714"/>
      <c r="AU490" s="714"/>
      <c r="AV490" s="714"/>
      <c r="AW490" s="714"/>
      <c r="AX490" s="593"/>
      <c r="AY490" s="714"/>
      <c r="AZ490" s="714"/>
      <c r="BA490" s="714"/>
      <c r="BB490" s="714"/>
      <c r="BC490" s="714"/>
      <c r="BD490" s="593"/>
      <c r="BE490" s="714"/>
      <c r="BF490" s="714"/>
      <c r="BG490" s="714"/>
      <c r="BH490" s="714"/>
      <c r="BI490" s="714"/>
      <c r="BJ490" s="714"/>
      <c r="BK490" s="593"/>
      <c r="BL490" s="714"/>
      <c r="BM490" s="714"/>
      <c r="BN490" s="714"/>
      <c r="BO490" s="714"/>
      <c r="BP490" s="714"/>
      <c r="BQ490" s="593"/>
      <c r="BR490" s="593"/>
      <c r="BS490" s="714"/>
      <c r="BT490" s="714"/>
      <c r="BU490" s="714"/>
      <c r="BV490" s="714"/>
      <c r="BW490" s="593"/>
      <c r="BX490" s="714"/>
      <c r="BY490" s="714"/>
      <c r="BZ490" s="714"/>
      <c r="CA490" s="714"/>
      <c r="CB490" s="714"/>
      <c r="CC490" s="714"/>
      <c r="CD490" s="759"/>
      <c r="CE490" s="714"/>
      <c r="CF490" s="765"/>
      <c r="CG490" s="765"/>
      <c r="CH490" s="765"/>
      <c r="CI490" s="765"/>
      <c r="CJ490" s="765"/>
      <c r="CK490" s="765"/>
      <c r="CL490" s="714"/>
      <c r="CM490" s="714"/>
      <c r="CN490" s="714"/>
      <c r="CO490" s="714"/>
      <c r="CP490" s="714"/>
      <c r="CQ490" s="714"/>
      <c r="CR490" s="714"/>
      <c r="CS490" s="714"/>
      <c r="CT490" s="766"/>
      <c r="CU490" s="766"/>
      <c r="CV490" s="766"/>
    </row>
    <row r="491" ht="15.75" customHeight="1">
      <c r="A491" s="714"/>
      <c r="B491" s="760"/>
      <c r="C491" s="593"/>
      <c r="D491" s="593"/>
      <c r="E491" s="593"/>
      <c r="F491" s="593"/>
      <c r="G491" s="761"/>
      <c r="H491" s="761"/>
      <c r="I491" s="761"/>
      <c r="J491" s="761"/>
      <c r="K491" s="761"/>
      <c r="L491" s="761"/>
      <c r="M491" s="762"/>
      <c r="N491" s="714"/>
      <c r="O491" s="714"/>
      <c r="P491" s="714"/>
      <c r="Q491" s="714"/>
      <c r="R491" s="714"/>
      <c r="S491" s="714"/>
      <c r="T491" s="763"/>
      <c r="U491" s="714"/>
      <c r="V491" s="762"/>
      <c r="W491" s="714"/>
      <c r="X491" s="762"/>
      <c r="Y491" s="762"/>
      <c r="Z491" s="762"/>
      <c r="AA491" s="714"/>
      <c r="AB491" s="762"/>
      <c r="AC491" s="714"/>
      <c r="AD491" s="714"/>
      <c r="AE491" s="714"/>
      <c r="AF491" s="714"/>
      <c r="AG491" s="714"/>
      <c r="AH491" s="714"/>
      <c r="AI491" s="714"/>
      <c r="AJ491" s="714"/>
      <c r="AK491" s="714"/>
      <c r="AL491" s="761"/>
      <c r="AM491" s="762"/>
      <c r="AN491" s="762"/>
      <c r="AO491" s="761"/>
      <c r="AP491" s="761"/>
      <c r="AQ491" s="762"/>
      <c r="AR491" s="593"/>
      <c r="AS491" s="714"/>
      <c r="AT491" s="714"/>
      <c r="AU491" s="714"/>
      <c r="AV491" s="714"/>
      <c r="AW491" s="714"/>
      <c r="AX491" s="593"/>
      <c r="AY491" s="714"/>
      <c r="AZ491" s="714"/>
      <c r="BA491" s="714"/>
      <c r="BB491" s="714"/>
      <c r="BC491" s="714"/>
      <c r="BD491" s="593"/>
      <c r="BE491" s="714"/>
      <c r="BF491" s="714"/>
      <c r="BG491" s="714"/>
      <c r="BH491" s="714"/>
      <c r="BI491" s="714"/>
      <c r="BJ491" s="714"/>
      <c r="BK491" s="593"/>
      <c r="BL491" s="714"/>
      <c r="BM491" s="714"/>
      <c r="BN491" s="714"/>
      <c r="BO491" s="714"/>
      <c r="BP491" s="714"/>
      <c r="BQ491" s="593"/>
      <c r="BR491" s="593"/>
      <c r="BS491" s="714"/>
      <c r="BT491" s="714"/>
      <c r="BU491" s="714"/>
      <c r="BV491" s="714"/>
      <c r="BW491" s="593"/>
      <c r="BX491" s="714"/>
      <c r="BY491" s="714"/>
      <c r="BZ491" s="714"/>
      <c r="CA491" s="714"/>
      <c r="CB491" s="714"/>
      <c r="CC491" s="714"/>
      <c r="CD491" s="759"/>
      <c r="CE491" s="714"/>
      <c r="CF491" s="765"/>
      <c r="CG491" s="765"/>
      <c r="CH491" s="765"/>
      <c r="CI491" s="765"/>
      <c r="CJ491" s="765"/>
      <c r="CK491" s="765"/>
      <c r="CL491" s="714"/>
      <c r="CM491" s="714"/>
      <c r="CN491" s="714"/>
      <c r="CO491" s="714"/>
      <c r="CP491" s="714"/>
      <c r="CQ491" s="714"/>
      <c r="CR491" s="714"/>
      <c r="CS491" s="714"/>
      <c r="CT491" s="766"/>
      <c r="CU491" s="766"/>
      <c r="CV491" s="766"/>
    </row>
    <row r="492" ht="15.75" customHeight="1">
      <c r="A492" s="714"/>
      <c r="B492" s="760"/>
      <c r="C492" s="593"/>
      <c r="D492" s="593"/>
      <c r="E492" s="593"/>
      <c r="F492" s="593"/>
      <c r="G492" s="761"/>
      <c r="H492" s="761"/>
      <c r="I492" s="761"/>
      <c r="J492" s="761"/>
      <c r="K492" s="761"/>
      <c r="L492" s="761"/>
      <c r="M492" s="762"/>
      <c r="N492" s="714"/>
      <c r="O492" s="714"/>
      <c r="P492" s="714"/>
      <c r="Q492" s="714"/>
      <c r="R492" s="714"/>
      <c r="S492" s="714"/>
      <c r="T492" s="763"/>
      <c r="U492" s="714"/>
      <c r="V492" s="762"/>
      <c r="W492" s="714"/>
      <c r="X492" s="762"/>
      <c r="Y492" s="762"/>
      <c r="Z492" s="762"/>
      <c r="AA492" s="714"/>
      <c r="AB492" s="762"/>
      <c r="AC492" s="714"/>
      <c r="AD492" s="714"/>
      <c r="AE492" s="714"/>
      <c r="AF492" s="714"/>
      <c r="AG492" s="714"/>
      <c r="AH492" s="714"/>
      <c r="AI492" s="714"/>
      <c r="AJ492" s="714"/>
      <c r="AK492" s="714"/>
      <c r="AL492" s="761"/>
      <c r="AM492" s="762"/>
      <c r="AN492" s="762"/>
      <c r="AO492" s="761"/>
      <c r="AP492" s="761"/>
      <c r="AQ492" s="762"/>
      <c r="AR492" s="593"/>
      <c r="AS492" s="714"/>
      <c r="AT492" s="714"/>
      <c r="AU492" s="714"/>
      <c r="AV492" s="714"/>
      <c r="AW492" s="714"/>
      <c r="AX492" s="593"/>
      <c r="AY492" s="714"/>
      <c r="AZ492" s="714"/>
      <c r="BA492" s="714"/>
      <c r="BB492" s="714"/>
      <c r="BC492" s="714"/>
      <c r="BD492" s="593"/>
      <c r="BE492" s="714"/>
      <c r="BF492" s="714"/>
      <c r="BG492" s="714"/>
      <c r="BH492" s="714"/>
      <c r="BI492" s="714"/>
      <c r="BJ492" s="714"/>
      <c r="BK492" s="593"/>
      <c r="BL492" s="714"/>
      <c r="BM492" s="714"/>
      <c r="BN492" s="714"/>
      <c r="BO492" s="714"/>
      <c r="BP492" s="714"/>
      <c r="BQ492" s="593"/>
      <c r="BR492" s="593"/>
      <c r="BS492" s="714"/>
      <c r="BT492" s="714"/>
      <c r="BU492" s="714"/>
      <c r="BV492" s="714"/>
      <c r="BW492" s="593"/>
      <c r="BX492" s="714"/>
      <c r="BY492" s="714"/>
      <c r="BZ492" s="714"/>
      <c r="CA492" s="714"/>
      <c r="CB492" s="714"/>
      <c r="CC492" s="714"/>
      <c r="CD492" s="759"/>
      <c r="CE492" s="714"/>
      <c r="CF492" s="765"/>
      <c r="CG492" s="765"/>
      <c r="CH492" s="765"/>
      <c r="CI492" s="765"/>
      <c r="CJ492" s="765"/>
      <c r="CK492" s="765"/>
      <c r="CL492" s="714"/>
      <c r="CM492" s="714"/>
      <c r="CN492" s="714"/>
      <c r="CO492" s="714"/>
      <c r="CP492" s="714"/>
      <c r="CQ492" s="714"/>
      <c r="CR492" s="714"/>
      <c r="CS492" s="714"/>
      <c r="CT492" s="766"/>
      <c r="CU492" s="766"/>
      <c r="CV492" s="766"/>
    </row>
    <row r="493" ht="15.75" customHeight="1">
      <c r="A493" s="714"/>
      <c r="B493" s="760"/>
      <c r="C493" s="593"/>
      <c r="D493" s="593"/>
      <c r="E493" s="593"/>
      <c r="F493" s="593"/>
      <c r="G493" s="761"/>
      <c r="H493" s="761"/>
      <c r="I493" s="761"/>
      <c r="J493" s="761"/>
      <c r="K493" s="761"/>
      <c r="L493" s="761"/>
      <c r="M493" s="762"/>
      <c r="N493" s="714"/>
      <c r="O493" s="714"/>
      <c r="P493" s="714"/>
      <c r="Q493" s="714"/>
      <c r="R493" s="714"/>
      <c r="S493" s="714"/>
      <c r="T493" s="763"/>
      <c r="U493" s="714"/>
      <c r="V493" s="762"/>
      <c r="W493" s="714"/>
      <c r="X493" s="762"/>
      <c r="Y493" s="762"/>
      <c r="Z493" s="762"/>
      <c r="AA493" s="714"/>
      <c r="AB493" s="762"/>
      <c r="AC493" s="714"/>
      <c r="AD493" s="714"/>
      <c r="AE493" s="714"/>
      <c r="AF493" s="714"/>
      <c r="AG493" s="714"/>
      <c r="AH493" s="714"/>
      <c r="AI493" s="714"/>
      <c r="AJ493" s="714"/>
      <c r="AK493" s="714"/>
      <c r="AL493" s="761"/>
      <c r="AM493" s="762"/>
      <c r="AN493" s="762"/>
      <c r="AO493" s="761"/>
      <c r="AP493" s="761"/>
      <c r="AQ493" s="762"/>
      <c r="AR493" s="593"/>
      <c r="AS493" s="714"/>
      <c r="AT493" s="714"/>
      <c r="AU493" s="714"/>
      <c r="AV493" s="714"/>
      <c r="AW493" s="714"/>
      <c r="AX493" s="593"/>
      <c r="AY493" s="714"/>
      <c r="AZ493" s="714"/>
      <c r="BA493" s="714"/>
      <c r="BB493" s="714"/>
      <c r="BC493" s="714"/>
      <c r="BD493" s="593"/>
      <c r="BE493" s="714"/>
      <c r="BF493" s="714"/>
      <c r="BG493" s="714"/>
      <c r="BH493" s="714"/>
      <c r="BI493" s="714"/>
      <c r="BJ493" s="714"/>
      <c r="BK493" s="593"/>
      <c r="BL493" s="714"/>
      <c r="BM493" s="714"/>
      <c r="BN493" s="714"/>
      <c r="BO493" s="714"/>
      <c r="BP493" s="714"/>
      <c r="BQ493" s="593"/>
      <c r="BR493" s="593"/>
      <c r="BS493" s="714"/>
      <c r="BT493" s="714"/>
      <c r="BU493" s="714"/>
      <c r="BV493" s="714"/>
      <c r="BW493" s="593"/>
      <c r="BX493" s="714"/>
      <c r="BY493" s="714"/>
      <c r="BZ493" s="714"/>
      <c r="CA493" s="714"/>
      <c r="CB493" s="714"/>
      <c r="CC493" s="714"/>
      <c r="CD493" s="759"/>
      <c r="CE493" s="714"/>
      <c r="CF493" s="765"/>
      <c r="CG493" s="765"/>
      <c r="CH493" s="765"/>
      <c r="CI493" s="765"/>
      <c r="CJ493" s="765"/>
      <c r="CK493" s="765"/>
      <c r="CL493" s="714"/>
      <c r="CM493" s="714"/>
      <c r="CN493" s="714"/>
      <c r="CO493" s="714"/>
      <c r="CP493" s="714"/>
      <c r="CQ493" s="714"/>
      <c r="CR493" s="714"/>
      <c r="CS493" s="714"/>
      <c r="CT493" s="766"/>
      <c r="CU493" s="766"/>
      <c r="CV493" s="766"/>
    </row>
    <row r="494" ht="15.75" customHeight="1">
      <c r="A494" s="714"/>
      <c r="B494" s="760"/>
      <c r="C494" s="593"/>
      <c r="D494" s="593"/>
      <c r="E494" s="593"/>
      <c r="F494" s="593"/>
      <c r="G494" s="761"/>
      <c r="H494" s="761"/>
      <c r="I494" s="761"/>
      <c r="J494" s="761"/>
      <c r="K494" s="761"/>
      <c r="L494" s="761"/>
      <c r="M494" s="762"/>
      <c r="N494" s="714"/>
      <c r="O494" s="714"/>
      <c r="P494" s="714"/>
      <c r="Q494" s="714"/>
      <c r="R494" s="714"/>
      <c r="S494" s="714"/>
      <c r="T494" s="763"/>
      <c r="U494" s="714"/>
      <c r="V494" s="762"/>
      <c r="W494" s="714"/>
      <c r="X494" s="762"/>
      <c r="Y494" s="762"/>
      <c r="Z494" s="762"/>
      <c r="AA494" s="714"/>
      <c r="AB494" s="762"/>
      <c r="AC494" s="714"/>
      <c r="AD494" s="714"/>
      <c r="AE494" s="714"/>
      <c r="AF494" s="714"/>
      <c r="AG494" s="714"/>
      <c r="AH494" s="714"/>
      <c r="AI494" s="714"/>
      <c r="AJ494" s="714"/>
      <c r="AK494" s="714"/>
      <c r="AL494" s="761"/>
      <c r="AM494" s="762"/>
      <c r="AN494" s="762"/>
      <c r="AO494" s="761"/>
      <c r="AP494" s="761"/>
      <c r="AQ494" s="762"/>
      <c r="AR494" s="593"/>
      <c r="AS494" s="714"/>
      <c r="AT494" s="714"/>
      <c r="AU494" s="714"/>
      <c r="AV494" s="714"/>
      <c r="AW494" s="714"/>
      <c r="AX494" s="593"/>
      <c r="AY494" s="714"/>
      <c r="AZ494" s="714"/>
      <c r="BA494" s="714"/>
      <c r="BB494" s="714"/>
      <c r="BC494" s="714"/>
      <c r="BD494" s="593"/>
      <c r="BE494" s="714"/>
      <c r="BF494" s="714"/>
      <c r="BG494" s="714"/>
      <c r="BH494" s="714"/>
      <c r="BI494" s="714"/>
      <c r="BJ494" s="714"/>
      <c r="BK494" s="593"/>
      <c r="BL494" s="714"/>
      <c r="BM494" s="714"/>
      <c r="BN494" s="714"/>
      <c r="BO494" s="714"/>
      <c r="BP494" s="714"/>
      <c r="BQ494" s="593"/>
      <c r="BR494" s="593"/>
      <c r="BS494" s="714"/>
      <c r="BT494" s="714"/>
      <c r="BU494" s="714"/>
      <c r="BV494" s="714"/>
      <c r="BW494" s="593"/>
      <c r="BX494" s="714"/>
      <c r="BY494" s="714"/>
      <c r="BZ494" s="714"/>
      <c r="CA494" s="714"/>
      <c r="CB494" s="714"/>
      <c r="CC494" s="714"/>
      <c r="CD494" s="759"/>
      <c r="CE494" s="714"/>
      <c r="CF494" s="765"/>
      <c r="CG494" s="765"/>
      <c r="CH494" s="765"/>
      <c r="CI494" s="765"/>
      <c r="CJ494" s="765"/>
      <c r="CK494" s="765"/>
      <c r="CL494" s="714"/>
      <c r="CM494" s="714"/>
      <c r="CN494" s="714"/>
      <c r="CO494" s="714"/>
      <c r="CP494" s="714"/>
      <c r="CQ494" s="714"/>
      <c r="CR494" s="714"/>
      <c r="CS494" s="714"/>
      <c r="CT494" s="766"/>
      <c r="CU494" s="766"/>
      <c r="CV494" s="766"/>
    </row>
    <row r="495" ht="15.75" customHeight="1">
      <c r="A495" s="714"/>
      <c r="B495" s="760"/>
      <c r="C495" s="593"/>
      <c r="D495" s="593"/>
      <c r="E495" s="593"/>
      <c r="F495" s="593"/>
      <c r="G495" s="761"/>
      <c r="H495" s="761"/>
      <c r="I495" s="761"/>
      <c r="J495" s="761"/>
      <c r="K495" s="761"/>
      <c r="L495" s="761"/>
      <c r="M495" s="762"/>
      <c r="N495" s="714"/>
      <c r="O495" s="714"/>
      <c r="P495" s="714"/>
      <c r="Q495" s="714"/>
      <c r="R495" s="714"/>
      <c r="S495" s="714"/>
      <c r="T495" s="763"/>
      <c r="U495" s="714"/>
      <c r="V495" s="762"/>
      <c r="W495" s="714"/>
      <c r="X495" s="762"/>
      <c r="Y495" s="762"/>
      <c r="Z495" s="762"/>
      <c r="AA495" s="714"/>
      <c r="AB495" s="762"/>
      <c r="AC495" s="714"/>
      <c r="AD495" s="714"/>
      <c r="AE495" s="714"/>
      <c r="AF495" s="714"/>
      <c r="AG495" s="714"/>
      <c r="AH495" s="714"/>
      <c r="AI495" s="714"/>
      <c r="AJ495" s="714"/>
      <c r="AK495" s="714"/>
      <c r="AL495" s="761"/>
      <c r="AM495" s="762"/>
      <c r="AN495" s="762"/>
      <c r="AO495" s="761"/>
      <c r="AP495" s="761"/>
      <c r="AQ495" s="762"/>
      <c r="AR495" s="593"/>
      <c r="AS495" s="714"/>
      <c r="AT495" s="714"/>
      <c r="AU495" s="714"/>
      <c r="AV495" s="714"/>
      <c r="AW495" s="714"/>
      <c r="AX495" s="593"/>
      <c r="AY495" s="714"/>
      <c r="AZ495" s="714"/>
      <c r="BA495" s="714"/>
      <c r="BB495" s="714"/>
      <c r="BC495" s="714"/>
      <c r="BD495" s="593"/>
      <c r="BE495" s="714"/>
      <c r="BF495" s="714"/>
      <c r="BG495" s="714"/>
      <c r="BH495" s="714"/>
      <c r="BI495" s="714"/>
      <c r="BJ495" s="714"/>
      <c r="BK495" s="593"/>
      <c r="BL495" s="714"/>
      <c r="BM495" s="714"/>
      <c r="BN495" s="714"/>
      <c r="BO495" s="714"/>
      <c r="BP495" s="714"/>
      <c r="BQ495" s="593"/>
      <c r="BR495" s="593"/>
      <c r="BS495" s="714"/>
      <c r="BT495" s="714"/>
      <c r="BU495" s="714"/>
      <c r="BV495" s="714"/>
      <c r="BW495" s="593"/>
      <c r="BX495" s="714"/>
      <c r="BY495" s="714"/>
      <c r="BZ495" s="714"/>
      <c r="CA495" s="714"/>
      <c r="CB495" s="714"/>
      <c r="CC495" s="714"/>
      <c r="CD495" s="759"/>
      <c r="CE495" s="714"/>
      <c r="CF495" s="765"/>
      <c r="CG495" s="765"/>
      <c r="CH495" s="765"/>
      <c r="CI495" s="765"/>
      <c r="CJ495" s="765"/>
      <c r="CK495" s="765"/>
      <c r="CL495" s="714"/>
      <c r="CM495" s="714"/>
      <c r="CN495" s="714"/>
      <c r="CO495" s="714"/>
      <c r="CP495" s="714"/>
      <c r="CQ495" s="714"/>
      <c r="CR495" s="714"/>
      <c r="CS495" s="714"/>
      <c r="CT495" s="766"/>
      <c r="CU495" s="766"/>
      <c r="CV495" s="766"/>
    </row>
    <row r="496" ht="15.75" customHeight="1">
      <c r="A496" s="714"/>
      <c r="B496" s="760"/>
      <c r="C496" s="593"/>
      <c r="D496" s="593"/>
      <c r="E496" s="593"/>
      <c r="F496" s="593"/>
      <c r="G496" s="761"/>
      <c r="H496" s="761"/>
      <c r="I496" s="761"/>
      <c r="J496" s="761"/>
      <c r="K496" s="761"/>
      <c r="L496" s="761"/>
      <c r="M496" s="762"/>
      <c r="N496" s="714"/>
      <c r="O496" s="714"/>
      <c r="P496" s="714"/>
      <c r="Q496" s="714"/>
      <c r="R496" s="714"/>
      <c r="S496" s="714"/>
      <c r="T496" s="763"/>
      <c r="U496" s="714"/>
      <c r="V496" s="762"/>
      <c r="W496" s="714"/>
      <c r="X496" s="762"/>
      <c r="Y496" s="762"/>
      <c r="Z496" s="762"/>
      <c r="AA496" s="714"/>
      <c r="AB496" s="762"/>
      <c r="AC496" s="714"/>
      <c r="AD496" s="714"/>
      <c r="AE496" s="714"/>
      <c r="AF496" s="714"/>
      <c r="AG496" s="714"/>
      <c r="AH496" s="714"/>
      <c r="AI496" s="714"/>
      <c r="AJ496" s="714"/>
      <c r="AK496" s="714"/>
      <c r="AL496" s="761"/>
      <c r="AM496" s="762"/>
      <c r="AN496" s="762"/>
      <c r="AO496" s="761"/>
      <c r="AP496" s="761"/>
      <c r="AQ496" s="762"/>
      <c r="AR496" s="593"/>
      <c r="AS496" s="714"/>
      <c r="AT496" s="714"/>
      <c r="AU496" s="714"/>
      <c r="AV496" s="714"/>
      <c r="AW496" s="714"/>
      <c r="AX496" s="593"/>
      <c r="AY496" s="714"/>
      <c r="AZ496" s="714"/>
      <c r="BA496" s="714"/>
      <c r="BB496" s="714"/>
      <c r="BC496" s="714"/>
      <c r="BD496" s="593"/>
      <c r="BE496" s="714"/>
      <c r="BF496" s="714"/>
      <c r="BG496" s="714"/>
      <c r="BH496" s="714"/>
      <c r="BI496" s="714"/>
      <c r="BJ496" s="714"/>
      <c r="BK496" s="593"/>
      <c r="BL496" s="714"/>
      <c r="BM496" s="714"/>
      <c r="BN496" s="714"/>
      <c r="BO496" s="714"/>
      <c r="BP496" s="714"/>
      <c r="BQ496" s="593"/>
      <c r="BR496" s="593"/>
      <c r="BS496" s="714"/>
      <c r="BT496" s="714"/>
      <c r="BU496" s="714"/>
      <c r="BV496" s="714"/>
      <c r="BW496" s="593"/>
      <c r="BX496" s="714"/>
      <c r="BY496" s="714"/>
      <c r="BZ496" s="714"/>
      <c r="CA496" s="714"/>
      <c r="CB496" s="714"/>
      <c r="CC496" s="714"/>
      <c r="CD496" s="759"/>
      <c r="CE496" s="714"/>
      <c r="CF496" s="765"/>
      <c r="CG496" s="765"/>
      <c r="CH496" s="765"/>
      <c r="CI496" s="765"/>
      <c r="CJ496" s="765"/>
      <c r="CK496" s="765"/>
      <c r="CL496" s="714"/>
      <c r="CM496" s="714"/>
      <c r="CN496" s="714"/>
      <c r="CO496" s="714"/>
      <c r="CP496" s="714"/>
      <c r="CQ496" s="714"/>
      <c r="CR496" s="714"/>
      <c r="CS496" s="714"/>
      <c r="CT496" s="766"/>
      <c r="CU496" s="766"/>
      <c r="CV496" s="766"/>
    </row>
    <row r="497" ht="15.75" customHeight="1">
      <c r="A497" s="714"/>
      <c r="B497" s="760"/>
      <c r="C497" s="593"/>
      <c r="D497" s="593"/>
      <c r="E497" s="593"/>
      <c r="F497" s="593"/>
      <c r="G497" s="761"/>
      <c r="H497" s="761"/>
      <c r="I497" s="761"/>
      <c r="J497" s="761"/>
      <c r="K497" s="761"/>
      <c r="L497" s="761"/>
      <c r="M497" s="762"/>
      <c r="N497" s="714"/>
      <c r="O497" s="714"/>
      <c r="P497" s="714"/>
      <c r="Q497" s="714"/>
      <c r="R497" s="714"/>
      <c r="S497" s="714"/>
      <c r="T497" s="763"/>
      <c r="U497" s="714"/>
      <c r="V497" s="762"/>
      <c r="W497" s="714"/>
      <c r="X497" s="762"/>
      <c r="Y497" s="762"/>
      <c r="Z497" s="762"/>
      <c r="AA497" s="714"/>
      <c r="AB497" s="762"/>
      <c r="AC497" s="714"/>
      <c r="AD497" s="714"/>
      <c r="AE497" s="714"/>
      <c r="AF497" s="714"/>
      <c r="AG497" s="714"/>
      <c r="AH497" s="714"/>
      <c r="AI497" s="714"/>
      <c r="AJ497" s="714"/>
      <c r="AK497" s="714"/>
      <c r="AL497" s="761"/>
      <c r="AM497" s="762"/>
      <c r="AN497" s="762"/>
      <c r="AO497" s="761"/>
      <c r="AP497" s="761"/>
      <c r="AQ497" s="762"/>
      <c r="AR497" s="593"/>
      <c r="AS497" s="714"/>
      <c r="AT497" s="714"/>
      <c r="AU497" s="714"/>
      <c r="AV497" s="714"/>
      <c r="AW497" s="714"/>
      <c r="AX497" s="593"/>
      <c r="AY497" s="714"/>
      <c r="AZ497" s="714"/>
      <c r="BA497" s="714"/>
      <c r="BB497" s="714"/>
      <c r="BC497" s="714"/>
      <c r="BD497" s="593"/>
      <c r="BE497" s="714"/>
      <c r="BF497" s="714"/>
      <c r="BG497" s="714"/>
      <c r="BH497" s="714"/>
      <c r="BI497" s="714"/>
      <c r="BJ497" s="714"/>
      <c r="BK497" s="593"/>
      <c r="BL497" s="714"/>
      <c r="BM497" s="714"/>
      <c r="BN497" s="714"/>
      <c r="BO497" s="714"/>
      <c r="BP497" s="714"/>
      <c r="BQ497" s="593"/>
      <c r="BR497" s="593"/>
      <c r="BS497" s="714"/>
      <c r="BT497" s="714"/>
      <c r="BU497" s="714"/>
      <c r="BV497" s="714"/>
      <c r="BW497" s="593"/>
      <c r="BX497" s="714"/>
      <c r="BY497" s="714"/>
      <c r="BZ497" s="714"/>
      <c r="CA497" s="714"/>
      <c r="CB497" s="714"/>
      <c r="CC497" s="714"/>
      <c r="CD497" s="759"/>
      <c r="CE497" s="714"/>
      <c r="CF497" s="765"/>
      <c r="CG497" s="765"/>
      <c r="CH497" s="765"/>
      <c r="CI497" s="765"/>
      <c r="CJ497" s="765"/>
      <c r="CK497" s="765"/>
      <c r="CL497" s="714"/>
      <c r="CM497" s="714"/>
      <c r="CN497" s="714"/>
      <c r="CO497" s="714"/>
      <c r="CP497" s="714"/>
      <c r="CQ497" s="714"/>
      <c r="CR497" s="714"/>
      <c r="CS497" s="714"/>
      <c r="CT497" s="766"/>
      <c r="CU497" s="766"/>
      <c r="CV497" s="766"/>
    </row>
    <row r="498" ht="15.75" customHeight="1">
      <c r="A498" s="714"/>
      <c r="B498" s="760"/>
      <c r="C498" s="593"/>
      <c r="D498" s="593"/>
      <c r="E498" s="593"/>
      <c r="F498" s="593"/>
      <c r="G498" s="761"/>
      <c r="H498" s="761"/>
      <c r="I498" s="761"/>
      <c r="J498" s="761"/>
      <c r="K498" s="761"/>
      <c r="L498" s="761"/>
      <c r="M498" s="762"/>
      <c r="N498" s="714"/>
      <c r="O498" s="714"/>
      <c r="P498" s="714"/>
      <c r="Q498" s="714"/>
      <c r="R498" s="714"/>
      <c r="S498" s="714"/>
      <c r="T498" s="763"/>
      <c r="U498" s="714"/>
      <c r="V498" s="762"/>
      <c r="W498" s="714"/>
      <c r="X498" s="762"/>
      <c r="Y498" s="762"/>
      <c r="Z498" s="762"/>
      <c r="AA498" s="714"/>
      <c r="AB498" s="762"/>
      <c r="AC498" s="714"/>
      <c r="AD498" s="714"/>
      <c r="AE498" s="714"/>
      <c r="AF498" s="714"/>
      <c r="AG498" s="714"/>
      <c r="AH498" s="714"/>
      <c r="AI498" s="714"/>
      <c r="AJ498" s="714"/>
      <c r="AK498" s="714"/>
      <c r="AL498" s="761"/>
      <c r="AM498" s="762"/>
      <c r="AN498" s="762"/>
      <c r="AO498" s="761"/>
      <c r="AP498" s="761"/>
      <c r="AQ498" s="762"/>
      <c r="AR498" s="593"/>
      <c r="AS498" s="714"/>
      <c r="AT498" s="714"/>
      <c r="AU498" s="714"/>
      <c r="AV498" s="714"/>
      <c r="AW498" s="714"/>
      <c r="AX498" s="593"/>
      <c r="AY498" s="714"/>
      <c r="AZ498" s="714"/>
      <c r="BA498" s="714"/>
      <c r="BB498" s="714"/>
      <c r="BC498" s="714"/>
      <c r="BD498" s="593"/>
      <c r="BE498" s="714"/>
      <c r="BF498" s="714"/>
      <c r="BG498" s="714"/>
      <c r="BH498" s="714"/>
      <c r="BI498" s="714"/>
      <c r="BJ498" s="714"/>
      <c r="BK498" s="593"/>
      <c r="BL498" s="714"/>
      <c r="BM498" s="714"/>
      <c r="BN498" s="714"/>
      <c r="BO498" s="714"/>
      <c r="BP498" s="714"/>
      <c r="BQ498" s="593"/>
      <c r="BR498" s="593"/>
      <c r="BS498" s="714"/>
      <c r="BT498" s="714"/>
      <c r="BU498" s="714"/>
      <c r="BV498" s="714"/>
      <c r="BW498" s="593"/>
      <c r="BX498" s="714"/>
      <c r="BY498" s="714"/>
      <c r="BZ498" s="714"/>
      <c r="CA498" s="714"/>
      <c r="CB498" s="714"/>
      <c r="CC498" s="714"/>
      <c r="CD498" s="759"/>
      <c r="CE498" s="714"/>
      <c r="CF498" s="765"/>
      <c r="CG498" s="765"/>
      <c r="CH498" s="765"/>
      <c r="CI498" s="765"/>
      <c r="CJ498" s="765"/>
      <c r="CK498" s="765"/>
      <c r="CL498" s="714"/>
      <c r="CM498" s="714"/>
      <c r="CN498" s="714"/>
      <c r="CO498" s="714"/>
      <c r="CP498" s="714"/>
      <c r="CQ498" s="714"/>
      <c r="CR498" s="714"/>
      <c r="CS498" s="714"/>
      <c r="CT498" s="766"/>
      <c r="CU498" s="766"/>
      <c r="CV498" s="766"/>
    </row>
    <row r="499" ht="15.75" customHeight="1">
      <c r="A499" s="714"/>
      <c r="B499" s="760"/>
      <c r="C499" s="593"/>
      <c r="D499" s="593"/>
      <c r="E499" s="593"/>
      <c r="F499" s="593"/>
      <c r="G499" s="761"/>
      <c r="H499" s="761"/>
      <c r="I499" s="761"/>
      <c r="J499" s="761"/>
      <c r="K499" s="761"/>
      <c r="L499" s="761"/>
      <c r="M499" s="762"/>
      <c r="N499" s="714"/>
      <c r="O499" s="714"/>
      <c r="P499" s="714"/>
      <c r="Q499" s="714"/>
      <c r="R499" s="714"/>
      <c r="S499" s="714"/>
      <c r="T499" s="763"/>
      <c r="U499" s="714"/>
      <c r="V499" s="762"/>
      <c r="W499" s="714"/>
      <c r="X499" s="762"/>
      <c r="Y499" s="762"/>
      <c r="Z499" s="762"/>
      <c r="AA499" s="714"/>
      <c r="AB499" s="762"/>
      <c r="AC499" s="714"/>
      <c r="AD499" s="714"/>
      <c r="AE499" s="714"/>
      <c r="AF499" s="714"/>
      <c r="AG499" s="714"/>
      <c r="AH499" s="714"/>
      <c r="AI499" s="714"/>
      <c r="AJ499" s="714"/>
      <c r="AK499" s="714"/>
      <c r="AL499" s="761"/>
      <c r="AM499" s="762"/>
      <c r="AN499" s="762"/>
      <c r="AO499" s="761"/>
      <c r="AP499" s="761"/>
      <c r="AQ499" s="762"/>
      <c r="AR499" s="593"/>
      <c r="AS499" s="714"/>
      <c r="AT499" s="714"/>
      <c r="AU499" s="714"/>
      <c r="AV499" s="714"/>
      <c r="AW499" s="714"/>
      <c r="AX499" s="593"/>
      <c r="AY499" s="714"/>
      <c r="AZ499" s="714"/>
      <c r="BA499" s="714"/>
      <c r="BB499" s="714"/>
      <c r="BC499" s="714"/>
      <c r="BD499" s="593"/>
      <c r="BE499" s="714"/>
      <c r="BF499" s="714"/>
      <c r="BG499" s="714"/>
      <c r="BH499" s="714"/>
      <c r="BI499" s="714"/>
      <c r="BJ499" s="714"/>
      <c r="BK499" s="593"/>
      <c r="BL499" s="714"/>
      <c r="BM499" s="714"/>
      <c r="BN499" s="714"/>
      <c r="BO499" s="714"/>
      <c r="BP499" s="714"/>
      <c r="BQ499" s="593"/>
      <c r="BR499" s="593"/>
      <c r="BS499" s="714"/>
      <c r="BT499" s="714"/>
      <c r="BU499" s="714"/>
      <c r="BV499" s="714"/>
      <c r="BW499" s="593"/>
      <c r="BX499" s="714"/>
      <c r="BY499" s="714"/>
      <c r="BZ499" s="714"/>
      <c r="CA499" s="714"/>
      <c r="CB499" s="714"/>
      <c r="CC499" s="714"/>
      <c r="CD499" s="759"/>
      <c r="CE499" s="714"/>
      <c r="CF499" s="765"/>
      <c r="CG499" s="765"/>
      <c r="CH499" s="765"/>
      <c r="CI499" s="765"/>
      <c r="CJ499" s="765"/>
      <c r="CK499" s="765"/>
      <c r="CL499" s="714"/>
      <c r="CM499" s="714"/>
      <c r="CN499" s="714"/>
      <c r="CO499" s="714"/>
      <c r="CP499" s="714"/>
      <c r="CQ499" s="714"/>
      <c r="CR499" s="714"/>
      <c r="CS499" s="714"/>
      <c r="CT499" s="766"/>
      <c r="CU499" s="766"/>
      <c r="CV499" s="766"/>
    </row>
    <row r="500" ht="15.75" customHeight="1">
      <c r="A500" s="714"/>
      <c r="B500" s="760"/>
      <c r="C500" s="593"/>
      <c r="D500" s="593"/>
      <c r="E500" s="593"/>
      <c r="F500" s="593"/>
      <c r="G500" s="761"/>
      <c r="H500" s="761"/>
      <c r="I500" s="761"/>
      <c r="J500" s="761"/>
      <c r="K500" s="761"/>
      <c r="L500" s="761"/>
      <c r="M500" s="762"/>
      <c r="N500" s="714"/>
      <c r="O500" s="714"/>
      <c r="P500" s="714"/>
      <c r="Q500" s="714"/>
      <c r="R500" s="714"/>
      <c r="S500" s="714"/>
      <c r="T500" s="763"/>
      <c r="U500" s="714"/>
      <c r="V500" s="762"/>
      <c r="W500" s="714"/>
      <c r="X500" s="762"/>
      <c r="Y500" s="762"/>
      <c r="Z500" s="762"/>
      <c r="AA500" s="714"/>
      <c r="AB500" s="762"/>
      <c r="AC500" s="714"/>
      <c r="AD500" s="714"/>
      <c r="AE500" s="714"/>
      <c r="AF500" s="714"/>
      <c r="AG500" s="714"/>
      <c r="AH500" s="714"/>
      <c r="AI500" s="714"/>
      <c r="AJ500" s="714"/>
      <c r="AK500" s="714"/>
      <c r="AL500" s="761"/>
      <c r="AM500" s="762"/>
      <c r="AN500" s="762"/>
      <c r="AO500" s="761"/>
      <c r="AP500" s="761"/>
      <c r="AQ500" s="762"/>
      <c r="AR500" s="593"/>
      <c r="AS500" s="714"/>
      <c r="AT500" s="714"/>
      <c r="AU500" s="714"/>
      <c r="AV500" s="714"/>
      <c r="AW500" s="714"/>
      <c r="AX500" s="593"/>
      <c r="AY500" s="714"/>
      <c r="AZ500" s="714"/>
      <c r="BA500" s="714"/>
      <c r="BB500" s="714"/>
      <c r="BC500" s="714"/>
      <c r="BD500" s="593"/>
      <c r="BE500" s="714"/>
      <c r="BF500" s="714"/>
      <c r="BG500" s="714"/>
      <c r="BH500" s="714"/>
      <c r="BI500" s="714"/>
      <c r="BJ500" s="714"/>
      <c r="BK500" s="593"/>
      <c r="BL500" s="714"/>
      <c r="BM500" s="714"/>
      <c r="BN500" s="714"/>
      <c r="BO500" s="714"/>
      <c r="BP500" s="714"/>
      <c r="BQ500" s="593"/>
      <c r="BR500" s="593"/>
      <c r="BS500" s="714"/>
      <c r="BT500" s="714"/>
      <c r="BU500" s="714"/>
      <c r="BV500" s="714"/>
      <c r="BW500" s="593"/>
      <c r="BX500" s="714"/>
      <c r="BY500" s="714"/>
      <c r="BZ500" s="714"/>
      <c r="CA500" s="714"/>
      <c r="CB500" s="714"/>
      <c r="CC500" s="714"/>
      <c r="CD500" s="759"/>
      <c r="CE500" s="714"/>
      <c r="CF500" s="765"/>
      <c r="CG500" s="765"/>
      <c r="CH500" s="765"/>
      <c r="CI500" s="765"/>
      <c r="CJ500" s="765"/>
      <c r="CK500" s="765"/>
      <c r="CL500" s="714"/>
      <c r="CM500" s="714"/>
      <c r="CN500" s="714"/>
      <c r="CO500" s="714"/>
      <c r="CP500" s="714"/>
      <c r="CQ500" s="714"/>
      <c r="CR500" s="714"/>
      <c r="CS500" s="714"/>
      <c r="CT500" s="766"/>
      <c r="CU500" s="766"/>
      <c r="CV500" s="766"/>
    </row>
    <row r="501" ht="15.75" customHeight="1">
      <c r="A501" s="714"/>
      <c r="B501" s="760"/>
      <c r="C501" s="593"/>
      <c r="D501" s="593"/>
      <c r="E501" s="593"/>
      <c r="F501" s="593"/>
      <c r="G501" s="761"/>
      <c r="H501" s="761"/>
      <c r="I501" s="761"/>
      <c r="J501" s="761"/>
      <c r="K501" s="761"/>
      <c r="L501" s="761"/>
      <c r="M501" s="762"/>
      <c r="N501" s="714"/>
      <c r="O501" s="714"/>
      <c r="P501" s="714"/>
      <c r="Q501" s="714"/>
      <c r="R501" s="714"/>
      <c r="S501" s="714"/>
      <c r="T501" s="763"/>
      <c r="U501" s="714"/>
      <c r="V501" s="762"/>
      <c r="W501" s="714"/>
      <c r="X501" s="762"/>
      <c r="Y501" s="762"/>
      <c r="Z501" s="762"/>
      <c r="AA501" s="714"/>
      <c r="AB501" s="762"/>
      <c r="AC501" s="714"/>
      <c r="AD501" s="714"/>
      <c r="AE501" s="714"/>
      <c r="AF501" s="714"/>
      <c r="AG501" s="714"/>
      <c r="AH501" s="714"/>
      <c r="AI501" s="714"/>
      <c r="AJ501" s="714"/>
      <c r="AK501" s="714"/>
      <c r="AL501" s="761"/>
      <c r="AM501" s="762"/>
      <c r="AN501" s="762"/>
      <c r="AO501" s="761"/>
      <c r="AP501" s="761"/>
      <c r="AQ501" s="762"/>
      <c r="AR501" s="593"/>
      <c r="AS501" s="714"/>
      <c r="AT501" s="714"/>
      <c r="AU501" s="714"/>
      <c r="AV501" s="714"/>
      <c r="AW501" s="714"/>
      <c r="AX501" s="593"/>
      <c r="AY501" s="714"/>
      <c r="AZ501" s="714"/>
      <c r="BA501" s="714"/>
      <c r="BB501" s="714"/>
      <c r="BC501" s="714"/>
      <c r="BD501" s="593"/>
      <c r="BE501" s="714"/>
      <c r="BF501" s="714"/>
      <c r="BG501" s="714"/>
      <c r="BH501" s="714"/>
      <c r="BI501" s="714"/>
      <c r="BJ501" s="714"/>
      <c r="BK501" s="593"/>
      <c r="BL501" s="714"/>
      <c r="BM501" s="714"/>
      <c r="BN501" s="714"/>
      <c r="BO501" s="714"/>
      <c r="BP501" s="714"/>
      <c r="BQ501" s="593"/>
      <c r="BR501" s="593"/>
      <c r="BS501" s="714"/>
      <c r="BT501" s="714"/>
      <c r="BU501" s="714"/>
      <c r="BV501" s="714"/>
      <c r="BW501" s="593"/>
      <c r="BX501" s="714"/>
      <c r="BY501" s="714"/>
      <c r="BZ501" s="714"/>
      <c r="CA501" s="714"/>
      <c r="CB501" s="714"/>
      <c r="CC501" s="714"/>
      <c r="CD501" s="759"/>
      <c r="CE501" s="714"/>
      <c r="CF501" s="765"/>
      <c r="CG501" s="765"/>
      <c r="CH501" s="765"/>
      <c r="CI501" s="765"/>
      <c r="CJ501" s="765"/>
      <c r="CK501" s="765"/>
      <c r="CL501" s="714"/>
      <c r="CM501" s="714"/>
      <c r="CN501" s="714"/>
      <c r="CO501" s="714"/>
      <c r="CP501" s="714"/>
      <c r="CQ501" s="714"/>
      <c r="CR501" s="714"/>
      <c r="CS501" s="714"/>
      <c r="CT501" s="766"/>
      <c r="CU501" s="766"/>
      <c r="CV501" s="766"/>
    </row>
    <row r="502" ht="15.75" customHeight="1">
      <c r="A502" s="714"/>
      <c r="B502" s="760"/>
      <c r="C502" s="593"/>
      <c r="D502" s="593"/>
      <c r="E502" s="593"/>
      <c r="F502" s="593"/>
      <c r="G502" s="761"/>
      <c r="H502" s="761"/>
      <c r="I502" s="761"/>
      <c r="J502" s="761"/>
      <c r="K502" s="761"/>
      <c r="L502" s="761"/>
      <c r="M502" s="762"/>
      <c r="N502" s="714"/>
      <c r="O502" s="714"/>
      <c r="P502" s="714"/>
      <c r="Q502" s="714"/>
      <c r="R502" s="714"/>
      <c r="S502" s="714"/>
      <c r="T502" s="763"/>
      <c r="U502" s="714"/>
      <c r="V502" s="762"/>
      <c r="W502" s="714"/>
      <c r="X502" s="762"/>
      <c r="Y502" s="762"/>
      <c r="Z502" s="762"/>
      <c r="AA502" s="714"/>
      <c r="AB502" s="762"/>
      <c r="AC502" s="714"/>
      <c r="AD502" s="714"/>
      <c r="AE502" s="714"/>
      <c r="AF502" s="714"/>
      <c r="AG502" s="714"/>
      <c r="AH502" s="714"/>
      <c r="AI502" s="714"/>
      <c r="AJ502" s="714"/>
      <c r="AK502" s="714"/>
      <c r="AL502" s="761"/>
      <c r="AM502" s="762"/>
      <c r="AN502" s="762"/>
      <c r="AO502" s="761"/>
      <c r="AP502" s="761"/>
      <c r="AQ502" s="762"/>
      <c r="AR502" s="593"/>
      <c r="AS502" s="714"/>
      <c r="AT502" s="714"/>
      <c r="AU502" s="714"/>
      <c r="AV502" s="714"/>
      <c r="AW502" s="714"/>
      <c r="AX502" s="593"/>
      <c r="AY502" s="714"/>
      <c r="AZ502" s="714"/>
      <c r="BA502" s="714"/>
      <c r="BB502" s="714"/>
      <c r="BC502" s="714"/>
      <c r="BD502" s="593"/>
      <c r="BE502" s="714"/>
      <c r="BF502" s="714"/>
      <c r="BG502" s="714"/>
      <c r="BH502" s="714"/>
      <c r="BI502" s="714"/>
      <c r="BJ502" s="714"/>
      <c r="BK502" s="593"/>
      <c r="BL502" s="714"/>
      <c r="BM502" s="714"/>
      <c r="BN502" s="714"/>
      <c r="BO502" s="714"/>
      <c r="BP502" s="714"/>
      <c r="BQ502" s="593"/>
      <c r="BR502" s="593"/>
      <c r="BS502" s="714"/>
      <c r="BT502" s="714"/>
      <c r="BU502" s="714"/>
      <c r="BV502" s="714"/>
      <c r="BW502" s="593"/>
      <c r="BX502" s="714"/>
      <c r="BY502" s="714"/>
      <c r="BZ502" s="714"/>
      <c r="CA502" s="714"/>
      <c r="CB502" s="714"/>
      <c r="CC502" s="714"/>
      <c r="CD502" s="759"/>
      <c r="CE502" s="714"/>
      <c r="CF502" s="765"/>
      <c r="CG502" s="765"/>
      <c r="CH502" s="765"/>
      <c r="CI502" s="765"/>
      <c r="CJ502" s="765"/>
      <c r="CK502" s="765"/>
      <c r="CL502" s="714"/>
      <c r="CM502" s="714"/>
      <c r="CN502" s="714"/>
      <c r="CO502" s="714"/>
      <c r="CP502" s="714"/>
      <c r="CQ502" s="714"/>
      <c r="CR502" s="714"/>
      <c r="CS502" s="714"/>
      <c r="CT502" s="766"/>
      <c r="CU502" s="766"/>
      <c r="CV502" s="766"/>
    </row>
    <row r="503" ht="15.75" customHeight="1">
      <c r="A503" s="714"/>
      <c r="B503" s="760"/>
      <c r="C503" s="593"/>
      <c r="D503" s="593"/>
      <c r="E503" s="593"/>
      <c r="F503" s="593"/>
      <c r="G503" s="761"/>
      <c r="H503" s="761"/>
      <c r="I503" s="761"/>
      <c r="J503" s="761"/>
      <c r="K503" s="761"/>
      <c r="L503" s="761"/>
      <c r="M503" s="762"/>
      <c r="N503" s="714"/>
      <c r="O503" s="714"/>
      <c r="P503" s="714"/>
      <c r="Q503" s="714"/>
      <c r="R503" s="714"/>
      <c r="S503" s="714"/>
      <c r="T503" s="763"/>
      <c r="U503" s="714"/>
      <c r="V503" s="762"/>
      <c r="W503" s="714"/>
      <c r="X503" s="762"/>
      <c r="Y503" s="762"/>
      <c r="Z503" s="762"/>
      <c r="AA503" s="714"/>
      <c r="AB503" s="762"/>
      <c r="AC503" s="714"/>
      <c r="AD503" s="714"/>
      <c r="AE503" s="714"/>
      <c r="AF503" s="714"/>
      <c r="AG503" s="714"/>
      <c r="AH503" s="714"/>
      <c r="AI503" s="714"/>
      <c r="AJ503" s="714"/>
      <c r="AK503" s="714"/>
      <c r="AL503" s="761"/>
      <c r="AM503" s="762"/>
      <c r="AN503" s="762"/>
      <c r="AO503" s="761"/>
      <c r="AP503" s="761"/>
      <c r="AQ503" s="762"/>
      <c r="AR503" s="593"/>
      <c r="AS503" s="714"/>
      <c r="AT503" s="714"/>
      <c r="AU503" s="714"/>
      <c r="AV503" s="714"/>
      <c r="AW503" s="714"/>
      <c r="AX503" s="593"/>
      <c r="AY503" s="714"/>
      <c r="AZ503" s="714"/>
      <c r="BA503" s="714"/>
      <c r="BB503" s="714"/>
      <c r="BC503" s="714"/>
      <c r="BD503" s="593"/>
      <c r="BE503" s="714"/>
      <c r="BF503" s="714"/>
      <c r="BG503" s="714"/>
      <c r="BH503" s="714"/>
      <c r="BI503" s="714"/>
      <c r="BJ503" s="714"/>
      <c r="BK503" s="593"/>
      <c r="BL503" s="714"/>
      <c r="BM503" s="714"/>
      <c r="BN503" s="714"/>
      <c r="BO503" s="714"/>
      <c r="BP503" s="714"/>
      <c r="BQ503" s="593"/>
      <c r="BR503" s="593"/>
      <c r="BS503" s="714"/>
      <c r="BT503" s="714"/>
      <c r="BU503" s="714"/>
      <c r="BV503" s="714"/>
      <c r="BW503" s="593"/>
      <c r="BX503" s="714"/>
      <c r="BY503" s="714"/>
      <c r="BZ503" s="714"/>
      <c r="CA503" s="714"/>
      <c r="CB503" s="714"/>
      <c r="CC503" s="714"/>
      <c r="CD503" s="759"/>
      <c r="CE503" s="714"/>
      <c r="CF503" s="765"/>
      <c r="CG503" s="765"/>
      <c r="CH503" s="765"/>
      <c r="CI503" s="765"/>
      <c r="CJ503" s="765"/>
      <c r="CK503" s="765"/>
      <c r="CL503" s="714"/>
      <c r="CM503" s="714"/>
      <c r="CN503" s="714"/>
      <c r="CO503" s="714"/>
      <c r="CP503" s="714"/>
      <c r="CQ503" s="714"/>
      <c r="CR503" s="714"/>
      <c r="CS503" s="714"/>
      <c r="CT503" s="766"/>
      <c r="CU503" s="766"/>
      <c r="CV503" s="766"/>
    </row>
    <row r="504" ht="15.75" customHeight="1">
      <c r="A504" s="714"/>
      <c r="B504" s="760"/>
      <c r="C504" s="593"/>
      <c r="D504" s="593"/>
      <c r="E504" s="593"/>
      <c r="F504" s="593"/>
      <c r="G504" s="761"/>
      <c r="H504" s="761"/>
      <c r="I504" s="761"/>
      <c r="J504" s="761"/>
      <c r="K504" s="761"/>
      <c r="L504" s="761"/>
      <c r="M504" s="762"/>
      <c r="N504" s="714"/>
      <c r="O504" s="714"/>
      <c r="P504" s="714"/>
      <c r="Q504" s="714"/>
      <c r="R504" s="714"/>
      <c r="S504" s="714"/>
      <c r="T504" s="763"/>
      <c r="U504" s="714"/>
      <c r="V504" s="762"/>
      <c r="W504" s="714"/>
      <c r="X504" s="762"/>
      <c r="Y504" s="762"/>
      <c r="Z504" s="762"/>
      <c r="AA504" s="714"/>
      <c r="AB504" s="762"/>
      <c r="AC504" s="714"/>
      <c r="AD504" s="714"/>
      <c r="AE504" s="714"/>
      <c r="AF504" s="714"/>
      <c r="AG504" s="714"/>
      <c r="AH504" s="714"/>
      <c r="AI504" s="714"/>
      <c r="AJ504" s="714"/>
      <c r="AK504" s="714"/>
      <c r="AL504" s="761"/>
      <c r="AM504" s="762"/>
      <c r="AN504" s="762"/>
      <c r="AO504" s="761"/>
      <c r="AP504" s="761"/>
      <c r="AQ504" s="762"/>
      <c r="AR504" s="593"/>
      <c r="AS504" s="714"/>
      <c r="AT504" s="714"/>
      <c r="AU504" s="714"/>
      <c r="AV504" s="714"/>
      <c r="AW504" s="714"/>
      <c r="AX504" s="593"/>
      <c r="AY504" s="714"/>
      <c r="AZ504" s="714"/>
      <c r="BA504" s="714"/>
      <c r="BB504" s="714"/>
      <c r="BC504" s="714"/>
      <c r="BD504" s="593"/>
      <c r="BE504" s="714"/>
      <c r="BF504" s="714"/>
      <c r="BG504" s="714"/>
      <c r="BH504" s="714"/>
      <c r="BI504" s="714"/>
      <c r="BJ504" s="714"/>
      <c r="BK504" s="593"/>
      <c r="BL504" s="714"/>
      <c r="BM504" s="714"/>
      <c r="BN504" s="714"/>
      <c r="BO504" s="714"/>
      <c r="BP504" s="714"/>
      <c r="BQ504" s="593"/>
      <c r="BR504" s="593"/>
      <c r="BS504" s="714"/>
      <c r="BT504" s="714"/>
      <c r="BU504" s="714"/>
      <c r="BV504" s="714"/>
      <c r="BW504" s="593"/>
      <c r="BX504" s="714"/>
      <c r="BY504" s="714"/>
      <c r="BZ504" s="714"/>
      <c r="CA504" s="714"/>
      <c r="CB504" s="714"/>
      <c r="CC504" s="714"/>
      <c r="CD504" s="759"/>
      <c r="CE504" s="714"/>
      <c r="CF504" s="765"/>
      <c r="CG504" s="765"/>
      <c r="CH504" s="765"/>
      <c r="CI504" s="765"/>
      <c r="CJ504" s="765"/>
      <c r="CK504" s="765"/>
      <c r="CL504" s="714"/>
      <c r="CM504" s="714"/>
      <c r="CN504" s="714"/>
      <c r="CO504" s="714"/>
      <c r="CP504" s="714"/>
      <c r="CQ504" s="714"/>
      <c r="CR504" s="714"/>
      <c r="CS504" s="714"/>
      <c r="CT504" s="766"/>
      <c r="CU504" s="766"/>
      <c r="CV504" s="766"/>
    </row>
    <row r="505" ht="15.75" customHeight="1">
      <c r="A505" s="714"/>
      <c r="B505" s="760"/>
      <c r="C505" s="593"/>
      <c r="D505" s="593"/>
      <c r="E505" s="593"/>
      <c r="F505" s="593"/>
      <c r="G505" s="761"/>
      <c r="H505" s="761"/>
      <c r="I505" s="761"/>
      <c r="J505" s="761"/>
      <c r="K505" s="761"/>
      <c r="L505" s="761"/>
      <c r="M505" s="762"/>
      <c r="N505" s="714"/>
      <c r="O505" s="714"/>
      <c r="P505" s="714"/>
      <c r="Q505" s="714"/>
      <c r="R505" s="714"/>
      <c r="S505" s="714"/>
      <c r="T505" s="763"/>
      <c r="U505" s="714"/>
      <c r="V505" s="762"/>
      <c r="W505" s="714"/>
      <c r="X505" s="762"/>
      <c r="Y505" s="762"/>
      <c r="Z505" s="762"/>
      <c r="AA505" s="714"/>
      <c r="AB505" s="762"/>
      <c r="AC505" s="714"/>
      <c r="AD505" s="714"/>
      <c r="AE505" s="714"/>
      <c r="AF505" s="714"/>
      <c r="AG505" s="714"/>
      <c r="AH505" s="714"/>
      <c r="AI505" s="714"/>
      <c r="AJ505" s="714"/>
      <c r="AK505" s="714"/>
      <c r="AL505" s="761"/>
      <c r="AM505" s="762"/>
      <c r="AN505" s="762"/>
      <c r="AO505" s="761"/>
      <c r="AP505" s="761"/>
      <c r="AQ505" s="762"/>
      <c r="AR505" s="593"/>
      <c r="AS505" s="714"/>
      <c r="AT505" s="714"/>
      <c r="AU505" s="714"/>
      <c r="AV505" s="714"/>
      <c r="AW505" s="714"/>
      <c r="AX505" s="593"/>
      <c r="AY505" s="714"/>
      <c r="AZ505" s="714"/>
      <c r="BA505" s="714"/>
      <c r="BB505" s="714"/>
      <c r="BC505" s="714"/>
      <c r="BD505" s="593"/>
      <c r="BE505" s="714"/>
      <c r="BF505" s="714"/>
      <c r="BG505" s="714"/>
      <c r="BH505" s="714"/>
      <c r="BI505" s="714"/>
      <c r="BJ505" s="714"/>
      <c r="BK505" s="593"/>
      <c r="BL505" s="714"/>
      <c r="BM505" s="714"/>
      <c r="BN505" s="714"/>
      <c r="BO505" s="714"/>
      <c r="BP505" s="714"/>
      <c r="BQ505" s="593"/>
      <c r="BR505" s="593"/>
      <c r="BS505" s="714"/>
      <c r="BT505" s="714"/>
      <c r="BU505" s="714"/>
      <c r="BV505" s="714"/>
      <c r="BW505" s="593"/>
      <c r="BX505" s="714"/>
      <c r="BY505" s="714"/>
      <c r="BZ505" s="714"/>
      <c r="CA505" s="714"/>
      <c r="CB505" s="714"/>
      <c r="CC505" s="714"/>
      <c r="CD505" s="759"/>
      <c r="CE505" s="714"/>
      <c r="CF505" s="765"/>
      <c r="CG505" s="765"/>
      <c r="CH505" s="765"/>
      <c r="CI505" s="765"/>
      <c r="CJ505" s="765"/>
      <c r="CK505" s="765"/>
      <c r="CL505" s="714"/>
      <c r="CM505" s="714"/>
      <c r="CN505" s="714"/>
      <c r="CO505" s="714"/>
      <c r="CP505" s="714"/>
      <c r="CQ505" s="714"/>
      <c r="CR505" s="714"/>
      <c r="CS505" s="714"/>
      <c r="CT505" s="766"/>
      <c r="CU505" s="766"/>
      <c r="CV505" s="766"/>
    </row>
    <row r="506" ht="15.75" customHeight="1">
      <c r="A506" s="714"/>
      <c r="B506" s="760"/>
      <c r="C506" s="593"/>
      <c r="D506" s="593"/>
      <c r="E506" s="593"/>
      <c r="F506" s="593"/>
      <c r="G506" s="761"/>
      <c r="H506" s="761"/>
      <c r="I506" s="761"/>
      <c r="J506" s="761"/>
      <c r="K506" s="761"/>
      <c r="L506" s="761"/>
      <c r="M506" s="762"/>
      <c r="N506" s="714"/>
      <c r="O506" s="714"/>
      <c r="P506" s="714"/>
      <c r="Q506" s="714"/>
      <c r="R506" s="714"/>
      <c r="S506" s="714"/>
      <c r="T506" s="763"/>
      <c r="U506" s="714"/>
      <c r="V506" s="762"/>
      <c r="W506" s="714"/>
      <c r="X506" s="762"/>
      <c r="Y506" s="762"/>
      <c r="Z506" s="762"/>
      <c r="AA506" s="714"/>
      <c r="AB506" s="762"/>
      <c r="AC506" s="714"/>
      <c r="AD506" s="714"/>
      <c r="AE506" s="714"/>
      <c r="AF506" s="714"/>
      <c r="AG506" s="714"/>
      <c r="AH506" s="714"/>
      <c r="AI506" s="714"/>
      <c r="AJ506" s="714"/>
      <c r="AK506" s="714"/>
      <c r="AL506" s="761"/>
      <c r="AM506" s="762"/>
      <c r="AN506" s="762"/>
      <c r="AO506" s="761"/>
      <c r="AP506" s="761"/>
      <c r="AQ506" s="762"/>
      <c r="AR506" s="593"/>
      <c r="AS506" s="714"/>
      <c r="AT506" s="714"/>
      <c r="AU506" s="714"/>
      <c r="AV506" s="714"/>
      <c r="AW506" s="714"/>
      <c r="AX506" s="593"/>
      <c r="AY506" s="714"/>
      <c r="AZ506" s="714"/>
      <c r="BA506" s="714"/>
      <c r="BB506" s="714"/>
      <c r="BC506" s="714"/>
      <c r="BD506" s="593"/>
      <c r="BE506" s="714"/>
      <c r="BF506" s="714"/>
      <c r="BG506" s="714"/>
      <c r="BH506" s="714"/>
      <c r="BI506" s="714"/>
      <c r="BJ506" s="714"/>
      <c r="BK506" s="593"/>
      <c r="BL506" s="714"/>
      <c r="BM506" s="714"/>
      <c r="BN506" s="714"/>
      <c r="BO506" s="714"/>
      <c r="BP506" s="714"/>
      <c r="BQ506" s="593"/>
      <c r="BR506" s="593"/>
      <c r="BS506" s="714"/>
      <c r="BT506" s="714"/>
      <c r="BU506" s="714"/>
      <c r="BV506" s="714"/>
      <c r="BW506" s="593"/>
      <c r="BX506" s="714"/>
      <c r="BY506" s="714"/>
      <c r="BZ506" s="714"/>
      <c r="CA506" s="714"/>
      <c r="CB506" s="714"/>
      <c r="CC506" s="714"/>
      <c r="CD506" s="759"/>
      <c r="CE506" s="714"/>
      <c r="CF506" s="765"/>
      <c r="CG506" s="765"/>
      <c r="CH506" s="765"/>
      <c r="CI506" s="765"/>
      <c r="CJ506" s="765"/>
      <c r="CK506" s="765"/>
      <c r="CL506" s="714"/>
      <c r="CM506" s="714"/>
      <c r="CN506" s="714"/>
      <c r="CO506" s="714"/>
      <c r="CP506" s="714"/>
      <c r="CQ506" s="714"/>
      <c r="CR506" s="714"/>
      <c r="CS506" s="714"/>
      <c r="CT506" s="766"/>
      <c r="CU506" s="766"/>
      <c r="CV506" s="766"/>
    </row>
    <row r="507" ht="15.75" customHeight="1">
      <c r="A507" s="714"/>
      <c r="B507" s="760"/>
      <c r="C507" s="593"/>
      <c r="D507" s="593"/>
      <c r="E507" s="593"/>
      <c r="F507" s="593"/>
      <c r="G507" s="761"/>
      <c r="H507" s="761"/>
      <c r="I507" s="761"/>
      <c r="J507" s="761"/>
      <c r="K507" s="761"/>
      <c r="L507" s="761"/>
      <c r="M507" s="762"/>
      <c r="N507" s="714"/>
      <c r="O507" s="714"/>
      <c r="P507" s="714"/>
      <c r="Q507" s="714"/>
      <c r="R507" s="714"/>
      <c r="S507" s="714"/>
      <c r="T507" s="763"/>
      <c r="U507" s="714"/>
      <c r="V507" s="762"/>
      <c r="W507" s="714"/>
      <c r="X507" s="762"/>
      <c r="Y507" s="762"/>
      <c r="Z507" s="762"/>
      <c r="AA507" s="714"/>
      <c r="AB507" s="762"/>
      <c r="AC507" s="714"/>
      <c r="AD507" s="714"/>
      <c r="AE507" s="714"/>
      <c r="AF507" s="714"/>
      <c r="AG507" s="714"/>
      <c r="AH507" s="714"/>
      <c r="AI507" s="714"/>
      <c r="AJ507" s="714"/>
      <c r="AK507" s="714"/>
      <c r="AL507" s="761"/>
      <c r="AM507" s="762"/>
      <c r="AN507" s="762"/>
      <c r="AO507" s="761"/>
      <c r="AP507" s="761"/>
      <c r="AQ507" s="762"/>
      <c r="AR507" s="593"/>
      <c r="AS507" s="714"/>
      <c r="AT507" s="714"/>
      <c r="AU507" s="714"/>
      <c r="AV507" s="714"/>
      <c r="AW507" s="714"/>
      <c r="AX507" s="593"/>
      <c r="AY507" s="714"/>
      <c r="AZ507" s="714"/>
      <c r="BA507" s="714"/>
      <c r="BB507" s="714"/>
      <c r="BC507" s="714"/>
      <c r="BD507" s="593"/>
      <c r="BE507" s="714"/>
      <c r="BF507" s="714"/>
      <c r="BG507" s="714"/>
      <c r="BH507" s="714"/>
      <c r="BI507" s="714"/>
      <c r="BJ507" s="714"/>
      <c r="BK507" s="593"/>
      <c r="BL507" s="714"/>
      <c r="BM507" s="714"/>
      <c r="BN507" s="714"/>
      <c r="BO507" s="714"/>
      <c r="BP507" s="714"/>
      <c r="BQ507" s="593"/>
      <c r="BR507" s="593"/>
      <c r="BS507" s="714"/>
      <c r="BT507" s="714"/>
      <c r="BU507" s="714"/>
      <c r="BV507" s="714"/>
      <c r="BW507" s="593"/>
      <c r="BX507" s="714"/>
      <c r="BY507" s="714"/>
      <c r="BZ507" s="714"/>
      <c r="CA507" s="714"/>
      <c r="CB507" s="714"/>
      <c r="CC507" s="714"/>
      <c r="CD507" s="759"/>
      <c r="CE507" s="714"/>
      <c r="CF507" s="765"/>
      <c r="CG507" s="765"/>
      <c r="CH507" s="765"/>
      <c r="CI507" s="765"/>
      <c r="CJ507" s="765"/>
      <c r="CK507" s="765"/>
      <c r="CL507" s="714"/>
      <c r="CM507" s="714"/>
      <c r="CN507" s="714"/>
      <c r="CO507" s="714"/>
      <c r="CP507" s="714"/>
      <c r="CQ507" s="714"/>
      <c r="CR507" s="714"/>
      <c r="CS507" s="714"/>
      <c r="CT507" s="766"/>
      <c r="CU507" s="766"/>
      <c r="CV507" s="766"/>
    </row>
    <row r="508" ht="15.75" customHeight="1">
      <c r="A508" s="714"/>
      <c r="B508" s="760"/>
      <c r="C508" s="593"/>
      <c r="D508" s="593"/>
      <c r="E508" s="593"/>
      <c r="F508" s="593"/>
      <c r="G508" s="761"/>
      <c r="H508" s="761"/>
      <c r="I508" s="761"/>
      <c r="J508" s="761"/>
      <c r="K508" s="761"/>
      <c r="L508" s="761"/>
      <c r="M508" s="762"/>
      <c r="N508" s="714"/>
      <c r="O508" s="714"/>
      <c r="P508" s="714"/>
      <c r="Q508" s="714"/>
      <c r="R508" s="714"/>
      <c r="S508" s="714"/>
      <c r="T508" s="763"/>
      <c r="U508" s="714"/>
      <c r="V508" s="762"/>
      <c r="W508" s="714"/>
      <c r="X508" s="762"/>
      <c r="Y508" s="762"/>
      <c r="Z508" s="762"/>
      <c r="AA508" s="714"/>
      <c r="AB508" s="762"/>
      <c r="AC508" s="714"/>
      <c r="AD508" s="714"/>
      <c r="AE508" s="714"/>
      <c r="AF508" s="714"/>
      <c r="AG508" s="714"/>
      <c r="AH508" s="714"/>
      <c r="AI508" s="714"/>
      <c r="AJ508" s="714"/>
      <c r="AK508" s="714"/>
      <c r="AL508" s="761"/>
      <c r="AM508" s="762"/>
      <c r="AN508" s="762"/>
      <c r="AO508" s="761"/>
      <c r="AP508" s="761"/>
      <c r="AQ508" s="762"/>
      <c r="AR508" s="593"/>
      <c r="AS508" s="714"/>
      <c r="AT508" s="714"/>
      <c r="AU508" s="714"/>
      <c r="AV508" s="714"/>
      <c r="AW508" s="714"/>
      <c r="AX508" s="593"/>
      <c r="AY508" s="714"/>
      <c r="AZ508" s="714"/>
      <c r="BA508" s="714"/>
      <c r="BB508" s="714"/>
      <c r="BC508" s="714"/>
      <c r="BD508" s="593"/>
      <c r="BE508" s="714"/>
      <c r="BF508" s="714"/>
      <c r="BG508" s="714"/>
      <c r="BH508" s="714"/>
      <c r="BI508" s="714"/>
      <c r="BJ508" s="714"/>
      <c r="BK508" s="593"/>
      <c r="BL508" s="714"/>
      <c r="BM508" s="714"/>
      <c r="BN508" s="714"/>
      <c r="BO508" s="714"/>
      <c r="BP508" s="714"/>
      <c r="BQ508" s="593"/>
      <c r="BR508" s="593"/>
      <c r="BS508" s="714"/>
      <c r="BT508" s="714"/>
      <c r="BU508" s="714"/>
      <c r="BV508" s="714"/>
      <c r="BW508" s="593"/>
      <c r="BX508" s="714"/>
      <c r="BY508" s="714"/>
      <c r="BZ508" s="714"/>
      <c r="CA508" s="714"/>
      <c r="CB508" s="714"/>
      <c r="CC508" s="714"/>
      <c r="CD508" s="759"/>
      <c r="CE508" s="714"/>
      <c r="CF508" s="765"/>
      <c r="CG508" s="765"/>
      <c r="CH508" s="765"/>
      <c r="CI508" s="765"/>
      <c r="CJ508" s="765"/>
      <c r="CK508" s="765"/>
      <c r="CL508" s="714"/>
      <c r="CM508" s="714"/>
      <c r="CN508" s="714"/>
      <c r="CO508" s="714"/>
      <c r="CP508" s="714"/>
      <c r="CQ508" s="714"/>
      <c r="CR508" s="714"/>
      <c r="CS508" s="714"/>
      <c r="CT508" s="766"/>
      <c r="CU508" s="766"/>
      <c r="CV508" s="766"/>
    </row>
    <row r="509" ht="15.75" customHeight="1">
      <c r="A509" s="714"/>
      <c r="B509" s="760"/>
      <c r="C509" s="593"/>
      <c r="D509" s="593"/>
      <c r="E509" s="593"/>
      <c r="F509" s="593"/>
      <c r="G509" s="761"/>
      <c r="H509" s="761"/>
      <c r="I509" s="761"/>
      <c r="J509" s="761"/>
      <c r="K509" s="761"/>
      <c r="L509" s="761"/>
      <c r="M509" s="762"/>
      <c r="N509" s="714"/>
      <c r="O509" s="714"/>
      <c r="P509" s="714"/>
      <c r="Q509" s="714"/>
      <c r="R509" s="714"/>
      <c r="S509" s="714"/>
      <c r="T509" s="763"/>
      <c r="U509" s="714"/>
      <c r="V509" s="762"/>
      <c r="W509" s="714"/>
      <c r="X509" s="762"/>
      <c r="Y509" s="762"/>
      <c r="Z509" s="762"/>
      <c r="AA509" s="714"/>
      <c r="AB509" s="762"/>
      <c r="AC509" s="714"/>
      <c r="AD509" s="714"/>
      <c r="AE509" s="714"/>
      <c r="AF509" s="714"/>
      <c r="AG509" s="714"/>
      <c r="AH509" s="714"/>
      <c r="AI509" s="714"/>
      <c r="AJ509" s="714"/>
      <c r="AK509" s="714"/>
      <c r="AL509" s="761"/>
      <c r="AM509" s="762"/>
      <c r="AN509" s="762"/>
      <c r="AO509" s="761"/>
      <c r="AP509" s="761"/>
      <c r="AQ509" s="762"/>
      <c r="AR509" s="593"/>
      <c r="AS509" s="714"/>
      <c r="AT509" s="714"/>
      <c r="AU509" s="714"/>
      <c r="AV509" s="714"/>
      <c r="AW509" s="714"/>
      <c r="AX509" s="593"/>
      <c r="AY509" s="714"/>
      <c r="AZ509" s="714"/>
      <c r="BA509" s="714"/>
      <c r="BB509" s="714"/>
      <c r="BC509" s="714"/>
      <c r="BD509" s="593"/>
      <c r="BE509" s="714"/>
      <c r="BF509" s="714"/>
      <c r="BG509" s="714"/>
      <c r="BH509" s="714"/>
      <c r="BI509" s="714"/>
      <c r="BJ509" s="714"/>
      <c r="BK509" s="593"/>
      <c r="BL509" s="714"/>
      <c r="BM509" s="714"/>
      <c r="BN509" s="714"/>
      <c r="BO509" s="714"/>
      <c r="BP509" s="714"/>
      <c r="BQ509" s="593"/>
      <c r="BR509" s="593"/>
      <c r="BS509" s="714"/>
      <c r="BT509" s="714"/>
      <c r="BU509" s="714"/>
      <c r="BV509" s="714"/>
      <c r="BW509" s="593"/>
      <c r="BX509" s="714"/>
      <c r="BY509" s="714"/>
      <c r="BZ509" s="714"/>
      <c r="CA509" s="714"/>
      <c r="CB509" s="714"/>
      <c r="CC509" s="714"/>
      <c r="CD509" s="759"/>
      <c r="CE509" s="714"/>
      <c r="CF509" s="765"/>
      <c r="CG509" s="765"/>
      <c r="CH509" s="765"/>
      <c r="CI509" s="765"/>
      <c r="CJ509" s="765"/>
      <c r="CK509" s="765"/>
      <c r="CL509" s="714"/>
      <c r="CM509" s="714"/>
      <c r="CN509" s="714"/>
      <c r="CO509" s="714"/>
      <c r="CP509" s="714"/>
      <c r="CQ509" s="714"/>
      <c r="CR509" s="714"/>
      <c r="CS509" s="714"/>
      <c r="CT509" s="766"/>
      <c r="CU509" s="766"/>
      <c r="CV509" s="766"/>
    </row>
    <row r="510" ht="15.75" customHeight="1">
      <c r="A510" s="714"/>
      <c r="B510" s="760"/>
      <c r="C510" s="593"/>
      <c r="D510" s="593"/>
      <c r="E510" s="593"/>
      <c r="F510" s="593"/>
      <c r="G510" s="761"/>
      <c r="H510" s="761"/>
      <c r="I510" s="761"/>
      <c r="J510" s="761"/>
      <c r="K510" s="761"/>
      <c r="L510" s="761"/>
      <c r="M510" s="762"/>
      <c r="N510" s="714"/>
      <c r="O510" s="714"/>
      <c r="P510" s="714"/>
      <c r="Q510" s="714"/>
      <c r="R510" s="714"/>
      <c r="S510" s="714"/>
      <c r="T510" s="763"/>
      <c r="U510" s="714"/>
      <c r="V510" s="762"/>
      <c r="W510" s="714"/>
      <c r="X510" s="762"/>
      <c r="Y510" s="762"/>
      <c r="Z510" s="762"/>
      <c r="AA510" s="714"/>
      <c r="AB510" s="762"/>
      <c r="AC510" s="714"/>
      <c r="AD510" s="714"/>
      <c r="AE510" s="714"/>
      <c r="AF510" s="714"/>
      <c r="AG510" s="714"/>
      <c r="AH510" s="714"/>
      <c r="AI510" s="714"/>
      <c r="AJ510" s="714"/>
      <c r="AK510" s="714"/>
      <c r="AL510" s="761"/>
      <c r="AM510" s="762"/>
      <c r="AN510" s="762"/>
      <c r="AO510" s="761"/>
      <c r="AP510" s="761"/>
      <c r="AQ510" s="762"/>
      <c r="AR510" s="593"/>
      <c r="AS510" s="714"/>
      <c r="AT510" s="714"/>
      <c r="AU510" s="714"/>
      <c r="AV510" s="714"/>
      <c r="AW510" s="714"/>
      <c r="AX510" s="593"/>
      <c r="AY510" s="714"/>
      <c r="AZ510" s="714"/>
      <c r="BA510" s="714"/>
      <c r="BB510" s="714"/>
      <c r="BC510" s="714"/>
      <c r="BD510" s="593"/>
      <c r="BE510" s="714"/>
      <c r="BF510" s="714"/>
      <c r="BG510" s="714"/>
      <c r="BH510" s="714"/>
      <c r="BI510" s="714"/>
      <c r="BJ510" s="714"/>
      <c r="BK510" s="593"/>
      <c r="BL510" s="714"/>
      <c r="BM510" s="714"/>
      <c r="BN510" s="714"/>
      <c r="BO510" s="714"/>
      <c r="BP510" s="714"/>
      <c r="BQ510" s="593"/>
      <c r="BR510" s="593"/>
      <c r="BS510" s="714"/>
      <c r="BT510" s="714"/>
      <c r="BU510" s="714"/>
      <c r="BV510" s="714"/>
      <c r="BW510" s="593"/>
      <c r="BX510" s="714"/>
      <c r="BY510" s="714"/>
      <c r="BZ510" s="714"/>
      <c r="CA510" s="714"/>
      <c r="CB510" s="714"/>
      <c r="CC510" s="714"/>
      <c r="CD510" s="759"/>
      <c r="CE510" s="714"/>
      <c r="CF510" s="765"/>
      <c r="CG510" s="765"/>
      <c r="CH510" s="765"/>
      <c r="CI510" s="765"/>
      <c r="CJ510" s="765"/>
      <c r="CK510" s="765"/>
      <c r="CL510" s="714"/>
      <c r="CM510" s="714"/>
      <c r="CN510" s="714"/>
      <c r="CO510" s="714"/>
      <c r="CP510" s="714"/>
      <c r="CQ510" s="714"/>
      <c r="CR510" s="714"/>
      <c r="CS510" s="714"/>
      <c r="CT510" s="766"/>
      <c r="CU510" s="766"/>
      <c r="CV510" s="766"/>
    </row>
    <row r="511" ht="15.75" customHeight="1">
      <c r="A511" s="714"/>
      <c r="B511" s="760"/>
      <c r="C511" s="593"/>
      <c r="D511" s="593"/>
      <c r="E511" s="593"/>
      <c r="F511" s="593"/>
      <c r="G511" s="761"/>
      <c r="H511" s="761"/>
      <c r="I511" s="761"/>
      <c r="J511" s="761"/>
      <c r="K511" s="761"/>
      <c r="L511" s="761"/>
      <c r="M511" s="762"/>
      <c r="N511" s="714"/>
      <c r="O511" s="714"/>
      <c r="P511" s="714"/>
      <c r="Q511" s="714"/>
      <c r="R511" s="714"/>
      <c r="S511" s="714"/>
      <c r="T511" s="763"/>
      <c r="U511" s="714"/>
      <c r="V511" s="762"/>
      <c r="W511" s="714"/>
      <c r="X511" s="762"/>
      <c r="Y511" s="762"/>
      <c r="Z511" s="762"/>
      <c r="AA511" s="714"/>
      <c r="AB511" s="762"/>
      <c r="AC511" s="714"/>
      <c r="AD511" s="714"/>
      <c r="AE511" s="714"/>
      <c r="AF511" s="714"/>
      <c r="AG511" s="714"/>
      <c r="AH511" s="714"/>
      <c r="AI511" s="714"/>
      <c r="AJ511" s="714"/>
      <c r="AK511" s="714"/>
      <c r="AL511" s="761"/>
      <c r="AM511" s="762"/>
      <c r="AN511" s="762"/>
      <c r="AO511" s="761"/>
      <c r="AP511" s="761"/>
      <c r="AQ511" s="762"/>
      <c r="AR511" s="593"/>
      <c r="AS511" s="714"/>
      <c r="AT511" s="714"/>
      <c r="AU511" s="714"/>
      <c r="AV511" s="714"/>
      <c r="AW511" s="714"/>
      <c r="AX511" s="593"/>
      <c r="AY511" s="714"/>
      <c r="AZ511" s="714"/>
      <c r="BA511" s="714"/>
      <c r="BB511" s="714"/>
      <c r="BC511" s="714"/>
      <c r="BD511" s="593"/>
      <c r="BE511" s="714"/>
      <c r="BF511" s="714"/>
      <c r="BG511" s="714"/>
      <c r="BH511" s="714"/>
      <c r="BI511" s="714"/>
      <c r="BJ511" s="714"/>
      <c r="BK511" s="593"/>
      <c r="BL511" s="714"/>
      <c r="BM511" s="714"/>
      <c r="BN511" s="714"/>
      <c r="BO511" s="714"/>
      <c r="BP511" s="714"/>
      <c r="BQ511" s="593"/>
      <c r="BR511" s="593"/>
      <c r="BS511" s="714"/>
      <c r="BT511" s="714"/>
      <c r="BU511" s="714"/>
      <c r="BV511" s="714"/>
      <c r="BW511" s="593"/>
      <c r="BX511" s="714"/>
      <c r="BY511" s="714"/>
      <c r="BZ511" s="714"/>
      <c r="CA511" s="714"/>
      <c r="CB511" s="714"/>
      <c r="CC511" s="714"/>
      <c r="CD511" s="759"/>
      <c r="CE511" s="714"/>
      <c r="CF511" s="765"/>
      <c r="CG511" s="765"/>
      <c r="CH511" s="765"/>
      <c r="CI511" s="765"/>
      <c r="CJ511" s="765"/>
      <c r="CK511" s="765"/>
      <c r="CL511" s="714"/>
      <c r="CM511" s="714"/>
      <c r="CN511" s="714"/>
      <c r="CO511" s="714"/>
      <c r="CP511" s="714"/>
      <c r="CQ511" s="714"/>
      <c r="CR511" s="714"/>
      <c r="CS511" s="714"/>
      <c r="CT511" s="766"/>
      <c r="CU511" s="766"/>
      <c r="CV511" s="766"/>
    </row>
    <row r="512" ht="15.75" customHeight="1">
      <c r="A512" s="714"/>
      <c r="B512" s="760"/>
      <c r="C512" s="593"/>
      <c r="D512" s="593"/>
      <c r="E512" s="593"/>
      <c r="F512" s="593"/>
      <c r="G512" s="761"/>
      <c r="H512" s="761"/>
      <c r="I512" s="761"/>
      <c r="J512" s="761"/>
      <c r="K512" s="761"/>
      <c r="L512" s="761"/>
      <c r="M512" s="762"/>
      <c r="N512" s="714"/>
      <c r="O512" s="714"/>
      <c r="P512" s="714"/>
      <c r="Q512" s="714"/>
      <c r="R512" s="714"/>
      <c r="S512" s="714"/>
      <c r="T512" s="763"/>
      <c r="U512" s="714"/>
      <c r="V512" s="762"/>
      <c r="W512" s="714"/>
      <c r="X512" s="762"/>
      <c r="Y512" s="762"/>
      <c r="Z512" s="762"/>
      <c r="AA512" s="714"/>
      <c r="AB512" s="762"/>
      <c r="AC512" s="714"/>
      <c r="AD512" s="714"/>
      <c r="AE512" s="714"/>
      <c r="AF512" s="714"/>
      <c r="AG512" s="714"/>
      <c r="AH512" s="714"/>
      <c r="AI512" s="714"/>
      <c r="AJ512" s="714"/>
      <c r="AK512" s="714"/>
      <c r="AL512" s="761"/>
      <c r="AM512" s="762"/>
      <c r="AN512" s="762"/>
      <c r="AO512" s="761"/>
      <c r="AP512" s="761"/>
      <c r="AQ512" s="762"/>
      <c r="AR512" s="593"/>
      <c r="AS512" s="714"/>
      <c r="AT512" s="714"/>
      <c r="AU512" s="714"/>
      <c r="AV512" s="714"/>
      <c r="AW512" s="714"/>
      <c r="AX512" s="593"/>
      <c r="AY512" s="714"/>
      <c r="AZ512" s="714"/>
      <c r="BA512" s="714"/>
      <c r="BB512" s="714"/>
      <c r="BC512" s="714"/>
      <c r="BD512" s="593"/>
      <c r="BE512" s="714"/>
      <c r="BF512" s="714"/>
      <c r="BG512" s="714"/>
      <c r="BH512" s="714"/>
      <c r="BI512" s="714"/>
      <c r="BJ512" s="714"/>
      <c r="BK512" s="593"/>
      <c r="BL512" s="714"/>
      <c r="BM512" s="714"/>
      <c r="BN512" s="714"/>
      <c r="BO512" s="714"/>
      <c r="BP512" s="714"/>
      <c r="BQ512" s="593"/>
      <c r="BR512" s="593"/>
      <c r="BS512" s="714"/>
      <c r="BT512" s="714"/>
      <c r="BU512" s="714"/>
      <c r="BV512" s="714"/>
      <c r="BW512" s="593"/>
      <c r="BX512" s="714"/>
      <c r="BY512" s="714"/>
      <c r="BZ512" s="714"/>
      <c r="CA512" s="714"/>
      <c r="CB512" s="714"/>
      <c r="CC512" s="714"/>
      <c r="CD512" s="759"/>
      <c r="CE512" s="714"/>
      <c r="CF512" s="765"/>
      <c r="CG512" s="765"/>
      <c r="CH512" s="765"/>
      <c r="CI512" s="765"/>
      <c r="CJ512" s="765"/>
      <c r="CK512" s="765"/>
      <c r="CL512" s="714"/>
      <c r="CM512" s="714"/>
      <c r="CN512" s="714"/>
      <c r="CO512" s="714"/>
      <c r="CP512" s="714"/>
      <c r="CQ512" s="714"/>
      <c r="CR512" s="714"/>
      <c r="CS512" s="714"/>
      <c r="CT512" s="766"/>
      <c r="CU512" s="766"/>
      <c r="CV512" s="766"/>
    </row>
    <row r="513" ht="15.75" customHeight="1">
      <c r="A513" s="714"/>
      <c r="B513" s="760"/>
      <c r="C513" s="593"/>
      <c r="D513" s="593"/>
      <c r="E513" s="593"/>
      <c r="F513" s="593"/>
      <c r="G513" s="761"/>
      <c r="H513" s="761"/>
      <c r="I513" s="761"/>
      <c r="J513" s="761"/>
      <c r="K513" s="761"/>
      <c r="L513" s="761"/>
      <c r="M513" s="762"/>
      <c r="N513" s="714"/>
      <c r="O513" s="714"/>
      <c r="P513" s="714"/>
      <c r="Q513" s="714"/>
      <c r="R513" s="714"/>
      <c r="S513" s="714"/>
      <c r="T513" s="763"/>
      <c r="U513" s="714"/>
      <c r="V513" s="762"/>
      <c r="W513" s="714"/>
      <c r="X513" s="762"/>
      <c r="Y513" s="762"/>
      <c r="Z513" s="762"/>
      <c r="AA513" s="714"/>
      <c r="AB513" s="762"/>
      <c r="AC513" s="714"/>
      <c r="AD513" s="714"/>
      <c r="AE513" s="714"/>
      <c r="AF513" s="714"/>
      <c r="AG513" s="714"/>
      <c r="AH513" s="714"/>
      <c r="AI513" s="714"/>
      <c r="AJ513" s="714"/>
      <c r="AK513" s="714"/>
      <c r="AL513" s="761"/>
      <c r="AM513" s="762"/>
      <c r="AN513" s="762"/>
      <c r="AO513" s="761"/>
      <c r="AP513" s="761"/>
      <c r="AQ513" s="762"/>
      <c r="AR513" s="593"/>
      <c r="AS513" s="714"/>
      <c r="AT513" s="714"/>
      <c r="AU513" s="714"/>
      <c r="AV513" s="714"/>
      <c r="AW513" s="714"/>
      <c r="AX513" s="593"/>
      <c r="AY513" s="714"/>
      <c r="AZ513" s="714"/>
      <c r="BA513" s="714"/>
      <c r="BB513" s="714"/>
      <c r="BC513" s="714"/>
      <c r="BD513" s="593"/>
      <c r="BE513" s="714"/>
      <c r="BF513" s="714"/>
      <c r="BG513" s="714"/>
      <c r="BH513" s="714"/>
      <c r="BI513" s="714"/>
      <c r="BJ513" s="714"/>
      <c r="BK513" s="593"/>
      <c r="BL513" s="714"/>
      <c r="BM513" s="714"/>
      <c r="BN513" s="714"/>
      <c r="BO513" s="714"/>
      <c r="BP513" s="714"/>
      <c r="BQ513" s="593"/>
      <c r="BR513" s="593"/>
      <c r="BS513" s="714"/>
      <c r="BT513" s="714"/>
      <c r="BU513" s="714"/>
      <c r="BV513" s="714"/>
      <c r="BW513" s="593"/>
      <c r="BX513" s="714"/>
      <c r="BY513" s="714"/>
      <c r="BZ513" s="714"/>
      <c r="CA513" s="714"/>
      <c r="CB513" s="714"/>
      <c r="CC513" s="714"/>
      <c r="CD513" s="759"/>
      <c r="CE513" s="714"/>
      <c r="CF513" s="765"/>
      <c r="CG513" s="765"/>
      <c r="CH513" s="765"/>
      <c r="CI513" s="765"/>
      <c r="CJ513" s="765"/>
      <c r="CK513" s="765"/>
      <c r="CL513" s="714"/>
      <c r="CM513" s="714"/>
      <c r="CN513" s="714"/>
      <c r="CO513" s="714"/>
      <c r="CP513" s="714"/>
      <c r="CQ513" s="714"/>
      <c r="CR513" s="714"/>
      <c r="CS513" s="714"/>
      <c r="CT513" s="766"/>
      <c r="CU513" s="766"/>
      <c r="CV513" s="766"/>
    </row>
    <row r="514" ht="15.75" customHeight="1">
      <c r="A514" s="714"/>
      <c r="B514" s="760"/>
      <c r="C514" s="593"/>
      <c r="D514" s="593"/>
      <c r="E514" s="593"/>
      <c r="F514" s="593"/>
      <c r="G514" s="761"/>
      <c r="H514" s="761"/>
      <c r="I514" s="761"/>
      <c r="J514" s="761"/>
      <c r="K514" s="761"/>
      <c r="L514" s="761"/>
      <c r="M514" s="762"/>
      <c r="N514" s="714"/>
      <c r="O514" s="714"/>
      <c r="P514" s="714"/>
      <c r="Q514" s="714"/>
      <c r="R514" s="714"/>
      <c r="S514" s="714"/>
      <c r="T514" s="763"/>
      <c r="U514" s="714"/>
      <c r="V514" s="762"/>
      <c r="W514" s="714"/>
      <c r="X514" s="762"/>
      <c r="Y514" s="762"/>
      <c r="Z514" s="762"/>
      <c r="AA514" s="714"/>
      <c r="AB514" s="762"/>
      <c r="AC514" s="714"/>
      <c r="AD514" s="714"/>
      <c r="AE514" s="714"/>
      <c r="AF514" s="714"/>
      <c r="AG514" s="714"/>
      <c r="AH514" s="714"/>
      <c r="AI514" s="714"/>
      <c r="AJ514" s="714"/>
      <c r="AK514" s="714"/>
      <c r="AL514" s="761"/>
      <c r="AM514" s="762"/>
      <c r="AN514" s="762"/>
      <c r="AO514" s="761"/>
      <c r="AP514" s="761"/>
      <c r="AQ514" s="762"/>
      <c r="AR514" s="593"/>
      <c r="AS514" s="714"/>
      <c r="AT514" s="714"/>
      <c r="AU514" s="714"/>
      <c r="AV514" s="714"/>
      <c r="AW514" s="714"/>
      <c r="AX514" s="593"/>
      <c r="AY514" s="714"/>
      <c r="AZ514" s="714"/>
      <c r="BA514" s="714"/>
      <c r="BB514" s="714"/>
      <c r="BC514" s="714"/>
      <c r="BD514" s="593"/>
      <c r="BE514" s="714"/>
      <c r="BF514" s="714"/>
      <c r="BG514" s="714"/>
      <c r="BH514" s="714"/>
      <c r="BI514" s="714"/>
      <c r="BJ514" s="714"/>
      <c r="BK514" s="593"/>
      <c r="BL514" s="714"/>
      <c r="BM514" s="714"/>
      <c r="BN514" s="714"/>
      <c r="BO514" s="714"/>
      <c r="BP514" s="714"/>
      <c r="BQ514" s="593"/>
      <c r="BR514" s="593"/>
      <c r="BS514" s="714"/>
      <c r="BT514" s="714"/>
      <c r="BU514" s="714"/>
      <c r="BV514" s="714"/>
      <c r="BW514" s="593"/>
      <c r="BX514" s="714"/>
      <c r="BY514" s="714"/>
      <c r="BZ514" s="714"/>
      <c r="CA514" s="714"/>
      <c r="CB514" s="714"/>
      <c r="CC514" s="714"/>
      <c r="CD514" s="759"/>
      <c r="CE514" s="714"/>
      <c r="CF514" s="765"/>
      <c r="CG514" s="765"/>
      <c r="CH514" s="765"/>
      <c r="CI514" s="765"/>
      <c r="CJ514" s="765"/>
      <c r="CK514" s="765"/>
      <c r="CL514" s="714"/>
      <c r="CM514" s="714"/>
      <c r="CN514" s="714"/>
      <c r="CO514" s="714"/>
      <c r="CP514" s="714"/>
      <c r="CQ514" s="714"/>
      <c r="CR514" s="714"/>
      <c r="CS514" s="714"/>
      <c r="CT514" s="766"/>
      <c r="CU514" s="766"/>
      <c r="CV514" s="766"/>
    </row>
    <row r="515" ht="15.75" customHeight="1">
      <c r="A515" s="714"/>
      <c r="B515" s="760"/>
      <c r="C515" s="593"/>
      <c r="D515" s="593"/>
      <c r="E515" s="593"/>
      <c r="F515" s="593"/>
      <c r="G515" s="761"/>
      <c r="H515" s="761"/>
      <c r="I515" s="761"/>
      <c r="J515" s="761"/>
      <c r="K515" s="761"/>
      <c r="L515" s="761"/>
      <c r="M515" s="762"/>
      <c r="N515" s="714"/>
      <c r="O515" s="714"/>
      <c r="P515" s="714"/>
      <c r="Q515" s="714"/>
      <c r="R515" s="714"/>
      <c r="S515" s="714"/>
      <c r="T515" s="763"/>
      <c r="U515" s="714"/>
      <c r="V515" s="762"/>
      <c r="W515" s="714"/>
      <c r="X515" s="762"/>
      <c r="Y515" s="762"/>
      <c r="Z515" s="762"/>
      <c r="AA515" s="714"/>
      <c r="AB515" s="762"/>
      <c r="AC515" s="714"/>
      <c r="AD515" s="714"/>
      <c r="AE515" s="714"/>
      <c r="AF515" s="714"/>
      <c r="AG515" s="714"/>
      <c r="AH515" s="714"/>
      <c r="AI515" s="714"/>
      <c r="AJ515" s="714"/>
      <c r="AK515" s="714"/>
      <c r="AL515" s="761"/>
      <c r="AM515" s="762"/>
      <c r="AN515" s="762"/>
      <c r="AO515" s="761"/>
      <c r="AP515" s="761"/>
      <c r="AQ515" s="762"/>
      <c r="AR515" s="593"/>
      <c r="AS515" s="714"/>
      <c r="AT515" s="714"/>
      <c r="AU515" s="714"/>
      <c r="AV515" s="714"/>
      <c r="AW515" s="714"/>
      <c r="AX515" s="593"/>
      <c r="AY515" s="714"/>
      <c r="AZ515" s="714"/>
      <c r="BA515" s="714"/>
      <c r="BB515" s="714"/>
      <c r="BC515" s="714"/>
      <c r="BD515" s="593"/>
      <c r="BE515" s="714"/>
      <c r="BF515" s="714"/>
      <c r="BG515" s="714"/>
      <c r="BH515" s="714"/>
      <c r="BI515" s="714"/>
      <c r="BJ515" s="714"/>
      <c r="BK515" s="593"/>
      <c r="BL515" s="714"/>
      <c r="BM515" s="714"/>
      <c r="BN515" s="714"/>
      <c r="BO515" s="714"/>
      <c r="BP515" s="714"/>
      <c r="BQ515" s="593"/>
      <c r="BR515" s="593"/>
      <c r="BS515" s="714"/>
      <c r="BT515" s="714"/>
      <c r="BU515" s="714"/>
      <c r="BV515" s="714"/>
      <c r="BW515" s="593"/>
      <c r="BX515" s="714"/>
      <c r="BY515" s="714"/>
      <c r="BZ515" s="714"/>
      <c r="CA515" s="714"/>
      <c r="CB515" s="714"/>
      <c r="CC515" s="714"/>
      <c r="CD515" s="759"/>
      <c r="CE515" s="714"/>
      <c r="CF515" s="765"/>
      <c r="CG515" s="765"/>
      <c r="CH515" s="765"/>
      <c r="CI515" s="765"/>
      <c r="CJ515" s="765"/>
      <c r="CK515" s="765"/>
      <c r="CL515" s="714"/>
      <c r="CM515" s="714"/>
      <c r="CN515" s="714"/>
      <c r="CO515" s="714"/>
      <c r="CP515" s="714"/>
      <c r="CQ515" s="714"/>
      <c r="CR515" s="714"/>
      <c r="CS515" s="714"/>
      <c r="CT515" s="766"/>
      <c r="CU515" s="766"/>
      <c r="CV515" s="766"/>
    </row>
    <row r="516" ht="15.75" customHeight="1">
      <c r="A516" s="714"/>
      <c r="B516" s="760"/>
      <c r="C516" s="593"/>
      <c r="D516" s="593"/>
      <c r="E516" s="593"/>
      <c r="F516" s="593"/>
      <c r="G516" s="761"/>
      <c r="H516" s="761"/>
      <c r="I516" s="761"/>
      <c r="J516" s="761"/>
      <c r="K516" s="761"/>
      <c r="L516" s="761"/>
      <c r="M516" s="762"/>
      <c r="N516" s="714"/>
      <c r="O516" s="714"/>
      <c r="P516" s="714"/>
      <c r="Q516" s="714"/>
      <c r="R516" s="714"/>
      <c r="S516" s="714"/>
      <c r="T516" s="763"/>
      <c r="U516" s="714"/>
      <c r="V516" s="762"/>
      <c r="W516" s="714"/>
      <c r="X516" s="762"/>
      <c r="Y516" s="762"/>
      <c r="Z516" s="762"/>
      <c r="AA516" s="714"/>
      <c r="AB516" s="762"/>
      <c r="AC516" s="714"/>
      <c r="AD516" s="714"/>
      <c r="AE516" s="714"/>
      <c r="AF516" s="714"/>
      <c r="AG516" s="714"/>
      <c r="AH516" s="714"/>
      <c r="AI516" s="714"/>
      <c r="AJ516" s="714"/>
      <c r="AK516" s="714"/>
      <c r="AL516" s="761"/>
      <c r="AM516" s="762"/>
      <c r="AN516" s="762"/>
      <c r="AO516" s="761"/>
      <c r="AP516" s="761"/>
      <c r="AQ516" s="762"/>
      <c r="AR516" s="593"/>
      <c r="AS516" s="714"/>
      <c r="AT516" s="714"/>
      <c r="AU516" s="714"/>
      <c r="AV516" s="714"/>
      <c r="AW516" s="714"/>
      <c r="AX516" s="593"/>
      <c r="AY516" s="714"/>
      <c r="AZ516" s="714"/>
      <c r="BA516" s="714"/>
      <c r="BB516" s="714"/>
      <c r="BC516" s="714"/>
      <c r="BD516" s="593"/>
      <c r="BE516" s="714"/>
      <c r="BF516" s="714"/>
      <c r="BG516" s="714"/>
      <c r="BH516" s="714"/>
      <c r="BI516" s="714"/>
      <c r="BJ516" s="714"/>
      <c r="BK516" s="593"/>
      <c r="BL516" s="714"/>
      <c r="BM516" s="714"/>
      <c r="BN516" s="714"/>
      <c r="BO516" s="714"/>
      <c r="BP516" s="714"/>
      <c r="BQ516" s="593"/>
      <c r="BR516" s="593"/>
      <c r="BS516" s="714"/>
      <c r="BT516" s="714"/>
      <c r="BU516" s="714"/>
      <c r="BV516" s="714"/>
      <c r="BW516" s="593"/>
      <c r="BX516" s="714"/>
      <c r="BY516" s="714"/>
      <c r="BZ516" s="714"/>
      <c r="CA516" s="714"/>
      <c r="CB516" s="714"/>
      <c r="CC516" s="714"/>
      <c r="CD516" s="759"/>
      <c r="CE516" s="714"/>
      <c r="CF516" s="765"/>
      <c r="CG516" s="765"/>
      <c r="CH516" s="765"/>
      <c r="CI516" s="765"/>
      <c r="CJ516" s="765"/>
      <c r="CK516" s="765"/>
      <c r="CL516" s="714"/>
      <c r="CM516" s="714"/>
      <c r="CN516" s="714"/>
      <c r="CO516" s="714"/>
      <c r="CP516" s="714"/>
      <c r="CQ516" s="714"/>
      <c r="CR516" s="714"/>
      <c r="CS516" s="714"/>
      <c r="CT516" s="766"/>
      <c r="CU516" s="766"/>
      <c r="CV516" s="766"/>
    </row>
    <row r="517" ht="15.75" customHeight="1">
      <c r="A517" s="714"/>
      <c r="B517" s="760"/>
      <c r="C517" s="593"/>
      <c r="D517" s="593"/>
      <c r="E517" s="593"/>
      <c r="F517" s="593"/>
      <c r="G517" s="761"/>
      <c r="H517" s="761"/>
      <c r="I517" s="761"/>
      <c r="J517" s="761"/>
      <c r="K517" s="761"/>
      <c r="L517" s="761"/>
      <c r="M517" s="762"/>
      <c r="N517" s="714"/>
      <c r="O517" s="714"/>
      <c r="P517" s="714"/>
      <c r="Q517" s="714"/>
      <c r="R517" s="714"/>
      <c r="S517" s="714"/>
      <c r="T517" s="763"/>
      <c r="U517" s="714"/>
      <c r="V517" s="762"/>
      <c r="W517" s="714"/>
      <c r="X517" s="762"/>
      <c r="Y517" s="762"/>
      <c r="Z517" s="762"/>
      <c r="AA517" s="714"/>
      <c r="AB517" s="762"/>
      <c r="AC517" s="714"/>
      <c r="AD517" s="714"/>
      <c r="AE517" s="714"/>
      <c r="AF517" s="714"/>
      <c r="AG517" s="714"/>
      <c r="AH517" s="714"/>
      <c r="AI517" s="714"/>
      <c r="AJ517" s="714"/>
      <c r="AK517" s="714"/>
      <c r="AL517" s="761"/>
      <c r="AM517" s="762"/>
      <c r="AN517" s="762"/>
      <c r="AO517" s="761"/>
      <c r="AP517" s="761"/>
      <c r="AQ517" s="762"/>
      <c r="AR517" s="593"/>
      <c r="AS517" s="714"/>
      <c r="AT517" s="714"/>
      <c r="AU517" s="714"/>
      <c r="AV517" s="714"/>
      <c r="AW517" s="714"/>
      <c r="AX517" s="593"/>
      <c r="AY517" s="714"/>
      <c r="AZ517" s="714"/>
      <c r="BA517" s="714"/>
      <c r="BB517" s="714"/>
      <c r="BC517" s="714"/>
      <c r="BD517" s="593"/>
      <c r="BE517" s="714"/>
      <c r="BF517" s="714"/>
      <c r="BG517" s="714"/>
      <c r="BH517" s="714"/>
      <c r="BI517" s="714"/>
      <c r="BJ517" s="714"/>
      <c r="BK517" s="593"/>
      <c r="BL517" s="714"/>
      <c r="BM517" s="714"/>
      <c r="BN517" s="714"/>
      <c r="BO517" s="714"/>
      <c r="BP517" s="714"/>
      <c r="BQ517" s="593"/>
      <c r="BR517" s="593"/>
      <c r="BS517" s="714"/>
      <c r="BT517" s="714"/>
      <c r="BU517" s="714"/>
      <c r="BV517" s="714"/>
      <c r="BW517" s="593"/>
      <c r="BX517" s="714"/>
      <c r="BY517" s="714"/>
      <c r="BZ517" s="714"/>
      <c r="CA517" s="714"/>
      <c r="CB517" s="714"/>
      <c r="CC517" s="714"/>
      <c r="CD517" s="759"/>
      <c r="CE517" s="714"/>
      <c r="CF517" s="765"/>
      <c r="CG517" s="765"/>
      <c r="CH517" s="765"/>
      <c r="CI517" s="765"/>
      <c r="CJ517" s="765"/>
      <c r="CK517" s="765"/>
      <c r="CL517" s="714"/>
      <c r="CM517" s="714"/>
      <c r="CN517" s="714"/>
      <c r="CO517" s="714"/>
      <c r="CP517" s="714"/>
      <c r="CQ517" s="714"/>
      <c r="CR517" s="714"/>
      <c r="CS517" s="714"/>
      <c r="CT517" s="766"/>
      <c r="CU517" s="766"/>
      <c r="CV517" s="766"/>
    </row>
    <row r="518" ht="15.75" customHeight="1">
      <c r="A518" s="714"/>
      <c r="B518" s="760"/>
      <c r="C518" s="593"/>
      <c r="D518" s="593"/>
      <c r="E518" s="593"/>
      <c r="F518" s="593"/>
      <c r="G518" s="761"/>
      <c r="H518" s="761"/>
      <c r="I518" s="761"/>
      <c r="J518" s="761"/>
      <c r="K518" s="761"/>
      <c r="L518" s="761"/>
      <c r="M518" s="762"/>
      <c r="N518" s="714"/>
      <c r="O518" s="714"/>
      <c r="P518" s="714"/>
      <c r="Q518" s="714"/>
      <c r="R518" s="714"/>
      <c r="S518" s="714"/>
      <c r="T518" s="763"/>
      <c r="U518" s="714"/>
      <c r="V518" s="762"/>
      <c r="W518" s="714"/>
      <c r="X518" s="762"/>
      <c r="Y518" s="762"/>
      <c r="Z518" s="762"/>
      <c r="AA518" s="714"/>
      <c r="AB518" s="762"/>
      <c r="AC518" s="714"/>
      <c r="AD518" s="714"/>
      <c r="AE518" s="714"/>
      <c r="AF518" s="714"/>
      <c r="AG518" s="714"/>
      <c r="AH518" s="714"/>
      <c r="AI518" s="714"/>
      <c r="AJ518" s="714"/>
      <c r="AK518" s="714"/>
      <c r="AL518" s="761"/>
      <c r="AM518" s="762"/>
      <c r="AN518" s="762"/>
      <c r="AO518" s="761"/>
      <c r="AP518" s="761"/>
      <c r="AQ518" s="762"/>
      <c r="AR518" s="593"/>
      <c r="AS518" s="714"/>
      <c r="AT518" s="714"/>
      <c r="AU518" s="714"/>
      <c r="AV518" s="714"/>
      <c r="AW518" s="714"/>
      <c r="AX518" s="593"/>
      <c r="AY518" s="714"/>
      <c r="AZ518" s="714"/>
      <c r="BA518" s="714"/>
      <c r="BB518" s="714"/>
      <c r="BC518" s="714"/>
      <c r="BD518" s="593"/>
      <c r="BE518" s="714"/>
      <c r="BF518" s="714"/>
      <c r="BG518" s="714"/>
      <c r="BH518" s="714"/>
      <c r="BI518" s="714"/>
      <c r="BJ518" s="714"/>
      <c r="BK518" s="593"/>
      <c r="BL518" s="714"/>
      <c r="BM518" s="714"/>
      <c r="BN518" s="714"/>
      <c r="BO518" s="714"/>
      <c r="BP518" s="714"/>
      <c r="BQ518" s="593"/>
      <c r="BR518" s="593"/>
      <c r="BS518" s="714"/>
      <c r="BT518" s="714"/>
      <c r="BU518" s="714"/>
      <c r="BV518" s="714"/>
      <c r="BW518" s="593"/>
      <c r="BX518" s="714"/>
      <c r="BY518" s="714"/>
      <c r="BZ518" s="714"/>
      <c r="CA518" s="714"/>
      <c r="CB518" s="714"/>
      <c r="CC518" s="714"/>
      <c r="CD518" s="759"/>
      <c r="CE518" s="714"/>
      <c r="CF518" s="765"/>
      <c r="CG518" s="765"/>
      <c r="CH518" s="765"/>
      <c r="CI518" s="765"/>
      <c r="CJ518" s="765"/>
      <c r="CK518" s="765"/>
      <c r="CL518" s="714"/>
      <c r="CM518" s="714"/>
      <c r="CN518" s="714"/>
      <c r="CO518" s="714"/>
      <c r="CP518" s="714"/>
      <c r="CQ518" s="714"/>
      <c r="CR518" s="714"/>
      <c r="CS518" s="714"/>
      <c r="CT518" s="766"/>
      <c r="CU518" s="766"/>
      <c r="CV518" s="766"/>
    </row>
    <row r="519" ht="15.75" customHeight="1">
      <c r="A519" s="714"/>
      <c r="B519" s="760"/>
      <c r="C519" s="593"/>
      <c r="D519" s="593"/>
      <c r="E519" s="593"/>
      <c r="F519" s="593"/>
      <c r="G519" s="761"/>
      <c r="H519" s="761"/>
      <c r="I519" s="761"/>
      <c r="J519" s="761"/>
      <c r="K519" s="761"/>
      <c r="L519" s="761"/>
      <c r="M519" s="762"/>
      <c r="N519" s="714"/>
      <c r="O519" s="714"/>
      <c r="P519" s="714"/>
      <c r="Q519" s="714"/>
      <c r="R519" s="714"/>
      <c r="S519" s="714"/>
      <c r="T519" s="763"/>
      <c r="U519" s="714"/>
      <c r="V519" s="762"/>
      <c r="W519" s="714"/>
      <c r="X519" s="762"/>
      <c r="Y519" s="762"/>
      <c r="Z519" s="762"/>
      <c r="AA519" s="714"/>
      <c r="AB519" s="762"/>
      <c r="AC519" s="714"/>
      <c r="AD519" s="714"/>
      <c r="AE519" s="714"/>
      <c r="AF519" s="714"/>
      <c r="AG519" s="714"/>
      <c r="AH519" s="714"/>
      <c r="AI519" s="714"/>
      <c r="AJ519" s="714"/>
      <c r="AK519" s="714"/>
      <c r="AL519" s="761"/>
      <c r="AM519" s="762"/>
      <c r="AN519" s="762"/>
      <c r="AO519" s="761"/>
      <c r="AP519" s="761"/>
      <c r="AQ519" s="762"/>
      <c r="AR519" s="593"/>
      <c r="AS519" s="714"/>
      <c r="AT519" s="714"/>
      <c r="AU519" s="714"/>
      <c r="AV519" s="714"/>
      <c r="AW519" s="714"/>
      <c r="AX519" s="593"/>
      <c r="AY519" s="714"/>
      <c r="AZ519" s="714"/>
      <c r="BA519" s="714"/>
      <c r="BB519" s="714"/>
      <c r="BC519" s="714"/>
      <c r="BD519" s="593"/>
      <c r="BE519" s="714"/>
      <c r="BF519" s="714"/>
      <c r="BG519" s="714"/>
      <c r="BH519" s="714"/>
      <c r="BI519" s="714"/>
      <c r="BJ519" s="714"/>
      <c r="BK519" s="593"/>
      <c r="BL519" s="714"/>
      <c r="BM519" s="714"/>
      <c r="BN519" s="714"/>
      <c r="BO519" s="714"/>
      <c r="BP519" s="714"/>
      <c r="BQ519" s="593"/>
      <c r="BR519" s="593"/>
      <c r="BS519" s="714"/>
      <c r="BT519" s="714"/>
      <c r="BU519" s="714"/>
      <c r="BV519" s="714"/>
      <c r="BW519" s="593"/>
      <c r="BX519" s="714"/>
      <c r="BY519" s="714"/>
      <c r="BZ519" s="714"/>
      <c r="CA519" s="714"/>
      <c r="CB519" s="714"/>
      <c r="CC519" s="714"/>
      <c r="CD519" s="759"/>
      <c r="CE519" s="714"/>
      <c r="CF519" s="765"/>
      <c r="CG519" s="765"/>
      <c r="CH519" s="765"/>
      <c r="CI519" s="765"/>
      <c r="CJ519" s="765"/>
      <c r="CK519" s="765"/>
      <c r="CL519" s="714"/>
      <c r="CM519" s="714"/>
      <c r="CN519" s="714"/>
      <c r="CO519" s="714"/>
      <c r="CP519" s="714"/>
      <c r="CQ519" s="714"/>
      <c r="CR519" s="714"/>
      <c r="CS519" s="714"/>
      <c r="CT519" s="766"/>
      <c r="CU519" s="766"/>
      <c r="CV519" s="766"/>
    </row>
    <row r="520" ht="15.75" customHeight="1">
      <c r="A520" s="714"/>
      <c r="B520" s="760"/>
      <c r="C520" s="593"/>
      <c r="D520" s="593"/>
      <c r="E520" s="593"/>
      <c r="F520" s="593"/>
      <c r="G520" s="761"/>
      <c r="H520" s="761"/>
      <c r="I520" s="761"/>
      <c r="J520" s="761"/>
      <c r="K520" s="761"/>
      <c r="L520" s="761"/>
      <c r="M520" s="762"/>
      <c r="N520" s="714"/>
      <c r="O520" s="714"/>
      <c r="P520" s="714"/>
      <c r="Q520" s="714"/>
      <c r="R520" s="714"/>
      <c r="S520" s="714"/>
      <c r="T520" s="763"/>
      <c r="U520" s="714"/>
      <c r="V520" s="762"/>
      <c r="W520" s="714"/>
      <c r="X520" s="762"/>
      <c r="Y520" s="762"/>
      <c r="Z520" s="762"/>
      <c r="AA520" s="714"/>
      <c r="AB520" s="762"/>
      <c r="AC520" s="714"/>
      <c r="AD520" s="714"/>
      <c r="AE520" s="714"/>
      <c r="AF520" s="714"/>
      <c r="AG520" s="714"/>
      <c r="AH520" s="714"/>
      <c r="AI520" s="714"/>
      <c r="AJ520" s="714"/>
      <c r="AK520" s="714"/>
      <c r="AL520" s="761"/>
      <c r="AM520" s="762"/>
      <c r="AN520" s="762"/>
      <c r="AO520" s="761"/>
      <c r="AP520" s="761"/>
      <c r="AQ520" s="762"/>
      <c r="AR520" s="593"/>
      <c r="AS520" s="714"/>
      <c r="AT520" s="714"/>
      <c r="AU520" s="714"/>
      <c r="AV520" s="714"/>
      <c r="AW520" s="714"/>
      <c r="AX520" s="593"/>
      <c r="AY520" s="714"/>
      <c r="AZ520" s="714"/>
      <c r="BA520" s="714"/>
      <c r="BB520" s="714"/>
      <c r="BC520" s="714"/>
      <c r="BD520" s="593"/>
      <c r="BE520" s="714"/>
      <c r="BF520" s="714"/>
      <c r="BG520" s="714"/>
      <c r="BH520" s="714"/>
      <c r="BI520" s="714"/>
      <c r="BJ520" s="714"/>
      <c r="BK520" s="593"/>
      <c r="BL520" s="714"/>
      <c r="BM520" s="714"/>
      <c r="BN520" s="714"/>
      <c r="BO520" s="714"/>
      <c r="BP520" s="714"/>
      <c r="BQ520" s="593"/>
      <c r="BR520" s="593"/>
      <c r="BS520" s="714"/>
      <c r="BT520" s="714"/>
      <c r="BU520" s="714"/>
      <c r="BV520" s="714"/>
      <c r="BW520" s="593"/>
      <c r="BX520" s="714"/>
      <c r="BY520" s="714"/>
      <c r="BZ520" s="714"/>
      <c r="CA520" s="714"/>
      <c r="CB520" s="714"/>
      <c r="CC520" s="714"/>
      <c r="CD520" s="759"/>
      <c r="CE520" s="714"/>
      <c r="CF520" s="765"/>
      <c r="CG520" s="765"/>
      <c r="CH520" s="765"/>
      <c r="CI520" s="765"/>
      <c r="CJ520" s="765"/>
      <c r="CK520" s="765"/>
      <c r="CL520" s="714"/>
      <c r="CM520" s="714"/>
      <c r="CN520" s="714"/>
      <c r="CO520" s="714"/>
      <c r="CP520" s="714"/>
      <c r="CQ520" s="714"/>
      <c r="CR520" s="714"/>
      <c r="CS520" s="714"/>
      <c r="CT520" s="766"/>
      <c r="CU520" s="766"/>
      <c r="CV520" s="766"/>
    </row>
    <row r="521" ht="15.75" customHeight="1">
      <c r="A521" s="714"/>
      <c r="B521" s="760"/>
      <c r="C521" s="593"/>
      <c r="D521" s="593"/>
      <c r="E521" s="593"/>
      <c r="F521" s="593"/>
      <c r="G521" s="761"/>
      <c r="H521" s="761"/>
      <c r="I521" s="761"/>
      <c r="J521" s="761"/>
      <c r="K521" s="761"/>
      <c r="L521" s="761"/>
      <c r="M521" s="762"/>
      <c r="N521" s="714"/>
      <c r="O521" s="714"/>
      <c r="P521" s="714"/>
      <c r="Q521" s="714"/>
      <c r="R521" s="714"/>
      <c r="S521" s="714"/>
      <c r="T521" s="763"/>
      <c r="U521" s="714"/>
      <c r="V521" s="762"/>
      <c r="W521" s="714"/>
      <c r="X521" s="762"/>
      <c r="Y521" s="762"/>
      <c r="Z521" s="762"/>
      <c r="AA521" s="714"/>
      <c r="AB521" s="762"/>
      <c r="AC521" s="714"/>
      <c r="AD521" s="714"/>
      <c r="AE521" s="714"/>
      <c r="AF521" s="714"/>
      <c r="AG521" s="714"/>
      <c r="AH521" s="714"/>
      <c r="AI521" s="714"/>
      <c r="AJ521" s="714"/>
      <c r="AK521" s="714"/>
      <c r="AL521" s="761"/>
      <c r="AM521" s="762"/>
      <c r="AN521" s="762"/>
      <c r="AO521" s="761"/>
      <c r="AP521" s="761"/>
      <c r="AQ521" s="762"/>
      <c r="AR521" s="593"/>
      <c r="AS521" s="714"/>
      <c r="AT521" s="714"/>
      <c r="AU521" s="714"/>
      <c r="AV521" s="714"/>
      <c r="AW521" s="714"/>
      <c r="AX521" s="593"/>
      <c r="AY521" s="714"/>
      <c r="AZ521" s="714"/>
      <c r="BA521" s="714"/>
      <c r="BB521" s="714"/>
      <c r="BC521" s="714"/>
      <c r="BD521" s="593"/>
      <c r="BE521" s="714"/>
      <c r="BF521" s="714"/>
      <c r="BG521" s="714"/>
      <c r="BH521" s="714"/>
      <c r="BI521" s="714"/>
      <c r="BJ521" s="714"/>
      <c r="BK521" s="593"/>
      <c r="BL521" s="714"/>
      <c r="BM521" s="714"/>
      <c r="BN521" s="714"/>
      <c r="BO521" s="714"/>
      <c r="BP521" s="714"/>
      <c r="BQ521" s="593"/>
      <c r="BR521" s="593"/>
      <c r="BS521" s="714"/>
      <c r="BT521" s="714"/>
      <c r="BU521" s="714"/>
      <c r="BV521" s="714"/>
      <c r="BW521" s="593"/>
      <c r="BX521" s="714"/>
      <c r="BY521" s="714"/>
      <c r="BZ521" s="714"/>
      <c r="CA521" s="714"/>
      <c r="CB521" s="714"/>
      <c r="CC521" s="714"/>
      <c r="CD521" s="759"/>
      <c r="CE521" s="714"/>
      <c r="CF521" s="765"/>
      <c r="CG521" s="765"/>
      <c r="CH521" s="765"/>
      <c r="CI521" s="765"/>
      <c r="CJ521" s="765"/>
      <c r="CK521" s="765"/>
      <c r="CL521" s="714"/>
      <c r="CM521" s="714"/>
      <c r="CN521" s="714"/>
      <c r="CO521" s="714"/>
      <c r="CP521" s="714"/>
      <c r="CQ521" s="714"/>
      <c r="CR521" s="714"/>
      <c r="CS521" s="714"/>
      <c r="CT521" s="766"/>
      <c r="CU521" s="766"/>
      <c r="CV521" s="766"/>
    </row>
    <row r="522" ht="15.75" customHeight="1">
      <c r="A522" s="714"/>
      <c r="B522" s="760"/>
      <c r="C522" s="593"/>
      <c r="D522" s="593"/>
      <c r="E522" s="593"/>
      <c r="F522" s="593"/>
      <c r="G522" s="761"/>
      <c r="H522" s="761"/>
      <c r="I522" s="761"/>
      <c r="J522" s="761"/>
      <c r="K522" s="761"/>
      <c r="L522" s="761"/>
      <c r="M522" s="762"/>
      <c r="N522" s="714"/>
      <c r="O522" s="714"/>
      <c r="P522" s="714"/>
      <c r="Q522" s="714"/>
      <c r="R522" s="714"/>
      <c r="S522" s="714"/>
      <c r="T522" s="763"/>
      <c r="U522" s="714"/>
      <c r="V522" s="762"/>
      <c r="W522" s="714"/>
      <c r="X522" s="762"/>
      <c r="Y522" s="762"/>
      <c r="Z522" s="762"/>
      <c r="AA522" s="714"/>
      <c r="AB522" s="762"/>
      <c r="AC522" s="714"/>
      <c r="AD522" s="714"/>
      <c r="AE522" s="714"/>
      <c r="AF522" s="714"/>
      <c r="AG522" s="714"/>
      <c r="AH522" s="714"/>
      <c r="AI522" s="714"/>
      <c r="AJ522" s="714"/>
      <c r="AK522" s="714"/>
      <c r="AL522" s="761"/>
      <c r="AM522" s="762"/>
      <c r="AN522" s="762"/>
      <c r="AO522" s="761"/>
      <c r="AP522" s="761"/>
      <c r="AQ522" s="762"/>
      <c r="AR522" s="593"/>
      <c r="AS522" s="714"/>
      <c r="AT522" s="714"/>
      <c r="AU522" s="714"/>
      <c r="AV522" s="714"/>
      <c r="AW522" s="714"/>
      <c r="AX522" s="593"/>
      <c r="AY522" s="714"/>
      <c r="AZ522" s="714"/>
      <c r="BA522" s="714"/>
      <c r="BB522" s="714"/>
      <c r="BC522" s="714"/>
      <c r="BD522" s="593"/>
      <c r="BE522" s="714"/>
      <c r="BF522" s="714"/>
      <c r="BG522" s="714"/>
      <c r="BH522" s="714"/>
      <c r="BI522" s="714"/>
      <c r="BJ522" s="714"/>
      <c r="BK522" s="593"/>
      <c r="BL522" s="714"/>
      <c r="BM522" s="714"/>
      <c r="BN522" s="714"/>
      <c r="BO522" s="714"/>
      <c r="BP522" s="714"/>
      <c r="BQ522" s="593"/>
      <c r="BR522" s="593"/>
      <c r="BS522" s="714"/>
      <c r="BT522" s="714"/>
      <c r="BU522" s="714"/>
      <c r="BV522" s="714"/>
      <c r="BW522" s="593"/>
      <c r="BX522" s="714"/>
      <c r="BY522" s="714"/>
      <c r="BZ522" s="714"/>
      <c r="CA522" s="714"/>
      <c r="CB522" s="714"/>
      <c r="CC522" s="714"/>
      <c r="CD522" s="759"/>
      <c r="CE522" s="714"/>
      <c r="CF522" s="765"/>
      <c r="CG522" s="765"/>
      <c r="CH522" s="765"/>
      <c r="CI522" s="765"/>
      <c r="CJ522" s="765"/>
      <c r="CK522" s="765"/>
      <c r="CL522" s="714"/>
      <c r="CM522" s="714"/>
      <c r="CN522" s="714"/>
      <c r="CO522" s="714"/>
      <c r="CP522" s="714"/>
      <c r="CQ522" s="714"/>
      <c r="CR522" s="714"/>
      <c r="CS522" s="714"/>
      <c r="CT522" s="766"/>
      <c r="CU522" s="766"/>
      <c r="CV522" s="766"/>
    </row>
    <row r="523" ht="15.75" customHeight="1">
      <c r="A523" s="714"/>
      <c r="B523" s="760"/>
      <c r="C523" s="593"/>
      <c r="D523" s="593"/>
      <c r="E523" s="593"/>
      <c r="F523" s="593"/>
      <c r="G523" s="761"/>
      <c r="H523" s="761"/>
      <c r="I523" s="761"/>
      <c r="J523" s="761"/>
      <c r="K523" s="761"/>
      <c r="L523" s="761"/>
      <c r="M523" s="762"/>
      <c r="N523" s="714"/>
      <c r="O523" s="714"/>
      <c r="P523" s="714"/>
      <c r="Q523" s="714"/>
      <c r="R523" s="714"/>
      <c r="S523" s="714"/>
      <c r="T523" s="763"/>
      <c r="U523" s="714"/>
      <c r="V523" s="762"/>
      <c r="W523" s="714"/>
      <c r="X523" s="762"/>
      <c r="Y523" s="762"/>
      <c r="Z523" s="762"/>
      <c r="AA523" s="714"/>
      <c r="AB523" s="762"/>
      <c r="AC523" s="714"/>
      <c r="AD523" s="714"/>
      <c r="AE523" s="714"/>
      <c r="AF523" s="714"/>
      <c r="AG523" s="714"/>
      <c r="AH523" s="714"/>
      <c r="AI523" s="714"/>
      <c r="AJ523" s="714"/>
      <c r="AK523" s="714"/>
      <c r="AL523" s="761"/>
      <c r="AM523" s="762"/>
      <c r="AN523" s="762"/>
      <c r="AO523" s="761"/>
      <c r="AP523" s="761"/>
      <c r="AQ523" s="762"/>
      <c r="AR523" s="593"/>
      <c r="AS523" s="714"/>
      <c r="AT523" s="714"/>
      <c r="AU523" s="714"/>
      <c r="AV523" s="714"/>
      <c r="AW523" s="714"/>
      <c r="AX523" s="593"/>
      <c r="AY523" s="714"/>
      <c r="AZ523" s="714"/>
      <c r="BA523" s="714"/>
      <c r="BB523" s="714"/>
      <c r="BC523" s="714"/>
      <c r="BD523" s="593"/>
      <c r="BE523" s="714"/>
      <c r="BF523" s="714"/>
      <c r="BG523" s="714"/>
      <c r="BH523" s="714"/>
      <c r="BI523" s="714"/>
      <c r="BJ523" s="714"/>
      <c r="BK523" s="593"/>
      <c r="BL523" s="714"/>
      <c r="BM523" s="714"/>
      <c r="BN523" s="714"/>
      <c r="BO523" s="714"/>
      <c r="BP523" s="714"/>
      <c r="BQ523" s="593"/>
      <c r="BR523" s="593"/>
      <c r="BS523" s="714"/>
      <c r="BT523" s="714"/>
      <c r="BU523" s="714"/>
      <c r="BV523" s="714"/>
      <c r="BW523" s="593"/>
      <c r="BX523" s="714"/>
      <c r="BY523" s="714"/>
      <c r="BZ523" s="714"/>
      <c r="CA523" s="714"/>
      <c r="CB523" s="714"/>
      <c r="CC523" s="714"/>
      <c r="CD523" s="759"/>
      <c r="CE523" s="714"/>
      <c r="CF523" s="765"/>
      <c r="CG523" s="765"/>
      <c r="CH523" s="765"/>
      <c r="CI523" s="765"/>
      <c r="CJ523" s="765"/>
      <c r="CK523" s="765"/>
      <c r="CL523" s="714"/>
      <c r="CM523" s="714"/>
      <c r="CN523" s="714"/>
      <c r="CO523" s="714"/>
      <c r="CP523" s="714"/>
      <c r="CQ523" s="714"/>
      <c r="CR523" s="714"/>
      <c r="CS523" s="714"/>
      <c r="CT523" s="766"/>
      <c r="CU523" s="766"/>
      <c r="CV523" s="766"/>
    </row>
    <row r="524" ht="15.75" customHeight="1">
      <c r="A524" s="714"/>
      <c r="B524" s="760"/>
      <c r="C524" s="593"/>
      <c r="D524" s="593"/>
      <c r="E524" s="593"/>
      <c r="F524" s="593"/>
      <c r="G524" s="761"/>
      <c r="H524" s="761"/>
      <c r="I524" s="761"/>
      <c r="J524" s="761"/>
      <c r="K524" s="761"/>
      <c r="L524" s="761"/>
      <c r="M524" s="762"/>
      <c r="N524" s="714"/>
      <c r="O524" s="714"/>
      <c r="P524" s="714"/>
      <c r="Q524" s="714"/>
      <c r="R524" s="714"/>
      <c r="S524" s="714"/>
      <c r="T524" s="763"/>
      <c r="U524" s="714"/>
      <c r="V524" s="762"/>
      <c r="W524" s="714"/>
      <c r="X524" s="762"/>
      <c r="Y524" s="762"/>
      <c r="Z524" s="762"/>
      <c r="AA524" s="714"/>
      <c r="AB524" s="762"/>
      <c r="AC524" s="714"/>
      <c r="AD524" s="714"/>
      <c r="AE524" s="714"/>
      <c r="AF524" s="714"/>
      <c r="AG524" s="714"/>
      <c r="AH524" s="714"/>
      <c r="AI524" s="714"/>
      <c r="AJ524" s="714"/>
      <c r="AK524" s="714"/>
      <c r="AL524" s="761"/>
      <c r="AM524" s="762"/>
      <c r="AN524" s="762"/>
      <c r="AO524" s="761"/>
      <c r="AP524" s="761"/>
      <c r="AQ524" s="762"/>
      <c r="AR524" s="593"/>
      <c r="AS524" s="714"/>
      <c r="AT524" s="714"/>
      <c r="AU524" s="714"/>
      <c r="AV524" s="714"/>
      <c r="AW524" s="714"/>
      <c r="AX524" s="593"/>
      <c r="AY524" s="714"/>
      <c r="AZ524" s="714"/>
      <c r="BA524" s="714"/>
      <c r="BB524" s="714"/>
      <c r="BC524" s="714"/>
      <c r="BD524" s="593"/>
      <c r="BE524" s="714"/>
      <c r="BF524" s="714"/>
      <c r="BG524" s="714"/>
      <c r="BH524" s="714"/>
      <c r="BI524" s="714"/>
      <c r="BJ524" s="714"/>
      <c r="BK524" s="593"/>
      <c r="BL524" s="714"/>
      <c r="BM524" s="714"/>
      <c r="BN524" s="714"/>
      <c r="BO524" s="714"/>
      <c r="BP524" s="714"/>
      <c r="BQ524" s="593"/>
      <c r="BR524" s="593"/>
      <c r="BS524" s="714"/>
      <c r="BT524" s="714"/>
      <c r="BU524" s="714"/>
      <c r="BV524" s="714"/>
      <c r="BW524" s="593"/>
      <c r="BX524" s="714"/>
      <c r="BY524" s="714"/>
      <c r="BZ524" s="714"/>
      <c r="CA524" s="714"/>
      <c r="CB524" s="714"/>
      <c r="CC524" s="714"/>
      <c r="CD524" s="759"/>
      <c r="CE524" s="714"/>
      <c r="CF524" s="765"/>
      <c r="CG524" s="765"/>
      <c r="CH524" s="765"/>
      <c r="CI524" s="765"/>
      <c r="CJ524" s="765"/>
      <c r="CK524" s="765"/>
      <c r="CL524" s="714"/>
      <c r="CM524" s="714"/>
      <c r="CN524" s="714"/>
      <c r="CO524" s="714"/>
      <c r="CP524" s="714"/>
      <c r="CQ524" s="714"/>
      <c r="CR524" s="714"/>
      <c r="CS524" s="714"/>
      <c r="CT524" s="766"/>
      <c r="CU524" s="766"/>
      <c r="CV524" s="766"/>
    </row>
    <row r="525" ht="15.75" customHeight="1">
      <c r="A525" s="714"/>
      <c r="B525" s="760"/>
      <c r="C525" s="593"/>
      <c r="D525" s="593"/>
      <c r="E525" s="593"/>
      <c r="F525" s="593"/>
      <c r="G525" s="761"/>
      <c r="H525" s="761"/>
      <c r="I525" s="761"/>
      <c r="J525" s="761"/>
      <c r="K525" s="761"/>
      <c r="L525" s="761"/>
      <c r="M525" s="762"/>
      <c r="N525" s="714"/>
      <c r="O525" s="714"/>
      <c r="P525" s="714"/>
      <c r="Q525" s="714"/>
      <c r="R525" s="714"/>
      <c r="S525" s="714"/>
      <c r="T525" s="763"/>
      <c r="U525" s="714"/>
      <c r="V525" s="762"/>
      <c r="W525" s="714"/>
      <c r="X525" s="762"/>
      <c r="Y525" s="762"/>
      <c r="Z525" s="762"/>
      <c r="AA525" s="714"/>
      <c r="AB525" s="762"/>
      <c r="AC525" s="714"/>
      <c r="AD525" s="714"/>
      <c r="AE525" s="714"/>
      <c r="AF525" s="714"/>
      <c r="AG525" s="714"/>
      <c r="AH525" s="714"/>
      <c r="AI525" s="714"/>
      <c r="AJ525" s="714"/>
      <c r="AK525" s="714"/>
      <c r="AL525" s="761"/>
      <c r="AM525" s="762"/>
      <c r="AN525" s="762"/>
      <c r="AO525" s="761"/>
      <c r="AP525" s="761"/>
      <c r="AQ525" s="762"/>
      <c r="AR525" s="593"/>
      <c r="AS525" s="714"/>
      <c r="AT525" s="714"/>
      <c r="AU525" s="714"/>
      <c r="AV525" s="714"/>
      <c r="AW525" s="714"/>
      <c r="AX525" s="593"/>
      <c r="AY525" s="714"/>
      <c r="AZ525" s="714"/>
      <c r="BA525" s="714"/>
      <c r="BB525" s="714"/>
      <c r="BC525" s="714"/>
      <c r="BD525" s="593"/>
      <c r="BE525" s="714"/>
      <c r="BF525" s="714"/>
      <c r="BG525" s="714"/>
      <c r="BH525" s="714"/>
      <c r="BI525" s="714"/>
      <c r="BJ525" s="714"/>
      <c r="BK525" s="593"/>
      <c r="BL525" s="714"/>
      <c r="BM525" s="714"/>
      <c r="BN525" s="714"/>
      <c r="BO525" s="714"/>
      <c r="BP525" s="714"/>
      <c r="BQ525" s="593"/>
      <c r="BR525" s="593"/>
      <c r="BS525" s="714"/>
      <c r="BT525" s="714"/>
      <c r="BU525" s="714"/>
      <c r="BV525" s="714"/>
      <c r="BW525" s="593"/>
      <c r="BX525" s="714"/>
      <c r="BY525" s="714"/>
      <c r="BZ525" s="714"/>
      <c r="CA525" s="714"/>
      <c r="CB525" s="714"/>
      <c r="CC525" s="714"/>
      <c r="CD525" s="759"/>
      <c r="CE525" s="714"/>
      <c r="CF525" s="765"/>
      <c r="CG525" s="765"/>
      <c r="CH525" s="765"/>
      <c r="CI525" s="765"/>
      <c r="CJ525" s="765"/>
      <c r="CK525" s="765"/>
      <c r="CL525" s="714"/>
      <c r="CM525" s="714"/>
      <c r="CN525" s="714"/>
      <c r="CO525" s="714"/>
      <c r="CP525" s="714"/>
      <c r="CQ525" s="714"/>
      <c r="CR525" s="714"/>
      <c r="CS525" s="714"/>
      <c r="CT525" s="766"/>
      <c r="CU525" s="766"/>
      <c r="CV525" s="766"/>
    </row>
    <row r="526" ht="15.75" customHeight="1">
      <c r="A526" s="714"/>
      <c r="B526" s="760"/>
      <c r="C526" s="593"/>
      <c r="D526" s="593"/>
      <c r="E526" s="593"/>
      <c r="F526" s="593"/>
      <c r="G526" s="761"/>
      <c r="H526" s="761"/>
      <c r="I526" s="761"/>
      <c r="J526" s="761"/>
      <c r="K526" s="761"/>
      <c r="L526" s="761"/>
      <c r="M526" s="762"/>
      <c r="N526" s="714"/>
      <c r="O526" s="714"/>
      <c r="P526" s="714"/>
      <c r="Q526" s="714"/>
      <c r="R526" s="714"/>
      <c r="S526" s="714"/>
      <c r="T526" s="763"/>
      <c r="U526" s="714"/>
      <c r="V526" s="762"/>
      <c r="W526" s="714"/>
      <c r="X526" s="762"/>
      <c r="Y526" s="762"/>
      <c r="Z526" s="762"/>
      <c r="AA526" s="714"/>
      <c r="AB526" s="762"/>
      <c r="AC526" s="714"/>
      <c r="AD526" s="714"/>
      <c r="AE526" s="714"/>
      <c r="AF526" s="714"/>
      <c r="AG526" s="714"/>
      <c r="AH526" s="714"/>
      <c r="AI526" s="714"/>
      <c r="AJ526" s="714"/>
      <c r="AK526" s="714"/>
      <c r="AL526" s="761"/>
      <c r="AM526" s="762"/>
      <c r="AN526" s="762"/>
      <c r="AO526" s="761"/>
      <c r="AP526" s="761"/>
      <c r="AQ526" s="762"/>
      <c r="AR526" s="593"/>
      <c r="AS526" s="714"/>
      <c r="AT526" s="714"/>
      <c r="AU526" s="714"/>
      <c r="AV526" s="714"/>
      <c r="AW526" s="714"/>
      <c r="AX526" s="593"/>
      <c r="AY526" s="714"/>
      <c r="AZ526" s="714"/>
      <c r="BA526" s="714"/>
      <c r="BB526" s="714"/>
      <c r="BC526" s="714"/>
      <c r="BD526" s="593"/>
      <c r="BE526" s="714"/>
      <c r="BF526" s="714"/>
      <c r="BG526" s="714"/>
      <c r="BH526" s="714"/>
      <c r="BI526" s="714"/>
      <c r="BJ526" s="714"/>
      <c r="BK526" s="593"/>
      <c r="BL526" s="714"/>
      <c r="BM526" s="714"/>
      <c r="BN526" s="714"/>
      <c r="BO526" s="714"/>
      <c r="BP526" s="714"/>
      <c r="BQ526" s="593"/>
      <c r="BR526" s="593"/>
      <c r="BS526" s="714"/>
      <c r="BT526" s="714"/>
      <c r="BU526" s="714"/>
      <c r="BV526" s="714"/>
      <c r="BW526" s="593"/>
      <c r="BX526" s="714"/>
      <c r="BY526" s="714"/>
      <c r="BZ526" s="714"/>
      <c r="CA526" s="714"/>
      <c r="CB526" s="714"/>
      <c r="CC526" s="714"/>
      <c r="CD526" s="759"/>
      <c r="CE526" s="714"/>
      <c r="CF526" s="765"/>
      <c r="CG526" s="765"/>
      <c r="CH526" s="765"/>
      <c r="CI526" s="765"/>
      <c r="CJ526" s="765"/>
      <c r="CK526" s="765"/>
      <c r="CL526" s="714"/>
      <c r="CM526" s="714"/>
      <c r="CN526" s="714"/>
      <c r="CO526" s="714"/>
      <c r="CP526" s="714"/>
      <c r="CQ526" s="714"/>
      <c r="CR526" s="714"/>
      <c r="CS526" s="714"/>
      <c r="CT526" s="766"/>
      <c r="CU526" s="766"/>
      <c r="CV526" s="766"/>
    </row>
    <row r="527" ht="15.75" customHeight="1">
      <c r="A527" s="714"/>
      <c r="B527" s="760"/>
      <c r="C527" s="593"/>
      <c r="D527" s="593"/>
      <c r="E527" s="593"/>
      <c r="F527" s="593"/>
      <c r="G527" s="761"/>
      <c r="H527" s="761"/>
      <c r="I527" s="761"/>
      <c r="J527" s="761"/>
      <c r="K527" s="761"/>
      <c r="L527" s="761"/>
      <c r="M527" s="762"/>
      <c r="N527" s="714"/>
      <c r="O527" s="714"/>
      <c r="P527" s="714"/>
      <c r="Q527" s="714"/>
      <c r="R527" s="714"/>
      <c r="S527" s="714"/>
      <c r="T527" s="763"/>
      <c r="U527" s="714"/>
      <c r="V527" s="762"/>
      <c r="W527" s="714"/>
      <c r="X527" s="762"/>
      <c r="Y527" s="762"/>
      <c r="Z527" s="762"/>
      <c r="AA527" s="714"/>
      <c r="AB527" s="762"/>
      <c r="AC527" s="714"/>
      <c r="AD527" s="714"/>
      <c r="AE527" s="714"/>
      <c r="AF527" s="714"/>
      <c r="AG527" s="714"/>
      <c r="AH527" s="714"/>
      <c r="AI527" s="714"/>
      <c r="AJ527" s="714"/>
      <c r="AK527" s="714"/>
      <c r="AL527" s="761"/>
      <c r="AM527" s="762"/>
      <c r="AN527" s="762"/>
      <c r="AO527" s="761"/>
      <c r="AP527" s="761"/>
      <c r="AQ527" s="762"/>
      <c r="AR527" s="593"/>
      <c r="AS527" s="714"/>
      <c r="AT527" s="714"/>
      <c r="AU527" s="714"/>
      <c r="AV527" s="714"/>
      <c r="AW527" s="714"/>
      <c r="AX527" s="593"/>
      <c r="AY527" s="714"/>
      <c r="AZ527" s="714"/>
      <c r="BA527" s="714"/>
      <c r="BB527" s="714"/>
      <c r="BC527" s="714"/>
      <c r="BD527" s="593"/>
      <c r="BE527" s="714"/>
      <c r="BF527" s="714"/>
      <c r="BG527" s="714"/>
      <c r="BH527" s="714"/>
      <c r="BI527" s="714"/>
      <c r="BJ527" s="714"/>
      <c r="BK527" s="593"/>
      <c r="BL527" s="714"/>
      <c r="BM527" s="714"/>
      <c r="BN527" s="714"/>
      <c r="BO527" s="714"/>
      <c r="BP527" s="714"/>
      <c r="BQ527" s="593"/>
      <c r="BR527" s="593"/>
      <c r="BS527" s="714"/>
      <c r="BT527" s="714"/>
      <c r="BU527" s="714"/>
      <c r="BV527" s="714"/>
      <c r="BW527" s="593"/>
      <c r="BX527" s="714"/>
      <c r="BY527" s="714"/>
      <c r="BZ527" s="714"/>
      <c r="CA527" s="714"/>
      <c r="CB527" s="714"/>
      <c r="CC527" s="714"/>
      <c r="CD527" s="759"/>
      <c r="CE527" s="714"/>
      <c r="CF527" s="765"/>
      <c r="CG527" s="765"/>
      <c r="CH527" s="765"/>
      <c r="CI527" s="765"/>
      <c r="CJ527" s="765"/>
      <c r="CK527" s="765"/>
      <c r="CL527" s="714"/>
      <c r="CM527" s="714"/>
      <c r="CN527" s="714"/>
      <c r="CO527" s="714"/>
      <c r="CP527" s="714"/>
      <c r="CQ527" s="714"/>
      <c r="CR527" s="714"/>
      <c r="CS527" s="714"/>
      <c r="CT527" s="766"/>
      <c r="CU527" s="766"/>
      <c r="CV527" s="766"/>
    </row>
    <row r="528" ht="15.75" customHeight="1">
      <c r="A528" s="714"/>
      <c r="B528" s="760"/>
      <c r="C528" s="593"/>
      <c r="D528" s="593"/>
      <c r="E528" s="593"/>
      <c r="F528" s="593"/>
      <c r="G528" s="761"/>
      <c r="H528" s="761"/>
      <c r="I528" s="761"/>
      <c r="J528" s="761"/>
      <c r="K528" s="761"/>
      <c r="L528" s="761"/>
      <c r="M528" s="762"/>
      <c r="N528" s="714"/>
      <c r="O528" s="714"/>
      <c r="P528" s="714"/>
      <c r="Q528" s="714"/>
      <c r="R528" s="714"/>
      <c r="S528" s="714"/>
      <c r="T528" s="763"/>
      <c r="U528" s="714"/>
      <c r="V528" s="762"/>
      <c r="W528" s="714"/>
      <c r="X528" s="762"/>
      <c r="Y528" s="762"/>
      <c r="Z528" s="762"/>
      <c r="AA528" s="714"/>
      <c r="AB528" s="762"/>
      <c r="AC528" s="714"/>
      <c r="AD528" s="714"/>
      <c r="AE528" s="714"/>
      <c r="AF528" s="714"/>
      <c r="AG528" s="714"/>
      <c r="AH528" s="714"/>
      <c r="AI528" s="714"/>
      <c r="AJ528" s="714"/>
      <c r="AK528" s="714"/>
      <c r="AL528" s="761"/>
      <c r="AM528" s="762"/>
      <c r="AN528" s="762"/>
      <c r="AO528" s="761"/>
      <c r="AP528" s="761"/>
      <c r="AQ528" s="762"/>
      <c r="AR528" s="593"/>
      <c r="AS528" s="714"/>
      <c r="AT528" s="714"/>
      <c r="AU528" s="714"/>
      <c r="AV528" s="714"/>
      <c r="AW528" s="714"/>
      <c r="AX528" s="593"/>
      <c r="AY528" s="714"/>
      <c r="AZ528" s="714"/>
      <c r="BA528" s="714"/>
      <c r="BB528" s="714"/>
      <c r="BC528" s="714"/>
      <c r="BD528" s="593"/>
      <c r="BE528" s="714"/>
      <c r="BF528" s="714"/>
      <c r="BG528" s="714"/>
      <c r="BH528" s="714"/>
      <c r="BI528" s="714"/>
      <c r="BJ528" s="714"/>
      <c r="BK528" s="593"/>
      <c r="BL528" s="714"/>
      <c r="BM528" s="714"/>
      <c r="BN528" s="714"/>
      <c r="BO528" s="714"/>
      <c r="BP528" s="714"/>
      <c r="BQ528" s="593"/>
      <c r="BR528" s="593"/>
      <c r="BS528" s="714"/>
      <c r="BT528" s="714"/>
      <c r="BU528" s="714"/>
      <c r="BV528" s="714"/>
      <c r="BW528" s="593"/>
      <c r="BX528" s="714"/>
      <c r="BY528" s="714"/>
      <c r="BZ528" s="714"/>
      <c r="CA528" s="714"/>
      <c r="CB528" s="714"/>
      <c r="CC528" s="714"/>
      <c r="CD528" s="759"/>
      <c r="CE528" s="714"/>
      <c r="CF528" s="765"/>
      <c r="CG528" s="765"/>
      <c r="CH528" s="765"/>
      <c r="CI528" s="765"/>
      <c r="CJ528" s="765"/>
      <c r="CK528" s="765"/>
      <c r="CL528" s="714"/>
      <c r="CM528" s="714"/>
      <c r="CN528" s="714"/>
      <c r="CO528" s="714"/>
      <c r="CP528" s="714"/>
      <c r="CQ528" s="714"/>
      <c r="CR528" s="714"/>
      <c r="CS528" s="714"/>
      <c r="CT528" s="766"/>
      <c r="CU528" s="766"/>
      <c r="CV528" s="766"/>
    </row>
    <row r="529" ht="15.75" customHeight="1">
      <c r="A529" s="714"/>
      <c r="B529" s="760"/>
      <c r="C529" s="593"/>
      <c r="D529" s="593"/>
      <c r="E529" s="593"/>
      <c r="F529" s="593"/>
      <c r="G529" s="761"/>
      <c r="H529" s="761"/>
      <c r="I529" s="761"/>
      <c r="J529" s="761"/>
      <c r="K529" s="761"/>
      <c r="L529" s="761"/>
      <c r="M529" s="762"/>
      <c r="N529" s="714"/>
      <c r="O529" s="714"/>
      <c r="P529" s="714"/>
      <c r="Q529" s="714"/>
      <c r="R529" s="714"/>
      <c r="S529" s="714"/>
      <c r="T529" s="763"/>
      <c r="U529" s="714"/>
      <c r="V529" s="762"/>
      <c r="W529" s="714"/>
      <c r="X529" s="762"/>
      <c r="Y529" s="762"/>
      <c r="Z529" s="762"/>
      <c r="AA529" s="714"/>
      <c r="AB529" s="762"/>
      <c r="AC529" s="714"/>
      <c r="AD529" s="714"/>
      <c r="AE529" s="714"/>
      <c r="AF529" s="714"/>
      <c r="AG529" s="714"/>
      <c r="AH529" s="714"/>
      <c r="AI529" s="714"/>
      <c r="AJ529" s="714"/>
      <c r="AK529" s="714"/>
      <c r="AL529" s="761"/>
      <c r="AM529" s="762"/>
      <c r="AN529" s="762"/>
      <c r="AO529" s="761"/>
      <c r="AP529" s="761"/>
      <c r="AQ529" s="762"/>
      <c r="AR529" s="593"/>
      <c r="AS529" s="714"/>
      <c r="AT529" s="714"/>
      <c r="AU529" s="714"/>
      <c r="AV529" s="714"/>
      <c r="AW529" s="714"/>
      <c r="AX529" s="593"/>
      <c r="AY529" s="714"/>
      <c r="AZ529" s="714"/>
      <c r="BA529" s="714"/>
      <c r="BB529" s="714"/>
      <c r="BC529" s="714"/>
      <c r="BD529" s="593"/>
      <c r="BE529" s="714"/>
      <c r="BF529" s="714"/>
      <c r="BG529" s="714"/>
      <c r="BH529" s="714"/>
      <c r="BI529" s="714"/>
      <c r="BJ529" s="714"/>
      <c r="BK529" s="593"/>
      <c r="BL529" s="714"/>
      <c r="BM529" s="714"/>
      <c r="BN529" s="714"/>
      <c r="BO529" s="714"/>
      <c r="BP529" s="714"/>
      <c r="BQ529" s="593"/>
      <c r="BR529" s="593"/>
      <c r="BS529" s="714"/>
      <c r="BT529" s="714"/>
      <c r="BU529" s="714"/>
      <c r="BV529" s="714"/>
      <c r="BW529" s="593"/>
      <c r="BX529" s="714"/>
      <c r="BY529" s="714"/>
      <c r="BZ529" s="714"/>
      <c r="CA529" s="714"/>
      <c r="CB529" s="714"/>
      <c r="CC529" s="714"/>
      <c r="CD529" s="759"/>
      <c r="CE529" s="714"/>
      <c r="CF529" s="765"/>
      <c r="CG529" s="765"/>
      <c r="CH529" s="765"/>
      <c r="CI529" s="765"/>
      <c r="CJ529" s="765"/>
      <c r="CK529" s="765"/>
      <c r="CL529" s="714"/>
      <c r="CM529" s="714"/>
      <c r="CN529" s="714"/>
      <c r="CO529" s="714"/>
      <c r="CP529" s="714"/>
      <c r="CQ529" s="714"/>
      <c r="CR529" s="714"/>
      <c r="CS529" s="714"/>
      <c r="CT529" s="766"/>
      <c r="CU529" s="766"/>
      <c r="CV529" s="766"/>
    </row>
    <row r="530" ht="15.75" customHeight="1">
      <c r="A530" s="714"/>
      <c r="B530" s="760"/>
      <c r="C530" s="593"/>
      <c r="D530" s="593"/>
      <c r="E530" s="593"/>
      <c r="F530" s="593"/>
      <c r="G530" s="761"/>
      <c r="H530" s="761"/>
      <c r="I530" s="761"/>
      <c r="J530" s="761"/>
      <c r="K530" s="761"/>
      <c r="L530" s="761"/>
      <c r="M530" s="762"/>
      <c r="N530" s="714"/>
      <c r="O530" s="714"/>
      <c r="P530" s="714"/>
      <c r="Q530" s="714"/>
      <c r="R530" s="714"/>
      <c r="S530" s="714"/>
      <c r="T530" s="763"/>
      <c r="U530" s="714"/>
      <c r="V530" s="762"/>
      <c r="W530" s="714"/>
      <c r="X530" s="762"/>
      <c r="Y530" s="762"/>
      <c r="Z530" s="762"/>
      <c r="AA530" s="714"/>
      <c r="AB530" s="762"/>
      <c r="AC530" s="714"/>
      <c r="AD530" s="714"/>
      <c r="AE530" s="714"/>
      <c r="AF530" s="714"/>
      <c r="AG530" s="714"/>
      <c r="AH530" s="714"/>
      <c r="AI530" s="714"/>
      <c r="AJ530" s="714"/>
      <c r="AK530" s="714"/>
      <c r="AL530" s="761"/>
      <c r="AM530" s="762"/>
      <c r="AN530" s="762"/>
      <c r="AO530" s="761"/>
      <c r="AP530" s="761"/>
      <c r="AQ530" s="762"/>
      <c r="AR530" s="593"/>
      <c r="AS530" s="714"/>
      <c r="AT530" s="714"/>
      <c r="AU530" s="714"/>
      <c r="AV530" s="714"/>
      <c r="AW530" s="714"/>
      <c r="AX530" s="593"/>
      <c r="AY530" s="714"/>
      <c r="AZ530" s="714"/>
      <c r="BA530" s="714"/>
      <c r="BB530" s="714"/>
      <c r="BC530" s="714"/>
      <c r="BD530" s="593"/>
      <c r="BE530" s="714"/>
      <c r="BF530" s="714"/>
      <c r="BG530" s="714"/>
      <c r="BH530" s="714"/>
      <c r="BI530" s="714"/>
      <c r="BJ530" s="714"/>
      <c r="BK530" s="593"/>
      <c r="BL530" s="714"/>
      <c r="BM530" s="714"/>
      <c r="BN530" s="714"/>
      <c r="BO530" s="714"/>
      <c r="BP530" s="714"/>
      <c r="BQ530" s="593"/>
      <c r="BR530" s="593"/>
      <c r="BS530" s="714"/>
      <c r="BT530" s="714"/>
      <c r="BU530" s="714"/>
      <c r="BV530" s="714"/>
      <c r="BW530" s="593"/>
      <c r="BX530" s="714"/>
      <c r="BY530" s="714"/>
      <c r="BZ530" s="714"/>
      <c r="CA530" s="714"/>
      <c r="CB530" s="714"/>
      <c r="CC530" s="714"/>
      <c r="CD530" s="759"/>
      <c r="CE530" s="714"/>
      <c r="CF530" s="765"/>
      <c r="CG530" s="765"/>
      <c r="CH530" s="765"/>
      <c r="CI530" s="765"/>
      <c r="CJ530" s="765"/>
      <c r="CK530" s="765"/>
      <c r="CL530" s="714"/>
      <c r="CM530" s="714"/>
      <c r="CN530" s="714"/>
      <c r="CO530" s="714"/>
      <c r="CP530" s="714"/>
      <c r="CQ530" s="714"/>
      <c r="CR530" s="714"/>
      <c r="CS530" s="714"/>
      <c r="CT530" s="766"/>
      <c r="CU530" s="766"/>
      <c r="CV530" s="766"/>
    </row>
    <row r="531" ht="15.75" customHeight="1">
      <c r="A531" s="714"/>
      <c r="B531" s="760"/>
      <c r="C531" s="593"/>
      <c r="D531" s="593"/>
      <c r="E531" s="593"/>
      <c r="F531" s="593"/>
      <c r="G531" s="761"/>
      <c r="H531" s="761"/>
      <c r="I531" s="761"/>
      <c r="J531" s="761"/>
      <c r="K531" s="761"/>
      <c r="L531" s="761"/>
      <c r="M531" s="762"/>
      <c r="N531" s="714"/>
      <c r="O531" s="714"/>
      <c r="P531" s="714"/>
      <c r="Q531" s="714"/>
      <c r="R531" s="714"/>
      <c r="S531" s="714"/>
      <c r="T531" s="763"/>
      <c r="U531" s="714"/>
      <c r="V531" s="762"/>
      <c r="W531" s="714"/>
      <c r="X531" s="762"/>
      <c r="Y531" s="762"/>
      <c r="Z531" s="762"/>
      <c r="AA531" s="714"/>
      <c r="AB531" s="762"/>
      <c r="AC531" s="714"/>
      <c r="AD531" s="714"/>
      <c r="AE531" s="714"/>
      <c r="AF531" s="714"/>
      <c r="AG531" s="714"/>
      <c r="AH531" s="714"/>
      <c r="AI531" s="714"/>
      <c r="AJ531" s="714"/>
      <c r="AK531" s="714"/>
      <c r="AL531" s="761"/>
      <c r="AM531" s="762"/>
      <c r="AN531" s="762"/>
      <c r="AO531" s="761"/>
      <c r="AP531" s="761"/>
      <c r="AQ531" s="762"/>
      <c r="AR531" s="593"/>
      <c r="AS531" s="714"/>
      <c r="AT531" s="714"/>
      <c r="AU531" s="714"/>
      <c r="AV531" s="714"/>
      <c r="AW531" s="714"/>
      <c r="AX531" s="593"/>
      <c r="AY531" s="714"/>
      <c r="AZ531" s="714"/>
      <c r="BA531" s="714"/>
      <c r="BB531" s="714"/>
      <c r="BC531" s="714"/>
      <c r="BD531" s="593"/>
      <c r="BE531" s="714"/>
      <c r="BF531" s="714"/>
      <c r="BG531" s="714"/>
      <c r="BH531" s="714"/>
      <c r="BI531" s="714"/>
      <c r="BJ531" s="714"/>
      <c r="BK531" s="593"/>
      <c r="BL531" s="714"/>
      <c r="BM531" s="714"/>
      <c r="BN531" s="714"/>
      <c r="BO531" s="714"/>
      <c r="BP531" s="714"/>
      <c r="BQ531" s="593"/>
      <c r="BR531" s="593"/>
      <c r="BS531" s="714"/>
      <c r="BT531" s="714"/>
      <c r="BU531" s="714"/>
      <c r="BV531" s="714"/>
      <c r="BW531" s="593"/>
      <c r="BX531" s="714"/>
      <c r="BY531" s="714"/>
      <c r="BZ531" s="714"/>
      <c r="CA531" s="714"/>
      <c r="CB531" s="714"/>
      <c r="CC531" s="714"/>
      <c r="CD531" s="759"/>
      <c r="CE531" s="714"/>
      <c r="CF531" s="765"/>
      <c r="CG531" s="765"/>
      <c r="CH531" s="765"/>
      <c r="CI531" s="765"/>
      <c r="CJ531" s="765"/>
      <c r="CK531" s="765"/>
      <c r="CL531" s="714"/>
      <c r="CM531" s="714"/>
      <c r="CN531" s="714"/>
      <c r="CO531" s="714"/>
      <c r="CP531" s="714"/>
      <c r="CQ531" s="714"/>
      <c r="CR531" s="714"/>
      <c r="CS531" s="714"/>
      <c r="CT531" s="766"/>
      <c r="CU531" s="766"/>
      <c r="CV531" s="766"/>
    </row>
    <row r="532" ht="15.75" customHeight="1">
      <c r="A532" s="714"/>
      <c r="B532" s="760"/>
      <c r="C532" s="593"/>
      <c r="D532" s="593"/>
      <c r="E532" s="593"/>
      <c r="F532" s="593"/>
      <c r="G532" s="761"/>
      <c r="H532" s="761"/>
      <c r="I532" s="761"/>
      <c r="J532" s="761"/>
      <c r="K532" s="761"/>
      <c r="L532" s="761"/>
      <c r="M532" s="762"/>
      <c r="N532" s="714"/>
      <c r="O532" s="714"/>
      <c r="P532" s="714"/>
      <c r="Q532" s="714"/>
      <c r="R532" s="714"/>
      <c r="S532" s="714"/>
      <c r="T532" s="763"/>
      <c r="U532" s="714"/>
      <c r="V532" s="762"/>
      <c r="W532" s="714"/>
      <c r="X532" s="762"/>
      <c r="Y532" s="762"/>
      <c r="Z532" s="762"/>
      <c r="AA532" s="714"/>
      <c r="AB532" s="762"/>
      <c r="AC532" s="714"/>
      <c r="AD532" s="714"/>
      <c r="AE532" s="714"/>
      <c r="AF532" s="714"/>
      <c r="AG532" s="714"/>
      <c r="AH532" s="714"/>
      <c r="AI532" s="714"/>
      <c r="AJ532" s="714"/>
      <c r="AK532" s="714"/>
      <c r="AL532" s="761"/>
      <c r="AM532" s="762"/>
      <c r="AN532" s="762"/>
      <c r="AO532" s="761"/>
      <c r="AP532" s="761"/>
      <c r="AQ532" s="762"/>
      <c r="AR532" s="593"/>
      <c r="AS532" s="714"/>
      <c r="AT532" s="714"/>
      <c r="AU532" s="714"/>
      <c r="AV532" s="714"/>
      <c r="AW532" s="714"/>
      <c r="AX532" s="593"/>
      <c r="AY532" s="714"/>
      <c r="AZ532" s="714"/>
      <c r="BA532" s="714"/>
      <c r="BB532" s="714"/>
      <c r="BC532" s="714"/>
      <c r="BD532" s="593"/>
      <c r="BE532" s="714"/>
      <c r="BF532" s="714"/>
      <c r="BG532" s="714"/>
      <c r="BH532" s="714"/>
      <c r="BI532" s="714"/>
      <c r="BJ532" s="714"/>
      <c r="BK532" s="593"/>
      <c r="BL532" s="714"/>
      <c r="BM532" s="714"/>
      <c r="BN532" s="714"/>
      <c r="BO532" s="714"/>
      <c r="BP532" s="714"/>
      <c r="BQ532" s="593"/>
      <c r="BR532" s="593"/>
      <c r="BS532" s="714"/>
      <c r="BT532" s="714"/>
      <c r="BU532" s="714"/>
      <c r="BV532" s="714"/>
      <c r="BW532" s="593"/>
      <c r="BX532" s="714"/>
      <c r="BY532" s="714"/>
      <c r="BZ532" s="714"/>
      <c r="CA532" s="714"/>
      <c r="CB532" s="714"/>
      <c r="CC532" s="714"/>
      <c r="CD532" s="759"/>
      <c r="CE532" s="714"/>
      <c r="CF532" s="765"/>
      <c r="CG532" s="765"/>
      <c r="CH532" s="765"/>
      <c r="CI532" s="765"/>
      <c r="CJ532" s="765"/>
      <c r="CK532" s="765"/>
      <c r="CL532" s="714"/>
      <c r="CM532" s="714"/>
      <c r="CN532" s="714"/>
      <c r="CO532" s="714"/>
      <c r="CP532" s="714"/>
      <c r="CQ532" s="714"/>
      <c r="CR532" s="714"/>
      <c r="CS532" s="714"/>
      <c r="CT532" s="766"/>
      <c r="CU532" s="766"/>
      <c r="CV532" s="766"/>
    </row>
    <row r="533" ht="15.75" customHeight="1">
      <c r="A533" s="714"/>
      <c r="B533" s="760"/>
      <c r="C533" s="593"/>
      <c r="D533" s="593"/>
      <c r="E533" s="593"/>
      <c r="F533" s="593"/>
      <c r="G533" s="761"/>
      <c r="H533" s="761"/>
      <c r="I533" s="761"/>
      <c r="J533" s="761"/>
      <c r="K533" s="761"/>
      <c r="L533" s="761"/>
      <c r="M533" s="762"/>
      <c r="N533" s="714"/>
      <c r="O533" s="714"/>
      <c r="P533" s="714"/>
      <c r="Q533" s="714"/>
      <c r="R533" s="714"/>
      <c r="S533" s="714"/>
      <c r="T533" s="763"/>
      <c r="U533" s="714"/>
      <c r="V533" s="762"/>
      <c r="W533" s="714"/>
      <c r="X533" s="762"/>
      <c r="Y533" s="762"/>
      <c r="Z533" s="762"/>
      <c r="AA533" s="714"/>
      <c r="AB533" s="762"/>
      <c r="AC533" s="714"/>
      <c r="AD533" s="714"/>
      <c r="AE533" s="714"/>
      <c r="AF533" s="714"/>
      <c r="AG533" s="714"/>
      <c r="AH533" s="714"/>
      <c r="AI533" s="714"/>
      <c r="AJ533" s="714"/>
      <c r="AK533" s="714"/>
      <c r="AL533" s="761"/>
      <c r="AM533" s="762"/>
      <c r="AN533" s="762"/>
      <c r="AO533" s="761"/>
      <c r="AP533" s="761"/>
      <c r="AQ533" s="762"/>
      <c r="AR533" s="593"/>
      <c r="AS533" s="714"/>
      <c r="AT533" s="714"/>
      <c r="AU533" s="714"/>
      <c r="AV533" s="714"/>
      <c r="AW533" s="714"/>
      <c r="AX533" s="593"/>
      <c r="AY533" s="714"/>
      <c r="AZ533" s="714"/>
      <c r="BA533" s="714"/>
      <c r="BB533" s="714"/>
      <c r="BC533" s="714"/>
      <c r="BD533" s="593"/>
      <c r="BE533" s="714"/>
      <c r="BF533" s="714"/>
      <c r="BG533" s="714"/>
      <c r="BH533" s="714"/>
      <c r="BI533" s="714"/>
      <c r="BJ533" s="714"/>
      <c r="BK533" s="593"/>
      <c r="BL533" s="714"/>
      <c r="BM533" s="714"/>
      <c r="BN533" s="714"/>
      <c r="BO533" s="714"/>
      <c r="BP533" s="714"/>
      <c r="BQ533" s="593"/>
      <c r="BR533" s="593"/>
      <c r="BS533" s="714"/>
      <c r="BT533" s="714"/>
      <c r="BU533" s="714"/>
      <c r="BV533" s="714"/>
      <c r="BW533" s="593"/>
      <c r="BX533" s="714"/>
      <c r="BY533" s="714"/>
      <c r="BZ533" s="714"/>
      <c r="CA533" s="714"/>
      <c r="CB533" s="714"/>
      <c r="CC533" s="714"/>
      <c r="CD533" s="759"/>
      <c r="CE533" s="714"/>
      <c r="CF533" s="765"/>
      <c r="CG533" s="765"/>
      <c r="CH533" s="765"/>
      <c r="CI533" s="765"/>
      <c r="CJ533" s="765"/>
      <c r="CK533" s="765"/>
      <c r="CL533" s="714"/>
      <c r="CM533" s="714"/>
      <c r="CN533" s="714"/>
      <c r="CO533" s="714"/>
      <c r="CP533" s="714"/>
      <c r="CQ533" s="714"/>
      <c r="CR533" s="714"/>
      <c r="CS533" s="714"/>
      <c r="CT533" s="766"/>
      <c r="CU533" s="766"/>
      <c r="CV533" s="766"/>
    </row>
    <row r="534" ht="15.75" customHeight="1">
      <c r="A534" s="714"/>
      <c r="B534" s="760"/>
      <c r="C534" s="593"/>
      <c r="D534" s="593"/>
      <c r="E534" s="593"/>
      <c r="F534" s="593"/>
      <c r="G534" s="761"/>
      <c r="H534" s="761"/>
      <c r="I534" s="761"/>
      <c r="J534" s="761"/>
      <c r="K534" s="761"/>
      <c r="L534" s="761"/>
      <c r="M534" s="762"/>
      <c r="N534" s="714"/>
      <c r="O534" s="714"/>
      <c r="P534" s="714"/>
      <c r="Q534" s="714"/>
      <c r="R534" s="714"/>
      <c r="S534" s="714"/>
      <c r="T534" s="763"/>
      <c r="U534" s="714"/>
      <c r="V534" s="762"/>
      <c r="W534" s="714"/>
      <c r="X534" s="762"/>
      <c r="Y534" s="762"/>
      <c r="Z534" s="762"/>
      <c r="AA534" s="714"/>
      <c r="AB534" s="762"/>
      <c r="AC534" s="714"/>
      <c r="AD534" s="714"/>
      <c r="AE534" s="714"/>
      <c r="AF534" s="714"/>
      <c r="AG534" s="714"/>
      <c r="AH534" s="714"/>
      <c r="AI534" s="714"/>
      <c r="AJ534" s="714"/>
      <c r="AK534" s="714"/>
      <c r="AL534" s="761"/>
      <c r="AM534" s="762"/>
      <c r="AN534" s="762"/>
      <c r="AO534" s="761"/>
      <c r="AP534" s="761"/>
      <c r="AQ534" s="762"/>
      <c r="AR534" s="593"/>
      <c r="AS534" s="714"/>
      <c r="AT534" s="714"/>
      <c r="AU534" s="714"/>
      <c r="AV534" s="714"/>
      <c r="AW534" s="714"/>
      <c r="AX534" s="593"/>
      <c r="AY534" s="714"/>
      <c r="AZ534" s="714"/>
      <c r="BA534" s="714"/>
      <c r="BB534" s="714"/>
      <c r="BC534" s="714"/>
      <c r="BD534" s="593"/>
      <c r="BE534" s="714"/>
      <c r="BF534" s="714"/>
      <c r="BG534" s="714"/>
      <c r="BH534" s="714"/>
      <c r="BI534" s="714"/>
      <c r="BJ534" s="714"/>
      <c r="BK534" s="593"/>
      <c r="BL534" s="714"/>
      <c r="BM534" s="714"/>
      <c r="BN534" s="714"/>
      <c r="BO534" s="714"/>
      <c r="BP534" s="714"/>
      <c r="BQ534" s="593"/>
      <c r="BR534" s="593"/>
      <c r="BS534" s="714"/>
      <c r="BT534" s="714"/>
      <c r="BU534" s="714"/>
      <c r="BV534" s="714"/>
      <c r="BW534" s="593"/>
      <c r="BX534" s="714"/>
      <c r="BY534" s="714"/>
      <c r="BZ534" s="714"/>
      <c r="CA534" s="714"/>
      <c r="CB534" s="714"/>
      <c r="CC534" s="714"/>
      <c r="CD534" s="759"/>
      <c r="CE534" s="714"/>
      <c r="CF534" s="765"/>
      <c r="CG534" s="765"/>
      <c r="CH534" s="765"/>
      <c r="CI534" s="765"/>
      <c r="CJ534" s="765"/>
      <c r="CK534" s="765"/>
      <c r="CL534" s="714"/>
      <c r="CM534" s="714"/>
      <c r="CN534" s="714"/>
      <c r="CO534" s="714"/>
      <c r="CP534" s="714"/>
      <c r="CQ534" s="714"/>
      <c r="CR534" s="714"/>
      <c r="CS534" s="714"/>
      <c r="CT534" s="766"/>
      <c r="CU534" s="766"/>
      <c r="CV534" s="766"/>
    </row>
    <row r="535" ht="15.75" customHeight="1">
      <c r="A535" s="714"/>
      <c r="B535" s="760"/>
      <c r="C535" s="593"/>
      <c r="D535" s="593"/>
      <c r="E535" s="593"/>
      <c r="F535" s="593"/>
      <c r="G535" s="761"/>
      <c r="H535" s="761"/>
      <c r="I535" s="761"/>
      <c r="J535" s="761"/>
      <c r="K535" s="761"/>
      <c r="L535" s="761"/>
      <c r="M535" s="762"/>
      <c r="N535" s="714"/>
      <c r="O535" s="714"/>
      <c r="P535" s="714"/>
      <c r="Q535" s="714"/>
      <c r="R535" s="714"/>
      <c r="S535" s="714"/>
      <c r="T535" s="763"/>
      <c r="U535" s="714"/>
      <c r="V535" s="762"/>
      <c r="W535" s="714"/>
      <c r="X535" s="762"/>
      <c r="Y535" s="762"/>
      <c r="Z535" s="762"/>
      <c r="AA535" s="714"/>
      <c r="AB535" s="762"/>
      <c r="AC535" s="714"/>
      <c r="AD535" s="714"/>
      <c r="AE535" s="714"/>
      <c r="AF535" s="714"/>
      <c r="AG535" s="714"/>
      <c r="AH535" s="714"/>
      <c r="AI535" s="714"/>
      <c r="AJ535" s="714"/>
      <c r="AK535" s="714"/>
      <c r="AL535" s="761"/>
      <c r="AM535" s="762"/>
      <c r="AN535" s="762"/>
      <c r="AO535" s="761"/>
      <c r="AP535" s="761"/>
      <c r="AQ535" s="762"/>
      <c r="AR535" s="593"/>
      <c r="AS535" s="714"/>
      <c r="AT535" s="714"/>
      <c r="AU535" s="714"/>
      <c r="AV535" s="714"/>
      <c r="AW535" s="714"/>
      <c r="AX535" s="593"/>
      <c r="AY535" s="714"/>
      <c r="AZ535" s="714"/>
      <c r="BA535" s="714"/>
      <c r="BB535" s="714"/>
      <c r="BC535" s="714"/>
      <c r="BD535" s="593"/>
      <c r="BE535" s="714"/>
      <c r="BF535" s="714"/>
      <c r="BG535" s="714"/>
      <c r="BH535" s="714"/>
      <c r="BI535" s="714"/>
      <c r="BJ535" s="714"/>
      <c r="BK535" s="593"/>
      <c r="BL535" s="714"/>
      <c r="BM535" s="714"/>
      <c r="BN535" s="714"/>
      <c r="BO535" s="714"/>
      <c r="BP535" s="714"/>
      <c r="BQ535" s="593"/>
      <c r="BR535" s="593"/>
      <c r="BS535" s="714"/>
      <c r="BT535" s="714"/>
      <c r="BU535" s="714"/>
      <c r="BV535" s="714"/>
      <c r="BW535" s="593"/>
      <c r="BX535" s="714"/>
      <c r="BY535" s="714"/>
      <c r="BZ535" s="714"/>
      <c r="CA535" s="714"/>
      <c r="CB535" s="714"/>
      <c r="CC535" s="714"/>
      <c r="CD535" s="759"/>
      <c r="CE535" s="714"/>
      <c r="CF535" s="765"/>
      <c r="CG535" s="765"/>
      <c r="CH535" s="765"/>
      <c r="CI535" s="765"/>
      <c r="CJ535" s="765"/>
      <c r="CK535" s="765"/>
      <c r="CL535" s="714"/>
      <c r="CM535" s="714"/>
      <c r="CN535" s="714"/>
      <c r="CO535" s="714"/>
      <c r="CP535" s="714"/>
      <c r="CQ535" s="714"/>
      <c r="CR535" s="714"/>
      <c r="CS535" s="714"/>
      <c r="CT535" s="766"/>
      <c r="CU535" s="766"/>
      <c r="CV535" s="766"/>
    </row>
    <row r="536" ht="15.75" customHeight="1">
      <c r="A536" s="714"/>
      <c r="B536" s="760"/>
      <c r="C536" s="593"/>
      <c r="D536" s="593"/>
      <c r="E536" s="593"/>
      <c r="F536" s="593"/>
      <c r="G536" s="761"/>
      <c r="H536" s="761"/>
      <c r="I536" s="761"/>
      <c r="J536" s="761"/>
      <c r="K536" s="761"/>
      <c r="L536" s="761"/>
      <c r="M536" s="762"/>
      <c r="N536" s="714"/>
      <c r="O536" s="714"/>
      <c r="P536" s="714"/>
      <c r="Q536" s="714"/>
      <c r="R536" s="714"/>
      <c r="S536" s="714"/>
      <c r="T536" s="763"/>
      <c r="U536" s="714"/>
      <c r="V536" s="762"/>
      <c r="W536" s="714"/>
      <c r="X536" s="762"/>
      <c r="Y536" s="762"/>
      <c r="Z536" s="762"/>
      <c r="AA536" s="714"/>
      <c r="AB536" s="762"/>
      <c r="AC536" s="714"/>
      <c r="AD536" s="714"/>
      <c r="AE536" s="714"/>
      <c r="AF536" s="714"/>
      <c r="AG536" s="714"/>
      <c r="AH536" s="714"/>
      <c r="AI536" s="714"/>
      <c r="AJ536" s="714"/>
      <c r="AK536" s="714"/>
      <c r="AL536" s="761"/>
      <c r="AM536" s="762"/>
      <c r="AN536" s="762"/>
      <c r="AO536" s="761"/>
      <c r="AP536" s="761"/>
      <c r="AQ536" s="762"/>
      <c r="AR536" s="593"/>
      <c r="AS536" s="714"/>
      <c r="AT536" s="714"/>
      <c r="AU536" s="714"/>
      <c r="AV536" s="714"/>
      <c r="AW536" s="714"/>
      <c r="AX536" s="593"/>
      <c r="AY536" s="714"/>
      <c r="AZ536" s="714"/>
      <c r="BA536" s="714"/>
      <c r="BB536" s="714"/>
      <c r="BC536" s="714"/>
      <c r="BD536" s="593"/>
      <c r="BE536" s="714"/>
      <c r="BF536" s="714"/>
      <c r="BG536" s="714"/>
      <c r="BH536" s="714"/>
      <c r="BI536" s="714"/>
      <c r="BJ536" s="714"/>
      <c r="BK536" s="593"/>
      <c r="BL536" s="714"/>
      <c r="BM536" s="714"/>
      <c r="BN536" s="714"/>
      <c r="BO536" s="714"/>
      <c r="BP536" s="714"/>
      <c r="BQ536" s="593"/>
      <c r="BR536" s="593"/>
      <c r="BS536" s="714"/>
      <c r="BT536" s="714"/>
      <c r="BU536" s="714"/>
      <c r="BV536" s="714"/>
      <c r="BW536" s="593"/>
      <c r="BX536" s="714"/>
      <c r="BY536" s="714"/>
      <c r="BZ536" s="714"/>
      <c r="CA536" s="714"/>
      <c r="CB536" s="714"/>
      <c r="CC536" s="714"/>
      <c r="CD536" s="759"/>
      <c r="CE536" s="714"/>
      <c r="CF536" s="765"/>
      <c r="CG536" s="765"/>
      <c r="CH536" s="765"/>
      <c r="CI536" s="765"/>
      <c r="CJ536" s="765"/>
      <c r="CK536" s="765"/>
      <c r="CL536" s="714"/>
      <c r="CM536" s="714"/>
      <c r="CN536" s="714"/>
      <c r="CO536" s="714"/>
      <c r="CP536" s="714"/>
      <c r="CQ536" s="714"/>
      <c r="CR536" s="714"/>
      <c r="CS536" s="714"/>
      <c r="CT536" s="766"/>
      <c r="CU536" s="766"/>
      <c r="CV536" s="766"/>
    </row>
    <row r="537" ht="15.75" customHeight="1">
      <c r="A537" s="714"/>
      <c r="B537" s="760"/>
      <c r="C537" s="593"/>
      <c r="D537" s="593"/>
      <c r="E537" s="593"/>
      <c r="F537" s="593"/>
      <c r="G537" s="761"/>
      <c r="H537" s="761"/>
      <c r="I537" s="761"/>
      <c r="J537" s="761"/>
      <c r="K537" s="761"/>
      <c r="L537" s="761"/>
      <c r="M537" s="762"/>
      <c r="N537" s="714"/>
      <c r="O537" s="714"/>
      <c r="P537" s="714"/>
      <c r="Q537" s="714"/>
      <c r="R537" s="714"/>
      <c r="S537" s="714"/>
      <c r="T537" s="763"/>
      <c r="U537" s="714"/>
      <c r="V537" s="762"/>
      <c r="W537" s="714"/>
      <c r="X537" s="762"/>
      <c r="Y537" s="762"/>
      <c r="Z537" s="762"/>
      <c r="AA537" s="714"/>
      <c r="AB537" s="762"/>
      <c r="AC537" s="714"/>
      <c r="AD537" s="714"/>
      <c r="AE537" s="714"/>
      <c r="AF537" s="714"/>
      <c r="AG537" s="714"/>
      <c r="AH537" s="714"/>
      <c r="AI537" s="714"/>
      <c r="AJ537" s="714"/>
      <c r="AK537" s="714"/>
      <c r="AL537" s="761"/>
      <c r="AM537" s="762"/>
      <c r="AN537" s="762"/>
      <c r="AO537" s="761"/>
      <c r="AP537" s="761"/>
      <c r="AQ537" s="762"/>
      <c r="AR537" s="593"/>
      <c r="AS537" s="714"/>
      <c r="AT537" s="714"/>
      <c r="AU537" s="714"/>
      <c r="AV537" s="714"/>
      <c r="AW537" s="714"/>
      <c r="AX537" s="593"/>
      <c r="AY537" s="714"/>
      <c r="AZ537" s="714"/>
      <c r="BA537" s="714"/>
      <c r="BB537" s="714"/>
      <c r="BC537" s="714"/>
      <c r="BD537" s="593"/>
      <c r="BE537" s="714"/>
      <c r="BF537" s="714"/>
      <c r="BG537" s="714"/>
      <c r="BH537" s="714"/>
      <c r="BI537" s="714"/>
      <c r="BJ537" s="714"/>
      <c r="BK537" s="593"/>
      <c r="BL537" s="714"/>
      <c r="BM537" s="714"/>
      <c r="BN537" s="714"/>
      <c r="BO537" s="714"/>
      <c r="BP537" s="714"/>
      <c r="BQ537" s="593"/>
      <c r="BR537" s="593"/>
      <c r="BS537" s="714"/>
      <c r="BT537" s="714"/>
      <c r="BU537" s="714"/>
      <c r="BV537" s="714"/>
      <c r="BW537" s="593"/>
      <c r="BX537" s="714"/>
      <c r="BY537" s="714"/>
      <c r="BZ537" s="714"/>
      <c r="CA537" s="714"/>
      <c r="CB537" s="714"/>
      <c r="CC537" s="714"/>
      <c r="CD537" s="759"/>
      <c r="CE537" s="714"/>
      <c r="CF537" s="765"/>
      <c r="CG537" s="765"/>
      <c r="CH537" s="765"/>
      <c r="CI537" s="765"/>
      <c r="CJ537" s="765"/>
      <c r="CK537" s="765"/>
      <c r="CL537" s="714"/>
      <c r="CM537" s="714"/>
      <c r="CN537" s="714"/>
      <c r="CO537" s="714"/>
      <c r="CP537" s="714"/>
      <c r="CQ537" s="714"/>
      <c r="CR537" s="714"/>
      <c r="CS537" s="714"/>
      <c r="CT537" s="766"/>
      <c r="CU537" s="766"/>
      <c r="CV537" s="766"/>
    </row>
    <row r="538" ht="15.75" customHeight="1">
      <c r="A538" s="714"/>
      <c r="B538" s="760"/>
      <c r="C538" s="593"/>
      <c r="D538" s="593"/>
      <c r="E538" s="593"/>
      <c r="F538" s="593"/>
      <c r="G538" s="761"/>
      <c r="H538" s="761"/>
      <c r="I538" s="761"/>
      <c r="J538" s="761"/>
      <c r="K538" s="761"/>
      <c r="L538" s="761"/>
      <c r="M538" s="762"/>
      <c r="N538" s="714"/>
      <c r="O538" s="714"/>
      <c r="P538" s="714"/>
      <c r="Q538" s="714"/>
      <c r="R538" s="714"/>
      <c r="S538" s="714"/>
      <c r="T538" s="763"/>
      <c r="U538" s="714"/>
      <c r="V538" s="762"/>
      <c r="W538" s="714"/>
      <c r="X538" s="762"/>
      <c r="Y538" s="762"/>
      <c r="Z538" s="762"/>
      <c r="AA538" s="714"/>
      <c r="AB538" s="762"/>
      <c r="AC538" s="714"/>
      <c r="AD538" s="714"/>
      <c r="AE538" s="714"/>
      <c r="AF538" s="714"/>
      <c r="AG538" s="714"/>
      <c r="AH538" s="714"/>
      <c r="AI538" s="714"/>
      <c r="AJ538" s="714"/>
      <c r="AK538" s="714"/>
      <c r="AL538" s="761"/>
      <c r="AM538" s="762"/>
      <c r="AN538" s="762"/>
      <c r="AO538" s="761"/>
      <c r="AP538" s="761"/>
      <c r="AQ538" s="762"/>
      <c r="AR538" s="593"/>
      <c r="AS538" s="714"/>
      <c r="AT538" s="714"/>
      <c r="AU538" s="714"/>
      <c r="AV538" s="714"/>
      <c r="AW538" s="714"/>
      <c r="AX538" s="593"/>
      <c r="AY538" s="714"/>
      <c r="AZ538" s="714"/>
      <c r="BA538" s="714"/>
      <c r="BB538" s="714"/>
      <c r="BC538" s="714"/>
      <c r="BD538" s="593"/>
      <c r="BE538" s="714"/>
      <c r="BF538" s="714"/>
      <c r="BG538" s="714"/>
      <c r="BH538" s="714"/>
      <c r="BI538" s="714"/>
      <c r="BJ538" s="714"/>
      <c r="BK538" s="593"/>
      <c r="BL538" s="714"/>
      <c r="BM538" s="714"/>
      <c r="BN538" s="714"/>
      <c r="BO538" s="714"/>
      <c r="BP538" s="714"/>
      <c r="BQ538" s="593"/>
      <c r="BR538" s="593"/>
      <c r="BS538" s="714"/>
      <c r="BT538" s="714"/>
      <c r="BU538" s="714"/>
      <c r="BV538" s="714"/>
      <c r="BW538" s="593"/>
      <c r="BX538" s="714"/>
      <c r="BY538" s="714"/>
      <c r="BZ538" s="714"/>
      <c r="CA538" s="714"/>
      <c r="CB538" s="714"/>
      <c r="CC538" s="714"/>
      <c r="CD538" s="759"/>
      <c r="CE538" s="714"/>
      <c r="CF538" s="765"/>
      <c r="CG538" s="765"/>
      <c r="CH538" s="765"/>
      <c r="CI538" s="765"/>
      <c r="CJ538" s="765"/>
      <c r="CK538" s="765"/>
      <c r="CL538" s="714"/>
      <c r="CM538" s="714"/>
      <c r="CN538" s="714"/>
      <c r="CO538" s="714"/>
      <c r="CP538" s="714"/>
      <c r="CQ538" s="714"/>
      <c r="CR538" s="714"/>
      <c r="CS538" s="714"/>
      <c r="CT538" s="766"/>
      <c r="CU538" s="766"/>
      <c r="CV538" s="766"/>
    </row>
    <row r="539" ht="15.75" customHeight="1">
      <c r="A539" s="714"/>
      <c r="B539" s="760"/>
      <c r="C539" s="593"/>
      <c r="D539" s="593"/>
      <c r="E539" s="593"/>
      <c r="F539" s="593"/>
      <c r="G539" s="761"/>
      <c r="H539" s="761"/>
      <c r="I539" s="761"/>
      <c r="J539" s="761"/>
      <c r="K539" s="761"/>
      <c r="L539" s="761"/>
      <c r="M539" s="762"/>
      <c r="N539" s="714"/>
      <c r="O539" s="714"/>
      <c r="P539" s="714"/>
      <c r="Q539" s="714"/>
      <c r="R539" s="714"/>
      <c r="S539" s="714"/>
      <c r="T539" s="763"/>
      <c r="U539" s="714"/>
      <c r="V539" s="762"/>
      <c r="W539" s="714"/>
      <c r="X539" s="762"/>
      <c r="Y539" s="762"/>
      <c r="Z539" s="762"/>
      <c r="AA539" s="714"/>
      <c r="AB539" s="762"/>
      <c r="AC539" s="714"/>
      <c r="AD539" s="714"/>
      <c r="AE539" s="714"/>
      <c r="AF539" s="714"/>
      <c r="AG539" s="714"/>
      <c r="AH539" s="714"/>
      <c r="AI539" s="714"/>
      <c r="AJ539" s="714"/>
      <c r="AK539" s="714"/>
      <c r="AL539" s="761"/>
      <c r="AM539" s="762"/>
      <c r="AN539" s="762"/>
      <c r="AO539" s="761"/>
      <c r="AP539" s="761"/>
      <c r="AQ539" s="762"/>
      <c r="AR539" s="593"/>
      <c r="AS539" s="714"/>
      <c r="AT539" s="714"/>
      <c r="AU539" s="714"/>
      <c r="AV539" s="714"/>
      <c r="AW539" s="714"/>
      <c r="AX539" s="593"/>
      <c r="AY539" s="714"/>
      <c r="AZ539" s="714"/>
      <c r="BA539" s="714"/>
      <c r="BB539" s="714"/>
      <c r="BC539" s="714"/>
      <c r="BD539" s="593"/>
      <c r="BE539" s="714"/>
      <c r="BF539" s="714"/>
      <c r="BG539" s="714"/>
      <c r="BH539" s="714"/>
      <c r="BI539" s="714"/>
      <c r="BJ539" s="714"/>
      <c r="BK539" s="593"/>
      <c r="BL539" s="714"/>
      <c r="BM539" s="714"/>
      <c r="BN539" s="714"/>
      <c r="BO539" s="714"/>
      <c r="BP539" s="714"/>
      <c r="BQ539" s="593"/>
      <c r="BR539" s="593"/>
      <c r="BS539" s="714"/>
      <c r="BT539" s="714"/>
      <c r="BU539" s="714"/>
      <c r="BV539" s="714"/>
      <c r="BW539" s="593"/>
      <c r="BX539" s="714"/>
      <c r="BY539" s="714"/>
      <c r="BZ539" s="714"/>
      <c r="CA539" s="714"/>
      <c r="CB539" s="714"/>
      <c r="CC539" s="714"/>
      <c r="CD539" s="759"/>
      <c r="CE539" s="714"/>
      <c r="CF539" s="765"/>
      <c r="CG539" s="765"/>
      <c r="CH539" s="765"/>
      <c r="CI539" s="765"/>
      <c r="CJ539" s="765"/>
      <c r="CK539" s="765"/>
      <c r="CL539" s="714"/>
      <c r="CM539" s="714"/>
      <c r="CN539" s="714"/>
      <c r="CO539" s="714"/>
      <c r="CP539" s="714"/>
      <c r="CQ539" s="714"/>
      <c r="CR539" s="714"/>
      <c r="CS539" s="714"/>
      <c r="CT539" s="766"/>
      <c r="CU539" s="766"/>
      <c r="CV539" s="766"/>
    </row>
    <row r="540" ht="15.75" customHeight="1">
      <c r="A540" s="714"/>
      <c r="B540" s="760"/>
      <c r="C540" s="593"/>
      <c r="D540" s="593"/>
      <c r="E540" s="593"/>
      <c r="F540" s="593"/>
      <c r="G540" s="761"/>
      <c r="H540" s="761"/>
      <c r="I540" s="761"/>
      <c r="J540" s="761"/>
      <c r="K540" s="761"/>
      <c r="L540" s="761"/>
      <c r="M540" s="762"/>
      <c r="N540" s="714"/>
      <c r="O540" s="714"/>
      <c r="P540" s="714"/>
      <c r="Q540" s="714"/>
      <c r="R540" s="714"/>
      <c r="S540" s="714"/>
      <c r="T540" s="763"/>
      <c r="U540" s="714"/>
      <c r="V540" s="762"/>
      <c r="W540" s="714"/>
      <c r="X540" s="762"/>
      <c r="Y540" s="762"/>
      <c r="Z540" s="762"/>
      <c r="AA540" s="714"/>
      <c r="AB540" s="762"/>
      <c r="AC540" s="714"/>
      <c r="AD540" s="714"/>
      <c r="AE540" s="714"/>
      <c r="AF540" s="714"/>
      <c r="AG540" s="714"/>
      <c r="AH540" s="714"/>
      <c r="AI540" s="714"/>
      <c r="AJ540" s="714"/>
      <c r="AK540" s="714"/>
      <c r="AL540" s="761"/>
      <c r="AM540" s="762"/>
      <c r="AN540" s="762"/>
      <c r="AO540" s="761"/>
      <c r="AP540" s="761"/>
      <c r="AQ540" s="762"/>
      <c r="AR540" s="593"/>
      <c r="AS540" s="714"/>
      <c r="AT540" s="714"/>
      <c r="AU540" s="714"/>
      <c r="AV540" s="714"/>
      <c r="AW540" s="714"/>
      <c r="AX540" s="593"/>
      <c r="AY540" s="714"/>
      <c r="AZ540" s="714"/>
      <c r="BA540" s="714"/>
      <c r="BB540" s="714"/>
      <c r="BC540" s="714"/>
      <c r="BD540" s="593"/>
      <c r="BE540" s="714"/>
      <c r="BF540" s="714"/>
      <c r="BG540" s="714"/>
      <c r="BH540" s="714"/>
      <c r="BI540" s="714"/>
      <c r="BJ540" s="714"/>
      <c r="BK540" s="593"/>
      <c r="BL540" s="714"/>
      <c r="BM540" s="714"/>
      <c r="BN540" s="714"/>
      <c r="BO540" s="714"/>
      <c r="BP540" s="714"/>
      <c r="BQ540" s="593"/>
      <c r="BR540" s="593"/>
      <c r="BS540" s="714"/>
      <c r="BT540" s="714"/>
      <c r="BU540" s="714"/>
      <c r="BV540" s="714"/>
      <c r="BW540" s="593"/>
      <c r="BX540" s="714"/>
      <c r="BY540" s="714"/>
      <c r="BZ540" s="714"/>
      <c r="CA540" s="714"/>
      <c r="CB540" s="714"/>
      <c r="CC540" s="714"/>
      <c r="CD540" s="759"/>
      <c r="CE540" s="714"/>
      <c r="CF540" s="765"/>
      <c r="CG540" s="765"/>
      <c r="CH540" s="765"/>
      <c r="CI540" s="765"/>
      <c r="CJ540" s="765"/>
      <c r="CK540" s="765"/>
      <c r="CL540" s="714"/>
      <c r="CM540" s="714"/>
      <c r="CN540" s="714"/>
      <c r="CO540" s="714"/>
      <c r="CP540" s="714"/>
      <c r="CQ540" s="714"/>
      <c r="CR540" s="714"/>
      <c r="CS540" s="714"/>
      <c r="CT540" s="766"/>
      <c r="CU540" s="766"/>
      <c r="CV540" s="766"/>
    </row>
    <row r="541" ht="15.75" customHeight="1">
      <c r="A541" s="714"/>
      <c r="B541" s="760"/>
      <c r="C541" s="593"/>
      <c r="D541" s="593"/>
      <c r="E541" s="593"/>
      <c r="F541" s="593"/>
      <c r="G541" s="761"/>
      <c r="H541" s="761"/>
      <c r="I541" s="761"/>
      <c r="J541" s="761"/>
      <c r="K541" s="761"/>
      <c r="L541" s="761"/>
      <c r="M541" s="762"/>
      <c r="N541" s="714"/>
      <c r="O541" s="714"/>
      <c r="P541" s="714"/>
      <c r="Q541" s="714"/>
      <c r="R541" s="714"/>
      <c r="S541" s="714"/>
      <c r="T541" s="763"/>
      <c r="U541" s="714"/>
      <c r="V541" s="762"/>
      <c r="W541" s="714"/>
      <c r="X541" s="762"/>
      <c r="Y541" s="762"/>
      <c r="Z541" s="762"/>
      <c r="AA541" s="714"/>
      <c r="AB541" s="762"/>
      <c r="AC541" s="714"/>
      <c r="AD541" s="714"/>
      <c r="AE541" s="714"/>
      <c r="AF541" s="714"/>
      <c r="AG541" s="714"/>
      <c r="AH541" s="714"/>
      <c r="AI541" s="714"/>
      <c r="AJ541" s="714"/>
      <c r="AK541" s="714"/>
      <c r="AL541" s="761"/>
      <c r="AM541" s="762"/>
      <c r="AN541" s="762"/>
      <c r="AO541" s="761"/>
      <c r="AP541" s="761"/>
      <c r="AQ541" s="762"/>
      <c r="AR541" s="593"/>
      <c r="AS541" s="714"/>
      <c r="AT541" s="714"/>
      <c r="AU541" s="714"/>
      <c r="AV541" s="714"/>
      <c r="AW541" s="714"/>
      <c r="AX541" s="593"/>
      <c r="AY541" s="714"/>
      <c r="AZ541" s="714"/>
      <c r="BA541" s="714"/>
      <c r="BB541" s="714"/>
      <c r="BC541" s="714"/>
      <c r="BD541" s="593"/>
      <c r="BE541" s="714"/>
      <c r="BF541" s="714"/>
      <c r="BG541" s="714"/>
      <c r="BH541" s="714"/>
      <c r="BI541" s="714"/>
      <c r="BJ541" s="714"/>
      <c r="BK541" s="593"/>
      <c r="BL541" s="714"/>
      <c r="BM541" s="714"/>
      <c r="BN541" s="714"/>
      <c r="BO541" s="714"/>
      <c r="BP541" s="714"/>
      <c r="BQ541" s="593"/>
      <c r="BR541" s="593"/>
      <c r="BS541" s="714"/>
      <c r="BT541" s="714"/>
      <c r="BU541" s="714"/>
      <c r="BV541" s="714"/>
      <c r="BW541" s="593"/>
      <c r="BX541" s="714"/>
      <c r="BY541" s="714"/>
      <c r="BZ541" s="714"/>
      <c r="CA541" s="714"/>
      <c r="CB541" s="714"/>
      <c r="CC541" s="714"/>
      <c r="CD541" s="759"/>
      <c r="CE541" s="714"/>
      <c r="CF541" s="765"/>
      <c r="CG541" s="765"/>
      <c r="CH541" s="765"/>
      <c r="CI541" s="765"/>
      <c r="CJ541" s="765"/>
      <c r="CK541" s="765"/>
      <c r="CL541" s="714"/>
      <c r="CM541" s="714"/>
      <c r="CN541" s="714"/>
      <c r="CO541" s="714"/>
      <c r="CP541" s="714"/>
      <c r="CQ541" s="714"/>
      <c r="CR541" s="714"/>
      <c r="CS541" s="714"/>
      <c r="CT541" s="766"/>
      <c r="CU541" s="766"/>
      <c r="CV541" s="766"/>
    </row>
    <row r="542" ht="15.75" customHeight="1">
      <c r="A542" s="714"/>
      <c r="B542" s="760"/>
      <c r="C542" s="593"/>
      <c r="D542" s="593"/>
      <c r="E542" s="593"/>
      <c r="F542" s="593"/>
      <c r="G542" s="761"/>
      <c r="H542" s="761"/>
      <c r="I542" s="761"/>
      <c r="J542" s="761"/>
      <c r="K542" s="761"/>
      <c r="L542" s="761"/>
      <c r="M542" s="762"/>
      <c r="N542" s="714"/>
      <c r="O542" s="714"/>
      <c r="P542" s="714"/>
      <c r="Q542" s="714"/>
      <c r="R542" s="714"/>
      <c r="S542" s="714"/>
      <c r="T542" s="763"/>
      <c r="U542" s="714"/>
      <c r="V542" s="762"/>
      <c r="W542" s="714"/>
      <c r="X542" s="762"/>
      <c r="Y542" s="762"/>
      <c r="Z542" s="762"/>
      <c r="AA542" s="714"/>
      <c r="AB542" s="762"/>
      <c r="AC542" s="714"/>
      <c r="AD542" s="714"/>
      <c r="AE542" s="714"/>
      <c r="AF542" s="714"/>
      <c r="AG542" s="714"/>
      <c r="AH542" s="714"/>
      <c r="AI542" s="714"/>
      <c r="AJ542" s="714"/>
      <c r="AK542" s="714"/>
      <c r="AL542" s="761"/>
      <c r="AM542" s="762"/>
      <c r="AN542" s="762"/>
      <c r="AO542" s="761"/>
      <c r="AP542" s="761"/>
      <c r="AQ542" s="762"/>
      <c r="AR542" s="593"/>
      <c r="AS542" s="714"/>
      <c r="AT542" s="714"/>
      <c r="AU542" s="714"/>
      <c r="AV542" s="714"/>
      <c r="AW542" s="714"/>
      <c r="AX542" s="593"/>
      <c r="AY542" s="714"/>
      <c r="AZ542" s="714"/>
      <c r="BA542" s="714"/>
      <c r="BB542" s="714"/>
      <c r="BC542" s="714"/>
      <c r="BD542" s="593"/>
      <c r="BE542" s="714"/>
      <c r="BF542" s="714"/>
      <c r="BG542" s="714"/>
      <c r="BH542" s="714"/>
      <c r="BI542" s="714"/>
      <c r="BJ542" s="714"/>
      <c r="BK542" s="593"/>
      <c r="BL542" s="714"/>
      <c r="BM542" s="714"/>
      <c r="BN542" s="714"/>
      <c r="BO542" s="714"/>
      <c r="BP542" s="714"/>
      <c r="BQ542" s="593"/>
      <c r="BR542" s="593"/>
      <c r="BS542" s="714"/>
      <c r="BT542" s="714"/>
      <c r="BU542" s="714"/>
      <c r="BV542" s="714"/>
      <c r="BW542" s="593"/>
      <c r="BX542" s="714"/>
      <c r="BY542" s="714"/>
      <c r="BZ542" s="714"/>
      <c r="CA542" s="714"/>
      <c r="CB542" s="714"/>
      <c r="CC542" s="714"/>
      <c r="CD542" s="759"/>
      <c r="CE542" s="714"/>
      <c r="CF542" s="765"/>
      <c r="CG542" s="765"/>
      <c r="CH542" s="765"/>
      <c r="CI542" s="765"/>
      <c r="CJ542" s="765"/>
      <c r="CK542" s="765"/>
      <c r="CL542" s="714"/>
      <c r="CM542" s="714"/>
      <c r="CN542" s="714"/>
      <c r="CO542" s="714"/>
      <c r="CP542" s="714"/>
      <c r="CQ542" s="714"/>
      <c r="CR542" s="714"/>
      <c r="CS542" s="714"/>
      <c r="CT542" s="766"/>
      <c r="CU542" s="766"/>
      <c r="CV542" s="766"/>
    </row>
    <row r="543" ht="15.75" customHeight="1">
      <c r="A543" s="714"/>
      <c r="B543" s="760"/>
      <c r="C543" s="593"/>
      <c r="D543" s="593"/>
      <c r="E543" s="593"/>
      <c r="F543" s="593"/>
      <c r="G543" s="761"/>
      <c r="H543" s="761"/>
      <c r="I543" s="761"/>
      <c r="J543" s="761"/>
      <c r="K543" s="761"/>
      <c r="L543" s="761"/>
      <c r="M543" s="762"/>
      <c r="N543" s="714"/>
      <c r="O543" s="714"/>
      <c r="P543" s="714"/>
      <c r="Q543" s="714"/>
      <c r="R543" s="714"/>
      <c r="S543" s="714"/>
      <c r="T543" s="763"/>
      <c r="U543" s="714"/>
      <c r="V543" s="762"/>
      <c r="W543" s="714"/>
      <c r="X543" s="762"/>
      <c r="Y543" s="762"/>
      <c r="Z543" s="762"/>
      <c r="AA543" s="714"/>
      <c r="AB543" s="762"/>
      <c r="AC543" s="714"/>
      <c r="AD543" s="714"/>
      <c r="AE543" s="714"/>
      <c r="AF543" s="714"/>
      <c r="AG543" s="714"/>
      <c r="AH543" s="714"/>
      <c r="AI543" s="714"/>
      <c r="AJ543" s="714"/>
      <c r="AK543" s="714"/>
      <c r="AL543" s="761"/>
      <c r="AM543" s="762"/>
      <c r="AN543" s="762"/>
      <c r="AO543" s="761"/>
      <c r="AP543" s="761"/>
      <c r="AQ543" s="762"/>
      <c r="AR543" s="593"/>
      <c r="AS543" s="714"/>
      <c r="AT543" s="714"/>
      <c r="AU543" s="714"/>
      <c r="AV543" s="714"/>
      <c r="AW543" s="714"/>
      <c r="AX543" s="593"/>
      <c r="AY543" s="714"/>
      <c r="AZ543" s="714"/>
      <c r="BA543" s="714"/>
      <c r="BB543" s="714"/>
      <c r="BC543" s="714"/>
      <c r="BD543" s="593"/>
      <c r="BE543" s="714"/>
      <c r="BF543" s="714"/>
      <c r="BG543" s="714"/>
      <c r="BH543" s="714"/>
      <c r="BI543" s="714"/>
      <c r="BJ543" s="714"/>
      <c r="BK543" s="593"/>
      <c r="BL543" s="714"/>
      <c r="BM543" s="714"/>
      <c r="BN543" s="714"/>
      <c r="BO543" s="714"/>
      <c r="BP543" s="714"/>
      <c r="BQ543" s="593"/>
      <c r="BR543" s="593"/>
      <c r="BS543" s="714"/>
      <c r="BT543" s="714"/>
      <c r="BU543" s="714"/>
      <c r="BV543" s="714"/>
      <c r="BW543" s="593"/>
      <c r="BX543" s="714"/>
      <c r="BY543" s="714"/>
      <c r="BZ543" s="714"/>
      <c r="CA543" s="714"/>
      <c r="CB543" s="714"/>
      <c r="CC543" s="714"/>
      <c r="CD543" s="759"/>
      <c r="CE543" s="714"/>
      <c r="CF543" s="765"/>
      <c r="CG543" s="765"/>
      <c r="CH543" s="765"/>
      <c r="CI543" s="765"/>
      <c r="CJ543" s="765"/>
      <c r="CK543" s="765"/>
      <c r="CL543" s="714"/>
      <c r="CM543" s="714"/>
      <c r="CN543" s="714"/>
      <c r="CO543" s="714"/>
      <c r="CP543" s="714"/>
      <c r="CQ543" s="714"/>
      <c r="CR543" s="714"/>
      <c r="CS543" s="714"/>
      <c r="CT543" s="766"/>
      <c r="CU543" s="766"/>
      <c r="CV543" s="766"/>
    </row>
    <row r="544" ht="15.75" customHeight="1">
      <c r="A544" s="714"/>
      <c r="B544" s="760"/>
      <c r="C544" s="593"/>
      <c r="D544" s="593"/>
      <c r="E544" s="593"/>
      <c r="F544" s="593"/>
      <c r="G544" s="761"/>
      <c r="H544" s="761"/>
      <c r="I544" s="761"/>
      <c r="J544" s="761"/>
      <c r="K544" s="761"/>
      <c r="L544" s="761"/>
      <c r="M544" s="762"/>
      <c r="N544" s="714"/>
      <c r="O544" s="714"/>
      <c r="P544" s="714"/>
      <c r="Q544" s="714"/>
      <c r="R544" s="714"/>
      <c r="S544" s="714"/>
      <c r="T544" s="763"/>
      <c r="U544" s="714"/>
      <c r="V544" s="762"/>
      <c r="W544" s="714"/>
      <c r="X544" s="762"/>
      <c r="Y544" s="762"/>
      <c r="Z544" s="762"/>
      <c r="AA544" s="714"/>
      <c r="AB544" s="762"/>
      <c r="AC544" s="714"/>
      <c r="AD544" s="714"/>
      <c r="AE544" s="714"/>
      <c r="AF544" s="714"/>
      <c r="AG544" s="714"/>
      <c r="AH544" s="714"/>
      <c r="AI544" s="714"/>
      <c r="AJ544" s="714"/>
      <c r="AK544" s="714"/>
      <c r="AL544" s="761"/>
      <c r="AM544" s="762"/>
      <c r="AN544" s="762"/>
      <c r="AO544" s="761"/>
      <c r="AP544" s="761"/>
      <c r="AQ544" s="762"/>
      <c r="AR544" s="593"/>
      <c r="AS544" s="714"/>
      <c r="AT544" s="714"/>
      <c r="AU544" s="714"/>
      <c r="AV544" s="714"/>
      <c r="AW544" s="714"/>
      <c r="AX544" s="593"/>
      <c r="AY544" s="714"/>
      <c r="AZ544" s="714"/>
      <c r="BA544" s="714"/>
      <c r="BB544" s="714"/>
      <c r="BC544" s="714"/>
      <c r="BD544" s="593"/>
      <c r="BE544" s="714"/>
      <c r="BF544" s="714"/>
      <c r="BG544" s="714"/>
      <c r="BH544" s="714"/>
      <c r="BI544" s="714"/>
      <c r="BJ544" s="714"/>
      <c r="BK544" s="593"/>
      <c r="BL544" s="714"/>
      <c r="BM544" s="714"/>
      <c r="BN544" s="714"/>
      <c r="BO544" s="714"/>
      <c r="BP544" s="714"/>
      <c r="BQ544" s="593"/>
      <c r="BR544" s="593"/>
      <c r="BS544" s="714"/>
      <c r="BT544" s="714"/>
      <c r="BU544" s="714"/>
      <c r="BV544" s="714"/>
      <c r="BW544" s="593"/>
      <c r="BX544" s="714"/>
      <c r="BY544" s="714"/>
      <c r="BZ544" s="714"/>
      <c r="CA544" s="714"/>
      <c r="CB544" s="714"/>
      <c r="CC544" s="714"/>
      <c r="CD544" s="759"/>
      <c r="CE544" s="714"/>
      <c r="CF544" s="765"/>
      <c r="CG544" s="765"/>
      <c r="CH544" s="765"/>
      <c r="CI544" s="765"/>
      <c r="CJ544" s="765"/>
      <c r="CK544" s="765"/>
      <c r="CL544" s="714"/>
      <c r="CM544" s="714"/>
      <c r="CN544" s="714"/>
      <c r="CO544" s="714"/>
      <c r="CP544" s="714"/>
      <c r="CQ544" s="714"/>
      <c r="CR544" s="714"/>
      <c r="CS544" s="714"/>
      <c r="CT544" s="766"/>
      <c r="CU544" s="766"/>
      <c r="CV544" s="766"/>
    </row>
    <row r="545" ht="15.75" customHeight="1">
      <c r="A545" s="714"/>
      <c r="B545" s="760"/>
      <c r="C545" s="593"/>
      <c r="D545" s="593"/>
      <c r="E545" s="593"/>
      <c r="F545" s="593"/>
      <c r="G545" s="761"/>
      <c r="H545" s="761"/>
      <c r="I545" s="761"/>
      <c r="J545" s="761"/>
      <c r="K545" s="761"/>
      <c r="L545" s="761"/>
      <c r="M545" s="762"/>
      <c r="N545" s="714"/>
      <c r="O545" s="714"/>
      <c r="P545" s="714"/>
      <c r="Q545" s="714"/>
      <c r="R545" s="714"/>
      <c r="S545" s="714"/>
      <c r="T545" s="763"/>
      <c r="U545" s="714"/>
      <c r="V545" s="762"/>
      <c r="W545" s="714"/>
      <c r="X545" s="762"/>
      <c r="Y545" s="762"/>
      <c r="Z545" s="762"/>
      <c r="AA545" s="714"/>
      <c r="AB545" s="762"/>
      <c r="AC545" s="714"/>
      <c r="AD545" s="714"/>
      <c r="AE545" s="714"/>
      <c r="AF545" s="714"/>
      <c r="AG545" s="714"/>
      <c r="AH545" s="714"/>
      <c r="AI545" s="714"/>
      <c r="AJ545" s="714"/>
      <c r="AK545" s="714"/>
      <c r="AL545" s="761"/>
      <c r="AM545" s="762"/>
      <c r="AN545" s="762"/>
      <c r="AO545" s="761"/>
      <c r="AP545" s="761"/>
      <c r="AQ545" s="762"/>
      <c r="AR545" s="593"/>
      <c r="AS545" s="714"/>
      <c r="AT545" s="714"/>
      <c r="AU545" s="714"/>
      <c r="AV545" s="714"/>
      <c r="AW545" s="714"/>
      <c r="AX545" s="593"/>
      <c r="AY545" s="714"/>
      <c r="AZ545" s="714"/>
      <c r="BA545" s="714"/>
      <c r="BB545" s="714"/>
      <c r="BC545" s="714"/>
      <c r="BD545" s="593"/>
      <c r="BE545" s="714"/>
      <c r="BF545" s="714"/>
      <c r="BG545" s="714"/>
      <c r="BH545" s="714"/>
      <c r="BI545" s="714"/>
      <c r="BJ545" s="714"/>
      <c r="BK545" s="593"/>
      <c r="BL545" s="714"/>
      <c r="BM545" s="714"/>
      <c r="BN545" s="714"/>
      <c r="BO545" s="714"/>
      <c r="BP545" s="714"/>
      <c r="BQ545" s="593"/>
      <c r="BR545" s="593"/>
      <c r="BS545" s="714"/>
      <c r="BT545" s="714"/>
      <c r="BU545" s="714"/>
      <c r="BV545" s="714"/>
      <c r="BW545" s="593"/>
      <c r="BX545" s="714"/>
      <c r="BY545" s="714"/>
      <c r="BZ545" s="714"/>
      <c r="CA545" s="714"/>
      <c r="CB545" s="714"/>
      <c r="CC545" s="714"/>
      <c r="CD545" s="759"/>
      <c r="CE545" s="714"/>
      <c r="CF545" s="765"/>
      <c r="CG545" s="765"/>
      <c r="CH545" s="765"/>
      <c r="CI545" s="765"/>
      <c r="CJ545" s="765"/>
      <c r="CK545" s="765"/>
      <c r="CL545" s="714"/>
      <c r="CM545" s="714"/>
      <c r="CN545" s="714"/>
      <c r="CO545" s="714"/>
      <c r="CP545" s="714"/>
      <c r="CQ545" s="714"/>
      <c r="CR545" s="714"/>
      <c r="CS545" s="714"/>
      <c r="CT545" s="766"/>
      <c r="CU545" s="766"/>
      <c r="CV545" s="766"/>
    </row>
    <row r="546" ht="15.75" customHeight="1">
      <c r="A546" s="714"/>
      <c r="B546" s="760"/>
      <c r="C546" s="593"/>
      <c r="D546" s="593"/>
      <c r="E546" s="593"/>
      <c r="F546" s="593"/>
      <c r="G546" s="761"/>
      <c r="H546" s="761"/>
      <c r="I546" s="761"/>
      <c r="J546" s="761"/>
      <c r="K546" s="761"/>
      <c r="L546" s="761"/>
      <c r="M546" s="762"/>
      <c r="N546" s="714"/>
      <c r="O546" s="714"/>
      <c r="P546" s="714"/>
      <c r="Q546" s="714"/>
      <c r="R546" s="714"/>
      <c r="S546" s="714"/>
      <c r="T546" s="763"/>
      <c r="U546" s="714"/>
      <c r="V546" s="762"/>
      <c r="W546" s="714"/>
      <c r="X546" s="762"/>
      <c r="Y546" s="762"/>
      <c r="Z546" s="762"/>
      <c r="AA546" s="714"/>
      <c r="AB546" s="762"/>
      <c r="AC546" s="714"/>
      <c r="AD546" s="714"/>
      <c r="AE546" s="714"/>
      <c r="AF546" s="714"/>
      <c r="AG546" s="714"/>
      <c r="AH546" s="714"/>
      <c r="AI546" s="714"/>
      <c r="AJ546" s="714"/>
      <c r="AK546" s="714"/>
      <c r="AL546" s="761"/>
      <c r="AM546" s="762"/>
      <c r="AN546" s="762"/>
      <c r="AO546" s="761"/>
      <c r="AP546" s="761"/>
      <c r="AQ546" s="762"/>
      <c r="AR546" s="593"/>
      <c r="AS546" s="714"/>
      <c r="AT546" s="714"/>
      <c r="AU546" s="714"/>
      <c r="AV546" s="714"/>
      <c r="AW546" s="714"/>
      <c r="AX546" s="593"/>
      <c r="AY546" s="714"/>
      <c r="AZ546" s="714"/>
      <c r="BA546" s="714"/>
      <c r="BB546" s="714"/>
      <c r="BC546" s="714"/>
      <c r="BD546" s="593"/>
      <c r="BE546" s="714"/>
      <c r="BF546" s="714"/>
      <c r="BG546" s="714"/>
      <c r="BH546" s="714"/>
      <c r="BI546" s="714"/>
      <c r="BJ546" s="714"/>
      <c r="BK546" s="593"/>
      <c r="BL546" s="714"/>
      <c r="BM546" s="714"/>
      <c r="BN546" s="714"/>
      <c r="BO546" s="714"/>
      <c r="BP546" s="714"/>
      <c r="BQ546" s="593"/>
      <c r="BR546" s="593"/>
      <c r="BS546" s="714"/>
      <c r="BT546" s="714"/>
      <c r="BU546" s="714"/>
      <c r="BV546" s="714"/>
      <c r="BW546" s="593"/>
      <c r="BX546" s="714"/>
      <c r="BY546" s="714"/>
      <c r="BZ546" s="714"/>
      <c r="CA546" s="714"/>
      <c r="CB546" s="714"/>
      <c r="CC546" s="714"/>
      <c r="CD546" s="759"/>
      <c r="CE546" s="714"/>
      <c r="CF546" s="765"/>
      <c r="CG546" s="765"/>
      <c r="CH546" s="765"/>
      <c r="CI546" s="765"/>
      <c r="CJ546" s="765"/>
      <c r="CK546" s="765"/>
      <c r="CL546" s="714"/>
      <c r="CM546" s="714"/>
      <c r="CN546" s="714"/>
      <c r="CO546" s="714"/>
      <c r="CP546" s="714"/>
      <c r="CQ546" s="714"/>
      <c r="CR546" s="714"/>
      <c r="CS546" s="714"/>
      <c r="CT546" s="766"/>
      <c r="CU546" s="766"/>
      <c r="CV546" s="766"/>
    </row>
    <row r="547" ht="15.75" customHeight="1">
      <c r="A547" s="714"/>
      <c r="B547" s="760"/>
      <c r="C547" s="593"/>
      <c r="D547" s="593"/>
      <c r="E547" s="593"/>
      <c r="F547" s="593"/>
      <c r="G547" s="761"/>
      <c r="H547" s="761"/>
      <c r="I547" s="761"/>
      <c r="J547" s="761"/>
      <c r="K547" s="761"/>
      <c r="L547" s="761"/>
      <c r="M547" s="762"/>
      <c r="N547" s="714"/>
      <c r="O547" s="714"/>
      <c r="P547" s="714"/>
      <c r="Q547" s="714"/>
      <c r="R547" s="714"/>
      <c r="S547" s="714"/>
      <c r="T547" s="763"/>
      <c r="U547" s="714"/>
      <c r="V547" s="762"/>
      <c r="W547" s="714"/>
      <c r="X547" s="762"/>
      <c r="Y547" s="762"/>
      <c r="Z547" s="762"/>
      <c r="AA547" s="714"/>
      <c r="AB547" s="762"/>
      <c r="AC547" s="714"/>
      <c r="AD547" s="714"/>
      <c r="AE547" s="714"/>
      <c r="AF547" s="714"/>
      <c r="AG547" s="714"/>
      <c r="AH547" s="714"/>
      <c r="AI547" s="714"/>
      <c r="AJ547" s="714"/>
      <c r="AK547" s="714"/>
      <c r="AL547" s="761"/>
      <c r="AM547" s="762"/>
      <c r="AN547" s="762"/>
      <c r="AO547" s="761"/>
      <c r="AP547" s="761"/>
      <c r="AQ547" s="762"/>
      <c r="AR547" s="593"/>
      <c r="AS547" s="714"/>
      <c r="AT547" s="714"/>
      <c r="AU547" s="714"/>
      <c r="AV547" s="714"/>
      <c r="AW547" s="714"/>
      <c r="AX547" s="593"/>
      <c r="AY547" s="714"/>
      <c r="AZ547" s="714"/>
      <c r="BA547" s="714"/>
      <c r="BB547" s="714"/>
      <c r="BC547" s="714"/>
      <c r="BD547" s="593"/>
      <c r="BE547" s="714"/>
      <c r="BF547" s="714"/>
      <c r="BG547" s="714"/>
      <c r="BH547" s="714"/>
      <c r="BI547" s="714"/>
      <c r="BJ547" s="714"/>
      <c r="BK547" s="593"/>
      <c r="BL547" s="714"/>
      <c r="BM547" s="714"/>
      <c r="BN547" s="714"/>
      <c r="BO547" s="714"/>
      <c r="BP547" s="714"/>
      <c r="BQ547" s="593"/>
      <c r="BR547" s="593"/>
      <c r="BS547" s="714"/>
      <c r="BT547" s="714"/>
      <c r="BU547" s="714"/>
      <c r="BV547" s="714"/>
      <c r="BW547" s="593"/>
      <c r="BX547" s="714"/>
      <c r="BY547" s="714"/>
      <c r="BZ547" s="714"/>
      <c r="CA547" s="714"/>
      <c r="CB547" s="714"/>
      <c r="CC547" s="714"/>
      <c r="CD547" s="759"/>
      <c r="CE547" s="714"/>
      <c r="CF547" s="765"/>
      <c r="CG547" s="765"/>
      <c r="CH547" s="765"/>
      <c r="CI547" s="765"/>
      <c r="CJ547" s="765"/>
      <c r="CK547" s="765"/>
      <c r="CL547" s="714"/>
      <c r="CM547" s="714"/>
      <c r="CN547" s="714"/>
      <c r="CO547" s="714"/>
      <c r="CP547" s="714"/>
      <c r="CQ547" s="714"/>
      <c r="CR547" s="714"/>
      <c r="CS547" s="714"/>
      <c r="CT547" s="766"/>
      <c r="CU547" s="766"/>
      <c r="CV547" s="766"/>
    </row>
    <row r="548" ht="15.75" customHeight="1">
      <c r="A548" s="714"/>
      <c r="B548" s="760"/>
      <c r="C548" s="593"/>
      <c r="D548" s="593"/>
      <c r="E548" s="593"/>
      <c r="F548" s="593"/>
      <c r="G548" s="761"/>
      <c r="H548" s="761"/>
      <c r="I548" s="761"/>
      <c r="J548" s="761"/>
      <c r="K548" s="761"/>
      <c r="L548" s="761"/>
      <c r="M548" s="762"/>
      <c r="N548" s="714"/>
      <c r="O548" s="714"/>
      <c r="P548" s="714"/>
      <c r="Q548" s="714"/>
      <c r="R548" s="714"/>
      <c r="S548" s="714"/>
      <c r="T548" s="763"/>
      <c r="U548" s="714"/>
      <c r="V548" s="762"/>
      <c r="W548" s="714"/>
      <c r="X548" s="762"/>
      <c r="Y548" s="762"/>
      <c r="Z548" s="762"/>
      <c r="AA548" s="714"/>
      <c r="AB548" s="762"/>
      <c r="AC548" s="714"/>
      <c r="AD548" s="714"/>
      <c r="AE548" s="714"/>
      <c r="AF548" s="714"/>
      <c r="AG548" s="714"/>
      <c r="AH548" s="714"/>
      <c r="AI548" s="714"/>
      <c r="AJ548" s="714"/>
      <c r="AK548" s="714"/>
      <c r="AL548" s="761"/>
      <c r="AM548" s="762"/>
      <c r="AN548" s="762"/>
      <c r="AO548" s="761"/>
      <c r="AP548" s="761"/>
      <c r="AQ548" s="762"/>
      <c r="AR548" s="593"/>
      <c r="AS548" s="714"/>
      <c r="AT548" s="714"/>
      <c r="AU548" s="714"/>
      <c r="AV548" s="714"/>
      <c r="AW548" s="714"/>
      <c r="AX548" s="593"/>
      <c r="AY548" s="714"/>
      <c r="AZ548" s="714"/>
      <c r="BA548" s="714"/>
      <c r="BB548" s="714"/>
      <c r="BC548" s="714"/>
      <c r="BD548" s="593"/>
      <c r="BE548" s="714"/>
      <c r="BF548" s="714"/>
      <c r="BG548" s="714"/>
      <c r="BH548" s="714"/>
      <c r="BI548" s="714"/>
      <c r="BJ548" s="714"/>
      <c r="BK548" s="593"/>
      <c r="BL548" s="714"/>
      <c r="BM548" s="714"/>
      <c r="BN548" s="714"/>
      <c r="BO548" s="714"/>
      <c r="BP548" s="714"/>
      <c r="BQ548" s="593"/>
      <c r="BR548" s="593"/>
      <c r="BS548" s="714"/>
      <c r="BT548" s="714"/>
      <c r="BU548" s="714"/>
      <c r="BV548" s="714"/>
      <c r="BW548" s="593"/>
      <c r="BX548" s="714"/>
      <c r="BY548" s="714"/>
      <c r="BZ548" s="714"/>
      <c r="CA548" s="714"/>
      <c r="CB548" s="714"/>
      <c r="CC548" s="714"/>
      <c r="CD548" s="759"/>
      <c r="CE548" s="714"/>
      <c r="CF548" s="765"/>
      <c r="CG548" s="765"/>
      <c r="CH548" s="765"/>
      <c r="CI548" s="765"/>
      <c r="CJ548" s="765"/>
      <c r="CK548" s="765"/>
      <c r="CL548" s="714"/>
      <c r="CM548" s="714"/>
      <c r="CN548" s="714"/>
      <c r="CO548" s="714"/>
      <c r="CP548" s="714"/>
      <c r="CQ548" s="714"/>
      <c r="CR548" s="714"/>
      <c r="CS548" s="714"/>
      <c r="CT548" s="766"/>
      <c r="CU548" s="766"/>
      <c r="CV548" s="766"/>
    </row>
    <row r="549" ht="15.75" customHeight="1">
      <c r="A549" s="714"/>
      <c r="B549" s="760"/>
      <c r="C549" s="593"/>
      <c r="D549" s="593"/>
      <c r="E549" s="593"/>
      <c r="F549" s="593"/>
      <c r="G549" s="761"/>
      <c r="H549" s="761"/>
      <c r="I549" s="761"/>
      <c r="J549" s="761"/>
      <c r="K549" s="761"/>
      <c r="L549" s="761"/>
      <c r="M549" s="762"/>
      <c r="N549" s="714"/>
      <c r="O549" s="714"/>
      <c r="P549" s="714"/>
      <c r="Q549" s="714"/>
      <c r="R549" s="714"/>
      <c r="S549" s="714"/>
      <c r="T549" s="763"/>
      <c r="U549" s="714"/>
      <c r="V549" s="762"/>
      <c r="W549" s="714"/>
      <c r="X549" s="762"/>
      <c r="Y549" s="762"/>
      <c r="Z549" s="762"/>
      <c r="AA549" s="714"/>
      <c r="AB549" s="762"/>
      <c r="AC549" s="714"/>
      <c r="AD549" s="714"/>
      <c r="AE549" s="714"/>
      <c r="AF549" s="714"/>
      <c r="AG549" s="714"/>
      <c r="AH549" s="714"/>
      <c r="AI549" s="714"/>
      <c r="AJ549" s="714"/>
      <c r="AK549" s="714"/>
      <c r="AL549" s="761"/>
      <c r="AM549" s="762"/>
      <c r="AN549" s="762"/>
      <c r="AO549" s="761"/>
      <c r="AP549" s="761"/>
      <c r="AQ549" s="762"/>
      <c r="AR549" s="593"/>
      <c r="AS549" s="714"/>
      <c r="AT549" s="714"/>
      <c r="AU549" s="714"/>
      <c r="AV549" s="714"/>
      <c r="AW549" s="714"/>
      <c r="AX549" s="593"/>
      <c r="AY549" s="714"/>
      <c r="AZ549" s="714"/>
      <c r="BA549" s="714"/>
      <c r="BB549" s="714"/>
      <c r="BC549" s="714"/>
      <c r="BD549" s="593"/>
      <c r="BE549" s="714"/>
      <c r="BF549" s="714"/>
      <c r="BG549" s="714"/>
      <c r="BH549" s="714"/>
      <c r="BI549" s="714"/>
      <c r="BJ549" s="714"/>
      <c r="BK549" s="593"/>
      <c r="BL549" s="714"/>
      <c r="BM549" s="714"/>
      <c r="BN549" s="714"/>
      <c r="BO549" s="714"/>
      <c r="BP549" s="714"/>
      <c r="BQ549" s="593"/>
      <c r="BR549" s="593"/>
      <c r="BS549" s="714"/>
      <c r="BT549" s="714"/>
      <c r="BU549" s="714"/>
      <c r="BV549" s="714"/>
      <c r="BW549" s="593"/>
      <c r="BX549" s="714"/>
      <c r="BY549" s="714"/>
      <c r="BZ549" s="714"/>
      <c r="CA549" s="714"/>
      <c r="CB549" s="714"/>
      <c r="CC549" s="714"/>
      <c r="CD549" s="759"/>
      <c r="CE549" s="714"/>
      <c r="CF549" s="765"/>
      <c r="CG549" s="765"/>
      <c r="CH549" s="765"/>
      <c r="CI549" s="765"/>
      <c r="CJ549" s="765"/>
      <c r="CK549" s="765"/>
      <c r="CL549" s="714"/>
      <c r="CM549" s="714"/>
      <c r="CN549" s="714"/>
      <c r="CO549" s="714"/>
      <c r="CP549" s="714"/>
      <c r="CQ549" s="714"/>
      <c r="CR549" s="714"/>
      <c r="CS549" s="714"/>
      <c r="CT549" s="766"/>
      <c r="CU549" s="766"/>
      <c r="CV549" s="766"/>
    </row>
    <row r="550" ht="15.75" customHeight="1">
      <c r="A550" s="714"/>
      <c r="B550" s="760"/>
      <c r="C550" s="593"/>
      <c r="D550" s="593"/>
      <c r="E550" s="593"/>
      <c r="F550" s="593"/>
      <c r="G550" s="761"/>
      <c r="H550" s="761"/>
      <c r="I550" s="761"/>
      <c r="J550" s="761"/>
      <c r="K550" s="761"/>
      <c r="L550" s="761"/>
      <c r="M550" s="762"/>
      <c r="N550" s="714"/>
      <c r="O550" s="714"/>
      <c r="P550" s="714"/>
      <c r="Q550" s="714"/>
      <c r="R550" s="714"/>
      <c r="S550" s="714"/>
      <c r="T550" s="763"/>
      <c r="U550" s="714"/>
      <c r="V550" s="762"/>
      <c r="W550" s="714"/>
      <c r="X550" s="762"/>
      <c r="Y550" s="762"/>
      <c r="Z550" s="762"/>
      <c r="AA550" s="714"/>
      <c r="AB550" s="762"/>
      <c r="AC550" s="714"/>
      <c r="AD550" s="714"/>
      <c r="AE550" s="714"/>
      <c r="AF550" s="714"/>
      <c r="AG550" s="714"/>
      <c r="AH550" s="714"/>
      <c r="AI550" s="714"/>
      <c r="AJ550" s="714"/>
      <c r="AK550" s="714"/>
      <c r="AL550" s="761"/>
      <c r="AM550" s="762"/>
      <c r="AN550" s="762"/>
      <c r="AO550" s="761"/>
      <c r="AP550" s="761"/>
      <c r="AQ550" s="762"/>
      <c r="AR550" s="593"/>
      <c r="AS550" s="714"/>
      <c r="AT550" s="714"/>
      <c r="AU550" s="714"/>
      <c r="AV550" s="714"/>
      <c r="AW550" s="714"/>
      <c r="AX550" s="593"/>
      <c r="AY550" s="714"/>
      <c r="AZ550" s="714"/>
      <c r="BA550" s="714"/>
      <c r="BB550" s="714"/>
      <c r="BC550" s="714"/>
      <c r="BD550" s="593"/>
      <c r="BE550" s="714"/>
      <c r="BF550" s="714"/>
      <c r="BG550" s="714"/>
      <c r="BH550" s="714"/>
      <c r="BI550" s="714"/>
      <c r="BJ550" s="714"/>
      <c r="BK550" s="593"/>
      <c r="BL550" s="714"/>
      <c r="BM550" s="714"/>
      <c r="BN550" s="714"/>
      <c r="BO550" s="714"/>
      <c r="BP550" s="714"/>
      <c r="BQ550" s="593"/>
      <c r="BR550" s="593"/>
      <c r="BS550" s="714"/>
      <c r="BT550" s="714"/>
      <c r="BU550" s="714"/>
      <c r="BV550" s="714"/>
      <c r="BW550" s="593"/>
      <c r="BX550" s="714"/>
      <c r="BY550" s="714"/>
      <c r="BZ550" s="714"/>
      <c r="CA550" s="714"/>
      <c r="CB550" s="714"/>
      <c r="CC550" s="714"/>
      <c r="CD550" s="759"/>
      <c r="CE550" s="714"/>
      <c r="CF550" s="765"/>
      <c r="CG550" s="765"/>
      <c r="CH550" s="765"/>
      <c r="CI550" s="765"/>
      <c r="CJ550" s="765"/>
      <c r="CK550" s="765"/>
      <c r="CL550" s="714"/>
      <c r="CM550" s="714"/>
      <c r="CN550" s="714"/>
      <c r="CO550" s="714"/>
      <c r="CP550" s="714"/>
      <c r="CQ550" s="714"/>
      <c r="CR550" s="714"/>
      <c r="CS550" s="714"/>
      <c r="CT550" s="766"/>
      <c r="CU550" s="766"/>
      <c r="CV550" s="766"/>
    </row>
    <row r="551" ht="15.75" customHeight="1">
      <c r="A551" s="714"/>
      <c r="B551" s="760"/>
      <c r="C551" s="593"/>
      <c r="D551" s="593"/>
      <c r="E551" s="593"/>
      <c r="F551" s="593"/>
      <c r="G551" s="761"/>
      <c r="H551" s="761"/>
      <c r="I551" s="761"/>
      <c r="J551" s="761"/>
      <c r="K551" s="761"/>
      <c r="L551" s="761"/>
      <c r="M551" s="762"/>
      <c r="N551" s="714"/>
      <c r="O551" s="714"/>
      <c r="P551" s="714"/>
      <c r="Q551" s="714"/>
      <c r="R551" s="714"/>
      <c r="S551" s="714"/>
      <c r="T551" s="763"/>
      <c r="U551" s="714"/>
      <c r="V551" s="762"/>
      <c r="W551" s="714"/>
      <c r="X551" s="762"/>
      <c r="Y551" s="762"/>
      <c r="Z551" s="762"/>
      <c r="AA551" s="714"/>
      <c r="AB551" s="762"/>
      <c r="AC551" s="714"/>
      <c r="AD551" s="714"/>
      <c r="AE551" s="714"/>
      <c r="AF551" s="714"/>
      <c r="AG551" s="714"/>
      <c r="AH551" s="714"/>
      <c r="AI551" s="714"/>
      <c r="AJ551" s="714"/>
      <c r="AK551" s="714"/>
      <c r="AL551" s="761"/>
      <c r="AM551" s="762"/>
      <c r="AN551" s="762"/>
      <c r="AO551" s="761"/>
      <c r="AP551" s="761"/>
      <c r="AQ551" s="762"/>
      <c r="AR551" s="593"/>
      <c r="AS551" s="714"/>
      <c r="AT551" s="714"/>
      <c r="AU551" s="714"/>
      <c r="AV551" s="714"/>
      <c r="AW551" s="714"/>
      <c r="AX551" s="593"/>
      <c r="AY551" s="714"/>
      <c r="AZ551" s="714"/>
      <c r="BA551" s="714"/>
      <c r="BB551" s="714"/>
      <c r="BC551" s="714"/>
      <c r="BD551" s="593"/>
      <c r="BE551" s="714"/>
      <c r="BF551" s="714"/>
      <c r="BG551" s="714"/>
      <c r="BH551" s="714"/>
      <c r="BI551" s="714"/>
      <c r="BJ551" s="714"/>
      <c r="BK551" s="593"/>
      <c r="BL551" s="714"/>
      <c r="BM551" s="714"/>
      <c r="BN551" s="714"/>
      <c r="BO551" s="714"/>
      <c r="BP551" s="714"/>
      <c r="BQ551" s="593"/>
      <c r="BR551" s="593"/>
      <c r="BS551" s="714"/>
      <c r="BT551" s="714"/>
      <c r="BU551" s="714"/>
      <c r="BV551" s="714"/>
      <c r="BW551" s="593"/>
      <c r="BX551" s="714"/>
      <c r="BY551" s="714"/>
      <c r="BZ551" s="714"/>
      <c r="CA551" s="714"/>
      <c r="CB551" s="714"/>
      <c r="CC551" s="714"/>
      <c r="CD551" s="759"/>
      <c r="CE551" s="714"/>
      <c r="CF551" s="765"/>
      <c r="CG551" s="765"/>
      <c r="CH551" s="765"/>
      <c r="CI551" s="765"/>
      <c r="CJ551" s="765"/>
      <c r="CK551" s="765"/>
      <c r="CL551" s="714"/>
      <c r="CM551" s="714"/>
      <c r="CN551" s="714"/>
      <c r="CO551" s="714"/>
      <c r="CP551" s="714"/>
      <c r="CQ551" s="714"/>
      <c r="CR551" s="714"/>
      <c r="CS551" s="714"/>
      <c r="CT551" s="766"/>
      <c r="CU551" s="766"/>
      <c r="CV551" s="766"/>
    </row>
    <row r="552" ht="15.75" customHeight="1">
      <c r="A552" s="714"/>
      <c r="B552" s="760"/>
      <c r="C552" s="593"/>
      <c r="D552" s="593"/>
      <c r="E552" s="593"/>
      <c r="F552" s="593"/>
      <c r="G552" s="761"/>
      <c r="H552" s="761"/>
      <c r="I552" s="761"/>
      <c r="J552" s="761"/>
      <c r="K552" s="761"/>
      <c r="L552" s="761"/>
      <c r="M552" s="762"/>
      <c r="N552" s="714"/>
      <c r="O552" s="714"/>
      <c r="P552" s="714"/>
      <c r="Q552" s="714"/>
      <c r="R552" s="714"/>
      <c r="S552" s="714"/>
      <c r="T552" s="763"/>
      <c r="U552" s="714"/>
      <c r="V552" s="762"/>
      <c r="W552" s="714"/>
      <c r="X552" s="762"/>
      <c r="Y552" s="762"/>
      <c r="Z552" s="762"/>
      <c r="AA552" s="714"/>
      <c r="AB552" s="762"/>
      <c r="AC552" s="714"/>
      <c r="AD552" s="714"/>
      <c r="AE552" s="714"/>
      <c r="AF552" s="714"/>
      <c r="AG552" s="714"/>
      <c r="AH552" s="714"/>
      <c r="AI552" s="714"/>
      <c r="AJ552" s="714"/>
      <c r="AK552" s="714"/>
      <c r="AL552" s="761"/>
      <c r="AM552" s="762"/>
      <c r="AN552" s="762"/>
      <c r="AO552" s="761"/>
      <c r="AP552" s="761"/>
      <c r="AQ552" s="762"/>
      <c r="AR552" s="593"/>
      <c r="AS552" s="714"/>
      <c r="AT552" s="714"/>
      <c r="AU552" s="714"/>
      <c r="AV552" s="714"/>
      <c r="AW552" s="714"/>
      <c r="AX552" s="593"/>
      <c r="AY552" s="714"/>
      <c r="AZ552" s="714"/>
      <c r="BA552" s="714"/>
      <c r="BB552" s="714"/>
      <c r="BC552" s="714"/>
      <c r="BD552" s="593"/>
      <c r="BE552" s="714"/>
      <c r="BF552" s="714"/>
      <c r="BG552" s="714"/>
      <c r="BH552" s="714"/>
      <c r="BI552" s="714"/>
      <c r="BJ552" s="714"/>
      <c r="BK552" s="593"/>
      <c r="BL552" s="714"/>
      <c r="BM552" s="714"/>
      <c r="BN552" s="714"/>
      <c r="BO552" s="714"/>
      <c r="BP552" s="714"/>
      <c r="BQ552" s="593"/>
      <c r="BR552" s="593"/>
      <c r="BS552" s="714"/>
      <c r="BT552" s="714"/>
      <c r="BU552" s="714"/>
      <c r="BV552" s="714"/>
      <c r="BW552" s="593"/>
      <c r="BX552" s="714"/>
      <c r="BY552" s="714"/>
      <c r="BZ552" s="714"/>
      <c r="CA552" s="714"/>
      <c r="CB552" s="714"/>
      <c r="CC552" s="714"/>
      <c r="CD552" s="759"/>
      <c r="CE552" s="714"/>
      <c r="CF552" s="765"/>
      <c r="CG552" s="765"/>
      <c r="CH552" s="765"/>
      <c r="CI552" s="765"/>
      <c r="CJ552" s="765"/>
      <c r="CK552" s="765"/>
      <c r="CL552" s="714"/>
      <c r="CM552" s="714"/>
      <c r="CN552" s="714"/>
      <c r="CO552" s="714"/>
      <c r="CP552" s="714"/>
      <c r="CQ552" s="714"/>
      <c r="CR552" s="714"/>
      <c r="CS552" s="714"/>
      <c r="CT552" s="766"/>
      <c r="CU552" s="766"/>
      <c r="CV552" s="766"/>
    </row>
    <row r="553" ht="15.75" customHeight="1">
      <c r="A553" s="714"/>
      <c r="B553" s="760"/>
      <c r="C553" s="593"/>
      <c r="D553" s="593"/>
      <c r="E553" s="593"/>
      <c r="F553" s="593"/>
      <c r="G553" s="761"/>
      <c r="H553" s="761"/>
      <c r="I553" s="761"/>
      <c r="J553" s="761"/>
      <c r="K553" s="761"/>
      <c r="L553" s="761"/>
      <c r="M553" s="762"/>
      <c r="N553" s="714"/>
      <c r="O553" s="714"/>
      <c r="P553" s="714"/>
      <c r="Q553" s="714"/>
      <c r="R553" s="714"/>
      <c r="S553" s="714"/>
      <c r="T553" s="763"/>
      <c r="U553" s="714"/>
      <c r="V553" s="762"/>
      <c r="W553" s="714"/>
      <c r="X553" s="762"/>
      <c r="Y553" s="762"/>
      <c r="Z553" s="762"/>
      <c r="AA553" s="714"/>
      <c r="AB553" s="762"/>
      <c r="AC553" s="714"/>
      <c r="AD553" s="714"/>
      <c r="AE553" s="714"/>
      <c r="AF553" s="714"/>
      <c r="AG553" s="714"/>
      <c r="AH553" s="714"/>
      <c r="AI553" s="714"/>
      <c r="AJ553" s="714"/>
      <c r="AK553" s="714"/>
      <c r="AL553" s="761"/>
      <c r="AM553" s="762"/>
      <c r="AN553" s="762"/>
      <c r="AO553" s="761"/>
      <c r="AP553" s="761"/>
      <c r="AQ553" s="762"/>
      <c r="AR553" s="593"/>
      <c r="AS553" s="714"/>
      <c r="AT553" s="714"/>
      <c r="AU553" s="714"/>
      <c r="AV553" s="714"/>
      <c r="AW553" s="714"/>
      <c r="AX553" s="593"/>
      <c r="AY553" s="714"/>
      <c r="AZ553" s="714"/>
      <c r="BA553" s="714"/>
      <c r="BB553" s="714"/>
      <c r="BC553" s="714"/>
      <c r="BD553" s="593"/>
      <c r="BE553" s="714"/>
      <c r="BF553" s="714"/>
      <c r="BG553" s="714"/>
      <c r="BH553" s="714"/>
      <c r="BI553" s="714"/>
      <c r="BJ553" s="714"/>
      <c r="BK553" s="593"/>
      <c r="BL553" s="714"/>
      <c r="BM553" s="714"/>
      <c r="BN553" s="714"/>
      <c r="BO553" s="714"/>
      <c r="BP553" s="714"/>
      <c r="BQ553" s="593"/>
      <c r="BR553" s="593"/>
      <c r="BS553" s="714"/>
      <c r="BT553" s="714"/>
      <c r="BU553" s="714"/>
      <c r="BV553" s="714"/>
      <c r="BW553" s="593"/>
      <c r="BX553" s="714"/>
      <c r="BY553" s="714"/>
      <c r="BZ553" s="714"/>
      <c r="CA553" s="714"/>
      <c r="CB553" s="714"/>
      <c r="CC553" s="714"/>
      <c r="CD553" s="759"/>
      <c r="CE553" s="714"/>
      <c r="CF553" s="765"/>
      <c r="CG553" s="765"/>
      <c r="CH553" s="765"/>
      <c r="CI553" s="765"/>
      <c r="CJ553" s="765"/>
      <c r="CK553" s="765"/>
      <c r="CL553" s="714"/>
      <c r="CM553" s="714"/>
      <c r="CN553" s="714"/>
      <c r="CO553" s="714"/>
      <c r="CP553" s="714"/>
      <c r="CQ553" s="714"/>
      <c r="CR553" s="714"/>
      <c r="CS553" s="714"/>
      <c r="CT553" s="766"/>
      <c r="CU553" s="766"/>
      <c r="CV553" s="766"/>
    </row>
    <row r="554" ht="15.75" customHeight="1">
      <c r="A554" s="714"/>
      <c r="B554" s="760"/>
      <c r="C554" s="593"/>
      <c r="D554" s="593"/>
      <c r="E554" s="593"/>
      <c r="F554" s="593"/>
      <c r="G554" s="761"/>
      <c r="H554" s="761"/>
      <c r="I554" s="761"/>
      <c r="J554" s="761"/>
      <c r="K554" s="761"/>
      <c r="L554" s="761"/>
      <c r="M554" s="762"/>
      <c r="N554" s="714"/>
      <c r="O554" s="714"/>
      <c r="P554" s="714"/>
      <c r="Q554" s="714"/>
      <c r="R554" s="714"/>
      <c r="S554" s="714"/>
      <c r="T554" s="763"/>
      <c r="U554" s="714"/>
      <c r="V554" s="762"/>
      <c r="W554" s="714"/>
      <c r="X554" s="762"/>
      <c r="Y554" s="762"/>
      <c r="Z554" s="762"/>
      <c r="AA554" s="714"/>
      <c r="AB554" s="762"/>
      <c r="AC554" s="714"/>
      <c r="AD554" s="714"/>
      <c r="AE554" s="714"/>
      <c r="AF554" s="714"/>
      <c r="AG554" s="714"/>
      <c r="AH554" s="714"/>
      <c r="AI554" s="714"/>
      <c r="AJ554" s="714"/>
      <c r="AK554" s="714"/>
      <c r="AL554" s="761"/>
      <c r="AM554" s="762"/>
      <c r="AN554" s="762"/>
      <c r="AO554" s="761"/>
      <c r="AP554" s="761"/>
      <c r="AQ554" s="762"/>
      <c r="AR554" s="593"/>
      <c r="AS554" s="714"/>
      <c r="AT554" s="714"/>
      <c r="AU554" s="714"/>
      <c r="AV554" s="714"/>
      <c r="AW554" s="714"/>
      <c r="AX554" s="593"/>
      <c r="AY554" s="714"/>
      <c r="AZ554" s="714"/>
      <c r="BA554" s="714"/>
      <c r="BB554" s="714"/>
      <c r="BC554" s="714"/>
      <c r="BD554" s="593"/>
      <c r="BE554" s="714"/>
      <c r="BF554" s="714"/>
      <c r="BG554" s="714"/>
      <c r="BH554" s="714"/>
      <c r="BI554" s="714"/>
      <c r="BJ554" s="714"/>
      <c r="BK554" s="593"/>
      <c r="BL554" s="714"/>
      <c r="BM554" s="714"/>
      <c r="BN554" s="714"/>
      <c r="BO554" s="714"/>
      <c r="BP554" s="714"/>
      <c r="BQ554" s="593"/>
      <c r="BR554" s="593"/>
      <c r="BS554" s="714"/>
      <c r="BT554" s="714"/>
      <c r="BU554" s="714"/>
      <c r="BV554" s="714"/>
      <c r="BW554" s="593"/>
      <c r="BX554" s="714"/>
      <c r="BY554" s="714"/>
      <c r="BZ554" s="714"/>
      <c r="CA554" s="714"/>
      <c r="CB554" s="714"/>
      <c r="CC554" s="714"/>
      <c r="CD554" s="759"/>
      <c r="CE554" s="714"/>
      <c r="CF554" s="765"/>
      <c r="CG554" s="765"/>
      <c r="CH554" s="765"/>
      <c r="CI554" s="765"/>
      <c r="CJ554" s="765"/>
      <c r="CK554" s="765"/>
      <c r="CL554" s="714"/>
      <c r="CM554" s="714"/>
      <c r="CN554" s="714"/>
      <c r="CO554" s="714"/>
      <c r="CP554" s="714"/>
      <c r="CQ554" s="714"/>
      <c r="CR554" s="714"/>
      <c r="CS554" s="714"/>
      <c r="CT554" s="766"/>
      <c r="CU554" s="766"/>
      <c r="CV554" s="766"/>
    </row>
    <row r="555" ht="15.75" customHeight="1">
      <c r="A555" s="714"/>
      <c r="B555" s="760"/>
      <c r="C555" s="593"/>
      <c r="D555" s="593"/>
      <c r="E555" s="593"/>
      <c r="F555" s="593"/>
      <c r="G555" s="761"/>
      <c r="H555" s="761"/>
      <c r="I555" s="761"/>
      <c r="J555" s="761"/>
      <c r="K555" s="761"/>
      <c r="L555" s="761"/>
      <c r="M555" s="762"/>
      <c r="N555" s="714"/>
      <c r="O555" s="714"/>
      <c r="P555" s="714"/>
      <c r="Q555" s="714"/>
      <c r="R555" s="714"/>
      <c r="S555" s="714"/>
      <c r="T555" s="763"/>
      <c r="U555" s="714"/>
      <c r="V555" s="762"/>
      <c r="W555" s="714"/>
      <c r="X555" s="762"/>
      <c r="Y555" s="762"/>
      <c r="Z555" s="762"/>
      <c r="AA555" s="714"/>
      <c r="AB555" s="762"/>
      <c r="AC555" s="714"/>
      <c r="AD555" s="714"/>
      <c r="AE555" s="714"/>
      <c r="AF555" s="714"/>
      <c r="AG555" s="714"/>
      <c r="AH555" s="714"/>
      <c r="AI555" s="714"/>
      <c r="AJ555" s="714"/>
      <c r="AK555" s="714"/>
      <c r="AL555" s="761"/>
      <c r="AM555" s="762"/>
      <c r="AN555" s="762"/>
      <c r="AO555" s="761"/>
      <c r="AP555" s="761"/>
      <c r="AQ555" s="762"/>
      <c r="AR555" s="593"/>
      <c r="AS555" s="714"/>
      <c r="AT555" s="714"/>
      <c r="AU555" s="714"/>
      <c r="AV555" s="714"/>
      <c r="AW555" s="714"/>
      <c r="AX555" s="593"/>
      <c r="AY555" s="714"/>
      <c r="AZ555" s="714"/>
      <c r="BA555" s="714"/>
      <c r="BB555" s="714"/>
      <c r="BC555" s="714"/>
      <c r="BD555" s="593"/>
      <c r="BE555" s="714"/>
      <c r="BF555" s="714"/>
      <c r="BG555" s="714"/>
      <c r="BH555" s="714"/>
      <c r="BI555" s="714"/>
      <c r="BJ555" s="714"/>
      <c r="BK555" s="593"/>
      <c r="BL555" s="714"/>
      <c r="BM555" s="714"/>
      <c r="BN555" s="714"/>
      <c r="BO555" s="714"/>
      <c r="BP555" s="714"/>
      <c r="BQ555" s="593"/>
      <c r="BR555" s="593"/>
      <c r="BS555" s="714"/>
      <c r="BT555" s="714"/>
      <c r="BU555" s="714"/>
      <c r="BV555" s="714"/>
      <c r="BW555" s="593"/>
      <c r="BX555" s="714"/>
      <c r="BY555" s="714"/>
      <c r="BZ555" s="714"/>
      <c r="CA555" s="714"/>
      <c r="CB555" s="714"/>
      <c r="CC555" s="714"/>
      <c r="CD555" s="759"/>
      <c r="CE555" s="714"/>
      <c r="CF555" s="765"/>
      <c r="CG555" s="765"/>
      <c r="CH555" s="765"/>
      <c r="CI555" s="765"/>
      <c r="CJ555" s="765"/>
      <c r="CK555" s="765"/>
      <c r="CL555" s="714"/>
      <c r="CM555" s="714"/>
      <c r="CN555" s="714"/>
      <c r="CO555" s="714"/>
      <c r="CP555" s="714"/>
      <c r="CQ555" s="714"/>
      <c r="CR555" s="714"/>
      <c r="CS555" s="714"/>
      <c r="CT555" s="766"/>
      <c r="CU555" s="766"/>
      <c r="CV555" s="766"/>
    </row>
    <row r="556" ht="15.75" customHeight="1">
      <c r="A556" s="714"/>
      <c r="B556" s="760"/>
      <c r="C556" s="593"/>
      <c r="D556" s="593"/>
      <c r="E556" s="593"/>
      <c r="F556" s="593"/>
      <c r="G556" s="761"/>
      <c r="H556" s="761"/>
      <c r="I556" s="761"/>
      <c r="J556" s="761"/>
      <c r="K556" s="761"/>
      <c r="L556" s="761"/>
      <c r="M556" s="762"/>
      <c r="N556" s="714"/>
      <c r="O556" s="714"/>
      <c r="P556" s="714"/>
      <c r="Q556" s="714"/>
      <c r="R556" s="714"/>
      <c r="S556" s="714"/>
      <c r="T556" s="763"/>
      <c r="U556" s="714"/>
      <c r="V556" s="762"/>
      <c r="W556" s="714"/>
      <c r="X556" s="762"/>
      <c r="Y556" s="762"/>
      <c r="Z556" s="762"/>
      <c r="AA556" s="714"/>
      <c r="AB556" s="762"/>
      <c r="AC556" s="714"/>
      <c r="AD556" s="714"/>
      <c r="AE556" s="714"/>
      <c r="AF556" s="714"/>
      <c r="AG556" s="714"/>
      <c r="AH556" s="714"/>
      <c r="AI556" s="714"/>
      <c r="AJ556" s="714"/>
      <c r="AK556" s="714"/>
      <c r="AL556" s="761"/>
      <c r="AM556" s="762"/>
      <c r="AN556" s="762"/>
      <c r="AO556" s="761"/>
      <c r="AP556" s="761"/>
      <c r="AQ556" s="762"/>
      <c r="AR556" s="593"/>
      <c r="AS556" s="714"/>
      <c r="AT556" s="714"/>
      <c r="AU556" s="714"/>
      <c r="AV556" s="714"/>
      <c r="AW556" s="714"/>
      <c r="AX556" s="593"/>
      <c r="AY556" s="714"/>
      <c r="AZ556" s="714"/>
      <c r="BA556" s="714"/>
      <c r="BB556" s="714"/>
      <c r="BC556" s="714"/>
      <c r="BD556" s="593"/>
      <c r="BE556" s="714"/>
      <c r="BF556" s="714"/>
      <c r="BG556" s="714"/>
      <c r="BH556" s="714"/>
      <c r="BI556" s="714"/>
      <c r="BJ556" s="714"/>
      <c r="BK556" s="593"/>
      <c r="BL556" s="714"/>
      <c r="BM556" s="714"/>
      <c r="BN556" s="714"/>
      <c r="BO556" s="714"/>
      <c r="BP556" s="714"/>
      <c r="BQ556" s="593"/>
      <c r="BR556" s="593"/>
      <c r="BS556" s="714"/>
      <c r="BT556" s="714"/>
      <c r="BU556" s="714"/>
      <c r="BV556" s="714"/>
      <c r="BW556" s="593"/>
      <c r="BX556" s="714"/>
      <c r="BY556" s="714"/>
      <c r="BZ556" s="714"/>
      <c r="CA556" s="714"/>
      <c r="CB556" s="714"/>
      <c r="CC556" s="714"/>
      <c r="CD556" s="759"/>
      <c r="CE556" s="714"/>
      <c r="CF556" s="765"/>
      <c r="CG556" s="765"/>
      <c r="CH556" s="765"/>
      <c r="CI556" s="765"/>
      <c r="CJ556" s="765"/>
      <c r="CK556" s="765"/>
      <c r="CL556" s="714"/>
      <c r="CM556" s="714"/>
      <c r="CN556" s="714"/>
      <c r="CO556" s="714"/>
      <c r="CP556" s="714"/>
      <c r="CQ556" s="714"/>
      <c r="CR556" s="714"/>
      <c r="CS556" s="714"/>
      <c r="CT556" s="766"/>
      <c r="CU556" s="766"/>
      <c r="CV556" s="766"/>
    </row>
    <row r="557" ht="15.75" customHeight="1">
      <c r="A557" s="714"/>
      <c r="B557" s="760"/>
      <c r="C557" s="593"/>
      <c r="D557" s="593"/>
      <c r="E557" s="593"/>
      <c r="F557" s="593"/>
      <c r="G557" s="761"/>
      <c r="H557" s="761"/>
      <c r="I557" s="761"/>
      <c r="J557" s="761"/>
      <c r="K557" s="761"/>
      <c r="L557" s="761"/>
      <c r="M557" s="762"/>
      <c r="N557" s="714"/>
      <c r="O557" s="714"/>
      <c r="P557" s="714"/>
      <c r="Q557" s="714"/>
      <c r="R557" s="714"/>
      <c r="S557" s="714"/>
      <c r="T557" s="763"/>
      <c r="U557" s="714"/>
      <c r="V557" s="762"/>
      <c r="W557" s="714"/>
      <c r="X557" s="762"/>
      <c r="Y557" s="762"/>
      <c r="Z557" s="762"/>
      <c r="AA557" s="714"/>
      <c r="AB557" s="762"/>
      <c r="AC557" s="714"/>
      <c r="AD557" s="714"/>
      <c r="AE557" s="714"/>
      <c r="AF557" s="714"/>
      <c r="AG557" s="714"/>
      <c r="AH557" s="714"/>
      <c r="AI557" s="714"/>
      <c r="AJ557" s="714"/>
      <c r="AK557" s="714"/>
      <c r="AL557" s="761"/>
      <c r="AM557" s="762"/>
      <c r="AN557" s="762"/>
      <c r="AO557" s="761"/>
      <c r="AP557" s="761"/>
      <c r="AQ557" s="762"/>
      <c r="AR557" s="593"/>
      <c r="AS557" s="714"/>
      <c r="AT557" s="714"/>
      <c r="AU557" s="714"/>
      <c r="AV557" s="714"/>
      <c r="AW557" s="714"/>
      <c r="AX557" s="593"/>
      <c r="AY557" s="714"/>
      <c r="AZ557" s="714"/>
      <c r="BA557" s="714"/>
      <c r="BB557" s="714"/>
      <c r="BC557" s="714"/>
      <c r="BD557" s="593"/>
      <c r="BE557" s="714"/>
      <c r="BF557" s="714"/>
      <c r="BG557" s="714"/>
      <c r="BH557" s="714"/>
      <c r="BI557" s="714"/>
      <c r="BJ557" s="714"/>
      <c r="BK557" s="593"/>
      <c r="BL557" s="714"/>
      <c r="BM557" s="714"/>
      <c r="BN557" s="714"/>
      <c r="BO557" s="714"/>
      <c r="BP557" s="714"/>
      <c r="BQ557" s="593"/>
      <c r="BR557" s="593"/>
      <c r="BS557" s="714"/>
      <c r="BT557" s="714"/>
      <c r="BU557" s="714"/>
      <c r="BV557" s="714"/>
      <c r="BW557" s="593"/>
      <c r="BX557" s="714"/>
      <c r="BY557" s="714"/>
      <c r="BZ557" s="714"/>
      <c r="CA557" s="714"/>
      <c r="CB557" s="714"/>
      <c r="CC557" s="714"/>
      <c r="CD557" s="759"/>
      <c r="CE557" s="714"/>
      <c r="CF557" s="765"/>
      <c r="CG557" s="765"/>
      <c r="CH557" s="765"/>
      <c r="CI557" s="765"/>
      <c r="CJ557" s="765"/>
      <c r="CK557" s="765"/>
      <c r="CL557" s="714"/>
      <c r="CM557" s="714"/>
      <c r="CN557" s="714"/>
      <c r="CO557" s="714"/>
      <c r="CP557" s="714"/>
      <c r="CQ557" s="714"/>
      <c r="CR557" s="714"/>
      <c r="CS557" s="714"/>
      <c r="CT557" s="766"/>
      <c r="CU557" s="766"/>
      <c r="CV557" s="766"/>
    </row>
    <row r="558" ht="15.75" customHeight="1">
      <c r="A558" s="714"/>
      <c r="B558" s="760"/>
      <c r="C558" s="593"/>
      <c r="D558" s="593"/>
      <c r="E558" s="593"/>
      <c r="F558" s="593"/>
      <c r="G558" s="761"/>
      <c r="H558" s="761"/>
      <c r="I558" s="761"/>
      <c r="J558" s="761"/>
      <c r="K558" s="761"/>
      <c r="L558" s="761"/>
      <c r="M558" s="762"/>
      <c r="N558" s="714"/>
      <c r="O558" s="714"/>
      <c r="P558" s="714"/>
      <c r="Q558" s="714"/>
      <c r="R558" s="714"/>
      <c r="S558" s="714"/>
      <c r="T558" s="763"/>
      <c r="U558" s="714"/>
      <c r="V558" s="762"/>
      <c r="W558" s="714"/>
      <c r="X558" s="762"/>
      <c r="Y558" s="762"/>
      <c r="Z558" s="762"/>
      <c r="AA558" s="714"/>
      <c r="AB558" s="762"/>
      <c r="AC558" s="714"/>
      <c r="AD558" s="714"/>
      <c r="AE558" s="714"/>
      <c r="AF558" s="714"/>
      <c r="AG558" s="714"/>
      <c r="AH558" s="714"/>
      <c r="AI558" s="714"/>
      <c r="AJ558" s="714"/>
      <c r="AK558" s="714"/>
      <c r="AL558" s="761"/>
      <c r="AM558" s="762"/>
      <c r="AN558" s="762"/>
      <c r="AO558" s="761"/>
      <c r="AP558" s="761"/>
      <c r="AQ558" s="762"/>
      <c r="AR558" s="593"/>
      <c r="AS558" s="714"/>
      <c r="AT558" s="714"/>
      <c r="AU558" s="714"/>
      <c r="AV558" s="714"/>
      <c r="AW558" s="714"/>
      <c r="AX558" s="593"/>
      <c r="AY558" s="714"/>
      <c r="AZ558" s="714"/>
      <c r="BA558" s="714"/>
      <c r="BB558" s="714"/>
      <c r="BC558" s="714"/>
      <c r="BD558" s="593"/>
      <c r="BE558" s="714"/>
      <c r="BF558" s="714"/>
      <c r="BG558" s="714"/>
      <c r="BH558" s="714"/>
      <c r="BI558" s="714"/>
      <c r="BJ558" s="714"/>
      <c r="BK558" s="593"/>
      <c r="BL558" s="714"/>
      <c r="BM558" s="714"/>
      <c r="BN558" s="714"/>
      <c r="BO558" s="714"/>
      <c r="BP558" s="714"/>
      <c r="BQ558" s="593"/>
      <c r="BR558" s="593"/>
      <c r="BS558" s="714"/>
      <c r="BT558" s="714"/>
      <c r="BU558" s="714"/>
      <c r="BV558" s="714"/>
      <c r="BW558" s="593"/>
      <c r="BX558" s="714"/>
      <c r="BY558" s="714"/>
      <c r="BZ558" s="714"/>
      <c r="CA558" s="714"/>
      <c r="CB558" s="714"/>
      <c r="CC558" s="714"/>
      <c r="CD558" s="759"/>
      <c r="CE558" s="714"/>
      <c r="CF558" s="765"/>
      <c r="CG558" s="765"/>
      <c r="CH558" s="765"/>
      <c r="CI558" s="765"/>
      <c r="CJ558" s="765"/>
      <c r="CK558" s="765"/>
      <c r="CL558" s="714"/>
      <c r="CM558" s="714"/>
      <c r="CN558" s="714"/>
      <c r="CO558" s="714"/>
      <c r="CP558" s="714"/>
      <c r="CQ558" s="714"/>
      <c r="CR558" s="714"/>
      <c r="CS558" s="714"/>
      <c r="CT558" s="766"/>
      <c r="CU558" s="766"/>
      <c r="CV558" s="766"/>
    </row>
    <row r="559" ht="15.75" customHeight="1">
      <c r="A559" s="714"/>
      <c r="B559" s="760"/>
      <c r="C559" s="593"/>
      <c r="D559" s="593"/>
      <c r="E559" s="593"/>
      <c r="F559" s="593"/>
      <c r="G559" s="761"/>
      <c r="H559" s="761"/>
      <c r="I559" s="761"/>
      <c r="J559" s="761"/>
      <c r="K559" s="761"/>
      <c r="L559" s="761"/>
      <c r="M559" s="762"/>
      <c r="N559" s="714"/>
      <c r="O559" s="714"/>
      <c r="P559" s="714"/>
      <c r="Q559" s="714"/>
      <c r="R559" s="714"/>
      <c r="S559" s="714"/>
      <c r="T559" s="763"/>
      <c r="U559" s="714"/>
      <c r="V559" s="762"/>
      <c r="W559" s="714"/>
      <c r="X559" s="762"/>
      <c r="Y559" s="762"/>
      <c r="Z559" s="762"/>
      <c r="AA559" s="714"/>
      <c r="AB559" s="762"/>
      <c r="AC559" s="714"/>
      <c r="AD559" s="714"/>
      <c r="AE559" s="714"/>
      <c r="AF559" s="714"/>
      <c r="AG559" s="714"/>
      <c r="AH559" s="714"/>
      <c r="AI559" s="714"/>
      <c r="AJ559" s="714"/>
      <c r="AK559" s="714"/>
      <c r="AL559" s="761"/>
      <c r="AM559" s="762"/>
      <c r="AN559" s="762"/>
      <c r="AO559" s="761"/>
      <c r="AP559" s="761"/>
      <c r="AQ559" s="762"/>
      <c r="AR559" s="593"/>
      <c r="AS559" s="714"/>
      <c r="AT559" s="714"/>
      <c r="AU559" s="714"/>
      <c r="AV559" s="714"/>
      <c r="AW559" s="714"/>
      <c r="AX559" s="593"/>
      <c r="AY559" s="714"/>
      <c r="AZ559" s="714"/>
      <c r="BA559" s="714"/>
      <c r="BB559" s="714"/>
      <c r="BC559" s="714"/>
      <c r="BD559" s="593"/>
      <c r="BE559" s="714"/>
      <c r="BF559" s="714"/>
      <c r="BG559" s="714"/>
      <c r="BH559" s="714"/>
      <c r="BI559" s="714"/>
      <c r="BJ559" s="714"/>
      <c r="BK559" s="593"/>
      <c r="BL559" s="714"/>
      <c r="BM559" s="714"/>
      <c r="BN559" s="714"/>
      <c r="BO559" s="714"/>
      <c r="BP559" s="714"/>
      <c r="BQ559" s="593"/>
      <c r="BR559" s="593"/>
      <c r="BS559" s="714"/>
      <c r="BT559" s="714"/>
      <c r="BU559" s="714"/>
      <c r="BV559" s="714"/>
      <c r="BW559" s="593"/>
      <c r="BX559" s="714"/>
      <c r="BY559" s="714"/>
      <c r="BZ559" s="714"/>
      <c r="CA559" s="714"/>
      <c r="CB559" s="714"/>
      <c r="CC559" s="714"/>
      <c r="CD559" s="759"/>
      <c r="CE559" s="714"/>
      <c r="CF559" s="765"/>
      <c r="CG559" s="765"/>
      <c r="CH559" s="765"/>
      <c r="CI559" s="765"/>
      <c r="CJ559" s="765"/>
      <c r="CK559" s="765"/>
      <c r="CL559" s="714"/>
      <c r="CM559" s="714"/>
      <c r="CN559" s="714"/>
      <c r="CO559" s="714"/>
      <c r="CP559" s="714"/>
      <c r="CQ559" s="714"/>
      <c r="CR559" s="714"/>
      <c r="CS559" s="714"/>
      <c r="CT559" s="766"/>
      <c r="CU559" s="766"/>
      <c r="CV559" s="766"/>
    </row>
    <row r="560" ht="15.75" customHeight="1">
      <c r="A560" s="714"/>
      <c r="B560" s="760"/>
      <c r="C560" s="593"/>
      <c r="D560" s="593"/>
      <c r="E560" s="593"/>
      <c r="F560" s="593"/>
      <c r="G560" s="761"/>
      <c r="H560" s="761"/>
      <c r="I560" s="761"/>
      <c r="J560" s="761"/>
      <c r="K560" s="761"/>
      <c r="L560" s="761"/>
      <c r="M560" s="762"/>
      <c r="N560" s="714"/>
      <c r="O560" s="714"/>
      <c r="P560" s="714"/>
      <c r="Q560" s="714"/>
      <c r="R560" s="714"/>
      <c r="S560" s="714"/>
      <c r="T560" s="763"/>
      <c r="U560" s="714"/>
      <c r="V560" s="762"/>
      <c r="W560" s="714"/>
      <c r="X560" s="762"/>
      <c r="Y560" s="762"/>
      <c r="Z560" s="762"/>
      <c r="AA560" s="714"/>
      <c r="AB560" s="762"/>
      <c r="AC560" s="714"/>
      <c r="AD560" s="714"/>
      <c r="AE560" s="714"/>
      <c r="AF560" s="714"/>
      <c r="AG560" s="714"/>
      <c r="AH560" s="714"/>
      <c r="AI560" s="714"/>
      <c r="AJ560" s="714"/>
      <c r="AK560" s="714"/>
      <c r="AL560" s="761"/>
      <c r="AM560" s="762"/>
      <c r="AN560" s="762"/>
      <c r="AO560" s="761"/>
      <c r="AP560" s="761"/>
      <c r="AQ560" s="762"/>
      <c r="AR560" s="593"/>
      <c r="AS560" s="714"/>
      <c r="AT560" s="714"/>
      <c r="AU560" s="714"/>
      <c r="AV560" s="714"/>
      <c r="AW560" s="714"/>
      <c r="AX560" s="593"/>
      <c r="AY560" s="714"/>
      <c r="AZ560" s="714"/>
      <c r="BA560" s="714"/>
      <c r="BB560" s="714"/>
      <c r="BC560" s="714"/>
      <c r="BD560" s="593"/>
      <c r="BE560" s="714"/>
      <c r="BF560" s="714"/>
      <c r="BG560" s="714"/>
      <c r="BH560" s="714"/>
      <c r="BI560" s="714"/>
      <c r="BJ560" s="714"/>
      <c r="BK560" s="593"/>
      <c r="BL560" s="714"/>
      <c r="BM560" s="714"/>
      <c r="BN560" s="714"/>
      <c r="BO560" s="714"/>
      <c r="BP560" s="714"/>
      <c r="BQ560" s="593"/>
      <c r="BR560" s="593"/>
      <c r="BS560" s="714"/>
      <c r="BT560" s="714"/>
      <c r="BU560" s="714"/>
      <c r="BV560" s="714"/>
      <c r="BW560" s="593"/>
      <c r="BX560" s="714"/>
      <c r="BY560" s="714"/>
      <c r="BZ560" s="714"/>
      <c r="CA560" s="714"/>
      <c r="CB560" s="714"/>
      <c r="CC560" s="714"/>
      <c r="CD560" s="759"/>
      <c r="CE560" s="714"/>
      <c r="CF560" s="765"/>
      <c r="CG560" s="765"/>
      <c r="CH560" s="765"/>
      <c r="CI560" s="765"/>
      <c r="CJ560" s="765"/>
      <c r="CK560" s="765"/>
      <c r="CL560" s="714"/>
      <c r="CM560" s="714"/>
      <c r="CN560" s="714"/>
      <c r="CO560" s="714"/>
      <c r="CP560" s="714"/>
      <c r="CQ560" s="714"/>
      <c r="CR560" s="714"/>
      <c r="CS560" s="714"/>
      <c r="CT560" s="766"/>
      <c r="CU560" s="766"/>
      <c r="CV560" s="766"/>
    </row>
    <row r="561" ht="15.75" customHeight="1">
      <c r="A561" s="714"/>
      <c r="B561" s="760"/>
      <c r="C561" s="593"/>
      <c r="D561" s="593"/>
      <c r="E561" s="593"/>
      <c r="F561" s="593"/>
      <c r="G561" s="761"/>
      <c r="H561" s="761"/>
      <c r="I561" s="761"/>
      <c r="J561" s="761"/>
      <c r="K561" s="761"/>
      <c r="L561" s="761"/>
      <c r="M561" s="762"/>
      <c r="N561" s="714"/>
      <c r="O561" s="714"/>
      <c r="P561" s="714"/>
      <c r="Q561" s="714"/>
      <c r="R561" s="714"/>
      <c r="S561" s="714"/>
      <c r="T561" s="763"/>
      <c r="U561" s="714"/>
      <c r="V561" s="762"/>
      <c r="W561" s="714"/>
      <c r="X561" s="762"/>
      <c r="Y561" s="762"/>
      <c r="Z561" s="762"/>
      <c r="AA561" s="714"/>
      <c r="AB561" s="762"/>
      <c r="AC561" s="714"/>
      <c r="AD561" s="714"/>
      <c r="AE561" s="714"/>
      <c r="AF561" s="714"/>
      <c r="AG561" s="714"/>
      <c r="AH561" s="714"/>
      <c r="AI561" s="714"/>
      <c r="AJ561" s="714"/>
      <c r="AK561" s="714"/>
      <c r="AL561" s="761"/>
      <c r="AM561" s="762"/>
      <c r="AN561" s="762"/>
      <c r="AO561" s="761"/>
      <c r="AP561" s="761"/>
      <c r="AQ561" s="762"/>
      <c r="AR561" s="593"/>
      <c r="AS561" s="714"/>
      <c r="AT561" s="714"/>
      <c r="AU561" s="714"/>
      <c r="AV561" s="714"/>
      <c r="AW561" s="714"/>
      <c r="AX561" s="593"/>
      <c r="AY561" s="714"/>
      <c r="AZ561" s="714"/>
      <c r="BA561" s="714"/>
      <c r="BB561" s="714"/>
      <c r="BC561" s="714"/>
      <c r="BD561" s="593"/>
      <c r="BE561" s="714"/>
      <c r="BF561" s="714"/>
      <c r="BG561" s="714"/>
      <c r="BH561" s="714"/>
      <c r="BI561" s="714"/>
      <c r="BJ561" s="714"/>
      <c r="BK561" s="593"/>
      <c r="BL561" s="714"/>
      <c r="BM561" s="714"/>
      <c r="BN561" s="714"/>
      <c r="BO561" s="714"/>
      <c r="BP561" s="714"/>
      <c r="BQ561" s="593"/>
      <c r="BR561" s="593"/>
      <c r="BS561" s="714"/>
      <c r="BT561" s="714"/>
      <c r="BU561" s="714"/>
      <c r="BV561" s="714"/>
      <c r="BW561" s="593"/>
      <c r="BX561" s="714"/>
      <c r="BY561" s="714"/>
      <c r="BZ561" s="714"/>
      <c r="CA561" s="714"/>
      <c r="CB561" s="714"/>
      <c r="CC561" s="714"/>
      <c r="CD561" s="759"/>
      <c r="CE561" s="714"/>
      <c r="CF561" s="765"/>
      <c r="CG561" s="765"/>
      <c r="CH561" s="765"/>
      <c r="CI561" s="765"/>
      <c r="CJ561" s="765"/>
      <c r="CK561" s="765"/>
      <c r="CL561" s="714"/>
      <c r="CM561" s="714"/>
      <c r="CN561" s="714"/>
      <c r="CO561" s="714"/>
      <c r="CP561" s="714"/>
      <c r="CQ561" s="714"/>
      <c r="CR561" s="714"/>
      <c r="CS561" s="714"/>
      <c r="CT561" s="766"/>
      <c r="CU561" s="766"/>
      <c r="CV561" s="766"/>
    </row>
    <row r="562" ht="15.75" customHeight="1">
      <c r="A562" s="714"/>
      <c r="B562" s="760"/>
      <c r="C562" s="593"/>
      <c r="D562" s="593"/>
      <c r="E562" s="593"/>
      <c r="F562" s="593"/>
      <c r="G562" s="761"/>
      <c r="H562" s="761"/>
      <c r="I562" s="761"/>
      <c r="J562" s="761"/>
      <c r="K562" s="761"/>
      <c r="L562" s="761"/>
      <c r="M562" s="762"/>
      <c r="N562" s="714"/>
      <c r="O562" s="714"/>
      <c r="P562" s="714"/>
      <c r="Q562" s="714"/>
      <c r="R562" s="714"/>
      <c r="S562" s="714"/>
      <c r="T562" s="763"/>
      <c r="U562" s="714"/>
      <c r="V562" s="762"/>
      <c r="W562" s="714"/>
      <c r="X562" s="762"/>
      <c r="Y562" s="762"/>
      <c r="Z562" s="762"/>
      <c r="AA562" s="714"/>
      <c r="AB562" s="762"/>
      <c r="AC562" s="714"/>
      <c r="AD562" s="714"/>
      <c r="AE562" s="714"/>
      <c r="AF562" s="714"/>
      <c r="AG562" s="714"/>
      <c r="AH562" s="714"/>
      <c r="AI562" s="714"/>
      <c r="AJ562" s="714"/>
      <c r="AK562" s="714"/>
      <c r="AL562" s="761"/>
      <c r="AM562" s="762"/>
      <c r="AN562" s="762"/>
      <c r="AO562" s="761"/>
      <c r="AP562" s="761"/>
      <c r="AQ562" s="762"/>
      <c r="AR562" s="593"/>
      <c r="AS562" s="714"/>
      <c r="AT562" s="714"/>
      <c r="AU562" s="714"/>
      <c r="AV562" s="714"/>
      <c r="AW562" s="714"/>
      <c r="AX562" s="593"/>
      <c r="AY562" s="714"/>
      <c r="AZ562" s="714"/>
      <c r="BA562" s="714"/>
      <c r="BB562" s="714"/>
      <c r="BC562" s="714"/>
      <c r="BD562" s="593"/>
      <c r="BE562" s="714"/>
      <c r="BF562" s="714"/>
      <c r="BG562" s="714"/>
      <c r="BH562" s="714"/>
      <c r="BI562" s="714"/>
      <c r="BJ562" s="714"/>
      <c r="BK562" s="593"/>
      <c r="BL562" s="714"/>
      <c r="BM562" s="714"/>
      <c r="BN562" s="714"/>
      <c r="BO562" s="714"/>
      <c r="BP562" s="714"/>
      <c r="BQ562" s="593"/>
      <c r="BR562" s="593"/>
      <c r="BS562" s="714"/>
      <c r="BT562" s="714"/>
      <c r="BU562" s="714"/>
      <c r="BV562" s="714"/>
      <c r="BW562" s="593"/>
      <c r="BX562" s="714"/>
      <c r="BY562" s="714"/>
      <c r="BZ562" s="714"/>
      <c r="CA562" s="714"/>
      <c r="CB562" s="714"/>
      <c r="CC562" s="714"/>
      <c r="CD562" s="759"/>
      <c r="CE562" s="714"/>
      <c r="CF562" s="765"/>
      <c r="CG562" s="765"/>
      <c r="CH562" s="765"/>
      <c r="CI562" s="765"/>
      <c r="CJ562" s="765"/>
      <c r="CK562" s="765"/>
      <c r="CL562" s="714"/>
      <c r="CM562" s="714"/>
      <c r="CN562" s="714"/>
      <c r="CO562" s="714"/>
      <c r="CP562" s="714"/>
      <c r="CQ562" s="714"/>
      <c r="CR562" s="714"/>
      <c r="CS562" s="714"/>
      <c r="CT562" s="766"/>
      <c r="CU562" s="766"/>
      <c r="CV562" s="766"/>
    </row>
    <row r="563" ht="15.75" customHeight="1">
      <c r="A563" s="714"/>
      <c r="B563" s="760"/>
      <c r="C563" s="593"/>
      <c r="D563" s="593"/>
      <c r="E563" s="593"/>
      <c r="F563" s="593"/>
      <c r="G563" s="761"/>
      <c r="H563" s="761"/>
      <c r="I563" s="761"/>
      <c r="J563" s="761"/>
      <c r="K563" s="761"/>
      <c r="L563" s="761"/>
      <c r="M563" s="762"/>
      <c r="N563" s="714"/>
      <c r="O563" s="714"/>
      <c r="P563" s="714"/>
      <c r="Q563" s="714"/>
      <c r="R563" s="714"/>
      <c r="S563" s="714"/>
      <c r="T563" s="763"/>
      <c r="U563" s="714"/>
      <c r="V563" s="762"/>
      <c r="W563" s="714"/>
      <c r="X563" s="762"/>
      <c r="Y563" s="762"/>
      <c r="Z563" s="762"/>
      <c r="AA563" s="714"/>
      <c r="AB563" s="762"/>
      <c r="AC563" s="714"/>
      <c r="AD563" s="714"/>
      <c r="AE563" s="714"/>
      <c r="AF563" s="714"/>
      <c r="AG563" s="714"/>
      <c r="AH563" s="714"/>
      <c r="AI563" s="714"/>
      <c r="AJ563" s="714"/>
      <c r="AK563" s="714"/>
      <c r="AL563" s="761"/>
      <c r="AM563" s="762"/>
      <c r="AN563" s="762"/>
      <c r="AO563" s="761"/>
      <c r="AP563" s="761"/>
      <c r="AQ563" s="762"/>
      <c r="AR563" s="593"/>
      <c r="AS563" s="714"/>
      <c r="AT563" s="714"/>
      <c r="AU563" s="714"/>
      <c r="AV563" s="714"/>
      <c r="AW563" s="714"/>
      <c r="AX563" s="593"/>
      <c r="AY563" s="714"/>
      <c r="AZ563" s="714"/>
      <c r="BA563" s="714"/>
      <c r="BB563" s="714"/>
      <c r="BC563" s="714"/>
      <c r="BD563" s="593"/>
      <c r="BE563" s="714"/>
      <c r="BF563" s="714"/>
      <c r="BG563" s="714"/>
      <c r="BH563" s="714"/>
      <c r="BI563" s="714"/>
      <c r="BJ563" s="714"/>
      <c r="BK563" s="593"/>
      <c r="BL563" s="714"/>
      <c r="BM563" s="714"/>
      <c r="BN563" s="714"/>
      <c r="BO563" s="714"/>
      <c r="BP563" s="714"/>
      <c r="BQ563" s="593"/>
      <c r="BR563" s="593"/>
      <c r="BS563" s="714"/>
      <c r="BT563" s="714"/>
      <c r="BU563" s="714"/>
      <c r="BV563" s="714"/>
      <c r="BW563" s="593"/>
      <c r="BX563" s="714"/>
      <c r="BY563" s="714"/>
      <c r="BZ563" s="714"/>
      <c r="CA563" s="714"/>
      <c r="CB563" s="714"/>
      <c r="CC563" s="714"/>
      <c r="CD563" s="759"/>
      <c r="CE563" s="714"/>
      <c r="CF563" s="765"/>
      <c r="CG563" s="765"/>
      <c r="CH563" s="765"/>
      <c r="CI563" s="765"/>
      <c r="CJ563" s="765"/>
      <c r="CK563" s="765"/>
      <c r="CL563" s="714"/>
      <c r="CM563" s="714"/>
      <c r="CN563" s="714"/>
      <c r="CO563" s="714"/>
      <c r="CP563" s="714"/>
      <c r="CQ563" s="714"/>
      <c r="CR563" s="714"/>
      <c r="CS563" s="714"/>
      <c r="CT563" s="766"/>
      <c r="CU563" s="766"/>
      <c r="CV563" s="766"/>
    </row>
    <row r="564" ht="15.75" customHeight="1">
      <c r="A564" s="714"/>
      <c r="B564" s="760"/>
      <c r="C564" s="593"/>
      <c r="D564" s="593"/>
      <c r="E564" s="593"/>
      <c r="F564" s="593"/>
      <c r="G564" s="761"/>
      <c r="H564" s="761"/>
      <c r="I564" s="761"/>
      <c r="J564" s="761"/>
      <c r="K564" s="761"/>
      <c r="L564" s="761"/>
      <c r="M564" s="762"/>
      <c r="N564" s="714"/>
      <c r="O564" s="714"/>
      <c r="P564" s="714"/>
      <c r="Q564" s="714"/>
      <c r="R564" s="714"/>
      <c r="S564" s="714"/>
      <c r="T564" s="763"/>
      <c r="U564" s="714"/>
      <c r="V564" s="762"/>
      <c r="W564" s="714"/>
      <c r="X564" s="762"/>
      <c r="Y564" s="762"/>
      <c r="Z564" s="762"/>
      <c r="AA564" s="714"/>
      <c r="AB564" s="762"/>
      <c r="AC564" s="714"/>
      <c r="AD564" s="714"/>
      <c r="AE564" s="714"/>
      <c r="AF564" s="714"/>
      <c r="AG564" s="714"/>
      <c r="AH564" s="714"/>
      <c r="AI564" s="714"/>
      <c r="AJ564" s="714"/>
      <c r="AK564" s="714"/>
      <c r="AL564" s="761"/>
      <c r="AM564" s="762"/>
      <c r="AN564" s="762"/>
      <c r="AO564" s="761"/>
      <c r="AP564" s="761"/>
      <c r="AQ564" s="762"/>
      <c r="AR564" s="593"/>
      <c r="AS564" s="714"/>
      <c r="AT564" s="714"/>
      <c r="AU564" s="714"/>
      <c r="AV564" s="714"/>
      <c r="AW564" s="714"/>
      <c r="AX564" s="593"/>
      <c r="AY564" s="714"/>
      <c r="AZ564" s="714"/>
      <c r="BA564" s="714"/>
      <c r="BB564" s="714"/>
      <c r="BC564" s="714"/>
      <c r="BD564" s="593"/>
      <c r="BE564" s="714"/>
      <c r="BF564" s="714"/>
      <c r="BG564" s="714"/>
      <c r="BH564" s="714"/>
      <c r="BI564" s="714"/>
      <c r="BJ564" s="714"/>
      <c r="BK564" s="593"/>
      <c r="BL564" s="714"/>
      <c r="BM564" s="714"/>
      <c r="BN564" s="714"/>
      <c r="BO564" s="714"/>
      <c r="BP564" s="714"/>
      <c r="BQ564" s="593"/>
      <c r="BR564" s="593"/>
      <c r="BS564" s="714"/>
      <c r="BT564" s="714"/>
      <c r="BU564" s="714"/>
      <c r="BV564" s="714"/>
      <c r="BW564" s="593"/>
      <c r="BX564" s="714"/>
      <c r="BY564" s="714"/>
      <c r="BZ564" s="714"/>
      <c r="CA564" s="714"/>
      <c r="CB564" s="714"/>
      <c r="CC564" s="714"/>
      <c r="CD564" s="759"/>
      <c r="CE564" s="714"/>
      <c r="CF564" s="765"/>
      <c r="CG564" s="765"/>
      <c r="CH564" s="765"/>
      <c r="CI564" s="765"/>
      <c r="CJ564" s="765"/>
      <c r="CK564" s="765"/>
      <c r="CL564" s="714"/>
      <c r="CM564" s="714"/>
      <c r="CN564" s="714"/>
      <c r="CO564" s="714"/>
      <c r="CP564" s="714"/>
      <c r="CQ564" s="714"/>
      <c r="CR564" s="714"/>
      <c r="CS564" s="714"/>
      <c r="CT564" s="766"/>
      <c r="CU564" s="766"/>
      <c r="CV564" s="766"/>
    </row>
    <row r="565" ht="15.75" customHeight="1">
      <c r="A565" s="714"/>
      <c r="B565" s="760"/>
      <c r="C565" s="593"/>
      <c r="D565" s="593"/>
      <c r="E565" s="593"/>
      <c r="F565" s="593"/>
      <c r="G565" s="761"/>
      <c r="H565" s="761"/>
      <c r="I565" s="761"/>
      <c r="J565" s="761"/>
      <c r="K565" s="761"/>
      <c r="L565" s="761"/>
      <c r="M565" s="762"/>
      <c r="N565" s="714"/>
      <c r="O565" s="714"/>
      <c r="P565" s="714"/>
      <c r="Q565" s="714"/>
      <c r="R565" s="714"/>
      <c r="S565" s="714"/>
      <c r="T565" s="763"/>
      <c r="U565" s="714"/>
      <c r="V565" s="762"/>
      <c r="W565" s="714"/>
      <c r="X565" s="762"/>
      <c r="Y565" s="762"/>
      <c r="Z565" s="762"/>
      <c r="AA565" s="714"/>
      <c r="AB565" s="762"/>
      <c r="AC565" s="714"/>
      <c r="AD565" s="714"/>
      <c r="AE565" s="714"/>
      <c r="AF565" s="714"/>
      <c r="AG565" s="714"/>
      <c r="AH565" s="714"/>
      <c r="AI565" s="714"/>
      <c r="AJ565" s="714"/>
      <c r="AK565" s="714"/>
      <c r="AL565" s="761"/>
      <c r="AM565" s="762"/>
      <c r="AN565" s="762"/>
      <c r="AO565" s="761"/>
      <c r="AP565" s="761"/>
      <c r="AQ565" s="762"/>
      <c r="AR565" s="593"/>
      <c r="AS565" s="714"/>
      <c r="AT565" s="714"/>
      <c r="AU565" s="714"/>
      <c r="AV565" s="714"/>
      <c r="AW565" s="714"/>
      <c r="AX565" s="593"/>
      <c r="AY565" s="714"/>
      <c r="AZ565" s="714"/>
      <c r="BA565" s="714"/>
      <c r="BB565" s="714"/>
      <c r="BC565" s="714"/>
      <c r="BD565" s="593"/>
      <c r="BE565" s="714"/>
      <c r="BF565" s="714"/>
      <c r="BG565" s="714"/>
      <c r="BH565" s="714"/>
      <c r="BI565" s="714"/>
      <c r="BJ565" s="714"/>
      <c r="BK565" s="593"/>
      <c r="BL565" s="714"/>
      <c r="BM565" s="714"/>
      <c r="BN565" s="714"/>
      <c r="BO565" s="714"/>
      <c r="BP565" s="714"/>
      <c r="BQ565" s="593"/>
      <c r="BR565" s="593"/>
      <c r="BS565" s="714"/>
      <c r="BT565" s="714"/>
      <c r="BU565" s="714"/>
      <c r="BV565" s="714"/>
      <c r="BW565" s="593"/>
      <c r="BX565" s="714"/>
      <c r="BY565" s="714"/>
      <c r="BZ565" s="714"/>
      <c r="CA565" s="714"/>
      <c r="CB565" s="714"/>
      <c r="CC565" s="714"/>
      <c r="CD565" s="759"/>
      <c r="CE565" s="714"/>
      <c r="CF565" s="765"/>
      <c r="CG565" s="765"/>
      <c r="CH565" s="765"/>
      <c r="CI565" s="765"/>
      <c r="CJ565" s="765"/>
      <c r="CK565" s="765"/>
      <c r="CL565" s="714"/>
      <c r="CM565" s="714"/>
      <c r="CN565" s="714"/>
      <c r="CO565" s="714"/>
      <c r="CP565" s="714"/>
      <c r="CQ565" s="714"/>
      <c r="CR565" s="714"/>
      <c r="CS565" s="714"/>
      <c r="CT565" s="766"/>
      <c r="CU565" s="766"/>
      <c r="CV565" s="766"/>
    </row>
    <row r="566" ht="15.75" customHeight="1">
      <c r="A566" s="714"/>
      <c r="B566" s="760"/>
      <c r="C566" s="593"/>
      <c r="D566" s="593"/>
      <c r="E566" s="593"/>
      <c r="F566" s="593"/>
      <c r="G566" s="761"/>
      <c r="H566" s="761"/>
      <c r="I566" s="761"/>
      <c r="J566" s="761"/>
      <c r="K566" s="761"/>
      <c r="L566" s="761"/>
      <c r="M566" s="762"/>
      <c r="N566" s="714"/>
      <c r="O566" s="714"/>
      <c r="P566" s="714"/>
      <c r="Q566" s="714"/>
      <c r="R566" s="714"/>
      <c r="S566" s="714"/>
      <c r="T566" s="763"/>
      <c r="U566" s="714"/>
      <c r="V566" s="762"/>
      <c r="W566" s="714"/>
      <c r="X566" s="762"/>
      <c r="Y566" s="762"/>
      <c r="Z566" s="762"/>
      <c r="AA566" s="714"/>
      <c r="AB566" s="762"/>
      <c r="AC566" s="714"/>
      <c r="AD566" s="714"/>
      <c r="AE566" s="714"/>
      <c r="AF566" s="714"/>
      <c r="AG566" s="714"/>
      <c r="AH566" s="714"/>
      <c r="AI566" s="714"/>
      <c r="AJ566" s="714"/>
      <c r="AK566" s="714"/>
      <c r="AL566" s="761"/>
      <c r="AM566" s="762"/>
      <c r="AN566" s="762"/>
      <c r="AO566" s="761"/>
      <c r="AP566" s="761"/>
      <c r="AQ566" s="762"/>
      <c r="AR566" s="593"/>
      <c r="AS566" s="714"/>
      <c r="AT566" s="714"/>
      <c r="AU566" s="714"/>
      <c r="AV566" s="714"/>
      <c r="AW566" s="714"/>
      <c r="AX566" s="593"/>
      <c r="AY566" s="714"/>
      <c r="AZ566" s="714"/>
      <c r="BA566" s="714"/>
      <c r="BB566" s="714"/>
      <c r="BC566" s="714"/>
      <c r="BD566" s="593"/>
      <c r="BE566" s="714"/>
      <c r="BF566" s="714"/>
      <c r="BG566" s="714"/>
      <c r="BH566" s="714"/>
      <c r="BI566" s="714"/>
      <c r="BJ566" s="714"/>
      <c r="BK566" s="593"/>
      <c r="BL566" s="714"/>
      <c r="BM566" s="714"/>
      <c r="BN566" s="714"/>
      <c r="BO566" s="714"/>
      <c r="BP566" s="714"/>
      <c r="BQ566" s="593"/>
      <c r="BR566" s="593"/>
      <c r="BS566" s="714"/>
      <c r="BT566" s="714"/>
      <c r="BU566" s="714"/>
      <c r="BV566" s="714"/>
      <c r="BW566" s="593"/>
      <c r="BX566" s="714"/>
      <c r="BY566" s="714"/>
      <c r="BZ566" s="714"/>
      <c r="CA566" s="714"/>
      <c r="CB566" s="714"/>
      <c r="CC566" s="714"/>
      <c r="CD566" s="759"/>
      <c r="CE566" s="714"/>
      <c r="CF566" s="765"/>
      <c r="CG566" s="765"/>
      <c r="CH566" s="765"/>
      <c r="CI566" s="765"/>
      <c r="CJ566" s="765"/>
      <c r="CK566" s="765"/>
      <c r="CL566" s="714"/>
      <c r="CM566" s="714"/>
      <c r="CN566" s="714"/>
      <c r="CO566" s="714"/>
      <c r="CP566" s="714"/>
      <c r="CQ566" s="714"/>
      <c r="CR566" s="714"/>
      <c r="CS566" s="714"/>
      <c r="CT566" s="766"/>
      <c r="CU566" s="766"/>
      <c r="CV566" s="766"/>
    </row>
    <row r="567" ht="15.75" customHeight="1">
      <c r="A567" s="714"/>
      <c r="B567" s="760"/>
      <c r="C567" s="593"/>
      <c r="D567" s="593"/>
      <c r="E567" s="593"/>
      <c r="F567" s="593"/>
      <c r="G567" s="761"/>
      <c r="H567" s="761"/>
      <c r="I567" s="761"/>
      <c r="J567" s="761"/>
      <c r="K567" s="761"/>
      <c r="L567" s="761"/>
      <c r="M567" s="762"/>
      <c r="N567" s="714"/>
      <c r="O567" s="714"/>
      <c r="P567" s="714"/>
      <c r="Q567" s="714"/>
      <c r="R567" s="714"/>
      <c r="S567" s="714"/>
      <c r="T567" s="763"/>
      <c r="U567" s="714"/>
      <c r="V567" s="762"/>
      <c r="W567" s="714"/>
      <c r="X567" s="762"/>
      <c r="Y567" s="762"/>
      <c r="Z567" s="762"/>
      <c r="AA567" s="714"/>
      <c r="AB567" s="762"/>
      <c r="AC567" s="714"/>
      <c r="AD567" s="714"/>
      <c r="AE567" s="714"/>
      <c r="AF567" s="714"/>
      <c r="AG567" s="714"/>
      <c r="AH567" s="714"/>
      <c r="AI567" s="714"/>
      <c r="AJ567" s="714"/>
      <c r="AK567" s="714"/>
      <c r="AL567" s="761"/>
      <c r="AM567" s="762"/>
      <c r="AN567" s="762"/>
      <c r="AO567" s="761"/>
      <c r="AP567" s="761"/>
      <c r="AQ567" s="762"/>
      <c r="AR567" s="593"/>
      <c r="AS567" s="714"/>
      <c r="AT567" s="714"/>
      <c r="AU567" s="714"/>
      <c r="AV567" s="714"/>
      <c r="AW567" s="714"/>
      <c r="AX567" s="593"/>
      <c r="AY567" s="714"/>
      <c r="AZ567" s="714"/>
      <c r="BA567" s="714"/>
      <c r="BB567" s="714"/>
      <c r="BC567" s="714"/>
      <c r="BD567" s="593"/>
      <c r="BE567" s="714"/>
      <c r="BF567" s="714"/>
      <c r="BG567" s="714"/>
      <c r="BH567" s="714"/>
      <c r="BI567" s="714"/>
      <c r="BJ567" s="714"/>
      <c r="BK567" s="593"/>
      <c r="BL567" s="714"/>
      <c r="BM567" s="714"/>
      <c r="BN567" s="714"/>
      <c r="BO567" s="714"/>
      <c r="BP567" s="714"/>
      <c r="BQ567" s="593"/>
      <c r="BR567" s="593"/>
      <c r="BS567" s="714"/>
      <c r="BT567" s="714"/>
      <c r="BU567" s="714"/>
      <c r="BV567" s="714"/>
      <c r="BW567" s="593"/>
      <c r="BX567" s="714"/>
      <c r="BY567" s="714"/>
      <c r="BZ567" s="714"/>
      <c r="CA567" s="714"/>
      <c r="CB567" s="714"/>
      <c r="CC567" s="714"/>
      <c r="CD567" s="759"/>
      <c r="CE567" s="714"/>
      <c r="CF567" s="765"/>
      <c r="CG567" s="765"/>
      <c r="CH567" s="765"/>
      <c r="CI567" s="765"/>
      <c r="CJ567" s="765"/>
      <c r="CK567" s="765"/>
      <c r="CL567" s="714"/>
      <c r="CM567" s="714"/>
      <c r="CN567" s="714"/>
      <c r="CO567" s="714"/>
      <c r="CP567" s="714"/>
      <c r="CQ567" s="714"/>
      <c r="CR567" s="714"/>
      <c r="CS567" s="714"/>
      <c r="CT567" s="766"/>
      <c r="CU567" s="766"/>
      <c r="CV567" s="766"/>
    </row>
    <row r="568" ht="15.75" customHeight="1">
      <c r="A568" s="714"/>
      <c r="B568" s="760"/>
      <c r="C568" s="593"/>
      <c r="D568" s="593"/>
      <c r="E568" s="593"/>
      <c r="F568" s="593"/>
      <c r="G568" s="761"/>
      <c r="H568" s="761"/>
      <c r="I568" s="761"/>
      <c r="J568" s="761"/>
      <c r="K568" s="761"/>
      <c r="L568" s="761"/>
      <c r="M568" s="762"/>
      <c r="N568" s="714"/>
      <c r="O568" s="714"/>
      <c r="P568" s="714"/>
      <c r="Q568" s="714"/>
      <c r="R568" s="714"/>
      <c r="S568" s="714"/>
      <c r="T568" s="763"/>
      <c r="U568" s="714"/>
      <c r="V568" s="762"/>
      <c r="W568" s="714"/>
      <c r="X568" s="762"/>
      <c r="Y568" s="762"/>
      <c r="Z568" s="762"/>
      <c r="AA568" s="714"/>
      <c r="AB568" s="762"/>
      <c r="AC568" s="714"/>
      <c r="AD568" s="714"/>
      <c r="AE568" s="714"/>
      <c r="AF568" s="714"/>
      <c r="AG568" s="714"/>
      <c r="AH568" s="714"/>
      <c r="AI568" s="714"/>
      <c r="AJ568" s="714"/>
      <c r="AK568" s="714"/>
      <c r="AL568" s="761"/>
      <c r="AM568" s="762"/>
      <c r="AN568" s="762"/>
      <c r="AO568" s="761"/>
      <c r="AP568" s="761"/>
      <c r="AQ568" s="762"/>
      <c r="AR568" s="593"/>
      <c r="AS568" s="714"/>
      <c r="AT568" s="714"/>
      <c r="AU568" s="714"/>
      <c r="AV568" s="714"/>
      <c r="AW568" s="714"/>
      <c r="AX568" s="593"/>
      <c r="AY568" s="714"/>
      <c r="AZ568" s="714"/>
      <c r="BA568" s="714"/>
      <c r="BB568" s="714"/>
      <c r="BC568" s="714"/>
      <c r="BD568" s="593"/>
      <c r="BE568" s="714"/>
      <c r="BF568" s="714"/>
      <c r="BG568" s="714"/>
      <c r="BH568" s="714"/>
      <c r="BI568" s="714"/>
      <c r="BJ568" s="714"/>
      <c r="BK568" s="593"/>
      <c r="BL568" s="714"/>
      <c r="BM568" s="714"/>
      <c r="BN568" s="714"/>
      <c r="BO568" s="714"/>
      <c r="BP568" s="714"/>
      <c r="BQ568" s="593"/>
      <c r="BR568" s="593"/>
      <c r="BS568" s="714"/>
      <c r="BT568" s="714"/>
      <c r="BU568" s="714"/>
      <c r="BV568" s="714"/>
      <c r="BW568" s="593"/>
      <c r="BX568" s="714"/>
      <c r="BY568" s="714"/>
      <c r="BZ568" s="714"/>
      <c r="CA568" s="714"/>
      <c r="CB568" s="714"/>
      <c r="CC568" s="714"/>
      <c r="CD568" s="759"/>
      <c r="CE568" s="714"/>
      <c r="CF568" s="765"/>
      <c r="CG568" s="765"/>
      <c r="CH568" s="765"/>
      <c r="CI568" s="765"/>
      <c r="CJ568" s="765"/>
      <c r="CK568" s="765"/>
      <c r="CL568" s="714"/>
      <c r="CM568" s="714"/>
      <c r="CN568" s="714"/>
      <c r="CO568" s="714"/>
      <c r="CP568" s="714"/>
      <c r="CQ568" s="714"/>
      <c r="CR568" s="714"/>
      <c r="CS568" s="714"/>
      <c r="CT568" s="766"/>
      <c r="CU568" s="766"/>
      <c r="CV568" s="766"/>
    </row>
    <row r="569" ht="15.75" customHeight="1">
      <c r="A569" s="714"/>
      <c r="B569" s="760"/>
      <c r="C569" s="593"/>
      <c r="D569" s="593"/>
      <c r="E569" s="593"/>
      <c r="F569" s="593"/>
      <c r="G569" s="761"/>
      <c r="H569" s="761"/>
      <c r="I569" s="761"/>
      <c r="J569" s="761"/>
      <c r="K569" s="761"/>
      <c r="L569" s="761"/>
      <c r="M569" s="762"/>
      <c r="N569" s="714"/>
      <c r="O569" s="714"/>
      <c r="P569" s="714"/>
      <c r="Q569" s="714"/>
      <c r="R569" s="714"/>
      <c r="S569" s="714"/>
      <c r="T569" s="763"/>
      <c r="U569" s="714"/>
      <c r="V569" s="762"/>
      <c r="W569" s="714"/>
      <c r="X569" s="762"/>
      <c r="Y569" s="762"/>
      <c r="Z569" s="762"/>
      <c r="AA569" s="714"/>
      <c r="AB569" s="762"/>
      <c r="AC569" s="714"/>
      <c r="AD569" s="714"/>
      <c r="AE569" s="714"/>
      <c r="AF569" s="714"/>
      <c r="AG569" s="714"/>
      <c r="AH569" s="714"/>
      <c r="AI569" s="714"/>
      <c r="AJ569" s="714"/>
      <c r="AK569" s="714"/>
      <c r="AL569" s="761"/>
      <c r="AM569" s="762"/>
      <c r="AN569" s="762"/>
      <c r="AO569" s="761"/>
      <c r="AP569" s="761"/>
      <c r="AQ569" s="762"/>
      <c r="AR569" s="593"/>
      <c r="AS569" s="714"/>
      <c r="AT569" s="714"/>
      <c r="AU569" s="714"/>
      <c r="AV569" s="714"/>
      <c r="AW569" s="714"/>
      <c r="AX569" s="593"/>
      <c r="AY569" s="714"/>
      <c r="AZ569" s="714"/>
      <c r="BA569" s="714"/>
      <c r="BB569" s="714"/>
      <c r="BC569" s="714"/>
      <c r="BD569" s="593"/>
      <c r="BE569" s="714"/>
      <c r="BF569" s="714"/>
      <c r="BG569" s="714"/>
      <c r="BH569" s="714"/>
      <c r="BI569" s="714"/>
      <c r="BJ569" s="714"/>
      <c r="BK569" s="593"/>
      <c r="BL569" s="714"/>
      <c r="BM569" s="714"/>
      <c r="BN569" s="714"/>
      <c r="BO569" s="714"/>
      <c r="BP569" s="714"/>
      <c r="BQ569" s="593"/>
      <c r="BR569" s="593"/>
      <c r="BS569" s="714"/>
      <c r="BT569" s="714"/>
      <c r="BU569" s="714"/>
      <c r="BV569" s="714"/>
      <c r="BW569" s="593"/>
      <c r="BX569" s="714"/>
      <c r="BY569" s="714"/>
      <c r="BZ569" s="714"/>
      <c r="CA569" s="714"/>
      <c r="CB569" s="714"/>
      <c r="CC569" s="714"/>
      <c r="CD569" s="759"/>
      <c r="CE569" s="714"/>
      <c r="CF569" s="765"/>
      <c r="CG569" s="765"/>
      <c r="CH569" s="765"/>
      <c r="CI569" s="765"/>
      <c r="CJ569" s="765"/>
      <c r="CK569" s="765"/>
      <c r="CL569" s="714"/>
      <c r="CM569" s="714"/>
      <c r="CN569" s="714"/>
      <c r="CO569" s="714"/>
      <c r="CP569" s="714"/>
      <c r="CQ569" s="714"/>
      <c r="CR569" s="714"/>
      <c r="CS569" s="714"/>
      <c r="CT569" s="766"/>
      <c r="CU569" s="766"/>
      <c r="CV569" s="766"/>
    </row>
    <row r="570" ht="15.75" customHeight="1">
      <c r="A570" s="714"/>
      <c r="B570" s="760"/>
      <c r="C570" s="593"/>
      <c r="D570" s="593"/>
      <c r="E570" s="593"/>
      <c r="F570" s="593"/>
      <c r="G570" s="761"/>
      <c r="H570" s="761"/>
      <c r="I570" s="761"/>
      <c r="J570" s="761"/>
      <c r="K570" s="761"/>
      <c r="L570" s="761"/>
      <c r="M570" s="762"/>
      <c r="N570" s="714"/>
      <c r="O570" s="714"/>
      <c r="P570" s="714"/>
      <c r="Q570" s="714"/>
      <c r="R570" s="714"/>
      <c r="S570" s="714"/>
      <c r="T570" s="763"/>
      <c r="U570" s="714"/>
      <c r="V570" s="762"/>
      <c r="W570" s="714"/>
      <c r="X570" s="762"/>
      <c r="Y570" s="762"/>
      <c r="Z570" s="762"/>
      <c r="AA570" s="714"/>
      <c r="AB570" s="762"/>
      <c r="AC570" s="714"/>
      <c r="AD570" s="714"/>
      <c r="AE570" s="714"/>
      <c r="AF570" s="714"/>
      <c r="AG570" s="714"/>
      <c r="AH570" s="714"/>
      <c r="AI570" s="714"/>
      <c r="AJ570" s="714"/>
      <c r="AK570" s="714"/>
      <c r="AL570" s="761"/>
      <c r="AM570" s="762"/>
      <c r="AN570" s="762"/>
      <c r="AO570" s="761"/>
      <c r="AP570" s="761"/>
      <c r="AQ570" s="762"/>
      <c r="AR570" s="593"/>
      <c r="AS570" s="714"/>
      <c r="AT570" s="714"/>
      <c r="AU570" s="714"/>
      <c r="AV570" s="714"/>
      <c r="AW570" s="714"/>
      <c r="AX570" s="593"/>
      <c r="AY570" s="714"/>
      <c r="AZ570" s="714"/>
      <c r="BA570" s="714"/>
      <c r="BB570" s="714"/>
      <c r="BC570" s="714"/>
      <c r="BD570" s="593"/>
      <c r="BE570" s="714"/>
      <c r="BF570" s="714"/>
      <c r="BG570" s="714"/>
      <c r="BH570" s="714"/>
      <c r="BI570" s="714"/>
      <c r="BJ570" s="714"/>
      <c r="BK570" s="593"/>
      <c r="BL570" s="714"/>
      <c r="BM570" s="714"/>
      <c r="BN570" s="714"/>
      <c r="BO570" s="714"/>
      <c r="BP570" s="714"/>
      <c r="BQ570" s="593"/>
      <c r="BR570" s="593"/>
      <c r="BS570" s="714"/>
      <c r="BT570" s="714"/>
      <c r="BU570" s="714"/>
      <c r="BV570" s="714"/>
      <c r="BW570" s="593"/>
      <c r="BX570" s="714"/>
      <c r="BY570" s="714"/>
      <c r="BZ570" s="714"/>
      <c r="CA570" s="714"/>
      <c r="CB570" s="714"/>
      <c r="CC570" s="714"/>
      <c r="CD570" s="759"/>
      <c r="CE570" s="714"/>
      <c r="CF570" s="765"/>
      <c r="CG570" s="765"/>
      <c r="CH570" s="765"/>
      <c r="CI570" s="765"/>
      <c r="CJ570" s="765"/>
      <c r="CK570" s="765"/>
      <c r="CL570" s="714"/>
      <c r="CM570" s="714"/>
      <c r="CN570" s="714"/>
      <c r="CO570" s="714"/>
      <c r="CP570" s="714"/>
      <c r="CQ570" s="714"/>
      <c r="CR570" s="714"/>
      <c r="CS570" s="714"/>
      <c r="CT570" s="766"/>
      <c r="CU570" s="766"/>
      <c r="CV570" s="766"/>
    </row>
    <row r="571" ht="15.75" customHeight="1">
      <c r="A571" s="714"/>
      <c r="B571" s="760"/>
      <c r="C571" s="593"/>
      <c r="D571" s="593"/>
      <c r="E571" s="593"/>
      <c r="F571" s="593"/>
      <c r="G571" s="761"/>
      <c r="H571" s="761"/>
      <c r="I571" s="761"/>
      <c r="J571" s="761"/>
      <c r="K571" s="761"/>
      <c r="L571" s="761"/>
      <c r="M571" s="762"/>
      <c r="N571" s="714"/>
      <c r="O571" s="714"/>
      <c r="P571" s="714"/>
      <c r="Q571" s="714"/>
      <c r="R571" s="714"/>
      <c r="S571" s="714"/>
      <c r="T571" s="763"/>
      <c r="U571" s="714"/>
      <c r="V571" s="762"/>
      <c r="W571" s="714"/>
      <c r="X571" s="762"/>
      <c r="Y571" s="762"/>
      <c r="Z571" s="762"/>
      <c r="AA571" s="714"/>
      <c r="AB571" s="762"/>
      <c r="AC571" s="714"/>
      <c r="AD571" s="714"/>
      <c r="AE571" s="714"/>
      <c r="AF571" s="714"/>
      <c r="AG571" s="714"/>
      <c r="AH571" s="714"/>
      <c r="AI571" s="714"/>
      <c r="AJ571" s="714"/>
      <c r="AK571" s="714"/>
      <c r="AL571" s="761"/>
      <c r="AM571" s="762"/>
      <c r="AN571" s="762"/>
      <c r="AO571" s="761"/>
      <c r="AP571" s="761"/>
      <c r="AQ571" s="762"/>
      <c r="AR571" s="593"/>
      <c r="AS571" s="714"/>
      <c r="AT571" s="714"/>
      <c r="AU571" s="714"/>
      <c r="AV571" s="714"/>
      <c r="AW571" s="714"/>
      <c r="AX571" s="593"/>
      <c r="AY571" s="714"/>
      <c r="AZ571" s="714"/>
      <c r="BA571" s="714"/>
      <c r="BB571" s="714"/>
      <c r="BC571" s="714"/>
      <c r="BD571" s="593"/>
      <c r="BE571" s="714"/>
      <c r="BF571" s="714"/>
      <c r="BG571" s="714"/>
      <c r="BH571" s="714"/>
      <c r="BI571" s="714"/>
      <c r="BJ571" s="714"/>
      <c r="BK571" s="593"/>
      <c r="BL571" s="714"/>
      <c r="BM571" s="714"/>
      <c r="BN571" s="714"/>
      <c r="BO571" s="714"/>
      <c r="BP571" s="714"/>
      <c r="BQ571" s="593"/>
      <c r="BR571" s="593"/>
      <c r="BS571" s="714"/>
      <c r="BT571" s="714"/>
      <c r="BU571" s="714"/>
      <c r="BV571" s="714"/>
      <c r="BW571" s="593"/>
      <c r="BX571" s="714"/>
      <c r="BY571" s="714"/>
      <c r="BZ571" s="714"/>
      <c r="CA571" s="714"/>
      <c r="CB571" s="714"/>
      <c r="CC571" s="714"/>
      <c r="CD571" s="759"/>
      <c r="CE571" s="714"/>
      <c r="CF571" s="765"/>
      <c r="CG571" s="765"/>
      <c r="CH571" s="765"/>
      <c r="CI571" s="765"/>
      <c r="CJ571" s="765"/>
      <c r="CK571" s="765"/>
      <c r="CL571" s="714"/>
      <c r="CM571" s="714"/>
      <c r="CN571" s="714"/>
      <c r="CO571" s="714"/>
      <c r="CP571" s="714"/>
      <c r="CQ571" s="714"/>
      <c r="CR571" s="714"/>
      <c r="CS571" s="714"/>
      <c r="CT571" s="766"/>
      <c r="CU571" s="766"/>
      <c r="CV571" s="766"/>
    </row>
    <row r="572" ht="15.75" customHeight="1">
      <c r="A572" s="714"/>
      <c r="B572" s="760"/>
      <c r="C572" s="593"/>
      <c r="D572" s="593"/>
      <c r="E572" s="593"/>
      <c r="F572" s="593"/>
      <c r="G572" s="761"/>
      <c r="H572" s="761"/>
      <c r="I572" s="761"/>
      <c r="J572" s="761"/>
      <c r="K572" s="761"/>
      <c r="L572" s="761"/>
      <c r="M572" s="762"/>
      <c r="N572" s="714"/>
      <c r="O572" s="714"/>
      <c r="P572" s="714"/>
      <c r="Q572" s="714"/>
      <c r="R572" s="714"/>
      <c r="S572" s="714"/>
      <c r="T572" s="763"/>
      <c r="U572" s="714"/>
      <c r="V572" s="762"/>
      <c r="W572" s="714"/>
      <c r="X572" s="762"/>
      <c r="Y572" s="762"/>
      <c r="Z572" s="762"/>
      <c r="AA572" s="714"/>
      <c r="AB572" s="762"/>
      <c r="AC572" s="714"/>
      <c r="AD572" s="714"/>
      <c r="AE572" s="714"/>
      <c r="AF572" s="714"/>
      <c r="AG572" s="714"/>
      <c r="AH572" s="714"/>
      <c r="AI572" s="714"/>
      <c r="AJ572" s="714"/>
      <c r="AK572" s="714"/>
      <c r="AL572" s="761"/>
      <c r="AM572" s="762"/>
      <c r="AN572" s="762"/>
      <c r="AO572" s="761"/>
      <c r="AP572" s="761"/>
      <c r="AQ572" s="762"/>
      <c r="AR572" s="593"/>
      <c r="AS572" s="714"/>
      <c r="AT572" s="714"/>
      <c r="AU572" s="714"/>
      <c r="AV572" s="714"/>
      <c r="AW572" s="714"/>
      <c r="AX572" s="593"/>
      <c r="AY572" s="714"/>
      <c r="AZ572" s="714"/>
      <c r="BA572" s="714"/>
      <c r="BB572" s="714"/>
      <c r="BC572" s="714"/>
      <c r="BD572" s="593"/>
      <c r="BE572" s="714"/>
      <c r="BF572" s="714"/>
      <c r="BG572" s="714"/>
      <c r="BH572" s="714"/>
      <c r="BI572" s="714"/>
      <c r="BJ572" s="714"/>
      <c r="BK572" s="593"/>
      <c r="BL572" s="714"/>
      <c r="BM572" s="714"/>
      <c r="BN572" s="714"/>
      <c r="BO572" s="714"/>
      <c r="BP572" s="714"/>
      <c r="BQ572" s="593"/>
      <c r="BR572" s="593"/>
      <c r="BS572" s="714"/>
      <c r="BT572" s="714"/>
      <c r="BU572" s="714"/>
      <c r="BV572" s="714"/>
      <c r="BW572" s="593"/>
      <c r="BX572" s="714"/>
      <c r="BY572" s="714"/>
      <c r="BZ572" s="714"/>
      <c r="CA572" s="714"/>
      <c r="CB572" s="714"/>
      <c r="CC572" s="714"/>
      <c r="CD572" s="759"/>
      <c r="CE572" s="714"/>
      <c r="CF572" s="765"/>
      <c r="CG572" s="765"/>
      <c r="CH572" s="765"/>
      <c r="CI572" s="765"/>
      <c r="CJ572" s="765"/>
      <c r="CK572" s="765"/>
      <c r="CL572" s="714"/>
      <c r="CM572" s="714"/>
      <c r="CN572" s="714"/>
      <c r="CO572" s="714"/>
      <c r="CP572" s="714"/>
      <c r="CQ572" s="714"/>
      <c r="CR572" s="714"/>
      <c r="CS572" s="714"/>
      <c r="CT572" s="766"/>
      <c r="CU572" s="766"/>
      <c r="CV572" s="766"/>
    </row>
    <row r="573" ht="15.75" customHeight="1">
      <c r="A573" s="714"/>
      <c r="B573" s="760"/>
      <c r="C573" s="593"/>
      <c r="D573" s="593"/>
      <c r="E573" s="593"/>
      <c r="F573" s="593"/>
      <c r="G573" s="761"/>
      <c r="H573" s="761"/>
      <c r="I573" s="761"/>
      <c r="J573" s="761"/>
      <c r="K573" s="761"/>
      <c r="L573" s="761"/>
      <c r="M573" s="762"/>
      <c r="N573" s="714"/>
      <c r="O573" s="714"/>
      <c r="P573" s="714"/>
      <c r="Q573" s="714"/>
      <c r="R573" s="714"/>
      <c r="S573" s="714"/>
      <c r="T573" s="763"/>
      <c r="U573" s="714"/>
      <c r="V573" s="762"/>
      <c r="W573" s="714"/>
      <c r="X573" s="762"/>
      <c r="Y573" s="762"/>
      <c r="Z573" s="762"/>
      <c r="AA573" s="714"/>
      <c r="AB573" s="762"/>
      <c r="AC573" s="714"/>
      <c r="AD573" s="714"/>
      <c r="AE573" s="714"/>
      <c r="AF573" s="714"/>
      <c r="AG573" s="714"/>
      <c r="AH573" s="714"/>
      <c r="AI573" s="714"/>
      <c r="AJ573" s="714"/>
      <c r="AK573" s="714"/>
      <c r="AL573" s="761"/>
      <c r="AM573" s="762"/>
      <c r="AN573" s="762"/>
      <c r="AO573" s="761"/>
      <c r="AP573" s="761"/>
      <c r="AQ573" s="762"/>
      <c r="AR573" s="593"/>
      <c r="AS573" s="714"/>
      <c r="AT573" s="714"/>
      <c r="AU573" s="714"/>
      <c r="AV573" s="714"/>
      <c r="AW573" s="714"/>
      <c r="AX573" s="593"/>
      <c r="AY573" s="714"/>
      <c r="AZ573" s="714"/>
      <c r="BA573" s="714"/>
      <c r="BB573" s="714"/>
      <c r="BC573" s="714"/>
      <c r="BD573" s="593"/>
      <c r="BE573" s="714"/>
      <c r="BF573" s="714"/>
      <c r="BG573" s="714"/>
      <c r="BH573" s="714"/>
      <c r="BI573" s="714"/>
      <c r="BJ573" s="714"/>
      <c r="BK573" s="593"/>
      <c r="BL573" s="714"/>
      <c r="BM573" s="714"/>
      <c r="BN573" s="714"/>
      <c r="BO573" s="714"/>
      <c r="BP573" s="714"/>
      <c r="BQ573" s="593"/>
      <c r="BR573" s="593"/>
      <c r="BS573" s="714"/>
      <c r="BT573" s="714"/>
      <c r="BU573" s="714"/>
      <c r="BV573" s="714"/>
      <c r="BW573" s="593"/>
      <c r="BX573" s="714"/>
      <c r="BY573" s="714"/>
      <c r="BZ573" s="714"/>
      <c r="CA573" s="714"/>
      <c r="CB573" s="714"/>
      <c r="CC573" s="714"/>
      <c r="CD573" s="759"/>
      <c r="CE573" s="714"/>
      <c r="CF573" s="765"/>
      <c r="CG573" s="765"/>
      <c r="CH573" s="765"/>
      <c r="CI573" s="765"/>
      <c r="CJ573" s="765"/>
      <c r="CK573" s="765"/>
      <c r="CL573" s="714"/>
      <c r="CM573" s="714"/>
      <c r="CN573" s="714"/>
      <c r="CO573" s="714"/>
      <c r="CP573" s="714"/>
      <c r="CQ573" s="714"/>
      <c r="CR573" s="714"/>
      <c r="CS573" s="714"/>
      <c r="CT573" s="766"/>
      <c r="CU573" s="766"/>
      <c r="CV573" s="766"/>
    </row>
    <row r="574" ht="15.75" customHeight="1">
      <c r="A574" s="714"/>
      <c r="B574" s="760"/>
      <c r="C574" s="593"/>
      <c r="D574" s="593"/>
      <c r="E574" s="593"/>
      <c r="F574" s="593"/>
      <c r="G574" s="761"/>
      <c r="H574" s="761"/>
      <c r="I574" s="761"/>
      <c r="J574" s="761"/>
      <c r="K574" s="761"/>
      <c r="L574" s="761"/>
      <c r="M574" s="762"/>
      <c r="N574" s="714"/>
      <c r="O574" s="714"/>
      <c r="P574" s="714"/>
      <c r="Q574" s="714"/>
      <c r="R574" s="714"/>
      <c r="S574" s="714"/>
      <c r="T574" s="763"/>
      <c r="U574" s="714"/>
      <c r="V574" s="762"/>
      <c r="W574" s="714"/>
      <c r="X574" s="762"/>
      <c r="Y574" s="762"/>
      <c r="Z574" s="762"/>
      <c r="AA574" s="714"/>
      <c r="AB574" s="762"/>
      <c r="AC574" s="714"/>
      <c r="AD574" s="714"/>
      <c r="AE574" s="714"/>
      <c r="AF574" s="714"/>
      <c r="AG574" s="714"/>
      <c r="AH574" s="714"/>
      <c r="AI574" s="714"/>
      <c r="AJ574" s="714"/>
      <c r="AK574" s="714"/>
      <c r="AL574" s="761"/>
      <c r="AM574" s="762"/>
      <c r="AN574" s="762"/>
      <c r="AO574" s="761"/>
      <c r="AP574" s="761"/>
      <c r="AQ574" s="762"/>
      <c r="AR574" s="593"/>
      <c r="AS574" s="714"/>
      <c r="AT574" s="714"/>
      <c r="AU574" s="714"/>
      <c r="AV574" s="714"/>
      <c r="AW574" s="714"/>
      <c r="AX574" s="593"/>
      <c r="AY574" s="714"/>
      <c r="AZ574" s="714"/>
      <c r="BA574" s="714"/>
      <c r="BB574" s="714"/>
      <c r="BC574" s="714"/>
      <c r="BD574" s="593"/>
      <c r="BE574" s="714"/>
      <c r="BF574" s="714"/>
      <c r="BG574" s="714"/>
      <c r="BH574" s="714"/>
      <c r="BI574" s="714"/>
      <c r="BJ574" s="714"/>
      <c r="BK574" s="593"/>
      <c r="BL574" s="714"/>
      <c r="BM574" s="714"/>
      <c r="BN574" s="714"/>
      <c r="BO574" s="714"/>
      <c r="BP574" s="714"/>
      <c r="BQ574" s="593"/>
      <c r="BR574" s="593"/>
      <c r="BS574" s="714"/>
      <c r="BT574" s="714"/>
      <c r="BU574" s="714"/>
      <c r="BV574" s="714"/>
      <c r="BW574" s="593"/>
      <c r="BX574" s="714"/>
      <c r="BY574" s="714"/>
      <c r="BZ574" s="714"/>
      <c r="CA574" s="714"/>
      <c r="CB574" s="714"/>
      <c r="CC574" s="714"/>
      <c r="CD574" s="759"/>
      <c r="CE574" s="714"/>
      <c r="CF574" s="765"/>
      <c r="CG574" s="765"/>
      <c r="CH574" s="765"/>
      <c r="CI574" s="765"/>
      <c r="CJ574" s="765"/>
      <c r="CK574" s="765"/>
      <c r="CL574" s="714"/>
      <c r="CM574" s="714"/>
      <c r="CN574" s="714"/>
      <c r="CO574" s="714"/>
      <c r="CP574" s="714"/>
      <c r="CQ574" s="714"/>
      <c r="CR574" s="714"/>
      <c r="CS574" s="714"/>
      <c r="CT574" s="766"/>
      <c r="CU574" s="766"/>
      <c r="CV574" s="766"/>
    </row>
    <row r="575" ht="15.75" customHeight="1">
      <c r="A575" s="714"/>
      <c r="B575" s="760"/>
      <c r="C575" s="593"/>
      <c r="D575" s="593"/>
      <c r="E575" s="593"/>
      <c r="F575" s="593"/>
      <c r="G575" s="761"/>
      <c r="H575" s="761"/>
      <c r="I575" s="761"/>
      <c r="J575" s="761"/>
      <c r="K575" s="761"/>
      <c r="L575" s="761"/>
      <c r="M575" s="762"/>
      <c r="N575" s="714"/>
      <c r="O575" s="714"/>
      <c r="P575" s="714"/>
      <c r="Q575" s="714"/>
      <c r="R575" s="714"/>
      <c r="S575" s="714"/>
      <c r="T575" s="763"/>
      <c r="U575" s="714"/>
      <c r="V575" s="762"/>
      <c r="W575" s="714"/>
      <c r="X575" s="762"/>
      <c r="Y575" s="762"/>
      <c r="Z575" s="762"/>
      <c r="AA575" s="714"/>
      <c r="AB575" s="762"/>
      <c r="AC575" s="714"/>
      <c r="AD575" s="714"/>
      <c r="AE575" s="714"/>
      <c r="AF575" s="714"/>
      <c r="AG575" s="714"/>
      <c r="AH575" s="714"/>
      <c r="AI575" s="714"/>
      <c r="AJ575" s="714"/>
      <c r="AK575" s="714"/>
      <c r="AL575" s="761"/>
      <c r="AM575" s="762"/>
      <c r="AN575" s="762"/>
      <c r="AO575" s="761"/>
      <c r="AP575" s="761"/>
      <c r="AQ575" s="762"/>
      <c r="AR575" s="593"/>
      <c r="AS575" s="714"/>
      <c r="AT575" s="714"/>
      <c r="AU575" s="714"/>
      <c r="AV575" s="714"/>
      <c r="AW575" s="714"/>
      <c r="AX575" s="593"/>
      <c r="AY575" s="714"/>
      <c r="AZ575" s="714"/>
      <c r="BA575" s="714"/>
      <c r="BB575" s="714"/>
      <c r="BC575" s="714"/>
      <c r="BD575" s="593"/>
      <c r="BE575" s="714"/>
      <c r="BF575" s="714"/>
      <c r="BG575" s="714"/>
      <c r="BH575" s="714"/>
      <c r="BI575" s="714"/>
      <c r="BJ575" s="714"/>
      <c r="BK575" s="593"/>
      <c r="BL575" s="714"/>
      <c r="BM575" s="714"/>
      <c r="BN575" s="714"/>
      <c r="BO575" s="714"/>
      <c r="BP575" s="714"/>
      <c r="BQ575" s="593"/>
      <c r="BR575" s="593"/>
      <c r="BS575" s="714"/>
      <c r="BT575" s="714"/>
      <c r="BU575" s="714"/>
      <c r="BV575" s="714"/>
      <c r="BW575" s="593"/>
      <c r="BX575" s="714"/>
      <c r="BY575" s="714"/>
      <c r="BZ575" s="714"/>
      <c r="CA575" s="714"/>
      <c r="CB575" s="714"/>
      <c r="CC575" s="714"/>
      <c r="CD575" s="759"/>
      <c r="CE575" s="714"/>
      <c r="CF575" s="765"/>
      <c r="CG575" s="765"/>
      <c r="CH575" s="765"/>
      <c r="CI575" s="765"/>
      <c r="CJ575" s="765"/>
      <c r="CK575" s="765"/>
      <c r="CL575" s="714"/>
      <c r="CM575" s="714"/>
      <c r="CN575" s="714"/>
      <c r="CO575" s="714"/>
      <c r="CP575" s="714"/>
      <c r="CQ575" s="714"/>
      <c r="CR575" s="714"/>
      <c r="CS575" s="714"/>
      <c r="CT575" s="766"/>
      <c r="CU575" s="766"/>
      <c r="CV575" s="766"/>
    </row>
    <row r="576" ht="15.75" customHeight="1">
      <c r="A576" s="714"/>
      <c r="B576" s="760"/>
      <c r="C576" s="593"/>
      <c r="D576" s="593"/>
      <c r="E576" s="593"/>
      <c r="F576" s="593"/>
      <c r="G576" s="761"/>
      <c r="H576" s="761"/>
      <c r="I576" s="761"/>
      <c r="J576" s="761"/>
      <c r="K576" s="761"/>
      <c r="L576" s="761"/>
      <c r="M576" s="762"/>
      <c r="N576" s="714"/>
      <c r="O576" s="714"/>
      <c r="P576" s="714"/>
      <c r="Q576" s="714"/>
      <c r="R576" s="714"/>
      <c r="S576" s="714"/>
      <c r="T576" s="763"/>
      <c r="U576" s="714"/>
      <c r="V576" s="762"/>
      <c r="W576" s="714"/>
      <c r="X576" s="762"/>
      <c r="Y576" s="762"/>
      <c r="Z576" s="762"/>
      <c r="AA576" s="714"/>
      <c r="AB576" s="762"/>
      <c r="AC576" s="714"/>
      <c r="AD576" s="714"/>
      <c r="AE576" s="714"/>
      <c r="AF576" s="714"/>
      <c r="AG576" s="714"/>
      <c r="AH576" s="714"/>
      <c r="AI576" s="714"/>
      <c r="AJ576" s="714"/>
      <c r="AK576" s="714"/>
      <c r="AL576" s="761"/>
      <c r="AM576" s="762"/>
      <c r="AN576" s="762"/>
      <c r="AO576" s="761"/>
      <c r="AP576" s="761"/>
      <c r="AQ576" s="762"/>
      <c r="AR576" s="593"/>
      <c r="AS576" s="714"/>
      <c r="AT576" s="714"/>
      <c r="AU576" s="714"/>
      <c r="AV576" s="714"/>
      <c r="AW576" s="714"/>
      <c r="AX576" s="593"/>
      <c r="AY576" s="714"/>
      <c r="AZ576" s="714"/>
      <c r="BA576" s="714"/>
      <c r="BB576" s="714"/>
      <c r="BC576" s="714"/>
      <c r="BD576" s="593"/>
      <c r="BE576" s="714"/>
      <c r="BF576" s="714"/>
      <c r="BG576" s="714"/>
      <c r="BH576" s="714"/>
      <c r="BI576" s="714"/>
      <c r="BJ576" s="714"/>
      <c r="BK576" s="593"/>
      <c r="BL576" s="714"/>
      <c r="BM576" s="714"/>
      <c r="BN576" s="714"/>
      <c r="BO576" s="714"/>
      <c r="BP576" s="714"/>
      <c r="BQ576" s="593"/>
      <c r="BR576" s="593"/>
      <c r="BS576" s="714"/>
      <c r="BT576" s="714"/>
      <c r="BU576" s="714"/>
      <c r="BV576" s="714"/>
      <c r="BW576" s="593"/>
      <c r="BX576" s="714"/>
      <c r="BY576" s="714"/>
      <c r="BZ576" s="714"/>
      <c r="CA576" s="714"/>
      <c r="CB576" s="714"/>
      <c r="CC576" s="714"/>
      <c r="CD576" s="759"/>
      <c r="CE576" s="714"/>
      <c r="CF576" s="765"/>
      <c r="CG576" s="765"/>
      <c r="CH576" s="765"/>
      <c r="CI576" s="765"/>
      <c r="CJ576" s="765"/>
      <c r="CK576" s="765"/>
      <c r="CL576" s="714"/>
      <c r="CM576" s="714"/>
      <c r="CN576" s="714"/>
      <c r="CO576" s="714"/>
      <c r="CP576" s="714"/>
      <c r="CQ576" s="714"/>
      <c r="CR576" s="714"/>
      <c r="CS576" s="714"/>
      <c r="CT576" s="766"/>
      <c r="CU576" s="766"/>
      <c r="CV576" s="766"/>
    </row>
    <row r="577" ht="15.75" customHeight="1">
      <c r="A577" s="714"/>
      <c r="B577" s="760"/>
      <c r="C577" s="593"/>
      <c r="D577" s="593"/>
      <c r="E577" s="593"/>
      <c r="F577" s="593"/>
      <c r="G577" s="761"/>
      <c r="H577" s="761"/>
      <c r="I577" s="761"/>
      <c r="J577" s="761"/>
      <c r="K577" s="761"/>
      <c r="L577" s="761"/>
      <c r="M577" s="762"/>
      <c r="N577" s="714"/>
      <c r="O577" s="714"/>
      <c r="P577" s="714"/>
      <c r="Q577" s="714"/>
      <c r="R577" s="714"/>
      <c r="S577" s="714"/>
      <c r="T577" s="763"/>
      <c r="U577" s="714"/>
      <c r="V577" s="762"/>
      <c r="W577" s="714"/>
      <c r="X577" s="762"/>
      <c r="Y577" s="762"/>
      <c r="Z577" s="762"/>
      <c r="AA577" s="714"/>
      <c r="AB577" s="762"/>
      <c r="AC577" s="714"/>
      <c r="AD577" s="714"/>
      <c r="AE577" s="714"/>
      <c r="AF577" s="714"/>
      <c r="AG577" s="714"/>
      <c r="AH577" s="714"/>
      <c r="AI577" s="714"/>
      <c r="AJ577" s="714"/>
      <c r="AK577" s="714"/>
      <c r="AL577" s="761"/>
      <c r="AM577" s="762"/>
      <c r="AN577" s="762"/>
      <c r="AO577" s="761"/>
      <c r="AP577" s="761"/>
      <c r="AQ577" s="762"/>
      <c r="AR577" s="593"/>
      <c r="AS577" s="714"/>
      <c r="AT577" s="714"/>
      <c r="AU577" s="714"/>
      <c r="AV577" s="714"/>
      <c r="AW577" s="714"/>
      <c r="AX577" s="593"/>
      <c r="AY577" s="714"/>
      <c r="AZ577" s="714"/>
      <c r="BA577" s="714"/>
      <c r="BB577" s="714"/>
      <c r="BC577" s="714"/>
      <c r="BD577" s="593"/>
      <c r="BE577" s="714"/>
      <c r="BF577" s="714"/>
      <c r="BG577" s="714"/>
      <c r="BH577" s="714"/>
      <c r="BI577" s="714"/>
      <c r="BJ577" s="714"/>
      <c r="BK577" s="593"/>
      <c r="BL577" s="714"/>
      <c r="BM577" s="714"/>
      <c r="BN577" s="714"/>
      <c r="BO577" s="714"/>
      <c r="BP577" s="714"/>
      <c r="BQ577" s="593"/>
      <c r="BR577" s="593"/>
      <c r="BS577" s="714"/>
      <c r="BT577" s="714"/>
      <c r="BU577" s="714"/>
      <c r="BV577" s="714"/>
      <c r="BW577" s="593"/>
      <c r="BX577" s="714"/>
      <c r="BY577" s="714"/>
      <c r="BZ577" s="714"/>
      <c r="CA577" s="714"/>
      <c r="CB577" s="714"/>
      <c r="CC577" s="714"/>
      <c r="CD577" s="759"/>
      <c r="CE577" s="714"/>
      <c r="CF577" s="765"/>
      <c r="CG577" s="765"/>
      <c r="CH577" s="765"/>
      <c r="CI577" s="765"/>
      <c r="CJ577" s="765"/>
      <c r="CK577" s="765"/>
      <c r="CL577" s="714"/>
      <c r="CM577" s="714"/>
      <c r="CN577" s="714"/>
      <c r="CO577" s="714"/>
      <c r="CP577" s="714"/>
      <c r="CQ577" s="714"/>
      <c r="CR577" s="714"/>
      <c r="CS577" s="714"/>
      <c r="CT577" s="766"/>
      <c r="CU577" s="766"/>
      <c r="CV577" s="766"/>
    </row>
    <row r="578" ht="15.75" customHeight="1">
      <c r="A578" s="714"/>
      <c r="B578" s="760"/>
      <c r="C578" s="593"/>
      <c r="D578" s="593"/>
      <c r="E578" s="593"/>
      <c r="F578" s="593"/>
      <c r="G578" s="761"/>
      <c r="H578" s="761"/>
      <c r="I578" s="761"/>
      <c r="J578" s="761"/>
      <c r="K578" s="761"/>
      <c r="L578" s="761"/>
      <c r="M578" s="762"/>
      <c r="N578" s="714"/>
      <c r="O578" s="714"/>
      <c r="P578" s="714"/>
      <c r="Q578" s="714"/>
      <c r="R578" s="714"/>
      <c r="S578" s="714"/>
      <c r="T578" s="763"/>
      <c r="U578" s="714"/>
      <c r="V578" s="762"/>
      <c r="W578" s="714"/>
      <c r="X578" s="762"/>
      <c r="Y578" s="762"/>
      <c r="Z578" s="762"/>
      <c r="AA578" s="714"/>
      <c r="AB578" s="762"/>
      <c r="AC578" s="714"/>
      <c r="AD578" s="714"/>
      <c r="AE578" s="714"/>
      <c r="AF578" s="714"/>
      <c r="AG578" s="714"/>
      <c r="AH578" s="714"/>
      <c r="AI578" s="714"/>
      <c r="AJ578" s="714"/>
      <c r="AK578" s="714"/>
      <c r="AL578" s="761"/>
      <c r="AM578" s="762"/>
      <c r="AN578" s="762"/>
      <c r="AO578" s="761"/>
      <c r="AP578" s="761"/>
      <c r="AQ578" s="762"/>
      <c r="AR578" s="593"/>
      <c r="AS578" s="714"/>
      <c r="AT578" s="714"/>
      <c r="AU578" s="714"/>
      <c r="AV578" s="714"/>
      <c r="AW578" s="714"/>
      <c r="AX578" s="593"/>
      <c r="AY578" s="714"/>
      <c r="AZ578" s="714"/>
      <c r="BA578" s="714"/>
      <c r="BB578" s="714"/>
      <c r="BC578" s="714"/>
      <c r="BD578" s="593"/>
      <c r="BE578" s="714"/>
      <c r="BF578" s="714"/>
      <c r="BG578" s="714"/>
      <c r="BH578" s="714"/>
      <c r="BI578" s="714"/>
      <c r="BJ578" s="714"/>
      <c r="BK578" s="593"/>
      <c r="BL578" s="714"/>
      <c r="BM578" s="714"/>
      <c r="BN578" s="714"/>
      <c r="BO578" s="714"/>
      <c r="BP578" s="714"/>
      <c r="BQ578" s="593"/>
      <c r="BR578" s="593"/>
      <c r="BS578" s="714"/>
      <c r="BT578" s="714"/>
      <c r="BU578" s="714"/>
      <c r="BV578" s="714"/>
      <c r="BW578" s="593"/>
      <c r="BX578" s="714"/>
      <c r="BY578" s="714"/>
      <c r="BZ578" s="714"/>
      <c r="CA578" s="714"/>
      <c r="CB578" s="714"/>
      <c r="CC578" s="714"/>
      <c r="CD578" s="759"/>
      <c r="CE578" s="714"/>
      <c r="CF578" s="765"/>
      <c r="CG578" s="765"/>
      <c r="CH578" s="765"/>
      <c r="CI578" s="765"/>
      <c r="CJ578" s="765"/>
      <c r="CK578" s="765"/>
      <c r="CL578" s="714"/>
      <c r="CM578" s="714"/>
      <c r="CN578" s="714"/>
      <c r="CO578" s="714"/>
      <c r="CP578" s="714"/>
      <c r="CQ578" s="714"/>
      <c r="CR578" s="714"/>
      <c r="CS578" s="714"/>
      <c r="CT578" s="766"/>
      <c r="CU578" s="766"/>
      <c r="CV578" s="766"/>
    </row>
    <row r="579" ht="15.75" customHeight="1">
      <c r="A579" s="714"/>
      <c r="B579" s="760"/>
      <c r="C579" s="593"/>
      <c r="D579" s="593"/>
      <c r="E579" s="593"/>
      <c r="F579" s="593"/>
      <c r="G579" s="761"/>
      <c r="H579" s="761"/>
      <c r="I579" s="761"/>
      <c r="J579" s="761"/>
      <c r="K579" s="761"/>
      <c r="L579" s="761"/>
      <c r="M579" s="762"/>
      <c r="N579" s="714"/>
      <c r="O579" s="714"/>
      <c r="P579" s="714"/>
      <c r="Q579" s="714"/>
      <c r="R579" s="714"/>
      <c r="S579" s="714"/>
      <c r="T579" s="763"/>
      <c r="U579" s="714"/>
      <c r="V579" s="762"/>
      <c r="W579" s="714"/>
      <c r="X579" s="762"/>
      <c r="Y579" s="762"/>
      <c r="Z579" s="762"/>
      <c r="AA579" s="714"/>
      <c r="AB579" s="762"/>
      <c r="AC579" s="714"/>
      <c r="AD579" s="714"/>
      <c r="AE579" s="714"/>
      <c r="AF579" s="714"/>
      <c r="AG579" s="714"/>
      <c r="AH579" s="714"/>
      <c r="AI579" s="714"/>
      <c r="AJ579" s="714"/>
      <c r="AK579" s="714"/>
      <c r="AL579" s="761"/>
      <c r="AM579" s="762"/>
      <c r="AN579" s="762"/>
      <c r="AO579" s="761"/>
      <c r="AP579" s="761"/>
      <c r="AQ579" s="762"/>
      <c r="AR579" s="593"/>
      <c r="AS579" s="714"/>
      <c r="AT579" s="714"/>
      <c r="AU579" s="714"/>
      <c r="AV579" s="714"/>
      <c r="AW579" s="714"/>
      <c r="AX579" s="593"/>
      <c r="AY579" s="714"/>
      <c r="AZ579" s="714"/>
      <c r="BA579" s="714"/>
      <c r="BB579" s="714"/>
      <c r="BC579" s="714"/>
      <c r="BD579" s="593"/>
      <c r="BE579" s="714"/>
      <c r="BF579" s="714"/>
      <c r="BG579" s="714"/>
      <c r="BH579" s="714"/>
      <c r="BI579" s="714"/>
      <c r="BJ579" s="714"/>
      <c r="BK579" s="593"/>
      <c r="BL579" s="714"/>
      <c r="BM579" s="714"/>
      <c r="BN579" s="714"/>
      <c r="BO579" s="714"/>
      <c r="BP579" s="714"/>
      <c r="BQ579" s="593"/>
      <c r="BR579" s="593"/>
      <c r="BS579" s="714"/>
      <c r="BT579" s="714"/>
      <c r="BU579" s="714"/>
      <c r="BV579" s="714"/>
      <c r="BW579" s="593"/>
      <c r="BX579" s="714"/>
      <c r="BY579" s="714"/>
      <c r="BZ579" s="714"/>
      <c r="CA579" s="714"/>
      <c r="CB579" s="714"/>
      <c r="CC579" s="714"/>
      <c r="CD579" s="759"/>
      <c r="CE579" s="714"/>
      <c r="CF579" s="765"/>
      <c r="CG579" s="765"/>
      <c r="CH579" s="765"/>
      <c r="CI579" s="765"/>
      <c r="CJ579" s="765"/>
      <c r="CK579" s="765"/>
      <c r="CL579" s="714"/>
      <c r="CM579" s="714"/>
      <c r="CN579" s="714"/>
      <c r="CO579" s="714"/>
      <c r="CP579" s="714"/>
      <c r="CQ579" s="714"/>
      <c r="CR579" s="714"/>
      <c r="CS579" s="714"/>
      <c r="CT579" s="766"/>
      <c r="CU579" s="766"/>
      <c r="CV579" s="766"/>
    </row>
    <row r="580" ht="15.75" customHeight="1">
      <c r="A580" s="714"/>
      <c r="B580" s="760"/>
      <c r="C580" s="593"/>
      <c r="D580" s="593"/>
      <c r="E580" s="593"/>
      <c r="F580" s="593"/>
      <c r="G580" s="761"/>
      <c r="H580" s="761"/>
      <c r="I580" s="761"/>
      <c r="J580" s="761"/>
      <c r="K580" s="761"/>
      <c r="L580" s="761"/>
      <c r="M580" s="762"/>
      <c r="N580" s="714"/>
      <c r="O580" s="714"/>
      <c r="P580" s="714"/>
      <c r="Q580" s="714"/>
      <c r="R580" s="714"/>
      <c r="S580" s="714"/>
      <c r="T580" s="763"/>
      <c r="U580" s="714"/>
      <c r="V580" s="762"/>
      <c r="W580" s="714"/>
      <c r="X580" s="762"/>
      <c r="Y580" s="762"/>
      <c r="Z580" s="762"/>
      <c r="AA580" s="714"/>
      <c r="AB580" s="762"/>
      <c r="AC580" s="714"/>
      <c r="AD580" s="714"/>
      <c r="AE580" s="714"/>
      <c r="AF580" s="714"/>
      <c r="AG580" s="714"/>
      <c r="AH580" s="714"/>
      <c r="AI580" s="714"/>
      <c r="AJ580" s="714"/>
      <c r="AK580" s="714"/>
      <c r="AL580" s="761"/>
      <c r="AM580" s="762"/>
      <c r="AN580" s="762"/>
      <c r="AO580" s="761"/>
      <c r="AP580" s="761"/>
      <c r="AQ580" s="762"/>
      <c r="AR580" s="593"/>
      <c r="AS580" s="714"/>
      <c r="AT580" s="714"/>
      <c r="AU580" s="714"/>
      <c r="AV580" s="714"/>
      <c r="AW580" s="714"/>
      <c r="AX580" s="593"/>
      <c r="AY580" s="714"/>
      <c r="AZ580" s="714"/>
      <c r="BA580" s="714"/>
      <c r="BB580" s="714"/>
      <c r="BC580" s="714"/>
      <c r="BD580" s="593"/>
      <c r="BE580" s="714"/>
      <c r="BF580" s="714"/>
      <c r="BG580" s="714"/>
      <c r="BH580" s="714"/>
      <c r="BI580" s="714"/>
      <c r="BJ580" s="714"/>
      <c r="BK580" s="593"/>
      <c r="BL580" s="714"/>
      <c r="BM580" s="714"/>
      <c r="BN580" s="714"/>
      <c r="BO580" s="714"/>
      <c r="BP580" s="714"/>
      <c r="BQ580" s="593"/>
      <c r="BR580" s="593"/>
      <c r="BS580" s="714"/>
      <c r="BT580" s="714"/>
      <c r="BU580" s="714"/>
      <c r="BV580" s="714"/>
      <c r="BW580" s="593"/>
      <c r="BX580" s="714"/>
      <c r="BY580" s="714"/>
      <c r="BZ580" s="714"/>
      <c r="CA580" s="714"/>
      <c r="CB580" s="714"/>
      <c r="CC580" s="714"/>
      <c r="CD580" s="759"/>
      <c r="CE580" s="714"/>
      <c r="CF580" s="765"/>
      <c r="CG580" s="765"/>
      <c r="CH580" s="765"/>
      <c r="CI580" s="765"/>
      <c r="CJ580" s="765"/>
      <c r="CK580" s="765"/>
      <c r="CL580" s="714"/>
      <c r="CM580" s="714"/>
      <c r="CN580" s="714"/>
      <c r="CO580" s="714"/>
      <c r="CP580" s="714"/>
      <c r="CQ580" s="714"/>
      <c r="CR580" s="714"/>
      <c r="CS580" s="714"/>
      <c r="CT580" s="766"/>
      <c r="CU580" s="766"/>
      <c r="CV580" s="766"/>
    </row>
    <row r="581" ht="15.75" customHeight="1">
      <c r="A581" s="714"/>
      <c r="B581" s="760"/>
      <c r="C581" s="593"/>
      <c r="D581" s="593"/>
      <c r="E581" s="593"/>
      <c r="F581" s="593"/>
      <c r="G581" s="761"/>
      <c r="H581" s="761"/>
      <c r="I581" s="761"/>
      <c r="J581" s="761"/>
      <c r="K581" s="761"/>
      <c r="L581" s="761"/>
      <c r="M581" s="762"/>
      <c r="N581" s="714"/>
      <c r="O581" s="714"/>
      <c r="P581" s="714"/>
      <c r="Q581" s="714"/>
      <c r="R581" s="714"/>
      <c r="S581" s="714"/>
      <c r="T581" s="763"/>
      <c r="U581" s="714"/>
      <c r="V581" s="762"/>
      <c r="W581" s="714"/>
      <c r="X581" s="762"/>
      <c r="Y581" s="762"/>
      <c r="Z581" s="762"/>
      <c r="AA581" s="714"/>
      <c r="AB581" s="762"/>
      <c r="AC581" s="714"/>
      <c r="AD581" s="714"/>
      <c r="AE581" s="714"/>
      <c r="AF581" s="714"/>
      <c r="AG581" s="714"/>
      <c r="AH581" s="714"/>
      <c r="AI581" s="714"/>
      <c r="AJ581" s="714"/>
      <c r="AK581" s="714"/>
      <c r="AL581" s="761"/>
      <c r="AM581" s="762"/>
      <c r="AN581" s="762"/>
      <c r="AO581" s="761"/>
      <c r="AP581" s="761"/>
      <c r="AQ581" s="762"/>
      <c r="AR581" s="593"/>
      <c r="AS581" s="714"/>
      <c r="AT581" s="714"/>
      <c r="AU581" s="714"/>
      <c r="AV581" s="714"/>
      <c r="AW581" s="714"/>
      <c r="AX581" s="593"/>
      <c r="AY581" s="714"/>
      <c r="AZ581" s="714"/>
      <c r="BA581" s="714"/>
      <c r="BB581" s="714"/>
      <c r="BC581" s="714"/>
      <c r="BD581" s="593"/>
      <c r="BE581" s="714"/>
      <c r="BF581" s="714"/>
      <c r="BG581" s="714"/>
      <c r="BH581" s="714"/>
      <c r="BI581" s="714"/>
      <c r="BJ581" s="714"/>
      <c r="BK581" s="593"/>
      <c r="BL581" s="714"/>
      <c r="BM581" s="714"/>
      <c r="BN581" s="714"/>
      <c r="BO581" s="714"/>
      <c r="BP581" s="714"/>
      <c r="BQ581" s="593"/>
      <c r="BR581" s="593"/>
      <c r="BS581" s="714"/>
      <c r="BT581" s="714"/>
      <c r="BU581" s="714"/>
      <c r="BV581" s="714"/>
      <c r="BW581" s="593"/>
      <c r="BX581" s="714"/>
      <c r="BY581" s="714"/>
      <c r="BZ581" s="714"/>
      <c r="CA581" s="714"/>
      <c r="CB581" s="714"/>
      <c r="CC581" s="714"/>
      <c r="CD581" s="759"/>
      <c r="CE581" s="714"/>
      <c r="CF581" s="765"/>
      <c r="CG581" s="765"/>
      <c r="CH581" s="765"/>
      <c r="CI581" s="765"/>
      <c r="CJ581" s="765"/>
      <c r="CK581" s="765"/>
      <c r="CL581" s="714"/>
      <c r="CM581" s="714"/>
      <c r="CN581" s="714"/>
      <c r="CO581" s="714"/>
      <c r="CP581" s="714"/>
      <c r="CQ581" s="714"/>
      <c r="CR581" s="714"/>
      <c r="CS581" s="714"/>
      <c r="CT581" s="766"/>
      <c r="CU581" s="766"/>
      <c r="CV581" s="766"/>
    </row>
    <row r="582" ht="15.75" customHeight="1">
      <c r="A582" s="714"/>
      <c r="B582" s="760"/>
      <c r="C582" s="593"/>
      <c r="D582" s="593"/>
      <c r="E582" s="593"/>
      <c r="F582" s="593"/>
      <c r="G582" s="761"/>
      <c r="H582" s="761"/>
      <c r="I582" s="761"/>
      <c r="J582" s="761"/>
      <c r="K582" s="761"/>
      <c r="L582" s="761"/>
      <c r="M582" s="762"/>
      <c r="N582" s="714"/>
      <c r="O582" s="714"/>
      <c r="P582" s="714"/>
      <c r="Q582" s="714"/>
      <c r="R582" s="714"/>
      <c r="S582" s="714"/>
      <c r="T582" s="763"/>
      <c r="U582" s="714"/>
      <c r="V582" s="762"/>
      <c r="W582" s="714"/>
      <c r="X582" s="762"/>
      <c r="Y582" s="762"/>
      <c r="Z582" s="762"/>
      <c r="AA582" s="714"/>
      <c r="AB582" s="762"/>
      <c r="AC582" s="714"/>
      <c r="AD582" s="714"/>
      <c r="AE582" s="714"/>
      <c r="AF582" s="714"/>
      <c r="AG582" s="714"/>
      <c r="AH582" s="714"/>
      <c r="AI582" s="714"/>
      <c r="AJ582" s="714"/>
      <c r="AK582" s="714"/>
      <c r="AL582" s="761"/>
      <c r="AM582" s="762"/>
      <c r="AN582" s="762"/>
      <c r="AO582" s="761"/>
      <c r="AP582" s="761"/>
      <c r="AQ582" s="762"/>
      <c r="AR582" s="593"/>
      <c r="AS582" s="714"/>
      <c r="AT582" s="714"/>
      <c r="AU582" s="714"/>
      <c r="AV582" s="714"/>
      <c r="AW582" s="714"/>
      <c r="AX582" s="593"/>
      <c r="AY582" s="714"/>
      <c r="AZ582" s="714"/>
      <c r="BA582" s="714"/>
      <c r="BB582" s="714"/>
      <c r="BC582" s="714"/>
      <c r="BD582" s="593"/>
      <c r="BE582" s="714"/>
      <c r="BF582" s="714"/>
      <c r="BG582" s="714"/>
      <c r="BH582" s="714"/>
      <c r="BI582" s="714"/>
      <c r="BJ582" s="714"/>
      <c r="BK582" s="593"/>
      <c r="BL582" s="714"/>
      <c r="BM582" s="714"/>
      <c r="BN582" s="714"/>
      <c r="BO582" s="714"/>
      <c r="BP582" s="714"/>
      <c r="BQ582" s="593"/>
      <c r="BR582" s="593"/>
      <c r="BS582" s="714"/>
      <c r="BT582" s="714"/>
      <c r="BU582" s="714"/>
      <c r="BV582" s="714"/>
      <c r="BW582" s="593"/>
      <c r="BX582" s="714"/>
      <c r="BY582" s="714"/>
      <c r="BZ582" s="714"/>
      <c r="CA582" s="714"/>
      <c r="CB582" s="714"/>
      <c r="CC582" s="714"/>
      <c r="CD582" s="759"/>
      <c r="CE582" s="714"/>
      <c r="CF582" s="765"/>
      <c r="CG582" s="765"/>
      <c r="CH582" s="765"/>
      <c r="CI582" s="765"/>
      <c r="CJ582" s="765"/>
      <c r="CK582" s="765"/>
      <c r="CL582" s="714"/>
      <c r="CM582" s="714"/>
      <c r="CN582" s="714"/>
      <c r="CO582" s="714"/>
      <c r="CP582" s="714"/>
      <c r="CQ582" s="714"/>
      <c r="CR582" s="714"/>
      <c r="CS582" s="714"/>
      <c r="CT582" s="766"/>
      <c r="CU582" s="766"/>
      <c r="CV582" s="766"/>
    </row>
    <row r="583" ht="15.75" customHeight="1">
      <c r="A583" s="714"/>
      <c r="B583" s="760"/>
      <c r="C583" s="593"/>
      <c r="D583" s="593"/>
      <c r="E583" s="593"/>
      <c r="F583" s="593"/>
      <c r="G583" s="761"/>
      <c r="H583" s="761"/>
      <c r="I583" s="761"/>
      <c r="J583" s="761"/>
      <c r="K583" s="761"/>
      <c r="L583" s="761"/>
      <c r="M583" s="762"/>
      <c r="N583" s="714"/>
      <c r="O583" s="714"/>
      <c r="P583" s="714"/>
      <c r="Q583" s="714"/>
      <c r="R583" s="714"/>
      <c r="S583" s="714"/>
      <c r="T583" s="763"/>
      <c r="U583" s="714"/>
      <c r="V583" s="762"/>
      <c r="W583" s="714"/>
      <c r="X583" s="762"/>
      <c r="Y583" s="762"/>
      <c r="Z583" s="762"/>
      <c r="AA583" s="714"/>
      <c r="AB583" s="762"/>
      <c r="AC583" s="714"/>
      <c r="AD583" s="714"/>
      <c r="AE583" s="714"/>
      <c r="AF583" s="714"/>
      <c r="AG583" s="714"/>
      <c r="AH583" s="714"/>
      <c r="AI583" s="714"/>
      <c r="AJ583" s="714"/>
      <c r="AK583" s="714"/>
      <c r="AL583" s="761"/>
      <c r="AM583" s="762"/>
      <c r="AN583" s="762"/>
      <c r="AO583" s="761"/>
      <c r="AP583" s="761"/>
      <c r="AQ583" s="762"/>
      <c r="AR583" s="593"/>
      <c r="AS583" s="714"/>
      <c r="AT583" s="714"/>
      <c r="AU583" s="714"/>
      <c r="AV583" s="714"/>
      <c r="AW583" s="714"/>
      <c r="AX583" s="593"/>
      <c r="AY583" s="714"/>
      <c r="AZ583" s="714"/>
      <c r="BA583" s="714"/>
      <c r="BB583" s="714"/>
      <c r="BC583" s="714"/>
      <c r="BD583" s="593"/>
      <c r="BE583" s="714"/>
      <c r="BF583" s="714"/>
      <c r="BG583" s="714"/>
      <c r="BH583" s="714"/>
      <c r="BI583" s="714"/>
      <c r="BJ583" s="714"/>
      <c r="BK583" s="593"/>
      <c r="BL583" s="714"/>
      <c r="BM583" s="714"/>
      <c r="BN583" s="714"/>
      <c r="BO583" s="714"/>
      <c r="BP583" s="714"/>
      <c r="BQ583" s="593"/>
      <c r="BR583" s="593"/>
      <c r="BS583" s="714"/>
      <c r="BT583" s="714"/>
      <c r="BU583" s="714"/>
      <c r="BV583" s="714"/>
      <c r="BW583" s="593"/>
      <c r="BX583" s="714"/>
      <c r="BY583" s="714"/>
      <c r="BZ583" s="714"/>
      <c r="CA583" s="714"/>
      <c r="CB583" s="714"/>
      <c r="CC583" s="714"/>
      <c r="CD583" s="759"/>
      <c r="CE583" s="714"/>
      <c r="CF583" s="765"/>
      <c r="CG583" s="765"/>
      <c r="CH583" s="765"/>
      <c r="CI583" s="765"/>
      <c r="CJ583" s="765"/>
      <c r="CK583" s="765"/>
      <c r="CL583" s="714"/>
      <c r="CM583" s="714"/>
      <c r="CN583" s="714"/>
      <c r="CO583" s="714"/>
      <c r="CP583" s="714"/>
      <c r="CQ583" s="714"/>
      <c r="CR583" s="714"/>
      <c r="CS583" s="714"/>
      <c r="CT583" s="766"/>
      <c r="CU583" s="766"/>
      <c r="CV583" s="766"/>
    </row>
    <row r="584" ht="15.75" customHeight="1">
      <c r="A584" s="714"/>
      <c r="B584" s="760"/>
      <c r="C584" s="593"/>
      <c r="D584" s="593"/>
      <c r="E584" s="593"/>
      <c r="F584" s="593"/>
      <c r="G584" s="761"/>
      <c r="H584" s="761"/>
      <c r="I584" s="761"/>
      <c r="J584" s="761"/>
      <c r="K584" s="761"/>
      <c r="L584" s="761"/>
      <c r="M584" s="762"/>
      <c r="N584" s="714"/>
      <c r="O584" s="714"/>
      <c r="P584" s="714"/>
      <c r="Q584" s="714"/>
      <c r="R584" s="714"/>
      <c r="S584" s="714"/>
      <c r="T584" s="763"/>
      <c r="U584" s="714"/>
      <c r="V584" s="762"/>
      <c r="W584" s="714"/>
      <c r="X584" s="762"/>
      <c r="Y584" s="762"/>
      <c r="Z584" s="762"/>
      <c r="AA584" s="714"/>
      <c r="AB584" s="762"/>
      <c r="AC584" s="714"/>
      <c r="AD584" s="714"/>
      <c r="AE584" s="714"/>
      <c r="AF584" s="714"/>
      <c r="AG584" s="714"/>
      <c r="AH584" s="714"/>
      <c r="AI584" s="714"/>
      <c r="AJ584" s="714"/>
      <c r="AK584" s="714"/>
      <c r="AL584" s="761"/>
      <c r="AM584" s="762"/>
      <c r="AN584" s="762"/>
      <c r="AO584" s="761"/>
      <c r="AP584" s="761"/>
      <c r="AQ584" s="762"/>
      <c r="AR584" s="593"/>
      <c r="AS584" s="714"/>
      <c r="AT584" s="714"/>
      <c r="AU584" s="714"/>
      <c r="AV584" s="714"/>
      <c r="AW584" s="714"/>
      <c r="AX584" s="593"/>
      <c r="AY584" s="714"/>
      <c r="AZ584" s="714"/>
      <c r="BA584" s="714"/>
      <c r="BB584" s="714"/>
      <c r="BC584" s="714"/>
      <c r="BD584" s="593"/>
      <c r="BE584" s="714"/>
      <c r="BF584" s="714"/>
      <c r="BG584" s="714"/>
      <c r="BH584" s="714"/>
      <c r="BI584" s="714"/>
      <c r="BJ584" s="714"/>
      <c r="BK584" s="593"/>
      <c r="BL584" s="714"/>
      <c r="BM584" s="714"/>
      <c r="BN584" s="714"/>
      <c r="BO584" s="714"/>
      <c r="BP584" s="714"/>
      <c r="BQ584" s="593"/>
      <c r="BR584" s="593"/>
      <c r="BS584" s="714"/>
      <c r="BT584" s="714"/>
      <c r="BU584" s="714"/>
      <c r="BV584" s="714"/>
      <c r="BW584" s="593"/>
      <c r="BX584" s="714"/>
      <c r="BY584" s="714"/>
      <c r="BZ584" s="714"/>
      <c r="CA584" s="714"/>
      <c r="CB584" s="714"/>
      <c r="CC584" s="714"/>
      <c r="CD584" s="759"/>
      <c r="CE584" s="714"/>
      <c r="CF584" s="765"/>
      <c r="CG584" s="765"/>
      <c r="CH584" s="765"/>
      <c r="CI584" s="765"/>
      <c r="CJ584" s="765"/>
      <c r="CK584" s="765"/>
      <c r="CL584" s="714"/>
      <c r="CM584" s="714"/>
      <c r="CN584" s="714"/>
      <c r="CO584" s="714"/>
      <c r="CP584" s="714"/>
      <c r="CQ584" s="714"/>
      <c r="CR584" s="714"/>
      <c r="CS584" s="714"/>
      <c r="CT584" s="766"/>
      <c r="CU584" s="766"/>
      <c r="CV584" s="766"/>
    </row>
    <row r="585" ht="15.75" customHeight="1">
      <c r="A585" s="714"/>
      <c r="B585" s="760"/>
      <c r="C585" s="593"/>
      <c r="D585" s="593"/>
      <c r="E585" s="593"/>
      <c r="F585" s="593"/>
      <c r="G585" s="761"/>
      <c r="H585" s="761"/>
      <c r="I585" s="761"/>
      <c r="J585" s="761"/>
      <c r="K585" s="761"/>
      <c r="L585" s="761"/>
      <c r="M585" s="762"/>
      <c r="N585" s="714"/>
      <c r="O585" s="714"/>
      <c r="P585" s="714"/>
      <c r="Q585" s="714"/>
      <c r="R585" s="714"/>
      <c r="S585" s="714"/>
      <c r="T585" s="763"/>
      <c r="U585" s="714"/>
      <c r="V585" s="762"/>
      <c r="W585" s="714"/>
      <c r="X585" s="762"/>
      <c r="Y585" s="762"/>
      <c r="Z585" s="762"/>
      <c r="AA585" s="714"/>
      <c r="AB585" s="762"/>
      <c r="AC585" s="714"/>
      <c r="AD585" s="714"/>
      <c r="AE585" s="714"/>
      <c r="AF585" s="714"/>
      <c r="AG585" s="714"/>
      <c r="AH585" s="714"/>
      <c r="AI585" s="714"/>
      <c r="AJ585" s="714"/>
      <c r="AK585" s="714"/>
      <c r="AL585" s="761"/>
      <c r="AM585" s="762"/>
      <c r="AN585" s="762"/>
      <c r="AO585" s="761"/>
      <c r="AP585" s="761"/>
      <c r="AQ585" s="762"/>
      <c r="AR585" s="593"/>
      <c r="AS585" s="714"/>
      <c r="AT585" s="714"/>
      <c r="AU585" s="714"/>
      <c r="AV585" s="714"/>
      <c r="AW585" s="714"/>
      <c r="AX585" s="593"/>
      <c r="AY585" s="714"/>
      <c r="AZ585" s="714"/>
      <c r="BA585" s="714"/>
      <c r="BB585" s="714"/>
      <c r="BC585" s="714"/>
      <c r="BD585" s="593"/>
      <c r="BE585" s="714"/>
      <c r="BF585" s="714"/>
      <c r="BG585" s="714"/>
      <c r="BH585" s="714"/>
      <c r="BI585" s="714"/>
      <c r="BJ585" s="714"/>
      <c r="BK585" s="593"/>
      <c r="BL585" s="714"/>
      <c r="BM585" s="714"/>
      <c r="BN585" s="714"/>
      <c r="BO585" s="714"/>
      <c r="BP585" s="714"/>
      <c r="BQ585" s="593"/>
      <c r="BR585" s="593"/>
      <c r="BS585" s="714"/>
      <c r="BT585" s="714"/>
      <c r="BU585" s="714"/>
      <c r="BV585" s="714"/>
      <c r="BW585" s="593"/>
      <c r="BX585" s="714"/>
      <c r="BY585" s="714"/>
      <c r="BZ585" s="714"/>
      <c r="CA585" s="714"/>
      <c r="CB585" s="714"/>
      <c r="CC585" s="714"/>
      <c r="CD585" s="759"/>
      <c r="CE585" s="714"/>
      <c r="CF585" s="765"/>
      <c r="CG585" s="765"/>
      <c r="CH585" s="765"/>
      <c r="CI585" s="765"/>
      <c r="CJ585" s="765"/>
      <c r="CK585" s="765"/>
      <c r="CL585" s="714"/>
      <c r="CM585" s="714"/>
      <c r="CN585" s="714"/>
      <c r="CO585" s="714"/>
      <c r="CP585" s="714"/>
      <c r="CQ585" s="714"/>
      <c r="CR585" s="714"/>
      <c r="CS585" s="714"/>
      <c r="CT585" s="766"/>
      <c r="CU585" s="766"/>
      <c r="CV585" s="766"/>
    </row>
    <row r="586" ht="15.75" customHeight="1">
      <c r="A586" s="714"/>
      <c r="B586" s="760"/>
      <c r="C586" s="593"/>
      <c r="D586" s="593"/>
      <c r="E586" s="593"/>
      <c r="F586" s="593"/>
      <c r="G586" s="761"/>
      <c r="H586" s="761"/>
      <c r="I586" s="761"/>
      <c r="J586" s="761"/>
      <c r="K586" s="761"/>
      <c r="L586" s="761"/>
      <c r="M586" s="762"/>
      <c r="N586" s="714"/>
      <c r="O586" s="714"/>
      <c r="P586" s="714"/>
      <c r="Q586" s="714"/>
      <c r="R586" s="714"/>
      <c r="S586" s="714"/>
      <c r="T586" s="763"/>
      <c r="U586" s="714"/>
      <c r="V586" s="762"/>
      <c r="W586" s="714"/>
      <c r="X586" s="762"/>
      <c r="Y586" s="762"/>
      <c r="Z586" s="762"/>
      <c r="AA586" s="714"/>
      <c r="AB586" s="762"/>
      <c r="AC586" s="714"/>
      <c r="AD586" s="714"/>
      <c r="AE586" s="714"/>
      <c r="AF586" s="714"/>
      <c r="AG586" s="714"/>
      <c r="AH586" s="714"/>
      <c r="AI586" s="714"/>
      <c r="AJ586" s="714"/>
      <c r="AK586" s="714"/>
      <c r="AL586" s="761"/>
      <c r="AM586" s="762"/>
      <c r="AN586" s="762"/>
      <c r="AO586" s="761"/>
      <c r="AP586" s="761"/>
      <c r="AQ586" s="762"/>
      <c r="AR586" s="593"/>
      <c r="AS586" s="714"/>
      <c r="AT586" s="714"/>
      <c r="AU586" s="714"/>
      <c r="AV586" s="714"/>
      <c r="AW586" s="714"/>
      <c r="AX586" s="593"/>
      <c r="AY586" s="714"/>
      <c r="AZ586" s="714"/>
      <c r="BA586" s="714"/>
      <c r="BB586" s="714"/>
      <c r="BC586" s="714"/>
      <c r="BD586" s="593"/>
      <c r="BE586" s="714"/>
      <c r="BF586" s="714"/>
      <c r="BG586" s="714"/>
      <c r="BH586" s="714"/>
      <c r="BI586" s="714"/>
      <c r="BJ586" s="714"/>
      <c r="BK586" s="593"/>
      <c r="BL586" s="714"/>
      <c r="BM586" s="714"/>
      <c r="BN586" s="714"/>
      <c r="BO586" s="714"/>
      <c r="BP586" s="714"/>
      <c r="BQ586" s="593"/>
      <c r="BR586" s="593"/>
      <c r="BS586" s="714"/>
      <c r="BT586" s="714"/>
      <c r="BU586" s="714"/>
      <c r="BV586" s="714"/>
      <c r="BW586" s="593"/>
      <c r="BX586" s="714"/>
      <c r="BY586" s="714"/>
      <c r="BZ586" s="714"/>
      <c r="CA586" s="714"/>
      <c r="CB586" s="714"/>
      <c r="CC586" s="714"/>
      <c r="CD586" s="759"/>
      <c r="CE586" s="714"/>
      <c r="CF586" s="765"/>
      <c r="CG586" s="765"/>
      <c r="CH586" s="765"/>
      <c r="CI586" s="765"/>
      <c r="CJ586" s="765"/>
      <c r="CK586" s="765"/>
      <c r="CL586" s="714"/>
      <c r="CM586" s="714"/>
      <c r="CN586" s="714"/>
      <c r="CO586" s="714"/>
      <c r="CP586" s="714"/>
      <c r="CQ586" s="714"/>
      <c r="CR586" s="714"/>
      <c r="CS586" s="714"/>
      <c r="CT586" s="766"/>
      <c r="CU586" s="766"/>
      <c r="CV586" s="766"/>
    </row>
    <row r="587" ht="15.75" customHeight="1">
      <c r="A587" s="714"/>
      <c r="B587" s="760"/>
      <c r="C587" s="593"/>
      <c r="D587" s="593"/>
      <c r="E587" s="593"/>
      <c r="F587" s="593"/>
      <c r="G587" s="761"/>
      <c r="H587" s="761"/>
      <c r="I587" s="761"/>
      <c r="J587" s="761"/>
      <c r="K587" s="761"/>
      <c r="L587" s="761"/>
      <c r="M587" s="762"/>
      <c r="N587" s="714"/>
      <c r="O587" s="714"/>
      <c r="P587" s="714"/>
      <c r="Q587" s="714"/>
      <c r="R587" s="714"/>
      <c r="S587" s="714"/>
      <c r="T587" s="763"/>
      <c r="U587" s="714"/>
      <c r="V587" s="762"/>
      <c r="W587" s="714"/>
      <c r="X587" s="762"/>
      <c r="Y587" s="762"/>
      <c r="Z587" s="762"/>
      <c r="AA587" s="714"/>
      <c r="AB587" s="762"/>
      <c r="AC587" s="714"/>
      <c r="AD587" s="714"/>
      <c r="AE587" s="714"/>
      <c r="AF587" s="714"/>
      <c r="AG587" s="714"/>
      <c r="AH587" s="714"/>
      <c r="AI587" s="714"/>
      <c r="AJ587" s="714"/>
      <c r="AK587" s="714"/>
      <c r="AL587" s="761"/>
      <c r="AM587" s="762"/>
      <c r="AN587" s="762"/>
      <c r="AO587" s="761"/>
      <c r="AP587" s="761"/>
      <c r="AQ587" s="762"/>
      <c r="AR587" s="593"/>
      <c r="AS587" s="714"/>
      <c r="AT587" s="714"/>
      <c r="AU587" s="714"/>
      <c r="AV587" s="714"/>
      <c r="AW587" s="714"/>
      <c r="AX587" s="593"/>
      <c r="AY587" s="714"/>
      <c r="AZ587" s="714"/>
      <c r="BA587" s="714"/>
      <c r="BB587" s="714"/>
      <c r="BC587" s="714"/>
      <c r="BD587" s="593"/>
      <c r="BE587" s="714"/>
      <c r="BF587" s="714"/>
      <c r="BG587" s="714"/>
      <c r="BH587" s="714"/>
      <c r="BI587" s="714"/>
      <c r="BJ587" s="714"/>
      <c r="BK587" s="593"/>
      <c r="BL587" s="714"/>
      <c r="BM587" s="714"/>
      <c r="BN587" s="714"/>
      <c r="BO587" s="714"/>
      <c r="BP587" s="714"/>
      <c r="BQ587" s="593"/>
      <c r="BR587" s="593"/>
      <c r="BS587" s="714"/>
      <c r="BT587" s="714"/>
      <c r="BU587" s="714"/>
      <c r="BV587" s="714"/>
      <c r="BW587" s="593"/>
      <c r="BX587" s="714"/>
      <c r="BY587" s="714"/>
      <c r="BZ587" s="714"/>
      <c r="CA587" s="714"/>
      <c r="CB587" s="714"/>
      <c r="CC587" s="714"/>
      <c r="CD587" s="759"/>
      <c r="CE587" s="714"/>
      <c r="CF587" s="765"/>
      <c r="CG587" s="765"/>
      <c r="CH587" s="765"/>
      <c r="CI587" s="765"/>
      <c r="CJ587" s="765"/>
      <c r="CK587" s="765"/>
      <c r="CL587" s="714"/>
      <c r="CM587" s="714"/>
      <c r="CN587" s="714"/>
      <c r="CO587" s="714"/>
      <c r="CP587" s="714"/>
      <c r="CQ587" s="714"/>
      <c r="CR587" s="714"/>
      <c r="CS587" s="714"/>
      <c r="CT587" s="766"/>
      <c r="CU587" s="766"/>
      <c r="CV587" s="766"/>
    </row>
    <row r="588" ht="15.75" customHeight="1">
      <c r="A588" s="714"/>
      <c r="B588" s="760"/>
      <c r="C588" s="593"/>
      <c r="D588" s="593"/>
      <c r="E588" s="593"/>
      <c r="F588" s="593"/>
      <c r="G588" s="761"/>
      <c r="H588" s="761"/>
      <c r="I588" s="761"/>
      <c r="J588" s="761"/>
      <c r="K588" s="761"/>
      <c r="L588" s="761"/>
      <c r="M588" s="762"/>
      <c r="N588" s="714"/>
      <c r="O588" s="714"/>
      <c r="P588" s="714"/>
      <c r="Q588" s="714"/>
      <c r="R588" s="714"/>
      <c r="S588" s="714"/>
      <c r="T588" s="763"/>
      <c r="U588" s="714"/>
      <c r="V588" s="762"/>
      <c r="W588" s="714"/>
      <c r="X588" s="762"/>
      <c r="Y588" s="762"/>
      <c r="Z588" s="762"/>
      <c r="AA588" s="714"/>
      <c r="AB588" s="762"/>
      <c r="AC588" s="714"/>
      <c r="AD588" s="714"/>
      <c r="AE588" s="714"/>
      <c r="AF588" s="714"/>
      <c r="AG588" s="714"/>
      <c r="AH588" s="714"/>
      <c r="AI588" s="714"/>
      <c r="AJ588" s="714"/>
      <c r="AK588" s="714"/>
      <c r="AL588" s="761"/>
      <c r="AM588" s="762"/>
      <c r="AN588" s="762"/>
      <c r="AO588" s="761"/>
      <c r="AP588" s="761"/>
      <c r="AQ588" s="762"/>
      <c r="AR588" s="593"/>
      <c r="AS588" s="714"/>
      <c r="AT588" s="714"/>
      <c r="AU588" s="714"/>
      <c r="AV588" s="714"/>
      <c r="AW588" s="714"/>
      <c r="AX588" s="593"/>
      <c r="AY588" s="714"/>
      <c r="AZ588" s="714"/>
      <c r="BA588" s="714"/>
      <c r="BB588" s="714"/>
      <c r="BC588" s="714"/>
      <c r="BD588" s="593"/>
      <c r="BE588" s="714"/>
      <c r="BF588" s="714"/>
      <c r="BG588" s="714"/>
      <c r="BH588" s="714"/>
      <c r="BI588" s="714"/>
      <c r="BJ588" s="714"/>
      <c r="BK588" s="593"/>
      <c r="BL588" s="714"/>
      <c r="BM588" s="714"/>
      <c r="BN588" s="714"/>
      <c r="BO588" s="714"/>
      <c r="BP588" s="714"/>
      <c r="BQ588" s="593"/>
      <c r="BR588" s="593"/>
      <c r="BS588" s="714"/>
      <c r="BT588" s="714"/>
      <c r="BU588" s="714"/>
      <c r="BV588" s="714"/>
      <c r="BW588" s="593"/>
      <c r="BX588" s="714"/>
      <c r="BY588" s="714"/>
      <c r="BZ588" s="714"/>
      <c r="CA588" s="714"/>
      <c r="CB588" s="714"/>
      <c r="CC588" s="714"/>
      <c r="CD588" s="759"/>
      <c r="CE588" s="714"/>
      <c r="CF588" s="765"/>
      <c r="CG588" s="765"/>
      <c r="CH588" s="765"/>
      <c r="CI588" s="765"/>
      <c r="CJ588" s="765"/>
      <c r="CK588" s="765"/>
      <c r="CL588" s="714"/>
      <c r="CM588" s="714"/>
      <c r="CN588" s="714"/>
      <c r="CO588" s="714"/>
      <c r="CP588" s="714"/>
      <c r="CQ588" s="714"/>
      <c r="CR588" s="714"/>
      <c r="CS588" s="714"/>
      <c r="CT588" s="766"/>
      <c r="CU588" s="766"/>
      <c r="CV588" s="766"/>
    </row>
    <row r="589" ht="15.75" customHeight="1">
      <c r="A589" s="714"/>
      <c r="B589" s="760"/>
      <c r="C589" s="593"/>
      <c r="D589" s="593"/>
      <c r="E589" s="593"/>
      <c r="F589" s="593"/>
      <c r="G589" s="761"/>
      <c r="H589" s="761"/>
      <c r="I589" s="761"/>
      <c r="J589" s="761"/>
      <c r="K589" s="761"/>
      <c r="L589" s="761"/>
      <c r="M589" s="762"/>
      <c r="N589" s="714"/>
      <c r="O589" s="714"/>
      <c r="P589" s="714"/>
      <c r="Q589" s="714"/>
      <c r="R589" s="714"/>
      <c r="S589" s="714"/>
      <c r="T589" s="763"/>
      <c r="U589" s="714"/>
      <c r="V589" s="762"/>
      <c r="W589" s="714"/>
      <c r="X589" s="762"/>
      <c r="Y589" s="762"/>
      <c r="Z589" s="762"/>
      <c r="AA589" s="714"/>
      <c r="AB589" s="762"/>
      <c r="AC589" s="714"/>
      <c r="AD589" s="714"/>
      <c r="AE589" s="714"/>
      <c r="AF589" s="714"/>
      <c r="AG589" s="714"/>
      <c r="AH589" s="714"/>
      <c r="AI589" s="714"/>
      <c r="AJ589" s="714"/>
      <c r="AK589" s="714"/>
      <c r="AL589" s="761"/>
      <c r="AM589" s="762"/>
      <c r="AN589" s="762"/>
      <c r="AO589" s="761"/>
      <c r="AP589" s="761"/>
      <c r="AQ589" s="762"/>
      <c r="AR589" s="593"/>
      <c r="AS589" s="714"/>
      <c r="AT589" s="714"/>
      <c r="AU589" s="714"/>
      <c r="AV589" s="714"/>
      <c r="AW589" s="714"/>
      <c r="AX589" s="593"/>
      <c r="AY589" s="714"/>
      <c r="AZ589" s="714"/>
      <c r="BA589" s="714"/>
      <c r="BB589" s="714"/>
      <c r="BC589" s="714"/>
      <c r="BD589" s="593"/>
      <c r="BE589" s="714"/>
      <c r="BF589" s="714"/>
      <c r="BG589" s="714"/>
      <c r="BH589" s="714"/>
      <c r="BI589" s="714"/>
      <c r="BJ589" s="714"/>
      <c r="BK589" s="593"/>
      <c r="BL589" s="714"/>
      <c r="BM589" s="714"/>
      <c r="BN589" s="714"/>
      <c r="BO589" s="714"/>
      <c r="BP589" s="714"/>
      <c r="BQ589" s="593"/>
      <c r="BR589" s="593"/>
      <c r="BS589" s="714"/>
      <c r="BT589" s="714"/>
      <c r="BU589" s="714"/>
      <c r="BV589" s="714"/>
      <c r="BW589" s="593"/>
      <c r="BX589" s="714"/>
      <c r="BY589" s="714"/>
      <c r="BZ589" s="714"/>
      <c r="CA589" s="714"/>
      <c r="CB589" s="714"/>
      <c r="CC589" s="714"/>
      <c r="CD589" s="759"/>
      <c r="CE589" s="714"/>
      <c r="CF589" s="765"/>
      <c r="CG589" s="765"/>
      <c r="CH589" s="765"/>
      <c r="CI589" s="765"/>
      <c r="CJ589" s="765"/>
      <c r="CK589" s="765"/>
      <c r="CL589" s="714"/>
      <c r="CM589" s="714"/>
      <c r="CN589" s="714"/>
      <c r="CO589" s="714"/>
      <c r="CP589" s="714"/>
      <c r="CQ589" s="714"/>
      <c r="CR589" s="714"/>
      <c r="CS589" s="714"/>
      <c r="CT589" s="766"/>
      <c r="CU589" s="766"/>
      <c r="CV589" s="766"/>
    </row>
    <row r="590" ht="15.75" customHeight="1">
      <c r="A590" s="714"/>
      <c r="B590" s="760"/>
      <c r="C590" s="593"/>
      <c r="D590" s="593"/>
      <c r="E590" s="593"/>
      <c r="F590" s="593"/>
      <c r="G590" s="761"/>
      <c r="H590" s="761"/>
      <c r="I590" s="761"/>
      <c r="J590" s="761"/>
      <c r="K590" s="761"/>
      <c r="L590" s="761"/>
      <c r="M590" s="762"/>
      <c r="N590" s="714"/>
      <c r="O590" s="714"/>
      <c r="P590" s="714"/>
      <c r="Q590" s="714"/>
      <c r="R590" s="714"/>
      <c r="S590" s="714"/>
      <c r="T590" s="763"/>
      <c r="U590" s="714"/>
      <c r="V590" s="762"/>
      <c r="W590" s="714"/>
      <c r="X590" s="762"/>
      <c r="Y590" s="762"/>
      <c r="Z590" s="762"/>
      <c r="AA590" s="714"/>
      <c r="AB590" s="762"/>
      <c r="AC590" s="714"/>
      <c r="AD590" s="714"/>
      <c r="AE590" s="714"/>
      <c r="AF590" s="714"/>
      <c r="AG590" s="714"/>
      <c r="AH590" s="714"/>
      <c r="AI590" s="714"/>
      <c r="AJ590" s="714"/>
      <c r="AK590" s="714"/>
      <c r="AL590" s="761"/>
      <c r="AM590" s="762"/>
      <c r="AN590" s="762"/>
      <c r="AO590" s="761"/>
      <c r="AP590" s="761"/>
      <c r="AQ590" s="762"/>
      <c r="AR590" s="593"/>
      <c r="AS590" s="714"/>
      <c r="AT590" s="714"/>
      <c r="AU590" s="714"/>
      <c r="AV590" s="714"/>
      <c r="AW590" s="714"/>
      <c r="AX590" s="593"/>
      <c r="AY590" s="714"/>
      <c r="AZ590" s="714"/>
      <c r="BA590" s="714"/>
      <c r="BB590" s="714"/>
      <c r="BC590" s="714"/>
      <c r="BD590" s="593"/>
      <c r="BE590" s="714"/>
      <c r="BF590" s="714"/>
      <c r="BG590" s="714"/>
      <c r="BH590" s="714"/>
      <c r="BI590" s="714"/>
      <c r="BJ590" s="714"/>
      <c r="BK590" s="593"/>
      <c r="BL590" s="714"/>
      <c r="BM590" s="714"/>
      <c r="BN590" s="714"/>
      <c r="BO590" s="714"/>
      <c r="BP590" s="714"/>
      <c r="BQ590" s="593"/>
      <c r="BR590" s="593"/>
      <c r="BS590" s="714"/>
      <c r="BT590" s="714"/>
      <c r="BU590" s="714"/>
      <c r="BV590" s="714"/>
      <c r="BW590" s="593"/>
      <c r="BX590" s="714"/>
      <c r="BY590" s="714"/>
      <c r="BZ590" s="714"/>
      <c r="CA590" s="714"/>
      <c r="CB590" s="714"/>
      <c r="CC590" s="714"/>
      <c r="CD590" s="759"/>
      <c r="CE590" s="714"/>
      <c r="CF590" s="765"/>
      <c r="CG590" s="765"/>
      <c r="CH590" s="765"/>
      <c r="CI590" s="765"/>
      <c r="CJ590" s="765"/>
      <c r="CK590" s="765"/>
      <c r="CL590" s="714"/>
      <c r="CM590" s="714"/>
      <c r="CN590" s="714"/>
      <c r="CO590" s="714"/>
      <c r="CP590" s="714"/>
      <c r="CQ590" s="714"/>
      <c r="CR590" s="714"/>
      <c r="CS590" s="714"/>
      <c r="CT590" s="766"/>
      <c r="CU590" s="766"/>
      <c r="CV590" s="766"/>
    </row>
    <row r="591" ht="15.75" customHeight="1">
      <c r="A591" s="714"/>
      <c r="B591" s="760"/>
      <c r="C591" s="593"/>
      <c r="D591" s="593"/>
      <c r="E591" s="593"/>
      <c r="F591" s="593"/>
      <c r="G591" s="761"/>
      <c r="H591" s="761"/>
      <c r="I591" s="761"/>
      <c r="J591" s="761"/>
      <c r="K591" s="761"/>
      <c r="L591" s="761"/>
      <c r="M591" s="762"/>
      <c r="N591" s="714"/>
      <c r="O591" s="714"/>
      <c r="P591" s="714"/>
      <c r="Q591" s="714"/>
      <c r="R591" s="714"/>
      <c r="S591" s="714"/>
      <c r="T591" s="763"/>
      <c r="U591" s="714"/>
      <c r="V591" s="762"/>
      <c r="W591" s="714"/>
      <c r="X591" s="762"/>
      <c r="Y591" s="762"/>
      <c r="Z591" s="762"/>
      <c r="AA591" s="714"/>
      <c r="AB591" s="762"/>
      <c r="AC591" s="714"/>
      <c r="AD591" s="714"/>
      <c r="AE591" s="714"/>
      <c r="AF591" s="714"/>
      <c r="AG591" s="714"/>
      <c r="AH591" s="714"/>
      <c r="AI591" s="714"/>
      <c r="AJ591" s="714"/>
      <c r="AK591" s="714"/>
      <c r="AL591" s="761"/>
      <c r="AM591" s="762"/>
      <c r="AN591" s="762"/>
      <c r="AO591" s="761"/>
      <c r="AP591" s="761"/>
      <c r="AQ591" s="762"/>
      <c r="AR591" s="593"/>
      <c r="AS591" s="714"/>
      <c r="AT591" s="714"/>
      <c r="AU591" s="714"/>
      <c r="AV591" s="714"/>
      <c r="AW591" s="714"/>
      <c r="AX591" s="593"/>
      <c r="AY591" s="714"/>
      <c r="AZ591" s="714"/>
      <c r="BA591" s="714"/>
      <c r="BB591" s="714"/>
      <c r="BC591" s="714"/>
      <c r="BD591" s="593"/>
      <c r="BE591" s="714"/>
      <c r="BF591" s="714"/>
      <c r="BG591" s="714"/>
      <c r="BH591" s="714"/>
      <c r="BI591" s="714"/>
      <c r="BJ591" s="714"/>
      <c r="BK591" s="593"/>
      <c r="BL591" s="714"/>
      <c r="BM591" s="714"/>
      <c r="BN591" s="714"/>
      <c r="BO591" s="714"/>
      <c r="BP591" s="714"/>
      <c r="BQ591" s="593"/>
      <c r="BR591" s="593"/>
      <c r="BS591" s="714"/>
      <c r="BT591" s="714"/>
      <c r="BU591" s="714"/>
      <c r="BV591" s="714"/>
      <c r="BW591" s="593"/>
      <c r="BX591" s="714"/>
      <c r="BY591" s="714"/>
      <c r="BZ591" s="714"/>
      <c r="CA591" s="714"/>
      <c r="CB591" s="714"/>
      <c r="CC591" s="714"/>
      <c r="CD591" s="759"/>
      <c r="CE591" s="714"/>
      <c r="CF591" s="765"/>
      <c r="CG591" s="765"/>
      <c r="CH591" s="765"/>
      <c r="CI591" s="765"/>
      <c r="CJ591" s="765"/>
      <c r="CK591" s="765"/>
      <c r="CL591" s="714"/>
      <c r="CM591" s="714"/>
      <c r="CN591" s="714"/>
      <c r="CO591" s="714"/>
      <c r="CP591" s="714"/>
      <c r="CQ591" s="714"/>
      <c r="CR591" s="714"/>
      <c r="CS591" s="714"/>
      <c r="CT591" s="766"/>
      <c r="CU591" s="766"/>
      <c r="CV591" s="766"/>
    </row>
    <row r="592" ht="15.75" customHeight="1">
      <c r="A592" s="714"/>
      <c r="B592" s="760"/>
      <c r="C592" s="593"/>
      <c r="D592" s="593"/>
      <c r="E592" s="593"/>
      <c r="F592" s="593"/>
      <c r="G592" s="761"/>
      <c r="H592" s="761"/>
      <c r="I592" s="761"/>
      <c r="J592" s="761"/>
      <c r="K592" s="761"/>
      <c r="L592" s="761"/>
      <c r="M592" s="762"/>
      <c r="N592" s="714"/>
      <c r="O592" s="714"/>
      <c r="P592" s="714"/>
      <c r="Q592" s="714"/>
      <c r="R592" s="714"/>
      <c r="S592" s="714"/>
      <c r="T592" s="763"/>
      <c r="U592" s="714"/>
      <c r="V592" s="762"/>
      <c r="W592" s="714"/>
      <c r="X592" s="762"/>
      <c r="Y592" s="762"/>
      <c r="Z592" s="762"/>
      <c r="AA592" s="714"/>
      <c r="AB592" s="762"/>
      <c r="AC592" s="714"/>
      <c r="AD592" s="714"/>
      <c r="AE592" s="714"/>
      <c r="AF592" s="714"/>
      <c r="AG592" s="714"/>
      <c r="AH592" s="714"/>
      <c r="AI592" s="714"/>
      <c r="AJ592" s="714"/>
      <c r="AK592" s="714"/>
      <c r="AL592" s="761"/>
      <c r="AM592" s="762"/>
      <c r="AN592" s="762"/>
      <c r="AO592" s="761"/>
      <c r="AP592" s="761"/>
      <c r="AQ592" s="762"/>
      <c r="AR592" s="593"/>
      <c r="AS592" s="714"/>
      <c r="AT592" s="714"/>
      <c r="AU592" s="714"/>
      <c r="AV592" s="714"/>
      <c r="AW592" s="714"/>
      <c r="AX592" s="593"/>
      <c r="AY592" s="714"/>
      <c r="AZ592" s="714"/>
      <c r="BA592" s="714"/>
      <c r="BB592" s="714"/>
      <c r="BC592" s="714"/>
      <c r="BD592" s="593"/>
      <c r="BE592" s="714"/>
      <c r="BF592" s="714"/>
      <c r="BG592" s="714"/>
      <c r="BH592" s="714"/>
      <c r="BI592" s="714"/>
      <c r="BJ592" s="714"/>
      <c r="BK592" s="593"/>
      <c r="BL592" s="714"/>
      <c r="BM592" s="714"/>
      <c r="BN592" s="714"/>
      <c r="BO592" s="714"/>
      <c r="BP592" s="714"/>
      <c r="BQ592" s="593"/>
      <c r="BR592" s="593"/>
      <c r="BS592" s="714"/>
      <c r="BT592" s="714"/>
      <c r="BU592" s="714"/>
      <c r="BV592" s="714"/>
      <c r="BW592" s="593"/>
      <c r="BX592" s="714"/>
      <c r="BY592" s="714"/>
      <c r="BZ592" s="714"/>
      <c r="CA592" s="714"/>
      <c r="CB592" s="714"/>
      <c r="CC592" s="714"/>
      <c r="CD592" s="759"/>
      <c r="CE592" s="714"/>
      <c r="CF592" s="765"/>
      <c r="CG592" s="765"/>
      <c r="CH592" s="765"/>
      <c r="CI592" s="765"/>
      <c r="CJ592" s="765"/>
      <c r="CK592" s="765"/>
      <c r="CL592" s="714"/>
      <c r="CM592" s="714"/>
      <c r="CN592" s="714"/>
      <c r="CO592" s="714"/>
      <c r="CP592" s="714"/>
      <c r="CQ592" s="714"/>
      <c r="CR592" s="714"/>
      <c r="CS592" s="714"/>
      <c r="CT592" s="766"/>
      <c r="CU592" s="766"/>
      <c r="CV592" s="766"/>
    </row>
    <row r="593" ht="15.75" customHeight="1">
      <c r="A593" s="714"/>
      <c r="B593" s="760"/>
      <c r="C593" s="593"/>
      <c r="D593" s="593"/>
      <c r="E593" s="593"/>
      <c r="F593" s="593"/>
      <c r="G593" s="761"/>
      <c r="H593" s="761"/>
      <c r="I593" s="761"/>
      <c r="J593" s="761"/>
      <c r="K593" s="761"/>
      <c r="L593" s="761"/>
      <c r="M593" s="762"/>
      <c r="N593" s="714"/>
      <c r="O593" s="714"/>
      <c r="P593" s="714"/>
      <c r="Q593" s="714"/>
      <c r="R593" s="714"/>
      <c r="S593" s="714"/>
      <c r="T593" s="763"/>
      <c r="U593" s="714"/>
      <c r="V593" s="762"/>
      <c r="W593" s="714"/>
      <c r="X593" s="762"/>
      <c r="Y593" s="762"/>
      <c r="Z593" s="762"/>
      <c r="AA593" s="714"/>
      <c r="AB593" s="762"/>
      <c r="AC593" s="714"/>
      <c r="AD593" s="714"/>
      <c r="AE593" s="714"/>
      <c r="AF593" s="714"/>
      <c r="AG593" s="714"/>
      <c r="AH593" s="714"/>
      <c r="AI593" s="714"/>
      <c r="AJ593" s="714"/>
      <c r="AK593" s="714"/>
      <c r="AL593" s="761"/>
      <c r="AM593" s="762"/>
      <c r="AN593" s="762"/>
      <c r="AO593" s="761"/>
      <c r="AP593" s="761"/>
      <c r="AQ593" s="762"/>
      <c r="AR593" s="593"/>
      <c r="AS593" s="714"/>
      <c r="AT593" s="714"/>
      <c r="AU593" s="714"/>
      <c r="AV593" s="714"/>
      <c r="AW593" s="714"/>
      <c r="AX593" s="593"/>
      <c r="AY593" s="714"/>
      <c r="AZ593" s="714"/>
      <c r="BA593" s="714"/>
      <c r="BB593" s="714"/>
      <c r="BC593" s="714"/>
      <c r="BD593" s="593"/>
      <c r="BE593" s="714"/>
      <c r="BF593" s="714"/>
      <c r="BG593" s="714"/>
      <c r="BH593" s="714"/>
      <c r="BI593" s="714"/>
      <c r="BJ593" s="714"/>
      <c r="BK593" s="593"/>
      <c r="BL593" s="714"/>
      <c r="BM593" s="714"/>
      <c r="BN593" s="714"/>
      <c r="BO593" s="714"/>
      <c r="BP593" s="714"/>
      <c r="BQ593" s="593"/>
      <c r="BR593" s="593"/>
      <c r="BS593" s="714"/>
      <c r="BT593" s="714"/>
      <c r="BU593" s="714"/>
      <c r="BV593" s="714"/>
      <c r="BW593" s="593"/>
      <c r="BX593" s="714"/>
      <c r="BY593" s="714"/>
      <c r="BZ593" s="714"/>
      <c r="CA593" s="714"/>
      <c r="CB593" s="714"/>
      <c r="CC593" s="714"/>
      <c r="CD593" s="759"/>
      <c r="CE593" s="714"/>
      <c r="CF593" s="765"/>
      <c r="CG593" s="765"/>
      <c r="CH593" s="765"/>
      <c r="CI593" s="765"/>
      <c r="CJ593" s="765"/>
      <c r="CK593" s="765"/>
      <c r="CL593" s="714"/>
      <c r="CM593" s="714"/>
      <c r="CN593" s="714"/>
      <c r="CO593" s="714"/>
      <c r="CP593" s="714"/>
      <c r="CQ593" s="714"/>
      <c r="CR593" s="714"/>
      <c r="CS593" s="714"/>
      <c r="CT593" s="766"/>
      <c r="CU593" s="766"/>
      <c r="CV593" s="766"/>
    </row>
    <row r="594" ht="15.75" customHeight="1">
      <c r="A594" s="714"/>
      <c r="B594" s="760"/>
      <c r="C594" s="593"/>
      <c r="D594" s="593"/>
      <c r="E594" s="593"/>
      <c r="F594" s="593"/>
      <c r="G594" s="761"/>
      <c r="H594" s="761"/>
      <c r="I594" s="761"/>
      <c r="J594" s="761"/>
      <c r="K594" s="761"/>
      <c r="L594" s="761"/>
      <c r="M594" s="762"/>
      <c r="N594" s="714"/>
      <c r="O594" s="714"/>
      <c r="P594" s="714"/>
      <c r="Q594" s="714"/>
      <c r="R594" s="714"/>
      <c r="S594" s="714"/>
      <c r="T594" s="763"/>
      <c r="U594" s="714"/>
      <c r="V594" s="762"/>
      <c r="W594" s="714"/>
      <c r="X594" s="762"/>
      <c r="Y594" s="762"/>
      <c r="Z594" s="762"/>
      <c r="AA594" s="714"/>
      <c r="AB594" s="762"/>
      <c r="AC594" s="714"/>
      <c r="AD594" s="714"/>
      <c r="AE594" s="714"/>
      <c r="AF594" s="714"/>
      <c r="AG594" s="714"/>
      <c r="AH594" s="714"/>
      <c r="AI594" s="714"/>
      <c r="AJ594" s="714"/>
      <c r="AK594" s="714"/>
      <c r="AL594" s="761"/>
      <c r="AM594" s="762"/>
      <c r="AN594" s="762"/>
      <c r="AO594" s="761"/>
      <c r="AP594" s="761"/>
      <c r="AQ594" s="762"/>
      <c r="AR594" s="593"/>
      <c r="AS594" s="714"/>
      <c r="AT594" s="714"/>
      <c r="AU594" s="714"/>
      <c r="AV594" s="714"/>
      <c r="AW594" s="714"/>
      <c r="AX594" s="593"/>
      <c r="AY594" s="714"/>
      <c r="AZ594" s="714"/>
      <c r="BA594" s="714"/>
      <c r="BB594" s="714"/>
      <c r="BC594" s="714"/>
      <c r="BD594" s="593"/>
      <c r="BE594" s="714"/>
      <c r="BF594" s="714"/>
      <c r="BG594" s="714"/>
      <c r="BH594" s="714"/>
      <c r="BI594" s="714"/>
      <c r="BJ594" s="714"/>
      <c r="BK594" s="593"/>
      <c r="BL594" s="714"/>
      <c r="BM594" s="714"/>
      <c r="BN594" s="714"/>
      <c r="BO594" s="714"/>
      <c r="BP594" s="714"/>
      <c r="BQ594" s="593"/>
      <c r="BR594" s="593"/>
      <c r="BS594" s="714"/>
      <c r="BT594" s="714"/>
      <c r="BU594" s="714"/>
      <c r="BV594" s="714"/>
      <c r="BW594" s="593"/>
      <c r="BX594" s="714"/>
      <c r="BY594" s="714"/>
      <c r="BZ594" s="714"/>
      <c r="CA594" s="714"/>
      <c r="CB594" s="714"/>
      <c r="CC594" s="714"/>
      <c r="CD594" s="759"/>
      <c r="CE594" s="714"/>
      <c r="CF594" s="765"/>
      <c r="CG594" s="765"/>
      <c r="CH594" s="765"/>
      <c r="CI594" s="765"/>
      <c r="CJ594" s="765"/>
      <c r="CK594" s="765"/>
      <c r="CL594" s="714"/>
      <c r="CM594" s="714"/>
      <c r="CN594" s="714"/>
      <c r="CO594" s="714"/>
      <c r="CP594" s="714"/>
      <c r="CQ594" s="714"/>
      <c r="CR594" s="714"/>
      <c r="CS594" s="714"/>
      <c r="CT594" s="766"/>
      <c r="CU594" s="766"/>
      <c r="CV594" s="766"/>
    </row>
    <row r="595" ht="15.75" customHeight="1">
      <c r="A595" s="714"/>
      <c r="B595" s="760"/>
      <c r="C595" s="593"/>
      <c r="D595" s="593"/>
      <c r="E595" s="593"/>
      <c r="F595" s="593"/>
      <c r="G595" s="761"/>
      <c r="H595" s="761"/>
      <c r="I595" s="761"/>
      <c r="J595" s="761"/>
      <c r="K595" s="761"/>
      <c r="L595" s="761"/>
      <c r="M595" s="762"/>
      <c r="N595" s="714"/>
      <c r="O595" s="714"/>
      <c r="P595" s="714"/>
      <c r="Q595" s="714"/>
      <c r="R595" s="714"/>
      <c r="S595" s="714"/>
      <c r="T595" s="763"/>
      <c r="U595" s="714"/>
      <c r="V595" s="762"/>
      <c r="W595" s="714"/>
      <c r="X595" s="762"/>
      <c r="Y595" s="762"/>
      <c r="Z595" s="762"/>
      <c r="AA595" s="714"/>
      <c r="AB595" s="762"/>
      <c r="AC595" s="714"/>
      <c r="AD595" s="714"/>
      <c r="AE595" s="714"/>
      <c r="AF595" s="714"/>
      <c r="AG595" s="714"/>
      <c r="AH595" s="714"/>
      <c r="AI595" s="714"/>
      <c r="AJ595" s="714"/>
      <c r="AK595" s="714"/>
      <c r="AL595" s="761"/>
      <c r="AM595" s="762"/>
      <c r="AN595" s="762"/>
      <c r="AO595" s="761"/>
      <c r="AP595" s="761"/>
      <c r="AQ595" s="762"/>
      <c r="AR595" s="593"/>
      <c r="AS595" s="714"/>
      <c r="AT595" s="714"/>
      <c r="AU595" s="714"/>
      <c r="AV595" s="714"/>
      <c r="AW595" s="714"/>
      <c r="AX595" s="593"/>
      <c r="AY595" s="714"/>
      <c r="AZ595" s="714"/>
      <c r="BA595" s="714"/>
      <c r="BB595" s="714"/>
      <c r="BC595" s="714"/>
      <c r="BD595" s="593"/>
      <c r="BE595" s="714"/>
      <c r="BF595" s="714"/>
      <c r="BG595" s="714"/>
      <c r="BH595" s="714"/>
      <c r="BI595" s="714"/>
      <c r="BJ595" s="714"/>
      <c r="BK595" s="593"/>
      <c r="BL595" s="714"/>
      <c r="BM595" s="714"/>
      <c r="BN595" s="714"/>
      <c r="BO595" s="714"/>
      <c r="BP595" s="714"/>
      <c r="BQ595" s="593"/>
      <c r="BR595" s="593"/>
      <c r="BS595" s="714"/>
      <c r="BT595" s="714"/>
      <c r="BU595" s="714"/>
      <c r="BV595" s="714"/>
      <c r="BW595" s="593"/>
      <c r="BX595" s="714"/>
      <c r="BY595" s="714"/>
      <c r="BZ595" s="714"/>
      <c r="CA595" s="714"/>
      <c r="CB595" s="714"/>
      <c r="CC595" s="714"/>
      <c r="CD595" s="759"/>
      <c r="CE595" s="714"/>
      <c r="CF595" s="765"/>
      <c r="CG595" s="765"/>
      <c r="CH595" s="765"/>
      <c r="CI595" s="765"/>
      <c r="CJ595" s="765"/>
      <c r="CK595" s="765"/>
      <c r="CL595" s="714"/>
      <c r="CM595" s="714"/>
      <c r="CN595" s="714"/>
      <c r="CO595" s="714"/>
      <c r="CP595" s="714"/>
      <c r="CQ595" s="714"/>
      <c r="CR595" s="714"/>
      <c r="CS595" s="714"/>
      <c r="CT595" s="766"/>
      <c r="CU595" s="766"/>
      <c r="CV595" s="766"/>
    </row>
    <row r="596" ht="15.75" customHeight="1">
      <c r="A596" s="714"/>
      <c r="B596" s="760"/>
      <c r="C596" s="593"/>
      <c r="D596" s="593"/>
      <c r="E596" s="593"/>
      <c r="F596" s="593"/>
      <c r="G596" s="761"/>
      <c r="H596" s="761"/>
      <c r="I596" s="761"/>
      <c r="J596" s="761"/>
      <c r="K596" s="761"/>
      <c r="L596" s="761"/>
      <c r="M596" s="762"/>
      <c r="N596" s="714"/>
      <c r="O596" s="714"/>
      <c r="P596" s="714"/>
      <c r="Q596" s="714"/>
      <c r="R596" s="714"/>
      <c r="S596" s="714"/>
      <c r="T596" s="763"/>
      <c r="U596" s="714"/>
      <c r="V596" s="762"/>
      <c r="W596" s="714"/>
      <c r="X596" s="762"/>
      <c r="Y596" s="762"/>
      <c r="Z596" s="762"/>
      <c r="AA596" s="714"/>
      <c r="AB596" s="762"/>
      <c r="AC596" s="714"/>
      <c r="AD596" s="714"/>
      <c r="AE596" s="714"/>
      <c r="AF596" s="714"/>
      <c r="AG596" s="714"/>
      <c r="AH596" s="714"/>
      <c r="AI596" s="714"/>
      <c r="AJ596" s="714"/>
      <c r="AK596" s="714"/>
      <c r="AL596" s="761"/>
      <c r="AM596" s="762"/>
      <c r="AN596" s="762"/>
      <c r="AO596" s="761"/>
      <c r="AP596" s="761"/>
      <c r="AQ596" s="762"/>
      <c r="AR596" s="593"/>
      <c r="AS596" s="714"/>
      <c r="AT596" s="714"/>
      <c r="AU596" s="714"/>
      <c r="AV596" s="714"/>
      <c r="AW596" s="714"/>
      <c r="AX596" s="593"/>
      <c r="AY596" s="714"/>
      <c r="AZ596" s="714"/>
      <c r="BA596" s="714"/>
      <c r="BB596" s="714"/>
      <c r="BC596" s="714"/>
      <c r="BD596" s="593"/>
      <c r="BE596" s="714"/>
      <c r="BF596" s="714"/>
      <c r="BG596" s="714"/>
      <c r="BH596" s="714"/>
      <c r="BI596" s="714"/>
      <c r="BJ596" s="714"/>
      <c r="BK596" s="593"/>
      <c r="BL596" s="714"/>
      <c r="BM596" s="714"/>
      <c r="BN596" s="714"/>
      <c r="BO596" s="714"/>
      <c r="BP596" s="714"/>
      <c r="BQ596" s="593"/>
      <c r="BR596" s="593"/>
      <c r="BS596" s="714"/>
      <c r="BT596" s="714"/>
      <c r="BU596" s="714"/>
      <c r="BV596" s="714"/>
      <c r="BW596" s="593"/>
      <c r="BX596" s="714"/>
      <c r="BY596" s="714"/>
      <c r="BZ596" s="714"/>
      <c r="CA596" s="714"/>
      <c r="CB596" s="714"/>
      <c r="CC596" s="714"/>
      <c r="CD596" s="759"/>
      <c r="CE596" s="714"/>
      <c r="CF596" s="765"/>
      <c r="CG596" s="765"/>
      <c r="CH596" s="765"/>
      <c r="CI596" s="765"/>
      <c r="CJ596" s="765"/>
      <c r="CK596" s="765"/>
      <c r="CL596" s="714"/>
      <c r="CM596" s="714"/>
      <c r="CN596" s="714"/>
      <c r="CO596" s="714"/>
      <c r="CP596" s="714"/>
      <c r="CQ596" s="714"/>
      <c r="CR596" s="714"/>
      <c r="CS596" s="714"/>
      <c r="CT596" s="766"/>
      <c r="CU596" s="766"/>
      <c r="CV596" s="766"/>
    </row>
    <row r="597" ht="15.75" customHeight="1">
      <c r="A597" s="714"/>
      <c r="B597" s="760"/>
      <c r="C597" s="593"/>
      <c r="D597" s="593"/>
      <c r="E597" s="593"/>
      <c r="F597" s="593"/>
      <c r="G597" s="761"/>
      <c r="H597" s="761"/>
      <c r="I597" s="761"/>
      <c r="J597" s="761"/>
      <c r="K597" s="761"/>
      <c r="L597" s="761"/>
      <c r="M597" s="762"/>
      <c r="N597" s="714"/>
      <c r="O597" s="714"/>
      <c r="P597" s="714"/>
      <c r="Q597" s="714"/>
      <c r="R597" s="714"/>
      <c r="S597" s="714"/>
      <c r="T597" s="763"/>
      <c r="U597" s="714"/>
      <c r="V597" s="762"/>
      <c r="W597" s="714"/>
      <c r="X597" s="762"/>
      <c r="Y597" s="762"/>
      <c r="Z597" s="762"/>
      <c r="AA597" s="714"/>
      <c r="AB597" s="762"/>
      <c r="AC597" s="714"/>
      <c r="AD597" s="714"/>
      <c r="AE597" s="714"/>
      <c r="AF597" s="714"/>
      <c r="AG597" s="714"/>
      <c r="AH597" s="714"/>
      <c r="AI597" s="714"/>
      <c r="AJ597" s="714"/>
      <c r="AK597" s="714"/>
      <c r="AL597" s="761"/>
      <c r="AM597" s="762"/>
      <c r="AN597" s="762"/>
      <c r="AO597" s="761"/>
      <c r="AP597" s="761"/>
      <c r="AQ597" s="762"/>
      <c r="AR597" s="593"/>
      <c r="AS597" s="714"/>
      <c r="AT597" s="714"/>
      <c r="AU597" s="714"/>
      <c r="AV597" s="714"/>
      <c r="AW597" s="714"/>
      <c r="AX597" s="593"/>
      <c r="AY597" s="714"/>
      <c r="AZ597" s="714"/>
      <c r="BA597" s="714"/>
      <c r="BB597" s="714"/>
      <c r="BC597" s="714"/>
      <c r="BD597" s="593"/>
      <c r="BE597" s="714"/>
      <c r="BF597" s="714"/>
      <c r="BG597" s="714"/>
      <c r="BH597" s="714"/>
      <c r="BI597" s="714"/>
      <c r="BJ597" s="714"/>
      <c r="BK597" s="593"/>
      <c r="BL597" s="714"/>
      <c r="BM597" s="714"/>
      <c r="BN597" s="714"/>
      <c r="BO597" s="714"/>
      <c r="BP597" s="714"/>
      <c r="BQ597" s="593"/>
      <c r="BR597" s="593"/>
      <c r="BS597" s="714"/>
      <c r="BT597" s="714"/>
      <c r="BU597" s="714"/>
      <c r="BV597" s="714"/>
      <c r="BW597" s="593"/>
      <c r="BX597" s="714"/>
      <c r="BY597" s="714"/>
      <c r="BZ597" s="714"/>
      <c r="CA597" s="714"/>
      <c r="CB597" s="714"/>
      <c r="CC597" s="714"/>
      <c r="CD597" s="759"/>
      <c r="CE597" s="714"/>
      <c r="CF597" s="765"/>
      <c r="CG597" s="765"/>
      <c r="CH597" s="765"/>
      <c r="CI597" s="765"/>
      <c r="CJ597" s="765"/>
      <c r="CK597" s="765"/>
      <c r="CL597" s="714"/>
      <c r="CM597" s="714"/>
      <c r="CN597" s="714"/>
      <c r="CO597" s="714"/>
      <c r="CP597" s="714"/>
      <c r="CQ597" s="714"/>
      <c r="CR597" s="714"/>
      <c r="CS597" s="714"/>
      <c r="CT597" s="766"/>
      <c r="CU597" s="766"/>
      <c r="CV597" s="766"/>
    </row>
    <row r="598" ht="15.75" customHeight="1">
      <c r="A598" s="714"/>
      <c r="B598" s="760"/>
      <c r="C598" s="593"/>
      <c r="D598" s="593"/>
      <c r="E598" s="593"/>
      <c r="F598" s="593"/>
      <c r="G598" s="761"/>
      <c r="H598" s="761"/>
      <c r="I598" s="761"/>
      <c r="J598" s="761"/>
      <c r="K598" s="761"/>
      <c r="L598" s="761"/>
      <c r="M598" s="762"/>
      <c r="N598" s="714"/>
      <c r="O598" s="714"/>
      <c r="P598" s="714"/>
      <c r="Q598" s="714"/>
      <c r="R598" s="714"/>
      <c r="S598" s="714"/>
      <c r="T598" s="763"/>
      <c r="U598" s="714"/>
      <c r="V598" s="762"/>
      <c r="W598" s="714"/>
      <c r="X598" s="762"/>
      <c r="Y598" s="762"/>
      <c r="Z598" s="762"/>
      <c r="AA598" s="714"/>
      <c r="AB598" s="762"/>
      <c r="AC598" s="714"/>
      <c r="AD598" s="714"/>
      <c r="AE598" s="714"/>
      <c r="AF598" s="714"/>
      <c r="AG598" s="714"/>
      <c r="AH598" s="714"/>
      <c r="AI598" s="714"/>
      <c r="AJ598" s="714"/>
      <c r="AK598" s="714"/>
      <c r="AL598" s="761"/>
      <c r="AM598" s="762"/>
      <c r="AN598" s="762"/>
      <c r="AO598" s="761"/>
      <c r="AP598" s="761"/>
      <c r="AQ598" s="762"/>
      <c r="AR598" s="593"/>
      <c r="AS598" s="714"/>
      <c r="AT598" s="714"/>
      <c r="AU598" s="714"/>
      <c r="AV598" s="714"/>
      <c r="AW598" s="714"/>
      <c r="AX598" s="593"/>
      <c r="AY598" s="714"/>
      <c r="AZ598" s="714"/>
      <c r="BA598" s="714"/>
      <c r="BB598" s="714"/>
      <c r="BC598" s="714"/>
      <c r="BD598" s="593"/>
      <c r="BE598" s="714"/>
      <c r="BF598" s="714"/>
      <c r="BG598" s="714"/>
      <c r="BH598" s="714"/>
      <c r="BI598" s="714"/>
      <c r="BJ598" s="714"/>
      <c r="BK598" s="593"/>
      <c r="BL598" s="714"/>
      <c r="BM598" s="714"/>
      <c r="BN598" s="714"/>
      <c r="BO598" s="714"/>
      <c r="BP598" s="714"/>
      <c r="BQ598" s="593"/>
      <c r="BR598" s="593"/>
      <c r="BS598" s="714"/>
      <c r="BT598" s="714"/>
      <c r="BU598" s="714"/>
      <c r="BV598" s="714"/>
      <c r="BW598" s="593"/>
      <c r="BX598" s="714"/>
      <c r="BY598" s="714"/>
      <c r="BZ598" s="714"/>
      <c r="CA598" s="714"/>
      <c r="CB598" s="714"/>
      <c r="CC598" s="714"/>
      <c r="CD598" s="759"/>
      <c r="CE598" s="714"/>
      <c r="CF598" s="765"/>
      <c r="CG598" s="765"/>
      <c r="CH598" s="765"/>
      <c r="CI598" s="765"/>
      <c r="CJ598" s="765"/>
      <c r="CK598" s="765"/>
      <c r="CL598" s="714"/>
      <c r="CM598" s="714"/>
      <c r="CN598" s="714"/>
      <c r="CO598" s="714"/>
      <c r="CP598" s="714"/>
      <c r="CQ598" s="714"/>
      <c r="CR598" s="714"/>
      <c r="CS598" s="714"/>
      <c r="CT598" s="766"/>
      <c r="CU598" s="766"/>
      <c r="CV598" s="766"/>
    </row>
    <row r="599" ht="15.75" customHeight="1">
      <c r="A599" s="714"/>
      <c r="B599" s="760"/>
      <c r="C599" s="593"/>
      <c r="D599" s="593"/>
      <c r="E599" s="593"/>
      <c r="F599" s="593"/>
      <c r="G599" s="761"/>
      <c r="H599" s="761"/>
      <c r="I599" s="761"/>
      <c r="J599" s="761"/>
      <c r="K599" s="761"/>
      <c r="L599" s="761"/>
      <c r="M599" s="762"/>
      <c r="N599" s="714"/>
      <c r="O599" s="714"/>
      <c r="P599" s="714"/>
      <c r="Q599" s="714"/>
      <c r="R599" s="714"/>
      <c r="S599" s="714"/>
      <c r="T599" s="763"/>
      <c r="U599" s="714"/>
      <c r="V599" s="762"/>
      <c r="W599" s="714"/>
      <c r="X599" s="762"/>
      <c r="Y599" s="762"/>
      <c r="Z599" s="762"/>
      <c r="AA599" s="714"/>
      <c r="AB599" s="762"/>
      <c r="AC599" s="714"/>
      <c r="AD599" s="714"/>
      <c r="AE599" s="714"/>
      <c r="AF599" s="714"/>
      <c r="AG599" s="714"/>
      <c r="AH599" s="714"/>
      <c r="AI599" s="714"/>
      <c r="AJ599" s="714"/>
      <c r="AK599" s="714"/>
      <c r="AL599" s="761"/>
      <c r="AM599" s="762"/>
      <c r="AN599" s="762"/>
      <c r="AO599" s="761"/>
      <c r="AP599" s="761"/>
      <c r="AQ599" s="762"/>
      <c r="AR599" s="593"/>
      <c r="AS599" s="714"/>
      <c r="AT599" s="714"/>
      <c r="AU599" s="714"/>
      <c r="AV599" s="714"/>
      <c r="AW599" s="714"/>
      <c r="AX599" s="593"/>
      <c r="AY599" s="714"/>
      <c r="AZ599" s="714"/>
      <c r="BA599" s="714"/>
      <c r="BB599" s="714"/>
      <c r="BC599" s="714"/>
      <c r="BD599" s="593"/>
      <c r="BE599" s="714"/>
      <c r="BF599" s="714"/>
      <c r="BG599" s="714"/>
      <c r="BH599" s="714"/>
      <c r="BI599" s="714"/>
      <c r="BJ599" s="714"/>
      <c r="BK599" s="593"/>
      <c r="BL599" s="714"/>
      <c r="BM599" s="714"/>
      <c r="BN599" s="714"/>
      <c r="BO599" s="714"/>
      <c r="BP599" s="714"/>
      <c r="BQ599" s="593"/>
      <c r="BR599" s="593"/>
      <c r="BS599" s="714"/>
      <c r="BT599" s="714"/>
      <c r="BU599" s="714"/>
      <c r="BV599" s="714"/>
      <c r="BW599" s="593"/>
      <c r="BX599" s="714"/>
      <c r="BY599" s="714"/>
      <c r="BZ599" s="714"/>
      <c r="CA599" s="714"/>
      <c r="CB599" s="714"/>
      <c r="CC599" s="714"/>
      <c r="CD599" s="759"/>
      <c r="CE599" s="714"/>
      <c r="CF599" s="765"/>
      <c r="CG599" s="765"/>
      <c r="CH599" s="765"/>
      <c r="CI599" s="765"/>
      <c r="CJ599" s="765"/>
      <c r="CK599" s="765"/>
      <c r="CL599" s="714"/>
      <c r="CM599" s="714"/>
      <c r="CN599" s="714"/>
      <c r="CO599" s="714"/>
      <c r="CP599" s="714"/>
      <c r="CQ599" s="714"/>
      <c r="CR599" s="714"/>
      <c r="CS599" s="714"/>
      <c r="CT599" s="766"/>
      <c r="CU599" s="766"/>
      <c r="CV599" s="766"/>
    </row>
    <row r="600" ht="15.75" customHeight="1">
      <c r="A600" s="714"/>
      <c r="B600" s="760"/>
      <c r="C600" s="593"/>
      <c r="D600" s="593"/>
      <c r="E600" s="593"/>
      <c r="F600" s="593"/>
      <c r="G600" s="761"/>
      <c r="H600" s="761"/>
      <c r="I600" s="761"/>
      <c r="J600" s="761"/>
      <c r="K600" s="761"/>
      <c r="L600" s="761"/>
      <c r="M600" s="762"/>
      <c r="N600" s="714"/>
      <c r="O600" s="714"/>
      <c r="P600" s="714"/>
      <c r="Q600" s="714"/>
      <c r="R600" s="714"/>
      <c r="S600" s="714"/>
      <c r="T600" s="763"/>
      <c r="U600" s="714"/>
      <c r="V600" s="762"/>
      <c r="W600" s="714"/>
      <c r="X600" s="762"/>
      <c r="Y600" s="762"/>
      <c r="Z600" s="762"/>
      <c r="AA600" s="714"/>
      <c r="AB600" s="762"/>
      <c r="AC600" s="714"/>
      <c r="AD600" s="714"/>
      <c r="AE600" s="714"/>
      <c r="AF600" s="714"/>
      <c r="AG600" s="714"/>
      <c r="AH600" s="714"/>
      <c r="AI600" s="714"/>
      <c r="AJ600" s="714"/>
      <c r="AK600" s="714"/>
      <c r="AL600" s="761"/>
      <c r="AM600" s="762"/>
      <c r="AN600" s="762"/>
      <c r="AO600" s="761"/>
      <c r="AP600" s="761"/>
      <c r="AQ600" s="762"/>
      <c r="AR600" s="593"/>
      <c r="AS600" s="714"/>
      <c r="AT600" s="714"/>
      <c r="AU600" s="714"/>
      <c r="AV600" s="714"/>
      <c r="AW600" s="714"/>
      <c r="AX600" s="593"/>
      <c r="AY600" s="714"/>
      <c r="AZ600" s="714"/>
      <c r="BA600" s="714"/>
      <c r="BB600" s="714"/>
      <c r="BC600" s="714"/>
      <c r="BD600" s="593"/>
      <c r="BE600" s="714"/>
      <c r="BF600" s="714"/>
      <c r="BG600" s="714"/>
      <c r="BH600" s="714"/>
      <c r="BI600" s="714"/>
      <c r="BJ600" s="714"/>
      <c r="BK600" s="593"/>
      <c r="BL600" s="714"/>
      <c r="BM600" s="714"/>
      <c r="BN600" s="714"/>
      <c r="BO600" s="714"/>
      <c r="BP600" s="714"/>
      <c r="BQ600" s="593"/>
      <c r="BR600" s="593"/>
      <c r="BS600" s="714"/>
      <c r="BT600" s="714"/>
      <c r="BU600" s="714"/>
      <c r="BV600" s="714"/>
      <c r="BW600" s="593"/>
      <c r="BX600" s="714"/>
      <c r="BY600" s="714"/>
      <c r="BZ600" s="714"/>
      <c r="CA600" s="714"/>
      <c r="CB600" s="714"/>
      <c r="CC600" s="714"/>
      <c r="CD600" s="759"/>
      <c r="CE600" s="714"/>
      <c r="CF600" s="765"/>
      <c r="CG600" s="765"/>
      <c r="CH600" s="765"/>
      <c r="CI600" s="765"/>
      <c r="CJ600" s="765"/>
      <c r="CK600" s="765"/>
      <c r="CL600" s="714"/>
      <c r="CM600" s="714"/>
      <c r="CN600" s="714"/>
      <c r="CO600" s="714"/>
      <c r="CP600" s="714"/>
      <c r="CQ600" s="714"/>
      <c r="CR600" s="714"/>
      <c r="CS600" s="714"/>
      <c r="CT600" s="766"/>
      <c r="CU600" s="766"/>
      <c r="CV600" s="766"/>
    </row>
    <row r="601" ht="15.75" customHeight="1">
      <c r="A601" s="714"/>
      <c r="B601" s="760"/>
      <c r="C601" s="593"/>
      <c r="D601" s="593"/>
      <c r="E601" s="593"/>
      <c r="F601" s="593"/>
      <c r="G601" s="761"/>
      <c r="H601" s="761"/>
      <c r="I601" s="761"/>
      <c r="J601" s="761"/>
      <c r="K601" s="761"/>
      <c r="L601" s="761"/>
      <c r="M601" s="762"/>
      <c r="N601" s="714"/>
      <c r="O601" s="714"/>
      <c r="P601" s="714"/>
      <c r="Q601" s="714"/>
      <c r="R601" s="714"/>
      <c r="S601" s="714"/>
      <c r="T601" s="763"/>
      <c r="U601" s="714"/>
      <c r="V601" s="762"/>
      <c r="W601" s="714"/>
      <c r="X601" s="762"/>
      <c r="Y601" s="762"/>
      <c r="Z601" s="762"/>
      <c r="AA601" s="714"/>
      <c r="AB601" s="762"/>
      <c r="AC601" s="714"/>
      <c r="AD601" s="714"/>
      <c r="AE601" s="714"/>
      <c r="AF601" s="714"/>
      <c r="AG601" s="714"/>
      <c r="AH601" s="714"/>
      <c r="AI601" s="714"/>
      <c r="AJ601" s="714"/>
      <c r="AK601" s="714"/>
      <c r="AL601" s="761"/>
      <c r="AM601" s="762"/>
      <c r="AN601" s="762"/>
      <c r="AO601" s="761"/>
      <c r="AP601" s="761"/>
      <c r="AQ601" s="762"/>
      <c r="AR601" s="593"/>
      <c r="AS601" s="714"/>
      <c r="AT601" s="714"/>
      <c r="AU601" s="714"/>
      <c r="AV601" s="714"/>
      <c r="AW601" s="714"/>
      <c r="AX601" s="593"/>
      <c r="AY601" s="714"/>
      <c r="AZ601" s="714"/>
      <c r="BA601" s="714"/>
      <c r="BB601" s="714"/>
      <c r="BC601" s="714"/>
      <c r="BD601" s="593"/>
      <c r="BE601" s="714"/>
      <c r="BF601" s="714"/>
      <c r="BG601" s="714"/>
      <c r="BH601" s="714"/>
      <c r="BI601" s="714"/>
      <c r="BJ601" s="714"/>
      <c r="BK601" s="593"/>
      <c r="BL601" s="714"/>
      <c r="BM601" s="714"/>
      <c r="BN601" s="714"/>
      <c r="BO601" s="714"/>
      <c r="BP601" s="714"/>
      <c r="BQ601" s="593"/>
      <c r="BR601" s="593"/>
      <c r="BS601" s="714"/>
      <c r="BT601" s="714"/>
      <c r="BU601" s="714"/>
      <c r="BV601" s="714"/>
      <c r="BW601" s="593"/>
      <c r="BX601" s="714"/>
      <c r="BY601" s="714"/>
      <c r="BZ601" s="714"/>
      <c r="CA601" s="714"/>
      <c r="CB601" s="714"/>
      <c r="CC601" s="714"/>
      <c r="CD601" s="759"/>
      <c r="CE601" s="714"/>
      <c r="CF601" s="765"/>
      <c r="CG601" s="765"/>
      <c r="CH601" s="765"/>
      <c r="CI601" s="765"/>
      <c r="CJ601" s="765"/>
      <c r="CK601" s="765"/>
      <c r="CL601" s="714"/>
      <c r="CM601" s="714"/>
      <c r="CN601" s="714"/>
      <c r="CO601" s="714"/>
      <c r="CP601" s="714"/>
      <c r="CQ601" s="714"/>
      <c r="CR601" s="714"/>
      <c r="CS601" s="714"/>
      <c r="CT601" s="766"/>
      <c r="CU601" s="766"/>
      <c r="CV601" s="766"/>
    </row>
    <row r="602" ht="15.75" customHeight="1">
      <c r="A602" s="714"/>
      <c r="B602" s="760"/>
      <c r="C602" s="593"/>
      <c r="D602" s="593"/>
      <c r="E602" s="593"/>
      <c r="F602" s="593"/>
      <c r="G602" s="761"/>
      <c r="H602" s="761"/>
      <c r="I602" s="761"/>
      <c r="J602" s="761"/>
      <c r="K602" s="761"/>
      <c r="L602" s="761"/>
      <c r="M602" s="762"/>
      <c r="N602" s="714"/>
      <c r="O602" s="714"/>
      <c r="P602" s="714"/>
      <c r="Q602" s="714"/>
      <c r="R602" s="714"/>
      <c r="S602" s="714"/>
      <c r="T602" s="763"/>
      <c r="U602" s="714"/>
      <c r="V602" s="762"/>
      <c r="W602" s="714"/>
      <c r="X602" s="762"/>
      <c r="Y602" s="762"/>
      <c r="Z602" s="762"/>
      <c r="AA602" s="714"/>
      <c r="AB602" s="762"/>
      <c r="AC602" s="714"/>
      <c r="AD602" s="714"/>
      <c r="AE602" s="714"/>
      <c r="AF602" s="714"/>
      <c r="AG602" s="714"/>
      <c r="AH602" s="714"/>
      <c r="AI602" s="714"/>
      <c r="AJ602" s="714"/>
      <c r="AK602" s="714"/>
      <c r="AL602" s="761"/>
      <c r="AM602" s="762"/>
      <c r="AN602" s="762"/>
      <c r="AO602" s="761"/>
      <c r="AP602" s="761"/>
      <c r="AQ602" s="762"/>
      <c r="AR602" s="593"/>
      <c r="AS602" s="714"/>
      <c r="AT602" s="714"/>
      <c r="AU602" s="714"/>
      <c r="AV602" s="714"/>
      <c r="AW602" s="714"/>
      <c r="AX602" s="593"/>
      <c r="AY602" s="714"/>
      <c r="AZ602" s="714"/>
      <c r="BA602" s="714"/>
      <c r="BB602" s="714"/>
      <c r="BC602" s="714"/>
      <c r="BD602" s="593"/>
      <c r="BE602" s="714"/>
      <c r="BF602" s="714"/>
      <c r="BG602" s="714"/>
      <c r="BH602" s="714"/>
      <c r="BI602" s="714"/>
      <c r="BJ602" s="714"/>
      <c r="BK602" s="593"/>
      <c r="BL602" s="714"/>
      <c r="BM602" s="714"/>
      <c r="BN602" s="714"/>
      <c r="BO602" s="714"/>
      <c r="BP602" s="714"/>
      <c r="BQ602" s="593"/>
      <c r="BR602" s="593"/>
      <c r="BS602" s="714"/>
      <c r="BT602" s="714"/>
      <c r="BU602" s="714"/>
      <c r="BV602" s="714"/>
      <c r="BW602" s="593"/>
      <c r="BX602" s="714"/>
      <c r="BY602" s="714"/>
      <c r="BZ602" s="714"/>
      <c r="CA602" s="714"/>
      <c r="CB602" s="714"/>
      <c r="CC602" s="714"/>
      <c r="CD602" s="759"/>
      <c r="CE602" s="714"/>
      <c r="CF602" s="765"/>
      <c r="CG602" s="765"/>
      <c r="CH602" s="765"/>
      <c r="CI602" s="765"/>
      <c r="CJ602" s="765"/>
      <c r="CK602" s="765"/>
      <c r="CL602" s="714"/>
      <c r="CM602" s="714"/>
      <c r="CN602" s="714"/>
      <c r="CO602" s="714"/>
      <c r="CP602" s="714"/>
      <c r="CQ602" s="714"/>
      <c r="CR602" s="714"/>
      <c r="CS602" s="714"/>
      <c r="CT602" s="766"/>
      <c r="CU602" s="766"/>
      <c r="CV602" s="766"/>
    </row>
    <row r="603" ht="15.75" customHeight="1">
      <c r="A603" s="714"/>
      <c r="B603" s="760"/>
      <c r="C603" s="593"/>
      <c r="D603" s="593"/>
      <c r="E603" s="593"/>
      <c r="F603" s="593"/>
      <c r="G603" s="761"/>
      <c r="H603" s="761"/>
      <c r="I603" s="761"/>
      <c r="J603" s="761"/>
      <c r="K603" s="761"/>
      <c r="L603" s="761"/>
      <c r="M603" s="762"/>
      <c r="N603" s="714"/>
      <c r="O603" s="714"/>
      <c r="P603" s="714"/>
      <c r="Q603" s="714"/>
      <c r="R603" s="714"/>
      <c r="S603" s="714"/>
      <c r="T603" s="763"/>
      <c r="U603" s="714"/>
      <c r="V603" s="762"/>
      <c r="W603" s="714"/>
      <c r="X603" s="762"/>
      <c r="Y603" s="762"/>
      <c r="Z603" s="762"/>
      <c r="AA603" s="714"/>
      <c r="AB603" s="762"/>
      <c r="AC603" s="714"/>
      <c r="AD603" s="714"/>
      <c r="AE603" s="714"/>
      <c r="AF603" s="714"/>
      <c r="AG603" s="714"/>
      <c r="AH603" s="714"/>
      <c r="AI603" s="714"/>
      <c r="AJ603" s="714"/>
      <c r="AK603" s="714"/>
      <c r="AL603" s="761"/>
      <c r="AM603" s="762"/>
      <c r="AN603" s="762"/>
      <c r="AO603" s="761"/>
      <c r="AP603" s="761"/>
      <c r="AQ603" s="762"/>
      <c r="AR603" s="593"/>
      <c r="AS603" s="714"/>
      <c r="AT603" s="714"/>
      <c r="AU603" s="714"/>
      <c r="AV603" s="714"/>
      <c r="AW603" s="714"/>
      <c r="AX603" s="593"/>
      <c r="AY603" s="714"/>
      <c r="AZ603" s="714"/>
      <c r="BA603" s="714"/>
      <c r="BB603" s="714"/>
      <c r="BC603" s="714"/>
      <c r="BD603" s="593"/>
      <c r="BE603" s="714"/>
      <c r="BF603" s="714"/>
      <c r="BG603" s="714"/>
      <c r="BH603" s="714"/>
      <c r="BI603" s="714"/>
      <c r="BJ603" s="714"/>
      <c r="BK603" s="593"/>
      <c r="BL603" s="714"/>
      <c r="BM603" s="714"/>
      <c r="BN603" s="714"/>
      <c r="BO603" s="714"/>
      <c r="BP603" s="714"/>
      <c r="BQ603" s="593"/>
      <c r="BR603" s="593"/>
      <c r="BS603" s="714"/>
      <c r="BT603" s="714"/>
      <c r="BU603" s="714"/>
      <c r="BV603" s="714"/>
      <c r="BW603" s="593"/>
      <c r="BX603" s="714"/>
      <c r="BY603" s="714"/>
      <c r="BZ603" s="714"/>
      <c r="CA603" s="714"/>
      <c r="CB603" s="714"/>
      <c r="CC603" s="714"/>
      <c r="CD603" s="759"/>
      <c r="CE603" s="714"/>
      <c r="CF603" s="765"/>
      <c r="CG603" s="765"/>
      <c r="CH603" s="765"/>
      <c r="CI603" s="765"/>
      <c r="CJ603" s="765"/>
      <c r="CK603" s="765"/>
      <c r="CL603" s="714"/>
      <c r="CM603" s="714"/>
      <c r="CN603" s="714"/>
      <c r="CO603" s="714"/>
      <c r="CP603" s="714"/>
      <c r="CQ603" s="714"/>
      <c r="CR603" s="714"/>
      <c r="CS603" s="714"/>
      <c r="CT603" s="766"/>
      <c r="CU603" s="766"/>
      <c r="CV603" s="766"/>
    </row>
    <row r="604" ht="15.75" customHeight="1">
      <c r="A604" s="714"/>
      <c r="B604" s="760"/>
      <c r="C604" s="593"/>
      <c r="D604" s="593"/>
      <c r="E604" s="593"/>
      <c r="F604" s="593"/>
      <c r="G604" s="761"/>
      <c r="H604" s="761"/>
      <c r="I604" s="761"/>
      <c r="J604" s="761"/>
      <c r="K604" s="761"/>
      <c r="L604" s="761"/>
      <c r="M604" s="762"/>
      <c r="N604" s="714"/>
      <c r="O604" s="714"/>
      <c r="P604" s="714"/>
      <c r="Q604" s="714"/>
      <c r="R604" s="714"/>
      <c r="S604" s="714"/>
      <c r="T604" s="763"/>
      <c r="U604" s="714"/>
      <c r="V604" s="762"/>
      <c r="W604" s="714"/>
      <c r="X604" s="762"/>
      <c r="Y604" s="762"/>
      <c r="Z604" s="762"/>
      <c r="AA604" s="714"/>
      <c r="AB604" s="762"/>
      <c r="AC604" s="714"/>
      <c r="AD604" s="714"/>
      <c r="AE604" s="714"/>
      <c r="AF604" s="714"/>
      <c r="AG604" s="714"/>
      <c r="AH604" s="714"/>
      <c r="AI604" s="714"/>
      <c r="AJ604" s="714"/>
      <c r="AK604" s="714"/>
      <c r="AL604" s="761"/>
      <c r="AM604" s="762"/>
      <c r="AN604" s="762"/>
      <c r="AO604" s="761"/>
      <c r="AP604" s="761"/>
      <c r="AQ604" s="762"/>
      <c r="AR604" s="593"/>
      <c r="AS604" s="714"/>
      <c r="AT604" s="714"/>
      <c r="AU604" s="714"/>
      <c r="AV604" s="714"/>
      <c r="AW604" s="714"/>
      <c r="AX604" s="593"/>
      <c r="AY604" s="714"/>
      <c r="AZ604" s="714"/>
      <c r="BA604" s="714"/>
      <c r="BB604" s="714"/>
      <c r="BC604" s="714"/>
      <c r="BD604" s="593"/>
      <c r="BE604" s="714"/>
      <c r="BF604" s="714"/>
      <c r="BG604" s="714"/>
      <c r="BH604" s="714"/>
      <c r="BI604" s="714"/>
      <c r="BJ604" s="714"/>
      <c r="BK604" s="593"/>
      <c r="BL604" s="714"/>
      <c r="BM604" s="714"/>
      <c r="BN604" s="714"/>
      <c r="BO604" s="714"/>
      <c r="BP604" s="714"/>
      <c r="BQ604" s="593"/>
      <c r="BR604" s="593"/>
      <c r="BS604" s="714"/>
      <c r="BT604" s="714"/>
      <c r="BU604" s="714"/>
      <c r="BV604" s="714"/>
      <c r="BW604" s="593"/>
      <c r="BX604" s="714"/>
      <c r="BY604" s="714"/>
      <c r="BZ604" s="714"/>
      <c r="CA604" s="714"/>
      <c r="CB604" s="714"/>
      <c r="CC604" s="714"/>
      <c r="CD604" s="759"/>
      <c r="CE604" s="714"/>
      <c r="CF604" s="765"/>
      <c r="CG604" s="765"/>
      <c r="CH604" s="765"/>
      <c r="CI604" s="765"/>
      <c r="CJ604" s="765"/>
      <c r="CK604" s="765"/>
      <c r="CL604" s="714"/>
      <c r="CM604" s="714"/>
      <c r="CN604" s="714"/>
      <c r="CO604" s="714"/>
      <c r="CP604" s="714"/>
      <c r="CQ604" s="714"/>
      <c r="CR604" s="714"/>
      <c r="CS604" s="714"/>
      <c r="CT604" s="766"/>
      <c r="CU604" s="766"/>
      <c r="CV604" s="766"/>
    </row>
    <row r="605" ht="15.75" customHeight="1">
      <c r="A605" s="714"/>
      <c r="B605" s="760"/>
      <c r="C605" s="593"/>
      <c r="D605" s="593"/>
      <c r="E605" s="593"/>
      <c r="F605" s="593"/>
      <c r="G605" s="761"/>
      <c r="H605" s="761"/>
      <c r="I605" s="761"/>
      <c r="J605" s="761"/>
      <c r="K605" s="761"/>
      <c r="L605" s="761"/>
      <c r="M605" s="762"/>
      <c r="N605" s="714"/>
      <c r="O605" s="714"/>
      <c r="P605" s="714"/>
      <c r="Q605" s="714"/>
      <c r="R605" s="714"/>
      <c r="S605" s="714"/>
      <c r="T605" s="763"/>
      <c r="U605" s="714"/>
      <c r="V605" s="762"/>
      <c r="W605" s="714"/>
      <c r="X605" s="762"/>
      <c r="Y605" s="762"/>
      <c r="Z605" s="762"/>
      <c r="AA605" s="714"/>
      <c r="AB605" s="762"/>
      <c r="AC605" s="714"/>
      <c r="AD605" s="714"/>
      <c r="AE605" s="714"/>
      <c r="AF605" s="714"/>
      <c r="AG605" s="714"/>
      <c r="AH605" s="714"/>
      <c r="AI605" s="714"/>
      <c r="AJ605" s="714"/>
      <c r="AK605" s="714"/>
      <c r="AL605" s="761"/>
      <c r="AM605" s="762"/>
      <c r="AN605" s="762"/>
      <c r="AO605" s="761"/>
      <c r="AP605" s="761"/>
      <c r="AQ605" s="762"/>
      <c r="AR605" s="593"/>
      <c r="AS605" s="714"/>
      <c r="AT605" s="714"/>
      <c r="AU605" s="714"/>
      <c r="AV605" s="714"/>
      <c r="AW605" s="714"/>
      <c r="AX605" s="593"/>
      <c r="AY605" s="714"/>
      <c r="AZ605" s="714"/>
      <c r="BA605" s="714"/>
      <c r="BB605" s="714"/>
      <c r="BC605" s="714"/>
      <c r="BD605" s="593"/>
      <c r="BE605" s="714"/>
      <c r="BF605" s="714"/>
      <c r="BG605" s="714"/>
      <c r="BH605" s="714"/>
      <c r="BI605" s="714"/>
      <c r="BJ605" s="714"/>
      <c r="BK605" s="593"/>
      <c r="BL605" s="714"/>
      <c r="BM605" s="714"/>
      <c r="BN605" s="714"/>
      <c r="BO605" s="714"/>
      <c r="BP605" s="714"/>
      <c r="BQ605" s="593"/>
      <c r="BR605" s="593"/>
      <c r="BS605" s="714"/>
      <c r="BT605" s="714"/>
      <c r="BU605" s="714"/>
      <c r="BV605" s="714"/>
      <c r="BW605" s="593"/>
      <c r="BX605" s="714"/>
      <c r="BY605" s="714"/>
      <c r="BZ605" s="714"/>
      <c r="CA605" s="714"/>
      <c r="CB605" s="714"/>
      <c r="CC605" s="714"/>
      <c r="CD605" s="759"/>
      <c r="CE605" s="714"/>
      <c r="CF605" s="765"/>
      <c r="CG605" s="765"/>
      <c r="CH605" s="765"/>
      <c r="CI605" s="765"/>
      <c r="CJ605" s="765"/>
      <c r="CK605" s="765"/>
      <c r="CL605" s="714"/>
      <c r="CM605" s="714"/>
      <c r="CN605" s="714"/>
      <c r="CO605" s="714"/>
      <c r="CP605" s="714"/>
      <c r="CQ605" s="714"/>
      <c r="CR605" s="714"/>
      <c r="CS605" s="714"/>
      <c r="CT605" s="766"/>
      <c r="CU605" s="766"/>
      <c r="CV605" s="766"/>
    </row>
    <row r="606" ht="15.75" customHeight="1">
      <c r="A606" s="714"/>
      <c r="B606" s="760"/>
      <c r="C606" s="593"/>
      <c r="D606" s="593"/>
      <c r="E606" s="593"/>
      <c r="F606" s="593"/>
      <c r="G606" s="761"/>
      <c r="H606" s="761"/>
      <c r="I606" s="761"/>
      <c r="J606" s="761"/>
      <c r="K606" s="761"/>
      <c r="L606" s="761"/>
      <c r="M606" s="762"/>
      <c r="N606" s="714"/>
      <c r="O606" s="714"/>
      <c r="P606" s="714"/>
      <c r="Q606" s="714"/>
      <c r="R606" s="714"/>
      <c r="S606" s="714"/>
      <c r="T606" s="763"/>
      <c r="U606" s="714"/>
      <c r="V606" s="762"/>
      <c r="W606" s="714"/>
      <c r="X606" s="762"/>
      <c r="Y606" s="762"/>
      <c r="Z606" s="762"/>
      <c r="AA606" s="714"/>
      <c r="AB606" s="762"/>
      <c r="AC606" s="714"/>
      <c r="AD606" s="714"/>
      <c r="AE606" s="714"/>
      <c r="AF606" s="714"/>
      <c r="AG606" s="714"/>
      <c r="AH606" s="714"/>
      <c r="AI606" s="714"/>
      <c r="AJ606" s="714"/>
      <c r="AK606" s="714"/>
      <c r="AL606" s="761"/>
      <c r="AM606" s="762"/>
      <c r="AN606" s="762"/>
      <c r="AO606" s="761"/>
      <c r="AP606" s="761"/>
      <c r="AQ606" s="762"/>
      <c r="AR606" s="593"/>
      <c r="AS606" s="714"/>
      <c r="AT606" s="714"/>
      <c r="AU606" s="714"/>
      <c r="AV606" s="714"/>
      <c r="AW606" s="714"/>
      <c r="AX606" s="593"/>
      <c r="AY606" s="714"/>
      <c r="AZ606" s="714"/>
      <c r="BA606" s="714"/>
      <c r="BB606" s="714"/>
      <c r="BC606" s="714"/>
      <c r="BD606" s="593"/>
      <c r="BE606" s="714"/>
      <c r="BF606" s="714"/>
      <c r="BG606" s="714"/>
      <c r="BH606" s="714"/>
      <c r="BI606" s="714"/>
      <c r="BJ606" s="714"/>
      <c r="BK606" s="593"/>
      <c r="BL606" s="714"/>
      <c r="BM606" s="714"/>
      <c r="BN606" s="714"/>
      <c r="BO606" s="714"/>
      <c r="BP606" s="714"/>
      <c r="BQ606" s="593"/>
      <c r="BR606" s="593"/>
      <c r="BS606" s="714"/>
      <c r="BT606" s="714"/>
      <c r="BU606" s="714"/>
      <c r="BV606" s="714"/>
      <c r="BW606" s="593"/>
      <c r="BX606" s="714"/>
      <c r="BY606" s="714"/>
      <c r="BZ606" s="714"/>
      <c r="CA606" s="714"/>
      <c r="CB606" s="714"/>
      <c r="CC606" s="714"/>
      <c r="CD606" s="759"/>
      <c r="CE606" s="714"/>
      <c r="CF606" s="765"/>
      <c r="CG606" s="765"/>
      <c r="CH606" s="765"/>
      <c r="CI606" s="765"/>
      <c r="CJ606" s="765"/>
      <c r="CK606" s="765"/>
      <c r="CL606" s="714"/>
      <c r="CM606" s="714"/>
      <c r="CN606" s="714"/>
      <c r="CO606" s="714"/>
      <c r="CP606" s="714"/>
      <c r="CQ606" s="714"/>
      <c r="CR606" s="714"/>
      <c r="CS606" s="714"/>
      <c r="CT606" s="766"/>
      <c r="CU606" s="766"/>
      <c r="CV606" s="766"/>
    </row>
    <row r="607" ht="15.75" customHeight="1">
      <c r="A607" s="714"/>
      <c r="B607" s="760"/>
      <c r="C607" s="593"/>
      <c r="D607" s="593"/>
      <c r="E607" s="593"/>
      <c r="F607" s="593"/>
      <c r="G607" s="761"/>
      <c r="H607" s="761"/>
      <c r="I607" s="761"/>
      <c r="J607" s="761"/>
      <c r="K607" s="761"/>
      <c r="L607" s="761"/>
      <c r="M607" s="762"/>
      <c r="N607" s="714"/>
      <c r="O607" s="714"/>
      <c r="P607" s="714"/>
      <c r="Q607" s="714"/>
      <c r="R607" s="714"/>
      <c r="S607" s="714"/>
      <c r="T607" s="763"/>
      <c r="U607" s="714"/>
      <c r="V607" s="762"/>
      <c r="W607" s="714"/>
      <c r="X607" s="762"/>
      <c r="Y607" s="762"/>
      <c r="Z607" s="762"/>
      <c r="AA607" s="714"/>
      <c r="AB607" s="762"/>
      <c r="AC607" s="714"/>
      <c r="AD607" s="714"/>
      <c r="AE607" s="714"/>
      <c r="AF607" s="714"/>
      <c r="AG607" s="714"/>
      <c r="AH607" s="714"/>
      <c r="AI607" s="714"/>
      <c r="AJ607" s="714"/>
      <c r="AK607" s="714"/>
      <c r="AL607" s="761"/>
      <c r="AM607" s="762"/>
      <c r="AN607" s="762"/>
      <c r="AO607" s="761"/>
      <c r="AP607" s="761"/>
      <c r="AQ607" s="762"/>
      <c r="AR607" s="593"/>
      <c r="AS607" s="714"/>
      <c r="AT607" s="714"/>
      <c r="AU607" s="714"/>
      <c r="AV607" s="714"/>
      <c r="AW607" s="714"/>
      <c r="AX607" s="593"/>
      <c r="AY607" s="714"/>
      <c r="AZ607" s="714"/>
      <c r="BA607" s="714"/>
      <c r="BB607" s="714"/>
      <c r="BC607" s="714"/>
      <c r="BD607" s="593"/>
      <c r="BE607" s="714"/>
      <c r="BF607" s="714"/>
      <c r="BG607" s="714"/>
      <c r="BH607" s="714"/>
      <c r="BI607" s="714"/>
      <c r="BJ607" s="714"/>
      <c r="BK607" s="593"/>
      <c r="BL607" s="714"/>
      <c r="BM607" s="714"/>
      <c r="BN607" s="714"/>
      <c r="BO607" s="714"/>
      <c r="BP607" s="714"/>
      <c r="BQ607" s="593"/>
      <c r="BR607" s="593"/>
      <c r="BS607" s="714"/>
      <c r="BT607" s="714"/>
      <c r="BU607" s="714"/>
      <c r="BV607" s="714"/>
      <c r="BW607" s="593"/>
      <c r="BX607" s="714"/>
      <c r="BY607" s="714"/>
      <c r="BZ607" s="714"/>
      <c r="CA607" s="714"/>
      <c r="CB607" s="714"/>
      <c r="CC607" s="714"/>
      <c r="CD607" s="759"/>
      <c r="CE607" s="714"/>
      <c r="CF607" s="765"/>
      <c r="CG607" s="765"/>
      <c r="CH607" s="765"/>
      <c r="CI607" s="765"/>
      <c r="CJ607" s="765"/>
      <c r="CK607" s="765"/>
      <c r="CL607" s="714"/>
      <c r="CM607" s="714"/>
      <c r="CN607" s="714"/>
      <c r="CO607" s="714"/>
      <c r="CP607" s="714"/>
      <c r="CQ607" s="714"/>
      <c r="CR607" s="714"/>
      <c r="CS607" s="714"/>
      <c r="CT607" s="766"/>
      <c r="CU607" s="766"/>
      <c r="CV607" s="766"/>
    </row>
    <row r="608" ht="15.75" customHeight="1">
      <c r="A608" s="714"/>
      <c r="B608" s="760"/>
      <c r="C608" s="593"/>
      <c r="D608" s="593"/>
      <c r="E608" s="593"/>
      <c r="F608" s="593"/>
      <c r="G608" s="761"/>
      <c r="H608" s="761"/>
      <c r="I608" s="761"/>
      <c r="J608" s="761"/>
      <c r="K608" s="761"/>
      <c r="L608" s="761"/>
      <c r="M608" s="762"/>
      <c r="N608" s="714"/>
      <c r="O608" s="714"/>
      <c r="P608" s="714"/>
      <c r="Q608" s="714"/>
      <c r="R608" s="714"/>
      <c r="S608" s="714"/>
      <c r="T608" s="763"/>
      <c r="U608" s="714"/>
      <c r="V608" s="762"/>
      <c r="W608" s="714"/>
      <c r="X608" s="762"/>
      <c r="Y608" s="762"/>
      <c r="Z608" s="762"/>
      <c r="AA608" s="714"/>
      <c r="AB608" s="762"/>
      <c r="AC608" s="714"/>
      <c r="AD608" s="714"/>
      <c r="AE608" s="714"/>
      <c r="AF608" s="714"/>
      <c r="AG608" s="714"/>
      <c r="AH608" s="714"/>
      <c r="AI608" s="714"/>
      <c r="AJ608" s="714"/>
      <c r="AK608" s="714"/>
      <c r="AL608" s="761"/>
      <c r="AM608" s="762"/>
      <c r="AN608" s="762"/>
      <c r="AO608" s="761"/>
      <c r="AP608" s="761"/>
      <c r="AQ608" s="762"/>
      <c r="AR608" s="593"/>
      <c r="AS608" s="714"/>
      <c r="AT608" s="714"/>
      <c r="AU608" s="714"/>
      <c r="AV608" s="714"/>
      <c r="AW608" s="714"/>
      <c r="AX608" s="593"/>
      <c r="AY608" s="714"/>
      <c r="AZ608" s="714"/>
      <c r="BA608" s="714"/>
      <c r="BB608" s="714"/>
      <c r="BC608" s="714"/>
      <c r="BD608" s="593"/>
      <c r="BE608" s="714"/>
      <c r="BF608" s="714"/>
      <c r="BG608" s="714"/>
      <c r="BH608" s="714"/>
      <c r="BI608" s="714"/>
      <c r="BJ608" s="714"/>
      <c r="BK608" s="593"/>
      <c r="BL608" s="714"/>
      <c r="BM608" s="714"/>
      <c r="BN608" s="714"/>
      <c r="BO608" s="714"/>
      <c r="BP608" s="714"/>
      <c r="BQ608" s="593"/>
      <c r="BR608" s="593"/>
      <c r="BS608" s="714"/>
      <c r="BT608" s="714"/>
      <c r="BU608" s="714"/>
      <c r="BV608" s="714"/>
      <c r="BW608" s="593"/>
      <c r="BX608" s="714"/>
      <c r="BY608" s="714"/>
      <c r="BZ608" s="714"/>
      <c r="CA608" s="714"/>
      <c r="CB608" s="714"/>
      <c r="CC608" s="714"/>
      <c r="CD608" s="759"/>
      <c r="CE608" s="714"/>
      <c r="CF608" s="765"/>
      <c r="CG608" s="765"/>
      <c r="CH608" s="765"/>
      <c r="CI608" s="765"/>
      <c r="CJ608" s="765"/>
      <c r="CK608" s="765"/>
      <c r="CL608" s="714"/>
      <c r="CM608" s="714"/>
      <c r="CN608" s="714"/>
      <c r="CO608" s="714"/>
      <c r="CP608" s="714"/>
      <c r="CQ608" s="714"/>
      <c r="CR608" s="714"/>
      <c r="CS608" s="714"/>
      <c r="CT608" s="766"/>
      <c r="CU608" s="766"/>
      <c r="CV608" s="766"/>
    </row>
    <row r="609" ht="15.75" customHeight="1">
      <c r="A609" s="714"/>
      <c r="B609" s="760"/>
      <c r="C609" s="593"/>
      <c r="D609" s="593"/>
      <c r="E609" s="593"/>
      <c r="F609" s="593"/>
      <c r="G609" s="761"/>
      <c r="H609" s="761"/>
      <c r="I609" s="761"/>
      <c r="J609" s="761"/>
      <c r="K609" s="761"/>
      <c r="L609" s="761"/>
      <c r="M609" s="762"/>
      <c r="N609" s="714"/>
      <c r="O609" s="714"/>
      <c r="P609" s="714"/>
      <c r="Q609" s="714"/>
      <c r="R609" s="714"/>
      <c r="S609" s="714"/>
      <c r="T609" s="763"/>
      <c r="U609" s="714"/>
      <c r="V609" s="762"/>
      <c r="W609" s="714"/>
      <c r="X609" s="762"/>
      <c r="Y609" s="762"/>
      <c r="Z609" s="762"/>
      <c r="AA609" s="714"/>
      <c r="AB609" s="762"/>
      <c r="AC609" s="714"/>
      <c r="AD609" s="714"/>
      <c r="AE609" s="714"/>
      <c r="AF609" s="714"/>
      <c r="AG609" s="714"/>
      <c r="AH609" s="714"/>
      <c r="AI609" s="714"/>
      <c r="AJ609" s="714"/>
      <c r="AK609" s="714"/>
      <c r="AL609" s="761"/>
      <c r="AM609" s="762"/>
      <c r="AN609" s="762"/>
      <c r="AO609" s="761"/>
      <c r="AP609" s="761"/>
      <c r="AQ609" s="762"/>
      <c r="AR609" s="593"/>
      <c r="AS609" s="714"/>
      <c r="AT609" s="714"/>
      <c r="AU609" s="714"/>
      <c r="AV609" s="714"/>
      <c r="AW609" s="714"/>
      <c r="AX609" s="593"/>
      <c r="AY609" s="714"/>
      <c r="AZ609" s="714"/>
      <c r="BA609" s="714"/>
      <c r="BB609" s="714"/>
      <c r="BC609" s="714"/>
      <c r="BD609" s="593"/>
      <c r="BE609" s="714"/>
      <c r="BF609" s="714"/>
      <c r="BG609" s="714"/>
      <c r="BH609" s="714"/>
      <c r="BI609" s="714"/>
      <c r="BJ609" s="714"/>
      <c r="BK609" s="593"/>
      <c r="BL609" s="714"/>
      <c r="BM609" s="714"/>
      <c r="BN609" s="714"/>
      <c r="BO609" s="714"/>
      <c r="BP609" s="714"/>
      <c r="BQ609" s="593"/>
      <c r="BR609" s="593"/>
      <c r="BS609" s="714"/>
      <c r="BT609" s="714"/>
      <c r="BU609" s="714"/>
      <c r="BV609" s="714"/>
      <c r="BW609" s="593"/>
      <c r="BX609" s="714"/>
      <c r="BY609" s="714"/>
      <c r="BZ609" s="714"/>
      <c r="CA609" s="714"/>
      <c r="CB609" s="714"/>
      <c r="CC609" s="714"/>
      <c r="CD609" s="759"/>
      <c r="CE609" s="714"/>
      <c r="CF609" s="765"/>
      <c r="CG609" s="765"/>
      <c r="CH609" s="765"/>
      <c r="CI609" s="765"/>
      <c r="CJ609" s="765"/>
      <c r="CK609" s="765"/>
      <c r="CL609" s="714"/>
      <c r="CM609" s="714"/>
      <c r="CN609" s="714"/>
      <c r="CO609" s="714"/>
      <c r="CP609" s="714"/>
      <c r="CQ609" s="714"/>
      <c r="CR609" s="714"/>
      <c r="CS609" s="714"/>
      <c r="CT609" s="766"/>
      <c r="CU609" s="766"/>
      <c r="CV609" s="766"/>
    </row>
    <row r="610" ht="15.75" customHeight="1">
      <c r="A610" s="714"/>
      <c r="B610" s="760"/>
      <c r="C610" s="593"/>
      <c r="D610" s="593"/>
      <c r="E610" s="593"/>
      <c r="F610" s="593"/>
      <c r="G610" s="761"/>
      <c r="H610" s="761"/>
      <c r="I610" s="761"/>
      <c r="J610" s="761"/>
      <c r="K610" s="761"/>
      <c r="L610" s="761"/>
      <c r="M610" s="762"/>
      <c r="N610" s="714"/>
      <c r="O610" s="714"/>
      <c r="P610" s="714"/>
      <c r="Q610" s="714"/>
      <c r="R610" s="714"/>
      <c r="S610" s="714"/>
      <c r="T610" s="763"/>
      <c r="U610" s="714"/>
      <c r="V610" s="762"/>
      <c r="W610" s="714"/>
      <c r="X610" s="762"/>
      <c r="Y610" s="762"/>
      <c r="Z610" s="762"/>
      <c r="AA610" s="714"/>
      <c r="AB610" s="762"/>
      <c r="AC610" s="714"/>
      <c r="AD610" s="714"/>
      <c r="AE610" s="714"/>
      <c r="AF610" s="714"/>
      <c r="AG610" s="714"/>
      <c r="AH610" s="714"/>
      <c r="AI610" s="714"/>
      <c r="AJ610" s="714"/>
      <c r="AK610" s="714"/>
      <c r="AL610" s="761"/>
      <c r="AM610" s="762"/>
      <c r="AN610" s="762"/>
      <c r="AO610" s="761"/>
      <c r="AP610" s="761"/>
      <c r="AQ610" s="762"/>
      <c r="AR610" s="593"/>
      <c r="AS610" s="714"/>
      <c r="AT610" s="714"/>
      <c r="AU610" s="714"/>
      <c r="AV610" s="714"/>
      <c r="AW610" s="714"/>
      <c r="AX610" s="593"/>
      <c r="AY610" s="714"/>
      <c r="AZ610" s="714"/>
      <c r="BA610" s="714"/>
      <c r="BB610" s="714"/>
      <c r="BC610" s="714"/>
      <c r="BD610" s="593"/>
      <c r="BE610" s="714"/>
      <c r="BF610" s="714"/>
      <c r="BG610" s="714"/>
      <c r="BH610" s="714"/>
      <c r="BI610" s="714"/>
      <c r="BJ610" s="714"/>
      <c r="BK610" s="593"/>
      <c r="BL610" s="714"/>
      <c r="BM610" s="714"/>
      <c r="BN610" s="714"/>
      <c r="BO610" s="714"/>
      <c r="BP610" s="714"/>
      <c r="BQ610" s="593"/>
      <c r="BR610" s="593"/>
      <c r="BS610" s="714"/>
      <c r="BT610" s="714"/>
      <c r="BU610" s="714"/>
      <c r="BV610" s="714"/>
      <c r="BW610" s="593"/>
      <c r="BX610" s="714"/>
      <c r="BY610" s="714"/>
      <c r="BZ610" s="714"/>
      <c r="CA610" s="714"/>
      <c r="CB610" s="714"/>
      <c r="CC610" s="714"/>
      <c r="CD610" s="759"/>
      <c r="CE610" s="714"/>
      <c r="CF610" s="765"/>
      <c r="CG610" s="765"/>
      <c r="CH610" s="765"/>
      <c r="CI610" s="765"/>
      <c r="CJ610" s="765"/>
      <c r="CK610" s="765"/>
      <c r="CL610" s="714"/>
      <c r="CM610" s="714"/>
      <c r="CN610" s="714"/>
      <c r="CO610" s="714"/>
      <c r="CP610" s="714"/>
      <c r="CQ610" s="714"/>
      <c r="CR610" s="714"/>
      <c r="CS610" s="714"/>
      <c r="CT610" s="766"/>
      <c r="CU610" s="766"/>
      <c r="CV610" s="766"/>
    </row>
    <row r="611" ht="15.75" customHeight="1">
      <c r="A611" s="714"/>
      <c r="B611" s="760"/>
      <c r="C611" s="593"/>
      <c r="D611" s="593"/>
      <c r="E611" s="593"/>
      <c r="F611" s="593"/>
      <c r="G611" s="761"/>
      <c r="H611" s="761"/>
      <c r="I611" s="761"/>
      <c r="J611" s="761"/>
      <c r="K611" s="761"/>
      <c r="L611" s="761"/>
      <c r="M611" s="762"/>
      <c r="N611" s="714"/>
      <c r="O611" s="714"/>
      <c r="P611" s="714"/>
      <c r="Q611" s="714"/>
      <c r="R611" s="714"/>
      <c r="S611" s="714"/>
      <c r="T611" s="763"/>
      <c r="U611" s="714"/>
      <c r="V611" s="762"/>
      <c r="W611" s="714"/>
      <c r="X611" s="762"/>
      <c r="Y611" s="762"/>
      <c r="Z611" s="762"/>
      <c r="AA611" s="714"/>
      <c r="AB611" s="762"/>
      <c r="AC611" s="714"/>
      <c r="AD611" s="714"/>
      <c r="AE611" s="714"/>
      <c r="AF611" s="714"/>
      <c r="AG611" s="714"/>
      <c r="AH611" s="714"/>
      <c r="AI611" s="714"/>
      <c r="AJ611" s="714"/>
      <c r="AK611" s="714"/>
      <c r="AL611" s="761"/>
      <c r="AM611" s="762"/>
      <c r="AN611" s="762"/>
      <c r="AO611" s="761"/>
      <c r="AP611" s="761"/>
      <c r="AQ611" s="762"/>
      <c r="AR611" s="593"/>
      <c r="AS611" s="714"/>
      <c r="AT611" s="714"/>
      <c r="AU611" s="714"/>
      <c r="AV611" s="714"/>
      <c r="AW611" s="714"/>
      <c r="AX611" s="593"/>
      <c r="AY611" s="714"/>
      <c r="AZ611" s="714"/>
      <c r="BA611" s="714"/>
      <c r="BB611" s="714"/>
      <c r="BC611" s="714"/>
      <c r="BD611" s="593"/>
      <c r="BE611" s="714"/>
      <c r="BF611" s="714"/>
      <c r="BG611" s="714"/>
      <c r="BH611" s="714"/>
      <c r="BI611" s="714"/>
      <c r="BJ611" s="714"/>
      <c r="BK611" s="593"/>
      <c r="BL611" s="714"/>
      <c r="BM611" s="714"/>
      <c r="BN611" s="714"/>
      <c r="BO611" s="714"/>
      <c r="BP611" s="714"/>
      <c r="BQ611" s="593"/>
      <c r="BR611" s="593"/>
      <c r="BS611" s="714"/>
      <c r="BT611" s="714"/>
      <c r="BU611" s="714"/>
      <c r="BV611" s="714"/>
      <c r="BW611" s="593"/>
      <c r="BX611" s="714"/>
      <c r="BY611" s="714"/>
      <c r="BZ611" s="714"/>
      <c r="CA611" s="714"/>
      <c r="CB611" s="714"/>
      <c r="CC611" s="714"/>
      <c r="CD611" s="759"/>
      <c r="CE611" s="714"/>
      <c r="CF611" s="765"/>
      <c r="CG611" s="765"/>
      <c r="CH611" s="765"/>
      <c r="CI611" s="765"/>
      <c r="CJ611" s="765"/>
      <c r="CK611" s="765"/>
      <c r="CL611" s="714"/>
      <c r="CM611" s="714"/>
      <c r="CN611" s="714"/>
      <c r="CO611" s="714"/>
      <c r="CP611" s="714"/>
      <c r="CQ611" s="714"/>
      <c r="CR611" s="714"/>
      <c r="CS611" s="714"/>
      <c r="CT611" s="766"/>
      <c r="CU611" s="766"/>
      <c r="CV611" s="766"/>
    </row>
    <row r="612" ht="15.75" customHeight="1">
      <c r="A612" s="714"/>
      <c r="B612" s="760"/>
      <c r="C612" s="593"/>
      <c r="D612" s="593"/>
      <c r="E612" s="593"/>
      <c r="F612" s="593"/>
      <c r="G612" s="761"/>
      <c r="H612" s="761"/>
      <c r="I612" s="761"/>
      <c r="J612" s="761"/>
      <c r="K612" s="761"/>
      <c r="L612" s="761"/>
      <c r="M612" s="762"/>
      <c r="N612" s="714"/>
      <c r="O612" s="714"/>
      <c r="P612" s="714"/>
      <c r="Q612" s="714"/>
      <c r="R612" s="714"/>
      <c r="S612" s="714"/>
      <c r="T612" s="763"/>
      <c r="U612" s="714"/>
      <c r="V612" s="762"/>
      <c r="W612" s="714"/>
      <c r="X612" s="762"/>
      <c r="Y612" s="762"/>
      <c r="Z612" s="762"/>
      <c r="AA612" s="714"/>
      <c r="AB612" s="762"/>
      <c r="AC612" s="714"/>
      <c r="AD612" s="714"/>
      <c r="AE612" s="714"/>
      <c r="AF612" s="714"/>
      <c r="AG612" s="714"/>
      <c r="AH612" s="714"/>
      <c r="AI612" s="714"/>
      <c r="AJ612" s="714"/>
      <c r="AK612" s="714"/>
      <c r="AL612" s="761"/>
      <c r="AM612" s="762"/>
      <c r="AN612" s="762"/>
      <c r="AO612" s="761"/>
      <c r="AP612" s="761"/>
      <c r="AQ612" s="762"/>
      <c r="AR612" s="593"/>
      <c r="AS612" s="714"/>
      <c r="AT612" s="714"/>
      <c r="AU612" s="714"/>
      <c r="AV612" s="714"/>
      <c r="AW612" s="714"/>
      <c r="AX612" s="593"/>
      <c r="AY612" s="714"/>
      <c r="AZ612" s="714"/>
      <c r="BA612" s="714"/>
      <c r="BB612" s="714"/>
      <c r="BC612" s="714"/>
      <c r="BD612" s="593"/>
      <c r="BE612" s="714"/>
      <c r="BF612" s="714"/>
      <c r="BG612" s="714"/>
      <c r="BH612" s="714"/>
      <c r="BI612" s="714"/>
      <c r="BJ612" s="714"/>
      <c r="BK612" s="593"/>
      <c r="BL612" s="714"/>
      <c r="BM612" s="714"/>
      <c r="BN612" s="714"/>
      <c r="BO612" s="714"/>
      <c r="BP612" s="714"/>
      <c r="BQ612" s="593"/>
      <c r="BR612" s="593"/>
      <c r="BS612" s="714"/>
      <c r="BT612" s="714"/>
      <c r="BU612" s="714"/>
      <c r="BV612" s="714"/>
      <c r="BW612" s="593"/>
      <c r="BX612" s="714"/>
      <c r="BY612" s="714"/>
      <c r="BZ612" s="714"/>
      <c r="CA612" s="714"/>
      <c r="CB612" s="714"/>
      <c r="CC612" s="714"/>
      <c r="CD612" s="759"/>
      <c r="CE612" s="714"/>
      <c r="CF612" s="765"/>
      <c r="CG612" s="765"/>
      <c r="CH612" s="765"/>
      <c r="CI612" s="765"/>
      <c r="CJ612" s="765"/>
      <c r="CK612" s="765"/>
      <c r="CL612" s="714"/>
      <c r="CM612" s="714"/>
      <c r="CN612" s="714"/>
      <c r="CO612" s="714"/>
      <c r="CP612" s="714"/>
      <c r="CQ612" s="714"/>
      <c r="CR612" s="714"/>
      <c r="CS612" s="714"/>
      <c r="CT612" s="766"/>
      <c r="CU612" s="766"/>
      <c r="CV612" s="766"/>
    </row>
    <row r="613" ht="15.75" customHeight="1">
      <c r="A613" s="714"/>
      <c r="B613" s="760"/>
      <c r="C613" s="593"/>
      <c r="D613" s="593"/>
      <c r="E613" s="593"/>
      <c r="F613" s="593"/>
      <c r="G613" s="761"/>
      <c r="H613" s="761"/>
      <c r="I613" s="761"/>
      <c r="J613" s="761"/>
      <c r="K613" s="761"/>
      <c r="L613" s="761"/>
      <c r="M613" s="762"/>
      <c r="N613" s="714"/>
      <c r="O613" s="714"/>
      <c r="P613" s="714"/>
      <c r="Q613" s="714"/>
      <c r="R613" s="714"/>
      <c r="S613" s="714"/>
      <c r="T613" s="763"/>
      <c r="U613" s="714"/>
      <c r="V613" s="762"/>
      <c r="W613" s="714"/>
      <c r="X613" s="762"/>
      <c r="Y613" s="762"/>
      <c r="Z613" s="762"/>
      <c r="AA613" s="714"/>
      <c r="AB613" s="762"/>
      <c r="AC613" s="714"/>
      <c r="AD613" s="714"/>
      <c r="AE613" s="714"/>
      <c r="AF613" s="714"/>
      <c r="AG613" s="714"/>
      <c r="AH613" s="714"/>
      <c r="AI613" s="714"/>
      <c r="AJ613" s="714"/>
      <c r="AK613" s="714"/>
      <c r="AL613" s="761"/>
      <c r="AM613" s="762"/>
      <c r="AN613" s="762"/>
      <c r="AO613" s="761"/>
      <c r="AP613" s="761"/>
      <c r="AQ613" s="762"/>
      <c r="AR613" s="593"/>
      <c r="AS613" s="714"/>
      <c r="AT613" s="714"/>
      <c r="AU613" s="714"/>
      <c r="AV613" s="714"/>
      <c r="AW613" s="714"/>
      <c r="AX613" s="593"/>
      <c r="AY613" s="714"/>
      <c r="AZ613" s="714"/>
      <c r="BA613" s="714"/>
      <c r="BB613" s="714"/>
      <c r="BC613" s="714"/>
      <c r="BD613" s="593"/>
      <c r="BE613" s="714"/>
      <c r="BF613" s="714"/>
      <c r="BG613" s="714"/>
      <c r="BH613" s="714"/>
      <c r="BI613" s="714"/>
      <c r="BJ613" s="714"/>
      <c r="BK613" s="593"/>
      <c r="BL613" s="714"/>
      <c r="BM613" s="714"/>
      <c r="BN613" s="714"/>
      <c r="BO613" s="714"/>
      <c r="BP613" s="714"/>
      <c r="BQ613" s="593"/>
      <c r="BR613" s="593"/>
      <c r="BS613" s="714"/>
      <c r="BT613" s="714"/>
      <c r="BU613" s="714"/>
      <c r="BV613" s="714"/>
      <c r="BW613" s="593"/>
      <c r="BX613" s="714"/>
      <c r="BY613" s="714"/>
      <c r="BZ613" s="714"/>
      <c r="CA613" s="714"/>
      <c r="CB613" s="714"/>
      <c r="CC613" s="714"/>
      <c r="CD613" s="759"/>
      <c r="CE613" s="714"/>
      <c r="CF613" s="765"/>
      <c r="CG613" s="765"/>
      <c r="CH613" s="765"/>
      <c r="CI613" s="765"/>
      <c r="CJ613" s="765"/>
      <c r="CK613" s="765"/>
      <c r="CL613" s="714"/>
      <c r="CM613" s="714"/>
      <c r="CN613" s="714"/>
      <c r="CO613" s="714"/>
      <c r="CP613" s="714"/>
      <c r="CQ613" s="714"/>
      <c r="CR613" s="714"/>
      <c r="CS613" s="714"/>
      <c r="CT613" s="766"/>
      <c r="CU613" s="766"/>
      <c r="CV613" s="766"/>
    </row>
    <row r="614" ht="15.75" customHeight="1">
      <c r="A614" s="714"/>
      <c r="B614" s="760"/>
      <c r="C614" s="593"/>
      <c r="D614" s="593"/>
      <c r="E614" s="593"/>
      <c r="F614" s="593"/>
      <c r="G614" s="761"/>
      <c r="H614" s="761"/>
      <c r="I614" s="761"/>
      <c r="J614" s="761"/>
      <c r="K614" s="761"/>
      <c r="L614" s="761"/>
      <c r="M614" s="762"/>
      <c r="N614" s="714"/>
      <c r="O614" s="714"/>
      <c r="P614" s="714"/>
      <c r="Q614" s="714"/>
      <c r="R614" s="714"/>
      <c r="S614" s="714"/>
      <c r="T614" s="763"/>
      <c r="U614" s="714"/>
      <c r="V614" s="762"/>
      <c r="W614" s="714"/>
      <c r="X614" s="762"/>
      <c r="Y614" s="762"/>
      <c r="Z614" s="762"/>
      <c r="AA614" s="714"/>
      <c r="AB614" s="762"/>
      <c r="AC614" s="714"/>
      <c r="AD614" s="714"/>
      <c r="AE614" s="714"/>
      <c r="AF614" s="714"/>
      <c r="AG614" s="714"/>
      <c r="AH614" s="714"/>
      <c r="AI614" s="714"/>
      <c r="AJ614" s="714"/>
      <c r="AK614" s="714"/>
      <c r="AL614" s="761"/>
      <c r="AM614" s="762"/>
      <c r="AN614" s="762"/>
      <c r="AO614" s="761"/>
      <c r="AP614" s="761"/>
      <c r="AQ614" s="762"/>
      <c r="AR614" s="593"/>
      <c r="AS614" s="714"/>
      <c r="AT614" s="714"/>
      <c r="AU614" s="714"/>
      <c r="AV614" s="714"/>
      <c r="AW614" s="714"/>
      <c r="AX614" s="593"/>
      <c r="AY614" s="714"/>
      <c r="AZ614" s="714"/>
      <c r="BA614" s="714"/>
      <c r="BB614" s="714"/>
      <c r="BC614" s="714"/>
      <c r="BD614" s="593"/>
      <c r="BE614" s="714"/>
      <c r="BF614" s="714"/>
      <c r="BG614" s="714"/>
      <c r="BH614" s="714"/>
      <c r="BI614" s="714"/>
      <c r="BJ614" s="714"/>
      <c r="BK614" s="593"/>
      <c r="BL614" s="714"/>
      <c r="BM614" s="714"/>
      <c r="BN614" s="714"/>
      <c r="BO614" s="714"/>
      <c r="BP614" s="714"/>
      <c r="BQ614" s="593"/>
      <c r="BR614" s="593"/>
      <c r="BS614" s="714"/>
      <c r="BT614" s="714"/>
      <c r="BU614" s="714"/>
      <c r="BV614" s="714"/>
      <c r="BW614" s="593"/>
      <c r="BX614" s="714"/>
      <c r="BY614" s="714"/>
      <c r="BZ614" s="714"/>
      <c r="CA614" s="714"/>
      <c r="CB614" s="714"/>
      <c r="CC614" s="714"/>
      <c r="CD614" s="759"/>
      <c r="CE614" s="714"/>
      <c r="CF614" s="765"/>
      <c r="CG614" s="765"/>
      <c r="CH614" s="765"/>
      <c r="CI614" s="765"/>
      <c r="CJ614" s="765"/>
      <c r="CK614" s="765"/>
      <c r="CL614" s="714"/>
      <c r="CM614" s="714"/>
      <c r="CN614" s="714"/>
      <c r="CO614" s="714"/>
      <c r="CP614" s="714"/>
      <c r="CQ614" s="714"/>
      <c r="CR614" s="714"/>
      <c r="CS614" s="714"/>
      <c r="CT614" s="766"/>
      <c r="CU614" s="766"/>
      <c r="CV614" s="766"/>
    </row>
    <row r="615" ht="15.75" customHeight="1">
      <c r="A615" s="714"/>
      <c r="B615" s="760"/>
      <c r="C615" s="593"/>
      <c r="D615" s="593"/>
      <c r="E615" s="593"/>
      <c r="F615" s="593"/>
      <c r="G615" s="761"/>
      <c r="H615" s="761"/>
      <c r="I615" s="761"/>
      <c r="J615" s="761"/>
      <c r="K615" s="761"/>
      <c r="L615" s="761"/>
      <c r="M615" s="762"/>
      <c r="N615" s="714"/>
      <c r="O615" s="714"/>
      <c r="P615" s="714"/>
      <c r="Q615" s="714"/>
      <c r="R615" s="714"/>
      <c r="S615" s="714"/>
      <c r="T615" s="763"/>
      <c r="U615" s="714"/>
      <c r="V615" s="762"/>
      <c r="W615" s="714"/>
      <c r="X615" s="762"/>
      <c r="Y615" s="762"/>
      <c r="Z615" s="762"/>
      <c r="AA615" s="714"/>
      <c r="AB615" s="762"/>
      <c r="AC615" s="714"/>
      <c r="AD615" s="714"/>
      <c r="AE615" s="714"/>
      <c r="AF615" s="714"/>
      <c r="AG615" s="714"/>
      <c r="AH615" s="714"/>
      <c r="AI615" s="714"/>
      <c r="AJ615" s="714"/>
      <c r="AK615" s="714"/>
      <c r="AL615" s="761"/>
      <c r="AM615" s="762"/>
      <c r="AN615" s="762"/>
      <c r="AO615" s="761"/>
      <c r="AP615" s="761"/>
      <c r="AQ615" s="762"/>
      <c r="AR615" s="593"/>
      <c r="AS615" s="714"/>
      <c r="AT615" s="714"/>
      <c r="AU615" s="714"/>
      <c r="AV615" s="714"/>
      <c r="AW615" s="714"/>
      <c r="AX615" s="593"/>
      <c r="AY615" s="714"/>
      <c r="AZ615" s="714"/>
      <c r="BA615" s="714"/>
      <c r="BB615" s="714"/>
      <c r="BC615" s="714"/>
      <c r="BD615" s="593"/>
      <c r="BE615" s="714"/>
      <c r="BF615" s="714"/>
      <c r="BG615" s="714"/>
      <c r="BH615" s="714"/>
      <c r="BI615" s="714"/>
      <c r="BJ615" s="714"/>
      <c r="BK615" s="593"/>
      <c r="BL615" s="714"/>
      <c r="BM615" s="714"/>
      <c r="BN615" s="714"/>
      <c r="BO615" s="714"/>
      <c r="BP615" s="714"/>
      <c r="BQ615" s="593"/>
      <c r="BR615" s="593"/>
      <c r="BS615" s="714"/>
      <c r="BT615" s="714"/>
      <c r="BU615" s="714"/>
      <c r="BV615" s="714"/>
      <c r="BW615" s="593"/>
      <c r="BX615" s="714"/>
      <c r="BY615" s="714"/>
      <c r="BZ615" s="714"/>
      <c r="CA615" s="714"/>
      <c r="CB615" s="714"/>
      <c r="CC615" s="714"/>
      <c r="CD615" s="759"/>
      <c r="CE615" s="714"/>
      <c r="CF615" s="765"/>
      <c r="CG615" s="765"/>
      <c r="CH615" s="765"/>
      <c r="CI615" s="765"/>
      <c r="CJ615" s="765"/>
      <c r="CK615" s="765"/>
      <c r="CL615" s="714"/>
      <c r="CM615" s="714"/>
      <c r="CN615" s="714"/>
      <c r="CO615" s="714"/>
      <c r="CP615" s="714"/>
      <c r="CQ615" s="714"/>
      <c r="CR615" s="714"/>
      <c r="CS615" s="714"/>
      <c r="CT615" s="766"/>
      <c r="CU615" s="766"/>
      <c r="CV615" s="766"/>
    </row>
    <row r="616" ht="15.75" customHeight="1">
      <c r="A616" s="714"/>
      <c r="B616" s="760"/>
      <c r="C616" s="593"/>
      <c r="D616" s="593"/>
      <c r="E616" s="593"/>
      <c r="F616" s="593"/>
      <c r="G616" s="761"/>
      <c r="H616" s="761"/>
      <c r="I616" s="761"/>
      <c r="J616" s="761"/>
      <c r="K616" s="761"/>
      <c r="L616" s="761"/>
      <c r="M616" s="762"/>
      <c r="N616" s="714"/>
      <c r="O616" s="714"/>
      <c r="P616" s="714"/>
      <c r="Q616" s="714"/>
      <c r="R616" s="714"/>
      <c r="S616" s="714"/>
      <c r="T616" s="763"/>
      <c r="U616" s="714"/>
      <c r="V616" s="762"/>
      <c r="W616" s="714"/>
      <c r="X616" s="762"/>
      <c r="Y616" s="762"/>
      <c r="Z616" s="762"/>
      <c r="AA616" s="714"/>
      <c r="AB616" s="762"/>
      <c r="AC616" s="714"/>
      <c r="AD616" s="714"/>
      <c r="AE616" s="714"/>
      <c r="AF616" s="714"/>
      <c r="AG616" s="714"/>
      <c r="AH616" s="714"/>
      <c r="AI616" s="714"/>
      <c r="AJ616" s="714"/>
      <c r="AK616" s="714"/>
      <c r="AL616" s="761"/>
      <c r="AM616" s="762"/>
      <c r="AN616" s="762"/>
      <c r="AO616" s="761"/>
      <c r="AP616" s="761"/>
      <c r="AQ616" s="762"/>
      <c r="AR616" s="593"/>
      <c r="AS616" s="714"/>
      <c r="AT616" s="714"/>
      <c r="AU616" s="714"/>
      <c r="AV616" s="714"/>
      <c r="AW616" s="714"/>
      <c r="AX616" s="593"/>
      <c r="AY616" s="714"/>
      <c r="AZ616" s="714"/>
      <c r="BA616" s="714"/>
      <c r="BB616" s="714"/>
      <c r="BC616" s="714"/>
      <c r="BD616" s="593"/>
      <c r="BE616" s="714"/>
      <c r="BF616" s="714"/>
      <c r="BG616" s="714"/>
      <c r="BH616" s="714"/>
      <c r="BI616" s="714"/>
      <c r="BJ616" s="714"/>
      <c r="BK616" s="593"/>
      <c r="BL616" s="714"/>
      <c r="BM616" s="714"/>
      <c r="BN616" s="714"/>
      <c r="BO616" s="714"/>
      <c r="BP616" s="714"/>
      <c r="BQ616" s="593"/>
      <c r="BR616" s="593"/>
      <c r="BS616" s="714"/>
      <c r="BT616" s="714"/>
      <c r="BU616" s="714"/>
      <c r="BV616" s="714"/>
      <c r="BW616" s="593"/>
      <c r="BX616" s="714"/>
      <c r="BY616" s="714"/>
      <c r="BZ616" s="714"/>
      <c r="CA616" s="714"/>
      <c r="CB616" s="714"/>
      <c r="CC616" s="714"/>
      <c r="CD616" s="759"/>
      <c r="CE616" s="714"/>
      <c r="CF616" s="765"/>
      <c r="CG616" s="765"/>
      <c r="CH616" s="765"/>
      <c r="CI616" s="765"/>
      <c r="CJ616" s="765"/>
      <c r="CK616" s="765"/>
      <c r="CL616" s="714"/>
      <c r="CM616" s="714"/>
      <c r="CN616" s="714"/>
      <c r="CO616" s="714"/>
      <c r="CP616" s="714"/>
      <c r="CQ616" s="714"/>
      <c r="CR616" s="714"/>
      <c r="CS616" s="714"/>
      <c r="CT616" s="766"/>
      <c r="CU616" s="766"/>
      <c r="CV616" s="766"/>
    </row>
    <row r="617" ht="15.75" customHeight="1">
      <c r="A617" s="714"/>
      <c r="B617" s="760"/>
      <c r="C617" s="593"/>
      <c r="D617" s="593"/>
      <c r="E617" s="593"/>
      <c r="F617" s="593"/>
      <c r="G617" s="761"/>
      <c r="H617" s="761"/>
      <c r="I617" s="761"/>
      <c r="J617" s="761"/>
      <c r="K617" s="761"/>
      <c r="L617" s="761"/>
      <c r="M617" s="762"/>
      <c r="N617" s="714"/>
      <c r="O617" s="714"/>
      <c r="P617" s="714"/>
      <c r="Q617" s="714"/>
      <c r="R617" s="714"/>
      <c r="S617" s="714"/>
      <c r="T617" s="763"/>
      <c r="U617" s="714"/>
      <c r="V617" s="762"/>
      <c r="W617" s="714"/>
      <c r="X617" s="762"/>
      <c r="Y617" s="762"/>
      <c r="Z617" s="762"/>
      <c r="AA617" s="714"/>
      <c r="AB617" s="762"/>
      <c r="AC617" s="714"/>
      <c r="AD617" s="714"/>
      <c r="AE617" s="714"/>
      <c r="AF617" s="714"/>
      <c r="AG617" s="714"/>
      <c r="AH617" s="714"/>
      <c r="AI617" s="714"/>
      <c r="AJ617" s="714"/>
      <c r="AK617" s="714"/>
      <c r="AL617" s="761"/>
      <c r="AM617" s="762"/>
      <c r="AN617" s="762"/>
      <c r="AO617" s="761"/>
      <c r="AP617" s="761"/>
      <c r="AQ617" s="762"/>
      <c r="AR617" s="593"/>
      <c r="AS617" s="714"/>
      <c r="AT617" s="714"/>
      <c r="AU617" s="714"/>
      <c r="AV617" s="714"/>
      <c r="AW617" s="714"/>
      <c r="AX617" s="593"/>
      <c r="AY617" s="714"/>
      <c r="AZ617" s="714"/>
      <c r="BA617" s="714"/>
      <c r="BB617" s="714"/>
      <c r="BC617" s="714"/>
      <c r="BD617" s="593"/>
      <c r="BE617" s="714"/>
      <c r="BF617" s="714"/>
      <c r="BG617" s="714"/>
      <c r="BH617" s="714"/>
      <c r="BI617" s="714"/>
      <c r="BJ617" s="714"/>
      <c r="BK617" s="593"/>
      <c r="BL617" s="714"/>
      <c r="BM617" s="714"/>
      <c r="BN617" s="714"/>
      <c r="BO617" s="714"/>
      <c r="BP617" s="714"/>
      <c r="BQ617" s="593"/>
      <c r="BR617" s="593"/>
      <c r="BS617" s="714"/>
      <c r="BT617" s="714"/>
      <c r="BU617" s="714"/>
      <c r="BV617" s="714"/>
      <c r="BW617" s="593"/>
      <c r="BX617" s="714"/>
      <c r="BY617" s="714"/>
      <c r="BZ617" s="714"/>
      <c r="CA617" s="714"/>
      <c r="CB617" s="714"/>
      <c r="CC617" s="714"/>
      <c r="CD617" s="759"/>
      <c r="CE617" s="714"/>
      <c r="CF617" s="765"/>
      <c r="CG617" s="765"/>
      <c r="CH617" s="765"/>
      <c r="CI617" s="765"/>
      <c r="CJ617" s="765"/>
      <c r="CK617" s="765"/>
      <c r="CL617" s="714"/>
      <c r="CM617" s="714"/>
      <c r="CN617" s="714"/>
      <c r="CO617" s="714"/>
      <c r="CP617" s="714"/>
      <c r="CQ617" s="714"/>
      <c r="CR617" s="714"/>
      <c r="CS617" s="714"/>
      <c r="CT617" s="766"/>
      <c r="CU617" s="766"/>
      <c r="CV617" s="766"/>
    </row>
    <row r="618" ht="15.75" customHeight="1">
      <c r="A618" s="714"/>
      <c r="B618" s="760"/>
      <c r="C618" s="593"/>
      <c r="D618" s="593"/>
      <c r="E618" s="593"/>
      <c r="F618" s="593"/>
      <c r="G618" s="761"/>
      <c r="H618" s="761"/>
      <c r="I618" s="761"/>
      <c r="J618" s="761"/>
      <c r="K618" s="761"/>
      <c r="L618" s="761"/>
      <c r="M618" s="762"/>
      <c r="N618" s="714"/>
      <c r="O618" s="714"/>
      <c r="P618" s="714"/>
      <c r="Q618" s="714"/>
      <c r="R618" s="714"/>
      <c r="S618" s="714"/>
      <c r="T618" s="763"/>
      <c r="U618" s="714"/>
      <c r="V618" s="762"/>
      <c r="W618" s="714"/>
      <c r="X618" s="762"/>
      <c r="Y618" s="762"/>
      <c r="Z618" s="762"/>
      <c r="AA618" s="714"/>
      <c r="AB618" s="762"/>
      <c r="AC618" s="714"/>
      <c r="AD618" s="714"/>
      <c r="AE618" s="714"/>
      <c r="AF618" s="714"/>
      <c r="AG618" s="714"/>
      <c r="AH618" s="714"/>
      <c r="AI618" s="714"/>
      <c r="AJ618" s="714"/>
      <c r="AK618" s="714"/>
      <c r="AL618" s="761"/>
      <c r="AM618" s="762"/>
      <c r="AN618" s="762"/>
      <c r="AO618" s="761"/>
      <c r="AP618" s="761"/>
      <c r="AQ618" s="762"/>
      <c r="AR618" s="593"/>
      <c r="AS618" s="714"/>
      <c r="AT618" s="714"/>
      <c r="AU618" s="714"/>
      <c r="AV618" s="714"/>
      <c r="AW618" s="714"/>
      <c r="AX618" s="593"/>
      <c r="AY618" s="714"/>
      <c r="AZ618" s="714"/>
      <c r="BA618" s="714"/>
      <c r="BB618" s="714"/>
      <c r="BC618" s="714"/>
      <c r="BD618" s="593"/>
      <c r="BE618" s="714"/>
      <c r="BF618" s="714"/>
      <c r="BG618" s="714"/>
      <c r="BH618" s="714"/>
      <c r="BI618" s="714"/>
      <c r="BJ618" s="714"/>
      <c r="BK618" s="593"/>
      <c r="BL618" s="714"/>
      <c r="BM618" s="714"/>
      <c r="BN618" s="714"/>
      <c r="BO618" s="714"/>
      <c r="BP618" s="714"/>
      <c r="BQ618" s="593"/>
      <c r="BR618" s="593"/>
      <c r="BS618" s="714"/>
      <c r="BT618" s="714"/>
      <c r="BU618" s="714"/>
      <c r="BV618" s="714"/>
      <c r="BW618" s="593"/>
      <c r="BX618" s="714"/>
      <c r="BY618" s="714"/>
      <c r="BZ618" s="714"/>
      <c r="CA618" s="714"/>
      <c r="CB618" s="714"/>
      <c r="CC618" s="714"/>
      <c r="CD618" s="759"/>
      <c r="CE618" s="714"/>
      <c r="CF618" s="765"/>
      <c r="CG618" s="765"/>
      <c r="CH618" s="765"/>
      <c r="CI618" s="765"/>
      <c r="CJ618" s="765"/>
      <c r="CK618" s="765"/>
      <c r="CL618" s="714"/>
      <c r="CM618" s="714"/>
      <c r="CN618" s="714"/>
      <c r="CO618" s="714"/>
      <c r="CP618" s="714"/>
      <c r="CQ618" s="714"/>
      <c r="CR618" s="714"/>
      <c r="CS618" s="714"/>
      <c r="CT618" s="766"/>
      <c r="CU618" s="766"/>
      <c r="CV618" s="766"/>
    </row>
    <row r="619" ht="15.75" customHeight="1">
      <c r="A619" s="714"/>
      <c r="B619" s="760"/>
      <c r="C619" s="593"/>
      <c r="D619" s="593"/>
      <c r="E619" s="593"/>
      <c r="F619" s="593"/>
      <c r="G619" s="761"/>
      <c r="H619" s="761"/>
      <c r="I619" s="761"/>
      <c r="J619" s="761"/>
      <c r="K619" s="761"/>
      <c r="L619" s="761"/>
      <c r="M619" s="762"/>
      <c r="N619" s="714"/>
      <c r="O619" s="714"/>
      <c r="P619" s="714"/>
      <c r="Q619" s="714"/>
      <c r="R619" s="714"/>
      <c r="S619" s="714"/>
      <c r="T619" s="763"/>
      <c r="U619" s="714"/>
      <c r="V619" s="762"/>
      <c r="W619" s="714"/>
      <c r="X619" s="762"/>
      <c r="Y619" s="762"/>
      <c r="Z619" s="762"/>
      <c r="AA619" s="714"/>
      <c r="AB619" s="762"/>
      <c r="AC619" s="714"/>
      <c r="AD619" s="714"/>
      <c r="AE619" s="714"/>
      <c r="AF619" s="714"/>
      <c r="AG619" s="714"/>
      <c r="AH619" s="714"/>
      <c r="AI619" s="714"/>
      <c r="AJ619" s="714"/>
      <c r="AK619" s="714"/>
      <c r="AL619" s="761"/>
      <c r="AM619" s="762"/>
      <c r="AN619" s="762"/>
      <c r="AO619" s="761"/>
      <c r="AP619" s="761"/>
      <c r="AQ619" s="762"/>
      <c r="AR619" s="593"/>
      <c r="AS619" s="714"/>
      <c r="AT619" s="714"/>
      <c r="AU619" s="714"/>
      <c r="AV619" s="714"/>
      <c r="AW619" s="714"/>
      <c r="AX619" s="593"/>
      <c r="AY619" s="714"/>
      <c r="AZ619" s="714"/>
      <c r="BA619" s="714"/>
      <c r="BB619" s="714"/>
      <c r="BC619" s="714"/>
      <c r="BD619" s="593"/>
      <c r="BE619" s="714"/>
      <c r="BF619" s="714"/>
      <c r="BG619" s="714"/>
      <c r="BH619" s="714"/>
      <c r="BI619" s="714"/>
      <c r="BJ619" s="714"/>
      <c r="BK619" s="593"/>
      <c r="BL619" s="714"/>
      <c r="BM619" s="714"/>
      <c r="BN619" s="714"/>
      <c r="BO619" s="714"/>
      <c r="BP619" s="714"/>
      <c r="BQ619" s="593"/>
      <c r="BR619" s="593"/>
      <c r="BS619" s="714"/>
      <c r="BT619" s="714"/>
      <c r="BU619" s="714"/>
      <c r="BV619" s="714"/>
      <c r="BW619" s="593"/>
      <c r="BX619" s="714"/>
      <c r="BY619" s="714"/>
      <c r="BZ619" s="714"/>
      <c r="CA619" s="714"/>
      <c r="CB619" s="714"/>
      <c r="CC619" s="714"/>
      <c r="CD619" s="759"/>
      <c r="CE619" s="714"/>
      <c r="CF619" s="765"/>
      <c r="CG619" s="765"/>
      <c r="CH619" s="765"/>
      <c r="CI619" s="765"/>
      <c r="CJ619" s="765"/>
      <c r="CK619" s="765"/>
      <c r="CL619" s="714"/>
      <c r="CM619" s="714"/>
      <c r="CN619" s="714"/>
      <c r="CO619" s="714"/>
      <c r="CP619" s="714"/>
      <c r="CQ619" s="714"/>
      <c r="CR619" s="714"/>
      <c r="CS619" s="714"/>
      <c r="CT619" s="766"/>
      <c r="CU619" s="766"/>
      <c r="CV619" s="766"/>
    </row>
    <row r="620" ht="15.75" customHeight="1">
      <c r="A620" s="714"/>
      <c r="B620" s="760"/>
      <c r="C620" s="593"/>
      <c r="D620" s="593"/>
      <c r="E620" s="593"/>
      <c r="F620" s="593"/>
      <c r="G620" s="761"/>
      <c r="H620" s="761"/>
      <c r="I620" s="761"/>
      <c r="J620" s="761"/>
      <c r="K620" s="761"/>
      <c r="L620" s="761"/>
      <c r="M620" s="762"/>
      <c r="N620" s="714"/>
      <c r="O620" s="714"/>
      <c r="P620" s="714"/>
      <c r="Q620" s="714"/>
      <c r="R620" s="714"/>
      <c r="S620" s="714"/>
      <c r="T620" s="763"/>
      <c r="U620" s="714"/>
      <c r="V620" s="762"/>
      <c r="W620" s="714"/>
      <c r="X620" s="762"/>
      <c r="Y620" s="762"/>
      <c r="Z620" s="762"/>
      <c r="AA620" s="714"/>
      <c r="AB620" s="762"/>
      <c r="AC620" s="714"/>
      <c r="AD620" s="714"/>
      <c r="AE620" s="714"/>
      <c r="AF620" s="714"/>
      <c r="AG620" s="714"/>
      <c r="AH620" s="714"/>
      <c r="AI620" s="714"/>
      <c r="AJ620" s="714"/>
      <c r="AK620" s="714"/>
      <c r="AL620" s="761"/>
      <c r="AM620" s="762"/>
      <c r="AN620" s="762"/>
      <c r="AO620" s="761"/>
      <c r="AP620" s="761"/>
      <c r="AQ620" s="762"/>
      <c r="AR620" s="593"/>
      <c r="AS620" s="714"/>
      <c r="AT620" s="714"/>
      <c r="AU620" s="714"/>
      <c r="AV620" s="714"/>
      <c r="AW620" s="714"/>
      <c r="AX620" s="593"/>
      <c r="AY620" s="714"/>
      <c r="AZ620" s="714"/>
      <c r="BA620" s="714"/>
      <c r="BB620" s="714"/>
      <c r="BC620" s="714"/>
      <c r="BD620" s="593"/>
      <c r="BE620" s="714"/>
      <c r="BF620" s="714"/>
      <c r="BG620" s="714"/>
      <c r="BH620" s="714"/>
      <c r="BI620" s="714"/>
      <c r="BJ620" s="714"/>
      <c r="BK620" s="593"/>
      <c r="BL620" s="714"/>
      <c r="BM620" s="714"/>
      <c r="BN620" s="714"/>
      <c r="BO620" s="714"/>
      <c r="BP620" s="714"/>
      <c r="BQ620" s="593"/>
      <c r="BR620" s="593"/>
      <c r="BS620" s="714"/>
      <c r="BT620" s="714"/>
      <c r="BU620" s="714"/>
      <c r="BV620" s="714"/>
      <c r="BW620" s="593"/>
      <c r="BX620" s="714"/>
      <c r="BY620" s="714"/>
      <c r="BZ620" s="714"/>
      <c r="CA620" s="714"/>
      <c r="CB620" s="714"/>
      <c r="CC620" s="714"/>
      <c r="CD620" s="759"/>
      <c r="CE620" s="714"/>
      <c r="CF620" s="765"/>
      <c r="CG620" s="765"/>
      <c r="CH620" s="765"/>
      <c r="CI620" s="765"/>
      <c r="CJ620" s="765"/>
      <c r="CK620" s="765"/>
      <c r="CL620" s="714"/>
      <c r="CM620" s="714"/>
      <c r="CN620" s="714"/>
      <c r="CO620" s="714"/>
      <c r="CP620" s="714"/>
      <c r="CQ620" s="714"/>
      <c r="CR620" s="714"/>
      <c r="CS620" s="714"/>
      <c r="CT620" s="766"/>
      <c r="CU620" s="766"/>
      <c r="CV620" s="766"/>
    </row>
    <row r="621" ht="15.75" customHeight="1">
      <c r="A621" s="714"/>
      <c r="B621" s="760"/>
      <c r="C621" s="593"/>
      <c r="D621" s="593"/>
      <c r="E621" s="593"/>
      <c r="F621" s="593"/>
      <c r="G621" s="761"/>
      <c r="H621" s="761"/>
      <c r="I621" s="761"/>
      <c r="J621" s="761"/>
      <c r="K621" s="761"/>
      <c r="L621" s="761"/>
      <c r="M621" s="762"/>
      <c r="N621" s="714"/>
      <c r="O621" s="714"/>
      <c r="P621" s="714"/>
      <c r="Q621" s="714"/>
      <c r="R621" s="714"/>
      <c r="S621" s="714"/>
      <c r="T621" s="763"/>
      <c r="U621" s="714"/>
      <c r="V621" s="762"/>
      <c r="W621" s="714"/>
      <c r="X621" s="762"/>
      <c r="Y621" s="762"/>
      <c r="Z621" s="762"/>
      <c r="AA621" s="714"/>
      <c r="AB621" s="762"/>
      <c r="AC621" s="714"/>
      <c r="AD621" s="714"/>
      <c r="AE621" s="714"/>
      <c r="AF621" s="714"/>
      <c r="AG621" s="714"/>
      <c r="AH621" s="714"/>
      <c r="AI621" s="714"/>
      <c r="AJ621" s="714"/>
      <c r="AK621" s="714"/>
      <c r="AL621" s="761"/>
      <c r="AM621" s="762"/>
      <c r="AN621" s="762"/>
      <c r="AO621" s="761"/>
      <c r="AP621" s="761"/>
      <c r="AQ621" s="762"/>
      <c r="AR621" s="593"/>
      <c r="AS621" s="714"/>
      <c r="AT621" s="714"/>
      <c r="AU621" s="714"/>
      <c r="AV621" s="714"/>
      <c r="AW621" s="714"/>
      <c r="AX621" s="593"/>
      <c r="AY621" s="714"/>
      <c r="AZ621" s="714"/>
      <c r="BA621" s="714"/>
      <c r="BB621" s="714"/>
      <c r="BC621" s="714"/>
      <c r="BD621" s="593"/>
      <c r="BE621" s="714"/>
      <c r="BF621" s="714"/>
      <c r="BG621" s="714"/>
      <c r="BH621" s="714"/>
      <c r="BI621" s="714"/>
      <c r="BJ621" s="714"/>
      <c r="BK621" s="593"/>
      <c r="BL621" s="714"/>
      <c r="BM621" s="714"/>
      <c r="BN621" s="714"/>
      <c r="BO621" s="714"/>
      <c r="BP621" s="714"/>
      <c r="BQ621" s="593"/>
      <c r="BR621" s="593"/>
      <c r="BS621" s="714"/>
      <c r="BT621" s="714"/>
      <c r="BU621" s="714"/>
      <c r="BV621" s="714"/>
      <c r="BW621" s="593"/>
      <c r="BX621" s="714"/>
      <c r="BY621" s="714"/>
      <c r="BZ621" s="714"/>
      <c r="CA621" s="714"/>
      <c r="CB621" s="714"/>
      <c r="CC621" s="714"/>
      <c r="CD621" s="759"/>
      <c r="CE621" s="714"/>
      <c r="CF621" s="765"/>
      <c r="CG621" s="765"/>
      <c r="CH621" s="765"/>
      <c r="CI621" s="765"/>
      <c r="CJ621" s="765"/>
      <c r="CK621" s="765"/>
      <c r="CL621" s="714"/>
      <c r="CM621" s="714"/>
      <c r="CN621" s="714"/>
      <c r="CO621" s="714"/>
      <c r="CP621" s="714"/>
      <c r="CQ621" s="714"/>
      <c r="CR621" s="714"/>
      <c r="CS621" s="714"/>
      <c r="CT621" s="766"/>
      <c r="CU621" s="766"/>
      <c r="CV621" s="766"/>
    </row>
    <row r="622" ht="15.75" customHeight="1">
      <c r="A622" s="714"/>
      <c r="B622" s="760"/>
      <c r="C622" s="593"/>
      <c r="D622" s="593"/>
      <c r="E622" s="593"/>
      <c r="F622" s="593"/>
      <c r="G622" s="761"/>
      <c r="H622" s="761"/>
      <c r="I622" s="761"/>
      <c r="J622" s="761"/>
      <c r="K622" s="761"/>
      <c r="L622" s="761"/>
      <c r="M622" s="762"/>
      <c r="N622" s="714"/>
      <c r="O622" s="714"/>
      <c r="P622" s="714"/>
      <c r="Q622" s="714"/>
      <c r="R622" s="714"/>
      <c r="S622" s="714"/>
      <c r="T622" s="763"/>
      <c r="U622" s="714"/>
      <c r="V622" s="762"/>
      <c r="W622" s="714"/>
      <c r="X622" s="762"/>
      <c r="Y622" s="762"/>
      <c r="Z622" s="762"/>
      <c r="AA622" s="714"/>
      <c r="AB622" s="762"/>
      <c r="AC622" s="714"/>
      <c r="AD622" s="714"/>
      <c r="AE622" s="714"/>
      <c r="AF622" s="714"/>
      <c r="AG622" s="714"/>
      <c r="AH622" s="714"/>
      <c r="AI622" s="714"/>
      <c r="AJ622" s="714"/>
      <c r="AK622" s="714"/>
      <c r="AL622" s="761"/>
      <c r="AM622" s="762"/>
      <c r="AN622" s="762"/>
      <c r="AO622" s="761"/>
      <c r="AP622" s="761"/>
      <c r="AQ622" s="762"/>
      <c r="AR622" s="593"/>
      <c r="AS622" s="714"/>
      <c r="AT622" s="714"/>
      <c r="AU622" s="714"/>
      <c r="AV622" s="714"/>
      <c r="AW622" s="714"/>
      <c r="AX622" s="593"/>
      <c r="AY622" s="714"/>
      <c r="AZ622" s="714"/>
      <c r="BA622" s="714"/>
      <c r="BB622" s="714"/>
      <c r="BC622" s="714"/>
      <c r="BD622" s="593"/>
      <c r="BE622" s="714"/>
      <c r="BF622" s="714"/>
      <c r="BG622" s="714"/>
      <c r="BH622" s="714"/>
      <c r="BI622" s="714"/>
      <c r="BJ622" s="714"/>
      <c r="BK622" s="593"/>
      <c r="BL622" s="714"/>
      <c r="BM622" s="714"/>
      <c r="BN622" s="714"/>
      <c r="BO622" s="714"/>
      <c r="BP622" s="714"/>
      <c r="BQ622" s="593"/>
      <c r="BR622" s="593"/>
      <c r="BS622" s="714"/>
      <c r="BT622" s="714"/>
      <c r="BU622" s="714"/>
      <c r="BV622" s="714"/>
      <c r="BW622" s="593"/>
      <c r="BX622" s="714"/>
      <c r="BY622" s="714"/>
      <c r="BZ622" s="714"/>
      <c r="CA622" s="714"/>
      <c r="CB622" s="714"/>
      <c r="CC622" s="714"/>
      <c r="CD622" s="759"/>
      <c r="CE622" s="714"/>
      <c r="CF622" s="765"/>
      <c r="CG622" s="765"/>
      <c r="CH622" s="765"/>
      <c r="CI622" s="765"/>
      <c r="CJ622" s="765"/>
      <c r="CK622" s="765"/>
      <c r="CL622" s="714"/>
      <c r="CM622" s="714"/>
      <c r="CN622" s="714"/>
      <c r="CO622" s="714"/>
      <c r="CP622" s="714"/>
      <c r="CQ622" s="714"/>
      <c r="CR622" s="714"/>
      <c r="CS622" s="714"/>
      <c r="CT622" s="766"/>
      <c r="CU622" s="766"/>
      <c r="CV622" s="766"/>
    </row>
    <row r="623" ht="15.75" customHeight="1">
      <c r="A623" s="714"/>
      <c r="B623" s="760"/>
      <c r="C623" s="593"/>
      <c r="D623" s="593"/>
      <c r="E623" s="593"/>
      <c r="F623" s="593"/>
      <c r="G623" s="761"/>
      <c r="H623" s="761"/>
      <c r="I623" s="761"/>
      <c r="J623" s="761"/>
      <c r="K623" s="761"/>
      <c r="L623" s="761"/>
      <c r="M623" s="762"/>
      <c r="N623" s="714"/>
      <c r="O623" s="714"/>
      <c r="P623" s="714"/>
      <c r="Q623" s="714"/>
      <c r="R623" s="714"/>
      <c r="S623" s="714"/>
      <c r="T623" s="763"/>
      <c r="U623" s="714"/>
      <c r="V623" s="762"/>
      <c r="W623" s="714"/>
      <c r="X623" s="762"/>
      <c r="Y623" s="762"/>
      <c r="Z623" s="762"/>
      <c r="AA623" s="714"/>
      <c r="AB623" s="762"/>
      <c r="AC623" s="714"/>
      <c r="AD623" s="714"/>
      <c r="AE623" s="714"/>
      <c r="AF623" s="714"/>
      <c r="AG623" s="714"/>
      <c r="AH623" s="714"/>
      <c r="AI623" s="714"/>
      <c r="AJ623" s="714"/>
      <c r="AK623" s="714"/>
      <c r="AL623" s="761"/>
      <c r="AM623" s="762"/>
      <c r="AN623" s="762"/>
      <c r="AO623" s="761"/>
      <c r="AP623" s="761"/>
      <c r="AQ623" s="762"/>
      <c r="AR623" s="593"/>
      <c r="AS623" s="714"/>
      <c r="AT623" s="714"/>
      <c r="AU623" s="714"/>
      <c r="AV623" s="714"/>
      <c r="AW623" s="714"/>
      <c r="AX623" s="593"/>
      <c r="AY623" s="714"/>
      <c r="AZ623" s="714"/>
      <c r="BA623" s="714"/>
      <c r="BB623" s="714"/>
      <c r="BC623" s="714"/>
      <c r="BD623" s="593"/>
      <c r="BE623" s="714"/>
      <c r="BF623" s="714"/>
      <c r="BG623" s="714"/>
      <c r="BH623" s="714"/>
      <c r="BI623" s="714"/>
      <c r="BJ623" s="714"/>
      <c r="BK623" s="593"/>
      <c r="BL623" s="714"/>
      <c r="BM623" s="714"/>
      <c r="BN623" s="714"/>
      <c r="BO623" s="714"/>
      <c r="BP623" s="714"/>
      <c r="BQ623" s="593"/>
      <c r="BR623" s="593"/>
      <c r="BS623" s="714"/>
      <c r="BT623" s="714"/>
      <c r="BU623" s="714"/>
      <c r="BV623" s="714"/>
      <c r="BW623" s="593"/>
      <c r="BX623" s="714"/>
      <c r="BY623" s="714"/>
      <c r="BZ623" s="714"/>
      <c r="CA623" s="714"/>
      <c r="CB623" s="714"/>
      <c r="CC623" s="714"/>
      <c r="CD623" s="759"/>
      <c r="CE623" s="714"/>
      <c r="CF623" s="765"/>
      <c r="CG623" s="765"/>
      <c r="CH623" s="765"/>
      <c r="CI623" s="765"/>
      <c r="CJ623" s="765"/>
      <c r="CK623" s="765"/>
      <c r="CL623" s="714"/>
      <c r="CM623" s="714"/>
      <c r="CN623" s="714"/>
      <c r="CO623" s="714"/>
      <c r="CP623" s="714"/>
      <c r="CQ623" s="714"/>
      <c r="CR623" s="714"/>
      <c r="CS623" s="714"/>
      <c r="CT623" s="766"/>
      <c r="CU623" s="766"/>
      <c r="CV623" s="766"/>
    </row>
    <row r="624" ht="15.75" customHeight="1">
      <c r="A624" s="714"/>
      <c r="B624" s="760"/>
      <c r="C624" s="593"/>
      <c r="D624" s="593"/>
      <c r="E624" s="593"/>
      <c r="F624" s="593"/>
      <c r="G624" s="761"/>
      <c r="H624" s="761"/>
      <c r="I624" s="761"/>
      <c r="J624" s="761"/>
      <c r="K624" s="761"/>
      <c r="L624" s="761"/>
      <c r="M624" s="762"/>
      <c r="N624" s="714"/>
      <c r="O624" s="714"/>
      <c r="P624" s="714"/>
      <c r="Q624" s="714"/>
      <c r="R624" s="714"/>
      <c r="S624" s="714"/>
      <c r="T624" s="763"/>
      <c r="U624" s="714"/>
      <c r="V624" s="762"/>
      <c r="W624" s="714"/>
      <c r="X624" s="762"/>
      <c r="Y624" s="762"/>
      <c r="Z624" s="762"/>
      <c r="AA624" s="714"/>
      <c r="AB624" s="762"/>
      <c r="AC624" s="714"/>
      <c r="AD624" s="714"/>
      <c r="AE624" s="714"/>
      <c r="AF624" s="714"/>
      <c r="AG624" s="714"/>
      <c r="AH624" s="714"/>
      <c r="AI624" s="714"/>
      <c r="AJ624" s="714"/>
      <c r="AK624" s="714"/>
      <c r="AL624" s="761"/>
      <c r="AM624" s="762"/>
      <c r="AN624" s="762"/>
      <c r="AO624" s="761"/>
      <c r="AP624" s="761"/>
      <c r="AQ624" s="762"/>
      <c r="AR624" s="593"/>
      <c r="AS624" s="714"/>
      <c r="AT624" s="714"/>
      <c r="AU624" s="714"/>
      <c r="AV624" s="714"/>
      <c r="AW624" s="714"/>
      <c r="AX624" s="593"/>
      <c r="AY624" s="714"/>
      <c r="AZ624" s="714"/>
      <c r="BA624" s="714"/>
      <c r="BB624" s="714"/>
      <c r="BC624" s="714"/>
      <c r="BD624" s="593"/>
      <c r="BE624" s="714"/>
      <c r="BF624" s="714"/>
      <c r="BG624" s="714"/>
      <c r="BH624" s="714"/>
      <c r="BI624" s="714"/>
      <c r="BJ624" s="714"/>
      <c r="BK624" s="593"/>
      <c r="BL624" s="714"/>
      <c r="BM624" s="714"/>
      <c r="BN624" s="714"/>
      <c r="BO624" s="714"/>
      <c r="BP624" s="714"/>
      <c r="BQ624" s="593"/>
      <c r="BR624" s="593"/>
      <c r="BS624" s="714"/>
      <c r="BT624" s="714"/>
      <c r="BU624" s="714"/>
      <c r="BV624" s="714"/>
      <c r="BW624" s="593"/>
      <c r="BX624" s="714"/>
      <c r="BY624" s="714"/>
      <c r="BZ624" s="714"/>
      <c r="CA624" s="714"/>
      <c r="CB624" s="714"/>
      <c r="CC624" s="714"/>
      <c r="CD624" s="759"/>
      <c r="CE624" s="714"/>
      <c r="CF624" s="765"/>
      <c r="CG624" s="765"/>
      <c r="CH624" s="765"/>
      <c r="CI624" s="765"/>
      <c r="CJ624" s="765"/>
      <c r="CK624" s="765"/>
      <c r="CL624" s="714"/>
      <c r="CM624" s="714"/>
      <c r="CN624" s="714"/>
      <c r="CO624" s="714"/>
      <c r="CP624" s="714"/>
      <c r="CQ624" s="714"/>
      <c r="CR624" s="714"/>
      <c r="CS624" s="714"/>
      <c r="CT624" s="766"/>
      <c r="CU624" s="766"/>
      <c r="CV624" s="766"/>
    </row>
    <row r="625" ht="15.75" customHeight="1">
      <c r="A625" s="714"/>
      <c r="B625" s="760"/>
      <c r="C625" s="593"/>
      <c r="D625" s="593"/>
      <c r="E625" s="593"/>
      <c r="F625" s="593"/>
      <c r="G625" s="761"/>
      <c r="H625" s="761"/>
      <c r="I625" s="761"/>
      <c r="J625" s="761"/>
      <c r="K625" s="761"/>
      <c r="L625" s="761"/>
      <c r="M625" s="762"/>
      <c r="N625" s="714"/>
      <c r="O625" s="714"/>
      <c r="P625" s="714"/>
      <c r="Q625" s="714"/>
      <c r="R625" s="714"/>
      <c r="S625" s="714"/>
      <c r="T625" s="763"/>
      <c r="U625" s="714"/>
      <c r="V625" s="762"/>
      <c r="W625" s="714"/>
      <c r="X625" s="762"/>
      <c r="Y625" s="762"/>
      <c r="Z625" s="762"/>
      <c r="AA625" s="714"/>
      <c r="AB625" s="762"/>
      <c r="AC625" s="714"/>
      <c r="AD625" s="714"/>
      <c r="AE625" s="714"/>
      <c r="AF625" s="714"/>
      <c r="AG625" s="714"/>
      <c r="AH625" s="714"/>
      <c r="AI625" s="714"/>
      <c r="AJ625" s="714"/>
      <c r="AK625" s="714"/>
      <c r="AL625" s="761"/>
      <c r="AM625" s="762"/>
      <c r="AN625" s="762"/>
      <c r="AO625" s="761"/>
      <c r="AP625" s="761"/>
      <c r="AQ625" s="762"/>
      <c r="AR625" s="593"/>
      <c r="AS625" s="714"/>
      <c r="AT625" s="714"/>
      <c r="AU625" s="714"/>
      <c r="AV625" s="714"/>
      <c r="AW625" s="714"/>
      <c r="AX625" s="593"/>
      <c r="AY625" s="714"/>
      <c r="AZ625" s="714"/>
      <c r="BA625" s="714"/>
      <c r="BB625" s="714"/>
      <c r="BC625" s="714"/>
      <c r="BD625" s="593"/>
      <c r="BE625" s="714"/>
      <c r="BF625" s="714"/>
      <c r="BG625" s="714"/>
      <c r="BH625" s="714"/>
      <c r="BI625" s="714"/>
      <c r="BJ625" s="714"/>
      <c r="BK625" s="593"/>
      <c r="BL625" s="714"/>
      <c r="BM625" s="714"/>
      <c r="BN625" s="714"/>
      <c r="BO625" s="714"/>
      <c r="BP625" s="714"/>
      <c r="BQ625" s="593"/>
      <c r="BR625" s="593"/>
      <c r="BS625" s="714"/>
      <c r="BT625" s="714"/>
      <c r="BU625" s="714"/>
      <c r="BV625" s="714"/>
      <c r="BW625" s="593"/>
      <c r="BX625" s="714"/>
      <c r="BY625" s="714"/>
      <c r="BZ625" s="714"/>
      <c r="CA625" s="714"/>
      <c r="CB625" s="714"/>
      <c r="CC625" s="714"/>
      <c r="CD625" s="759"/>
      <c r="CE625" s="714"/>
      <c r="CF625" s="765"/>
      <c r="CG625" s="765"/>
      <c r="CH625" s="765"/>
      <c r="CI625" s="765"/>
      <c r="CJ625" s="765"/>
      <c r="CK625" s="765"/>
      <c r="CL625" s="714"/>
      <c r="CM625" s="714"/>
      <c r="CN625" s="714"/>
      <c r="CO625" s="714"/>
      <c r="CP625" s="714"/>
      <c r="CQ625" s="714"/>
      <c r="CR625" s="714"/>
      <c r="CS625" s="714"/>
      <c r="CT625" s="766"/>
      <c r="CU625" s="766"/>
      <c r="CV625" s="766"/>
    </row>
    <row r="626" ht="15.75" customHeight="1">
      <c r="A626" s="714"/>
      <c r="B626" s="760"/>
      <c r="C626" s="593"/>
      <c r="D626" s="593"/>
      <c r="E626" s="593"/>
      <c r="F626" s="593"/>
      <c r="G626" s="761"/>
      <c r="H626" s="761"/>
      <c r="I626" s="761"/>
      <c r="J626" s="761"/>
      <c r="K626" s="761"/>
      <c r="L626" s="761"/>
      <c r="M626" s="762"/>
      <c r="N626" s="714"/>
      <c r="O626" s="714"/>
      <c r="P626" s="714"/>
      <c r="Q626" s="714"/>
      <c r="R626" s="714"/>
      <c r="S626" s="714"/>
      <c r="T626" s="763"/>
      <c r="U626" s="714"/>
      <c r="V626" s="762"/>
      <c r="W626" s="714"/>
      <c r="X626" s="762"/>
      <c r="Y626" s="762"/>
      <c r="Z626" s="762"/>
      <c r="AA626" s="714"/>
      <c r="AB626" s="762"/>
      <c r="AC626" s="714"/>
      <c r="AD626" s="714"/>
      <c r="AE626" s="714"/>
      <c r="AF626" s="714"/>
      <c r="AG626" s="714"/>
      <c r="AH626" s="714"/>
      <c r="AI626" s="714"/>
      <c r="AJ626" s="714"/>
      <c r="AK626" s="714"/>
      <c r="AL626" s="761"/>
      <c r="AM626" s="762"/>
      <c r="AN626" s="762"/>
      <c r="AO626" s="761"/>
      <c r="AP626" s="761"/>
      <c r="AQ626" s="762"/>
      <c r="AR626" s="593"/>
      <c r="AS626" s="714"/>
      <c r="AT626" s="714"/>
      <c r="AU626" s="714"/>
      <c r="AV626" s="714"/>
      <c r="AW626" s="714"/>
      <c r="AX626" s="593"/>
      <c r="AY626" s="714"/>
      <c r="AZ626" s="714"/>
      <c r="BA626" s="714"/>
      <c r="BB626" s="714"/>
      <c r="BC626" s="714"/>
      <c r="BD626" s="593"/>
      <c r="BE626" s="714"/>
      <c r="BF626" s="714"/>
      <c r="BG626" s="714"/>
      <c r="BH626" s="714"/>
      <c r="BI626" s="714"/>
      <c r="BJ626" s="714"/>
      <c r="BK626" s="593"/>
      <c r="BL626" s="714"/>
      <c r="BM626" s="714"/>
      <c r="BN626" s="714"/>
      <c r="BO626" s="714"/>
      <c r="BP626" s="714"/>
      <c r="BQ626" s="593"/>
      <c r="BR626" s="593"/>
      <c r="BS626" s="714"/>
      <c r="BT626" s="714"/>
      <c r="BU626" s="714"/>
      <c r="BV626" s="714"/>
      <c r="BW626" s="593"/>
      <c r="BX626" s="714"/>
      <c r="BY626" s="714"/>
      <c r="BZ626" s="714"/>
      <c r="CA626" s="714"/>
      <c r="CB626" s="714"/>
      <c r="CC626" s="714"/>
      <c r="CD626" s="759"/>
      <c r="CE626" s="714"/>
      <c r="CF626" s="765"/>
      <c r="CG626" s="765"/>
      <c r="CH626" s="765"/>
      <c r="CI626" s="765"/>
      <c r="CJ626" s="765"/>
      <c r="CK626" s="765"/>
      <c r="CL626" s="714"/>
      <c r="CM626" s="714"/>
      <c r="CN626" s="714"/>
      <c r="CO626" s="714"/>
      <c r="CP626" s="714"/>
      <c r="CQ626" s="714"/>
      <c r="CR626" s="714"/>
      <c r="CS626" s="714"/>
      <c r="CT626" s="766"/>
      <c r="CU626" s="766"/>
      <c r="CV626" s="766"/>
    </row>
    <row r="627" ht="15.75" customHeight="1">
      <c r="A627" s="714"/>
      <c r="B627" s="760"/>
      <c r="C627" s="593"/>
      <c r="D627" s="593"/>
      <c r="E627" s="593"/>
      <c r="F627" s="593"/>
      <c r="G627" s="761"/>
      <c r="H627" s="761"/>
      <c r="I627" s="761"/>
      <c r="J627" s="761"/>
      <c r="K627" s="761"/>
      <c r="L627" s="761"/>
      <c r="M627" s="762"/>
      <c r="N627" s="714"/>
      <c r="O627" s="714"/>
      <c r="P627" s="714"/>
      <c r="Q627" s="714"/>
      <c r="R627" s="714"/>
      <c r="S627" s="714"/>
      <c r="T627" s="763"/>
      <c r="U627" s="714"/>
      <c r="V627" s="762"/>
      <c r="W627" s="714"/>
      <c r="X627" s="762"/>
      <c r="Y627" s="762"/>
      <c r="Z627" s="762"/>
      <c r="AA627" s="714"/>
      <c r="AB627" s="762"/>
      <c r="AC627" s="714"/>
      <c r="AD627" s="714"/>
      <c r="AE627" s="714"/>
      <c r="AF627" s="714"/>
      <c r="AG627" s="714"/>
      <c r="AH627" s="714"/>
      <c r="AI627" s="714"/>
      <c r="AJ627" s="714"/>
      <c r="AK627" s="714"/>
      <c r="AL627" s="761"/>
      <c r="AM627" s="762"/>
      <c r="AN627" s="762"/>
      <c r="AO627" s="761"/>
      <c r="AP627" s="761"/>
      <c r="AQ627" s="762"/>
      <c r="AR627" s="593"/>
      <c r="AS627" s="714"/>
      <c r="AT627" s="714"/>
      <c r="AU627" s="714"/>
      <c r="AV627" s="714"/>
      <c r="AW627" s="714"/>
      <c r="AX627" s="593"/>
      <c r="AY627" s="714"/>
      <c r="AZ627" s="714"/>
      <c r="BA627" s="714"/>
      <c r="BB627" s="714"/>
      <c r="BC627" s="714"/>
      <c r="BD627" s="593"/>
      <c r="BE627" s="714"/>
      <c r="BF627" s="714"/>
      <c r="BG627" s="714"/>
      <c r="BH627" s="714"/>
      <c r="BI627" s="714"/>
      <c r="BJ627" s="714"/>
      <c r="BK627" s="593"/>
      <c r="BL627" s="714"/>
      <c r="BM627" s="714"/>
      <c r="BN627" s="714"/>
      <c r="BO627" s="714"/>
      <c r="BP627" s="714"/>
      <c r="BQ627" s="593"/>
      <c r="BR627" s="593"/>
      <c r="BS627" s="714"/>
      <c r="BT627" s="714"/>
      <c r="BU627" s="714"/>
      <c r="BV627" s="714"/>
      <c r="BW627" s="593"/>
      <c r="BX627" s="714"/>
      <c r="BY627" s="714"/>
      <c r="BZ627" s="714"/>
      <c r="CA627" s="714"/>
      <c r="CB627" s="714"/>
      <c r="CC627" s="714"/>
      <c r="CD627" s="759"/>
      <c r="CE627" s="714"/>
      <c r="CF627" s="765"/>
      <c r="CG627" s="765"/>
      <c r="CH627" s="765"/>
      <c r="CI627" s="765"/>
      <c r="CJ627" s="765"/>
      <c r="CK627" s="765"/>
      <c r="CL627" s="714"/>
      <c r="CM627" s="714"/>
      <c r="CN627" s="714"/>
      <c r="CO627" s="714"/>
      <c r="CP627" s="714"/>
      <c r="CQ627" s="714"/>
      <c r="CR627" s="714"/>
      <c r="CS627" s="714"/>
      <c r="CT627" s="766"/>
      <c r="CU627" s="766"/>
      <c r="CV627" s="766"/>
    </row>
    <row r="628" ht="15.75" customHeight="1">
      <c r="A628" s="714"/>
      <c r="B628" s="760"/>
      <c r="C628" s="593"/>
      <c r="D628" s="593"/>
      <c r="E628" s="593"/>
      <c r="F628" s="593"/>
      <c r="G628" s="761"/>
      <c r="H628" s="761"/>
      <c r="I628" s="761"/>
      <c r="J628" s="761"/>
      <c r="K628" s="761"/>
      <c r="L628" s="761"/>
      <c r="M628" s="762"/>
      <c r="N628" s="714"/>
      <c r="O628" s="714"/>
      <c r="P628" s="714"/>
      <c r="Q628" s="714"/>
      <c r="R628" s="714"/>
      <c r="S628" s="714"/>
      <c r="T628" s="763"/>
      <c r="U628" s="714"/>
      <c r="V628" s="762"/>
      <c r="W628" s="714"/>
      <c r="X628" s="762"/>
      <c r="Y628" s="762"/>
      <c r="Z628" s="762"/>
      <c r="AA628" s="714"/>
      <c r="AB628" s="762"/>
      <c r="AC628" s="714"/>
      <c r="AD628" s="714"/>
      <c r="AE628" s="714"/>
      <c r="AF628" s="714"/>
      <c r="AG628" s="714"/>
      <c r="AH628" s="714"/>
      <c r="AI628" s="714"/>
      <c r="AJ628" s="714"/>
      <c r="AK628" s="714"/>
      <c r="AL628" s="761"/>
      <c r="AM628" s="762"/>
      <c r="AN628" s="762"/>
      <c r="AO628" s="761"/>
      <c r="AP628" s="761"/>
      <c r="AQ628" s="762"/>
      <c r="AR628" s="593"/>
      <c r="AS628" s="714"/>
      <c r="AT628" s="714"/>
      <c r="AU628" s="714"/>
      <c r="AV628" s="714"/>
      <c r="AW628" s="714"/>
      <c r="AX628" s="593"/>
      <c r="AY628" s="714"/>
      <c r="AZ628" s="714"/>
      <c r="BA628" s="714"/>
      <c r="BB628" s="714"/>
      <c r="BC628" s="714"/>
      <c r="BD628" s="593"/>
      <c r="BE628" s="714"/>
      <c r="BF628" s="714"/>
      <c r="BG628" s="714"/>
      <c r="BH628" s="714"/>
      <c r="BI628" s="714"/>
      <c r="BJ628" s="714"/>
      <c r="BK628" s="593"/>
      <c r="BL628" s="714"/>
      <c r="BM628" s="714"/>
      <c r="BN628" s="714"/>
      <c r="BO628" s="714"/>
      <c r="BP628" s="714"/>
      <c r="BQ628" s="593"/>
      <c r="BR628" s="593"/>
      <c r="BS628" s="714"/>
      <c r="BT628" s="714"/>
      <c r="BU628" s="714"/>
      <c r="BV628" s="714"/>
      <c r="BW628" s="593"/>
      <c r="BX628" s="714"/>
      <c r="BY628" s="714"/>
      <c r="BZ628" s="714"/>
      <c r="CA628" s="714"/>
      <c r="CB628" s="714"/>
      <c r="CC628" s="714"/>
      <c r="CD628" s="759"/>
      <c r="CE628" s="714"/>
      <c r="CF628" s="765"/>
      <c r="CG628" s="765"/>
      <c r="CH628" s="765"/>
      <c r="CI628" s="765"/>
      <c r="CJ628" s="765"/>
      <c r="CK628" s="765"/>
      <c r="CL628" s="714"/>
      <c r="CM628" s="714"/>
      <c r="CN628" s="714"/>
      <c r="CO628" s="714"/>
      <c r="CP628" s="714"/>
      <c r="CQ628" s="714"/>
      <c r="CR628" s="714"/>
      <c r="CS628" s="714"/>
      <c r="CT628" s="766"/>
      <c r="CU628" s="766"/>
      <c r="CV628" s="766"/>
    </row>
    <row r="629" ht="15.75" customHeight="1">
      <c r="A629" s="714"/>
      <c r="B629" s="760"/>
      <c r="C629" s="593"/>
      <c r="D629" s="593"/>
      <c r="E629" s="593"/>
      <c r="F629" s="593"/>
      <c r="G629" s="761"/>
      <c r="H629" s="761"/>
      <c r="I629" s="761"/>
      <c r="J629" s="761"/>
      <c r="K629" s="761"/>
      <c r="L629" s="761"/>
      <c r="M629" s="762"/>
      <c r="N629" s="714"/>
      <c r="O629" s="714"/>
      <c r="P629" s="714"/>
      <c r="Q629" s="714"/>
      <c r="R629" s="714"/>
      <c r="S629" s="714"/>
      <c r="T629" s="763"/>
      <c r="U629" s="714"/>
      <c r="V629" s="762"/>
      <c r="W629" s="714"/>
      <c r="X629" s="762"/>
      <c r="Y629" s="762"/>
      <c r="Z629" s="762"/>
      <c r="AA629" s="714"/>
      <c r="AB629" s="762"/>
      <c r="AC629" s="714"/>
      <c r="AD629" s="714"/>
      <c r="AE629" s="714"/>
      <c r="AF629" s="714"/>
      <c r="AG629" s="714"/>
      <c r="AH629" s="714"/>
      <c r="AI629" s="714"/>
      <c r="AJ629" s="714"/>
      <c r="AK629" s="714"/>
      <c r="AL629" s="761"/>
      <c r="AM629" s="762"/>
      <c r="AN629" s="762"/>
      <c r="AO629" s="761"/>
      <c r="AP629" s="761"/>
      <c r="AQ629" s="762"/>
      <c r="AR629" s="593"/>
      <c r="AS629" s="714"/>
      <c r="AT629" s="714"/>
      <c r="AU629" s="714"/>
      <c r="AV629" s="714"/>
      <c r="AW629" s="714"/>
      <c r="AX629" s="593"/>
      <c r="AY629" s="714"/>
      <c r="AZ629" s="714"/>
      <c r="BA629" s="714"/>
      <c r="BB629" s="714"/>
      <c r="BC629" s="714"/>
      <c r="BD629" s="593"/>
      <c r="BE629" s="714"/>
      <c r="BF629" s="714"/>
      <c r="BG629" s="714"/>
      <c r="BH629" s="714"/>
      <c r="BI629" s="714"/>
      <c r="BJ629" s="714"/>
      <c r="BK629" s="593"/>
      <c r="BL629" s="714"/>
      <c r="BM629" s="714"/>
      <c r="BN629" s="714"/>
      <c r="BO629" s="714"/>
      <c r="BP629" s="714"/>
      <c r="BQ629" s="593"/>
      <c r="BR629" s="593"/>
      <c r="BS629" s="714"/>
      <c r="BT629" s="714"/>
      <c r="BU629" s="714"/>
      <c r="BV629" s="714"/>
      <c r="BW629" s="593"/>
      <c r="BX629" s="714"/>
      <c r="BY629" s="714"/>
      <c r="BZ629" s="714"/>
      <c r="CA629" s="714"/>
      <c r="CB629" s="714"/>
      <c r="CC629" s="714"/>
      <c r="CD629" s="759"/>
      <c r="CE629" s="714"/>
      <c r="CF629" s="765"/>
      <c r="CG629" s="765"/>
      <c r="CH629" s="765"/>
      <c r="CI629" s="765"/>
      <c r="CJ629" s="765"/>
      <c r="CK629" s="765"/>
      <c r="CL629" s="714"/>
      <c r="CM629" s="714"/>
      <c r="CN629" s="714"/>
      <c r="CO629" s="714"/>
      <c r="CP629" s="714"/>
      <c r="CQ629" s="714"/>
      <c r="CR629" s="714"/>
      <c r="CS629" s="714"/>
      <c r="CT629" s="766"/>
      <c r="CU629" s="766"/>
      <c r="CV629" s="766"/>
    </row>
    <row r="630" ht="15.75" customHeight="1">
      <c r="A630" s="714"/>
      <c r="B630" s="760"/>
      <c r="C630" s="593"/>
      <c r="D630" s="593"/>
      <c r="E630" s="593"/>
      <c r="F630" s="593"/>
      <c r="G630" s="761"/>
      <c r="H630" s="761"/>
      <c r="I630" s="761"/>
      <c r="J630" s="761"/>
      <c r="K630" s="761"/>
      <c r="L630" s="761"/>
      <c r="M630" s="762"/>
      <c r="N630" s="714"/>
      <c r="O630" s="714"/>
      <c r="P630" s="714"/>
      <c r="Q630" s="714"/>
      <c r="R630" s="714"/>
      <c r="S630" s="714"/>
      <c r="T630" s="763"/>
      <c r="U630" s="714"/>
      <c r="V630" s="762"/>
      <c r="W630" s="714"/>
      <c r="X630" s="762"/>
      <c r="Y630" s="762"/>
      <c r="Z630" s="762"/>
      <c r="AA630" s="714"/>
      <c r="AB630" s="762"/>
      <c r="AC630" s="714"/>
      <c r="AD630" s="714"/>
      <c r="AE630" s="714"/>
      <c r="AF630" s="714"/>
      <c r="AG630" s="714"/>
      <c r="AH630" s="714"/>
      <c r="AI630" s="714"/>
      <c r="AJ630" s="714"/>
      <c r="AK630" s="714"/>
      <c r="AL630" s="761"/>
      <c r="AM630" s="762"/>
      <c r="AN630" s="762"/>
      <c r="AO630" s="761"/>
      <c r="AP630" s="761"/>
      <c r="AQ630" s="762"/>
      <c r="AR630" s="593"/>
      <c r="AS630" s="714"/>
      <c r="AT630" s="714"/>
      <c r="AU630" s="714"/>
      <c r="AV630" s="714"/>
      <c r="AW630" s="714"/>
      <c r="AX630" s="593"/>
      <c r="AY630" s="714"/>
      <c r="AZ630" s="714"/>
      <c r="BA630" s="714"/>
      <c r="BB630" s="714"/>
      <c r="BC630" s="714"/>
      <c r="BD630" s="593"/>
      <c r="BE630" s="714"/>
      <c r="BF630" s="714"/>
      <c r="BG630" s="714"/>
      <c r="BH630" s="714"/>
      <c r="BI630" s="714"/>
      <c r="BJ630" s="714"/>
      <c r="BK630" s="593"/>
      <c r="BL630" s="714"/>
      <c r="BM630" s="714"/>
      <c r="BN630" s="714"/>
      <c r="BO630" s="714"/>
      <c r="BP630" s="714"/>
      <c r="BQ630" s="593"/>
      <c r="BR630" s="593"/>
      <c r="BS630" s="714"/>
      <c r="BT630" s="714"/>
      <c r="BU630" s="714"/>
      <c r="BV630" s="714"/>
      <c r="BW630" s="593"/>
      <c r="BX630" s="714"/>
      <c r="BY630" s="714"/>
      <c r="BZ630" s="714"/>
      <c r="CA630" s="714"/>
      <c r="CB630" s="714"/>
      <c r="CC630" s="714"/>
      <c r="CD630" s="759"/>
      <c r="CE630" s="714"/>
      <c r="CF630" s="765"/>
      <c r="CG630" s="765"/>
      <c r="CH630" s="765"/>
      <c r="CI630" s="765"/>
      <c r="CJ630" s="765"/>
      <c r="CK630" s="765"/>
      <c r="CL630" s="714"/>
      <c r="CM630" s="714"/>
      <c r="CN630" s="714"/>
      <c r="CO630" s="714"/>
      <c r="CP630" s="714"/>
      <c r="CQ630" s="714"/>
      <c r="CR630" s="714"/>
      <c r="CS630" s="714"/>
      <c r="CT630" s="766"/>
      <c r="CU630" s="766"/>
      <c r="CV630" s="766"/>
    </row>
    <row r="631" ht="15.75" customHeight="1">
      <c r="A631" s="714"/>
      <c r="B631" s="760"/>
      <c r="C631" s="593"/>
      <c r="D631" s="593"/>
      <c r="E631" s="593"/>
      <c r="F631" s="593"/>
      <c r="G631" s="761"/>
      <c r="H631" s="761"/>
      <c r="I631" s="761"/>
      <c r="J631" s="761"/>
      <c r="K631" s="761"/>
      <c r="L631" s="761"/>
      <c r="M631" s="762"/>
      <c r="N631" s="714"/>
      <c r="O631" s="714"/>
      <c r="P631" s="714"/>
      <c r="Q631" s="714"/>
      <c r="R631" s="714"/>
      <c r="S631" s="714"/>
      <c r="T631" s="763"/>
      <c r="U631" s="714"/>
      <c r="V631" s="762"/>
      <c r="W631" s="714"/>
      <c r="X631" s="762"/>
      <c r="Y631" s="762"/>
      <c r="Z631" s="762"/>
      <c r="AA631" s="714"/>
      <c r="AB631" s="762"/>
      <c r="AC631" s="714"/>
      <c r="AD631" s="714"/>
      <c r="AE631" s="714"/>
      <c r="AF631" s="714"/>
      <c r="AG631" s="714"/>
      <c r="AH631" s="714"/>
      <c r="AI631" s="714"/>
      <c r="AJ631" s="714"/>
      <c r="AK631" s="714"/>
      <c r="AL631" s="761"/>
      <c r="AM631" s="762"/>
      <c r="AN631" s="762"/>
      <c r="AO631" s="761"/>
      <c r="AP631" s="761"/>
      <c r="AQ631" s="762"/>
      <c r="AR631" s="593"/>
      <c r="AS631" s="714"/>
      <c r="AT631" s="714"/>
      <c r="AU631" s="714"/>
      <c r="AV631" s="714"/>
      <c r="AW631" s="714"/>
      <c r="AX631" s="593"/>
      <c r="AY631" s="714"/>
      <c r="AZ631" s="714"/>
      <c r="BA631" s="714"/>
      <c r="BB631" s="714"/>
      <c r="BC631" s="714"/>
      <c r="BD631" s="593"/>
      <c r="BE631" s="714"/>
      <c r="BF631" s="714"/>
      <c r="BG631" s="714"/>
      <c r="BH631" s="714"/>
      <c r="BI631" s="714"/>
      <c r="BJ631" s="714"/>
      <c r="BK631" s="593"/>
      <c r="BL631" s="714"/>
      <c r="BM631" s="714"/>
      <c r="BN631" s="714"/>
      <c r="BO631" s="714"/>
      <c r="BP631" s="714"/>
      <c r="BQ631" s="593"/>
      <c r="BR631" s="593"/>
      <c r="BS631" s="714"/>
      <c r="BT631" s="714"/>
      <c r="BU631" s="714"/>
      <c r="BV631" s="714"/>
      <c r="BW631" s="593"/>
      <c r="BX631" s="714"/>
      <c r="BY631" s="714"/>
      <c r="BZ631" s="714"/>
      <c r="CA631" s="714"/>
      <c r="CB631" s="714"/>
      <c r="CC631" s="714"/>
      <c r="CD631" s="759"/>
      <c r="CE631" s="714"/>
      <c r="CF631" s="765"/>
      <c r="CG631" s="765"/>
      <c r="CH631" s="765"/>
      <c r="CI631" s="765"/>
      <c r="CJ631" s="765"/>
      <c r="CK631" s="765"/>
      <c r="CL631" s="714"/>
      <c r="CM631" s="714"/>
      <c r="CN631" s="714"/>
      <c r="CO631" s="714"/>
      <c r="CP631" s="714"/>
      <c r="CQ631" s="714"/>
      <c r="CR631" s="714"/>
      <c r="CS631" s="714"/>
      <c r="CT631" s="766"/>
      <c r="CU631" s="766"/>
      <c r="CV631" s="766"/>
    </row>
    <row r="632" ht="15.75" customHeight="1">
      <c r="A632" s="714"/>
      <c r="B632" s="760"/>
      <c r="C632" s="593"/>
      <c r="D632" s="593"/>
      <c r="E632" s="593"/>
      <c r="F632" s="593"/>
      <c r="G632" s="761"/>
      <c r="H632" s="761"/>
      <c r="I632" s="761"/>
      <c r="J632" s="761"/>
      <c r="K632" s="761"/>
      <c r="L632" s="761"/>
      <c r="M632" s="762"/>
      <c r="N632" s="714"/>
      <c r="O632" s="714"/>
      <c r="P632" s="714"/>
      <c r="Q632" s="714"/>
      <c r="R632" s="714"/>
      <c r="S632" s="714"/>
      <c r="T632" s="763"/>
      <c r="U632" s="714"/>
      <c r="V632" s="762"/>
      <c r="W632" s="714"/>
      <c r="X632" s="762"/>
      <c r="Y632" s="762"/>
      <c r="Z632" s="762"/>
      <c r="AA632" s="714"/>
      <c r="AB632" s="762"/>
      <c r="AC632" s="714"/>
      <c r="AD632" s="714"/>
      <c r="AE632" s="714"/>
      <c r="AF632" s="714"/>
      <c r="AG632" s="714"/>
      <c r="AH632" s="714"/>
      <c r="AI632" s="714"/>
      <c r="AJ632" s="714"/>
      <c r="AK632" s="714"/>
      <c r="AL632" s="761"/>
      <c r="AM632" s="762"/>
      <c r="AN632" s="762"/>
      <c r="AO632" s="761"/>
      <c r="AP632" s="761"/>
      <c r="AQ632" s="762"/>
      <c r="AR632" s="593"/>
      <c r="AS632" s="714"/>
      <c r="AT632" s="714"/>
      <c r="AU632" s="714"/>
      <c r="AV632" s="714"/>
      <c r="AW632" s="714"/>
      <c r="AX632" s="593"/>
      <c r="AY632" s="714"/>
      <c r="AZ632" s="714"/>
      <c r="BA632" s="714"/>
      <c r="BB632" s="714"/>
      <c r="BC632" s="714"/>
      <c r="BD632" s="593"/>
      <c r="BE632" s="714"/>
      <c r="BF632" s="714"/>
      <c r="BG632" s="714"/>
      <c r="BH632" s="714"/>
      <c r="BI632" s="714"/>
      <c r="BJ632" s="714"/>
      <c r="BK632" s="593"/>
      <c r="BL632" s="714"/>
      <c r="BM632" s="714"/>
      <c r="BN632" s="714"/>
      <c r="BO632" s="714"/>
      <c r="BP632" s="714"/>
      <c r="BQ632" s="593"/>
      <c r="BR632" s="593"/>
      <c r="BS632" s="714"/>
      <c r="BT632" s="714"/>
      <c r="BU632" s="714"/>
      <c r="BV632" s="714"/>
      <c r="BW632" s="593"/>
      <c r="BX632" s="714"/>
      <c r="BY632" s="714"/>
      <c r="BZ632" s="714"/>
      <c r="CA632" s="714"/>
      <c r="CB632" s="714"/>
      <c r="CC632" s="714"/>
      <c r="CD632" s="759"/>
      <c r="CE632" s="714"/>
      <c r="CF632" s="765"/>
      <c r="CG632" s="765"/>
      <c r="CH632" s="765"/>
      <c r="CI632" s="765"/>
      <c r="CJ632" s="765"/>
      <c r="CK632" s="765"/>
      <c r="CL632" s="714"/>
      <c r="CM632" s="714"/>
      <c r="CN632" s="714"/>
      <c r="CO632" s="714"/>
      <c r="CP632" s="714"/>
      <c r="CQ632" s="714"/>
      <c r="CR632" s="714"/>
      <c r="CS632" s="714"/>
      <c r="CT632" s="766"/>
      <c r="CU632" s="766"/>
      <c r="CV632" s="766"/>
    </row>
    <row r="633" ht="15.75" customHeight="1">
      <c r="A633" s="714"/>
      <c r="B633" s="760"/>
      <c r="C633" s="593"/>
      <c r="D633" s="593"/>
      <c r="E633" s="593"/>
      <c r="F633" s="593"/>
      <c r="G633" s="761"/>
      <c r="H633" s="761"/>
      <c r="I633" s="761"/>
      <c r="J633" s="761"/>
      <c r="K633" s="761"/>
      <c r="L633" s="761"/>
      <c r="M633" s="762"/>
      <c r="N633" s="714"/>
      <c r="O633" s="714"/>
      <c r="P633" s="714"/>
      <c r="Q633" s="714"/>
      <c r="R633" s="714"/>
      <c r="S633" s="714"/>
      <c r="T633" s="763"/>
      <c r="U633" s="714"/>
      <c r="V633" s="762"/>
      <c r="W633" s="714"/>
      <c r="X633" s="762"/>
      <c r="Y633" s="762"/>
      <c r="Z633" s="762"/>
      <c r="AA633" s="714"/>
      <c r="AB633" s="762"/>
      <c r="AC633" s="714"/>
      <c r="AD633" s="714"/>
      <c r="AE633" s="714"/>
      <c r="AF633" s="714"/>
      <c r="AG633" s="714"/>
      <c r="AH633" s="714"/>
      <c r="AI633" s="714"/>
      <c r="AJ633" s="714"/>
      <c r="AK633" s="714"/>
      <c r="AL633" s="761"/>
      <c r="AM633" s="762"/>
      <c r="AN633" s="762"/>
      <c r="AO633" s="761"/>
      <c r="AP633" s="761"/>
      <c r="AQ633" s="762"/>
      <c r="AR633" s="593"/>
      <c r="AS633" s="714"/>
      <c r="AT633" s="714"/>
      <c r="AU633" s="714"/>
      <c r="AV633" s="714"/>
      <c r="AW633" s="714"/>
      <c r="AX633" s="593"/>
      <c r="AY633" s="714"/>
      <c r="AZ633" s="714"/>
      <c r="BA633" s="714"/>
      <c r="BB633" s="714"/>
      <c r="BC633" s="714"/>
      <c r="BD633" s="593"/>
      <c r="BE633" s="714"/>
      <c r="BF633" s="714"/>
      <c r="BG633" s="714"/>
      <c r="BH633" s="714"/>
      <c r="BI633" s="714"/>
      <c r="BJ633" s="714"/>
      <c r="BK633" s="593"/>
      <c r="BL633" s="714"/>
      <c r="BM633" s="714"/>
      <c r="BN633" s="714"/>
      <c r="BO633" s="714"/>
      <c r="BP633" s="714"/>
      <c r="BQ633" s="593"/>
      <c r="BR633" s="593"/>
      <c r="BS633" s="714"/>
      <c r="BT633" s="714"/>
      <c r="BU633" s="714"/>
      <c r="BV633" s="714"/>
      <c r="BW633" s="593"/>
      <c r="BX633" s="714"/>
      <c r="BY633" s="714"/>
      <c r="BZ633" s="714"/>
      <c r="CA633" s="714"/>
      <c r="CB633" s="714"/>
      <c r="CC633" s="714"/>
      <c r="CD633" s="759"/>
      <c r="CE633" s="714"/>
      <c r="CF633" s="765"/>
      <c r="CG633" s="765"/>
      <c r="CH633" s="765"/>
      <c r="CI633" s="765"/>
      <c r="CJ633" s="765"/>
      <c r="CK633" s="765"/>
      <c r="CL633" s="714"/>
      <c r="CM633" s="714"/>
      <c r="CN633" s="714"/>
      <c r="CO633" s="714"/>
      <c r="CP633" s="714"/>
      <c r="CQ633" s="714"/>
      <c r="CR633" s="714"/>
      <c r="CS633" s="714"/>
      <c r="CT633" s="766"/>
      <c r="CU633" s="766"/>
      <c r="CV633" s="766"/>
    </row>
    <row r="634" ht="15.75" customHeight="1">
      <c r="A634" s="714"/>
      <c r="B634" s="760"/>
      <c r="C634" s="593"/>
      <c r="D634" s="593"/>
      <c r="E634" s="593"/>
      <c r="F634" s="593"/>
      <c r="G634" s="761"/>
      <c r="H634" s="761"/>
      <c r="I634" s="761"/>
      <c r="J634" s="761"/>
      <c r="K634" s="761"/>
      <c r="L634" s="761"/>
      <c r="M634" s="762"/>
      <c r="N634" s="714"/>
      <c r="O634" s="714"/>
      <c r="P634" s="714"/>
      <c r="Q634" s="714"/>
      <c r="R634" s="714"/>
      <c r="S634" s="714"/>
      <c r="T634" s="763"/>
      <c r="U634" s="714"/>
      <c r="V634" s="762"/>
      <c r="W634" s="714"/>
      <c r="X634" s="762"/>
      <c r="Y634" s="762"/>
      <c r="Z634" s="762"/>
      <c r="AA634" s="714"/>
      <c r="AB634" s="762"/>
      <c r="AC634" s="714"/>
      <c r="AD634" s="714"/>
      <c r="AE634" s="714"/>
      <c r="AF634" s="714"/>
      <c r="AG634" s="714"/>
      <c r="AH634" s="714"/>
      <c r="AI634" s="714"/>
      <c r="AJ634" s="714"/>
      <c r="AK634" s="714"/>
      <c r="AL634" s="761"/>
      <c r="AM634" s="762"/>
      <c r="AN634" s="762"/>
      <c r="AO634" s="761"/>
      <c r="AP634" s="761"/>
      <c r="AQ634" s="762"/>
      <c r="AR634" s="593"/>
      <c r="AS634" s="714"/>
      <c r="AT634" s="714"/>
      <c r="AU634" s="714"/>
      <c r="AV634" s="714"/>
      <c r="AW634" s="714"/>
      <c r="AX634" s="593"/>
      <c r="AY634" s="714"/>
      <c r="AZ634" s="714"/>
      <c r="BA634" s="714"/>
      <c r="BB634" s="714"/>
      <c r="BC634" s="714"/>
      <c r="BD634" s="593"/>
      <c r="BE634" s="714"/>
      <c r="BF634" s="714"/>
      <c r="BG634" s="714"/>
      <c r="BH634" s="714"/>
      <c r="BI634" s="714"/>
      <c r="BJ634" s="714"/>
      <c r="BK634" s="593"/>
      <c r="BL634" s="714"/>
      <c r="BM634" s="714"/>
      <c r="BN634" s="714"/>
      <c r="BO634" s="714"/>
      <c r="BP634" s="714"/>
      <c r="BQ634" s="593"/>
      <c r="BR634" s="593"/>
      <c r="BS634" s="714"/>
      <c r="BT634" s="714"/>
      <c r="BU634" s="714"/>
      <c r="BV634" s="714"/>
      <c r="BW634" s="593"/>
      <c r="BX634" s="714"/>
      <c r="BY634" s="714"/>
      <c r="BZ634" s="714"/>
      <c r="CA634" s="714"/>
      <c r="CB634" s="714"/>
      <c r="CC634" s="714"/>
      <c r="CD634" s="759"/>
      <c r="CE634" s="714"/>
      <c r="CF634" s="765"/>
      <c r="CG634" s="765"/>
      <c r="CH634" s="765"/>
      <c r="CI634" s="765"/>
      <c r="CJ634" s="765"/>
      <c r="CK634" s="765"/>
      <c r="CL634" s="714"/>
      <c r="CM634" s="714"/>
      <c r="CN634" s="714"/>
      <c r="CO634" s="714"/>
      <c r="CP634" s="714"/>
      <c r="CQ634" s="714"/>
      <c r="CR634" s="714"/>
      <c r="CS634" s="714"/>
      <c r="CT634" s="766"/>
      <c r="CU634" s="766"/>
      <c r="CV634" s="766"/>
    </row>
    <row r="635" ht="15.75" customHeight="1">
      <c r="A635" s="714"/>
      <c r="B635" s="760"/>
      <c r="C635" s="593"/>
      <c r="D635" s="593"/>
      <c r="E635" s="593"/>
      <c r="F635" s="593"/>
      <c r="G635" s="761"/>
      <c r="H635" s="761"/>
      <c r="I635" s="761"/>
      <c r="J635" s="761"/>
      <c r="K635" s="761"/>
      <c r="L635" s="761"/>
      <c r="M635" s="762"/>
      <c r="N635" s="714"/>
      <c r="O635" s="714"/>
      <c r="P635" s="714"/>
      <c r="Q635" s="714"/>
      <c r="R635" s="714"/>
      <c r="S635" s="714"/>
      <c r="T635" s="763"/>
      <c r="U635" s="714"/>
      <c r="V635" s="762"/>
      <c r="W635" s="714"/>
      <c r="X635" s="762"/>
      <c r="Y635" s="762"/>
      <c r="Z635" s="762"/>
      <c r="AA635" s="714"/>
      <c r="AB635" s="762"/>
      <c r="AC635" s="714"/>
      <c r="AD635" s="714"/>
      <c r="AE635" s="714"/>
      <c r="AF635" s="714"/>
      <c r="AG635" s="714"/>
      <c r="AH635" s="714"/>
      <c r="AI635" s="714"/>
      <c r="AJ635" s="714"/>
      <c r="AK635" s="714"/>
      <c r="AL635" s="761"/>
      <c r="AM635" s="762"/>
      <c r="AN635" s="762"/>
      <c r="AO635" s="761"/>
      <c r="AP635" s="761"/>
      <c r="AQ635" s="762"/>
      <c r="AR635" s="593"/>
      <c r="AS635" s="714"/>
      <c r="AT635" s="714"/>
      <c r="AU635" s="714"/>
      <c r="AV635" s="714"/>
      <c r="AW635" s="714"/>
      <c r="AX635" s="593"/>
      <c r="AY635" s="714"/>
      <c r="AZ635" s="714"/>
      <c r="BA635" s="714"/>
      <c r="BB635" s="714"/>
      <c r="BC635" s="714"/>
      <c r="BD635" s="593"/>
      <c r="BE635" s="714"/>
      <c r="BF635" s="714"/>
      <c r="BG635" s="714"/>
      <c r="BH635" s="714"/>
      <c r="BI635" s="714"/>
      <c r="BJ635" s="714"/>
      <c r="BK635" s="593"/>
      <c r="BL635" s="714"/>
      <c r="BM635" s="714"/>
      <c r="BN635" s="714"/>
      <c r="BO635" s="714"/>
      <c r="BP635" s="714"/>
      <c r="BQ635" s="593"/>
      <c r="BR635" s="593"/>
      <c r="BS635" s="714"/>
      <c r="BT635" s="714"/>
      <c r="BU635" s="714"/>
      <c r="BV635" s="714"/>
      <c r="BW635" s="593"/>
      <c r="BX635" s="714"/>
      <c r="BY635" s="714"/>
      <c r="BZ635" s="714"/>
      <c r="CA635" s="714"/>
      <c r="CB635" s="714"/>
      <c r="CC635" s="714"/>
      <c r="CD635" s="759"/>
      <c r="CE635" s="714"/>
      <c r="CF635" s="765"/>
      <c r="CG635" s="765"/>
      <c r="CH635" s="765"/>
      <c r="CI635" s="765"/>
      <c r="CJ635" s="765"/>
      <c r="CK635" s="765"/>
      <c r="CL635" s="714"/>
      <c r="CM635" s="714"/>
      <c r="CN635" s="714"/>
      <c r="CO635" s="714"/>
      <c r="CP635" s="714"/>
      <c r="CQ635" s="714"/>
      <c r="CR635" s="714"/>
      <c r="CS635" s="714"/>
      <c r="CT635" s="766"/>
      <c r="CU635" s="766"/>
      <c r="CV635" s="766"/>
    </row>
    <row r="636" ht="15.75" customHeight="1">
      <c r="A636" s="714"/>
      <c r="B636" s="760"/>
      <c r="C636" s="593"/>
      <c r="D636" s="593"/>
      <c r="E636" s="593"/>
      <c r="F636" s="593"/>
      <c r="G636" s="761"/>
      <c r="H636" s="761"/>
      <c r="I636" s="761"/>
      <c r="J636" s="761"/>
      <c r="K636" s="761"/>
      <c r="L636" s="761"/>
      <c r="M636" s="762"/>
      <c r="N636" s="714"/>
      <c r="O636" s="714"/>
      <c r="P636" s="714"/>
      <c r="Q636" s="714"/>
      <c r="R636" s="714"/>
      <c r="S636" s="714"/>
      <c r="T636" s="763"/>
      <c r="U636" s="714"/>
      <c r="V636" s="762"/>
      <c r="W636" s="714"/>
      <c r="X636" s="762"/>
      <c r="Y636" s="762"/>
      <c r="Z636" s="762"/>
      <c r="AA636" s="714"/>
      <c r="AB636" s="762"/>
      <c r="AC636" s="714"/>
      <c r="AD636" s="714"/>
      <c r="AE636" s="714"/>
      <c r="AF636" s="714"/>
      <c r="AG636" s="714"/>
      <c r="AH636" s="714"/>
      <c r="AI636" s="714"/>
      <c r="AJ636" s="714"/>
      <c r="AK636" s="714"/>
      <c r="AL636" s="761"/>
      <c r="AM636" s="762"/>
      <c r="AN636" s="762"/>
      <c r="AO636" s="761"/>
      <c r="AP636" s="761"/>
      <c r="AQ636" s="762"/>
      <c r="AR636" s="593"/>
      <c r="AS636" s="714"/>
      <c r="AT636" s="714"/>
      <c r="AU636" s="714"/>
      <c r="AV636" s="714"/>
      <c r="AW636" s="714"/>
      <c r="AX636" s="593"/>
      <c r="AY636" s="714"/>
      <c r="AZ636" s="714"/>
      <c r="BA636" s="714"/>
      <c r="BB636" s="714"/>
      <c r="BC636" s="714"/>
      <c r="BD636" s="593"/>
      <c r="BE636" s="714"/>
      <c r="BF636" s="714"/>
      <c r="BG636" s="714"/>
      <c r="BH636" s="714"/>
      <c r="BI636" s="714"/>
      <c r="BJ636" s="714"/>
      <c r="BK636" s="593"/>
      <c r="BL636" s="714"/>
      <c r="BM636" s="714"/>
      <c r="BN636" s="714"/>
      <c r="BO636" s="714"/>
      <c r="BP636" s="714"/>
      <c r="BQ636" s="593"/>
      <c r="BR636" s="593"/>
      <c r="BS636" s="714"/>
      <c r="BT636" s="714"/>
      <c r="BU636" s="714"/>
      <c r="BV636" s="714"/>
      <c r="BW636" s="593"/>
      <c r="BX636" s="714"/>
      <c r="BY636" s="714"/>
      <c r="BZ636" s="714"/>
      <c r="CA636" s="714"/>
      <c r="CB636" s="714"/>
      <c r="CC636" s="714"/>
      <c r="CD636" s="759"/>
      <c r="CE636" s="714"/>
      <c r="CF636" s="765"/>
      <c r="CG636" s="765"/>
      <c r="CH636" s="765"/>
      <c r="CI636" s="765"/>
      <c r="CJ636" s="765"/>
      <c r="CK636" s="765"/>
      <c r="CL636" s="714"/>
      <c r="CM636" s="714"/>
      <c r="CN636" s="714"/>
      <c r="CO636" s="714"/>
      <c r="CP636" s="714"/>
      <c r="CQ636" s="714"/>
      <c r="CR636" s="714"/>
      <c r="CS636" s="714"/>
      <c r="CT636" s="766"/>
      <c r="CU636" s="766"/>
      <c r="CV636" s="766"/>
    </row>
    <row r="637" ht="15.75" customHeight="1">
      <c r="A637" s="714"/>
      <c r="B637" s="760"/>
      <c r="C637" s="593"/>
      <c r="D637" s="593"/>
      <c r="E637" s="593"/>
      <c r="F637" s="593"/>
      <c r="G637" s="761"/>
      <c r="H637" s="761"/>
      <c r="I637" s="761"/>
      <c r="J637" s="761"/>
      <c r="K637" s="761"/>
      <c r="L637" s="761"/>
      <c r="M637" s="762"/>
      <c r="N637" s="714"/>
      <c r="O637" s="714"/>
      <c r="P637" s="714"/>
      <c r="Q637" s="714"/>
      <c r="R637" s="714"/>
      <c r="S637" s="714"/>
      <c r="T637" s="763"/>
      <c r="U637" s="714"/>
      <c r="V637" s="762"/>
      <c r="W637" s="714"/>
      <c r="X637" s="762"/>
      <c r="Y637" s="762"/>
      <c r="Z637" s="762"/>
      <c r="AA637" s="714"/>
      <c r="AB637" s="762"/>
      <c r="AC637" s="714"/>
      <c r="AD637" s="714"/>
      <c r="AE637" s="714"/>
      <c r="AF637" s="714"/>
      <c r="AG637" s="714"/>
      <c r="AH637" s="714"/>
      <c r="AI637" s="714"/>
      <c r="AJ637" s="714"/>
      <c r="AK637" s="714"/>
      <c r="AL637" s="761"/>
      <c r="AM637" s="762"/>
      <c r="AN637" s="762"/>
      <c r="AO637" s="761"/>
      <c r="AP637" s="761"/>
      <c r="AQ637" s="762"/>
      <c r="AR637" s="593"/>
      <c r="AS637" s="714"/>
      <c r="AT637" s="714"/>
      <c r="AU637" s="714"/>
      <c r="AV637" s="714"/>
      <c r="AW637" s="714"/>
      <c r="AX637" s="593"/>
      <c r="AY637" s="714"/>
      <c r="AZ637" s="714"/>
      <c r="BA637" s="714"/>
      <c r="BB637" s="714"/>
      <c r="BC637" s="714"/>
      <c r="BD637" s="593"/>
      <c r="BE637" s="714"/>
      <c r="BF637" s="714"/>
      <c r="BG637" s="714"/>
      <c r="BH637" s="714"/>
      <c r="BI637" s="714"/>
      <c r="BJ637" s="714"/>
      <c r="BK637" s="593"/>
      <c r="BL637" s="714"/>
      <c r="BM637" s="714"/>
      <c r="BN637" s="714"/>
      <c r="BO637" s="714"/>
      <c r="BP637" s="714"/>
      <c r="BQ637" s="593"/>
      <c r="BR637" s="593"/>
      <c r="BS637" s="714"/>
      <c r="BT637" s="714"/>
      <c r="BU637" s="714"/>
      <c r="BV637" s="714"/>
      <c r="BW637" s="593"/>
      <c r="BX637" s="714"/>
      <c r="BY637" s="714"/>
      <c r="BZ637" s="714"/>
      <c r="CA637" s="714"/>
      <c r="CB637" s="714"/>
      <c r="CC637" s="714"/>
      <c r="CD637" s="759"/>
      <c r="CE637" s="714"/>
      <c r="CF637" s="765"/>
      <c r="CG637" s="765"/>
      <c r="CH637" s="765"/>
      <c r="CI637" s="765"/>
      <c r="CJ637" s="765"/>
      <c r="CK637" s="765"/>
      <c r="CL637" s="714"/>
      <c r="CM637" s="714"/>
      <c r="CN637" s="714"/>
      <c r="CO637" s="714"/>
      <c r="CP637" s="714"/>
      <c r="CQ637" s="714"/>
      <c r="CR637" s="714"/>
      <c r="CS637" s="714"/>
      <c r="CT637" s="766"/>
      <c r="CU637" s="766"/>
      <c r="CV637" s="766"/>
    </row>
    <row r="638" ht="15.75" customHeight="1">
      <c r="A638" s="714"/>
      <c r="B638" s="760"/>
      <c r="C638" s="593"/>
      <c r="D638" s="593"/>
      <c r="E638" s="593"/>
      <c r="F638" s="593"/>
      <c r="G638" s="761"/>
      <c r="H638" s="761"/>
      <c r="I638" s="761"/>
      <c r="J638" s="761"/>
      <c r="K638" s="761"/>
      <c r="L638" s="761"/>
      <c r="M638" s="762"/>
      <c r="N638" s="714"/>
      <c r="O638" s="714"/>
      <c r="P638" s="714"/>
      <c r="Q638" s="714"/>
      <c r="R638" s="714"/>
      <c r="S638" s="714"/>
      <c r="T638" s="763"/>
      <c r="U638" s="714"/>
      <c r="V638" s="762"/>
      <c r="W638" s="714"/>
      <c r="X638" s="762"/>
      <c r="Y638" s="762"/>
      <c r="Z638" s="762"/>
      <c r="AA638" s="714"/>
      <c r="AB638" s="762"/>
      <c r="AC638" s="714"/>
      <c r="AD638" s="714"/>
      <c r="AE638" s="714"/>
      <c r="AF638" s="714"/>
      <c r="AG638" s="714"/>
      <c r="AH638" s="714"/>
      <c r="AI638" s="714"/>
      <c r="AJ638" s="714"/>
      <c r="AK638" s="714"/>
      <c r="AL638" s="761"/>
      <c r="AM638" s="762"/>
      <c r="AN638" s="762"/>
      <c r="AO638" s="761"/>
      <c r="AP638" s="761"/>
      <c r="AQ638" s="762"/>
      <c r="AR638" s="593"/>
      <c r="AS638" s="714"/>
      <c r="AT638" s="714"/>
      <c r="AU638" s="714"/>
      <c r="AV638" s="714"/>
      <c r="AW638" s="714"/>
      <c r="AX638" s="593"/>
      <c r="AY638" s="714"/>
      <c r="AZ638" s="714"/>
      <c r="BA638" s="714"/>
      <c r="BB638" s="714"/>
      <c r="BC638" s="714"/>
      <c r="BD638" s="593"/>
      <c r="BE638" s="714"/>
      <c r="BF638" s="714"/>
      <c r="BG638" s="714"/>
      <c r="BH638" s="714"/>
      <c r="BI638" s="714"/>
      <c r="BJ638" s="714"/>
      <c r="BK638" s="593"/>
      <c r="BL638" s="714"/>
      <c r="BM638" s="714"/>
      <c r="BN638" s="714"/>
      <c r="BO638" s="714"/>
      <c r="BP638" s="714"/>
      <c r="BQ638" s="593"/>
      <c r="BR638" s="593"/>
      <c r="BS638" s="714"/>
      <c r="BT638" s="714"/>
      <c r="BU638" s="714"/>
      <c r="BV638" s="714"/>
      <c r="BW638" s="593"/>
      <c r="BX638" s="714"/>
      <c r="BY638" s="714"/>
      <c r="BZ638" s="714"/>
      <c r="CA638" s="714"/>
      <c r="CB638" s="714"/>
      <c r="CC638" s="714"/>
      <c r="CD638" s="759"/>
      <c r="CE638" s="714"/>
      <c r="CF638" s="765"/>
      <c r="CG638" s="765"/>
      <c r="CH638" s="765"/>
      <c r="CI638" s="765"/>
      <c r="CJ638" s="765"/>
      <c r="CK638" s="765"/>
      <c r="CL638" s="714"/>
      <c r="CM638" s="714"/>
      <c r="CN638" s="714"/>
      <c r="CO638" s="714"/>
      <c r="CP638" s="714"/>
      <c r="CQ638" s="714"/>
      <c r="CR638" s="714"/>
      <c r="CS638" s="714"/>
      <c r="CT638" s="766"/>
      <c r="CU638" s="766"/>
      <c r="CV638" s="766"/>
    </row>
    <row r="639" ht="15.75" customHeight="1">
      <c r="A639" s="714"/>
      <c r="B639" s="760"/>
      <c r="C639" s="593"/>
      <c r="D639" s="593"/>
      <c r="E639" s="593"/>
      <c r="F639" s="593"/>
      <c r="G639" s="761"/>
      <c r="H639" s="761"/>
      <c r="I639" s="761"/>
      <c r="J639" s="761"/>
      <c r="K639" s="761"/>
      <c r="L639" s="761"/>
      <c r="M639" s="762"/>
      <c r="N639" s="714"/>
      <c r="O639" s="714"/>
      <c r="P639" s="714"/>
      <c r="Q639" s="714"/>
      <c r="R639" s="714"/>
      <c r="S639" s="714"/>
      <c r="T639" s="763"/>
      <c r="U639" s="714"/>
      <c r="V639" s="762"/>
      <c r="W639" s="714"/>
      <c r="X639" s="762"/>
      <c r="Y639" s="762"/>
      <c r="Z639" s="762"/>
      <c r="AA639" s="714"/>
      <c r="AB639" s="762"/>
      <c r="AC639" s="714"/>
      <c r="AD639" s="714"/>
      <c r="AE639" s="714"/>
      <c r="AF639" s="714"/>
      <c r="AG639" s="714"/>
      <c r="AH639" s="714"/>
      <c r="AI639" s="714"/>
      <c r="AJ639" s="714"/>
      <c r="AK639" s="714"/>
      <c r="AL639" s="761"/>
      <c r="AM639" s="762"/>
      <c r="AN639" s="762"/>
      <c r="AO639" s="761"/>
      <c r="AP639" s="761"/>
      <c r="AQ639" s="762"/>
      <c r="AR639" s="593"/>
      <c r="AS639" s="714"/>
      <c r="AT639" s="714"/>
      <c r="AU639" s="714"/>
      <c r="AV639" s="714"/>
      <c r="AW639" s="714"/>
      <c r="AX639" s="593"/>
      <c r="AY639" s="714"/>
      <c r="AZ639" s="714"/>
      <c r="BA639" s="714"/>
      <c r="BB639" s="714"/>
      <c r="BC639" s="714"/>
      <c r="BD639" s="593"/>
      <c r="BE639" s="714"/>
      <c r="BF639" s="714"/>
      <c r="BG639" s="714"/>
      <c r="BH639" s="714"/>
      <c r="BI639" s="714"/>
      <c r="BJ639" s="714"/>
      <c r="BK639" s="593"/>
      <c r="BL639" s="714"/>
      <c r="BM639" s="714"/>
      <c r="BN639" s="714"/>
      <c r="BO639" s="714"/>
      <c r="BP639" s="714"/>
      <c r="BQ639" s="593"/>
      <c r="BR639" s="593"/>
      <c r="BS639" s="714"/>
      <c r="BT639" s="714"/>
      <c r="BU639" s="714"/>
      <c r="BV639" s="714"/>
      <c r="BW639" s="593"/>
      <c r="BX639" s="714"/>
      <c r="BY639" s="714"/>
      <c r="BZ639" s="714"/>
      <c r="CA639" s="714"/>
      <c r="CB639" s="714"/>
      <c r="CC639" s="714"/>
      <c r="CD639" s="759"/>
      <c r="CE639" s="714"/>
      <c r="CF639" s="765"/>
      <c r="CG639" s="765"/>
      <c r="CH639" s="765"/>
      <c r="CI639" s="765"/>
      <c r="CJ639" s="765"/>
      <c r="CK639" s="765"/>
      <c r="CL639" s="714"/>
      <c r="CM639" s="714"/>
      <c r="CN639" s="714"/>
      <c r="CO639" s="714"/>
      <c r="CP639" s="714"/>
      <c r="CQ639" s="714"/>
      <c r="CR639" s="714"/>
      <c r="CS639" s="714"/>
      <c r="CT639" s="766"/>
      <c r="CU639" s="766"/>
      <c r="CV639" s="766"/>
    </row>
    <row r="640" ht="15.75" customHeight="1">
      <c r="A640" s="714"/>
      <c r="B640" s="760"/>
      <c r="C640" s="593"/>
      <c r="D640" s="593"/>
      <c r="E640" s="593"/>
      <c r="F640" s="593"/>
      <c r="G640" s="761"/>
      <c r="H640" s="761"/>
      <c r="I640" s="761"/>
      <c r="J640" s="761"/>
      <c r="K640" s="761"/>
      <c r="L640" s="761"/>
      <c r="M640" s="762"/>
      <c r="N640" s="714"/>
      <c r="O640" s="714"/>
      <c r="P640" s="714"/>
      <c r="Q640" s="714"/>
      <c r="R640" s="714"/>
      <c r="S640" s="714"/>
      <c r="T640" s="763"/>
      <c r="U640" s="714"/>
      <c r="V640" s="762"/>
      <c r="W640" s="714"/>
      <c r="X640" s="762"/>
      <c r="Y640" s="762"/>
      <c r="Z640" s="762"/>
      <c r="AA640" s="714"/>
      <c r="AB640" s="762"/>
      <c r="AC640" s="714"/>
      <c r="AD640" s="714"/>
      <c r="AE640" s="714"/>
      <c r="AF640" s="714"/>
      <c r="AG640" s="714"/>
      <c r="AH640" s="714"/>
      <c r="AI640" s="714"/>
      <c r="AJ640" s="714"/>
      <c r="AK640" s="714"/>
      <c r="AL640" s="761"/>
      <c r="AM640" s="762"/>
      <c r="AN640" s="762"/>
      <c r="AO640" s="761"/>
      <c r="AP640" s="761"/>
      <c r="AQ640" s="762"/>
      <c r="AR640" s="593"/>
      <c r="AS640" s="714"/>
      <c r="AT640" s="714"/>
      <c r="AU640" s="714"/>
      <c r="AV640" s="714"/>
      <c r="AW640" s="714"/>
      <c r="AX640" s="593"/>
      <c r="AY640" s="714"/>
      <c r="AZ640" s="714"/>
      <c r="BA640" s="714"/>
      <c r="BB640" s="714"/>
      <c r="BC640" s="714"/>
      <c r="BD640" s="593"/>
      <c r="BE640" s="714"/>
      <c r="BF640" s="714"/>
      <c r="BG640" s="714"/>
      <c r="BH640" s="714"/>
      <c r="BI640" s="714"/>
      <c r="BJ640" s="714"/>
      <c r="BK640" s="593"/>
      <c r="BL640" s="714"/>
      <c r="BM640" s="714"/>
      <c r="BN640" s="714"/>
      <c r="BO640" s="714"/>
      <c r="BP640" s="714"/>
      <c r="BQ640" s="593"/>
      <c r="BR640" s="593"/>
      <c r="BS640" s="714"/>
      <c r="BT640" s="714"/>
      <c r="BU640" s="714"/>
      <c r="BV640" s="714"/>
      <c r="BW640" s="593"/>
      <c r="BX640" s="714"/>
      <c r="BY640" s="714"/>
      <c r="BZ640" s="714"/>
      <c r="CA640" s="714"/>
      <c r="CB640" s="714"/>
      <c r="CC640" s="714"/>
      <c r="CD640" s="759"/>
      <c r="CE640" s="714"/>
      <c r="CF640" s="765"/>
      <c r="CG640" s="765"/>
      <c r="CH640" s="765"/>
      <c r="CI640" s="765"/>
      <c r="CJ640" s="765"/>
      <c r="CK640" s="765"/>
      <c r="CL640" s="714"/>
      <c r="CM640" s="714"/>
      <c r="CN640" s="714"/>
      <c r="CO640" s="714"/>
      <c r="CP640" s="714"/>
      <c r="CQ640" s="714"/>
      <c r="CR640" s="714"/>
      <c r="CS640" s="714"/>
      <c r="CT640" s="766"/>
      <c r="CU640" s="766"/>
      <c r="CV640" s="766"/>
    </row>
    <row r="641" ht="15.75" customHeight="1">
      <c r="A641" s="714"/>
      <c r="B641" s="760"/>
      <c r="C641" s="593"/>
      <c r="D641" s="593"/>
      <c r="E641" s="593"/>
      <c r="F641" s="593"/>
      <c r="G641" s="761"/>
      <c r="H641" s="761"/>
      <c r="I641" s="761"/>
      <c r="J641" s="761"/>
      <c r="K641" s="761"/>
      <c r="L641" s="761"/>
      <c r="M641" s="762"/>
      <c r="N641" s="714"/>
      <c r="O641" s="714"/>
      <c r="P641" s="714"/>
      <c r="Q641" s="714"/>
      <c r="R641" s="714"/>
      <c r="S641" s="714"/>
      <c r="T641" s="763"/>
      <c r="U641" s="714"/>
      <c r="V641" s="762"/>
      <c r="W641" s="714"/>
      <c r="X641" s="762"/>
      <c r="Y641" s="762"/>
      <c r="Z641" s="762"/>
      <c r="AA641" s="714"/>
      <c r="AB641" s="762"/>
      <c r="AC641" s="714"/>
      <c r="AD641" s="714"/>
      <c r="AE641" s="714"/>
      <c r="AF641" s="714"/>
      <c r="AG641" s="714"/>
      <c r="AH641" s="714"/>
      <c r="AI641" s="714"/>
      <c r="AJ641" s="714"/>
      <c r="AK641" s="714"/>
      <c r="AL641" s="761"/>
      <c r="AM641" s="762"/>
      <c r="AN641" s="762"/>
      <c r="AO641" s="761"/>
      <c r="AP641" s="761"/>
      <c r="AQ641" s="762"/>
      <c r="AR641" s="593"/>
      <c r="AS641" s="714"/>
      <c r="AT641" s="714"/>
      <c r="AU641" s="714"/>
      <c r="AV641" s="714"/>
      <c r="AW641" s="714"/>
      <c r="AX641" s="593"/>
      <c r="AY641" s="714"/>
      <c r="AZ641" s="714"/>
      <c r="BA641" s="714"/>
      <c r="BB641" s="714"/>
      <c r="BC641" s="714"/>
      <c r="BD641" s="593"/>
      <c r="BE641" s="714"/>
      <c r="BF641" s="714"/>
      <c r="BG641" s="714"/>
      <c r="BH641" s="714"/>
      <c r="BI641" s="714"/>
      <c r="BJ641" s="714"/>
      <c r="BK641" s="593"/>
      <c r="BL641" s="714"/>
      <c r="BM641" s="714"/>
      <c r="BN641" s="714"/>
      <c r="BO641" s="714"/>
      <c r="BP641" s="714"/>
      <c r="BQ641" s="593"/>
      <c r="BR641" s="593"/>
      <c r="BS641" s="714"/>
      <c r="BT641" s="714"/>
      <c r="BU641" s="714"/>
      <c r="BV641" s="714"/>
      <c r="BW641" s="593"/>
      <c r="BX641" s="714"/>
      <c r="BY641" s="714"/>
      <c r="BZ641" s="714"/>
      <c r="CA641" s="714"/>
      <c r="CB641" s="714"/>
      <c r="CC641" s="714"/>
      <c r="CD641" s="759"/>
      <c r="CE641" s="714"/>
      <c r="CF641" s="765"/>
      <c r="CG641" s="765"/>
      <c r="CH641" s="765"/>
      <c r="CI641" s="765"/>
      <c r="CJ641" s="765"/>
      <c r="CK641" s="765"/>
      <c r="CL641" s="714"/>
      <c r="CM641" s="714"/>
      <c r="CN641" s="714"/>
      <c r="CO641" s="714"/>
      <c r="CP641" s="714"/>
      <c r="CQ641" s="714"/>
      <c r="CR641" s="714"/>
      <c r="CS641" s="714"/>
      <c r="CT641" s="766"/>
      <c r="CU641" s="766"/>
      <c r="CV641" s="766"/>
    </row>
    <row r="642" ht="15.75" customHeight="1">
      <c r="A642" s="714"/>
      <c r="B642" s="760"/>
      <c r="C642" s="593"/>
      <c r="D642" s="593"/>
      <c r="E642" s="593"/>
      <c r="F642" s="593"/>
      <c r="G642" s="761"/>
      <c r="H642" s="761"/>
      <c r="I642" s="761"/>
      <c r="J642" s="761"/>
      <c r="K642" s="761"/>
      <c r="L642" s="761"/>
      <c r="M642" s="762"/>
      <c r="N642" s="714"/>
      <c r="O642" s="714"/>
      <c r="P642" s="714"/>
      <c r="Q642" s="714"/>
      <c r="R642" s="714"/>
      <c r="S642" s="714"/>
      <c r="T642" s="763"/>
      <c r="U642" s="714"/>
      <c r="V642" s="762"/>
      <c r="W642" s="714"/>
      <c r="X642" s="762"/>
      <c r="Y642" s="762"/>
      <c r="Z642" s="762"/>
      <c r="AA642" s="714"/>
      <c r="AB642" s="762"/>
      <c r="AC642" s="714"/>
      <c r="AD642" s="714"/>
      <c r="AE642" s="714"/>
      <c r="AF642" s="714"/>
      <c r="AG642" s="714"/>
      <c r="AH642" s="714"/>
      <c r="AI642" s="714"/>
      <c r="AJ642" s="714"/>
      <c r="AK642" s="714"/>
      <c r="AL642" s="761"/>
      <c r="AM642" s="762"/>
      <c r="AN642" s="762"/>
      <c r="AO642" s="761"/>
      <c r="AP642" s="761"/>
      <c r="AQ642" s="762"/>
      <c r="AR642" s="593"/>
      <c r="AS642" s="714"/>
      <c r="AT642" s="714"/>
      <c r="AU642" s="714"/>
      <c r="AV642" s="714"/>
      <c r="AW642" s="714"/>
      <c r="AX642" s="593"/>
      <c r="AY642" s="714"/>
      <c r="AZ642" s="714"/>
      <c r="BA642" s="714"/>
      <c r="BB642" s="714"/>
      <c r="BC642" s="714"/>
      <c r="BD642" s="593"/>
      <c r="BE642" s="714"/>
      <c r="BF642" s="714"/>
      <c r="BG642" s="714"/>
      <c r="BH642" s="714"/>
      <c r="BI642" s="714"/>
      <c r="BJ642" s="714"/>
      <c r="BK642" s="593"/>
      <c r="BL642" s="714"/>
      <c r="BM642" s="714"/>
      <c r="BN642" s="714"/>
      <c r="BO642" s="714"/>
      <c r="BP642" s="714"/>
      <c r="BQ642" s="593"/>
      <c r="BR642" s="593"/>
      <c r="BS642" s="714"/>
      <c r="BT642" s="714"/>
      <c r="BU642" s="714"/>
      <c r="BV642" s="714"/>
      <c r="BW642" s="593"/>
      <c r="BX642" s="714"/>
      <c r="BY642" s="714"/>
      <c r="BZ642" s="714"/>
      <c r="CA642" s="714"/>
      <c r="CB642" s="714"/>
      <c r="CC642" s="714"/>
      <c r="CD642" s="759"/>
      <c r="CE642" s="714"/>
      <c r="CF642" s="765"/>
      <c r="CG642" s="765"/>
      <c r="CH642" s="765"/>
      <c r="CI642" s="765"/>
      <c r="CJ642" s="765"/>
      <c r="CK642" s="765"/>
      <c r="CL642" s="714"/>
      <c r="CM642" s="714"/>
      <c r="CN642" s="714"/>
      <c r="CO642" s="714"/>
      <c r="CP642" s="714"/>
      <c r="CQ642" s="714"/>
      <c r="CR642" s="714"/>
      <c r="CS642" s="714"/>
      <c r="CT642" s="766"/>
      <c r="CU642" s="766"/>
      <c r="CV642" s="766"/>
    </row>
    <row r="643" ht="15.75" customHeight="1">
      <c r="A643" s="714"/>
      <c r="B643" s="760"/>
      <c r="C643" s="593"/>
      <c r="D643" s="593"/>
      <c r="E643" s="593"/>
      <c r="F643" s="593"/>
      <c r="G643" s="761"/>
      <c r="H643" s="761"/>
      <c r="I643" s="761"/>
      <c r="J643" s="761"/>
      <c r="K643" s="761"/>
      <c r="L643" s="761"/>
      <c r="M643" s="762"/>
      <c r="N643" s="714"/>
      <c r="O643" s="714"/>
      <c r="P643" s="714"/>
      <c r="Q643" s="714"/>
      <c r="R643" s="714"/>
      <c r="S643" s="714"/>
      <c r="T643" s="763"/>
      <c r="U643" s="714"/>
      <c r="V643" s="762"/>
      <c r="W643" s="714"/>
      <c r="X643" s="762"/>
      <c r="Y643" s="762"/>
      <c r="Z643" s="762"/>
      <c r="AA643" s="714"/>
      <c r="AB643" s="762"/>
      <c r="AC643" s="714"/>
      <c r="AD643" s="714"/>
      <c r="AE643" s="714"/>
      <c r="AF643" s="714"/>
      <c r="AG643" s="714"/>
      <c r="AH643" s="714"/>
      <c r="AI643" s="714"/>
      <c r="AJ643" s="714"/>
      <c r="AK643" s="714"/>
      <c r="AL643" s="761"/>
      <c r="AM643" s="762"/>
      <c r="AN643" s="762"/>
      <c r="AO643" s="761"/>
      <c r="AP643" s="761"/>
      <c r="AQ643" s="762"/>
      <c r="AR643" s="593"/>
      <c r="AS643" s="714"/>
      <c r="AT643" s="714"/>
      <c r="AU643" s="714"/>
      <c r="AV643" s="714"/>
      <c r="AW643" s="714"/>
      <c r="AX643" s="593"/>
      <c r="AY643" s="714"/>
      <c r="AZ643" s="714"/>
      <c r="BA643" s="714"/>
      <c r="BB643" s="714"/>
      <c r="BC643" s="714"/>
      <c r="BD643" s="593"/>
      <c r="BE643" s="714"/>
      <c r="BF643" s="714"/>
      <c r="BG643" s="714"/>
      <c r="BH643" s="714"/>
      <c r="BI643" s="714"/>
      <c r="BJ643" s="714"/>
      <c r="BK643" s="593"/>
      <c r="BL643" s="714"/>
      <c r="BM643" s="714"/>
      <c r="BN643" s="714"/>
      <c r="BO643" s="714"/>
      <c r="BP643" s="714"/>
      <c r="BQ643" s="593"/>
      <c r="BR643" s="593"/>
      <c r="BS643" s="714"/>
      <c r="BT643" s="714"/>
      <c r="BU643" s="714"/>
      <c r="BV643" s="714"/>
      <c r="BW643" s="593"/>
      <c r="BX643" s="714"/>
      <c r="BY643" s="714"/>
      <c r="BZ643" s="714"/>
      <c r="CA643" s="714"/>
      <c r="CB643" s="714"/>
      <c r="CC643" s="714"/>
      <c r="CD643" s="759"/>
      <c r="CE643" s="714"/>
      <c r="CF643" s="765"/>
      <c r="CG643" s="765"/>
      <c r="CH643" s="765"/>
      <c r="CI643" s="765"/>
      <c r="CJ643" s="765"/>
      <c r="CK643" s="765"/>
      <c r="CL643" s="714"/>
      <c r="CM643" s="714"/>
      <c r="CN643" s="714"/>
      <c r="CO643" s="714"/>
      <c r="CP643" s="714"/>
      <c r="CQ643" s="714"/>
      <c r="CR643" s="714"/>
      <c r="CS643" s="714"/>
      <c r="CT643" s="766"/>
      <c r="CU643" s="766"/>
      <c r="CV643" s="766"/>
    </row>
    <row r="644" ht="15.75" customHeight="1">
      <c r="A644" s="714"/>
      <c r="B644" s="760"/>
      <c r="C644" s="593"/>
      <c r="D644" s="593"/>
      <c r="E644" s="593"/>
      <c r="F644" s="593"/>
      <c r="G644" s="761"/>
      <c r="H644" s="761"/>
      <c r="I644" s="761"/>
      <c r="J644" s="761"/>
      <c r="K644" s="761"/>
      <c r="L644" s="761"/>
      <c r="M644" s="762"/>
      <c r="N644" s="714"/>
      <c r="O644" s="714"/>
      <c r="P644" s="714"/>
      <c r="Q644" s="714"/>
      <c r="R644" s="714"/>
      <c r="S644" s="714"/>
      <c r="T644" s="763"/>
      <c r="U644" s="714"/>
      <c r="V644" s="762"/>
      <c r="W644" s="714"/>
      <c r="X644" s="762"/>
      <c r="Y644" s="762"/>
      <c r="Z644" s="762"/>
      <c r="AA644" s="714"/>
      <c r="AB644" s="762"/>
      <c r="AC644" s="714"/>
      <c r="AD644" s="714"/>
      <c r="AE644" s="714"/>
      <c r="AF644" s="714"/>
      <c r="AG644" s="714"/>
      <c r="AH644" s="714"/>
      <c r="AI644" s="714"/>
      <c r="AJ644" s="714"/>
      <c r="AK644" s="714"/>
      <c r="AL644" s="761"/>
      <c r="AM644" s="762"/>
      <c r="AN644" s="762"/>
      <c r="AO644" s="761"/>
      <c r="AP644" s="761"/>
      <c r="AQ644" s="762"/>
      <c r="AR644" s="593"/>
      <c r="AS644" s="714"/>
      <c r="AT644" s="714"/>
      <c r="AU644" s="714"/>
      <c r="AV644" s="714"/>
      <c r="AW644" s="714"/>
      <c r="AX644" s="593"/>
      <c r="AY644" s="714"/>
      <c r="AZ644" s="714"/>
      <c r="BA644" s="714"/>
      <c r="BB644" s="714"/>
      <c r="BC644" s="714"/>
      <c r="BD644" s="593"/>
      <c r="BE644" s="714"/>
      <c r="BF644" s="714"/>
      <c r="BG644" s="714"/>
      <c r="BH644" s="714"/>
      <c r="BI644" s="714"/>
      <c r="BJ644" s="714"/>
      <c r="BK644" s="593"/>
      <c r="BL644" s="714"/>
      <c r="BM644" s="714"/>
      <c r="BN644" s="714"/>
      <c r="BO644" s="714"/>
      <c r="BP644" s="714"/>
      <c r="BQ644" s="593"/>
      <c r="BR644" s="593"/>
      <c r="BS644" s="714"/>
      <c r="BT644" s="714"/>
      <c r="BU644" s="714"/>
      <c r="BV644" s="714"/>
      <c r="BW644" s="593"/>
      <c r="BX644" s="714"/>
      <c r="BY644" s="714"/>
      <c r="BZ644" s="714"/>
      <c r="CA644" s="714"/>
      <c r="CB644" s="714"/>
      <c r="CC644" s="714"/>
      <c r="CD644" s="759"/>
      <c r="CE644" s="714"/>
      <c r="CF644" s="765"/>
      <c r="CG644" s="765"/>
      <c r="CH644" s="765"/>
      <c r="CI644" s="765"/>
      <c r="CJ644" s="765"/>
      <c r="CK644" s="765"/>
      <c r="CL644" s="714"/>
      <c r="CM644" s="714"/>
      <c r="CN644" s="714"/>
      <c r="CO644" s="714"/>
      <c r="CP644" s="714"/>
      <c r="CQ644" s="714"/>
      <c r="CR644" s="714"/>
      <c r="CS644" s="714"/>
      <c r="CT644" s="766"/>
      <c r="CU644" s="766"/>
      <c r="CV644" s="766"/>
    </row>
    <row r="645" ht="15.75" customHeight="1">
      <c r="A645" s="714"/>
      <c r="B645" s="760"/>
      <c r="C645" s="593"/>
      <c r="D645" s="593"/>
      <c r="E645" s="593"/>
      <c r="F645" s="593"/>
      <c r="G645" s="761"/>
      <c r="H645" s="761"/>
      <c r="I645" s="761"/>
      <c r="J645" s="761"/>
      <c r="K645" s="761"/>
      <c r="L645" s="761"/>
      <c r="M645" s="762"/>
      <c r="N645" s="714"/>
      <c r="O645" s="714"/>
      <c r="P645" s="714"/>
      <c r="Q645" s="714"/>
      <c r="R645" s="714"/>
      <c r="S645" s="714"/>
      <c r="T645" s="763"/>
      <c r="U645" s="714"/>
      <c r="V645" s="762"/>
      <c r="W645" s="714"/>
      <c r="X645" s="762"/>
      <c r="Y645" s="762"/>
      <c r="Z645" s="762"/>
      <c r="AA645" s="714"/>
      <c r="AB645" s="762"/>
      <c r="AC645" s="714"/>
      <c r="AD645" s="714"/>
      <c r="AE645" s="714"/>
      <c r="AF645" s="714"/>
      <c r="AG645" s="714"/>
      <c r="AH645" s="714"/>
      <c r="AI645" s="714"/>
      <c r="AJ645" s="714"/>
      <c r="AK645" s="714"/>
      <c r="AL645" s="761"/>
      <c r="AM645" s="762"/>
      <c r="AN645" s="762"/>
      <c r="AO645" s="761"/>
      <c r="AP645" s="761"/>
      <c r="AQ645" s="762"/>
      <c r="AR645" s="593"/>
      <c r="AS645" s="714"/>
      <c r="AT645" s="714"/>
      <c r="AU645" s="714"/>
      <c r="AV645" s="714"/>
      <c r="AW645" s="714"/>
      <c r="AX645" s="593"/>
      <c r="AY645" s="714"/>
      <c r="AZ645" s="714"/>
      <c r="BA645" s="714"/>
      <c r="BB645" s="714"/>
      <c r="BC645" s="714"/>
      <c r="BD645" s="593"/>
      <c r="BE645" s="714"/>
      <c r="BF645" s="714"/>
      <c r="BG645" s="714"/>
      <c r="BH645" s="714"/>
      <c r="BI645" s="714"/>
      <c r="BJ645" s="714"/>
      <c r="BK645" s="593"/>
      <c r="BL645" s="714"/>
      <c r="BM645" s="714"/>
      <c r="BN645" s="714"/>
      <c r="BO645" s="714"/>
      <c r="BP645" s="714"/>
      <c r="BQ645" s="593"/>
      <c r="BR645" s="593"/>
      <c r="BS645" s="714"/>
      <c r="BT645" s="714"/>
      <c r="BU645" s="714"/>
      <c r="BV645" s="714"/>
      <c r="BW645" s="593"/>
      <c r="BX645" s="714"/>
      <c r="BY645" s="714"/>
      <c r="BZ645" s="714"/>
      <c r="CA645" s="714"/>
      <c r="CB645" s="714"/>
      <c r="CC645" s="714"/>
      <c r="CD645" s="759"/>
      <c r="CE645" s="714"/>
      <c r="CF645" s="765"/>
      <c r="CG645" s="765"/>
      <c r="CH645" s="765"/>
      <c r="CI645" s="765"/>
      <c r="CJ645" s="765"/>
      <c r="CK645" s="765"/>
      <c r="CL645" s="714"/>
      <c r="CM645" s="714"/>
      <c r="CN645" s="714"/>
      <c r="CO645" s="714"/>
      <c r="CP645" s="714"/>
      <c r="CQ645" s="714"/>
      <c r="CR645" s="714"/>
      <c r="CS645" s="714"/>
      <c r="CT645" s="766"/>
      <c r="CU645" s="766"/>
      <c r="CV645" s="766"/>
    </row>
    <row r="646" ht="15.75" customHeight="1">
      <c r="A646" s="714"/>
      <c r="B646" s="760"/>
      <c r="C646" s="593"/>
      <c r="D646" s="593"/>
      <c r="E646" s="593"/>
      <c r="F646" s="593"/>
      <c r="G646" s="761"/>
      <c r="H646" s="761"/>
      <c r="I646" s="761"/>
      <c r="J646" s="761"/>
      <c r="K646" s="761"/>
      <c r="L646" s="761"/>
      <c r="M646" s="762"/>
      <c r="N646" s="714"/>
      <c r="O646" s="714"/>
      <c r="P646" s="714"/>
      <c r="Q646" s="714"/>
      <c r="R646" s="714"/>
      <c r="S646" s="714"/>
      <c r="T646" s="763"/>
      <c r="U646" s="714"/>
      <c r="V646" s="762"/>
      <c r="W646" s="714"/>
      <c r="X646" s="762"/>
      <c r="Y646" s="762"/>
      <c r="Z646" s="762"/>
      <c r="AA646" s="714"/>
      <c r="AB646" s="762"/>
      <c r="AC646" s="714"/>
      <c r="AD646" s="714"/>
      <c r="AE646" s="714"/>
      <c r="AF646" s="714"/>
      <c r="AG646" s="714"/>
      <c r="AH646" s="714"/>
      <c r="AI646" s="714"/>
      <c r="AJ646" s="714"/>
      <c r="AK646" s="714"/>
      <c r="AL646" s="761"/>
      <c r="AM646" s="762"/>
      <c r="AN646" s="762"/>
      <c r="AO646" s="761"/>
      <c r="AP646" s="761"/>
      <c r="AQ646" s="762"/>
      <c r="AR646" s="593"/>
      <c r="AS646" s="714"/>
      <c r="AT646" s="714"/>
      <c r="AU646" s="714"/>
      <c r="AV646" s="714"/>
      <c r="AW646" s="714"/>
      <c r="AX646" s="593"/>
      <c r="AY646" s="714"/>
      <c r="AZ646" s="714"/>
      <c r="BA646" s="714"/>
      <c r="BB646" s="714"/>
      <c r="BC646" s="714"/>
      <c r="BD646" s="593"/>
      <c r="BE646" s="714"/>
      <c r="BF646" s="714"/>
      <c r="BG646" s="714"/>
      <c r="BH646" s="714"/>
      <c r="BI646" s="714"/>
      <c r="BJ646" s="714"/>
      <c r="BK646" s="593"/>
      <c r="BL646" s="714"/>
      <c r="BM646" s="714"/>
      <c r="BN646" s="714"/>
      <c r="BO646" s="714"/>
      <c r="BP646" s="714"/>
      <c r="BQ646" s="593"/>
      <c r="BR646" s="593"/>
      <c r="BS646" s="714"/>
      <c r="BT646" s="714"/>
      <c r="BU646" s="714"/>
      <c r="BV646" s="714"/>
      <c r="BW646" s="593"/>
      <c r="BX646" s="714"/>
      <c r="BY646" s="714"/>
      <c r="BZ646" s="714"/>
      <c r="CA646" s="714"/>
      <c r="CB646" s="714"/>
      <c r="CC646" s="714"/>
      <c r="CD646" s="759"/>
      <c r="CE646" s="714"/>
      <c r="CF646" s="765"/>
      <c r="CG646" s="765"/>
      <c r="CH646" s="765"/>
      <c r="CI646" s="765"/>
      <c r="CJ646" s="765"/>
      <c r="CK646" s="765"/>
      <c r="CL646" s="714"/>
      <c r="CM646" s="714"/>
      <c r="CN646" s="714"/>
      <c r="CO646" s="714"/>
      <c r="CP646" s="714"/>
      <c r="CQ646" s="714"/>
      <c r="CR646" s="714"/>
      <c r="CS646" s="714"/>
      <c r="CT646" s="766"/>
      <c r="CU646" s="766"/>
      <c r="CV646" s="766"/>
    </row>
    <row r="647" ht="15.75" customHeight="1">
      <c r="A647" s="714"/>
      <c r="B647" s="760"/>
      <c r="C647" s="593"/>
      <c r="D647" s="593"/>
      <c r="E647" s="593"/>
      <c r="F647" s="593"/>
      <c r="G647" s="761"/>
      <c r="H647" s="761"/>
      <c r="I647" s="761"/>
      <c r="J647" s="761"/>
      <c r="K647" s="761"/>
      <c r="L647" s="761"/>
      <c r="M647" s="762"/>
      <c r="N647" s="714"/>
      <c r="O647" s="714"/>
      <c r="P647" s="714"/>
      <c r="Q647" s="714"/>
      <c r="R647" s="714"/>
      <c r="S647" s="714"/>
      <c r="T647" s="763"/>
      <c r="U647" s="714"/>
      <c r="V647" s="762"/>
      <c r="W647" s="714"/>
      <c r="X647" s="762"/>
      <c r="Y647" s="762"/>
      <c r="Z647" s="762"/>
      <c r="AA647" s="714"/>
      <c r="AB647" s="762"/>
      <c r="AC647" s="714"/>
      <c r="AD647" s="714"/>
      <c r="AE647" s="714"/>
      <c r="AF647" s="714"/>
      <c r="AG647" s="714"/>
      <c r="AH647" s="714"/>
      <c r="AI647" s="714"/>
      <c r="AJ647" s="714"/>
      <c r="AK647" s="714"/>
      <c r="AL647" s="761"/>
      <c r="AM647" s="762"/>
      <c r="AN647" s="762"/>
      <c r="AO647" s="761"/>
      <c r="AP647" s="761"/>
      <c r="AQ647" s="762"/>
      <c r="AR647" s="593"/>
      <c r="AS647" s="714"/>
      <c r="AT647" s="714"/>
      <c r="AU647" s="714"/>
      <c r="AV647" s="714"/>
      <c r="AW647" s="714"/>
      <c r="AX647" s="593"/>
      <c r="AY647" s="714"/>
      <c r="AZ647" s="714"/>
      <c r="BA647" s="714"/>
      <c r="BB647" s="714"/>
      <c r="BC647" s="714"/>
      <c r="BD647" s="593"/>
      <c r="BE647" s="714"/>
      <c r="BF647" s="714"/>
      <c r="BG647" s="714"/>
      <c r="BH647" s="714"/>
      <c r="BI647" s="714"/>
      <c r="BJ647" s="714"/>
      <c r="BK647" s="593"/>
      <c r="BL647" s="714"/>
      <c r="BM647" s="714"/>
      <c r="BN647" s="714"/>
      <c r="BO647" s="714"/>
      <c r="BP647" s="714"/>
      <c r="BQ647" s="593"/>
      <c r="BR647" s="593"/>
      <c r="BS647" s="714"/>
      <c r="BT647" s="714"/>
      <c r="BU647" s="714"/>
      <c r="BV647" s="714"/>
      <c r="BW647" s="593"/>
      <c r="BX647" s="714"/>
      <c r="BY647" s="714"/>
      <c r="BZ647" s="714"/>
      <c r="CA647" s="714"/>
      <c r="CB647" s="714"/>
      <c r="CC647" s="714"/>
      <c r="CD647" s="759"/>
      <c r="CE647" s="714"/>
      <c r="CF647" s="765"/>
      <c r="CG647" s="765"/>
      <c r="CH647" s="765"/>
      <c r="CI647" s="765"/>
      <c r="CJ647" s="765"/>
      <c r="CK647" s="765"/>
      <c r="CL647" s="714"/>
      <c r="CM647" s="714"/>
      <c r="CN647" s="714"/>
      <c r="CO647" s="714"/>
      <c r="CP647" s="714"/>
      <c r="CQ647" s="714"/>
      <c r="CR647" s="714"/>
      <c r="CS647" s="714"/>
      <c r="CT647" s="766"/>
      <c r="CU647" s="766"/>
      <c r="CV647" s="766"/>
    </row>
    <row r="648" ht="15.75" customHeight="1">
      <c r="A648" s="714"/>
      <c r="B648" s="760"/>
      <c r="C648" s="593"/>
      <c r="D648" s="593"/>
      <c r="E648" s="593"/>
      <c r="F648" s="593"/>
      <c r="G648" s="761"/>
      <c r="H648" s="761"/>
      <c r="I648" s="761"/>
      <c r="J648" s="761"/>
      <c r="K648" s="761"/>
      <c r="L648" s="761"/>
      <c r="M648" s="762"/>
      <c r="N648" s="714"/>
      <c r="O648" s="714"/>
      <c r="P648" s="714"/>
      <c r="Q648" s="714"/>
      <c r="R648" s="714"/>
      <c r="S648" s="714"/>
      <c r="T648" s="763"/>
      <c r="U648" s="714"/>
      <c r="V648" s="762"/>
      <c r="W648" s="714"/>
      <c r="X648" s="762"/>
      <c r="Y648" s="762"/>
      <c r="Z648" s="762"/>
      <c r="AA648" s="714"/>
      <c r="AB648" s="762"/>
      <c r="AC648" s="714"/>
      <c r="AD648" s="714"/>
      <c r="AE648" s="714"/>
      <c r="AF648" s="714"/>
      <c r="AG648" s="714"/>
      <c r="AH648" s="714"/>
      <c r="AI648" s="714"/>
      <c r="AJ648" s="714"/>
      <c r="AK648" s="714"/>
      <c r="AL648" s="761"/>
      <c r="AM648" s="762"/>
      <c r="AN648" s="762"/>
      <c r="AO648" s="761"/>
      <c r="AP648" s="761"/>
      <c r="AQ648" s="762"/>
      <c r="AR648" s="593"/>
      <c r="AS648" s="714"/>
      <c r="AT648" s="714"/>
      <c r="AU648" s="714"/>
      <c r="AV648" s="714"/>
      <c r="AW648" s="714"/>
      <c r="AX648" s="593"/>
      <c r="AY648" s="714"/>
      <c r="AZ648" s="714"/>
      <c r="BA648" s="714"/>
      <c r="BB648" s="714"/>
      <c r="BC648" s="714"/>
      <c r="BD648" s="593"/>
      <c r="BE648" s="714"/>
      <c r="BF648" s="714"/>
      <c r="BG648" s="714"/>
      <c r="BH648" s="714"/>
      <c r="BI648" s="714"/>
      <c r="BJ648" s="714"/>
      <c r="BK648" s="593"/>
      <c r="BL648" s="714"/>
      <c r="BM648" s="714"/>
      <c r="BN648" s="714"/>
      <c r="BO648" s="714"/>
      <c r="BP648" s="714"/>
      <c r="BQ648" s="593"/>
      <c r="BR648" s="593"/>
      <c r="BS648" s="714"/>
      <c r="BT648" s="714"/>
      <c r="BU648" s="714"/>
      <c r="BV648" s="714"/>
      <c r="BW648" s="593"/>
      <c r="BX648" s="714"/>
      <c r="BY648" s="714"/>
      <c r="BZ648" s="714"/>
      <c r="CA648" s="714"/>
      <c r="CB648" s="714"/>
      <c r="CC648" s="714"/>
      <c r="CD648" s="759"/>
      <c r="CE648" s="714"/>
      <c r="CF648" s="765"/>
      <c r="CG648" s="765"/>
      <c r="CH648" s="765"/>
      <c r="CI648" s="765"/>
      <c r="CJ648" s="765"/>
      <c r="CK648" s="765"/>
      <c r="CL648" s="714"/>
      <c r="CM648" s="714"/>
      <c r="CN648" s="714"/>
      <c r="CO648" s="714"/>
      <c r="CP648" s="714"/>
      <c r="CQ648" s="714"/>
      <c r="CR648" s="714"/>
      <c r="CS648" s="714"/>
      <c r="CT648" s="766"/>
      <c r="CU648" s="766"/>
      <c r="CV648" s="766"/>
    </row>
    <row r="649" ht="15.75" customHeight="1">
      <c r="A649" s="714"/>
      <c r="B649" s="760"/>
      <c r="C649" s="593"/>
      <c r="D649" s="593"/>
      <c r="E649" s="593"/>
      <c r="F649" s="593"/>
      <c r="G649" s="761"/>
      <c r="H649" s="761"/>
      <c r="I649" s="761"/>
      <c r="J649" s="761"/>
      <c r="K649" s="761"/>
      <c r="L649" s="761"/>
      <c r="M649" s="762"/>
      <c r="N649" s="714"/>
      <c r="O649" s="714"/>
      <c r="P649" s="714"/>
      <c r="Q649" s="714"/>
      <c r="R649" s="714"/>
      <c r="S649" s="714"/>
      <c r="T649" s="763"/>
      <c r="U649" s="714"/>
      <c r="V649" s="762"/>
      <c r="W649" s="714"/>
      <c r="X649" s="762"/>
      <c r="Y649" s="762"/>
      <c r="Z649" s="762"/>
      <c r="AA649" s="714"/>
      <c r="AB649" s="762"/>
      <c r="AC649" s="714"/>
      <c r="AD649" s="714"/>
      <c r="AE649" s="714"/>
      <c r="AF649" s="714"/>
      <c r="AG649" s="714"/>
      <c r="AH649" s="714"/>
      <c r="AI649" s="714"/>
      <c r="AJ649" s="714"/>
      <c r="AK649" s="714"/>
      <c r="AL649" s="761"/>
      <c r="AM649" s="762"/>
      <c r="AN649" s="762"/>
      <c r="AO649" s="761"/>
      <c r="AP649" s="761"/>
      <c r="AQ649" s="762"/>
      <c r="AR649" s="593"/>
      <c r="AS649" s="714"/>
      <c r="AT649" s="714"/>
      <c r="AU649" s="714"/>
      <c r="AV649" s="714"/>
      <c r="AW649" s="714"/>
      <c r="AX649" s="593"/>
      <c r="AY649" s="714"/>
      <c r="AZ649" s="714"/>
      <c r="BA649" s="714"/>
      <c r="BB649" s="714"/>
      <c r="BC649" s="714"/>
      <c r="BD649" s="593"/>
      <c r="BE649" s="714"/>
      <c r="BF649" s="714"/>
      <c r="BG649" s="714"/>
      <c r="BH649" s="714"/>
      <c r="BI649" s="714"/>
      <c r="BJ649" s="714"/>
      <c r="BK649" s="593"/>
      <c r="BL649" s="714"/>
      <c r="BM649" s="714"/>
      <c r="BN649" s="714"/>
      <c r="BO649" s="714"/>
      <c r="BP649" s="714"/>
      <c r="BQ649" s="593"/>
      <c r="BR649" s="593"/>
      <c r="BS649" s="714"/>
      <c r="BT649" s="714"/>
      <c r="BU649" s="714"/>
      <c r="BV649" s="714"/>
      <c r="BW649" s="593"/>
      <c r="BX649" s="714"/>
      <c r="BY649" s="714"/>
      <c r="BZ649" s="714"/>
      <c r="CA649" s="714"/>
      <c r="CB649" s="714"/>
      <c r="CC649" s="714"/>
      <c r="CD649" s="759"/>
      <c r="CE649" s="714"/>
      <c r="CF649" s="765"/>
      <c r="CG649" s="765"/>
      <c r="CH649" s="765"/>
      <c r="CI649" s="765"/>
      <c r="CJ649" s="765"/>
      <c r="CK649" s="765"/>
      <c r="CL649" s="714"/>
      <c r="CM649" s="714"/>
      <c r="CN649" s="714"/>
      <c r="CO649" s="714"/>
      <c r="CP649" s="714"/>
      <c r="CQ649" s="714"/>
      <c r="CR649" s="714"/>
      <c r="CS649" s="714"/>
      <c r="CT649" s="766"/>
      <c r="CU649" s="766"/>
      <c r="CV649" s="766"/>
    </row>
    <row r="650" ht="15.75" customHeight="1">
      <c r="A650" s="714"/>
      <c r="B650" s="760"/>
      <c r="C650" s="593"/>
      <c r="D650" s="593"/>
      <c r="E650" s="593"/>
      <c r="F650" s="593"/>
      <c r="G650" s="761"/>
      <c r="H650" s="761"/>
      <c r="I650" s="761"/>
      <c r="J650" s="761"/>
      <c r="K650" s="761"/>
      <c r="L650" s="761"/>
      <c r="M650" s="762"/>
      <c r="N650" s="714"/>
      <c r="O650" s="714"/>
      <c r="P650" s="714"/>
      <c r="Q650" s="714"/>
      <c r="R650" s="714"/>
      <c r="S650" s="714"/>
      <c r="T650" s="763"/>
      <c r="U650" s="714"/>
      <c r="V650" s="762"/>
      <c r="W650" s="714"/>
      <c r="X650" s="762"/>
      <c r="Y650" s="762"/>
      <c r="Z650" s="762"/>
      <c r="AA650" s="714"/>
      <c r="AB650" s="762"/>
      <c r="AC650" s="714"/>
      <c r="AD650" s="714"/>
      <c r="AE650" s="714"/>
      <c r="AF650" s="714"/>
      <c r="AG650" s="714"/>
      <c r="AH650" s="714"/>
      <c r="AI650" s="714"/>
      <c r="AJ650" s="714"/>
      <c r="AK650" s="714"/>
      <c r="AL650" s="761"/>
      <c r="AM650" s="762"/>
      <c r="AN650" s="762"/>
      <c r="AO650" s="761"/>
      <c r="AP650" s="761"/>
      <c r="AQ650" s="762"/>
      <c r="AR650" s="593"/>
      <c r="AS650" s="714"/>
      <c r="AT650" s="714"/>
      <c r="AU650" s="714"/>
      <c r="AV650" s="714"/>
      <c r="AW650" s="714"/>
      <c r="AX650" s="593"/>
      <c r="AY650" s="714"/>
      <c r="AZ650" s="714"/>
      <c r="BA650" s="714"/>
      <c r="BB650" s="714"/>
      <c r="BC650" s="714"/>
      <c r="BD650" s="593"/>
      <c r="BE650" s="714"/>
      <c r="BF650" s="714"/>
      <c r="BG650" s="714"/>
      <c r="BH650" s="714"/>
      <c r="BI650" s="714"/>
      <c r="BJ650" s="714"/>
      <c r="BK650" s="593"/>
      <c r="BL650" s="714"/>
      <c r="BM650" s="714"/>
      <c r="BN650" s="714"/>
      <c r="BO650" s="714"/>
      <c r="BP650" s="714"/>
      <c r="BQ650" s="593"/>
      <c r="BR650" s="593"/>
      <c r="BS650" s="714"/>
      <c r="BT650" s="714"/>
      <c r="BU650" s="714"/>
      <c r="BV650" s="714"/>
      <c r="BW650" s="593"/>
      <c r="BX650" s="714"/>
      <c r="BY650" s="714"/>
      <c r="BZ650" s="714"/>
      <c r="CA650" s="714"/>
      <c r="CB650" s="714"/>
      <c r="CC650" s="714"/>
      <c r="CD650" s="759"/>
      <c r="CE650" s="714"/>
      <c r="CF650" s="765"/>
      <c r="CG650" s="765"/>
      <c r="CH650" s="765"/>
      <c r="CI650" s="765"/>
      <c r="CJ650" s="765"/>
      <c r="CK650" s="765"/>
      <c r="CL650" s="714"/>
      <c r="CM650" s="714"/>
      <c r="CN650" s="714"/>
      <c r="CO650" s="714"/>
      <c r="CP650" s="714"/>
      <c r="CQ650" s="714"/>
      <c r="CR650" s="714"/>
      <c r="CS650" s="714"/>
      <c r="CT650" s="766"/>
      <c r="CU650" s="766"/>
      <c r="CV650" s="766"/>
    </row>
    <row r="651" ht="15.75" customHeight="1">
      <c r="A651" s="714"/>
      <c r="B651" s="760"/>
      <c r="C651" s="593"/>
      <c r="D651" s="593"/>
      <c r="E651" s="593"/>
      <c r="F651" s="593"/>
      <c r="G651" s="761"/>
      <c r="H651" s="761"/>
      <c r="I651" s="761"/>
      <c r="J651" s="761"/>
      <c r="K651" s="761"/>
      <c r="L651" s="761"/>
      <c r="M651" s="762"/>
      <c r="N651" s="714"/>
      <c r="O651" s="714"/>
      <c r="P651" s="714"/>
      <c r="Q651" s="714"/>
      <c r="R651" s="714"/>
      <c r="S651" s="714"/>
      <c r="T651" s="763"/>
      <c r="U651" s="714"/>
      <c r="V651" s="762"/>
      <c r="W651" s="714"/>
      <c r="X651" s="762"/>
      <c r="Y651" s="762"/>
      <c r="Z651" s="762"/>
      <c r="AA651" s="714"/>
      <c r="AB651" s="762"/>
      <c r="AC651" s="714"/>
      <c r="AD651" s="714"/>
      <c r="AE651" s="714"/>
      <c r="AF651" s="714"/>
      <c r="AG651" s="714"/>
      <c r="AH651" s="714"/>
      <c r="AI651" s="714"/>
      <c r="AJ651" s="714"/>
      <c r="AK651" s="714"/>
      <c r="AL651" s="761"/>
      <c r="AM651" s="762"/>
      <c r="AN651" s="762"/>
      <c r="AO651" s="761"/>
      <c r="AP651" s="761"/>
      <c r="AQ651" s="762"/>
      <c r="AR651" s="593"/>
      <c r="AS651" s="714"/>
      <c r="AT651" s="714"/>
      <c r="AU651" s="714"/>
      <c r="AV651" s="714"/>
      <c r="AW651" s="714"/>
      <c r="AX651" s="593"/>
      <c r="AY651" s="714"/>
      <c r="AZ651" s="714"/>
      <c r="BA651" s="714"/>
      <c r="BB651" s="714"/>
      <c r="BC651" s="714"/>
      <c r="BD651" s="593"/>
      <c r="BE651" s="714"/>
      <c r="BF651" s="714"/>
      <c r="BG651" s="714"/>
      <c r="BH651" s="714"/>
      <c r="BI651" s="714"/>
      <c r="BJ651" s="714"/>
      <c r="BK651" s="593"/>
      <c r="BL651" s="714"/>
      <c r="BM651" s="714"/>
      <c r="BN651" s="714"/>
      <c r="BO651" s="714"/>
      <c r="BP651" s="714"/>
      <c r="BQ651" s="593"/>
      <c r="BR651" s="593"/>
      <c r="BS651" s="714"/>
      <c r="BT651" s="714"/>
      <c r="BU651" s="714"/>
      <c r="BV651" s="714"/>
      <c r="BW651" s="593"/>
      <c r="BX651" s="714"/>
      <c r="BY651" s="714"/>
      <c r="BZ651" s="714"/>
      <c r="CA651" s="714"/>
      <c r="CB651" s="714"/>
      <c r="CC651" s="714"/>
      <c r="CD651" s="759"/>
      <c r="CE651" s="714"/>
      <c r="CF651" s="765"/>
      <c r="CG651" s="765"/>
      <c r="CH651" s="765"/>
      <c r="CI651" s="765"/>
      <c r="CJ651" s="765"/>
      <c r="CK651" s="765"/>
      <c r="CL651" s="714"/>
      <c r="CM651" s="714"/>
      <c r="CN651" s="714"/>
      <c r="CO651" s="714"/>
      <c r="CP651" s="714"/>
      <c r="CQ651" s="714"/>
      <c r="CR651" s="714"/>
      <c r="CS651" s="714"/>
      <c r="CT651" s="766"/>
      <c r="CU651" s="766"/>
      <c r="CV651" s="766"/>
    </row>
    <row r="652" ht="15.75" customHeight="1">
      <c r="A652" s="714"/>
      <c r="B652" s="760"/>
      <c r="C652" s="593"/>
      <c r="D652" s="593"/>
      <c r="E652" s="593"/>
      <c r="F652" s="593"/>
      <c r="G652" s="761"/>
      <c r="H652" s="761"/>
      <c r="I652" s="761"/>
      <c r="J652" s="761"/>
      <c r="K652" s="761"/>
      <c r="L652" s="761"/>
      <c r="M652" s="762"/>
      <c r="N652" s="714"/>
      <c r="O652" s="714"/>
      <c r="P652" s="714"/>
      <c r="Q652" s="714"/>
      <c r="R652" s="714"/>
      <c r="S652" s="714"/>
      <c r="T652" s="763"/>
      <c r="U652" s="714"/>
      <c r="V652" s="762"/>
      <c r="W652" s="714"/>
      <c r="X652" s="762"/>
      <c r="Y652" s="762"/>
      <c r="Z652" s="762"/>
      <c r="AA652" s="714"/>
      <c r="AB652" s="762"/>
      <c r="AC652" s="714"/>
      <c r="AD652" s="714"/>
      <c r="AE652" s="714"/>
      <c r="AF652" s="714"/>
      <c r="AG652" s="714"/>
      <c r="AH652" s="714"/>
      <c r="AI652" s="714"/>
      <c r="AJ652" s="714"/>
      <c r="AK652" s="714"/>
      <c r="AL652" s="761"/>
      <c r="AM652" s="762"/>
      <c r="AN652" s="762"/>
      <c r="AO652" s="761"/>
      <c r="AP652" s="761"/>
      <c r="AQ652" s="762"/>
      <c r="AR652" s="593"/>
      <c r="AS652" s="714"/>
      <c r="AT652" s="714"/>
      <c r="AU652" s="714"/>
      <c r="AV652" s="714"/>
      <c r="AW652" s="714"/>
      <c r="AX652" s="593"/>
      <c r="AY652" s="714"/>
      <c r="AZ652" s="714"/>
      <c r="BA652" s="714"/>
      <c r="BB652" s="714"/>
      <c r="BC652" s="714"/>
      <c r="BD652" s="593"/>
      <c r="BE652" s="714"/>
      <c r="BF652" s="714"/>
      <c r="BG652" s="714"/>
      <c r="BH652" s="714"/>
      <c r="BI652" s="714"/>
      <c r="BJ652" s="714"/>
      <c r="BK652" s="593"/>
      <c r="BL652" s="714"/>
      <c r="BM652" s="714"/>
      <c r="BN652" s="714"/>
      <c r="BO652" s="714"/>
      <c r="BP652" s="714"/>
      <c r="BQ652" s="593"/>
      <c r="BR652" s="593"/>
      <c r="BS652" s="714"/>
      <c r="BT652" s="714"/>
      <c r="BU652" s="714"/>
      <c r="BV652" s="714"/>
      <c r="BW652" s="593"/>
      <c r="BX652" s="714"/>
      <c r="BY652" s="714"/>
      <c r="BZ652" s="714"/>
      <c r="CA652" s="714"/>
      <c r="CB652" s="714"/>
      <c r="CC652" s="714"/>
      <c r="CD652" s="759"/>
      <c r="CE652" s="714"/>
      <c r="CF652" s="765"/>
      <c r="CG652" s="765"/>
      <c r="CH652" s="765"/>
      <c r="CI652" s="765"/>
      <c r="CJ652" s="765"/>
      <c r="CK652" s="765"/>
      <c r="CL652" s="714"/>
      <c r="CM652" s="714"/>
      <c r="CN652" s="714"/>
      <c r="CO652" s="714"/>
      <c r="CP652" s="714"/>
      <c r="CQ652" s="714"/>
      <c r="CR652" s="714"/>
      <c r="CS652" s="714"/>
      <c r="CT652" s="766"/>
      <c r="CU652" s="766"/>
      <c r="CV652" s="766"/>
    </row>
    <row r="653" ht="15.75" customHeight="1">
      <c r="A653" s="714"/>
      <c r="B653" s="760"/>
      <c r="C653" s="593"/>
      <c r="D653" s="593"/>
      <c r="E653" s="593"/>
      <c r="F653" s="593"/>
      <c r="G653" s="761"/>
      <c r="H653" s="761"/>
      <c r="I653" s="761"/>
      <c r="J653" s="761"/>
      <c r="K653" s="761"/>
      <c r="L653" s="761"/>
      <c r="M653" s="762"/>
      <c r="N653" s="714"/>
      <c r="O653" s="714"/>
      <c r="P653" s="714"/>
      <c r="Q653" s="714"/>
      <c r="R653" s="714"/>
      <c r="S653" s="714"/>
      <c r="T653" s="763"/>
      <c r="U653" s="714"/>
      <c r="V653" s="762"/>
      <c r="W653" s="714"/>
      <c r="X653" s="762"/>
      <c r="Y653" s="762"/>
      <c r="Z653" s="762"/>
      <c r="AA653" s="714"/>
      <c r="AB653" s="762"/>
      <c r="AC653" s="714"/>
      <c r="AD653" s="714"/>
      <c r="AE653" s="714"/>
      <c r="AF653" s="714"/>
      <c r="AG653" s="714"/>
      <c r="AH653" s="714"/>
      <c r="AI653" s="714"/>
      <c r="AJ653" s="714"/>
      <c r="AK653" s="714"/>
      <c r="AL653" s="761"/>
      <c r="AM653" s="762"/>
      <c r="AN653" s="762"/>
      <c r="AO653" s="761"/>
      <c r="AP653" s="761"/>
      <c r="AQ653" s="762"/>
      <c r="AR653" s="593"/>
      <c r="AS653" s="714"/>
      <c r="AT653" s="714"/>
      <c r="AU653" s="714"/>
      <c r="AV653" s="714"/>
      <c r="AW653" s="714"/>
      <c r="AX653" s="593"/>
      <c r="AY653" s="714"/>
      <c r="AZ653" s="714"/>
      <c r="BA653" s="714"/>
      <c r="BB653" s="714"/>
      <c r="BC653" s="714"/>
      <c r="BD653" s="593"/>
      <c r="BE653" s="714"/>
      <c r="BF653" s="714"/>
      <c r="BG653" s="714"/>
      <c r="BH653" s="714"/>
      <c r="BI653" s="714"/>
      <c r="BJ653" s="714"/>
      <c r="BK653" s="593"/>
      <c r="BL653" s="714"/>
      <c r="BM653" s="714"/>
      <c r="BN653" s="714"/>
      <c r="BO653" s="714"/>
      <c r="BP653" s="714"/>
      <c r="BQ653" s="593"/>
      <c r="BR653" s="593"/>
      <c r="BS653" s="714"/>
      <c r="BT653" s="714"/>
      <c r="BU653" s="714"/>
      <c r="BV653" s="714"/>
      <c r="BW653" s="593"/>
      <c r="BX653" s="714"/>
      <c r="BY653" s="714"/>
      <c r="BZ653" s="714"/>
      <c r="CA653" s="714"/>
      <c r="CB653" s="714"/>
      <c r="CC653" s="714"/>
      <c r="CD653" s="759"/>
      <c r="CE653" s="714"/>
      <c r="CF653" s="765"/>
      <c r="CG653" s="765"/>
      <c r="CH653" s="765"/>
      <c r="CI653" s="765"/>
      <c r="CJ653" s="765"/>
      <c r="CK653" s="765"/>
      <c r="CL653" s="714"/>
      <c r="CM653" s="714"/>
      <c r="CN653" s="714"/>
      <c r="CO653" s="714"/>
      <c r="CP653" s="714"/>
      <c r="CQ653" s="714"/>
      <c r="CR653" s="714"/>
      <c r="CS653" s="714"/>
      <c r="CT653" s="766"/>
      <c r="CU653" s="766"/>
      <c r="CV653" s="766"/>
    </row>
    <row r="654" ht="15.75" customHeight="1">
      <c r="A654" s="714"/>
      <c r="B654" s="760"/>
      <c r="C654" s="593"/>
      <c r="D654" s="593"/>
      <c r="E654" s="593"/>
      <c r="F654" s="593"/>
      <c r="G654" s="761"/>
      <c r="H654" s="761"/>
      <c r="I654" s="761"/>
      <c r="J654" s="761"/>
      <c r="K654" s="761"/>
      <c r="L654" s="761"/>
      <c r="M654" s="762"/>
      <c r="N654" s="714"/>
      <c r="O654" s="714"/>
      <c r="P654" s="714"/>
      <c r="Q654" s="714"/>
      <c r="R654" s="714"/>
      <c r="S654" s="714"/>
      <c r="T654" s="763"/>
      <c r="U654" s="714"/>
      <c r="V654" s="762"/>
      <c r="W654" s="714"/>
      <c r="X654" s="762"/>
      <c r="Y654" s="762"/>
      <c r="Z654" s="762"/>
      <c r="AA654" s="714"/>
      <c r="AB654" s="762"/>
      <c r="AC654" s="714"/>
      <c r="AD654" s="714"/>
      <c r="AE654" s="714"/>
      <c r="AF654" s="714"/>
      <c r="AG654" s="714"/>
      <c r="AH654" s="714"/>
      <c r="AI654" s="714"/>
      <c r="AJ654" s="714"/>
      <c r="AK654" s="714"/>
      <c r="AL654" s="761"/>
      <c r="AM654" s="762"/>
      <c r="AN654" s="762"/>
      <c r="AO654" s="761"/>
      <c r="AP654" s="761"/>
      <c r="AQ654" s="762"/>
      <c r="AR654" s="593"/>
      <c r="AS654" s="714"/>
      <c r="AT654" s="714"/>
      <c r="AU654" s="714"/>
      <c r="AV654" s="714"/>
      <c r="AW654" s="714"/>
      <c r="AX654" s="593"/>
      <c r="AY654" s="714"/>
      <c r="AZ654" s="714"/>
      <c r="BA654" s="714"/>
      <c r="BB654" s="714"/>
      <c r="BC654" s="714"/>
      <c r="BD654" s="593"/>
      <c r="BE654" s="714"/>
      <c r="BF654" s="714"/>
      <c r="BG654" s="714"/>
      <c r="BH654" s="714"/>
      <c r="BI654" s="714"/>
      <c r="BJ654" s="714"/>
      <c r="BK654" s="593"/>
      <c r="BL654" s="714"/>
      <c r="BM654" s="714"/>
      <c r="BN654" s="714"/>
      <c r="BO654" s="714"/>
      <c r="BP654" s="714"/>
      <c r="BQ654" s="593"/>
      <c r="BR654" s="593"/>
      <c r="BS654" s="714"/>
      <c r="BT654" s="714"/>
      <c r="BU654" s="714"/>
      <c r="BV654" s="714"/>
      <c r="BW654" s="593"/>
      <c r="BX654" s="714"/>
      <c r="BY654" s="714"/>
      <c r="BZ654" s="714"/>
      <c r="CA654" s="714"/>
      <c r="CB654" s="714"/>
      <c r="CC654" s="714"/>
      <c r="CD654" s="759"/>
      <c r="CE654" s="714"/>
      <c r="CF654" s="765"/>
      <c r="CG654" s="765"/>
      <c r="CH654" s="765"/>
      <c r="CI654" s="765"/>
      <c r="CJ654" s="765"/>
      <c r="CK654" s="765"/>
      <c r="CL654" s="714"/>
      <c r="CM654" s="714"/>
      <c r="CN654" s="714"/>
      <c r="CO654" s="714"/>
      <c r="CP654" s="714"/>
      <c r="CQ654" s="714"/>
      <c r="CR654" s="714"/>
      <c r="CS654" s="714"/>
      <c r="CT654" s="766"/>
      <c r="CU654" s="766"/>
      <c r="CV654" s="766"/>
    </row>
    <row r="655" ht="15.75" customHeight="1">
      <c r="A655" s="714"/>
      <c r="B655" s="760"/>
      <c r="C655" s="593"/>
      <c r="D655" s="593"/>
      <c r="E655" s="593"/>
      <c r="F655" s="593"/>
      <c r="G655" s="761"/>
      <c r="H655" s="761"/>
      <c r="I655" s="761"/>
      <c r="J655" s="761"/>
      <c r="K655" s="761"/>
      <c r="L655" s="761"/>
      <c r="M655" s="762"/>
      <c r="N655" s="714"/>
      <c r="O655" s="714"/>
      <c r="P655" s="714"/>
      <c r="Q655" s="714"/>
      <c r="R655" s="714"/>
      <c r="S655" s="714"/>
      <c r="T655" s="763"/>
      <c r="U655" s="714"/>
      <c r="V655" s="762"/>
      <c r="W655" s="714"/>
      <c r="X655" s="762"/>
      <c r="Y655" s="762"/>
      <c r="Z655" s="762"/>
      <c r="AA655" s="714"/>
      <c r="AB655" s="762"/>
      <c r="AC655" s="714"/>
      <c r="AD655" s="714"/>
      <c r="AE655" s="714"/>
      <c r="AF655" s="714"/>
      <c r="AG655" s="714"/>
      <c r="AH655" s="714"/>
      <c r="AI655" s="714"/>
      <c r="AJ655" s="714"/>
      <c r="AK655" s="714"/>
      <c r="AL655" s="761"/>
      <c r="AM655" s="762"/>
      <c r="AN655" s="762"/>
      <c r="AO655" s="761"/>
      <c r="AP655" s="761"/>
      <c r="AQ655" s="762"/>
      <c r="AR655" s="593"/>
      <c r="AS655" s="714"/>
      <c r="AT655" s="714"/>
      <c r="AU655" s="714"/>
      <c r="AV655" s="714"/>
      <c r="AW655" s="714"/>
      <c r="AX655" s="593"/>
      <c r="AY655" s="714"/>
      <c r="AZ655" s="714"/>
      <c r="BA655" s="714"/>
      <c r="BB655" s="714"/>
      <c r="BC655" s="714"/>
      <c r="BD655" s="593"/>
      <c r="BE655" s="714"/>
      <c r="BF655" s="714"/>
      <c r="BG655" s="714"/>
      <c r="BH655" s="714"/>
      <c r="BI655" s="714"/>
      <c r="BJ655" s="714"/>
      <c r="BK655" s="593"/>
      <c r="BL655" s="714"/>
      <c r="BM655" s="714"/>
      <c r="BN655" s="714"/>
      <c r="BO655" s="714"/>
      <c r="BP655" s="714"/>
      <c r="BQ655" s="593"/>
      <c r="BR655" s="593"/>
      <c r="BS655" s="714"/>
      <c r="BT655" s="714"/>
      <c r="BU655" s="714"/>
      <c r="BV655" s="714"/>
      <c r="BW655" s="593"/>
      <c r="BX655" s="714"/>
      <c r="BY655" s="714"/>
      <c r="BZ655" s="714"/>
      <c r="CA655" s="714"/>
      <c r="CB655" s="714"/>
      <c r="CC655" s="714"/>
      <c r="CD655" s="759"/>
      <c r="CE655" s="714"/>
      <c r="CF655" s="765"/>
      <c r="CG655" s="765"/>
      <c r="CH655" s="765"/>
      <c r="CI655" s="765"/>
      <c r="CJ655" s="765"/>
      <c r="CK655" s="765"/>
      <c r="CL655" s="714"/>
      <c r="CM655" s="714"/>
      <c r="CN655" s="714"/>
      <c r="CO655" s="714"/>
      <c r="CP655" s="714"/>
      <c r="CQ655" s="714"/>
      <c r="CR655" s="714"/>
      <c r="CS655" s="714"/>
      <c r="CT655" s="766"/>
      <c r="CU655" s="766"/>
      <c r="CV655" s="766"/>
    </row>
    <row r="656" ht="15.75" customHeight="1">
      <c r="A656" s="714"/>
      <c r="B656" s="760"/>
      <c r="C656" s="593"/>
      <c r="D656" s="593"/>
      <c r="E656" s="593"/>
      <c r="F656" s="593"/>
      <c r="G656" s="761"/>
      <c r="H656" s="761"/>
      <c r="I656" s="761"/>
      <c r="J656" s="761"/>
      <c r="K656" s="761"/>
      <c r="L656" s="761"/>
      <c r="M656" s="762"/>
      <c r="N656" s="714"/>
      <c r="O656" s="714"/>
      <c r="P656" s="714"/>
      <c r="Q656" s="714"/>
      <c r="R656" s="714"/>
      <c r="S656" s="714"/>
      <c r="T656" s="763"/>
      <c r="U656" s="714"/>
      <c r="V656" s="762"/>
      <c r="W656" s="714"/>
      <c r="X656" s="762"/>
      <c r="Y656" s="762"/>
      <c r="Z656" s="762"/>
      <c r="AA656" s="714"/>
      <c r="AB656" s="762"/>
      <c r="AC656" s="714"/>
      <c r="AD656" s="714"/>
      <c r="AE656" s="714"/>
      <c r="AF656" s="714"/>
      <c r="AG656" s="714"/>
      <c r="AH656" s="714"/>
      <c r="AI656" s="714"/>
      <c r="AJ656" s="714"/>
      <c r="AK656" s="714"/>
      <c r="AL656" s="761"/>
      <c r="AM656" s="762"/>
      <c r="AN656" s="762"/>
      <c r="AO656" s="761"/>
      <c r="AP656" s="761"/>
      <c r="AQ656" s="762"/>
      <c r="AR656" s="593"/>
      <c r="AS656" s="714"/>
      <c r="AT656" s="714"/>
      <c r="AU656" s="714"/>
      <c r="AV656" s="714"/>
      <c r="AW656" s="714"/>
      <c r="AX656" s="593"/>
      <c r="AY656" s="714"/>
      <c r="AZ656" s="714"/>
      <c r="BA656" s="714"/>
      <c r="BB656" s="714"/>
      <c r="BC656" s="714"/>
      <c r="BD656" s="593"/>
      <c r="BE656" s="714"/>
      <c r="BF656" s="714"/>
      <c r="BG656" s="714"/>
      <c r="BH656" s="714"/>
      <c r="BI656" s="714"/>
      <c r="BJ656" s="714"/>
      <c r="BK656" s="593"/>
      <c r="BL656" s="714"/>
      <c r="BM656" s="714"/>
      <c r="BN656" s="714"/>
      <c r="BO656" s="714"/>
      <c r="BP656" s="714"/>
      <c r="BQ656" s="593"/>
      <c r="BR656" s="593"/>
      <c r="BS656" s="714"/>
      <c r="BT656" s="714"/>
      <c r="BU656" s="714"/>
      <c r="BV656" s="714"/>
      <c r="BW656" s="593"/>
      <c r="BX656" s="714"/>
      <c r="BY656" s="714"/>
      <c r="BZ656" s="714"/>
      <c r="CA656" s="714"/>
      <c r="CB656" s="714"/>
      <c r="CC656" s="714"/>
      <c r="CD656" s="759"/>
      <c r="CE656" s="714"/>
      <c r="CF656" s="765"/>
      <c r="CG656" s="765"/>
      <c r="CH656" s="765"/>
      <c r="CI656" s="765"/>
      <c r="CJ656" s="765"/>
      <c r="CK656" s="765"/>
      <c r="CL656" s="714"/>
      <c r="CM656" s="714"/>
      <c r="CN656" s="714"/>
      <c r="CO656" s="714"/>
      <c r="CP656" s="714"/>
      <c r="CQ656" s="714"/>
      <c r="CR656" s="714"/>
      <c r="CS656" s="714"/>
      <c r="CT656" s="766"/>
      <c r="CU656" s="766"/>
      <c r="CV656" s="766"/>
    </row>
    <row r="657" ht="15.75" customHeight="1">
      <c r="A657" s="714"/>
      <c r="B657" s="760"/>
      <c r="C657" s="593"/>
      <c r="D657" s="593"/>
      <c r="E657" s="593"/>
      <c r="F657" s="593"/>
      <c r="G657" s="761"/>
      <c r="H657" s="761"/>
      <c r="I657" s="761"/>
      <c r="J657" s="761"/>
      <c r="K657" s="761"/>
      <c r="L657" s="761"/>
      <c r="M657" s="762"/>
      <c r="N657" s="714"/>
      <c r="O657" s="714"/>
      <c r="P657" s="714"/>
      <c r="Q657" s="714"/>
      <c r="R657" s="714"/>
      <c r="S657" s="714"/>
      <c r="T657" s="763"/>
      <c r="U657" s="714"/>
      <c r="V657" s="762"/>
      <c r="W657" s="714"/>
      <c r="X657" s="762"/>
      <c r="Y657" s="762"/>
      <c r="Z657" s="762"/>
      <c r="AA657" s="714"/>
      <c r="AB657" s="762"/>
      <c r="AC657" s="714"/>
      <c r="AD657" s="714"/>
      <c r="AE657" s="714"/>
      <c r="AF657" s="714"/>
      <c r="AG657" s="714"/>
      <c r="AH657" s="714"/>
      <c r="AI657" s="714"/>
      <c r="AJ657" s="714"/>
      <c r="AK657" s="714"/>
      <c r="AL657" s="761"/>
      <c r="AM657" s="762"/>
      <c r="AN657" s="762"/>
      <c r="AO657" s="761"/>
      <c r="AP657" s="761"/>
      <c r="AQ657" s="762"/>
      <c r="AR657" s="593"/>
      <c r="AS657" s="714"/>
      <c r="AT657" s="714"/>
      <c r="AU657" s="714"/>
      <c r="AV657" s="714"/>
      <c r="AW657" s="714"/>
      <c r="AX657" s="593"/>
      <c r="AY657" s="714"/>
      <c r="AZ657" s="714"/>
      <c r="BA657" s="714"/>
      <c r="BB657" s="714"/>
      <c r="BC657" s="714"/>
      <c r="BD657" s="593"/>
      <c r="BE657" s="714"/>
      <c r="BF657" s="714"/>
      <c r="BG657" s="714"/>
      <c r="BH657" s="714"/>
      <c r="BI657" s="714"/>
      <c r="BJ657" s="714"/>
      <c r="BK657" s="593"/>
      <c r="BL657" s="714"/>
      <c r="BM657" s="714"/>
      <c r="BN657" s="714"/>
      <c r="BO657" s="714"/>
      <c r="BP657" s="714"/>
      <c r="BQ657" s="593"/>
      <c r="BR657" s="593"/>
      <c r="BS657" s="714"/>
      <c r="BT657" s="714"/>
      <c r="BU657" s="714"/>
      <c r="BV657" s="714"/>
      <c r="BW657" s="593"/>
      <c r="BX657" s="714"/>
      <c r="BY657" s="714"/>
      <c r="BZ657" s="714"/>
      <c r="CA657" s="714"/>
      <c r="CB657" s="714"/>
      <c r="CC657" s="714"/>
      <c r="CD657" s="759"/>
      <c r="CE657" s="714"/>
      <c r="CF657" s="765"/>
      <c r="CG657" s="765"/>
      <c r="CH657" s="765"/>
      <c r="CI657" s="765"/>
      <c r="CJ657" s="765"/>
      <c r="CK657" s="765"/>
      <c r="CL657" s="714"/>
      <c r="CM657" s="714"/>
      <c r="CN657" s="714"/>
      <c r="CO657" s="714"/>
      <c r="CP657" s="714"/>
      <c r="CQ657" s="714"/>
      <c r="CR657" s="714"/>
      <c r="CS657" s="714"/>
      <c r="CT657" s="766"/>
      <c r="CU657" s="766"/>
      <c r="CV657" s="766"/>
    </row>
    <row r="658" ht="15.75" customHeight="1">
      <c r="A658" s="714"/>
      <c r="B658" s="760"/>
      <c r="C658" s="593"/>
      <c r="D658" s="593"/>
      <c r="E658" s="593"/>
      <c r="F658" s="593"/>
      <c r="G658" s="761"/>
      <c r="H658" s="761"/>
      <c r="I658" s="761"/>
      <c r="J658" s="761"/>
      <c r="K658" s="761"/>
      <c r="L658" s="761"/>
      <c r="M658" s="762"/>
      <c r="N658" s="714"/>
      <c r="O658" s="714"/>
      <c r="P658" s="714"/>
      <c r="Q658" s="714"/>
      <c r="R658" s="714"/>
      <c r="S658" s="714"/>
      <c r="T658" s="763"/>
      <c r="U658" s="714"/>
      <c r="V658" s="762"/>
      <c r="W658" s="714"/>
      <c r="X658" s="762"/>
      <c r="Y658" s="762"/>
      <c r="Z658" s="762"/>
      <c r="AA658" s="714"/>
      <c r="AB658" s="762"/>
      <c r="AC658" s="714"/>
      <c r="AD658" s="714"/>
      <c r="AE658" s="714"/>
      <c r="AF658" s="714"/>
      <c r="AG658" s="714"/>
      <c r="AH658" s="714"/>
      <c r="AI658" s="714"/>
      <c r="AJ658" s="714"/>
      <c r="AK658" s="714"/>
      <c r="AL658" s="761"/>
      <c r="AM658" s="762"/>
      <c r="AN658" s="762"/>
      <c r="AO658" s="761"/>
      <c r="AP658" s="761"/>
      <c r="AQ658" s="762"/>
      <c r="AR658" s="593"/>
      <c r="AS658" s="714"/>
      <c r="AT658" s="714"/>
      <c r="AU658" s="714"/>
      <c r="AV658" s="714"/>
      <c r="AW658" s="714"/>
      <c r="AX658" s="593"/>
      <c r="AY658" s="714"/>
      <c r="AZ658" s="714"/>
      <c r="BA658" s="714"/>
      <c r="BB658" s="714"/>
      <c r="BC658" s="714"/>
      <c r="BD658" s="593"/>
      <c r="BE658" s="714"/>
      <c r="BF658" s="714"/>
      <c r="BG658" s="714"/>
      <c r="BH658" s="714"/>
      <c r="BI658" s="714"/>
      <c r="BJ658" s="714"/>
      <c r="BK658" s="593"/>
      <c r="BL658" s="714"/>
      <c r="BM658" s="714"/>
      <c r="BN658" s="714"/>
      <c r="BO658" s="714"/>
      <c r="BP658" s="714"/>
      <c r="BQ658" s="593"/>
      <c r="BR658" s="593"/>
      <c r="BS658" s="714"/>
      <c r="BT658" s="714"/>
      <c r="BU658" s="714"/>
      <c r="BV658" s="714"/>
      <c r="BW658" s="593"/>
      <c r="BX658" s="714"/>
      <c r="BY658" s="714"/>
      <c r="BZ658" s="714"/>
      <c r="CA658" s="714"/>
      <c r="CB658" s="714"/>
      <c r="CC658" s="714"/>
      <c r="CD658" s="759"/>
      <c r="CE658" s="714"/>
      <c r="CF658" s="765"/>
      <c r="CG658" s="765"/>
      <c r="CH658" s="765"/>
      <c r="CI658" s="765"/>
      <c r="CJ658" s="765"/>
      <c r="CK658" s="765"/>
      <c r="CL658" s="714"/>
      <c r="CM658" s="714"/>
      <c r="CN658" s="714"/>
      <c r="CO658" s="714"/>
      <c r="CP658" s="714"/>
      <c r="CQ658" s="714"/>
      <c r="CR658" s="714"/>
      <c r="CS658" s="714"/>
      <c r="CT658" s="766"/>
      <c r="CU658" s="766"/>
      <c r="CV658" s="766"/>
    </row>
    <row r="659" ht="15.75" customHeight="1">
      <c r="A659" s="714"/>
      <c r="B659" s="760"/>
      <c r="C659" s="593"/>
      <c r="D659" s="593"/>
      <c r="E659" s="593"/>
      <c r="F659" s="593"/>
      <c r="G659" s="761"/>
      <c r="H659" s="761"/>
      <c r="I659" s="761"/>
      <c r="J659" s="761"/>
      <c r="K659" s="761"/>
      <c r="L659" s="761"/>
      <c r="M659" s="762"/>
      <c r="N659" s="714"/>
      <c r="O659" s="714"/>
      <c r="P659" s="714"/>
      <c r="Q659" s="714"/>
      <c r="R659" s="714"/>
      <c r="S659" s="714"/>
      <c r="T659" s="763"/>
      <c r="U659" s="714"/>
      <c r="V659" s="762"/>
      <c r="W659" s="714"/>
      <c r="X659" s="762"/>
      <c r="Y659" s="762"/>
      <c r="Z659" s="762"/>
      <c r="AA659" s="714"/>
      <c r="AB659" s="762"/>
      <c r="AC659" s="714"/>
      <c r="AD659" s="714"/>
      <c r="AE659" s="714"/>
      <c r="AF659" s="714"/>
      <c r="AG659" s="714"/>
      <c r="AH659" s="714"/>
      <c r="AI659" s="714"/>
      <c r="AJ659" s="714"/>
      <c r="AK659" s="714"/>
      <c r="AL659" s="761"/>
      <c r="AM659" s="762"/>
      <c r="AN659" s="762"/>
      <c r="AO659" s="761"/>
      <c r="AP659" s="761"/>
      <c r="AQ659" s="762"/>
      <c r="AR659" s="593"/>
      <c r="AS659" s="714"/>
      <c r="AT659" s="714"/>
      <c r="AU659" s="714"/>
      <c r="AV659" s="714"/>
      <c r="AW659" s="714"/>
      <c r="AX659" s="593"/>
      <c r="AY659" s="714"/>
      <c r="AZ659" s="714"/>
      <c r="BA659" s="714"/>
      <c r="BB659" s="714"/>
      <c r="BC659" s="714"/>
      <c r="BD659" s="593"/>
      <c r="BE659" s="714"/>
      <c r="BF659" s="714"/>
      <c r="BG659" s="714"/>
      <c r="BH659" s="714"/>
      <c r="BI659" s="714"/>
      <c r="BJ659" s="714"/>
      <c r="BK659" s="593"/>
      <c r="BL659" s="714"/>
      <c r="BM659" s="714"/>
      <c r="BN659" s="714"/>
      <c r="BO659" s="714"/>
      <c r="BP659" s="714"/>
      <c r="BQ659" s="593"/>
      <c r="BR659" s="593"/>
      <c r="BS659" s="714"/>
      <c r="BT659" s="714"/>
      <c r="BU659" s="714"/>
      <c r="BV659" s="714"/>
      <c r="BW659" s="593"/>
      <c r="BX659" s="714"/>
      <c r="BY659" s="714"/>
      <c r="BZ659" s="714"/>
      <c r="CA659" s="714"/>
      <c r="CB659" s="714"/>
      <c r="CC659" s="714"/>
      <c r="CD659" s="759"/>
      <c r="CE659" s="714"/>
      <c r="CF659" s="765"/>
      <c r="CG659" s="765"/>
      <c r="CH659" s="765"/>
      <c r="CI659" s="765"/>
      <c r="CJ659" s="765"/>
      <c r="CK659" s="765"/>
      <c r="CL659" s="714"/>
      <c r="CM659" s="714"/>
      <c r="CN659" s="714"/>
      <c r="CO659" s="714"/>
      <c r="CP659" s="714"/>
      <c r="CQ659" s="714"/>
      <c r="CR659" s="714"/>
      <c r="CS659" s="714"/>
      <c r="CT659" s="766"/>
      <c r="CU659" s="766"/>
      <c r="CV659" s="766"/>
    </row>
    <row r="660" ht="15.75" customHeight="1">
      <c r="A660" s="714"/>
      <c r="B660" s="760"/>
      <c r="C660" s="593"/>
      <c r="D660" s="593"/>
      <c r="E660" s="593"/>
      <c r="F660" s="593"/>
      <c r="G660" s="761"/>
      <c r="H660" s="761"/>
      <c r="I660" s="761"/>
      <c r="J660" s="761"/>
      <c r="K660" s="761"/>
      <c r="L660" s="761"/>
      <c r="M660" s="762"/>
      <c r="N660" s="714"/>
      <c r="O660" s="714"/>
      <c r="P660" s="714"/>
      <c r="Q660" s="714"/>
      <c r="R660" s="714"/>
      <c r="S660" s="714"/>
      <c r="T660" s="763"/>
      <c r="U660" s="714"/>
      <c r="V660" s="762"/>
      <c r="W660" s="714"/>
      <c r="X660" s="762"/>
      <c r="Y660" s="762"/>
      <c r="Z660" s="762"/>
      <c r="AA660" s="714"/>
      <c r="AB660" s="762"/>
      <c r="AC660" s="714"/>
      <c r="AD660" s="714"/>
      <c r="AE660" s="714"/>
      <c r="AF660" s="714"/>
      <c r="AG660" s="714"/>
      <c r="AH660" s="714"/>
      <c r="AI660" s="714"/>
      <c r="AJ660" s="714"/>
      <c r="AK660" s="714"/>
      <c r="AL660" s="761"/>
      <c r="AM660" s="762"/>
      <c r="AN660" s="762"/>
      <c r="AO660" s="761"/>
      <c r="AP660" s="761"/>
      <c r="AQ660" s="762"/>
      <c r="AR660" s="593"/>
      <c r="AS660" s="714"/>
      <c r="AT660" s="714"/>
      <c r="AU660" s="714"/>
      <c r="AV660" s="714"/>
      <c r="AW660" s="714"/>
      <c r="AX660" s="593"/>
      <c r="AY660" s="714"/>
      <c r="AZ660" s="714"/>
      <c r="BA660" s="714"/>
      <c r="BB660" s="714"/>
      <c r="BC660" s="714"/>
      <c r="BD660" s="593"/>
      <c r="BE660" s="714"/>
      <c r="BF660" s="714"/>
      <c r="BG660" s="714"/>
      <c r="BH660" s="714"/>
      <c r="BI660" s="714"/>
      <c r="BJ660" s="714"/>
      <c r="BK660" s="593"/>
      <c r="BL660" s="714"/>
      <c r="BM660" s="714"/>
      <c r="BN660" s="714"/>
      <c r="BO660" s="714"/>
      <c r="BP660" s="714"/>
      <c r="BQ660" s="593"/>
      <c r="BR660" s="593"/>
      <c r="BS660" s="714"/>
      <c r="BT660" s="714"/>
      <c r="BU660" s="714"/>
      <c r="BV660" s="714"/>
      <c r="BW660" s="593"/>
      <c r="BX660" s="714"/>
      <c r="BY660" s="714"/>
      <c r="BZ660" s="714"/>
      <c r="CA660" s="714"/>
      <c r="CB660" s="714"/>
      <c r="CC660" s="714"/>
      <c r="CD660" s="759"/>
      <c r="CE660" s="714"/>
      <c r="CF660" s="765"/>
      <c r="CG660" s="765"/>
      <c r="CH660" s="765"/>
      <c r="CI660" s="765"/>
      <c r="CJ660" s="765"/>
      <c r="CK660" s="765"/>
      <c r="CL660" s="714"/>
      <c r="CM660" s="714"/>
      <c r="CN660" s="714"/>
      <c r="CO660" s="714"/>
      <c r="CP660" s="714"/>
      <c r="CQ660" s="714"/>
      <c r="CR660" s="714"/>
      <c r="CS660" s="714"/>
      <c r="CT660" s="766"/>
      <c r="CU660" s="766"/>
      <c r="CV660" s="766"/>
    </row>
    <row r="661" ht="15.75" customHeight="1">
      <c r="A661" s="714"/>
      <c r="B661" s="760"/>
      <c r="C661" s="593"/>
      <c r="D661" s="593"/>
      <c r="E661" s="593"/>
      <c r="F661" s="593"/>
      <c r="G661" s="761"/>
      <c r="H661" s="761"/>
      <c r="I661" s="761"/>
      <c r="J661" s="761"/>
      <c r="K661" s="761"/>
      <c r="L661" s="761"/>
      <c r="M661" s="762"/>
      <c r="N661" s="714"/>
      <c r="O661" s="714"/>
      <c r="P661" s="714"/>
      <c r="Q661" s="714"/>
      <c r="R661" s="714"/>
      <c r="S661" s="714"/>
      <c r="T661" s="763"/>
      <c r="U661" s="714"/>
      <c r="V661" s="762"/>
      <c r="W661" s="714"/>
      <c r="X661" s="762"/>
      <c r="Y661" s="762"/>
      <c r="Z661" s="762"/>
      <c r="AA661" s="714"/>
      <c r="AB661" s="762"/>
      <c r="AC661" s="714"/>
      <c r="AD661" s="714"/>
      <c r="AE661" s="714"/>
      <c r="AF661" s="714"/>
      <c r="AG661" s="714"/>
      <c r="AH661" s="714"/>
      <c r="AI661" s="714"/>
      <c r="AJ661" s="714"/>
      <c r="AK661" s="714"/>
      <c r="AL661" s="761"/>
      <c r="AM661" s="762"/>
      <c r="AN661" s="762"/>
      <c r="AO661" s="761"/>
      <c r="AP661" s="761"/>
      <c r="AQ661" s="762"/>
      <c r="AR661" s="593"/>
      <c r="AS661" s="714"/>
      <c r="AT661" s="714"/>
      <c r="AU661" s="714"/>
      <c r="AV661" s="714"/>
      <c r="AW661" s="714"/>
      <c r="AX661" s="593"/>
      <c r="AY661" s="714"/>
      <c r="AZ661" s="714"/>
      <c r="BA661" s="714"/>
      <c r="BB661" s="714"/>
      <c r="BC661" s="714"/>
      <c r="BD661" s="593"/>
      <c r="BE661" s="714"/>
      <c r="BF661" s="714"/>
      <c r="BG661" s="714"/>
      <c r="BH661" s="714"/>
      <c r="BI661" s="714"/>
      <c r="BJ661" s="714"/>
      <c r="BK661" s="593"/>
      <c r="BL661" s="714"/>
      <c r="BM661" s="714"/>
      <c r="BN661" s="714"/>
      <c r="BO661" s="714"/>
      <c r="BP661" s="714"/>
      <c r="BQ661" s="593"/>
      <c r="BR661" s="593"/>
      <c r="BS661" s="714"/>
      <c r="BT661" s="714"/>
      <c r="BU661" s="714"/>
      <c r="BV661" s="714"/>
      <c r="BW661" s="593"/>
      <c r="BX661" s="714"/>
      <c r="BY661" s="714"/>
      <c r="BZ661" s="714"/>
      <c r="CA661" s="714"/>
      <c r="CB661" s="714"/>
      <c r="CC661" s="714"/>
      <c r="CD661" s="759"/>
      <c r="CE661" s="714"/>
      <c r="CF661" s="765"/>
      <c r="CG661" s="765"/>
      <c r="CH661" s="765"/>
      <c r="CI661" s="765"/>
      <c r="CJ661" s="765"/>
      <c r="CK661" s="765"/>
      <c r="CL661" s="714"/>
      <c r="CM661" s="714"/>
      <c r="CN661" s="714"/>
      <c r="CO661" s="714"/>
      <c r="CP661" s="714"/>
      <c r="CQ661" s="714"/>
      <c r="CR661" s="714"/>
      <c r="CS661" s="714"/>
      <c r="CT661" s="766"/>
      <c r="CU661" s="766"/>
      <c r="CV661" s="766"/>
    </row>
    <row r="662" ht="15.75" customHeight="1">
      <c r="A662" s="714"/>
      <c r="B662" s="760"/>
      <c r="C662" s="593"/>
      <c r="D662" s="593"/>
      <c r="E662" s="593"/>
      <c r="F662" s="593"/>
      <c r="G662" s="761"/>
      <c r="H662" s="761"/>
      <c r="I662" s="761"/>
      <c r="J662" s="761"/>
      <c r="K662" s="761"/>
      <c r="L662" s="761"/>
      <c r="M662" s="762"/>
      <c r="N662" s="714"/>
      <c r="O662" s="714"/>
      <c r="P662" s="714"/>
      <c r="Q662" s="714"/>
      <c r="R662" s="714"/>
      <c r="S662" s="714"/>
      <c r="T662" s="763"/>
      <c r="U662" s="714"/>
      <c r="V662" s="762"/>
      <c r="W662" s="714"/>
      <c r="X662" s="762"/>
      <c r="Y662" s="762"/>
      <c r="Z662" s="762"/>
      <c r="AA662" s="714"/>
      <c r="AB662" s="762"/>
      <c r="AC662" s="714"/>
      <c r="AD662" s="714"/>
      <c r="AE662" s="714"/>
      <c r="AF662" s="714"/>
      <c r="AG662" s="714"/>
      <c r="AH662" s="714"/>
      <c r="AI662" s="714"/>
      <c r="AJ662" s="714"/>
      <c r="AK662" s="714"/>
      <c r="AL662" s="761"/>
      <c r="AM662" s="762"/>
      <c r="AN662" s="762"/>
      <c r="AO662" s="761"/>
      <c r="AP662" s="761"/>
      <c r="AQ662" s="762"/>
      <c r="AR662" s="593"/>
      <c r="AS662" s="714"/>
      <c r="AT662" s="714"/>
      <c r="AU662" s="714"/>
      <c r="AV662" s="714"/>
      <c r="AW662" s="714"/>
      <c r="AX662" s="593"/>
      <c r="AY662" s="714"/>
      <c r="AZ662" s="714"/>
      <c r="BA662" s="714"/>
      <c r="BB662" s="714"/>
      <c r="BC662" s="714"/>
      <c r="BD662" s="593"/>
      <c r="BE662" s="714"/>
      <c r="BF662" s="714"/>
      <c r="BG662" s="714"/>
      <c r="BH662" s="714"/>
      <c r="BI662" s="714"/>
      <c r="BJ662" s="714"/>
      <c r="BK662" s="593"/>
      <c r="BL662" s="714"/>
      <c r="BM662" s="714"/>
      <c r="BN662" s="714"/>
      <c r="BO662" s="714"/>
      <c r="BP662" s="714"/>
      <c r="BQ662" s="593"/>
      <c r="BR662" s="593"/>
      <c r="BS662" s="714"/>
      <c r="BT662" s="714"/>
      <c r="BU662" s="714"/>
      <c r="BV662" s="714"/>
      <c r="BW662" s="593"/>
      <c r="BX662" s="714"/>
      <c r="BY662" s="714"/>
      <c r="BZ662" s="714"/>
      <c r="CA662" s="714"/>
      <c r="CB662" s="714"/>
      <c r="CC662" s="714"/>
      <c r="CD662" s="759"/>
      <c r="CE662" s="714"/>
      <c r="CF662" s="765"/>
      <c r="CG662" s="765"/>
      <c r="CH662" s="765"/>
      <c r="CI662" s="765"/>
      <c r="CJ662" s="765"/>
      <c r="CK662" s="765"/>
      <c r="CL662" s="714"/>
      <c r="CM662" s="714"/>
      <c r="CN662" s="714"/>
      <c r="CO662" s="714"/>
      <c r="CP662" s="714"/>
      <c r="CQ662" s="714"/>
      <c r="CR662" s="714"/>
      <c r="CS662" s="714"/>
      <c r="CT662" s="766"/>
      <c r="CU662" s="766"/>
      <c r="CV662" s="766"/>
    </row>
    <row r="663" ht="15.75" customHeight="1">
      <c r="A663" s="714"/>
      <c r="B663" s="760"/>
      <c r="C663" s="593"/>
      <c r="D663" s="593"/>
      <c r="E663" s="593"/>
      <c r="F663" s="593"/>
      <c r="G663" s="761"/>
      <c r="H663" s="761"/>
      <c r="I663" s="761"/>
      <c r="J663" s="761"/>
      <c r="K663" s="761"/>
      <c r="L663" s="761"/>
      <c r="M663" s="762"/>
      <c r="N663" s="714"/>
      <c r="O663" s="714"/>
      <c r="P663" s="714"/>
      <c r="Q663" s="714"/>
      <c r="R663" s="714"/>
      <c r="S663" s="714"/>
      <c r="T663" s="763"/>
      <c r="U663" s="714"/>
      <c r="V663" s="762"/>
      <c r="W663" s="714"/>
      <c r="X663" s="762"/>
      <c r="Y663" s="762"/>
      <c r="Z663" s="762"/>
      <c r="AA663" s="714"/>
      <c r="AB663" s="762"/>
      <c r="AC663" s="714"/>
      <c r="AD663" s="714"/>
      <c r="AE663" s="714"/>
      <c r="AF663" s="714"/>
      <c r="AG663" s="714"/>
      <c r="AH663" s="714"/>
      <c r="AI663" s="714"/>
      <c r="AJ663" s="714"/>
      <c r="AK663" s="714"/>
      <c r="AL663" s="761"/>
      <c r="AM663" s="762"/>
      <c r="AN663" s="762"/>
      <c r="AO663" s="761"/>
      <c r="AP663" s="761"/>
      <c r="AQ663" s="762"/>
      <c r="AR663" s="593"/>
      <c r="AS663" s="714"/>
      <c r="AT663" s="714"/>
      <c r="AU663" s="714"/>
      <c r="AV663" s="714"/>
      <c r="AW663" s="714"/>
      <c r="AX663" s="593"/>
      <c r="AY663" s="714"/>
      <c r="AZ663" s="714"/>
      <c r="BA663" s="714"/>
      <c r="BB663" s="714"/>
      <c r="BC663" s="714"/>
      <c r="BD663" s="593"/>
      <c r="BE663" s="714"/>
      <c r="BF663" s="714"/>
      <c r="BG663" s="714"/>
      <c r="BH663" s="714"/>
      <c r="BI663" s="714"/>
      <c r="BJ663" s="714"/>
      <c r="BK663" s="593"/>
      <c r="BL663" s="714"/>
      <c r="BM663" s="714"/>
      <c r="BN663" s="714"/>
      <c r="BO663" s="714"/>
      <c r="BP663" s="714"/>
      <c r="BQ663" s="593"/>
      <c r="BR663" s="593"/>
      <c r="BS663" s="714"/>
      <c r="BT663" s="714"/>
      <c r="BU663" s="714"/>
      <c r="BV663" s="714"/>
      <c r="BW663" s="593"/>
      <c r="BX663" s="714"/>
      <c r="BY663" s="714"/>
      <c r="BZ663" s="714"/>
      <c r="CA663" s="714"/>
      <c r="CB663" s="714"/>
      <c r="CC663" s="714"/>
      <c r="CD663" s="759"/>
      <c r="CE663" s="714"/>
      <c r="CF663" s="765"/>
      <c r="CG663" s="765"/>
      <c r="CH663" s="765"/>
      <c r="CI663" s="765"/>
      <c r="CJ663" s="765"/>
      <c r="CK663" s="765"/>
      <c r="CL663" s="714"/>
      <c r="CM663" s="714"/>
      <c r="CN663" s="714"/>
      <c r="CO663" s="714"/>
      <c r="CP663" s="714"/>
      <c r="CQ663" s="714"/>
      <c r="CR663" s="714"/>
      <c r="CS663" s="714"/>
      <c r="CT663" s="766"/>
      <c r="CU663" s="766"/>
      <c r="CV663" s="766"/>
    </row>
    <row r="664" ht="15.75" customHeight="1">
      <c r="A664" s="714"/>
      <c r="B664" s="760"/>
      <c r="C664" s="593"/>
      <c r="D664" s="593"/>
      <c r="E664" s="593"/>
      <c r="F664" s="593"/>
      <c r="G664" s="761"/>
      <c r="H664" s="761"/>
      <c r="I664" s="761"/>
      <c r="J664" s="761"/>
      <c r="K664" s="761"/>
      <c r="L664" s="761"/>
      <c r="M664" s="762"/>
      <c r="N664" s="714"/>
      <c r="O664" s="714"/>
      <c r="P664" s="714"/>
      <c r="Q664" s="714"/>
      <c r="R664" s="714"/>
      <c r="S664" s="714"/>
      <c r="T664" s="763"/>
      <c r="U664" s="714"/>
      <c r="V664" s="762"/>
      <c r="W664" s="714"/>
      <c r="X664" s="762"/>
      <c r="Y664" s="762"/>
      <c r="Z664" s="762"/>
      <c r="AA664" s="714"/>
      <c r="AB664" s="762"/>
      <c r="AC664" s="714"/>
      <c r="AD664" s="714"/>
      <c r="AE664" s="714"/>
      <c r="AF664" s="714"/>
      <c r="AG664" s="714"/>
      <c r="AH664" s="714"/>
      <c r="AI664" s="714"/>
      <c r="AJ664" s="714"/>
      <c r="AK664" s="714"/>
      <c r="AL664" s="761"/>
      <c r="AM664" s="762"/>
      <c r="AN664" s="762"/>
      <c r="AO664" s="761"/>
      <c r="AP664" s="761"/>
      <c r="AQ664" s="762"/>
      <c r="AR664" s="593"/>
      <c r="AS664" s="714"/>
      <c r="AT664" s="714"/>
      <c r="AU664" s="714"/>
      <c r="AV664" s="714"/>
      <c r="AW664" s="714"/>
      <c r="AX664" s="593"/>
      <c r="AY664" s="714"/>
      <c r="AZ664" s="714"/>
      <c r="BA664" s="714"/>
      <c r="BB664" s="714"/>
      <c r="BC664" s="714"/>
      <c r="BD664" s="593"/>
      <c r="BE664" s="714"/>
      <c r="BF664" s="714"/>
      <c r="BG664" s="714"/>
      <c r="BH664" s="714"/>
      <c r="BI664" s="714"/>
      <c r="BJ664" s="714"/>
      <c r="BK664" s="593"/>
      <c r="BL664" s="714"/>
      <c r="BM664" s="714"/>
      <c r="BN664" s="714"/>
      <c r="BO664" s="714"/>
      <c r="BP664" s="714"/>
      <c r="BQ664" s="593"/>
      <c r="BR664" s="593"/>
      <c r="BS664" s="714"/>
      <c r="BT664" s="714"/>
      <c r="BU664" s="714"/>
      <c r="BV664" s="714"/>
      <c r="BW664" s="593"/>
      <c r="BX664" s="714"/>
      <c r="BY664" s="714"/>
      <c r="BZ664" s="714"/>
      <c r="CA664" s="714"/>
      <c r="CB664" s="714"/>
      <c r="CC664" s="714"/>
      <c r="CD664" s="759"/>
      <c r="CE664" s="714"/>
      <c r="CF664" s="765"/>
      <c r="CG664" s="765"/>
      <c r="CH664" s="765"/>
      <c r="CI664" s="765"/>
      <c r="CJ664" s="765"/>
      <c r="CK664" s="765"/>
      <c r="CL664" s="714"/>
      <c r="CM664" s="714"/>
      <c r="CN664" s="714"/>
      <c r="CO664" s="714"/>
      <c r="CP664" s="714"/>
      <c r="CQ664" s="714"/>
      <c r="CR664" s="714"/>
      <c r="CS664" s="714"/>
      <c r="CT664" s="766"/>
      <c r="CU664" s="766"/>
      <c r="CV664" s="766"/>
    </row>
    <row r="665" ht="15.75" customHeight="1">
      <c r="A665" s="714"/>
      <c r="B665" s="760"/>
      <c r="C665" s="593"/>
      <c r="D665" s="593"/>
      <c r="E665" s="593"/>
      <c r="F665" s="593"/>
      <c r="G665" s="761"/>
      <c r="H665" s="761"/>
      <c r="I665" s="761"/>
      <c r="J665" s="761"/>
      <c r="K665" s="761"/>
      <c r="L665" s="761"/>
      <c r="M665" s="762"/>
      <c r="N665" s="714"/>
      <c r="O665" s="714"/>
      <c r="P665" s="714"/>
      <c r="Q665" s="714"/>
      <c r="R665" s="714"/>
      <c r="S665" s="714"/>
      <c r="T665" s="763"/>
      <c r="U665" s="714"/>
      <c r="V665" s="762"/>
      <c r="W665" s="714"/>
      <c r="X665" s="762"/>
      <c r="Y665" s="762"/>
      <c r="Z665" s="762"/>
      <c r="AA665" s="714"/>
      <c r="AB665" s="762"/>
      <c r="AC665" s="714"/>
      <c r="AD665" s="714"/>
      <c r="AE665" s="714"/>
      <c r="AF665" s="714"/>
      <c r="AG665" s="714"/>
      <c r="AH665" s="714"/>
      <c r="AI665" s="714"/>
      <c r="AJ665" s="714"/>
      <c r="AK665" s="714"/>
      <c r="AL665" s="761"/>
      <c r="AM665" s="762"/>
      <c r="AN665" s="762"/>
      <c r="AO665" s="761"/>
      <c r="AP665" s="761"/>
      <c r="AQ665" s="762"/>
      <c r="AR665" s="593"/>
      <c r="AS665" s="714"/>
      <c r="AT665" s="714"/>
      <c r="AU665" s="714"/>
      <c r="AV665" s="714"/>
      <c r="AW665" s="714"/>
      <c r="AX665" s="593"/>
      <c r="AY665" s="714"/>
      <c r="AZ665" s="714"/>
      <c r="BA665" s="714"/>
      <c r="BB665" s="714"/>
      <c r="BC665" s="714"/>
      <c r="BD665" s="593"/>
      <c r="BE665" s="714"/>
      <c r="BF665" s="714"/>
      <c r="BG665" s="714"/>
      <c r="BH665" s="714"/>
      <c r="BI665" s="714"/>
      <c r="BJ665" s="714"/>
      <c r="BK665" s="593"/>
      <c r="BL665" s="714"/>
      <c r="BM665" s="714"/>
      <c r="BN665" s="714"/>
      <c r="BO665" s="714"/>
      <c r="BP665" s="714"/>
      <c r="BQ665" s="593"/>
      <c r="BR665" s="593"/>
      <c r="BS665" s="714"/>
      <c r="BT665" s="714"/>
      <c r="BU665" s="714"/>
      <c r="BV665" s="714"/>
      <c r="BW665" s="593"/>
      <c r="BX665" s="714"/>
      <c r="BY665" s="714"/>
      <c r="BZ665" s="714"/>
      <c r="CA665" s="714"/>
      <c r="CB665" s="714"/>
      <c r="CC665" s="714"/>
      <c r="CD665" s="759"/>
      <c r="CE665" s="714"/>
      <c r="CF665" s="765"/>
      <c r="CG665" s="765"/>
      <c r="CH665" s="765"/>
      <c r="CI665" s="765"/>
      <c r="CJ665" s="765"/>
      <c r="CK665" s="765"/>
      <c r="CL665" s="714"/>
      <c r="CM665" s="714"/>
      <c r="CN665" s="714"/>
      <c r="CO665" s="714"/>
      <c r="CP665" s="714"/>
      <c r="CQ665" s="714"/>
      <c r="CR665" s="714"/>
      <c r="CS665" s="714"/>
      <c r="CT665" s="766"/>
      <c r="CU665" s="766"/>
      <c r="CV665" s="766"/>
    </row>
    <row r="666" ht="15.75" customHeight="1">
      <c r="A666" s="714"/>
      <c r="B666" s="760"/>
      <c r="C666" s="593"/>
      <c r="D666" s="593"/>
      <c r="E666" s="593"/>
      <c r="F666" s="593"/>
      <c r="G666" s="761"/>
      <c r="H666" s="761"/>
      <c r="I666" s="761"/>
      <c r="J666" s="761"/>
      <c r="K666" s="761"/>
      <c r="L666" s="761"/>
      <c r="M666" s="762"/>
      <c r="N666" s="714"/>
      <c r="O666" s="714"/>
      <c r="P666" s="714"/>
      <c r="Q666" s="714"/>
      <c r="R666" s="714"/>
      <c r="S666" s="714"/>
      <c r="T666" s="763"/>
      <c r="U666" s="714"/>
      <c r="V666" s="762"/>
      <c r="W666" s="714"/>
      <c r="X666" s="762"/>
      <c r="Y666" s="762"/>
      <c r="Z666" s="762"/>
      <c r="AA666" s="714"/>
      <c r="AB666" s="762"/>
      <c r="AC666" s="714"/>
      <c r="AD666" s="714"/>
      <c r="AE666" s="714"/>
      <c r="AF666" s="714"/>
      <c r="AG666" s="714"/>
      <c r="AH666" s="714"/>
      <c r="AI666" s="714"/>
      <c r="AJ666" s="714"/>
      <c r="AK666" s="714"/>
      <c r="AL666" s="761"/>
      <c r="AM666" s="762"/>
      <c r="AN666" s="762"/>
      <c r="AO666" s="761"/>
      <c r="AP666" s="761"/>
      <c r="AQ666" s="762"/>
      <c r="AR666" s="593"/>
      <c r="AS666" s="714"/>
      <c r="AT666" s="714"/>
      <c r="AU666" s="714"/>
      <c r="AV666" s="714"/>
      <c r="AW666" s="714"/>
      <c r="AX666" s="593"/>
      <c r="AY666" s="714"/>
      <c r="AZ666" s="714"/>
      <c r="BA666" s="714"/>
      <c r="BB666" s="714"/>
      <c r="BC666" s="714"/>
      <c r="BD666" s="593"/>
      <c r="BE666" s="714"/>
      <c r="BF666" s="714"/>
      <c r="BG666" s="714"/>
      <c r="BH666" s="714"/>
      <c r="BI666" s="714"/>
      <c r="BJ666" s="714"/>
      <c r="BK666" s="593"/>
      <c r="BL666" s="714"/>
      <c r="BM666" s="714"/>
      <c r="BN666" s="714"/>
      <c r="BO666" s="714"/>
      <c r="BP666" s="714"/>
      <c r="BQ666" s="593"/>
      <c r="BR666" s="593"/>
      <c r="BS666" s="714"/>
      <c r="BT666" s="714"/>
      <c r="BU666" s="714"/>
      <c r="BV666" s="714"/>
      <c r="BW666" s="593"/>
      <c r="BX666" s="714"/>
      <c r="BY666" s="714"/>
      <c r="BZ666" s="714"/>
      <c r="CA666" s="714"/>
      <c r="CB666" s="714"/>
      <c r="CC666" s="714"/>
      <c r="CD666" s="759"/>
      <c r="CE666" s="714"/>
      <c r="CF666" s="765"/>
      <c r="CG666" s="765"/>
      <c r="CH666" s="765"/>
      <c r="CI666" s="765"/>
      <c r="CJ666" s="765"/>
      <c r="CK666" s="765"/>
      <c r="CL666" s="714"/>
      <c r="CM666" s="714"/>
      <c r="CN666" s="714"/>
      <c r="CO666" s="714"/>
      <c r="CP666" s="714"/>
      <c r="CQ666" s="714"/>
      <c r="CR666" s="714"/>
      <c r="CS666" s="714"/>
      <c r="CT666" s="766"/>
      <c r="CU666" s="766"/>
      <c r="CV666" s="766"/>
    </row>
    <row r="667" ht="15.75" customHeight="1">
      <c r="A667" s="714"/>
      <c r="B667" s="760"/>
      <c r="C667" s="593"/>
      <c r="D667" s="593"/>
      <c r="E667" s="593"/>
      <c r="F667" s="593"/>
      <c r="G667" s="761"/>
      <c r="H667" s="761"/>
      <c r="I667" s="761"/>
      <c r="J667" s="761"/>
      <c r="K667" s="761"/>
      <c r="L667" s="761"/>
      <c r="M667" s="762"/>
      <c r="N667" s="714"/>
      <c r="O667" s="714"/>
      <c r="P667" s="714"/>
      <c r="Q667" s="714"/>
      <c r="R667" s="714"/>
      <c r="S667" s="714"/>
      <c r="T667" s="763"/>
      <c r="U667" s="714"/>
      <c r="V667" s="762"/>
      <c r="W667" s="714"/>
      <c r="X667" s="762"/>
      <c r="Y667" s="762"/>
      <c r="Z667" s="762"/>
      <c r="AA667" s="714"/>
      <c r="AB667" s="762"/>
      <c r="AC667" s="714"/>
      <c r="AD667" s="714"/>
      <c r="AE667" s="714"/>
      <c r="AF667" s="714"/>
      <c r="AG667" s="714"/>
      <c r="AH667" s="714"/>
      <c r="AI667" s="714"/>
      <c r="AJ667" s="714"/>
      <c r="AK667" s="714"/>
      <c r="AL667" s="761"/>
      <c r="AM667" s="762"/>
      <c r="AN667" s="762"/>
      <c r="AO667" s="761"/>
      <c r="AP667" s="761"/>
      <c r="AQ667" s="762"/>
      <c r="AR667" s="593"/>
      <c r="AS667" s="714"/>
      <c r="AT667" s="714"/>
      <c r="AU667" s="714"/>
      <c r="AV667" s="714"/>
      <c r="AW667" s="714"/>
      <c r="AX667" s="593"/>
      <c r="AY667" s="714"/>
      <c r="AZ667" s="714"/>
      <c r="BA667" s="714"/>
      <c r="BB667" s="714"/>
      <c r="BC667" s="714"/>
      <c r="BD667" s="593"/>
      <c r="BE667" s="714"/>
      <c r="BF667" s="714"/>
      <c r="BG667" s="714"/>
      <c r="BH667" s="714"/>
      <c r="BI667" s="714"/>
      <c r="BJ667" s="714"/>
      <c r="BK667" s="593"/>
      <c r="BL667" s="714"/>
      <c r="BM667" s="714"/>
      <c r="BN667" s="714"/>
      <c r="BO667" s="714"/>
      <c r="BP667" s="714"/>
      <c r="BQ667" s="593"/>
      <c r="BR667" s="593"/>
      <c r="BS667" s="714"/>
      <c r="BT667" s="714"/>
      <c r="BU667" s="714"/>
      <c r="BV667" s="714"/>
      <c r="BW667" s="593"/>
      <c r="BX667" s="714"/>
      <c r="BY667" s="714"/>
      <c r="BZ667" s="714"/>
      <c r="CA667" s="714"/>
      <c r="CB667" s="714"/>
      <c r="CC667" s="714"/>
      <c r="CD667" s="759"/>
      <c r="CE667" s="714"/>
      <c r="CF667" s="765"/>
      <c r="CG667" s="765"/>
      <c r="CH667" s="765"/>
      <c r="CI667" s="765"/>
      <c r="CJ667" s="765"/>
      <c r="CK667" s="765"/>
      <c r="CL667" s="714"/>
      <c r="CM667" s="714"/>
      <c r="CN667" s="714"/>
      <c r="CO667" s="714"/>
      <c r="CP667" s="714"/>
      <c r="CQ667" s="714"/>
      <c r="CR667" s="714"/>
      <c r="CS667" s="714"/>
      <c r="CT667" s="766"/>
      <c r="CU667" s="766"/>
      <c r="CV667" s="766"/>
    </row>
    <row r="668" ht="15.75" customHeight="1">
      <c r="A668" s="714"/>
      <c r="B668" s="760"/>
      <c r="C668" s="593"/>
      <c r="D668" s="593"/>
      <c r="E668" s="593"/>
      <c r="F668" s="593"/>
      <c r="G668" s="761"/>
      <c r="H668" s="761"/>
      <c r="I668" s="761"/>
      <c r="J668" s="761"/>
      <c r="K668" s="761"/>
      <c r="L668" s="761"/>
      <c r="M668" s="762"/>
      <c r="N668" s="714"/>
      <c r="O668" s="714"/>
      <c r="P668" s="714"/>
      <c r="Q668" s="714"/>
      <c r="R668" s="714"/>
      <c r="S668" s="714"/>
      <c r="T668" s="763"/>
      <c r="U668" s="714"/>
      <c r="V668" s="762"/>
      <c r="W668" s="714"/>
      <c r="X668" s="762"/>
      <c r="Y668" s="762"/>
      <c r="Z668" s="762"/>
      <c r="AA668" s="714"/>
      <c r="AB668" s="762"/>
      <c r="AC668" s="714"/>
      <c r="AD668" s="714"/>
      <c r="AE668" s="714"/>
      <c r="AF668" s="714"/>
      <c r="AG668" s="714"/>
      <c r="AH668" s="714"/>
      <c r="AI668" s="714"/>
      <c r="AJ668" s="714"/>
      <c r="AK668" s="714"/>
      <c r="AL668" s="761"/>
      <c r="AM668" s="762"/>
      <c r="AN668" s="762"/>
      <c r="AO668" s="761"/>
      <c r="AP668" s="761"/>
      <c r="AQ668" s="762"/>
      <c r="AR668" s="593"/>
      <c r="AS668" s="714"/>
      <c r="AT668" s="714"/>
      <c r="AU668" s="714"/>
      <c r="AV668" s="714"/>
      <c r="AW668" s="714"/>
      <c r="AX668" s="593"/>
      <c r="AY668" s="714"/>
      <c r="AZ668" s="714"/>
      <c r="BA668" s="714"/>
      <c r="BB668" s="714"/>
      <c r="BC668" s="714"/>
      <c r="BD668" s="593"/>
      <c r="BE668" s="714"/>
      <c r="BF668" s="714"/>
      <c r="BG668" s="714"/>
      <c r="BH668" s="714"/>
      <c r="BI668" s="714"/>
      <c r="BJ668" s="714"/>
      <c r="BK668" s="593"/>
      <c r="BL668" s="714"/>
      <c r="BM668" s="714"/>
      <c r="BN668" s="714"/>
      <c r="BO668" s="714"/>
      <c r="BP668" s="714"/>
      <c r="BQ668" s="593"/>
      <c r="BR668" s="593"/>
      <c r="BS668" s="714"/>
      <c r="BT668" s="714"/>
      <c r="BU668" s="714"/>
      <c r="BV668" s="714"/>
      <c r="BW668" s="593"/>
      <c r="BX668" s="714"/>
      <c r="BY668" s="714"/>
      <c r="BZ668" s="714"/>
      <c r="CA668" s="714"/>
      <c r="CB668" s="714"/>
      <c r="CC668" s="714"/>
      <c r="CD668" s="759"/>
      <c r="CE668" s="714"/>
      <c r="CF668" s="765"/>
      <c r="CG668" s="765"/>
      <c r="CH668" s="765"/>
      <c r="CI668" s="765"/>
      <c r="CJ668" s="765"/>
      <c r="CK668" s="765"/>
      <c r="CL668" s="714"/>
      <c r="CM668" s="714"/>
      <c r="CN668" s="714"/>
      <c r="CO668" s="714"/>
      <c r="CP668" s="714"/>
      <c r="CQ668" s="714"/>
      <c r="CR668" s="714"/>
      <c r="CS668" s="714"/>
      <c r="CT668" s="766"/>
      <c r="CU668" s="766"/>
      <c r="CV668" s="766"/>
    </row>
    <row r="669" ht="15.75" customHeight="1">
      <c r="A669" s="714"/>
      <c r="B669" s="760"/>
      <c r="C669" s="593"/>
      <c r="D669" s="593"/>
      <c r="E669" s="593"/>
      <c r="F669" s="593"/>
      <c r="G669" s="761"/>
      <c r="H669" s="761"/>
      <c r="I669" s="761"/>
      <c r="J669" s="761"/>
      <c r="K669" s="761"/>
      <c r="L669" s="761"/>
      <c r="M669" s="762"/>
      <c r="N669" s="714"/>
      <c r="O669" s="714"/>
      <c r="P669" s="714"/>
      <c r="Q669" s="714"/>
      <c r="R669" s="714"/>
      <c r="S669" s="714"/>
      <c r="T669" s="763"/>
      <c r="U669" s="714"/>
      <c r="V669" s="762"/>
      <c r="W669" s="714"/>
      <c r="X669" s="762"/>
      <c r="Y669" s="762"/>
      <c r="Z669" s="762"/>
      <c r="AA669" s="714"/>
      <c r="AB669" s="762"/>
      <c r="AC669" s="714"/>
      <c r="AD669" s="714"/>
      <c r="AE669" s="714"/>
      <c r="AF669" s="714"/>
      <c r="AG669" s="714"/>
      <c r="AH669" s="714"/>
      <c r="AI669" s="714"/>
      <c r="AJ669" s="714"/>
      <c r="AK669" s="714"/>
      <c r="AL669" s="761"/>
      <c r="AM669" s="762"/>
      <c r="AN669" s="762"/>
      <c r="AO669" s="761"/>
      <c r="AP669" s="761"/>
      <c r="AQ669" s="762"/>
      <c r="AR669" s="593"/>
      <c r="AS669" s="714"/>
      <c r="AT669" s="714"/>
      <c r="AU669" s="714"/>
      <c r="AV669" s="714"/>
      <c r="AW669" s="714"/>
      <c r="AX669" s="593"/>
      <c r="AY669" s="714"/>
      <c r="AZ669" s="714"/>
      <c r="BA669" s="714"/>
      <c r="BB669" s="714"/>
      <c r="BC669" s="714"/>
      <c r="BD669" s="593"/>
      <c r="BE669" s="714"/>
      <c r="BF669" s="714"/>
      <c r="BG669" s="714"/>
      <c r="BH669" s="714"/>
      <c r="BI669" s="714"/>
      <c r="BJ669" s="714"/>
      <c r="BK669" s="593"/>
      <c r="BL669" s="714"/>
      <c r="BM669" s="714"/>
      <c r="BN669" s="714"/>
      <c r="BO669" s="714"/>
      <c r="BP669" s="714"/>
      <c r="BQ669" s="593"/>
      <c r="BR669" s="593"/>
      <c r="BS669" s="714"/>
      <c r="BT669" s="714"/>
      <c r="BU669" s="714"/>
      <c r="BV669" s="714"/>
      <c r="BW669" s="593"/>
      <c r="BX669" s="714"/>
      <c r="BY669" s="714"/>
      <c r="BZ669" s="714"/>
      <c r="CA669" s="714"/>
      <c r="CB669" s="714"/>
      <c r="CC669" s="714"/>
      <c r="CD669" s="759"/>
      <c r="CE669" s="714"/>
      <c r="CF669" s="765"/>
      <c r="CG669" s="765"/>
      <c r="CH669" s="765"/>
      <c r="CI669" s="765"/>
      <c r="CJ669" s="765"/>
      <c r="CK669" s="765"/>
      <c r="CL669" s="714"/>
      <c r="CM669" s="714"/>
      <c r="CN669" s="714"/>
      <c r="CO669" s="714"/>
      <c r="CP669" s="714"/>
      <c r="CQ669" s="714"/>
      <c r="CR669" s="714"/>
      <c r="CS669" s="714"/>
      <c r="CT669" s="766"/>
      <c r="CU669" s="766"/>
      <c r="CV669" s="766"/>
    </row>
    <row r="670" ht="15.75" customHeight="1">
      <c r="A670" s="714"/>
      <c r="B670" s="760"/>
      <c r="C670" s="593"/>
      <c r="D670" s="593"/>
      <c r="E670" s="593"/>
      <c r="F670" s="593"/>
      <c r="G670" s="761"/>
      <c r="H670" s="761"/>
      <c r="I670" s="761"/>
      <c r="J670" s="761"/>
      <c r="K670" s="761"/>
      <c r="L670" s="761"/>
      <c r="M670" s="762"/>
      <c r="N670" s="714"/>
      <c r="O670" s="714"/>
      <c r="P670" s="714"/>
      <c r="Q670" s="714"/>
      <c r="R670" s="714"/>
      <c r="S670" s="714"/>
      <c r="T670" s="763"/>
      <c r="U670" s="714"/>
      <c r="V670" s="762"/>
      <c r="W670" s="714"/>
      <c r="X670" s="762"/>
      <c r="Y670" s="762"/>
      <c r="Z670" s="762"/>
      <c r="AA670" s="714"/>
      <c r="AB670" s="762"/>
      <c r="AC670" s="714"/>
      <c r="AD670" s="714"/>
      <c r="AE670" s="714"/>
      <c r="AF670" s="714"/>
      <c r="AG670" s="714"/>
      <c r="AH670" s="714"/>
      <c r="AI670" s="714"/>
      <c r="AJ670" s="714"/>
      <c r="AK670" s="714"/>
      <c r="AL670" s="761"/>
      <c r="AM670" s="762"/>
      <c r="AN670" s="762"/>
      <c r="AO670" s="761"/>
      <c r="AP670" s="761"/>
      <c r="AQ670" s="762"/>
      <c r="AR670" s="593"/>
      <c r="AS670" s="714"/>
      <c r="AT670" s="714"/>
      <c r="AU670" s="714"/>
      <c r="AV670" s="714"/>
      <c r="AW670" s="714"/>
      <c r="AX670" s="593"/>
      <c r="AY670" s="714"/>
      <c r="AZ670" s="714"/>
      <c r="BA670" s="714"/>
      <c r="BB670" s="714"/>
      <c r="BC670" s="714"/>
      <c r="BD670" s="593"/>
      <c r="BE670" s="714"/>
      <c r="BF670" s="714"/>
      <c r="BG670" s="714"/>
      <c r="BH670" s="714"/>
      <c r="BI670" s="714"/>
      <c r="BJ670" s="714"/>
      <c r="BK670" s="593"/>
      <c r="BL670" s="714"/>
      <c r="BM670" s="714"/>
      <c r="BN670" s="714"/>
      <c r="BO670" s="714"/>
      <c r="BP670" s="714"/>
      <c r="BQ670" s="593"/>
      <c r="BR670" s="593"/>
      <c r="BS670" s="714"/>
      <c r="BT670" s="714"/>
      <c r="BU670" s="714"/>
      <c r="BV670" s="714"/>
      <c r="BW670" s="593"/>
      <c r="BX670" s="714"/>
      <c r="BY670" s="714"/>
      <c r="BZ670" s="714"/>
      <c r="CA670" s="714"/>
      <c r="CB670" s="714"/>
      <c r="CC670" s="714"/>
      <c r="CD670" s="759"/>
      <c r="CE670" s="714"/>
      <c r="CF670" s="765"/>
      <c r="CG670" s="765"/>
      <c r="CH670" s="765"/>
      <c r="CI670" s="765"/>
      <c r="CJ670" s="765"/>
      <c r="CK670" s="765"/>
      <c r="CL670" s="714"/>
      <c r="CM670" s="714"/>
      <c r="CN670" s="714"/>
      <c r="CO670" s="714"/>
      <c r="CP670" s="714"/>
      <c r="CQ670" s="714"/>
      <c r="CR670" s="714"/>
      <c r="CS670" s="714"/>
      <c r="CT670" s="766"/>
      <c r="CU670" s="766"/>
      <c r="CV670" s="766"/>
    </row>
    <row r="671" ht="15.75" customHeight="1">
      <c r="A671" s="714"/>
      <c r="B671" s="760"/>
      <c r="C671" s="593"/>
      <c r="D671" s="593"/>
      <c r="E671" s="593"/>
      <c r="F671" s="593"/>
      <c r="G671" s="761"/>
      <c r="H671" s="761"/>
      <c r="I671" s="761"/>
      <c r="J671" s="761"/>
      <c r="K671" s="761"/>
      <c r="L671" s="761"/>
      <c r="M671" s="762"/>
      <c r="N671" s="714"/>
      <c r="O671" s="714"/>
      <c r="P671" s="714"/>
      <c r="Q671" s="714"/>
      <c r="R671" s="714"/>
      <c r="S671" s="714"/>
      <c r="T671" s="763"/>
      <c r="U671" s="714"/>
      <c r="V671" s="762"/>
      <c r="W671" s="714"/>
      <c r="X671" s="762"/>
      <c r="Y671" s="762"/>
      <c r="Z671" s="762"/>
      <c r="AA671" s="714"/>
      <c r="AB671" s="762"/>
      <c r="AC671" s="714"/>
      <c r="AD671" s="714"/>
      <c r="AE671" s="714"/>
      <c r="AF671" s="714"/>
      <c r="AG671" s="714"/>
      <c r="AH671" s="714"/>
      <c r="AI671" s="714"/>
      <c r="AJ671" s="714"/>
      <c r="AK671" s="714"/>
      <c r="AL671" s="761"/>
      <c r="AM671" s="762"/>
      <c r="AN671" s="762"/>
      <c r="AO671" s="761"/>
      <c r="AP671" s="761"/>
      <c r="AQ671" s="762"/>
      <c r="AR671" s="593"/>
      <c r="AS671" s="714"/>
      <c r="AT671" s="714"/>
      <c r="AU671" s="714"/>
      <c r="AV671" s="714"/>
      <c r="AW671" s="714"/>
      <c r="AX671" s="593"/>
      <c r="AY671" s="714"/>
      <c r="AZ671" s="714"/>
      <c r="BA671" s="714"/>
      <c r="BB671" s="714"/>
      <c r="BC671" s="714"/>
      <c r="BD671" s="593"/>
      <c r="BE671" s="714"/>
      <c r="BF671" s="714"/>
      <c r="BG671" s="714"/>
      <c r="BH671" s="714"/>
      <c r="BI671" s="714"/>
      <c r="BJ671" s="714"/>
      <c r="BK671" s="593"/>
      <c r="BL671" s="714"/>
      <c r="BM671" s="714"/>
      <c r="BN671" s="714"/>
      <c r="BO671" s="714"/>
      <c r="BP671" s="714"/>
      <c r="BQ671" s="593"/>
      <c r="BR671" s="593"/>
      <c r="BS671" s="714"/>
      <c r="BT671" s="714"/>
      <c r="BU671" s="714"/>
      <c r="BV671" s="714"/>
      <c r="BW671" s="593"/>
      <c r="BX671" s="714"/>
      <c r="BY671" s="714"/>
      <c r="BZ671" s="714"/>
      <c r="CA671" s="714"/>
      <c r="CB671" s="714"/>
      <c r="CC671" s="714"/>
      <c r="CD671" s="759"/>
      <c r="CE671" s="714"/>
      <c r="CF671" s="765"/>
      <c r="CG671" s="765"/>
      <c r="CH671" s="765"/>
      <c r="CI671" s="765"/>
      <c r="CJ671" s="765"/>
      <c r="CK671" s="765"/>
      <c r="CL671" s="714"/>
      <c r="CM671" s="714"/>
      <c r="CN671" s="714"/>
      <c r="CO671" s="714"/>
      <c r="CP671" s="714"/>
      <c r="CQ671" s="714"/>
      <c r="CR671" s="714"/>
      <c r="CS671" s="714"/>
      <c r="CT671" s="766"/>
      <c r="CU671" s="766"/>
      <c r="CV671" s="766"/>
    </row>
    <row r="672" ht="15.75" customHeight="1">
      <c r="A672" s="714"/>
      <c r="B672" s="760"/>
      <c r="C672" s="593"/>
      <c r="D672" s="593"/>
      <c r="E672" s="593"/>
      <c r="F672" s="593"/>
      <c r="G672" s="761"/>
      <c r="H672" s="761"/>
      <c r="I672" s="761"/>
      <c r="J672" s="761"/>
      <c r="K672" s="761"/>
      <c r="L672" s="761"/>
      <c r="M672" s="762"/>
      <c r="N672" s="714"/>
      <c r="O672" s="714"/>
      <c r="P672" s="714"/>
      <c r="Q672" s="714"/>
      <c r="R672" s="714"/>
      <c r="S672" s="714"/>
      <c r="T672" s="763"/>
      <c r="U672" s="714"/>
      <c r="V672" s="762"/>
      <c r="W672" s="714"/>
      <c r="X672" s="762"/>
      <c r="Y672" s="762"/>
      <c r="Z672" s="762"/>
      <c r="AA672" s="714"/>
      <c r="AB672" s="762"/>
      <c r="AC672" s="714"/>
      <c r="AD672" s="714"/>
      <c r="AE672" s="714"/>
      <c r="AF672" s="714"/>
      <c r="AG672" s="714"/>
      <c r="AH672" s="714"/>
      <c r="AI672" s="714"/>
      <c r="AJ672" s="714"/>
      <c r="AK672" s="714"/>
      <c r="AL672" s="761"/>
      <c r="AM672" s="762"/>
      <c r="AN672" s="762"/>
      <c r="AO672" s="761"/>
      <c r="AP672" s="761"/>
      <c r="AQ672" s="762"/>
      <c r="AR672" s="593"/>
      <c r="AS672" s="714"/>
      <c r="AT672" s="714"/>
      <c r="AU672" s="714"/>
      <c r="AV672" s="714"/>
      <c r="AW672" s="714"/>
      <c r="AX672" s="593"/>
      <c r="AY672" s="714"/>
      <c r="AZ672" s="714"/>
      <c r="BA672" s="714"/>
      <c r="BB672" s="714"/>
      <c r="BC672" s="714"/>
      <c r="BD672" s="593"/>
      <c r="BE672" s="714"/>
      <c r="BF672" s="714"/>
      <c r="BG672" s="714"/>
      <c r="BH672" s="714"/>
      <c r="BI672" s="714"/>
      <c r="BJ672" s="714"/>
      <c r="BK672" s="593"/>
      <c r="BL672" s="714"/>
      <c r="BM672" s="714"/>
      <c r="BN672" s="714"/>
      <c r="BO672" s="714"/>
      <c r="BP672" s="714"/>
      <c r="BQ672" s="593"/>
      <c r="BR672" s="593"/>
      <c r="BS672" s="714"/>
      <c r="BT672" s="714"/>
      <c r="BU672" s="714"/>
      <c r="BV672" s="714"/>
      <c r="BW672" s="593"/>
      <c r="BX672" s="714"/>
      <c r="BY672" s="714"/>
      <c r="BZ672" s="714"/>
      <c r="CA672" s="714"/>
      <c r="CB672" s="714"/>
      <c r="CC672" s="714"/>
      <c r="CD672" s="759"/>
      <c r="CE672" s="714"/>
      <c r="CF672" s="765"/>
      <c r="CG672" s="765"/>
      <c r="CH672" s="765"/>
      <c r="CI672" s="765"/>
      <c r="CJ672" s="765"/>
      <c r="CK672" s="765"/>
      <c r="CL672" s="714"/>
      <c r="CM672" s="714"/>
      <c r="CN672" s="714"/>
      <c r="CO672" s="714"/>
      <c r="CP672" s="714"/>
      <c r="CQ672" s="714"/>
      <c r="CR672" s="714"/>
      <c r="CS672" s="714"/>
      <c r="CT672" s="766"/>
      <c r="CU672" s="766"/>
      <c r="CV672" s="766"/>
    </row>
    <row r="673" ht="15.75" customHeight="1">
      <c r="A673" s="714"/>
      <c r="B673" s="760"/>
      <c r="C673" s="593"/>
      <c r="D673" s="593"/>
      <c r="E673" s="593"/>
      <c r="F673" s="593"/>
      <c r="G673" s="761"/>
      <c r="H673" s="761"/>
      <c r="I673" s="761"/>
      <c r="J673" s="761"/>
      <c r="K673" s="761"/>
      <c r="L673" s="761"/>
      <c r="M673" s="762"/>
      <c r="N673" s="714"/>
      <c r="O673" s="714"/>
      <c r="P673" s="714"/>
      <c r="Q673" s="714"/>
      <c r="R673" s="714"/>
      <c r="S673" s="714"/>
      <c r="T673" s="763"/>
      <c r="U673" s="714"/>
      <c r="V673" s="762"/>
      <c r="W673" s="714"/>
      <c r="X673" s="762"/>
      <c r="Y673" s="762"/>
      <c r="Z673" s="762"/>
      <c r="AA673" s="714"/>
      <c r="AB673" s="762"/>
      <c r="AC673" s="714"/>
      <c r="AD673" s="714"/>
      <c r="AE673" s="714"/>
      <c r="AF673" s="714"/>
      <c r="AG673" s="714"/>
      <c r="AH673" s="714"/>
      <c r="AI673" s="714"/>
      <c r="AJ673" s="714"/>
      <c r="AK673" s="714"/>
      <c r="AL673" s="761"/>
      <c r="AM673" s="762"/>
      <c r="AN673" s="762"/>
      <c r="AO673" s="761"/>
      <c r="AP673" s="761"/>
      <c r="AQ673" s="762"/>
      <c r="AR673" s="593"/>
      <c r="AS673" s="714"/>
      <c r="AT673" s="714"/>
      <c r="AU673" s="714"/>
      <c r="AV673" s="714"/>
      <c r="AW673" s="714"/>
      <c r="AX673" s="593"/>
      <c r="AY673" s="714"/>
      <c r="AZ673" s="714"/>
      <c r="BA673" s="714"/>
      <c r="BB673" s="714"/>
      <c r="BC673" s="714"/>
      <c r="BD673" s="593"/>
      <c r="BE673" s="714"/>
      <c r="BF673" s="714"/>
      <c r="BG673" s="714"/>
      <c r="BH673" s="714"/>
      <c r="BI673" s="714"/>
      <c r="BJ673" s="714"/>
      <c r="BK673" s="593"/>
      <c r="BL673" s="714"/>
      <c r="BM673" s="714"/>
      <c r="BN673" s="714"/>
      <c r="BO673" s="714"/>
      <c r="BP673" s="714"/>
      <c r="BQ673" s="593"/>
      <c r="BR673" s="593"/>
      <c r="BS673" s="714"/>
      <c r="BT673" s="714"/>
      <c r="BU673" s="714"/>
      <c r="BV673" s="714"/>
      <c r="BW673" s="593"/>
      <c r="BX673" s="714"/>
      <c r="BY673" s="714"/>
      <c r="BZ673" s="714"/>
      <c r="CA673" s="714"/>
      <c r="CB673" s="714"/>
      <c r="CC673" s="714"/>
      <c r="CD673" s="759"/>
      <c r="CE673" s="714"/>
      <c r="CF673" s="765"/>
      <c r="CG673" s="765"/>
      <c r="CH673" s="765"/>
      <c r="CI673" s="765"/>
      <c r="CJ673" s="765"/>
      <c r="CK673" s="765"/>
      <c r="CL673" s="714"/>
      <c r="CM673" s="714"/>
      <c r="CN673" s="714"/>
      <c r="CO673" s="714"/>
      <c r="CP673" s="714"/>
      <c r="CQ673" s="714"/>
      <c r="CR673" s="714"/>
      <c r="CS673" s="714"/>
      <c r="CT673" s="766"/>
      <c r="CU673" s="766"/>
      <c r="CV673" s="766"/>
    </row>
    <row r="674" ht="15.75" customHeight="1">
      <c r="A674" s="714"/>
      <c r="B674" s="760"/>
      <c r="C674" s="593"/>
      <c r="D674" s="593"/>
      <c r="E674" s="593"/>
      <c r="F674" s="593"/>
      <c r="G674" s="761"/>
      <c r="H674" s="761"/>
      <c r="I674" s="761"/>
      <c r="J674" s="761"/>
      <c r="K674" s="761"/>
      <c r="L674" s="761"/>
      <c r="M674" s="762"/>
      <c r="N674" s="714"/>
      <c r="O674" s="714"/>
      <c r="P674" s="714"/>
      <c r="Q674" s="714"/>
      <c r="R674" s="714"/>
      <c r="S674" s="714"/>
      <c r="T674" s="763"/>
      <c r="U674" s="714"/>
      <c r="V674" s="762"/>
      <c r="W674" s="714"/>
      <c r="X674" s="762"/>
      <c r="Y674" s="762"/>
      <c r="Z674" s="762"/>
      <c r="AA674" s="714"/>
      <c r="AB674" s="762"/>
      <c r="AC674" s="714"/>
      <c r="AD674" s="714"/>
      <c r="AE674" s="714"/>
      <c r="AF674" s="714"/>
      <c r="AG674" s="714"/>
      <c r="AH674" s="714"/>
      <c r="AI674" s="714"/>
      <c r="AJ674" s="714"/>
      <c r="AK674" s="714"/>
      <c r="AL674" s="761"/>
      <c r="AM674" s="762"/>
      <c r="AN674" s="762"/>
      <c r="AO674" s="761"/>
      <c r="AP674" s="761"/>
      <c r="AQ674" s="762"/>
      <c r="AR674" s="593"/>
      <c r="AS674" s="714"/>
      <c r="AT674" s="714"/>
      <c r="AU674" s="714"/>
      <c r="AV674" s="714"/>
      <c r="AW674" s="714"/>
      <c r="AX674" s="593"/>
      <c r="AY674" s="714"/>
      <c r="AZ674" s="714"/>
      <c r="BA674" s="714"/>
      <c r="BB674" s="714"/>
      <c r="BC674" s="714"/>
      <c r="BD674" s="593"/>
      <c r="BE674" s="714"/>
      <c r="BF674" s="714"/>
      <c r="BG674" s="714"/>
      <c r="BH674" s="714"/>
      <c r="BI674" s="714"/>
      <c r="BJ674" s="714"/>
      <c r="BK674" s="593"/>
      <c r="BL674" s="714"/>
      <c r="BM674" s="714"/>
      <c r="BN674" s="714"/>
      <c r="BO674" s="714"/>
      <c r="BP674" s="714"/>
      <c r="BQ674" s="593"/>
      <c r="BR674" s="593"/>
      <c r="BS674" s="714"/>
      <c r="BT674" s="714"/>
      <c r="BU674" s="714"/>
      <c r="BV674" s="714"/>
      <c r="BW674" s="593"/>
      <c r="BX674" s="714"/>
      <c r="BY674" s="714"/>
      <c r="BZ674" s="714"/>
      <c r="CA674" s="714"/>
      <c r="CB674" s="714"/>
      <c r="CC674" s="714"/>
      <c r="CD674" s="759"/>
      <c r="CE674" s="714"/>
      <c r="CF674" s="765"/>
      <c r="CG674" s="765"/>
      <c r="CH674" s="765"/>
      <c r="CI674" s="765"/>
      <c r="CJ674" s="765"/>
      <c r="CK674" s="765"/>
      <c r="CL674" s="714"/>
      <c r="CM674" s="714"/>
      <c r="CN674" s="714"/>
      <c r="CO674" s="714"/>
      <c r="CP674" s="714"/>
      <c r="CQ674" s="714"/>
      <c r="CR674" s="714"/>
      <c r="CS674" s="714"/>
      <c r="CT674" s="766"/>
      <c r="CU674" s="766"/>
      <c r="CV674" s="766"/>
    </row>
    <row r="675" ht="15.75" customHeight="1">
      <c r="A675" s="714"/>
      <c r="B675" s="760"/>
      <c r="C675" s="593"/>
      <c r="D675" s="593"/>
      <c r="E675" s="593"/>
      <c r="F675" s="593"/>
      <c r="G675" s="761"/>
      <c r="H675" s="761"/>
      <c r="I675" s="761"/>
      <c r="J675" s="761"/>
      <c r="K675" s="761"/>
      <c r="L675" s="761"/>
      <c r="M675" s="762"/>
      <c r="N675" s="714"/>
      <c r="O675" s="714"/>
      <c r="P675" s="714"/>
      <c r="Q675" s="714"/>
      <c r="R675" s="714"/>
      <c r="S675" s="714"/>
      <c r="T675" s="763"/>
      <c r="U675" s="714"/>
      <c r="V675" s="762"/>
      <c r="W675" s="714"/>
      <c r="X675" s="762"/>
      <c r="Y675" s="762"/>
      <c r="Z675" s="762"/>
      <c r="AA675" s="714"/>
      <c r="AB675" s="762"/>
      <c r="AC675" s="714"/>
      <c r="AD675" s="714"/>
      <c r="AE675" s="714"/>
      <c r="AF675" s="714"/>
      <c r="AG675" s="714"/>
      <c r="AH675" s="714"/>
      <c r="AI675" s="714"/>
      <c r="AJ675" s="714"/>
      <c r="AK675" s="714"/>
      <c r="AL675" s="761"/>
      <c r="AM675" s="762"/>
      <c r="AN675" s="762"/>
      <c r="AO675" s="761"/>
      <c r="AP675" s="761"/>
      <c r="AQ675" s="762"/>
      <c r="AR675" s="593"/>
      <c r="AS675" s="714"/>
      <c r="AT675" s="714"/>
      <c r="AU675" s="714"/>
      <c r="AV675" s="714"/>
      <c r="AW675" s="714"/>
      <c r="AX675" s="593"/>
      <c r="AY675" s="714"/>
      <c r="AZ675" s="714"/>
      <c r="BA675" s="714"/>
      <c r="BB675" s="714"/>
      <c r="BC675" s="714"/>
      <c r="BD675" s="593"/>
      <c r="BE675" s="714"/>
      <c r="BF675" s="714"/>
      <c r="BG675" s="714"/>
      <c r="BH675" s="714"/>
      <c r="BI675" s="714"/>
      <c r="BJ675" s="714"/>
      <c r="BK675" s="593"/>
      <c r="BL675" s="714"/>
      <c r="BM675" s="714"/>
      <c r="BN675" s="714"/>
      <c r="BO675" s="714"/>
      <c r="BP675" s="714"/>
      <c r="BQ675" s="593"/>
      <c r="BR675" s="593"/>
      <c r="BS675" s="714"/>
      <c r="BT675" s="714"/>
      <c r="BU675" s="714"/>
      <c r="BV675" s="714"/>
      <c r="BW675" s="593"/>
      <c r="BX675" s="714"/>
      <c r="BY675" s="714"/>
      <c r="BZ675" s="714"/>
      <c r="CA675" s="714"/>
      <c r="CB675" s="714"/>
      <c r="CC675" s="714"/>
      <c r="CD675" s="759"/>
      <c r="CE675" s="714"/>
      <c r="CF675" s="765"/>
      <c r="CG675" s="765"/>
      <c r="CH675" s="765"/>
      <c r="CI675" s="765"/>
      <c r="CJ675" s="765"/>
      <c r="CK675" s="765"/>
      <c r="CL675" s="714"/>
      <c r="CM675" s="714"/>
      <c r="CN675" s="714"/>
      <c r="CO675" s="714"/>
      <c r="CP675" s="714"/>
      <c r="CQ675" s="714"/>
      <c r="CR675" s="714"/>
      <c r="CS675" s="714"/>
      <c r="CT675" s="766"/>
      <c r="CU675" s="766"/>
      <c r="CV675" s="766"/>
    </row>
    <row r="676" ht="15.75" customHeight="1">
      <c r="A676" s="714"/>
      <c r="B676" s="760"/>
      <c r="C676" s="593"/>
      <c r="D676" s="593"/>
      <c r="E676" s="593"/>
      <c r="F676" s="593"/>
      <c r="G676" s="761"/>
      <c r="H676" s="761"/>
      <c r="I676" s="761"/>
      <c r="J676" s="761"/>
      <c r="K676" s="761"/>
      <c r="L676" s="761"/>
      <c r="M676" s="762"/>
      <c r="N676" s="714"/>
      <c r="O676" s="714"/>
      <c r="P676" s="714"/>
      <c r="Q676" s="714"/>
      <c r="R676" s="714"/>
      <c r="S676" s="714"/>
      <c r="T676" s="763"/>
      <c r="U676" s="714"/>
      <c r="V676" s="762"/>
      <c r="W676" s="714"/>
      <c r="X676" s="762"/>
      <c r="Y676" s="762"/>
      <c r="Z676" s="762"/>
      <c r="AA676" s="714"/>
      <c r="AB676" s="762"/>
      <c r="AC676" s="714"/>
      <c r="AD676" s="714"/>
      <c r="AE676" s="714"/>
      <c r="AF676" s="714"/>
      <c r="AG676" s="714"/>
      <c r="AH676" s="714"/>
      <c r="AI676" s="714"/>
      <c r="AJ676" s="714"/>
      <c r="AK676" s="714"/>
      <c r="AL676" s="761"/>
      <c r="AM676" s="762"/>
      <c r="AN676" s="762"/>
      <c r="AO676" s="761"/>
      <c r="AP676" s="761"/>
      <c r="AQ676" s="762"/>
      <c r="AR676" s="593"/>
      <c r="AS676" s="714"/>
      <c r="AT676" s="714"/>
      <c r="AU676" s="714"/>
      <c r="AV676" s="714"/>
      <c r="AW676" s="714"/>
      <c r="AX676" s="593"/>
      <c r="AY676" s="714"/>
      <c r="AZ676" s="714"/>
      <c r="BA676" s="714"/>
      <c r="BB676" s="714"/>
      <c r="BC676" s="714"/>
      <c r="BD676" s="593"/>
      <c r="BE676" s="714"/>
      <c r="BF676" s="714"/>
      <c r="BG676" s="714"/>
      <c r="BH676" s="714"/>
      <c r="BI676" s="714"/>
      <c r="BJ676" s="714"/>
      <c r="BK676" s="593"/>
      <c r="BL676" s="714"/>
      <c r="BM676" s="714"/>
      <c r="BN676" s="714"/>
      <c r="BO676" s="714"/>
      <c r="BP676" s="714"/>
      <c r="BQ676" s="593"/>
      <c r="BR676" s="593"/>
      <c r="BS676" s="714"/>
      <c r="BT676" s="714"/>
      <c r="BU676" s="714"/>
      <c r="BV676" s="714"/>
      <c r="BW676" s="593"/>
      <c r="BX676" s="714"/>
      <c r="BY676" s="714"/>
      <c r="BZ676" s="714"/>
      <c r="CA676" s="714"/>
      <c r="CB676" s="714"/>
      <c r="CC676" s="714"/>
      <c r="CD676" s="759"/>
      <c r="CE676" s="714"/>
      <c r="CF676" s="765"/>
      <c r="CG676" s="765"/>
      <c r="CH676" s="765"/>
      <c r="CI676" s="765"/>
      <c r="CJ676" s="765"/>
      <c r="CK676" s="765"/>
      <c r="CL676" s="714"/>
      <c r="CM676" s="714"/>
      <c r="CN676" s="714"/>
      <c r="CO676" s="714"/>
      <c r="CP676" s="714"/>
      <c r="CQ676" s="714"/>
      <c r="CR676" s="714"/>
      <c r="CS676" s="714"/>
      <c r="CT676" s="766"/>
      <c r="CU676" s="766"/>
      <c r="CV676" s="766"/>
    </row>
    <row r="677" ht="15.75" customHeight="1">
      <c r="A677" s="714"/>
      <c r="B677" s="760"/>
      <c r="C677" s="593"/>
      <c r="D677" s="593"/>
      <c r="E677" s="593"/>
      <c r="F677" s="593"/>
      <c r="G677" s="761"/>
      <c r="H677" s="761"/>
      <c r="I677" s="761"/>
      <c r="J677" s="761"/>
      <c r="K677" s="761"/>
      <c r="L677" s="761"/>
      <c r="M677" s="762"/>
      <c r="N677" s="714"/>
      <c r="O677" s="714"/>
      <c r="P677" s="714"/>
      <c r="Q677" s="714"/>
      <c r="R677" s="714"/>
      <c r="S677" s="714"/>
      <c r="T677" s="763"/>
      <c r="U677" s="714"/>
      <c r="V677" s="762"/>
      <c r="W677" s="714"/>
      <c r="X677" s="762"/>
      <c r="Y677" s="762"/>
      <c r="Z677" s="762"/>
      <c r="AA677" s="714"/>
      <c r="AB677" s="762"/>
      <c r="AC677" s="714"/>
      <c r="AD677" s="714"/>
      <c r="AE677" s="714"/>
      <c r="AF677" s="714"/>
      <c r="AG677" s="714"/>
      <c r="AH677" s="714"/>
      <c r="AI677" s="714"/>
      <c r="AJ677" s="714"/>
      <c r="AK677" s="714"/>
      <c r="AL677" s="761"/>
      <c r="AM677" s="762"/>
      <c r="AN677" s="762"/>
      <c r="AO677" s="761"/>
      <c r="AP677" s="761"/>
      <c r="AQ677" s="762"/>
      <c r="AR677" s="593"/>
      <c r="AS677" s="714"/>
      <c r="AT677" s="714"/>
      <c r="AU677" s="714"/>
      <c r="AV677" s="714"/>
      <c r="AW677" s="714"/>
      <c r="AX677" s="593"/>
      <c r="AY677" s="714"/>
      <c r="AZ677" s="714"/>
      <c r="BA677" s="714"/>
      <c r="BB677" s="714"/>
      <c r="BC677" s="714"/>
      <c r="BD677" s="593"/>
      <c r="BE677" s="714"/>
      <c r="BF677" s="714"/>
      <c r="BG677" s="714"/>
      <c r="BH677" s="714"/>
      <c r="BI677" s="714"/>
      <c r="BJ677" s="714"/>
      <c r="BK677" s="593"/>
      <c r="BL677" s="714"/>
      <c r="BM677" s="714"/>
      <c r="BN677" s="714"/>
      <c r="BO677" s="714"/>
      <c r="BP677" s="714"/>
      <c r="BQ677" s="593"/>
      <c r="BR677" s="593"/>
      <c r="BS677" s="714"/>
      <c r="BT677" s="714"/>
      <c r="BU677" s="714"/>
      <c r="BV677" s="714"/>
      <c r="BW677" s="593"/>
      <c r="BX677" s="714"/>
      <c r="BY677" s="714"/>
      <c r="BZ677" s="714"/>
      <c r="CA677" s="714"/>
      <c r="CB677" s="714"/>
      <c r="CC677" s="714"/>
      <c r="CD677" s="759"/>
      <c r="CE677" s="714"/>
      <c r="CF677" s="765"/>
      <c r="CG677" s="765"/>
      <c r="CH677" s="765"/>
      <c r="CI677" s="765"/>
      <c r="CJ677" s="765"/>
      <c r="CK677" s="765"/>
      <c r="CL677" s="714"/>
      <c r="CM677" s="714"/>
      <c r="CN677" s="714"/>
      <c r="CO677" s="714"/>
      <c r="CP677" s="714"/>
      <c r="CQ677" s="714"/>
      <c r="CR677" s="714"/>
      <c r="CS677" s="714"/>
      <c r="CT677" s="766"/>
      <c r="CU677" s="766"/>
      <c r="CV677" s="766"/>
    </row>
    <row r="678" ht="15.75" customHeight="1">
      <c r="A678" s="714"/>
      <c r="B678" s="760"/>
      <c r="C678" s="593"/>
      <c r="D678" s="593"/>
      <c r="E678" s="593"/>
      <c r="F678" s="593"/>
      <c r="G678" s="761"/>
      <c r="H678" s="761"/>
      <c r="I678" s="761"/>
      <c r="J678" s="761"/>
      <c r="K678" s="761"/>
      <c r="L678" s="761"/>
      <c r="M678" s="762"/>
      <c r="N678" s="714"/>
      <c r="O678" s="714"/>
      <c r="P678" s="714"/>
      <c r="Q678" s="714"/>
      <c r="R678" s="714"/>
      <c r="S678" s="714"/>
      <c r="T678" s="763"/>
      <c r="U678" s="714"/>
      <c r="V678" s="762"/>
      <c r="W678" s="714"/>
      <c r="X678" s="762"/>
      <c r="Y678" s="762"/>
      <c r="Z678" s="762"/>
      <c r="AA678" s="714"/>
      <c r="AB678" s="762"/>
      <c r="AC678" s="714"/>
      <c r="AD678" s="714"/>
      <c r="AE678" s="714"/>
      <c r="AF678" s="714"/>
      <c r="AG678" s="714"/>
      <c r="AH678" s="714"/>
      <c r="AI678" s="714"/>
      <c r="AJ678" s="714"/>
      <c r="AK678" s="714"/>
      <c r="AL678" s="761"/>
      <c r="AM678" s="762"/>
      <c r="AN678" s="762"/>
      <c r="AO678" s="761"/>
      <c r="AP678" s="761"/>
      <c r="AQ678" s="762"/>
      <c r="AR678" s="593"/>
      <c r="AS678" s="714"/>
      <c r="AT678" s="714"/>
      <c r="AU678" s="714"/>
      <c r="AV678" s="714"/>
      <c r="AW678" s="714"/>
      <c r="AX678" s="593"/>
      <c r="AY678" s="714"/>
      <c r="AZ678" s="714"/>
      <c r="BA678" s="714"/>
      <c r="BB678" s="714"/>
      <c r="BC678" s="714"/>
      <c r="BD678" s="593"/>
      <c r="BE678" s="714"/>
      <c r="BF678" s="714"/>
      <c r="BG678" s="714"/>
      <c r="BH678" s="714"/>
      <c r="BI678" s="714"/>
      <c r="BJ678" s="714"/>
      <c r="BK678" s="593"/>
      <c r="BL678" s="714"/>
      <c r="BM678" s="714"/>
      <c r="BN678" s="714"/>
      <c r="BO678" s="714"/>
      <c r="BP678" s="714"/>
      <c r="BQ678" s="593"/>
      <c r="BR678" s="593"/>
      <c r="BS678" s="714"/>
      <c r="BT678" s="714"/>
      <c r="BU678" s="714"/>
      <c r="BV678" s="714"/>
      <c r="BW678" s="593"/>
      <c r="BX678" s="714"/>
      <c r="BY678" s="714"/>
      <c r="BZ678" s="714"/>
      <c r="CA678" s="714"/>
      <c r="CB678" s="714"/>
      <c r="CC678" s="714"/>
      <c r="CD678" s="759"/>
      <c r="CE678" s="714"/>
      <c r="CF678" s="765"/>
      <c r="CG678" s="765"/>
      <c r="CH678" s="765"/>
      <c r="CI678" s="765"/>
      <c r="CJ678" s="765"/>
      <c r="CK678" s="765"/>
      <c r="CL678" s="714"/>
      <c r="CM678" s="714"/>
      <c r="CN678" s="714"/>
      <c r="CO678" s="714"/>
      <c r="CP678" s="714"/>
      <c r="CQ678" s="714"/>
      <c r="CR678" s="714"/>
      <c r="CS678" s="714"/>
      <c r="CT678" s="766"/>
      <c r="CU678" s="766"/>
      <c r="CV678" s="766"/>
    </row>
    <row r="679" ht="15.75" customHeight="1">
      <c r="A679" s="714"/>
      <c r="B679" s="760"/>
      <c r="C679" s="593"/>
      <c r="D679" s="593"/>
      <c r="E679" s="593"/>
      <c r="F679" s="593"/>
      <c r="G679" s="761"/>
      <c r="H679" s="761"/>
      <c r="I679" s="761"/>
      <c r="J679" s="761"/>
      <c r="K679" s="761"/>
      <c r="L679" s="761"/>
      <c r="M679" s="762"/>
      <c r="N679" s="714"/>
      <c r="O679" s="714"/>
      <c r="P679" s="714"/>
      <c r="Q679" s="714"/>
      <c r="R679" s="714"/>
      <c r="S679" s="714"/>
      <c r="T679" s="763"/>
      <c r="U679" s="714"/>
      <c r="V679" s="762"/>
      <c r="W679" s="714"/>
      <c r="X679" s="762"/>
      <c r="Y679" s="762"/>
      <c r="Z679" s="762"/>
      <c r="AA679" s="714"/>
      <c r="AB679" s="762"/>
      <c r="AC679" s="714"/>
      <c r="AD679" s="714"/>
      <c r="AE679" s="714"/>
      <c r="AF679" s="714"/>
      <c r="AG679" s="714"/>
      <c r="AH679" s="714"/>
      <c r="AI679" s="714"/>
      <c r="AJ679" s="714"/>
      <c r="AK679" s="714"/>
      <c r="AL679" s="761"/>
      <c r="AM679" s="762"/>
      <c r="AN679" s="762"/>
      <c r="AO679" s="761"/>
      <c r="AP679" s="761"/>
      <c r="AQ679" s="762"/>
      <c r="AR679" s="593"/>
      <c r="AS679" s="714"/>
      <c r="AT679" s="714"/>
      <c r="AU679" s="714"/>
      <c r="AV679" s="714"/>
      <c r="AW679" s="714"/>
      <c r="AX679" s="593"/>
      <c r="AY679" s="714"/>
      <c r="AZ679" s="714"/>
      <c r="BA679" s="714"/>
      <c r="BB679" s="714"/>
      <c r="BC679" s="714"/>
      <c r="BD679" s="593"/>
      <c r="BE679" s="714"/>
      <c r="BF679" s="714"/>
      <c r="BG679" s="714"/>
      <c r="BH679" s="714"/>
      <c r="BI679" s="714"/>
      <c r="BJ679" s="714"/>
      <c r="BK679" s="593"/>
      <c r="BL679" s="714"/>
      <c r="BM679" s="714"/>
      <c r="BN679" s="714"/>
      <c r="BO679" s="714"/>
      <c r="BP679" s="714"/>
      <c r="BQ679" s="593"/>
      <c r="BR679" s="593"/>
      <c r="BS679" s="714"/>
      <c r="BT679" s="714"/>
      <c r="BU679" s="714"/>
      <c r="BV679" s="714"/>
      <c r="BW679" s="593"/>
      <c r="BX679" s="714"/>
      <c r="BY679" s="714"/>
      <c r="BZ679" s="714"/>
      <c r="CA679" s="714"/>
      <c r="CB679" s="714"/>
      <c r="CC679" s="714"/>
      <c r="CD679" s="759"/>
      <c r="CE679" s="714"/>
      <c r="CF679" s="765"/>
      <c r="CG679" s="765"/>
      <c r="CH679" s="765"/>
      <c r="CI679" s="765"/>
      <c r="CJ679" s="765"/>
      <c r="CK679" s="765"/>
      <c r="CL679" s="714"/>
      <c r="CM679" s="714"/>
      <c r="CN679" s="714"/>
      <c r="CO679" s="714"/>
      <c r="CP679" s="714"/>
      <c r="CQ679" s="714"/>
      <c r="CR679" s="714"/>
      <c r="CS679" s="714"/>
      <c r="CT679" s="766"/>
      <c r="CU679" s="766"/>
      <c r="CV679" s="766"/>
    </row>
    <row r="680" ht="15.75" customHeight="1">
      <c r="A680" s="714"/>
      <c r="B680" s="760"/>
      <c r="C680" s="593"/>
      <c r="D680" s="593"/>
      <c r="E680" s="593"/>
      <c r="F680" s="593"/>
      <c r="G680" s="761"/>
      <c r="H680" s="761"/>
      <c r="I680" s="761"/>
      <c r="J680" s="761"/>
      <c r="K680" s="761"/>
      <c r="L680" s="761"/>
      <c r="M680" s="762"/>
      <c r="N680" s="714"/>
      <c r="O680" s="714"/>
      <c r="P680" s="714"/>
      <c r="Q680" s="714"/>
      <c r="R680" s="714"/>
      <c r="S680" s="714"/>
      <c r="T680" s="763"/>
      <c r="U680" s="714"/>
      <c r="V680" s="762"/>
      <c r="W680" s="714"/>
      <c r="X680" s="762"/>
      <c r="Y680" s="762"/>
      <c r="Z680" s="762"/>
      <c r="AA680" s="714"/>
      <c r="AB680" s="762"/>
      <c r="AC680" s="714"/>
      <c r="AD680" s="714"/>
      <c r="AE680" s="714"/>
      <c r="AF680" s="714"/>
      <c r="AG680" s="714"/>
      <c r="AH680" s="714"/>
      <c r="AI680" s="714"/>
      <c r="AJ680" s="714"/>
      <c r="AK680" s="714"/>
      <c r="AL680" s="761"/>
      <c r="AM680" s="762"/>
      <c r="AN680" s="762"/>
      <c r="AO680" s="761"/>
      <c r="AP680" s="761"/>
      <c r="AQ680" s="762"/>
      <c r="AR680" s="593"/>
      <c r="AS680" s="714"/>
      <c r="AT680" s="714"/>
      <c r="AU680" s="714"/>
      <c r="AV680" s="714"/>
      <c r="AW680" s="714"/>
      <c r="AX680" s="593"/>
      <c r="AY680" s="714"/>
      <c r="AZ680" s="714"/>
      <c r="BA680" s="714"/>
      <c r="BB680" s="714"/>
      <c r="BC680" s="714"/>
      <c r="BD680" s="593"/>
      <c r="BE680" s="714"/>
      <c r="BF680" s="714"/>
      <c r="BG680" s="714"/>
      <c r="BH680" s="714"/>
      <c r="BI680" s="714"/>
      <c r="BJ680" s="714"/>
      <c r="BK680" s="593"/>
      <c r="BL680" s="714"/>
      <c r="BM680" s="714"/>
      <c r="BN680" s="714"/>
      <c r="BO680" s="714"/>
      <c r="BP680" s="714"/>
      <c r="BQ680" s="593"/>
      <c r="BR680" s="593"/>
      <c r="BS680" s="714"/>
      <c r="BT680" s="714"/>
      <c r="BU680" s="714"/>
      <c r="BV680" s="714"/>
      <c r="BW680" s="593"/>
      <c r="BX680" s="714"/>
      <c r="BY680" s="714"/>
      <c r="BZ680" s="714"/>
      <c r="CA680" s="714"/>
      <c r="CB680" s="714"/>
      <c r="CC680" s="714"/>
      <c r="CD680" s="759"/>
      <c r="CE680" s="714"/>
      <c r="CF680" s="765"/>
      <c r="CG680" s="765"/>
      <c r="CH680" s="765"/>
      <c r="CI680" s="765"/>
      <c r="CJ680" s="765"/>
      <c r="CK680" s="765"/>
      <c r="CL680" s="714"/>
      <c r="CM680" s="714"/>
      <c r="CN680" s="714"/>
      <c r="CO680" s="714"/>
      <c r="CP680" s="714"/>
      <c r="CQ680" s="714"/>
      <c r="CR680" s="714"/>
      <c r="CS680" s="714"/>
      <c r="CT680" s="766"/>
      <c r="CU680" s="766"/>
      <c r="CV680" s="766"/>
    </row>
    <row r="681" ht="15.75" customHeight="1">
      <c r="A681" s="714"/>
      <c r="B681" s="760"/>
      <c r="C681" s="593"/>
      <c r="D681" s="593"/>
      <c r="E681" s="593"/>
      <c r="F681" s="593"/>
      <c r="G681" s="761"/>
      <c r="H681" s="761"/>
      <c r="I681" s="761"/>
      <c r="J681" s="761"/>
      <c r="K681" s="761"/>
      <c r="L681" s="761"/>
      <c r="M681" s="762"/>
      <c r="N681" s="714"/>
      <c r="O681" s="714"/>
      <c r="P681" s="714"/>
      <c r="Q681" s="714"/>
      <c r="R681" s="714"/>
      <c r="S681" s="714"/>
      <c r="T681" s="763"/>
      <c r="U681" s="714"/>
      <c r="V681" s="762"/>
      <c r="W681" s="714"/>
      <c r="X681" s="762"/>
      <c r="Y681" s="762"/>
      <c r="Z681" s="762"/>
      <c r="AA681" s="714"/>
      <c r="AB681" s="762"/>
      <c r="AC681" s="714"/>
      <c r="AD681" s="714"/>
      <c r="AE681" s="714"/>
      <c r="AF681" s="714"/>
      <c r="AG681" s="714"/>
      <c r="AH681" s="714"/>
      <c r="AI681" s="714"/>
      <c r="AJ681" s="714"/>
      <c r="AK681" s="714"/>
      <c r="AL681" s="761"/>
      <c r="AM681" s="762"/>
      <c r="AN681" s="762"/>
      <c r="AO681" s="761"/>
      <c r="AP681" s="761"/>
      <c r="AQ681" s="762"/>
      <c r="AR681" s="593"/>
      <c r="AS681" s="714"/>
      <c r="AT681" s="714"/>
      <c r="AU681" s="714"/>
      <c r="AV681" s="714"/>
      <c r="AW681" s="714"/>
      <c r="AX681" s="593"/>
      <c r="AY681" s="714"/>
      <c r="AZ681" s="714"/>
      <c r="BA681" s="714"/>
      <c r="BB681" s="714"/>
      <c r="BC681" s="714"/>
      <c r="BD681" s="593"/>
      <c r="BE681" s="714"/>
      <c r="BF681" s="714"/>
      <c r="BG681" s="714"/>
      <c r="BH681" s="714"/>
      <c r="BI681" s="714"/>
      <c r="BJ681" s="714"/>
      <c r="BK681" s="593"/>
      <c r="BL681" s="714"/>
      <c r="BM681" s="714"/>
      <c r="BN681" s="714"/>
      <c r="BO681" s="714"/>
      <c r="BP681" s="714"/>
      <c r="BQ681" s="593"/>
      <c r="BR681" s="593"/>
      <c r="BS681" s="714"/>
      <c r="BT681" s="714"/>
      <c r="BU681" s="714"/>
      <c r="BV681" s="714"/>
      <c r="BW681" s="593"/>
      <c r="BX681" s="714"/>
      <c r="BY681" s="714"/>
      <c r="BZ681" s="714"/>
      <c r="CA681" s="714"/>
      <c r="CB681" s="714"/>
      <c r="CC681" s="714"/>
      <c r="CD681" s="759"/>
      <c r="CE681" s="714"/>
      <c r="CF681" s="765"/>
      <c r="CG681" s="765"/>
      <c r="CH681" s="765"/>
      <c r="CI681" s="765"/>
      <c r="CJ681" s="765"/>
      <c r="CK681" s="765"/>
      <c r="CL681" s="714"/>
      <c r="CM681" s="714"/>
      <c r="CN681" s="714"/>
      <c r="CO681" s="714"/>
      <c r="CP681" s="714"/>
      <c r="CQ681" s="714"/>
      <c r="CR681" s="714"/>
      <c r="CS681" s="714"/>
      <c r="CT681" s="766"/>
      <c r="CU681" s="766"/>
      <c r="CV681" s="766"/>
    </row>
    <row r="682" ht="15.75" customHeight="1">
      <c r="A682" s="714"/>
      <c r="B682" s="760"/>
      <c r="C682" s="593"/>
      <c r="D682" s="593"/>
      <c r="E682" s="593"/>
      <c r="F682" s="593"/>
      <c r="G682" s="761"/>
      <c r="H682" s="761"/>
      <c r="I682" s="761"/>
      <c r="J682" s="761"/>
      <c r="K682" s="761"/>
      <c r="L682" s="761"/>
      <c r="M682" s="762"/>
      <c r="N682" s="714"/>
      <c r="O682" s="714"/>
      <c r="P682" s="714"/>
      <c r="Q682" s="714"/>
      <c r="R682" s="714"/>
      <c r="S682" s="714"/>
      <c r="T682" s="763"/>
      <c r="U682" s="714"/>
      <c r="V682" s="762"/>
      <c r="W682" s="714"/>
      <c r="X682" s="762"/>
      <c r="Y682" s="762"/>
      <c r="Z682" s="762"/>
      <c r="AA682" s="714"/>
      <c r="AB682" s="762"/>
      <c r="AC682" s="714"/>
      <c r="AD682" s="714"/>
      <c r="AE682" s="714"/>
      <c r="AF682" s="714"/>
      <c r="AG682" s="714"/>
      <c r="AH682" s="714"/>
      <c r="AI682" s="714"/>
      <c r="AJ682" s="714"/>
      <c r="AK682" s="714"/>
      <c r="AL682" s="761"/>
      <c r="AM682" s="762"/>
      <c r="AN682" s="762"/>
      <c r="AO682" s="761"/>
      <c r="AP682" s="761"/>
      <c r="AQ682" s="762"/>
      <c r="AR682" s="593"/>
      <c r="AS682" s="714"/>
      <c r="AT682" s="714"/>
      <c r="AU682" s="714"/>
      <c r="AV682" s="714"/>
      <c r="AW682" s="714"/>
      <c r="AX682" s="593"/>
      <c r="AY682" s="714"/>
      <c r="AZ682" s="714"/>
      <c r="BA682" s="714"/>
      <c r="BB682" s="714"/>
      <c r="BC682" s="714"/>
      <c r="BD682" s="593"/>
      <c r="BE682" s="714"/>
      <c r="BF682" s="714"/>
      <c r="BG682" s="714"/>
      <c r="BH682" s="714"/>
      <c r="BI682" s="714"/>
      <c r="BJ682" s="714"/>
      <c r="BK682" s="593"/>
      <c r="BL682" s="714"/>
      <c r="BM682" s="714"/>
      <c r="BN682" s="714"/>
      <c r="BO682" s="714"/>
      <c r="BP682" s="714"/>
      <c r="BQ682" s="593"/>
      <c r="BR682" s="593"/>
      <c r="BS682" s="714"/>
      <c r="BT682" s="714"/>
      <c r="BU682" s="714"/>
      <c r="BV682" s="714"/>
      <c r="BW682" s="593"/>
      <c r="BX682" s="714"/>
      <c r="BY682" s="714"/>
      <c r="BZ682" s="714"/>
      <c r="CA682" s="714"/>
      <c r="CB682" s="714"/>
      <c r="CC682" s="714"/>
      <c r="CD682" s="759"/>
      <c r="CE682" s="714"/>
      <c r="CF682" s="765"/>
      <c r="CG682" s="765"/>
      <c r="CH682" s="765"/>
      <c r="CI682" s="765"/>
      <c r="CJ682" s="765"/>
      <c r="CK682" s="765"/>
      <c r="CL682" s="714"/>
      <c r="CM682" s="714"/>
      <c r="CN682" s="714"/>
      <c r="CO682" s="714"/>
      <c r="CP682" s="714"/>
      <c r="CQ682" s="714"/>
      <c r="CR682" s="714"/>
      <c r="CS682" s="714"/>
      <c r="CT682" s="766"/>
      <c r="CU682" s="766"/>
      <c r="CV682" s="766"/>
    </row>
    <row r="683" ht="15.75" customHeight="1">
      <c r="A683" s="714"/>
      <c r="B683" s="760"/>
      <c r="C683" s="593"/>
      <c r="D683" s="593"/>
      <c r="E683" s="593"/>
      <c r="F683" s="593"/>
      <c r="G683" s="761"/>
      <c r="H683" s="761"/>
      <c r="I683" s="761"/>
      <c r="J683" s="761"/>
      <c r="K683" s="761"/>
      <c r="L683" s="761"/>
      <c r="M683" s="762"/>
      <c r="N683" s="714"/>
      <c r="O683" s="714"/>
      <c r="P683" s="714"/>
      <c r="Q683" s="714"/>
      <c r="R683" s="714"/>
      <c r="S683" s="714"/>
      <c r="T683" s="763"/>
      <c r="U683" s="714"/>
      <c r="V683" s="762"/>
      <c r="W683" s="714"/>
      <c r="X683" s="762"/>
      <c r="Y683" s="762"/>
      <c r="Z683" s="762"/>
      <c r="AA683" s="714"/>
      <c r="AB683" s="762"/>
      <c r="AC683" s="714"/>
      <c r="AD683" s="714"/>
      <c r="AE683" s="714"/>
      <c r="AF683" s="714"/>
      <c r="AG683" s="714"/>
      <c r="AH683" s="714"/>
      <c r="AI683" s="714"/>
      <c r="AJ683" s="714"/>
      <c r="AK683" s="714"/>
      <c r="AL683" s="761"/>
      <c r="AM683" s="762"/>
      <c r="AN683" s="762"/>
      <c r="AO683" s="761"/>
      <c r="AP683" s="761"/>
      <c r="AQ683" s="762"/>
      <c r="AR683" s="593"/>
      <c r="AS683" s="714"/>
      <c r="AT683" s="714"/>
      <c r="AU683" s="714"/>
      <c r="AV683" s="714"/>
      <c r="AW683" s="714"/>
      <c r="AX683" s="593"/>
      <c r="AY683" s="714"/>
      <c r="AZ683" s="714"/>
      <c r="BA683" s="714"/>
      <c r="BB683" s="714"/>
      <c r="BC683" s="714"/>
      <c r="BD683" s="593"/>
      <c r="BE683" s="714"/>
      <c r="BF683" s="714"/>
      <c r="BG683" s="714"/>
      <c r="BH683" s="714"/>
      <c r="BI683" s="714"/>
      <c r="BJ683" s="714"/>
      <c r="BK683" s="593"/>
      <c r="BL683" s="714"/>
      <c r="BM683" s="714"/>
      <c r="BN683" s="714"/>
      <c r="BO683" s="714"/>
      <c r="BP683" s="714"/>
      <c r="BQ683" s="593"/>
      <c r="BR683" s="593"/>
      <c r="BS683" s="714"/>
      <c r="BT683" s="714"/>
      <c r="BU683" s="714"/>
      <c r="BV683" s="714"/>
      <c r="BW683" s="593"/>
      <c r="BX683" s="714"/>
      <c r="BY683" s="714"/>
      <c r="BZ683" s="714"/>
      <c r="CA683" s="714"/>
      <c r="CB683" s="714"/>
      <c r="CC683" s="714"/>
      <c r="CD683" s="759"/>
      <c r="CE683" s="714"/>
      <c r="CF683" s="765"/>
      <c r="CG683" s="765"/>
      <c r="CH683" s="765"/>
      <c r="CI683" s="765"/>
      <c r="CJ683" s="765"/>
      <c r="CK683" s="765"/>
      <c r="CL683" s="714"/>
      <c r="CM683" s="714"/>
      <c r="CN683" s="714"/>
      <c r="CO683" s="714"/>
      <c r="CP683" s="714"/>
      <c r="CQ683" s="714"/>
      <c r="CR683" s="714"/>
      <c r="CS683" s="714"/>
      <c r="CT683" s="766"/>
      <c r="CU683" s="766"/>
      <c r="CV683" s="766"/>
    </row>
    <row r="684" ht="15.75" customHeight="1">
      <c r="A684" s="714"/>
      <c r="B684" s="760"/>
      <c r="C684" s="593"/>
      <c r="D684" s="593"/>
      <c r="E684" s="593"/>
      <c r="F684" s="593"/>
      <c r="G684" s="761"/>
      <c r="H684" s="761"/>
      <c r="I684" s="761"/>
      <c r="J684" s="761"/>
      <c r="K684" s="761"/>
      <c r="L684" s="761"/>
      <c r="M684" s="762"/>
      <c r="N684" s="714"/>
      <c r="O684" s="714"/>
      <c r="P684" s="714"/>
      <c r="Q684" s="714"/>
      <c r="R684" s="714"/>
      <c r="S684" s="714"/>
      <c r="T684" s="763"/>
      <c r="U684" s="714"/>
      <c r="V684" s="762"/>
      <c r="W684" s="714"/>
      <c r="X684" s="762"/>
      <c r="Y684" s="762"/>
      <c r="Z684" s="762"/>
      <c r="AA684" s="714"/>
      <c r="AB684" s="762"/>
      <c r="AC684" s="714"/>
      <c r="AD684" s="714"/>
      <c r="AE684" s="714"/>
      <c r="AF684" s="714"/>
      <c r="AG684" s="714"/>
      <c r="AH684" s="714"/>
      <c r="AI684" s="714"/>
      <c r="AJ684" s="714"/>
      <c r="AK684" s="714"/>
      <c r="AL684" s="761"/>
      <c r="AM684" s="762"/>
      <c r="AN684" s="762"/>
      <c r="AO684" s="761"/>
      <c r="AP684" s="761"/>
      <c r="AQ684" s="762"/>
      <c r="AR684" s="593"/>
      <c r="AS684" s="714"/>
      <c r="AT684" s="714"/>
      <c r="AU684" s="714"/>
      <c r="AV684" s="714"/>
      <c r="AW684" s="714"/>
      <c r="AX684" s="593"/>
      <c r="AY684" s="714"/>
      <c r="AZ684" s="714"/>
      <c r="BA684" s="714"/>
      <c r="BB684" s="714"/>
      <c r="BC684" s="714"/>
      <c r="BD684" s="593"/>
      <c r="BE684" s="714"/>
      <c r="BF684" s="714"/>
      <c r="BG684" s="714"/>
      <c r="BH684" s="714"/>
      <c r="BI684" s="714"/>
      <c r="BJ684" s="714"/>
      <c r="BK684" s="593"/>
      <c r="BL684" s="714"/>
      <c r="BM684" s="714"/>
      <c r="BN684" s="714"/>
      <c r="BO684" s="714"/>
      <c r="BP684" s="714"/>
      <c r="BQ684" s="593"/>
      <c r="BR684" s="593"/>
      <c r="BS684" s="714"/>
      <c r="BT684" s="714"/>
      <c r="BU684" s="714"/>
      <c r="BV684" s="714"/>
      <c r="BW684" s="593"/>
      <c r="BX684" s="714"/>
      <c r="BY684" s="714"/>
      <c r="BZ684" s="714"/>
      <c r="CA684" s="714"/>
      <c r="CB684" s="714"/>
      <c r="CC684" s="714"/>
      <c r="CD684" s="759"/>
      <c r="CE684" s="714"/>
      <c r="CF684" s="765"/>
      <c r="CG684" s="765"/>
      <c r="CH684" s="765"/>
      <c r="CI684" s="765"/>
      <c r="CJ684" s="765"/>
      <c r="CK684" s="765"/>
      <c r="CL684" s="714"/>
      <c r="CM684" s="714"/>
      <c r="CN684" s="714"/>
      <c r="CO684" s="714"/>
      <c r="CP684" s="714"/>
      <c r="CQ684" s="714"/>
      <c r="CR684" s="714"/>
      <c r="CS684" s="714"/>
      <c r="CT684" s="766"/>
      <c r="CU684" s="766"/>
      <c r="CV684" s="766"/>
    </row>
    <row r="685" ht="15.75" customHeight="1">
      <c r="A685" s="714"/>
      <c r="B685" s="760"/>
      <c r="C685" s="593"/>
      <c r="D685" s="593"/>
      <c r="E685" s="593"/>
      <c r="F685" s="593"/>
      <c r="G685" s="761"/>
      <c r="H685" s="761"/>
      <c r="I685" s="761"/>
      <c r="J685" s="761"/>
      <c r="K685" s="761"/>
      <c r="L685" s="761"/>
      <c r="M685" s="762"/>
      <c r="N685" s="714"/>
      <c r="O685" s="714"/>
      <c r="P685" s="714"/>
      <c r="Q685" s="714"/>
      <c r="R685" s="714"/>
      <c r="S685" s="714"/>
      <c r="T685" s="763"/>
      <c r="U685" s="714"/>
      <c r="V685" s="762"/>
      <c r="W685" s="714"/>
      <c r="X685" s="762"/>
      <c r="Y685" s="762"/>
      <c r="Z685" s="762"/>
      <c r="AA685" s="714"/>
      <c r="AB685" s="762"/>
      <c r="AC685" s="714"/>
      <c r="AD685" s="714"/>
      <c r="AE685" s="714"/>
      <c r="AF685" s="714"/>
      <c r="AG685" s="714"/>
      <c r="AH685" s="714"/>
      <c r="AI685" s="714"/>
      <c r="AJ685" s="714"/>
      <c r="AK685" s="714"/>
      <c r="AL685" s="761"/>
      <c r="AM685" s="762"/>
      <c r="AN685" s="762"/>
      <c r="AO685" s="761"/>
      <c r="AP685" s="761"/>
      <c r="AQ685" s="762"/>
      <c r="AR685" s="593"/>
      <c r="AS685" s="714"/>
      <c r="AT685" s="714"/>
      <c r="AU685" s="714"/>
      <c r="AV685" s="714"/>
      <c r="AW685" s="714"/>
      <c r="AX685" s="593"/>
      <c r="AY685" s="714"/>
      <c r="AZ685" s="714"/>
      <c r="BA685" s="714"/>
      <c r="BB685" s="714"/>
      <c r="BC685" s="714"/>
      <c r="BD685" s="593"/>
      <c r="BE685" s="714"/>
      <c r="BF685" s="714"/>
      <c r="BG685" s="714"/>
      <c r="BH685" s="714"/>
      <c r="BI685" s="714"/>
      <c r="BJ685" s="714"/>
      <c r="BK685" s="593"/>
      <c r="BL685" s="714"/>
      <c r="BM685" s="714"/>
      <c r="BN685" s="714"/>
      <c r="BO685" s="714"/>
      <c r="BP685" s="714"/>
      <c r="BQ685" s="593"/>
      <c r="BR685" s="593"/>
      <c r="BS685" s="714"/>
      <c r="BT685" s="714"/>
      <c r="BU685" s="714"/>
      <c r="BV685" s="714"/>
      <c r="BW685" s="593"/>
      <c r="BX685" s="714"/>
      <c r="BY685" s="714"/>
      <c r="BZ685" s="714"/>
      <c r="CA685" s="714"/>
      <c r="CB685" s="714"/>
      <c r="CC685" s="714"/>
      <c r="CD685" s="759"/>
      <c r="CE685" s="714"/>
      <c r="CF685" s="765"/>
      <c r="CG685" s="765"/>
      <c r="CH685" s="765"/>
      <c r="CI685" s="765"/>
      <c r="CJ685" s="765"/>
      <c r="CK685" s="765"/>
      <c r="CL685" s="714"/>
      <c r="CM685" s="714"/>
      <c r="CN685" s="714"/>
      <c r="CO685" s="714"/>
      <c r="CP685" s="714"/>
      <c r="CQ685" s="714"/>
      <c r="CR685" s="714"/>
      <c r="CS685" s="714"/>
      <c r="CT685" s="766"/>
      <c r="CU685" s="766"/>
      <c r="CV685" s="766"/>
    </row>
    <row r="686" ht="15.75" customHeight="1">
      <c r="A686" s="714"/>
      <c r="B686" s="760"/>
      <c r="C686" s="593"/>
      <c r="D686" s="593"/>
      <c r="E686" s="593"/>
      <c r="F686" s="593"/>
      <c r="G686" s="761"/>
      <c r="H686" s="761"/>
      <c r="I686" s="761"/>
      <c r="J686" s="761"/>
      <c r="K686" s="761"/>
      <c r="L686" s="761"/>
      <c r="M686" s="762"/>
      <c r="N686" s="714"/>
      <c r="O686" s="714"/>
      <c r="P686" s="714"/>
      <c r="Q686" s="714"/>
      <c r="R686" s="714"/>
      <c r="S686" s="714"/>
      <c r="T686" s="763"/>
      <c r="U686" s="714"/>
      <c r="V686" s="762"/>
      <c r="W686" s="714"/>
      <c r="X686" s="762"/>
      <c r="Y686" s="762"/>
      <c r="Z686" s="762"/>
      <c r="AA686" s="714"/>
      <c r="AB686" s="762"/>
      <c r="AC686" s="714"/>
      <c r="AD686" s="714"/>
      <c r="AE686" s="714"/>
      <c r="AF686" s="714"/>
      <c r="AG686" s="714"/>
      <c r="AH686" s="714"/>
      <c r="AI686" s="714"/>
      <c r="AJ686" s="714"/>
      <c r="AK686" s="714"/>
      <c r="AL686" s="761"/>
      <c r="AM686" s="762"/>
      <c r="AN686" s="762"/>
      <c r="AO686" s="761"/>
      <c r="AP686" s="761"/>
      <c r="AQ686" s="762"/>
      <c r="AR686" s="593"/>
      <c r="AS686" s="714"/>
      <c r="AT686" s="714"/>
      <c r="AU686" s="714"/>
      <c r="AV686" s="714"/>
      <c r="AW686" s="714"/>
      <c r="AX686" s="593"/>
      <c r="AY686" s="714"/>
      <c r="AZ686" s="714"/>
      <c r="BA686" s="714"/>
      <c r="BB686" s="714"/>
      <c r="BC686" s="714"/>
      <c r="BD686" s="593"/>
      <c r="BE686" s="714"/>
      <c r="BF686" s="714"/>
      <c r="BG686" s="714"/>
      <c r="BH686" s="714"/>
      <c r="BI686" s="714"/>
      <c r="BJ686" s="714"/>
      <c r="BK686" s="593"/>
      <c r="BL686" s="714"/>
      <c r="BM686" s="714"/>
      <c r="BN686" s="714"/>
      <c r="BO686" s="714"/>
      <c r="BP686" s="714"/>
      <c r="BQ686" s="593"/>
      <c r="BR686" s="593"/>
      <c r="BS686" s="714"/>
      <c r="BT686" s="714"/>
      <c r="BU686" s="714"/>
      <c r="BV686" s="714"/>
      <c r="BW686" s="593"/>
      <c r="BX686" s="714"/>
      <c r="BY686" s="714"/>
      <c r="BZ686" s="714"/>
      <c r="CA686" s="714"/>
      <c r="CB686" s="714"/>
      <c r="CC686" s="714"/>
      <c r="CD686" s="759"/>
      <c r="CE686" s="714"/>
      <c r="CF686" s="765"/>
      <c r="CG686" s="765"/>
      <c r="CH686" s="765"/>
      <c r="CI686" s="765"/>
      <c r="CJ686" s="765"/>
      <c r="CK686" s="765"/>
      <c r="CL686" s="714"/>
      <c r="CM686" s="714"/>
      <c r="CN686" s="714"/>
      <c r="CO686" s="714"/>
      <c r="CP686" s="714"/>
      <c r="CQ686" s="714"/>
      <c r="CR686" s="714"/>
      <c r="CS686" s="714"/>
      <c r="CT686" s="766"/>
      <c r="CU686" s="766"/>
      <c r="CV686" s="766"/>
    </row>
    <row r="687" ht="15.75" customHeight="1">
      <c r="A687" s="714"/>
      <c r="B687" s="760"/>
      <c r="C687" s="593"/>
      <c r="D687" s="593"/>
      <c r="E687" s="593"/>
      <c r="F687" s="593"/>
      <c r="G687" s="761"/>
      <c r="H687" s="761"/>
      <c r="I687" s="761"/>
      <c r="J687" s="761"/>
      <c r="K687" s="761"/>
      <c r="L687" s="761"/>
      <c r="M687" s="762"/>
      <c r="N687" s="714"/>
      <c r="O687" s="714"/>
      <c r="P687" s="714"/>
      <c r="Q687" s="714"/>
      <c r="R687" s="714"/>
      <c r="S687" s="714"/>
      <c r="T687" s="763"/>
      <c r="U687" s="714"/>
      <c r="V687" s="762"/>
      <c r="W687" s="714"/>
      <c r="X687" s="762"/>
      <c r="Y687" s="762"/>
      <c r="Z687" s="762"/>
      <c r="AA687" s="714"/>
      <c r="AB687" s="762"/>
      <c r="AC687" s="714"/>
      <c r="AD687" s="714"/>
      <c r="AE687" s="714"/>
      <c r="AF687" s="714"/>
      <c r="AG687" s="714"/>
      <c r="AH687" s="714"/>
      <c r="AI687" s="714"/>
      <c r="AJ687" s="714"/>
      <c r="AK687" s="714"/>
      <c r="AL687" s="761"/>
      <c r="AM687" s="762"/>
      <c r="AN687" s="762"/>
      <c r="AO687" s="761"/>
      <c r="AP687" s="761"/>
      <c r="AQ687" s="762"/>
      <c r="AR687" s="593"/>
      <c r="AS687" s="714"/>
      <c r="AT687" s="714"/>
      <c r="AU687" s="714"/>
      <c r="AV687" s="714"/>
      <c r="AW687" s="714"/>
      <c r="AX687" s="593"/>
      <c r="AY687" s="714"/>
      <c r="AZ687" s="714"/>
      <c r="BA687" s="714"/>
      <c r="BB687" s="714"/>
      <c r="BC687" s="714"/>
      <c r="BD687" s="593"/>
      <c r="BE687" s="714"/>
      <c r="BF687" s="714"/>
      <c r="BG687" s="714"/>
      <c r="BH687" s="714"/>
      <c r="BI687" s="714"/>
      <c r="BJ687" s="714"/>
      <c r="BK687" s="593"/>
      <c r="BL687" s="714"/>
      <c r="BM687" s="714"/>
      <c r="BN687" s="714"/>
      <c r="BO687" s="714"/>
      <c r="BP687" s="714"/>
      <c r="BQ687" s="593"/>
      <c r="BR687" s="593"/>
      <c r="BS687" s="714"/>
      <c r="BT687" s="714"/>
      <c r="BU687" s="714"/>
      <c r="BV687" s="714"/>
      <c r="BW687" s="593"/>
      <c r="BX687" s="714"/>
      <c r="BY687" s="714"/>
      <c r="BZ687" s="714"/>
      <c r="CA687" s="714"/>
      <c r="CB687" s="714"/>
      <c r="CC687" s="714"/>
      <c r="CD687" s="759"/>
      <c r="CE687" s="714"/>
      <c r="CF687" s="765"/>
      <c r="CG687" s="765"/>
      <c r="CH687" s="765"/>
      <c r="CI687" s="765"/>
      <c r="CJ687" s="765"/>
      <c r="CK687" s="765"/>
      <c r="CL687" s="714"/>
      <c r="CM687" s="714"/>
      <c r="CN687" s="714"/>
      <c r="CO687" s="714"/>
      <c r="CP687" s="714"/>
      <c r="CQ687" s="714"/>
      <c r="CR687" s="714"/>
      <c r="CS687" s="714"/>
      <c r="CT687" s="766"/>
      <c r="CU687" s="766"/>
      <c r="CV687" s="766"/>
    </row>
    <row r="688" ht="15.75" customHeight="1">
      <c r="A688" s="714"/>
      <c r="B688" s="760"/>
      <c r="C688" s="593"/>
      <c r="D688" s="593"/>
      <c r="E688" s="593"/>
      <c r="F688" s="593"/>
      <c r="G688" s="761"/>
      <c r="H688" s="761"/>
      <c r="I688" s="761"/>
      <c r="J688" s="761"/>
      <c r="K688" s="761"/>
      <c r="L688" s="761"/>
      <c r="M688" s="762"/>
      <c r="N688" s="714"/>
      <c r="O688" s="714"/>
      <c r="P688" s="714"/>
      <c r="Q688" s="714"/>
      <c r="R688" s="714"/>
      <c r="S688" s="714"/>
      <c r="T688" s="763"/>
      <c r="U688" s="714"/>
      <c r="V688" s="762"/>
      <c r="W688" s="714"/>
      <c r="X688" s="762"/>
      <c r="Y688" s="762"/>
      <c r="Z688" s="762"/>
      <c r="AA688" s="714"/>
      <c r="AB688" s="762"/>
      <c r="AC688" s="714"/>
      <c r="AD688" s="714"/>
      <c r="AE688" s="714"/>
      <c r="AF688" s="714"/>
      <c r="AG688" s="714"/>
      <c r="AH688" s="714"/>
      <c r="AI688" s="714"/>
      <c r="AJ688" s="714"/>
      <c r="AK688" s="714"/>
      <c r="AL688" s="761"/>
      <c r="AM688" s="762"/>
      <c r="AN688" s="762"/>
      <c r="AO688" s="761"/>
      <c r="AP688" s="761"/>
      <c r="AQ688" s="762"/>
      <c r="AR688" s="593"/>
      <c r="AS688" s="714"/>
      <c r="AT688" s="714"/>
      <c r="AU688" s="714"/>
      <c r="AV688" s="714"/>
      <c r="AW688" s="714"/>
      <c r="AX688" s="593"/>
      <c r="AY688" s="714"/>
      <c r="AZ688" s="714"/>
      <c r="BA688" s="714"/>
      <c r="BB688" s="714"/>
      <c r="BC688" s="714"/>
      <c r="BD688" s="593"/>
      <c r="BE688" s="714"/>
      <c r="BF688" s="714"/>
      <c r="BG688" s="714"/>
      <c r="BH688" s="714"/>
      <c r="BI688" s="714"/>
      <c r="BJ688" s="714"/>
      <c r="BK688" s="593"/>
      <c r="BL688" s="714"/>
      <c r="BM688" s="714"/>
      <c r="BN688" s="714"/>
      <c r="BO688" s="714"/>
      <c r="BP688" s="714"/>
      <c r="BQ688" s="593"/>
      <c r="BR688" s="593"/>
      <c r="BS688" s="714"/>
      <c r="BT688" s="714"/>
      <c r="BU688" s="714"/>
      <c r="BV688" s="714"/>
      <c r="BW688" s="593"/>
      <c r="BX688" s="714"/>
      <c r="BY688" s="714"/>
      <c r="BZ688" s="714"/>
      <c r="CA688" s="714"/>
      <c r="CB688" s="714"/>
      <c r="CC688" s="714"/>
      <c r="CD688" s="759"/>
      <c r="CE688" s="714"/>
      <c r="CF688" s="765"/>
      <c r="CG688" s="765"/>
      <c r="CH688" s="765"/>
      <c r="CI688" s="765"/>
      <c r="CJ688" s="765"/>
      <c r="CK688" s="765"/>
      <c r="CL688" s="714"/>
      <c r="CM688" s="714"/>
      <c r="CN688" s="714"/>
      <c r="CO688" s="714"/>
      <c r="CP688" s="714"/>
      <c r="CQ688" s="714"/>
      <c r="CR688" s="714"/>
      <c r="CS688" s="714"/>
      <c r="CT688" s="766"/>
      <c r="CU688" s="766"/>
      <c r="CV688" s="766"/>
    </row>
    <row r="689" ht="15.75" customHeight="1">
      <c r="A689" s="714"/>
      <c r="B689" s="760"/>
      <c r="C689" s="593"/>
      <c r="D689" s="593"/>
      <c r="E689" s="593"/>
      <c r="F689" s="593"/>
      <c r="G689" s="761"/>
      <c r="H689" s="761"/>
      <c r="I689" s="761"/>
      <c r="J689" s="761"/>
      <c r="K689" s="761"/>
      <c r="L689" s="761"/>
      <c r="M689" s="762"/>
      <c r="N689" s="714"/>
      <c r="O689" s="714"/>
      <c r="P689" s="714"/>
      <c r="Q689" s="714"/>
      <c r="R689" s="714"/>
      <c r="S689" s="714"/>
      <c r="T689" s="763"/>
      <c r="U689" s="714"/>
      <c r="V689" s="762"/>
      <c r="W689" s="714"/>
      <c r="X689" s="762"/>
      <c r="Y689" s="762"/>
      <c r="Z689" s="762"/>
      <c r="AA689" s="714"/>
      <c r="AB689" s="762"/>
      <c r="AC689" s="714"/>
      <c r="AD689" s="714"/>
      <c r="AE689" s="714"/>
      <c r="AF689" s="714"/>
      <c r="AG689" s="714"/>
      <c r="AH689" s="714"/>
      <c r="AI689" s="714"/>
      <c r="AJ689" s="714"/>
      <c r="AK689" s="714"/>
      <c r="AL689" s="761"/>
      <c r="AM689" s="762"/>
      <c r="AN689" s="762"/>
      <c r="AO689" s="761"/>
      <c r="AP689" s="761"/>
      <c r="AQ689" s="762"/>
      <c r="AR689" s="593"/>
      <c r="AS689" s="714"/>
      <c r="AT689" s="714"/>
      <c r="AU689" s="714"/>
      <c r="AV689" s="714"/>
      <c r="AW689" s="714"/>
      <c r="AX689" s="593"/>
      <c r="AY689" s="714"/>
      <c r="AZ689" s="714"/>
      <c r="BA689" s="714"/>
      <c r="BB689" s="714"/>
      <c r="BC689" s="714"/>
      <c r="BD689" s="593"/>
      <c r="BE689" s="714"/>
      <c r="BF689" s="714"/>
      <c r="BG689" s="714"/>
      <c r="BH689" s="714"/>
      <c r="BI689" s="714"/>
      <c r="BJ689" s="714"/>
      <c r="BK689" s="593"/>
      <c r="BL689" s="714"/>
      <c r="BM689" s="714"/>
      <c r="BN689" s="714"/>
      <c r="BO689" s="714"/>
      <c r="BP689" s="714"/>
      <c r="BQ689" s="593"/>
      <c r="BR689" s="593"/>
      <c r="BS689" s="714"/>
      <c r="BT689" s="714"/>
      <c r="BU689" s="714"/>
      <c r="BV689" s="714"/>
      <c r="BW689" s="593"/>
      <c r="BX689" s="714"/>
      <c r="BY689" s="714"/>
      <c r="BZ689" s="714"/>
      <c r="CA689" s="714"/>
      <c r="CB689" s="714"/>
      <c r="CC689" s="714"/>
      <c r="CD689" s="759"/>
      <c r="CE689" s="714"/>
      <c r="CF689" s="765"/>
      <c r="CG689" s="765"/>
      <c r="CH689" s="765"/>
      <c r="CI689" s="765"/>
      <c r="CJ689" s="765"/>
      <c r="CK689" s="765"/>
      <c r="CL689" s="714"/>
      <c r="CM689" s="714"/>
      <c r="CN689" s="714"/>
      <c r="CO689" s="714"/>
      <c r="CP689" s="714"/>
      <c r="CQ689" s="714"/>
      <c r="CR689" s="714"/>
      <c r="CS689" s="714"/>
      <c r="CT689" s="766"/>
      <c r="CU689" s="766"/>
      <c r="CV689" s="766"/>
    </row>
    <row r="690" ht="15.75" customHeight="1">
      <c r="A690" s="714"/>
      <c r="B690" s="760"/>
      <c r="C690" s="593"/>
      <c r="D690" s="593"/>
      <c r="E690" s="593"/>
      <c r="F690" s="593"/>
      <c r="G690" s="761"/>
      <c r="H690" s="761"/>
      <c r="I690" s="761"/>
      <c r="J690" s="761"/>
      <c r="K690" s="761"/>
      <c r="L690" s="761"/>
      <c r="M690" s="762"/>
      <c r="N690" s="714"/>
      <c r="O690" s="714"/>
      <c r="P690" s="714"/>
      <c r="Q690" s="714"/>
      <c r="R690" s="714"/>
      <c r="S690" s="714"/>
      <c r="T690" s="763"/>
      <c r="U690" s="714"/>
      <c r="V690" s="762"/>
      <c r="W690" s="714"/>
      <c r="X690" s="762"/>
      <c r="Y690" s="762"/>
      <c r="Z690" s="762"/>
      <c r="AA690" s="714"/>
      <c r="AB690" s="762"/>
      <c r="AC690" s="714"/>
      <c r="AD690" s="714"/>
      <c r="AE690" s="714"/>
      <c r="AF690" s="714"/>
      <c r="AG690" s="714"/>
      <c r="AH690" s="714"/>
      <c r="AI690" s="714"/>
      <c r="AJ690" s="714"/>
      <c r="AK690" s="714"/>
      <c r="AL690" s="761"/>
      <c r="AM690" s="762"/>
      <c r="AN690" s="762"/>
      <c r="AO690" s="761"/>
      <c r="AP690" s="761"/>
      <c r="AQ690" s="762"/>
      <c r="AR690" s="593"/>
      <c r="AS690" s="714"/>
      <c r="AT690" s="714"/>
      <c r="AU690" s="714"/>
      <c r="AV690" s="714"/>
      <c r="AW690" s="714"/>
      <c r="AX690" s="593"/>
      <c r="AY690" s="714"/>
      <c r="AZ690" s="714"/>
      <c r="BA690" s="714"/>
      <c r="BB690" s="714"/>
      <c r="BC690" s="714"/>
      <c r="BD690" s="593"/>
      <c r="BE690" s="714"/>
      <c r="BF690" s="714"/>
      <c r="BG690" s="714"/>
      <c r="BH690" s="714"/>
      <c r="BI690" s="714"/>
      <c r="BJ690" s="714"/>
      <c r="BK690" s="593"/>
      <c r="BL690" s="714"/>
      <c r="BM690" s="714"/>
      <c r="BN690" s="714"/>
      <c r="BO690" s="714"/>
      <c r="BP690" s="714"/>
      <c r="BQ690" s="593"/>
      <c r="BR690" s="593"/>
      <c r="BS690" s="714"/>
      <c r="BT690" s="714"/>
      <c r="BU690" s="714"/>
      <c r="BV690" s="714"/>
      <c r="BW690" s="593"/>
      <c r="BX690" s="714"/>
      <c r="BY690" s="714"/>
      <c r="BZ690" s="714"/>
      <c r="CA690" s="714"/>
      <c r="CB690" s="714"/>
      <c r="CC690" s="714"/>
      <c r="CD690" s="759"/>
      <c r="CE690" s="714"/>
      <c r="CF690" s="765"/>
      <c r="CG690" s="765"/>
      <c r="CH690" s="765"/>
      <c r="CI690" s="765"/>
      <c r="CJ690" s="765"/>
      <c r="CK690" s="765"/>
      <c r="CL690" s="714"/>
      <c r="CM690" s="714"/>
      <c r="CN690" s="714"/>
      <c r="CO690" s="714"/>
      <c r="CP690" s="714"/>
      <c r="CQ690" s="714"/>
      <c r="CR690" s="714"/>
      <c r="CS690" s="714"/>
      <c r="CT690" s="766"/>
      <c r="CU690" s="766"/>
      <c r="CV690" s="766"/>
    </row>
    <row r="691" ht="15.75" customHeight="1">
      <c r="A691" s="714"/>
      <c r="B691" s="760"/>
      <c r="C691" s="593"/>
      <c r="D691" s="593"/>
      <c r="E691" s="593"/>
      <c r="F691" s="593"/>
      <c r="G691" s="761"/>
      <c r="H691" s="761"/>
      <c r="I691" s="761"/>
      <c r="J691" s="761"/>
      <c r="K691" s="761"/>
      <c r="L691" s="761"/>
      <c r="M691" s="762"/>
      <c r="N691" s="714"/>
      <c r="O691" s="714"/>
      <c r="P691" s="714"/>
      <c r="Q691" s="714"/>
      <c r="R691" s="714"/>
      <c r="S691" s="714"/>
      <c r="T691" s="763"/>
      <c r="U691" s="714"/>
      <c r="V691" s="762"/>
      <c r="W691" s="714"/>
      <c r="X691" s="762"/>
      <c r="Y691" s="762"/>
      <c r="Z691" s="762"/>
      <c r="AA691" s="714"/>
      <c r="AB691" s="762"/>
      <c r="AC691" s="714"/>
      <c r="AD691" s="714"/>
      <c r="AE691" s="714"/>
      <c r="AF691" s="714"/>
      <c r="AG691" s="714"/>
      <c r="AH691" s="714"/>
      <c r="AI691" s="714"/>
      <c r="AJ691" s="714"/>
      <c r="AK691" s="714"/>
      <c r="AL691" s="761"/>
      <c r="AM691" s="762"/>
      <c r="AN691" s="762"/>
      <c r="AO691" s="761"/>
      <c r="AP691" s="761"/>
      <c r="AQ691" s="762"/>
      <c r="AR691" s="593"/>
      <c r="AS691" s="714"/>
      <c r="AT691" s="714"/>
      <c r="AU691" s="714"/>
      <c r="AV691" s="714"/>
      <c r="AW691" s="714"/>
      <c r="AX691" s="593"/>
      <c r="AY691" s="714"/>
      <c r="AZ691" s="714"/>
      <c r="BA691" s="714"/>
      <c r="BB691" s="714"/>
      <c r="BC691" s="714"/>
      <c r="BD691" s="593"/>
      <c r="BE691" s="714"/>
      <c r="BF691" s="714"/>
      <c r="BG691" s="714"/>
      <c r="BH691" s="714"/>
      <c r="BI691" s="714"/>
      <c r="BJ691" s="714"/>
      <c r="BK691" s="593"/>
      <c r="BL691" s="714"/>
      <c r="BM691" s="714"/>
      <c r="BN691" s="714"/>
      <c r="BO691" s="714"/>
      <c r="BP691" s="714"/>
      <c r="BQ691" s="593"/>
      <c r="BR691" s="593"/>
      <c r="BS691" s="714"/>
      <c r="BT691" s="714"/>
      <c r="BU691" s="714"/>
      <c r="BV691" s="714"/>
      <c r="BW691" s="593"/>
      <c r="BX691" s="714"/>
      <c r="BY691" s="714"/>
      <c r="BZ691" s="714"/>
      <c r="CA691" s="714"/>
      <c r="CB691" s="714"/>
      <c r="CC691" s="714"/>
      <c r="CD691" s="759"/>
      <c r="CE691" s="714"/>
      <c r="CF691" s="765"/>
      <c r="CG691" s="765"/>
      <c r="CH691" s="765"/>
      <c r="CI691" s="765"/>
      <c r="CJ691" s="765"/>
      <c r="CK691" s="765"/>
      <c r="CL691" s="714"/>
      <c r="CM691" s="714"/>
      <c r="CN691" s="714"/>
      <c r="CO691" s="714"/>
      <c r="CP691" s="714"/>
      <c r="CQ691" s="714"/>
      <c r="CR691" s="714"/>
      <c r="CS691" s="714"/>
      <c r="CT691" s="766"/>
      <c r="CU691" s="766"/>
      <c r="CV691" s="766"/>
    </row>
    <row r="692" ht="15.75" customHeight="1">
      <c r="A692" s="714"/>
      <c r="B692" s="760"/>
      <c r="C692" s="593"/>
      <c r="D692" s="593"/>
      <c r="E692" s="593"/>
      <c r="F692" s="593"/>
      <c r="G692" s="761"/>
      <c r="H692" s="761"/>
      <c r="I692" s="761"/>
      <c r="J692" s="761"/>
      <c r="K692" s="761"/>
      <c r="L692" s="761"/>
      <c r="M692" s="762"/>
      <c r="N692" s="714"/>
      <c r="O692" s="714"/>
      <c r="P692" s="714"/>
      <c r="Q692" s="714"/>
      <c r="R692" s="714"/>
      <c r="S692" s="714"/>
      <c r="T692" s="763"/>
      <c r="U692" s="714"/>
      <c r="V692" s="762"/>
      <c r="W692" s="714"/>
      <c r="X692" s="762"/>
      <c r="Y692" s="762"/>
      <c r="Z692" s="762"/>
      <c r="AA692" s="714"/>
      <c r="AB692" s="762"/>
      <c r="AC692" s="714"/>
      <c r="AD692" s="714"/>
      <c r="AE692" s="714"/>
      <c r="AF692" s="714"/>
      <c r="AG692" s="714"/>
      <c r="AH692" s="714"/>
      <c r="AI692" s="714"/>
      <c r="AJ692" s="714"/>
      <c r="AK692" s="714"/>
      <c r="AL692" s="761"/>
      <c r="AM692" s="762"/>
      <c r="AN692" s="762"/>
      <c r="AO692" s="761"/>
      <c r="AP692" s="761"/>
      <c r="AQ692" s="762"/>
      <c r="AR692" s="593"/>
      <c r="AS692" s="714"/>
      <c r="AT692" s="714"/>
      <c r="AU692" s="714"/>
      <c r="AV692" s="714"/>
      <c r="AW692" s="714"/>
      <c r="AX692" s="593"/>
      <c r="AY692" s="714"/>
      <c r="AZ692" s="714"/>
      <c r="BA692" s="714"/>
      <c r="BB692" s="714"/>
      <c r="BC692" s="714"/>
      <c r="BD692" s="593"/>
      <c r="BE692" s="714"/>
      <c r="BF692" s="714"/>
      <c r="BG692" s="714"/>
      <c r="BH692" s="714"/>
      <c r="BI692" s="714"/>
      <c r="BJ692" s="714"/>
      <c r="BK692" s="593"/>
      <c r="BL692" s="714"/>
      <c r="BM692" s="714"/>
      <c r="BN692" s="714"/>
      <c r="BO692" s="714"/>
      <c r="BP692" s="714"/>
      <c r="BQ692" s="593"/>
      <c r="BR692" s="593"/>
      <c r="BS692" s="714"/>
      <c r="BT692" s="714"/>
      <c r="BU692" s="714"/>
      <c r="BV692" s="714"/>
      <c r="BW692" s="593"/>
      <c r="BX692" s="714"/>
      <c r="BY692" s="714"/>
      <c r="BZ692" s="714"/>
      <c r="CA692" s="714"/>
      <c r="CB692" s="714"/>
      <c r="CC692" s="714"/>
      <c r="CD692" s="759"/>
      <c r="CE692" s="714"/>
      <c r="CF692" s="765"/>
      <c r="CG692" s="765"/>
      <c r="CH692" s="765"/>
      <c r="CI692" s="765"/>
      <c r="CJ692" s="765"/>
      <c r="CK692" s="765"/>
      <c r="CL692" s="714"/>
      <c r="CM692" s="714"/>
      <c r="CN692" s="714"/>
      <c r="CO692" s="714"/>
      <c r="CP692" s="714"/>
      <c r="CQ692" s="714"/>
      <c r="CR692" s="714"/>
      <c r="CS692" s="714"/>
      <c r="CT692" s="766"/>
      <c r="CU692" s="766"/>
      <c r="CV692" s="766"/>
    </row>
    <row r="693" ht="15.75" customHeight="1">
      <c r="A693" s="714"/>
      <c r="B693" s="760"/>
      <c r="C693" s="593"/>
      <c r="D693" s="593"/>
      <c r="E693" s="593"/>
      <c r="F693" s="593"/>
      <c r="G693" s="761"/>
      <c r="H693" s="761"/>
      <c r="I693" s="761"/>
      <c r="J693" s="761"/>
      <c r="K693" s="761"/>
      <c r="L693" s="761"/>
      <c r="M693" s="762"/>
      <c r="N693" s="714"/>
      <c r="O693" s="714"/>
      <c r="P693" s="714"/>
      <c r="Q693" s="714"/>
      <c r="R693" s="714"/>
      <c r="S693" s="714"/>
      <c r="T693" s="763"/>
      <c r="U693" s="714"/>
      <c r="V693" s="762"/>
      <c r="W693" s="714"/>
      <c r="X693" s="762"/>
      <c r="Y693" s="762"/>
      <c r="Z693" s="762"/>
      <c r="AA693" s="714"/>
      <c r="AB693" s="762"/>
      <c r="AC693" s="714"/>
      <c r="AD693" s="714"/>
      <c r="AE693" s="714"/>
      <c r="AF693" s="714"/>
      <c r="AG693" s="714"/>
      <c r="AH693" s="714"/>
      <c r="AI693" s="714"/>
      <c r="AJ693" s="714"/>
      <c r="AK693" s="714"/>
      <c r="AL693" s="761"/>
      <c r="AM693" s="762"/>
      <c r="AN693" s="762"/>
      <c r="AO693" s="761"/>
      <c r="AP693" s="761"/>
      <c r="AQ693" s="762"/>
      <c r="AR693" s="593"/>
      <c r="AS693" s="714"/>
      <c r="AT693" s="714"/>
      <c r="AU693" s="714"/>
      <c r="AV693" s="714"/>
      <c r="AW693" s="714"/>
      <c r="AX693" s="593"/>
      <c r="AY693" s="714"/>
      <c r="AZ693" s="714"/>
      <c r="BA693" s="714"/>
      <c r="BB693" s="714"/>
      <c r="BC693" s="714"/>
      <c r="BD693" s="593"/>
      <c r="BE693" s="714"/>
      <c r="BF693" s="714"/>
      <c r="BG693" s="714"/>
      <c r="BH693" s="714"/>
      <c r="BI693" s="714"/>
      <c r="BJ693" s="714"/>
      <c r="BK693" s="593"/>
      <c r="BL693" s="714"/>
      <c r="BM693" s="714"/>
      <c r="BN693" s="714"/>
      <c r="BO693" s="714"/>
      <c r="BP693" s="714"/>
      <c r="BQ693" s="593"/>
      <c r="BR693" s="593"/>
      <c r="BS693" s="714"/>
      <c r="BT693" s="714"/>
      <c r="BU693" s="714"/>
      <c r="BV693" s="714"/>
      <c r="BW693" s="593"/>
      <c r="BX693" s="714"/>
      <c r="BY693" s="714"/>
      <c r="BZ693" s="714"/>
      <c r="CA693" s="714"/>
      <c r="CB693" s="714"/>
      <c r="CC693" s="714"/>
      <c r="CD693" s="759"/>
      <c r="CE693" s="714"/>
      <c r="CF693" s="765"/>
      <c r="CG693" s="765"/>
      <c r="CH693" s="765"/>
      <c r="CI693" s="765"/>
      <c r="CJ693" s="765"/>
      <c r="CK693" s="765"/>
      <c r="CL693" s="714"/>
      <c r="CM693" s="714"/>
      <c r="CN693" s="714"/>
      <c r="CO693" s="714"/>
      <c r="CP693" s="714"/>
      <c r="CQ693" s="714"/>
      <c r="CR693" s="714"/>
      <c r="CS693" s="714"/>
      <c r="CT693" s="766"/>
      <c r="CU693" s="766"/>
      <c r="CV693" s="766"/>
    </row>
    <row r="694" ht="15.75" customHeight="1">
      <c r="A694" s="714"/>
      <c r="B694" s="760"/>
      <c r="C694" s="593"/>
      <c r="D694" s="593"/>
      <c r="E694" s="593"/>
      <c r="F694" s="593"/>
      <c r="G694" s="761"/>
      <c r="H694" s="761"/>
      <c r="I694" s="761"/>
      <c r="J694" s="761"/>
      <c r="K694" s="761"/>
      <c r="L694" s="761"/>
      <c r="M694" s="762"/>
      <c r="N694" s="714"/>
      <c r="O694" s="714"/>
      <c r="P694" s="714"/>
      <c r="Q694" s="714"/>
      <c r="R694" s="714"/>
      <c r="S694" s="714"/>
      <c r="T694" s="763"/>
      <c r="U694" s="714"/>
      <c r="V694" s="762"/>
      <c r="W694" s="714"/>
      <c r="X694" s="762"/>
      <c r="Y694" s="762"/>
      <c r="Z694" s="762"/>
      <c r="AA694" s="714"/>
      <c r="AB694" s="762"/>
      <c r="AC694" s="714"/>
      <c r="AD694" s="714"/>
      <c r="AE694" s="714"/>
      <c r="AF694" s="714"/>
      <c r="AG694" s="714"/>
      <c r="AH694" s="714"/>
      <c r="AI694" s="714"/>
      <c r="AJ694" s="714"/>
      <c r="AK694" s="714"/>
      <c r="AL694" s="761"/>
      <c r="AM694" s="762"/>
      <c r="AN694" s="762"/>
      <c r="AO694" s="761"/>
      <c r="AP694" s="761"/>
      <c r="AQ694" s="762"/>
      <c r="AR694" s="593"/>
      <c r="AS694" s="714"/>
      <c r="AT694" s="714"/>
      <c r="AU694" s="714"/>
      <c r="AV694" s="714"/>
      <c r="AW694" s="714"/>
      <c r="AX694" s="593"/>
      <c r="AY694" s="714"/>
      <c r="AZ694" s="714"/>
      <c r="BA694" s="714"/>
      <c r="BB694" s="714"/>
      <c r="BC694" s="714"/>
      <c r="BD694" s="593"/>
      <c r="BE694" s="714"/>
      <c r="BF694" s="714"/>
      <c r="BG694" s="714"/>
      <c r="BH694" s="714"/>
      <c r="BI694" s="714"/>
      <c r="BJ694" s="714"/>
      <c r="BK694" s="593"/>
      <c r="BL694" s="714"/>
      <c r="BM694" s="714"/>
      <c r="BN694" s="714"/>
      <c r="BO694" s="714"/>
      <c r="BP694" s="714"/>
      <c r="BQ694" s="593"/>
      <c r="BR694" s="593"/>
      <c r="BS694" s="714"/>
      <c r="BT694" s="714"/>
      <c r="BU694" s="714"/>
      <c r="BV694" s="714"/>
      <c r="BW694" s="593"/>
      <c r="BX694" s="714"/>
      <c r="BY694" s="714"/>
      <c r="BZ694" s="714"/>
      <c r="CA694" s="714"/>
      <c r="CB694" s="714"/>
      <c r="CC694" s="714"/>
      <c r="CD694" s="759"/>
      <c r="CE694" s="714"/>
      <c r="CF694" s="765"/>
      <c r="CG694" s="765"/>
      <c r="CH694" s="765"/>
      <c r="CI694" s="765"/>
      <c r="CJ694" s="765"/>
      <c r="CK694" s="765"/>
      <c r="CL694" s="714"/>
      <c r="CM694" s="714"/>
      <c r="CN694" s="714"/>
      <c r="CO694" s="714"/>
      <c r="CP694" s="714"/>
      <c r="CQ694" s="714"/>
      <c r="CR694" s="714"/>
      <c r="CS694" s="714"/>
      <c r="CT694" s="766"/>
      <c r="CU694" s="766"/>
      <c r="CV694" s="766"/>
    </row>
    <row r="695" ht="15.75" customHeight="1">
      <c r="A695" s="714"/>
      <c r="B695" s="760"/>
      <c r="C695" s="593"/>
      <c r="D695" s="593"/>
      <c r="E695" s="593"/>
      <c r="F695" s="593"/>
      <c r="G695" s="761"/>
      <c r="H695" s="761"/>
      <c r="I695" s="761"/>
      <c r="J695" s="761"/>
      <c r="K695" s="761"/>
      <c r="L695" s="761"/>
      <c r="M695" s="762"/>
      <c r="N695" s="714"/>
      <c r="O695" s="714"/>
      <c r="P695" s="714"/>
      <c r="Q695" s="714"/>
      <c r="R695" s="714"/>
      <c r="S695" s="714"/>
      <c r="T695" s="763"/>
      <c r="U695" s="714"/>
      <c r="V695" s="762"/>
      <c r="W695" s="714"/>
      <c r="X695" s="762"/>
      <c r="Y695" s="762"/>
      <c r="Z695" s="762"/>
      <c r="AA695" s="714"/>
      <c r="AB695" s="762"/>
      <c r="AC695" s="714"/>
      <c r="AD695" s="714"/>
      <c r="AE695" s="714"/>
      <c r="AF695" s="714"/>
      <c r="AG695" s="714"/>
      <c r="AH695" s="714"/>
      <c r="AI695" s="714"/>
      <c r="AJ695" s="714"/>
      <c r="AK695" s="714"/>
      <c r="AL695" s="761"/>
      <c r="AM695" s="762"/>
      <c r="AN695" s="762"/>
      <c r="AO695" s="761"/>
      <c r="AP695" s="761"/>
      <c r="AQ695" s="762"/>
      <c r="AR695" s="593"/>
      <c r="AS695" s="714"/>
      <c r="AT695" s="714"/>
      <c r="AU695" s="714"/>
      <c r="AV695" s="714"/>
      <c r="AW695" s="714"/>
      <c r="AX695" s="593"/>
      <c r="AY695" s="714"/>
      <c r="AZ695" s="714"/>
      <c r="BA695" s="714"/>
      <c r="BB695" s="714"/>
      <c r="BC695" s="714"/>
      <c r="BD695" s="593"/>
      <c r="BE695" s="714"/>
      <c r="BF695" s="714"/>
      <c r="BG695" s="714"/>
      <c r="BH695" s="714"/>
      <c r="BI695" s="714"/>
      <c r="BJ695" s="714"/>
      <c r="BK695" s="593"/>
      <c r="BL695" s="714"/>
      <c r="BM695" s="714"/>
      <c r="BN695" s="714"/>
      <c r="BO695" s="714"/>
      <c r="BP695" s="714"/>
      <c r="BQ695" s="593"/>
      <c r="BR695" s="593"/>
      <c r="BS695" s="714"/>
      <c r="BT695" s="714"/>
      <c r="BU695" s="714"/>
      <c r="BV695" s="714"/>
      <c r="BW695" s="593"/>
      <c r="BX695" s="714"/>
      <c r="BY695" s="714"/>
      <c r="BZ695" s="714"/>
      <c r="CA695" s="714"/>
      <c r="CB695" s="714"/>
      <c r="CC695" s="714"/>
      <c r="CD695" s="759"/>
      <c r="CE695" s="714"/>
      <c r="CF695" s="765"/>
      <c r="CG695" s="765"/>
      <c r="CH695" s="765"/>
      <c r="CI695" s="765"/>
      <c r="CJ695" s="765"/>
      <c r="CK695" s="765"/>
      <c r="CL695" s="714"/>
      <c r="CM695" s="714"/>
      <c r="CN695" s="714"/>
      <c r="CO695" s="714"/>
      <c r="CP695" s="714"/>
      <c r="CQ695" s="714"/>
      <c r="CR695" s="714"/>
      <c r="CS695" s="714"/>
      <c r="CT695" s="766"/>
      <c r="CU695" s="766"/>
      <c r="CV695" s="766"/>
    </row>
    <row r="696" ht="15.75" customHeight="1">
      <c r="A696" s="714"/>
      <c r="B696" s="760"/>
      <c r="C696" s="593"/>
      <c r="D696" s="593"/>
      <c r="E696" s="593"/>
      <c r="F696" s="593"/>
      <c r="G696" s="761"/>
      <c r="H696" s="761"/>
      <c r="I696" s="761"/>
      <c r="J696" s="761"/>
      <c r="K696" s="761"/>
      <c r="L696" s="761"/>
      <c r="M696" s="762"/>
      <c r="N696" s="714"/>
      <c r="O696" s="714"/>
      <c r="P696" s="714"/>
      <c r="Q696" s="714"/>
      <c r="R696" s="714"/>
      <c r="S696" s="714"/>
      <c r="T696" s="763"/>
      <c r="U696" s="714"/>
      <c r="V696" s="762"/>
      <c r="W696" s="714"/>
      <c r="X696" s="762"/>
      <c r="Y696" s="762"/>
      <c r="Z696" s="762"/>
      <c r="AA696" s="714"/>
      <c r="AB696" s="762"/>
      <c r="AC696" s="714"/>
      <c r="AD696" s="714"/>
      <c r="AE696" s="714"/>
      <c r="AF696" s="714"/>
      <c r="AG696" s="714"/>
      <c r="AH696" s="714"/>
      <c r="AI696" s="714"/>
      <c r="AJ696" s="714"/>
      <c r="AK696" s="714"/>
      <c r="AL696" s="761"/>
      <c r="AM696" s="762"/>
      <c r="AN696" s="762"/>
      <c r="AO696" s="761"/>
      <c r="AP696" s="761"/>
      <c r="AQ696" s="762"/>
      <c r="AR696" s="593"/>
      <c r="AS696" s="714"/>
      <c r="AT696" s="714"/>
      <c r="AU696" s="714"/>
      <c r="AV696" s="714"/>
      <c r="AW696" s="714"/>
      <c r="AX696" s="593"/>
      <c r="AY696" s="714"/>
      <c r="AZ696" s="714"/>
      <c r="BA696" s="714"/>
      <c r="BB696" s="714"/>
      <c r="BC696" s="714"/>
      <c r="BD696" s="593"/>
      <c r="BE696" s="714"/>
      <c r="BF696" s="714"/>
      <c r="BG696" s="714"/>
      <c r="BH696" s="714"/>
      <c r="BI696" s="714"/>
      <c r="BJ696" s="714"/>
      <c r="BK696" s="593"/>
      <c r="BL696" s="714"/>
      <c r="BM696" s="714"/>
      <c r="BN696" s="714"/>
      <c r="BO696" s="714"/>
      <c r="BP696" s="714"/>
      <c r="BQ696" s="593"/>
      <c r="BR696" s="593"/>
      <c r="BS696" s="714"/>
      <c r="BT696" s="714"/>
      <c r="BU696" s="714"/>
      <c r="BV696" s="714"/>
      <c r="BW696" s="593"/>
      <c r="BX696" s="714"/>
      <c r="BY696" s="714"/>
      <c r="BZ696" s="714"/>
      <c r="CA696" s="714"/>
      <c r="CB696" s="714"/>
      <c r="CC696" s="714"/>
      <c r="CD696" s="759"/>
      <c r="CE696" s="714"/>
      <c r="CF696" s="765"/>
      <c r="CG696" s="765"/>
      <c r="CH696" s="765"/>
      <c r="CI696" s="765"/>
      <c r="CJ696" s="765"/>
      <c r="CK696" s="765"/>
      <c r="CL696" s="714"/>
      <c r="CM696" s="714"/>
      <c r="CN696" s="714"/>
      <c r="CO696" s="714"/>
      <c r="CP696" s="714"/>
      <c r="CQ696" s="714"/>
      <c r="CR696" s="714"/>
      <c r="CS696" s="714"/>
      <c r="CT696" s="766"/>
      <c r="CU696" s="766"/>
      <c r="CV696" s="766"/>
    </row>
    <row r="697" ht="15.75" customHeight="1">
      <c r="A697" s="714"/>
      <c r="B697" s="760"/>
      <c r="C697" s="593"/>
      <c r="D697" s="593"/>
      <c r="E697" s="593"/>
      <c r="F697" s="593"/>
      <c r="G697" s="761"/>
      <c r="H697" s="761"/>
      <c r="I697" s="761"/>
      <c r="J697" s="761"/>
      <c r="K697" s="761"/>
      <c r="L697" s="761"/>
      <c r="M697" s="762"/>
      <c r="N697" s="714"/>
      <c r="O697" s="714"/>
      <c r="P697" s="714"/>
      <c r="Q697" s="714"/>
      <c r="R697" s="714"/>
      <c r="S697" s="714"/>
      <c r="T697" s="763"/>
      <c r="U697" s="714"/>
      <c r="V697" s="762"/>
      <c r="W697" s="714"/>
      <c r="X697" s="762"/>
      <c r="Y697" s="762"/>
      <c r="Z697" s="762"/>
      <c r="AA697" s="714"/>
      <c r="AB697" s="762"/>
      <c r="AC697" s="714"/>
      <c r="AD697" s="714"/>
      <c r="AE697" s="714"/>
      <c r="AF697" s="714"/>
      <c r="AG697" s="714"/>
      <c r="AH697" s="714"/>
      <c r="AI697" s="714"/>
      <c r="AJ697" s="714"/>
      <c r="AK697" s="714"/>
      <c r="AL697" s="761"/>
      <c r="AM697" s="762"/>
      <c r="AN697" s="762"/>
      <c r="AO697" s="761"/>
      <c r="AP697" s="761"/>
      <c r="AQ697" s="762"/>
      <c r="AR697" s="593"/>
      <c r="AS697" s="714"/>
      <c r="AT697" s="714"/>
      <c r="AU697" s="714"/>
      <c r="AV697" s="714"/>
      <c r="AW697" s="714"/>
      <c r="AX697" s="593"/>
      <c r="AY697" s="714"/>
      <c r="AZ697" s="714"/>
      <c r="BA697" s="714"/>
      <c r="BB697" s="714"/>
      <c r="BC697" s="714"/>
      <c r="BD697" s="593"/>
      <c r="BE697" s="714"/>
      <c r="BF697" s="714"/>
      <c r="BG697" s="714"/>
      <c r="BH697" s="714"/>
      <c r="BI697" s="714"/>
      <c r="BJ697" s="714"/>
      <c r="BK697" s="593"/>
      <c r="BL697" s="714"/>
      <c r="BM697" s="714"/>
      <c r="BN697" s="714"/>
      <c r="BO697" s="714"/>
      <c r="BP697" s="714"/>
      <c r="BQ697" s="593"/>
      <c r="BR697" s="593"/>
      <c r="BS697" s="714"/>
      <c r="BT697" s="714"/>
      <c r="BU697" s="714"/>
      <c r="BV697" s="714"/>
      <c r="BW697" s="593"/>
      <c r="BX697" s="714"/>
      <c r="BY697" s="714"/>
      <c r="BZ697" s="714"/>
      <c r="CA697" s="714"/>
      <c r="CB697" s="714"/>
      <c r="CC697" s="714"/>
      <c r="CD697" s="759"/>
      <c r="CE697" s="714"/>
      <c r="CF697" s="765"/>
      <c r="CG697" s="765"/>
      <c r="CH697" s="765"/>
      <c r="CI697" s="765"/>
      <c r="CJ697" s="765"/>
      <c r="CK697" s="765"/>
      <c r="CL697" s="714"/>
      <c r="CM697" s="714"/>
      <c r="CN697" s="714"/>
      <c r="CO697" s="714"/>
      <c r="CP697" s="714"/>
      <c r="CQ697" s="714"/>
      <c r="CR697" s="714"/>
      <c r="CS697" s="714"/>
      <c r="CT697" s="766"/>
      <c r="CU697" s="766"/>
      <c r="CV697" s="766"/>
    </row>
    <row r="698" ht="15.75" customHeight="1">
      <c r="A698" s="714"/>
      <c r="B698" s="760"/>
      <c r="C698" s="593"/>
      <c r="D698" s="593"/>
      <c r="E698" s="593"/>
      <c r="F698" s="593"/>
      <c r="G698" s="761"/>
      <c r="H698" s="761"/>
      <c r="I698" s="761"/>
      <c r="J698" s="761"/>
      <c r="K698" s="761"/>
      <c r="L698" s="761"/>
      <c r="M698" s="762"/>
      <c r="N698" s="714"/>
      <c r="O698" s="714"/>
      <c r="P698" s="714"/>
      <c r="Q698" s="714"/>
      <c r="R698" s="714"/>
      <c r="S698" s="714"/>
      <c r="T698" s="763"/>
      <c r="U698" s="714"/>
      <c r="V698" s="762"/>
      <c r="W698" s="714"/>
      <c r="X698" s="762"/>
      <c r="Y698" s="762"/>
      <c r="Z698" s="762"/>
      <c r="AA698" s="714"/>
      <c r="AB698" s="762"/>
      <c r="AC698" s="714"/>
      <c r="AD698" s="714"/>
      <c r="AE698" s="714"/>
      <c r="AF698" s="714"/>
      <c r="AG698" s="714"/>
      <c r="AH698" s="714"/>
      <c r="AI698" s="714"/>
      <c r="AJ698" s="714"/>
      <c r="AK698" s="714"/>
      <c r="AL698" s="761"/>
      <c r="AM698" s="762"/>
      <c r="AN698" s="762"/>
      <c r="AO698" s="761"/>
      <c r="AP698" s="761"/>
      <c r="AQ698" s="762"/>
      <c r="AR698" s="593"/>
      <c r="AS698" s="714"/>
      <c r="AT698" s="714"/>
      <c r="AU698" s="714"/>
      <c r="AV698" s="714"/>
      <c r="AW698" s="714"/>
      <c r="AX698" s="593"/>
      <c r="AY698" s="714"/>
      <c r="AZ698" s="714"/>
      <c r="BA698" s="714"/>
      <c r="BB698" s="714"/>
      <c r="BC698" s="714"/>
      <c r="BD698" s="593"/>
      <c r="BE698" s="714"/>
      <c r="BF698" s="714"/>
      <c r="BG698" s="714"/>
      <c r="BH698" s="714"/>
      <c r="BI698" s="714"/>
      <c r="BJ698" s="714"/>
      <c r="BK698" s="593"/>
      <c r="BL698" s="714"/>
      <c r="BM698" s="714"/>
      <c r="BN698" s="714"/>
      <c r="BO698" s="714"/>
      <c r="BP698" s="714"/>
      <c r="BQ698" s="593"/>
      <c r="BR698" s="593"/>
      <c r="BS698" s="714"/>
      <c r="BT698" s="714"/>
      <c r="BU698" s="714"/>
      <c r="BV698" s="714"/>
      <c r="BW698" s="593"/>
      <c r="BX698" s="714"/>
      <c r="BY698" s="714"/>
      <c r="BZ698" s="714"/>
      <c r="CA698" s="714"/>
      <c r="CB698" s="714"/>
      <c r="CC698" s="714"/>
      <c r="CD698" s="759"/>
      <c r="CE698" s="714"/>
      <c r="CF698" s="765"/>
      <c r="CG698" s="765"/>
      <c r="CH698" s="765"/>
      <c r="CI698" s="765"/>
      <c r="CJ698" s="765"/>
      <c r="CK698" s="765"/>
      <c r="CL698" s="714"/>
      <c r="CM698" s="714"/>
      <c r="CN698" s="714"/>
      <c r="CO698" s="714"/>
      <c r="CP698" s="714"/>
      <c r="CQ698" s="714"/>
      <c r="CR698" s="714"/>
      <c r="CS698" s="714"/>
      <c r="CT698" s="766"/>
      <c r="CU698" s="766"/>
      <c r="CV698" s="766"/>
    </row>
    <row r="699" ht="15.75" customHeight="1">
      <c r="A699" s="714"/>
      <c r="B699" s="760"/>
      <c r="C699" s="593"/>
      <c r="D699" s="593"/>
      <c r="E699" s="593"/>
      <c r="F699" s="593"/>
      <c r="G699" s="761"/>
      <c r="H699" s="761"/>
      <c r="I699" s="761"/>
      <c r="J699" s="761"/>
      <c r="K699" s="761"/>
      <c r="L699" s="761"/>
      <c r="M699" s="762"/>
      <c r="N699" s="714"/>
      <c r="O699" s="714"/>
      <c r="P699" s="714"/>
      <c r="Q699" s="714"/>
      <c r="R699" s="714"/>
      <c r="S699" s="714"/>
      <c r="T699" s="763"/>
      <c r="U699" s="714"/>
      <c r="V699" s="762"/>
      <c r="W699" s="714"/>
      <c r="X699" s="762"/>
      <c r="Y699" s="762"/>
      <c r="Z699" s="762"/>
      <c r="AA699" s="714"/>
      <c r="AB699" s="762"/>
      <c r="AC699" s="714"/>
      <c r="AD699" s="714"/>
      <c r="AE699" s="714"/>
      <c r="AF699" s="714"/>
      <c r="AG699" s="714"/>
      <c r="AH699" s="714"/>
      <c r="AI699" s="714"/>
      <c r="AJ699" s="714"/>
      <c r="AK699" s="714"/>
      <c r="AL699" s="761"/>
      <c r="AM699" s="762"/>
      <c r="AN699" s="762"/>
      <c r="AO699" s="761"/>
      <c r="AP699" s="761"/>
      <c r="AQ699" s="762"/>
      <c r="AR699" s="593"/>
      <c r="AS699" s="714"/>
      <c r="AT699" s="714"/>
      <c r="AU699" s="714"/>
      <c r="AV699" s="714"/>
      <c r="AW699" s="714"/>
      <c r="AX699" s="593"/>
      <c r="AY699" s="714"/>
      <c r="AZ699" s="714"/>
      <c r="BA699" s="714"/>
      <c r="BB699" s="714"/>
      <c r="BC699" s="714"/>
      <c r="BD699" s="593"/>
      <c r="BE699" s="714"/>
      <c r="BF699" s="714"/>
      <c r="BG699" s="714"/>
      <c r="BH699" s="714"/>
      <c r="BI699" s="714"/>
      <c r="BJ699" s="714"/>
      <c r="BK699" s="593"/>
      <c r="BL699" s="714"/>
      <c r="BM699" s="714"/>
      <c r="BN699" s="714"/>
      <c r="BO699" s="714"/>
      <c r="BP699" s="714"/>
      <c r="BQ699" s="593"/>
      <c r="BR699" s="593"/>
      <c r="BS699" s="714"/>
      <c r="BT699" s="714"/>
      <c r="BU699" s="714"/>
      <c r="BV699" s="714"/>
      <c r="BW699" s="593"/>
      <c r="BX699" s="714"/>
      <c r="BY699" s="714"/>
      <c r="BZ699" s="714"/>
      <c r="CA699" s="714"/>
      <c r="CB699" s="714"/>
      <c r="CC699" s="714"/>
      <c r="CD699" s="759"/>
      <c r="CE699" s="714"/>
      <c r="CF699" s="765"/>
      <c r="CG699" s="765"/>
      <c r="CH699" s="765"/>
      <c r="CI699" s="765"/>
      <c r="CJ699" s="765"/>
      <c r="CK699" s="765"/>
      <c r="CL699" s="714"/>
      <c r="CM699" s="714"/>
      <c r="CN699" s="714"/>
      <c r="CO699" s="714"/>
      <c r="CP699" s="714"/>
      <c r="CQ699" s="714"/>
      <c r="CR699" s="714"/>
      <c r="CS699" s="714"/>
      <c r="CT699" s="766"/>
      <c r="CU699" s="766"/>
      <c r="CV699" s="766"/>
    </row>
    <row r="700" ht="15.75" customHeight="1">
      <c r="A700" s="714"/>
      <c r="B700" s="760"/>
      <c r="C700" s="593"/>
      <c r="D700" s="593"/>
      <c r="E700" s="593"/>
      <c r="F700" s="593"/>
      <c r="G700" s="761"/>
      <c r="H700" s="761"/>
      <c r="I700" s="761"/>
      <c r="J700" s="761"/>
      <c r="K700" s="761"/>
      <c r="L700" s="761"/>
      <c r="M700" s="762"/>
      <c r="N700" s="714"/>
      <c r="O700" s="714"/>
      <c r="P700" s="714"/>
      <c r="Q700" s="714"/>
      <c r="R700" s="714"/>
      <c r="S700" s="714"/>
      <c r="T700" s="763"/>
      <c r="U700" s="714"/>
      <c r="V700" s="762"/>
      <c r="W700" s="714"/>
      <c r="X700" s="762"/>
      <c r="Y700" s="762"/>
      <c r="Z700" s="762"/>
      <c r="AA700" s="714"/>
      <c r="AB700" s="762"/>
      <c r="AC700" s="714"/>
      <c r="AD700" s="714"/>
      <c r="AE700" s="714"/>
      <c r="AF700" s="714"/>
      <c r="AG700" s="714"/>
      <c r="AH700" s="714"/>
      <c r="AI700" s="714"/>
      <c r="AJ700" s="714"/>
      <c r="AK700" s="714"/>
      <c r="AL700" s="761"/>
      <c r="AM700" s="762"/>
      <c r="AN700" s="762"/>
      <c r="AO700" s="761"/>
      <c r="AP700" s="761"/>
      <c r="AQ700" s="762"/>
      <c r="AR700" s="593"/>
      <c r="AS700" s="714"/>
      <c r="AT700" s="714"/>
      <c r="AU700" s="714"/>
      <c r="AV700" s="714"/>
      <c r="AW700" s="714"/>
      <c r="AX700" s="593"/>
      <c r="AY700" s="714"/>
      <c r="AZ700" s="714"/>
      <c r="BA700" s="714"/>
      <c r="BB700" s="714"/>
      <c r="BC700" s="714"/>
      <c r="BD700" s="593"/>
      <c r="BE700" s="714"/>
      <c r="BF700" s="714"/>
      <c r="BG700" s="714"/>
      <c r="BH700" s="714"/>
      <c r="BI700" s="714"/>
      <c r="BJ700" s="714"/>
      <c r="BK700" s="593"/>
      <c r="BL700" s="714"/>
      <c r="BM700" s="714"/>
      <c r="BN700" s="714"/>
      <c r="BO700" s="714"/>
      <c r="BP700" s="714"/>
      <c r="BQ700" s="593"/>
      <c r="BR700" s="593"/>
      <c r="BS700" s="714"/>
      <c r="BT700" s="714"/>
      <c r="BU700" s="714"/>
      <c r="BV700" s="714"/>
      <c r="BW700" s="593"/>
      <c r="BX700" s="714"/>
      <c r="BY700" s="714"/>
      <c r="BZ700" s="714"/>
      <c r="CA700" s="714"/>
      <c r="CB700" s="714"/>
      <c r="CC700" s="714"/>
      <c r="CD700" s="759"/>
      <c r="CE700" s="714"/>
      <c r="CF700" s="765"/>
      <c r="CG700" s="765"/>
      <c r="CH700" s="765"/>
      <c r="CI700" s="765"/>
      <c r="CJ700" s="765"/>
      <c r="CK700" s="765"/>
      <c r="CL700" s="714"/>
      <c r="CM700" s="714"/>
      <c r="CN700" s="714"/>
      <c r="CO700" s="714"/>
      <c r="CP700" s="714"/>
      <c r="CQ700" s="714"/>
      <c r="CR700" s="714"/>
      <c r="CS700" s="714"/>
      <c r="CT700" s="766"/>
      <c r="CU700" s="766"/>
      <c r="CV700" s="766"/>
    </row>
    <row r="701" ht="15.75" customHeight="1">
      <c r="A701" s="714"/>
      <c r="B701" s="760"/>
      <c r="C701" s="593"/>
      <c r="D701" s="593"/>
      <c r="E701" s="593"/>
      <c r="F701" s="593"/>
      <c r="G701" s="761"/>
      <c r="H701" s="761"/>
      <c r="I701" s="761"/>
      <c r="J701" s="761"/>
      <c r="K701" s="761"/>
      <c r="L701" s="761"/>
      <c r="M701" s="762"/>
      <c r="N701" s="714"/>
      <c r="O701" s="714"/>
      <c r="P701" s="714"/>
      <c r="Q701" s="714"/>
      <c r="R701" s="714"/>
      <c r="S701" s="714"/>
      <c r="T701" s="763"/>
      <c r="U701" s="714"/>
      <c r="V701" s="762"/>
      <c r="W701" s="714"/>
      <c r="X701" s="762"/>
      <c r="Y701" s="762"/>
      <c r="Z701" s="762"/>
      <c r="AA701" s="714"/>
      <c r="AB701" s="762"/>
      <c r="AC701" s="714"/>
      <c r="AD701" s="714"/>
      <c r="AE701" s="714"/>
      <c r="AF701" s="714"/>
      <c r="AG701" s="714"/>
      <c r="AH701" s="714"/>
      <c r="AI701" s="714"/>
      <c r="AJ701" s="714"/>
      <c r="AK701" s="714"/>
      <c r="AL701" s="761"/>
      <c r="AM701" s="762"/>
      <c r="AN701" s="762"/>
      <c r="AO701" s="761"/>
      <c r="AP701" s="761"/>
      <c r="AQ701" s="762"/>
      <c r="AR701" s="593"/>
      <c r="AS701" s="714"/>
      <c r="AT701" s="714"/>
      <c r="AU701" s="714"/>
      <c r="AV701" s="714"/>
      <c r="AW701" s="714"/>
      <c r="AX701" s="593"/>
      <c r="AY701" s="714"/>
      <c r="AZ701" s="714"/>
      <c r="BA701" s="714"/>
      <c r="BB701" s="714"/>
      <c r="BC701" s="714"/>
      <c r="BD701" s="593"/>
      <c r="BE701" s="714"/>
      <c r="BF701" s="714"/>
      <c r="BG701" s="714"/>
      <c r="BH701" s="714"/>
      <c r="BI701" s="714"/>
      <c r="BJ701" s="714"/>
      <c r="BK701" s="593"/>
      <c r="BL701" s="714"/>
      <c r="BM701" s="714"/>
      <c r="BN701" s="714"/>
      <c r="BO701" s="714"/>
      <c r="BP701" s="714"/>
      <c r="BQ701" s="593"/>
      <c r="BR701" s="593"/>
      <c r="BS701" s="714"/>
      <c r="BT701" s="714"/>
      <c r="BU701" s="714"/>
      <c r="BV701" s="714"/>
      <c r="BW701" s="593"/>
      <c r="BX701" s="714"/>
      <c r="BY701" s="714"/>
      <c r="BZ701" s="714"/>
      <c r="CA701" s="714"/>
      <c r="CB701" s="714"/>
      <c r="CC701" s="714"/>
      <c r="CD701" s="759"/>
      <c r="CE701" s="714"/>
      <c r="CF701" s="765"/>
      <c r="CG701" s="765"/>
      <c r="CH701" s="765"/>
      <c r="CI701" s="765"/>
      <c r="CJ701" s="765"/>
      <c r="CK701" s="765"/>
      <c r="CL701" s="714"/>
      <c r="CM701" s="714"/>
      <c r="CN701" s="714"/>
      <c r="CO701" s="714"/>
      <c r="CP701" s="714"/>
      <c r="CQ701" s="714"/>
      <c r="CR701" s="714"/>
      <c r="CS701" s="714"/>
      <c r="CT701" s="766"/>
      <c r="CU701" s="766"/>
      <c r="CV701" s="766"/>
    </row>
    <row r="702" ht="15.75" customHeight="1">
      <c r="A702" s="714"/>
      <c r="B702" s="760"/>
      <c r="C702" s="593"/>
      <c r="D702" s="593"/>
      <c r="E702" s="593"/>
      <c r="F702" s="593"/>
      <c r="G702" s="761"/>
      <c r="H702" s="761"/>
      <c r="I702" s="761"/>
      <c r="J702" s="761"/>
      <c r="K702" s="761"/>
      <c r="L702" s="761"/>
      <c r="M702" s="762"/>
      <c r="N702" s="714"/>
      <c r="O702" s="714"/>
      <c r="P702" s="714"/>
      <c r="Q702" s="714"/>
      <c r="R702" s="714"/>
      <c r="S702" s="714"/>
      <c r="T702" s="763"/>
      <c r="U702" s="714"/>
      <c r="V702" s="762"/>
      <c r="W702" s="714"/>
      <c r="X702" s="762"/>
      <c r="Y702" s="762"/>
      <c r="Z702" s="762"/>
      <c r="AA702" s="714"/>
      <c r="AB702" s="762"/>
      <c r="AC702" s="714"/>
      <c r="AD702" s="714"/>
      <c r="AE702" s="714"/>
      <c r="AF702" s="714"/>
      <c r="AG702" s="714"/>
      <c r="AH702" s="714"/>
      <c r="AI702" s="714"/>
      <c r="AJ702" s="714"/>
      <c r="AK702" s="714"/>
      <c r="AL702" s="761"/>
      <c r="AM702" s="762"/>
      <c r="AN702" s="762"/>
      <c r="AO702" s="761"/>
      <c r="AP702" s="761"/>
      <c r="AQ702" s="762"/>
      <c r="AR702" s="593"/>
      <c r="AS702" s="714"/>
      <c r="AT702" s="714"/>
      <c r="AU702" s="714"/>
      <c r="AV702" s="714"/>
      <c r="AW702" s="714"/>
      <c r="AX702" s="593"/>
      <c r="AY702" s="714"/>
      <c r="AZ702" s="714"/>
      <c r="BA702" s="714"/>
      <c r="BB702" s="714"/>
      <c r="BC702" s="714"/>
      <c r="BD702" s="593"/>
      <c r="BE702" s="714"/>
      <c r="BF702" s="714"/>
      <c r="BG702" s="714"/>
      <c r="BH702" s="714"/>
      <c r="BI702" s="714"/>
      <c r="BJ702" s="714"/>
      <c r="BK702" s="593"/>
      <c r="BL702" s="714"/>
      <c r="BM702" s="714"/>
      <c r="BN702" s="714"/>
      <c r="BO702" s="714"/>
      <c r="BP702" s="714"/>
      <c r="BQ702" s="593"/>
      <c r="BR702" s="593"/>
      <c r="BS702" s="714"/>
      <c r="BT702" s="714"/>
      <c r="BU702" s="714"/>
      <c r="BV702" s="714"/>
      <c r="BW702" s="593"/>
      <c r="BX702" s="714"/>
      <c r="BY702" s="714"/>
      <c r="BZ702" s="714"/>
      <c r="CA702" s="714"/>
      <c r="CB702" s="714"/>
      <c r="CC702" s="714"/>
      <c r="CD702" s="759"/>
      <c r="CE702" s="714"/>
      <c r="CF702" s="765"/>
      <c r="CG702" s="765"/>
      <c r="CH702" s="765"/>
      <c r="CI702" s="765"/>
      <c r="CJ702" s="765"/>
      <c r="CK702" s="765"/>
      <c r="CL702" s="714"/>
      <c r="CM702" s="714"/>
      <c r="CN702" s="714"/>
      <c r="CO702" s="714"/>
      <c r="CP702" s="714"/>
      <c r="CQ702" s="714"/>
      <c r="CR702" s="714"/>
      <c r="CS702" s="714"/>
      <c r="CT702" s="766"/>
      <c r="CU702" s="766"/>
      <c r="CV702" s="766"/>
    </row>
    <row r="703" ht="15.75" customHeight="1">
      <c r="A703" s="714"/>
      <c r="B703" s="760"/>
      <c r="C703" s="593"/>
      <c r="D703" s="593"/>
      <c r="E703" s="593"/>
      <c r="F703" s="593"/>
      <c r="G703" s="761"/>
      <c r="H703" s="761"/>
      <c r="I703" s="761"/>
      <c r="J703" s="761"/>
      <c r="K703" s="761"/>
      <c r="L703" s="761"/>
      <c r="M703" s="762"/>
      <c r="N703" s="714"/>
      <c r="O703" s="714"/>
      <c r="P703" s="714"/>
      <c r="Q703" s="714"/>
      <c r="R703" s="714"/>
      <c r="S703" s="714"/>
      <c r="T703" s="763"/>
      <c r="U703" s="714"/>
      <c r="V703" s="762"/>
      <c r="W703" s="714"/>
      <c r="X703" s="762"/>
      <c r="Y703" s="762"/>
      <c r="Z703" s="762"/>
      <c r="AA703" s="714"/>
      <c r="AB703" s="762"/>
      <c r="AC703" s="714"/>
      <c r="AD703" s="714"/>
      <c r="AE703" s="714"/>
      <c r="AF703" s="714"/>
      <c r="AG703" s="714"/>
      <c r="AH703" s="714"/>
      <c r="AI703" s="714"/>
      <c r="AJ703" s="714"/>
      <c r="AK703" s="714"/>
      <c r="AL703" s="761"/>
      <c r="AM703" s="762"/>
      <c r="AN703" s="762"/>
      <c r="AO703" s="761"/>
      <c r="AP703" s="761"/>
      <c r="AQ703" s="762"/>
      <c r="AR703" s="593"/>
      <c r="AS703" s="714"/>
      <c r="AT703" s="714"/>
      <c r="AU703" s="714"/>
      <c r="AV703" s="714"/>
      <c r="AW703" s="714"/>
      <c r="AX703" s="593"/>
      <c r="AY703" s="714"/>
      <c r="AZ703" s="714"/>
      <c r="BA703" s="714"/>
      <c r="BB703" s="714"/>
      <c r="BC703" s="714"/>
      <c r="BD703" s="593"/>
      <c r="BE703" s="714"/>
      <c r="BF703" s="714"/>
      <c r="BG703" s="714"/>
      <c r="BH703" s="714"/>
      <c r="BI703" s="714"/>
      <c r="BJ703" s="714"/>
      <c r="BK703" s="593"/>
      <c r="BL703" s="714"/>
      <c r="BM703" s="714"/>
      <c r="BN703" s="714"/>
      <c r="BO703" s="714"/>
      <c r="BP703" s="714"/>
      <c r="BQ703" s="593"/>
      <c r="BR703" s="593"/>
      <c r="BS703" s="714"/>
      <c r="BT703" s="714"/>
      <c r="BU703" s="714"/>
      <c r="BV703" s="714"/>
      <c r="BW703" s="593"/>
      <c r="BX703" s="714"/>
      <c r="BY703" s="714"/>
      <c r="BZ703" s="714"/>
      <c r="CA703" s="714"/>
      <c r="CB703" s="714"/>
      <c r="CC703" s="714"/>
      <c r="CD703" s="759"/>
      <c r="CE703" s="714"/>
      <c r="CF703" s="765"/>
      <c r="CG703" s="765"/>
      <c r="CH703" s="765"/>
      <c r="CI703" s="765"/>
      <c r="CJ703" s="765"/>
      <c r="CK703" s="765"/>
      <c r="CL703" s="714"/>
      <c r="CM703" s="714"/>
      <c r="CN703" s="714"/>
      <c r="CO703" s="714"/>
      <c r="CP703" s="714"/>
      <c r="CQ703" s="714"/>
      <c r="CR703" s="714"/>
      <c r="CS703" s="714"/>
      <c r="CT703" s="766"/>
      <c r="CU703" s="766"/>
      <c r="CV703" s="766"/>
    </row>
    <row r="704" ht="15.75" customHeight="1">
      <c r="A704" s="714"/>
      <c r="B704" s="760"/>
      <c r="C704" s="593"/>
      <c r="D704" s="593"/>
      <c r="E704" s="593"/>
      <c r="F704" s="593"/>
      <c r="G704" s="761"/>
      <c r="H704" s="761"/>
      <c r="I704" s="761"/>
      <c r="J704" s="761"/>
      <c r="K704" s="761"/>
      <c r="L704" s="761"/>
      <c r="M704" s="762"/>
      <c r="N704" s="714"/>
      <c r="O704" s="714"/>
      <c r="P704" s="714"/>
      <c r="Q704" s="714"/>
      <c r="R704" s="714"/>
      <c r="S704" s="714"/>
      <c r="T704" s="763"/>
      <c r="U704" s="714"/>
      <c r="V704" s="762"/>
      <c r="W704" s="714"/>
      <c r="X704" s="762"/>
      <c r="Y704" s="762"/>
      <c r="Z704" s="762"/>
      <c r="AA704" s="714"/>
      <c r="AB704" s="762"/>
      <c r="AC704" s="714"/>
      <c r="AD704" s="714"/>
      <c r="AE704" s="714"/>
      <c r="AF704" s="714"/>
      <c r="AG704" s="714"/>
      <c r="AH704" s="714"/>
      <c r="AI704" s="714"/>
      <c r="AJ704" s="714"/>
      <c r="AK704" s="714"/>
      <c r="AL704" s="761"/>
      <c r="AM704" s="762"/>
      <c r="AN704" s="762"/>
      <c r="AO704" s="761"/>
      <c r="AP704" s="761"/>
      <c r="AQ704" s="762"/>
      <c r="AR704" s="593"/>
      <c r="AS704" s="714"/>
      <c r="AT704" s="714"/>
      <c r="AU704" s="714"/>
      <c r="AV704" s="714"/>
      <c r="AW704" s="714"/>
      <c r="AX704" s="593"/>
      <c r="AY704" s="714"/>
      <c r="AZ704" s="714"/>
      <c r="BA704" s="714"/>
      <c r="BB704" s="714"/>
      <c r="BC704" s="714"/>
      <c r="BD704" s="593"/>
      <c r="BE704" s="714"/>
      <c r="BF704" s="714"/>
      <c r="BG704" s="714"/>
      <c r="BH704" s="714"/>
      <c r="BI704" s="714"/>
      <c r="BJ704" s="714"/>
      <c r="BK704" s="593"/>
      <c r="BL704" s="714"/>
      <c r="BM704" s="714"/>
      <c r="BN704" s="714"/>
      <c r="BO704" s="714"/>
      <c r="BP704" s="714"/>
      <c r="BQ704" s="593"/>
      <c r="BR704" s="593"/>
      <c r="BS704" s="714"/>
      <c r="BT704" s="714"/>
      <c r="BU704" s="714"/>
      <c r="BV704" s="714"/>
      <c r="BW704" s="593"/>
      <c r="BX704" s="714"/>
      <c r="BY704" s="714"/>
      <c r="BZ704" s="714"/>
      <c r="CA704" s="714"/>
      <c r="CB704" s="714"/>
      <c r="CC704" s="714"/>
      <c r="CD704" s="759"/>
      <c r="CE704" s="714"/>
      <c r="CF704" s="765"/>
      <c r="CG704" s="765"/>
      <c r="CH704" s="765"/>
      <c r="CI704" s="765"/>
      <c r="CJ704" s="765"/>
      <c r="CK704" s="765"/>
      <c r="CL704" s="714"/>
      <c r="CM704" s="714"/>
      <c r="CN704" s="714"/>
      <c r="CO704" s="714"/>
      <c r="CP704" s="714"/>
      <c r="CQ704" s="714"/>
      <c r="CR704" s="714"/>
      <c r="CS704" s="714"/>
      <c r="CT704" s="766"/>
      <c r="CU704" s="766"/>
      <c r="CV704" s="766"/>
    </row>
    <row r="705" ht="15.75" customHeight="1">
      <c r="A705" s="714"/>
      <c r="B705" s="760"/>
      <c r="C705" s="593"/>
      <c r="D705" s="593"/>
      <c r="E705" s="593"/>
      <c r="F705" s="593"/>
      <c r="G705" s="761"/>
      <c r="H705" s="761"/>
      <c r="I705" s="761"/>
      <c r="J705" s="761"/>
      <c r="K705" s="761"/>
      <c r="L705" s="761"/>
      <c r="M705" s="762"/>
      <c r="N705" s="714"/>
      <c r="O705" s="714"/>
      <c r="P705" s="714"/>
      <c r="Q705" s="714"/>
      <c r="R705" s="714"/>
      <c r="S705" s="714"/>
      <c r="T705" s="763"/>
      <c r="U705" s="714"/>
      <c r="V705" s="762"/>
      <c r="W705" s="714"/>
      <c r="X705" s="762"/>
      <c r="Y705" s="762"/>
      <c r="Z705" s="762"/>
      <c r="AA705" s="714"/>
      <c r="AB705" s="762"/>
      <c r="AC705" s="714"/>
      <c r="AD705" s="714"/>
      <c r="AE705" s="714"/>
      <c r="AF705" s="714"/>
      <c r="AG705" s="714"/>
      <c r="AH705" s="714"/>
      <c r="AI705" s="714"/>
      <c r="AJ705" s="714"/>
      <c r="AK705" s="714"/>
      <c r="AL705" s="761"/>
      <c r="AM705" s="762"/>
      <c r="AN705" s="762"/>
      <c r="AO705" s="761"/>
      <c r="AP705" s="761"/>
      <c r="AQ705" s="762"/>
      <c r="AR705" s="593"/>
      <c r="AS705" s="714"/>
      <c r="AT705" s="714"/>
      <c r="AU705" s="714"/>
      <c r="AV705" s="714"/>
      <c r="AW705" s="714"/>
      <c r="AX705" s="593"/>
      <c r="AY705" s="714"/>
      <c r="AZ705" s="714"/>
      <c r="BA705" s="714"/>
      <c r="BB705" s="714"/>
      <c r="BC705" s="714"/>
      <c r="BD705" s="593"/>
      <c r="BE705" s="714"/>
      <c r="BF705" s="714"/>
      <c r="BG705" s="714"/>
      <c r="BH705" s="714"/>
      <c r="BI705" s="714"/>
      <c r="BJ705" s="714"/>
      <c r="BK705" s="593"/>
      <c r="BL705" s="714"/>
      <c r="BM705" s="714"/>
      <c r="BN705" s="714"/>
      <c r="BO705" s="714"/>
      <c r="BP705" s="714"/>
      <c r="BQ705" s="593"/>
      <c r="BR705" s="593"/>
      <c r="BS705" s="714"/>
      <c r="BT705" s="714"/>
      <c r="BU705" s="714"/>
      <c r="BV705" s="714"/>
      <c r="BW705" s="593"/>
      <c r="BX705" s="714"/>
      <c r="BY705" s="714"/>
      <c r="BZ705" s="714"/>
      <c r="CA705" s="714"/>
      <c r="CB705" s="714"/>
      <c r="CC705" s="714"/>
      <c r="CD705" s="759"/>
      <c r="CE705" s="714"/>
      <c r="CF705" s="765"/>
      <c r="CG705" s="765"/>
      <c r="CH705" s="765"/>
      <c r="CI705" s="765"/>
      <c r="CJ705" s="765"/>
      <c r="CK705" s="765"/>
      <c r="CL705" s="714"/>
      <c r="CM705" s="714"/>
      <c r="CN705" s="714"/>
      <c r="CO705" s="714"/>
      <c r="CP705" s="714"/>
      <c r="CQ705" s="714"/>
      <c r="CR705" s="714"/>
      <c r="CS705" s="714"/>
      <c r="CT705" s="766"/>
      <c r="CU705" s="766"/>
      <c r="CV705" s="766"/>
    </row>
    <row r="706" ht="15.75" customHeight="1">
      <c r="A706" s="714"/>
      <c r="B706" s="760"/>
      <c r="C706" s="593"/>
      <c r="D706" s="593"/>
      <c r="E706" s="593"/>
      <c r="F706" s="593"/>
      <c r="G706" s="761"/>
      <c r="H706" s="761"/>
      <c r="I706" s="761"/>
      <c r="J706" s="761"/>
      <c r="K706" s="761"/>
      <c r="L706" s="761"/>
      <c r="M706" s="762"/>
      <c r="N706" s="714"/>
      <c r="O706" s="714"/>
      <c r="P706" s="714"/>
      <c r="Q706" s="714"/>
      <c r="R706" s="714"/>
      <c r="S706" s="714"/>
      <c r="T706" s="763"/>
      <c r="U706" s="714"/>
      <c r="V706" s="762"/>
      <c r="W706" s="714"/>
      <c r="X706" s="762"/>
      <c r="Y706" s="762"/>
      <c r="Z706" s="762"/>
      <c r="AA706" s="714"/>
      <c r="AB706" s="762"/>
      <c r="AC706" s="714"/>
      <c r="AD706" s="714"/>
      <c r="AE706" s="714"/>
      <c r="AF706" s="714"/>
      <c r="AG706" s="714"/>
      <c r="AH706" s="714"/>
      <c r="AI706" s="714"/>
      <c r="AJ706" s="714"/>
      <c r="AK706" s="714"/>
      <c r="AL706" s="761"/>
      <c r="AM706" s="762"/>
      <c r="AN706" s="762"/>
      <c r="AO706" s="761"/>
      <c r="AP706" s="761"/>
      <c r="AQ706" s="762"/>
      <c r="AR706" s="593"/>
      <c r="AS706" s="714"/>
      <c r="AT706" s="714"/>
      <c r="AU706" s="714"/>
      <c r="AV706" s="714"/>
      <c r="AW706" s="714"/>
      <c r="AX706" s="593"/>
      <c r="AY706" s="714"/>
      <c r="AZ706" s="714"/>
      <c r="BA706" s="714"/>
      <c r="BB706" s="714"/>
      <c r="BC706" s="714"/>
      <c r="BD706" s="593"/>
      <c r="BE706" s="714"/>
      <c r="BF706" s="714"/>
      <c r="BG706" s="714"/>
      <c r="BH706" s="714"/>
      <c r="BI706" s="714"/>
      <c r="BJ706" s="714"/>
      <c r="BK706" s="593"/>
      <c r="BL706" s="714"/>
      <c r="BM706" s="714"/>
      <c r="BN706" s="714"/>
      <c r="BO706" s="714"/>
      <c r="BP706" s="714"/>
      <c r="BQ706" s="593"/>
      <c r="BR706" s="593"/>
      <c r="BS706" s="714"/>
      <c r="BT706" s="714"/>
      <c r="BU706" s="714"/>
      <c r="BV706" s="714"/>
      <c r="BW706" s="593"/>
      <c r="BX706" s="714"/>
      <c r="BY706" s="714"/>
      <c r="BZ706" s="714"/>
      <c r="CA706" s="714"/>
      <c r="CB706" s="714"/>
      <c r="CC706" s="714"/>
      <c r="CD706" s="759"/>
      <c r="CE706" s="714"/>
      <c r="CF706" s="765"/>
      <c r="CG706" s="765"/>
      <c r="CH706" s="765"/>
      <c r="CI706" s="765"/>
      <c r="CJ706" s="765"/>
      <c r="CK706" s="765"/>
      <c r="CL706" s="714"/>
      <c r="CM706" s="714"/>
      <c r="CN706" s="714"/>
      <c r="CO706" s="714"/>
      <c r="CP706" s="714"/>
      <c r="CQ706" s="714"/>
      <c r="CR706" s="714"/>
      <c r="CS706" s="714"/>
      <c r="CT706" s="766"/>
      <c r="CU706" s="766"/>
      <c r="CV706" s="766"/>
    </row>
    <row r="707" ht="15.75" customHeight="1">
      <c r="A707" s="714"/>
      <c r="B707" s="760"/>
      <c r="C707" s="593"/>
      <c r="D707" s="593"/>
      <c r="E707" s="593"/>
      <c r="F707" s="593"/>
      <c r="G707" s="761"/>
      <c r="H707" s="761"/>
      <c r="I707" s="761"/>
      <c r="J707" s="761"/>
      <c r="K707" s="761"/>
      <c r="L707" s="761"/>
      <c r="M707" s="762"/>
      <c r="N707" s="714"/>
      <c r="O707" s="714"/>
      <c r="P707" s="714"/>
      <c r="Q707" s="714"/>
      <c r="R707" s="714"/>
      <c r="S707" s="714"/>
      <c r="T707" s="763"/>
      <c r="U707" s="714"/>
      <c r="V707" s="762"/>
      <c r="W707" s="714"/>
      <c r="X707" s="762"/>
      <c r="Y707" s="762"/>
      <c r="Z707" s="762"/>
      <c r="AA707" s="714"/>
      <c r="AB707" s="762"/>
      <c r="AC707" s="714"/>
      <c r="AD707" s="714"/>
      <c r="AE707" s="714"/>
      <c r="AF707" s="714"/>
      <c r="AG707" s="714"/>
      <c r="AH707" s="714"/>
      <c r="AI707" s="714"/>
      <c r="AJ707" s="714"/>
      <c r="AK707" s="714"/>
      <c r="AL707" s="761"/>
      <c r="AM707" s="762"/>
      <c r="AN707" s="762"/>
      <c r="AO707" s="761"/>
      <c r="AP707" s="761"/>
      <c r="AQ707" s="762"/>
      <c r="AR707" s="593"/>
      <c r="AS707" s="714"/>
      <c r="AT707" s="714"/>
      <c r="AU707" s="714"/>
      <c r="AV707" s="714"/>
      <c r="AW707" s="714"/>
      <c r="AX707" s="593"/>
      <c r="AY707" s="714"/>
      <c r="AZ707" s="714"/>
      <c r="BA707" s="714"/>
      <c r="BB707" s="714"/>
      <c r="BC707" s="714"/>
      <c r="BD707" s="593"/>
      <c r="BE707" s="714"/>
      <c r="BF707" s="714"/>
      <c r="BG707" s="714"/>
      <c r="BH707" s="714"/>
      <c r="BI707" s="714"/>
      <c r="BJ707" s="714"/>
      <c r="BK707" s="593"/>
      <c r="BL707" s="714"/>
      <c r="BM707" s="714"/>
      <c r="BN707" s="714"/>
      <c r="BO707" s="714"/>
      <c r="BP707" s="714"/>
      <c r="BQ707" s="593"/>
      <c r="BR707" s="593"/>
      <c r="BS707" s="714"/>
      <c r="BT707" s="714"/>
      <c r="BU707" s="714"/>
      <c r="BV707" s="714"/>
      <c r="BW707" s="593"/>
      <c r="BX707" s="714"/>
      <c r="BY707" s="714"/>
      <c r="BZ707" s="714"/>
      <c r="CA707" s="714"/>
      <c r="CB707" s="714"/>
      <c r="CC707" s="714"/>
      <c r="CD707" s="759"/>
      <c r="CE707" s="714"/>
      <c r="CF707" s="765"/>
      <c r="CG707" s="765"/>
      <c r="CH707" s="765"/>
      <c r="CI707" s="765"/>
      <c r="CJ707" s="765"/>
      <c r="CK707" s="765"/>
      <c r="CL707" s="714"/>
      <c r="CM707" s="714"/>
      <c r="CN707" s="714"/>
      <c r="CO707" s="714"/>
      <c r="CP707" s="714"/>
      <c r="CQ707" s="714"/>
      <c r="CR707" s="714"/>
      <c r="CS707" s="714"/>
      <c r="CT707" s="766"/>
      <c r="CU707" s="766"/>
      <c r="CV707" s="766"/>
    </row>
    <row r="708" ht="15.75" customHeight="1">
      <c r="A708" s="714"/>
      <c r="B708" s="760"/>
      <c r="C708" s="593"/>
      <c r="D708" s="593"/>
      <c r="E708" s="593"/>
      <c r="F708" s="593"/>
      <c r="G708" s="761"/>
      <c r="H708" s="761"/>
      <c r="I708" s="761"/>
      <c r="J708" s="761"/>
      <c r="K708" s="761"/>
      <c r="L708" s="761"/>
      <c r="M708" s="762"/>
      <c r="N708" s="714"/>
      <c r="O708" s="714"/>
      <c r="P708" s="714"/>
      <c r="Q708" s="714"/>
      <c r="R708" s="714"/>
      <c r="S708" s="714"/>
      <c r="T708" s="763"/>
      <c r="U708" s="714"/>
      <c r="V708" s="762"/>
      <c r="W708" s="714"/>
      <c r="X708" s="762"/>
      <c r="Y708" s="762"/>
      <c r="Z708" s="762"/>
      <c r="AA708" s="714"/>
      <c r="AB708" s="762"/>
      <c r="AC708" s="714"/>
      <c r="AD708" s="714"/>
      <c r="AE708" s="714"/>
      <c r="AF708" s="714"/>
      <c r="AG708" s="714"/>
      <c r="AH708" s="714"/>
      <c r="AI708" s="714"/>
      <c r="AJ708" s="714"/>
      <c r="AK708" s="714"/>
      <c r="AL708" s="761"/>
      <c r="AM708" s="762"/>
      <c r="AN708" s="762"/>
      <c r="AO708" s="761"/>
      <c r="AP708" s="761"/>
      <c r="AQ708" s="762"/>
      <c r="AR708" s="593"/>
      <c r="AS708" s="714"/>
      <c r="AT708" s="714"/>
      <c r="AU708" s="714"/>
      <c r="AV708" s="714"/>
      <c r="AW708" s="714"/>
      <c r="AX708" s="593"/>
      <c r="AY708" s="714"/>
      <c r="AZ708" s="714"/>
      <c r="BA708" s="714"/>
      <c r="BB708" s="714"/>
      <c r="BC708" s="714"/>
      <c r="BD708" s="593"/>
      <c r="BE708" s="714"/>
      <c r="BF708" s="714"/>
      <c r="BG708" s="714"/>
      <c r="BH708" s="714"/>
      <c r="BI708" s="714"/>
      <c r="BJ708" s="714"/>
      <c r="BK708" s="593"/>
      <c r="BL708" s="714"/>
      <c r="BM708" s="714"/>
      <c r="BN708" s="714"/>
      <c r="BO708" s="714"/>
      <c r="BP708" s="714"/>
      <c r="BQ708" s="593"/>
      <c r="BR708" s="593"/>
      <c r="BS708" s="714"/>
      <c r="BT708" s="714"/>
      <c r="BU708" s="714"/>
      <c r="BV708" s="714"/>
      <c r="BW708" s="593"/>
      <c r="BX708" s="714"/>
      <c r="BY708" s="714"/>
      <c r="BZ708" s="714"/>
      <c r="CA708" s="714"/>
      <c r="CB708" s="714"/>
      <c r="CC708" s="714"/>
      <c r="CD708" s="759"/>
      <c r="CE708" s="714"/>
      <c r="CF708" s="765"/>
      <c r="CG708" s="765"/>
      <c r="CH708" s="765"/>
      <c r="CI708" s="765"/>
      <c r="CJ708" s="765"/>
      <c r="CK708" s="765"/>
      <c r="CL708" s="714"/>
      <c r="CM708" s="714"/>
      <c r="CN708" s="714"/>
      <c r="CO708" s="714"/>
      <c r="CP708" s="714"/>
      <c r="CQ708" s="714"/>
      <c r="CR708" s="714"/>
      <c r="CS708" s="714"/>
      <c r="CT708" s="766"/>
      <c r="CU708" s="766"/>
      <c r="CV708" s="766"/>
    </row>
    <row r="709" ht="15.75" customHeight="1">
      <c r="A709" s="714"/>
      <c r="B709" s="760"/>
      <c r="C709" s="593"/>
      <c r="D709" s="593"/>
      <c r="E709" s="593"/>
      <c r="F709" s="593"/>
      <c r="G709" s="761"/>
      <c r="H709" s="761"/>
      <c r="I709" s="761"/>
      <c r="J709" s="761"/>
      <c r="K709" s="761"/>
      <c r="L709" s="761"/>
      <c r="M709" s="762"/>
      <c r="N709" s="714"/>
      <c r="O709" s="714"/>
      <c r="P709" s="714"/>
      <c r="Q709" s="714"/>
      <c r="R709" s="714"/>
      <c r="S709" s="714"/>
      <c r="T709" s="763"/>
      <c r="U709" s="714"/>
      <c r="V709" s="762"/>
      <c r="W709" s="714"/>
      <c r="X709" s="762"/>
      <c r="Y709" s="762"/>
      <c r="Z709" s="762"/>
      <c r="AA709" s="714"/>
      <c r="AB709" s="762"/>
      <c r="AC709" s="714"/>
      <c r="AD709" s="714"/>
      <c r="AE709" s="714"/>
      <c r="AF709" s="714"/>
      <c r="AG709" s="714"/>
      <c r="AH709" s="714"/>
      <c r="AI709" s="714"/>
      <c r="AJ709" s="714"/>
      <c r="AK709" s="714"/>
      <c r="AL709" s="761"/>
      <c r="AM709" s="762"/>
      <c r="AN709" s="762"/>
      <c r="AO709" s="761"/>
      <c r="AP709" s="761"/>
      <c r="AQ709" s="762"/>
      <c r="AR709" s="593"/>
      <c r="AS709" s="714"/>
      <c r="AT709" s="714"/>
      <c r="AU709" s="714"/>
      <c r="AV709" s="714"/>
      <c r="AW709" s="714"/>
      <c r="AX709" s="593"/>
      <c r="AY709" s="714"/>
      <c r="AZ709" s="714"/>
      <c r="BA709" s="714"/>
      <c r="BB709" s="714"/>
      <c r="BC709" s="714"/>
      <c r="BD709" s="593"/>
      <c r="BE709" s="714"/>
      <c r="BF709" s="714"/>
      <c r="BG709" s="714"/>
      <c r="BH709" s="714"/>
      <c r="BI709" s="714"/>
      <c r="BJ709" s="714"/>
      <c r="BK709" s="593"/>
      <c r="BL709" s="714"/>
      <c r="BM709" s="714"/>
      <c r="BN709" s="714"/>
      <c r="BO709" s="714"/>
      <c r="BP709" s="714"/>
      <c r="BQ709" s="593"/>
      <c r="BR709" s="593"/>
      <c r="BS709" s="714"/>
      <c r="BT709" s="714"/>
      <c r="BU709" s="714"/>
      <c r="BV709" s="714"/>
      <c r="BW709" s="593"/>
      <c r="BX709" s="714"/>
      <c r="BY709" s="714"/>
      <c r="BZ709" s="714"/>
      <c r="CA709" s="714"/>
      <c r="CB709" s="714"/>
      <c r="CC709" s="714"/>
      <c r="CD709" s="759"/>
      <c r="CE709" s="714"/>
      <c r="CF709" s="765"/>
      <c r="CG709" s="765"/>
      <c r="CH709" s="765"/>
      <c r="CI709" s="765"/>
      <c r="CJ709" s="765"/>
      <c r="CK709" s="765"/>
      <c r="CL709" s="714"/>
      <c r="CM709" s="714"/>
      <c r="CN709" s="714"/>
      <c r="CO709" s="714"/>
      <c r="CP709" s="714"/>
      <c r="CQ709" s="714"/>
      <c r="CR709" s="714"/>
      <c r="CS709" s="714"/>
      <c r="CT709" s="766"/>
      <c r="CU709" s="766"/>
      <c r="CV709" s="766"/>
    </row>
    <row r="710" ht="15.75" customHeight="1">
      <c r="A710" s="714"/>
      <c r="B710" s="760"/>
      <c r="C710" s="593"/>
      <c r="D710" s="593"/>
      <c r="E710" s="593"/>
      <c r="F710" s="593"/>
      <c r="G710" s="761"/>
      <c r="H710" s="761"/>
      <c r="I710" s="761"/>
      <c r="J710" s="761"/>
      <c r="K710" s="761"/>
      <c r="L710" s="761"/>
      <c r="M710" s="762"/>
      <c r="N710" s="714"/>
      <c r="O710" s="714"/>
      <c r="P710" s="714"/>
      <c r="Q710" s="714"/>
      <c r="R710" s="714"/>
      <c r="S710" s="714"/>
      <c r="T710" s="763"/>
      <c r="U710" s="714"/>
      <c r="V710" s="762"/>
      <c r="W710" s="714"/>
      <c r="X710" s="762"/>
      <c r="Y710" s="762"/>
      <c r="Z710" s="762"/>
      <c r="AA710" s="714"/>
      <c r="AB710" s="762"/>
      <c r="AC710" s="714"/>
      <c r="AD710" s="714"/>
      <c r="AE710" s="714"/>
      <c r="AF710" s="714"/>
      <c r="AG710" s="714"/>
      <c r="AH710" s="714"/>
      <c r="AI710" s="714"/>
      <c r="AJ710" s="714"/>
      <c r="AK710" s="714"/>
      <c r="AL710" s="761"/>
      <c r="AM710" s="762"/>
      <c r="AN710" s="762"/>
      <c r="AO710" s="761"/>
      <c r="AP710" s="761"/>
      <c r="AQ710" s="762"/>
      <c r="AR710" s="593"/>
      <c r="AS710" s="714"/>
      <c r="AT710" s="714"/>
      <c r="AU710" s="714"/>
      <c r="AV710" s="714"/>
      <c r="AW710" s="714"/>
      <c r="AX710" s="593"/>
      <c r="AY710" s="714"/>
      <c r="AZ710" s="714"/>
      <c r="BA710" s="714"/>
      <c r="BB710" s="714"/>
      <c r="BC710" s="714"/>
      <c r="BD710" s="593"/>
      <c r="BE710" s="714"/>
      <c r="BF710" s="714"/>
      <c r="BG710" s="714"/>
      <c r="BH710" s="714"/>
      <c r="BI710" s="714"/>
      <c r="BJ710" s="714"/>
      <c r="BK710" s="593"/>
      <c r="BL710" s="714"/>
      <c r="BM710" s="714"/>
      <c r="BN710" s="714"/>
      <c r="BO710" s="714"/>
      <c r="BP710" s="714"/>
      <c r="BQ710" s="593"/>
      <c r="BR710" s="593"/>
      <c r="BS710" s="714"/>
      <c r="BT710" s="714"/>
      <c r="BU710" s="714"/>
      <c r="BV710" s="714"/>
      <c r="BW710" s="593"/>
      <c r="BX710" s="714"/>
      <c r="BY710" s="714"/>
      <c r="BZ710" s="714"/>
      <c r="CA710" s="714"/>
      <c r="CB710" s="714"/>
      <c r="CC710" s="714"/>
      <c r="CD710" s="759"/>
      <c r="CE710" s="714"/>
      <c r="CF710" s="765"/>
      <c r="CG710" s="765"/>
      <c r="CH710" s="765"/>
      <c r="CI710" s="765"/>
      <c r="CJ710" s="765"/>
      <c r="CK710" s="765"/>
      <c r="CL710" s="714"/>
      <c r="CM710" s="714"/>
      <c r="CN710" s="714"/>
      <c r="CO710" s="714"/>
      <c r="CP710" s="714"/>
      <c r="CQ710" s="714"/>
      <c r="CR710" s="714"/>
      <c r="CS710" s="714"/>
      <c r="CT710" s="766"/>
      <c r="CU710" s="766"/>
      <c r="CV710" s="766"/>
    </row>
    <row r="711" ht="15.75" customHeight="1">
      <c r="A711" s="714"/>
      <c r="B711" s="760"/>
      <c r="C711" s="593"/>
      <c r="D711" s="593"/>
      <c r="E711" s="593"/>
      <c r="F711" s="593"/>
      <c r="G711" s="761"/>
      <c r="H711" s="761"/>
      <c r="I711" s="761"/>
      <c r="J711" s="761"/>
      <c r="K711" s="761"/>
      <c r="L711" s="761"/>
      <c r="M711" s="762"/>
      <c r="N711" s="714"/>
      <c r="O711" s="714"/>
      <c r="P711" s="714"/>
      <c r="Q711" s="714"/>
      <c r="R711" s="714"/>
      <c r="S711" s="714"/>
      <c r="T711" s="763"/>
      <c r="U711" s="714"/>
      <c r="V711" s="762"/>
      <c r="W711" s="714"/>
      <c r="X711" s="762"/>
      <c r="Y711" s="762"/>
      <c r="Z711" s="762"/>
      <c r="AA711" s="714"/>
      <c r="AB711" s="762"/>
      <c r="AC711" s="714"/>
      <c r="AD711" s="714"/>
      <c r="AE711" s="714"/>
      <c r="AF711" s="714"/>
      <c r="AG711" s="714"/>
      <c r="AH711" s="714"/>
      <c r="AI711" s="714"/>
      <c r="AJ711" s="714"/>
      <c r="AK711" s="714"/>
      <c r="AL711" s="761"/>
      <c r="AM711" s="762"/>
      <c r="AN711" s="762"/>
      <c r="AO711" s="761"/>
      <c r="AP711" s="761"/>
      <c r="AQ711" s="762"/>
      <c r="AR711" s="593"/>
      <c r="AS711" s="714"/>
      <c r="AT711" s="714"/>
      <c r="AU711" s="714"/>
      <c r="AV711" s="714"/>
      <c r="AW711" s="714"/>
      <c r="AX711" s="593"/>
      <c r="AY711" s="714"/>
      <c r="AZ711" s="714"/>
      <c r="BA711" s="714"/>
      <c r="BB711" s="714"/>
      <c r="BC711" s="714"/>
      <c r="BD711" s="593"/>
      <c r="BE711" s="714"/>
      <c r="BF711" s="714"/>
      <c r="BG711" s="714"/>
      <c r="BH711" s="714"/>
      <c r="BI711" s="714"/>
      <c r="BJ711" s="714"/>
      <c r="BK711" s="593"/>
      <c r="BL711" s="714"/>
      <c r="BM711" s="714"/>
      <c r="BN711" s="714"/>
      <c r="BO711" s="714"/>
      <c r="BP711" s="714"/>
      <c r="BQ711" s="593"/>
      <c r="BR711" s="593"/>
      <c r="BS711" s="714"/>
      <c r="BT711" s="714"/>
      <c r="BU711" s="714"/>
      <c r="BV711" s="714"/>
      <c r="BW711" s="593"/>
      <c r="BX711" s="714"/>
      <c r="BY711" s="714"/>
      <c r="BZ711" s="714"/>
      <c r="CA711" s="714"/>
      <c r="CB711" s="714"/>
      <c r="CC711" s="714"/>
      <c r="CD711" s="759"/>
      <c r="CE711" s="714"/>
      <c r="CF711" s="765"/>
      <c r="CG711" s="765"/>
      <c r="CH711" s="765"/>
      <c r="CI711" s="765"/>
      <c r="CJ711" s="765"/>
      <c r="CK711" s="765"/>
      <c r="CL711" s="714"/>
      <c r="CM711" s="714"/>
      <c r="CN711" s="714"/>
      <c r="CO711" s="714"/>
      <c r="CP711" s="714"/>
      <c r="CQ711" s="714"/>
      <c r="CR711" s="714"/>
      <c r="CS711" s="714"/>
      <c r="CT711" s="766"/>
      <c r="CU711" s="766"/>
      <c r="CV711" s="766"/>
    </row>
    <row r="712" ht="15.75" customHeight="1">
      <c r="A712" s="714"/>
      <c r="B712" s="760"/>
      <c r="C712" s="593"/>
      <c r="D712" s="593"/>
      <c r="E712" s="593"/>
      <c r="F712" s="593"/>
      <c r="G712" s="761"/>
      <c r="H712" s="761"/>
      <c r="I712" s="761"/>
      <c r="J712" s="761"/>
      <c r="K712" s="761"/>
      <c r="L712" s="761"/>
      <c r="M712" s="762"/>
      <c r="N712" s="714"/>
      <c r="O712" s="714"/>
      <c r="P712" s="714"/>
      <c r="Q712" s="714"/>
      <c r="R712" s="714"/>
      <c r="S712" s="714"/>
      <c r="T712" s="763"/>
      <c r="U712" s="714"/>
      <c r="V712" s="762"/>
      <c r="W712" s="714"/>
      <c r="X712" s="762"/>
      <c r="Y712" s="762"/>
      <c r="Z712" s="762"/>
      <c r="AA712" s="714"/>
      <c r="AB712" s="762"/>
      <c r="AC712" s="714"/>
      <c r="AD712" s="714"/>
      <c r="AE712" s="714"/>
      <c r="AF712" s="714"/>
      <c r="AG712" s="714"/>
      <c r="AH712" s="714"/>
      <c r="AI712" s="714"/>
      <c r="AJ712" s="714"/>
      <c r="AK712" s="714"/>
      <c r="AL712" s="761"/>
      <c r="AM712" s="762"/>
      <c r="AN712" s="762"/>
      <c r="AO712" s="761"/>
      <c r="AP712" s="761"/>
      <c r="AQ712" s="762"/>
      <c r="AR712" s="593"/>
      <c r="AS712" s="714"/>
      <c r="AT712" s="714"/>
      <c r="AU712" s="714"/>
      <c r="AV712" s="714"/>
      <c r="AW712" s="714"/>
      <c r="AX712" s="593"/>
      <c r="AY712" s="714"/>
      <c r="AZ712" s="714"/>
      <c r="BA712" s="714"/>
      <c r="BB712" s="714"/>
      <c r="BC712" s="714"/>
      <c r="BD712" s="593"/>
      <c r="BE712" s="714"/>
      <c r="BF712" s="714"/>
      <c r="BG712" s="714"/>
      <c r="BH712" s="714"/>
      <c r="BI712" s="714"/>
      <c r="BJ712" s="714"/>
      <c r="BK712" s="593"/>
      <c r="BL712" s="714"/>
      <c r="BM712" s="714"/>
      <c r="BN712" s="714"/>
      <c r="BO712" s="714"/>
      <c r="BP712" s="714"/>
      <c r="BQ712" s="593"/>
      <c r="BR712" s="593"/>
      <c r="BS712" s="714"/>
      <c r="BT712" s="714"/>
      <c r="BU712" s="714"/>
      <c r="BV712" s="714"/>
      <c r="BW712" s="593"/>
      <c r="BX712" s="714"/>
      <c r="BY712" s="714"/>
      <c r="BZ712" s="714"/>
      <c r="CA712" s="714"/>
      <c r="CB712" s="714"/>
      <c r="CC712" s="714"/>
      <c r="CD712" s="759"/>
      <c r="CE712" s="714"/>
      <c r="CF712" s="765"/>
      <c r="CG712" s="765"/>
      <c r="CH712" s="765"/>
      <c r="CI712" s="765"/>
      <c r="CJ712" s="765"/>
      <c r="CK712" s="765"/>
      <c r="CL712" s="714"/>
      <c r="CM712" s="714"/>
      <c r="CN712" s="714"/>
      <c r="CO712" s="714"/>
      <c r="CP712" s="714"/>
      <c r="CQ712" s="714"/>
      <c r="CR712" s="714"/>
      <c r="CS712" s="714"/>
      <c r="CT712" s="766"/>
      <c r="CU712" s="766"/>
      <c r="CV712" s="766"/>
    </row>
    <row r="713" ht="15.75" customHeight="1">
      <c r="A713" s="714"/>
      <c r="B713" s="760"/>
      <c r="C713" s="593"/>
      <c r="D713" s="593"/>
      <c r="E713" s="593"/>
      <c r="F713" s="593"/>
      <c r="G713" s="761"/>
      <c r="H713" s="761"/>
      <c r="I713" s="761"/>
      <c r="J713" s="761"/>
      <c r="K713" s="761"/>
      <c r="L713" s="761"/>
      <c r="M713" s="762"/>
      <c r="N713" s="714"/>
      <c r="O713" s="714"/>
      <c r="P713" s="714"/>
      <c r="Q713" s="714"/>
      <c r="R713" s="714"/>
      <c r="S713" s="714"/>
      <c r="T713" s="763"/>
      <c r="U713" s="714"/>
      <c r="V713" s="762"/>
      <c r="W713" s="714"/>
      <c r="X713" s="762"/>
      <c r="Y713" s="762"/>
      <c r="Z713" s="762"/>
      <c r="AA713" s="714"/>
      <c r="AB713" s="762"/>
      <c r="AC713" s="714"/>
      <c r="AD713" s="714"/>
      <c r="AE713" s="714"/>
      <c r="AF713" s="714"/>
      <c r="AG713" s="714"/>
      <c r="AH713" s="714"/>
      <c r="AI713" s="714"/>
      <c r="AJ713" s="714"/>
      <c r="AK713" s="714"/>
      <c r="AL713" s="761"/>
      <c r="AM713" s="762"/>
      <c r="AN713" s="762"/>
      <c r="AO713" s="761"/>
      <c r="AP713" s="761"/>
      <c r="AQ713" s="762"/>
      <c r="AR713" s="593"/>
      <c r="AS713" s="714"/>
      <c r="AT713" s="714"/>
      <c r="AU713" s="714"/>
      <c r="AV713" s="714"/>
      <c r="AW713" s="714"/>
      <c r="AX713" s="593"/>
      <c r="AY713" s="714"/>
      <c r="AZ713" s="714"/>
      <c r="BA713" s="714"/>
      <c r="BB713" s="714"/>
      <c r="BC713" s="714"/>
      <c r="BD713" s="593"/>
      <c r="BE713" s="714"/>
      <c r="BF713" s="714"/>
      <c r="BG713" s="714"/>
      <c r="BH713" s="714"/>
      <c r="BI713" s="714"/>
      <c r="BJ713" s="714"/>
      <c r="BK713" s="593"/>
      <c r="BL713" s="714"/>
      <c r="BM713" s="714"/>
      <c r="BN713" s="714"/>
      <c r="BO713" s="714"/>
      <c r="BP713" s="714"/>
      <c r="BQ713" s="593"/>
      <c r="BR713" s="593"/>
      <c r="BS713" s="714"/>
      <c r="BT713" s="714"/>
      <c r="BU713" s="714"/>
      <c r="BV713" s="714"/>
      <c r="BW713" s="593"/>
      <c r="BX713" s="714"/>
      <c r="BY713" s="714"/>
      <c r="BZ713" s="714"/>
      <c r="CA713" s="714"/>
      <c r="CB713" s="714"/>
      <c r="CC713" s="714"/>
      <c r="CD713" s="759"/>
      <c r="CE713" s="714"/>
      <c r="CF713" s="765"/>
      <c r="CG713" s="765"/>
      <c r="CH713" s="765"/>
      <c r="CI713" s="765"/>
      <c r="CJ713" s="765"/>
      <c r="CK713" s="765"/>
      <c r="CL713" s="714"/>
      <c r="CM713" s="714"/>
      <c r="CN713" s="714"/>
      <c r="CO713" s="714"/>
      <c r="CP713" s="714"/>
      <c r="CQ713" s="714"/>
      <c r="CR713" s="714"/>
      <c r="CS713" s="714"/>
      <c r="CT713" s="766"/>
      <c r="CU713" s="766"/>
      <c r="CV713" s="766"/>
    </row>
    <row r="714" ht="15.75" customHeight="1">
      <c r="A714" s="714"/>
      <c r="B714" s="760"/>
      <c r="C714" s="593"/>
      <c r="D714" s="593"/>
      <c r="E714" s="593"/>
      <c r="F714" s="593"/>
      <c r="G714" s="761"/>
      <c r="H714" s="761"/>
      <c r="I714" s="761"/>
      <c r="J714" s="761"/>
      <c r="K714" s="761"/>
      <c r="L714" s="761"/>
      <c r="M714" s="762"/>
      <c r="N714" s="714"/>
      <c r="O714" s="714"/>
      <c r="P714" s="714"/>
      <c r="Q714" s="714"/>
      <c r="R714" s="714"/>
      <c r="S714" s="714"/>
      <c r="T714" s="763"/>
      <c r="U714" s="714"/>
      <c r="V714" s="762"/>
      <c r="W714" s="714"/>
      <c r="X714" s="762"/>
      <c r="Y714" s="762"/>
      <c r="Z714" s="762"/>
      <c r="AA714" s="714"/>
      <c r="AB714" s="762"/>
      <c r="AC714" s="714"/>
      <c r="AD714" s="714"/>
      <c r="AE714" s="714"/>
      <c r="AF714" s="714"/>
      <c r="AG714" s="714"/>
      <c r="AH714" s="714"/>
      <c r="AI714" s="714"/>
      <c r="AJ714" s="714"/>
      <c r="AK714" s="714"/>
      <c r="AL714" s="761"/>
      <c r="AM714" s="762"/>
      <c r="AN714" s="762"/>
      <c r="AO714" s="761"/>
      <c r="AP714" s="761"/>
      <c r="AQ714" s="762"/>
      <c r="AR714" s="593"/>
      <c r="AS714" s="714"/>
      <c r="AT714" s="714"/>
      <c r="AU714" s="714"/>
      <c r="AV714" s="714"/>
      <c r="AW714" s="714"/>
      <c r="AX714" s="593"/>
      <c r="AY714" s="714"/>
      <c r="AZ714" s="714"/>
      <c r="BA714" s="714"/>
      <c r="BB714" s="714"/>
      <c r="BC714" s="714"/>
      <c r="BD714" s="593"/>
      <c r="BE714" s="714"/>
      <c r="BF714" s="714"/>
      <c r="BG714" s="714"/>
      <c r="BH714" s="714"/>
      <c r="BI714" s="714"/>
      <c r="BJ714" s="714"/>
      <c r="BK714" s="593"/>
      <c r="BL714" s="714"/>
      <c r="BM714" s="714"/>
      <c r="BN714" s="714"/>
      <c r="BO714" s="714"/>
      <c r="BP714" s="714"/>
      <c r="BQ714" s="593"/>
      <c r="BR714" s="593"/>
      <c r="BS714" s="714"/>
      <c r="BT714" s="714"/>
      <c r="BU714" s="714"/>
      <c r="BV714" s="714"/>
      <c r="BW714" s="593"/>
      <c r="BX714" s="714"/>
      <c r="BY714" s="714"/>
      <c r="BZ714" s="714"/>
      <c r="CA714" s="714"/>
      <c r="CB714" s="714"/>
      <c r="CC714" s="714"/>
      <c r="CD714" s="759"/>
      <c r="CE714" s="714"/>
      <c r="CF714" s="765"/>
      <c r="CG714" s="765"/>
      <c r="CH714" s="765"/>
      <c r="CI714" s="765"/>
      <c r="CJ714" s="765"/>
      <c r="CK714" s="765"/>
      <c r="CL714" s="714"/>
      <c r="CM714" s="714"/>
      <c r="CN714" s="714"/>
      <c r="CO714" s="714"/>
      <c r="CP714" s="714"/>
      <c r="CQ714" s="714"/>
      <c r="CR714" s="714"/>
      <c r="CS714" s="714"/>
      <c r="CT714" s="766"/>
      <c r="CU714" s="766"/>
      <c r="CV714" s="766"/>
    </row>
    <row r="715" ht="15.75" customHeight="1">
      <c r="A715" s="714"/>
      <c r="B715" s="760"/>
      <c r="C715" s="593"/>
      <c r="D715" s="593"/>
      <c r="E715" s="593"/>
      <c r="F715" s="593"/>
      <c r="G715" s="761"/>
      <c r="H715" s="761"/>
      <c r="I715" s="761"/>
      <c r="J715" s="761"/>
      <c r="K715" s="761"/>
      <c r="L715" s="761"/>
      <c r="M715" s="762"/>
      <c r="N715" s="714"/>
      <c r="O715" s="714"/>
      <c r="P715" s="714"/>
      <c r="Q715" s="714"/>
      <c r="R715" s="714"/>
      <c r="S715" s="714"/>
      <c r="T715" s="763"/>
      <c r="U715" s="714"/>
      <c r="V715" s="762"/>
      <c r="W715" s="714"/>
      <c r="X715" s="762"/>
      <c r="Y715" s="762"/>
      <c r="Z715" s="762"/>
      <c r="AA715" s="714"/>
      <c r="AB715" s="762"/>
      <c r="AC715" s="714"/>
      <c r="AD715" s="714"/>
      <c r="AE715" s="714"/>
      <c r="AF715" s="714"/>
      <c r="AG715" s="714"/>
      <c r="AH715" s="714"/>
      <c r="AI715" s="714"/>
      <c r="AJ715" s="714"/>
      <c r="AK715" s="714"/>
      <c r="AL715" s="761"/>
      <c r="AM715" s="762"/>
      <c r="AN715" s="762"/>
      <c r="AO715" s="761"/>
      <c r="AP715" s="761"/>
      <c r="AQ715" s="762"/>
      <c r="AR715" s="593"/>
      <c r="AS715" s="714"/>
      <c r="AT715" s="714"/>
      <c r="AU715" s="714"/>
      <c r="AV715" s="714"/>
      <c r="AW715" s="714"/>
      <c r="AX715" s="593"/>
      <c r="AY715" s="714"/>
      <c r="AZ715" s="714"/>
      <c r="BA715" s="714"/>
      <c r="BB715" s="714"/>
      <c r="BC715" s="714"/>
      <c r="BD715" s="593"/>
      <c r="BE715" s="714"/>
      <c r="BF715" s="714"/>
      <c r="BG715" s="714"/>
      <c r="BH715" s="714"/>
      <c r="BI715" s="714"/>
      <c r="BJ715" s="714"/>
      <c r="BK715" s="593"/>
      <c r="BL715" s="714"/>
      <c r="BM715" s="714"/>
      <c r="BN715" s="714"/>
      <c r="BO715" s="714"/>
      <c r="BP715" s="714"/>
      <c r="BQ715" s="593"/>
      <c r="BR715" s="593"/>
      <c r="BS715" s="714"/>
      <c r="BT715" s="714"/>
      <c r="BU715" s="714"/>
      <c r="BV715" s="714"/>
      <c r="BW715" s="593"/>
      <c r="BX715" s="714"/>
      <c r="BY715" s="714"/>
      <c r="BZ715" s="714"/>
      <c r="CA715" s="714"/>
      <c r="CB715" s="714"/>
      <c r="CC715" s="714"/>
      <c r="CD715" s="759"/>
      <c r="CE715" s="714"/>
      <c r="CF715" s="765"/>
      <c r="CG715" s="765"/>
      <c r="CH715" s="765"/>
      <c r="CI715" s="765"/>
      <c r="CJ715" s="765"/>
      <c r="CK715" s="765"/>
      <c r="CL715" s="714"/>
      <c r="CM715" s="714"/>
      <c r="CN715" s="714"/>
      <c r="CO715" s="714"/>
      <c r="CP715" s="714"/>
      <c r="CQ715" s="714"/>
      <c r="CR715" s="714"/>
      <c r="CS715" s="714"/>
      <c r="CT715" s="766"/>
      <c r="CU715" s="766"/>
      <c r="CV715" s="766"/>
    </row>
    <row r="716" ht="15.75" customHeight="1">
      <c r="A716" s="714"/>
      <c r="B716" s="760"/>
      <c r="C716" s="593"/>
      <c r="D716" s="593"/>
      <c r="E716" s="593"/>
      <c r="F716" s="593"/>
      <c r="G716" s="761"/>
      <c r="H716" s="761"/>
      <c r="I716" s="761"/>
      <c r="J716" s="761"/>
      <c r="K716" s="761"/>
      <c r="L716" s="761"/>
      <c r="M716" s="762"/>
      <c r="N716" s="714"/>
      <c r="O716" s="714"/>
      <c r="P716" s="714"/>
      <c r="Q716" s="714"/>
      <c r="R716" s="714"/>
      <c r="S716" s="714"/>
      <c r="T716" s="763"/>
      <c r="U716" s="714"/>
      <c r="V716" s="762"/>
      <c r="W716" s="714"/>
      <c r="X716" s="762"/>
      <c r="Y716" s="762"/>
      <c r="Z716" s="762"/>
      <c r="AA716" s="714"/>
      <c r="AB716" s="762"/>
      <c r="AC716" s="714"/>
      <c r="AD716" s="714"/>
      <c r="AE716" s="714"/>
      <c r="AF716" s="714"/>
      <c r="AG716" s="714"/>
      <c r="AH716" s="714"/>
      <c r="AI716" s="714"/>
      <c r="AJ716" s="714"/>
      <c r="AK716" s="714"/>
      <c r="AL716" s="761"/>
      <c r="AM716" s="762"/>
      <c r="AN716" s="762"/>
      <c r="AO716" s="761"/>
      <c r="AP716" s="761"/>
      <c r="AQ716" s="762"/>
      <c r="AR716" s="593"/>
      <c r="AS716" s="714"/>
      <c r="AT716" s="714"/>
      <c r="AU716" s="714"/>
      <c r="AV716" s="714"/>
      <c r="AW716" s="714"/>
      <c r="AX716" s="593"/>
      <c r="AY716" s="714"/>
      <c r="AZ716" s="714"/>
      <c r="BA716" s="714"/>
      <c r="BB716" s="714"/>
      <c r="BC716" s="714"/>
      <c r="BD716" s="593"/>
      <c r="BE716" s="714"/>
      <c r="BF716" s="714"/>
      <c r="BG716" s="714"/>
      <c r="BH716" s="714"/>
      <c r="BI716" s="714"/>
      <c r="BJ716" s="714"/>
      <c r="BK716" s="593"/>
      <c r="BL716" s="714"/>
      <c r="BM716" s="714"/>
      <c r="BN716" s="714"/>
      <c r="BO716" s="714"/>
      <c r="BP716" s="714"/>
      <c r="BQ716" s="593"/>
      <c r="BR716" s="593"/>
      <c r="BS716" s="714"/>
      <c r="BT716" s="714"/>
      <c r="BU716" s="714"/>
      <c r="BV716" s="714"/>
      <c r="BW716" s="593"/>
      <c r="BX716" s="714"/>
      <c r="BY716" s="714"/>
      <c r="BZ716" s="714"/>
      <c r="CA716" s="714"/>
      <c r="CB716" s="714"/>
      <c r="CC716" s="714"/>
      <c r="CD716" s="759"/>
      <c r="CE716" s="714"/>
      <c r="CF716" s="765"/>
      <c r="CG716" s="765"/>
      <c r="CH716" s="765"/>
      <c r="CI716" s="765"/>
      <c r="CJ716" s="765"/>
      <c r="CK716" s="765"/>
      <c r="CL716" s="714"/>
      <c r="CM716" s="714"/>
      <c r="CN716" s="714"/>
      <c r="CO716" s="714"/>
      <c r="CP716" s="714"/>
      <c r="CQ716" s="714"/>
      <c r="CR716" s="714"/>
      <c r="CS716" s="714"/>
      <c r="CT716" s="766"/>
      <c r="CU716" s="766"/>
      <c r="CV716" s="766"/>
    </row>
    <row r="717" ht="15.75" customHeight="1">
      <c r="A717" s="714"/>
      <c r="B717" s="760"/>
      <c r="C717" s="593"/>
      <c r="D717" s="593"/>
      <c r="E717" s="593"/>
      <c r="F717" s="593"/>
      <c r="G717" s="761"/>
      <c r="H717" s="761"/>
      <c r="I717" s="761"/>
      <c r="J717" s="761"/>
      <c r="K717" s="761"/>
      <c r="L717" s="761"/>
      <c r="M717" s="762"/>
      <c r="N717" s="714"/>
      <c r="O717" s="714"/>
      <c r="P717" s="714"/>
      <c r="Q717" s="714"/>
      <c r="R717" s="714"/>
      <c r="S717" s="714"/>
      <c r="T717" s="763"/>
      <c r="U717" s="714"/>
      <c r="V717" s="762"/>
      <c r="W717" s="714"/>
      <c r="X717" s="762"/>
      <c r="Y717" s="762"/>
      <c r="Z717" s="762"/>
      <c r="AA717" s="714"/>
      <c r="AB717" s="762"/>
      <c r="AC717" s="714"/>
      <c r="AD717" s="714"/>
      <c r="AE717" s="714"/>
      <c r="AF717" s="714"/>
      <c r="AG717" s="714"/>
      <c r="AH717" s="714"/>
      <c r="AI717" s="714"/>
      <c r="AJ717" s="714"/>
      <c r="AK717" s="714"/>
      <c r="AL717" s="761"/>
      <c r="AM717" s="762"/>
      <c r="AN717" s="762"/>
      <c r="AO717" s="761"/>
      <c r="AP717" s="761"/>
      <c r="AQ717" s="762"/>
      <c r="AR717" s="593"/>
      <c r="AS717" s="714"/>
      <c r="AT717" s="714"/>
      <c r="AU717" s="714"/>
      <c r="AV717" s="714"/>
      <c r="AW717" s="714"/>
      <c r="AX717" s="593"/>
      <c r="AY717" s="714"/>
      <c r="AZ717" s="714"/>
      <c r="BA717" s="714"/>
      <c r="BB717" s="714"/>
      <c r="BC717" s="714"/>
      <c r="BD717" s="593"/>
      <c r="BE717" s="714"/>
      <c r="BF717" s="714"/>
      <c r="BG717" s="714"/>
      <c r="BH717" s="714"/>
      <c r="BI717" s="714"/>
      <c r="BJ717" s="714"/>
      <c r="BK717" s="593"/>
      <c r="BL717" s="714"/>
      <c r="BM717" s="714"/>
      <c r="BN717" s="714"/>
      <c r="BO717" s="714"/>
      <c r="BP717" s="714"/>
      <c r="BQ717" s="593"/>
      <c r="BR717" s="593"/>
      <c r="BS717" s="714"/>
      <c r="BT717" s="714"/>
      <c r="BU717" s="714"/>
      <c r="BV717" s="714"/>
      <c r="BW717" s="593"/>
      <c r="BX717" s="714"/>
      <c r="BY717" s="714"/>
      <c r="BZ717" s="714"/>
      <c r="CA717" s="714"/>
      <c r="CB717" s="714"/>
      <c r="CC717" s="714"/>
      <c r="CD717" s="759"/>
      <c r="CE717" s="714"/>
      <c r="CF717" s="765"/>
      <c r="CG717" s="765"/>
      <c r="CH717" s="765"/>
      <c r="CI717" s="765"/>
      <c r="CJ717" s="765"/>
      <c r="CK717" s="765"/>
      <c r="CL717" s="714"/>
      <c r="CM717" s="714"/>
      <c r="CN717" s="714"/>
      <c r="CO717" s="714"/>
      <c r="CP717" s="714"/>
      <c r="CQ717" s="714"/>
      <c r="CR717" s="714"/>
      <c r="CS717" s="714"/>
      <c r="CT717" s="766"/>
      <c r="CU717" s="766"/>
      <c r="CV717" s="766"/>
    </row>
    <row r="718" ht="15.75" customHeight="1">
      <c r="A718" s="714"/>
      <c r="B718" s="760"/>
      <c r="C718" s="593"/>
      <c r="D718" s="593"/>
      <c r="E718" s="593"/>
      <c r="F718" s="593"/>
      <c r="G718" s="761"/>
      <c r="H718" s="761"/>
      <c r="I718" s="761"/>
      <c r="J718" s="761"/>
      <c r="K718" s="761"/>
      <c r="L718" s="761"/>
      <c r="M718" s="762"/>
      <c r="N718" s="714"/>
      <c r="O718" s="714"/>
      <c r="P718" s="714"/>
      <c r="Q718" s="714"/>
      <c r="R718" s="714"/>
      <c r="S718" s="714"/>
      <c r="T718" s="763"/>
      <c r="U718" s="714"/>
      <c r="V718" s="762"/>
      <c r="W718" s="714"/>
      <c r="X718" s="762"/>
      <c r="Y718" s="762"/>
      <c r="Z718" s="762"/>
      <c r="AA718" s="714"/>
      <c r="AB718" s="762"/>
      <c r="AC718" s="714"/>
      <c r="AD718" s="714"/>
      <c r="AE718" s="714"/>
      <c r="AF718" s="714"/>
      <c r="AG718" s="714"/>
      <c r="AH718" s="714"/>
      <c r="AI718" s="714"/>
      <c r="AJ718" s="714"/>
      <c r="AK718" s="714"/>
      <c r="AL718" s="761"/>
      <c r="AM718" s="762"/>
      <c r="AN718" s="762"/>
      <c r="AO718" s="761"/>
      <c r="AP718" s="761"/>
      <c r="AQ718" s="762"/>
      <c r="AR718" s="593"/>
      <c r="AS718" s="714"/>
      <c r="AT718" s="714"/>
      <c r="AU718" s="714"/>
      <c r="AV718" s="714"/>
      <c r="AW718" s="714"/>
      <c r="AX718" s="593"/>
      <c r="AY718" s="714"/>
      <c r="AZ718" s="714"/>
      <c r="BA718" s="714"/>
      <c r="BB718" s="714"/>
      <c r="BC718" s="714"/>
      <c r="BD718" s="593"/>
      <c r="BE718" s="714"/>
      <c r="BF718" s="714"/>
      <c r="BG718" s="714"/>
      <c r="BH718" s="714"/>
      <c r="BI718" s="714"/>
      <c r="BJ718" s="714"/>
      <c r="BK718" s="593"/>
      <c r="BL718" s="714"/>
      <c r="BM718" s="714"/>
      <c r="BN718" s="714"/>
      <c r="BO718" s="714"/>
      <c r="BP718" s="714"/>
      <c r="BQ718" s="593"/>
      <c r="BR718" s="593"/>
      <c r="BS718" s="714"/>
      <c r="BT718" s="714"/>
      <c r="BU718" s="714"/>
      <c r="BV718" s="714"/>
      <c r="BW718" s="593"/>
      <c r="BX718" s="714"/>
      <c r="BY718" s="714"/>
      <c r="BZ718" s="714"/>
      <c r="CA718" s="714"/>
      <c r="CB718" s="714"/>
      <c r="CC718" s="714"/>
      <c r="CD718" s="759"/>
      <c r="CE718" s="714"/>
      <c r="CF718" s="765"/>
      <c r="CG718" s="765"/>
      <c r="CH718" s="765"/>
      <c r="CI718" s="765"/>
      <c r="CJ718" s="765"/>
      <c r="CK718" s="765"/>
      <c r="CL718" s="714"/>
      <c r="CM718" s="714"/>
      <c r="CN718" s="714"/>
      <c r="CO718" s="714"/>
      <c r="CP718" s="714"/>
      <c r="CQ718" s="714"/>
      <c r="CR718" s="714"/>
      <c r="CS718" s="714"/>
      <c r="CT718" s="766"/>
      <c r="CU718" s="766"/>
      <c r="CV718" s="766"/>
    </row>
    <row r="719" ht="15.75" customHeight="1">
      <c r="A719" s="714"/>
      <c r="B719" s="760"/>
      <c r="C719" s="593"/>
      <c r="D719" s="593"/>
      <c r="E719" s="593"/>
      <c r="F719" s="593"/>
      <c r="G719" s="761"/>
      <c r="H719" s="761"/>
      <c r="I719" s="761"/>
      <c r="J719" s="761"/>
      <c r="K719" s="761"/>
      <c r="L719" s="761"/>
      <c r="M719" s="762"/>
      <c r="N719" s="714"/>
      <c r="O719" s="714"/>
      <c r="P719" s="714"/>
      <c r="Q719" s="714"/>
      <c r="R719" s="714"/>
      <c r="S719" s="714"/>
      <c r="T719" s="763"/>
      <c r="U719" s="714"/>
      <c r="V719" s="762"/>
      <c r="W719" s="714"/>
      <c r="X719" s="762"/>
      <c r="Y719" s="762"/>
      <c r="Z719" s="762"/>
      <c r="AA719" s="714"/>
      <c r="AB719" s="762"/>
      <c r="AC719" s="714"/>
      <c r="AD719" s="714"/>
      <c r="AE719" s="714"/>
      <c r="AF719" s="714"/>
      <c r="AG719" s="714"/>
      <c r="AH719" s="714"/>
      <c r="AI719" s="714"/>
      <c r="AJ719" s="714"/>
      <c r="AK719" s="714"/>
      <c r="AL719" s="761"/>
      <c r="AM719" s="762"/>
      <c r="AN719" s="762"/>
      <c r="AO719" s="761"/>
      <c r="AP719" s="761"/>
      <c r="AQ719" s="762"/>
      <c r="AR719" s="593"/>
      <c r="AS719" s="714"/>
      <c r="AT719" s="714"/>
      <c r="AU719" s="714"/>
      <c r="AV719" s="714"/>
      <c r="AW719" s="714"/>
      <c r="AX719" s="593"/>
      <c r="AY719" s="714"/>
      <c r="AZ719" s="714"/>
      <c r="BA719" s="714"/>
      <c r="BB719" s="714"/>
      <c r="BC719" s="714"/>
      <c r="BD719" s="593"/>
      <c r="BE719" s="714"/>
      <c r="BF719" s="714"/>
      <c r="BG719" s="714"/>
      <c r="BH719" s="714"/>
      <c r="BI719" s="714"/>
      <c r="BJ719" s="714"/>
      <c r="BK719" s="593"/>
      <c r="BL719" s="714"/>
      <c r="BM719" s="714"/>
      <c r="BN719" s="714"/>
      <c r="BO719" s="714"/>
      <c r="BP719" s="714"/>
      <c r="BQ719" s="593"/>
      <c r="BR719" s="593"/>
      <c r="BS719" s="714"/>
      <c r="BT719" s="714"/>
      <c r="BU719" s="714"/>
      <c r="BV719" s="714"/>
      <c r="BW719" s="593"/>
      <c r="BX719" s="714"/>
      <c r="BY719" s="714"/>
      <c r="BZ719" s="714"/>
      <c r="CA719" s="714"/>
      <c r="CB719" s="714"/>
      <c r="CC719" s="714"/>
      <c r="CD719" s="759"/>
      <c r="CE719" s="714"/>
      <c r="CF719" s="765"/>
      <c r="CG719" s="765"/>
      <c r="CH719" s="765"/>
      <c r="CI719" s="765"/>
      <c r="CJ719" s="765"/>
      <c r="CK719" s="765"/>
      <c r="CL719" s="714"/>
      <c r="CM719" s="714"/>
      <c r="CN719" s="714"/>
      <c r="CO719" s="714"/>
      <c r="CP719" s="714"/>
      <c r="CQ719" s="714"/>
      <c r="CR719" s="714"/>
      <c r="CS719" s="714"/>
      <c r="CT719" s="766"/>
      <c r="CU719" s="766"/>
      <c r="CV719" s="766"/>
    </row>
    <row r="720" ht="15.75" customHeight="1">
      <c r="A720" s="714"/>
      <c r="B720" s="760"/>
      <c r="C720" s="593"/>
      <c r="D720" s="593"/>
      <c r="E720" s="593"/>
      <c r="F720" s="593"/>
      <c r="G720" s="761"/>
      <c r="H720" s="761"/>
      <c r="I720" s="761"/>
      <c r="J720" s="761"/>
      <c r="K720" s="761"/>
      <c r="L720" s="761"/>
      <c r="M720" s="762"/>
      <c r="N720" s="714"/>
      <c r="O720" s="714"/>
      <c r="P720" s="714"/>
      <c r="Q720" s="714"/>
      <c r="R720" s="714"/>
      <c r="S720" s="714"/>
      <c r="T720" s="763"/>
      <c r="U720" s="714"/>
      <c r="V720" s="762"/>
      <c r="W720" s="714"/>
      <c r="X720" s="762"/>
      <c r="Y720" s="762"/>
      <c r="Z720" s="762"/>
      <c r="AA720" s="714"/>
      <c r="AB720" s="762"/>
      <c r="AC720" s="714"/>
      <c r="AD720" s="714"/>
      <c r="AE720" s="714"/>
      <c r="AF720" s="714"/>
      <c r="AG720" s="714"/>
      <c r="AH720" s="714"/>
      <c r="AI720" s="714"/>
      <c r="AJ720" s="714"/>
      <c r="AK720" s="714"/>
      <c r="AL720" s="761"/>
      <c r="AM720" s="762"/>
      <c r="AN720" s="762"/>
      <c r="AO720" s="761"/>
      <c r="AP720" s="761"/>
      <c r="AQ720" s="762"/>
      <c r="AR720" s="593"/>
      <c r="AS720" s="714"/>
      <c r="AT720" s="714"/>
      <c r="AU720" s="714"/>
      <c r="AV720" s="714"/>
      <c r="AW720" s="714"/>
      <c r="AX720" s="593"/>
      <c r="AY720" s="714"/>
      <c r="AZ720" s="714"/>
      <c r="BA720" s="714"/>
      <c r="BB720" s="714"/>
      <c r="BC720" s="714"/>
      <c r="BD720" s="593"/>
      <c r="BE720" s="714"/>
      <c r="BF720" s="714"/>
      <c r="BG720" s="714"/>
      <c r="BH720" s="714"/>
      <c r="BI720" s="714"/>
      <c r="BJ720" s="714"/>
      <c r="BK720" s="593"/>
      <c r="BL720" s="714"/>
      <c r="BM720" s="714"/>
      <c r="BN720" s="714"/>
      <c r="BO720" s="714"/>
      <c r="BP720" s="714"/>
      <c r="BQ720" s="593"/>
      <c r="BR720" s="593"/>
      <c r="BS720" s="714"/>
      <c r="BT720" s="714"/>
      <c r="BU720" s="714"/>
      <c r="BV720" s="714"/>
      <c r="BW720" s="593"/>
      <c r="BX720" s="714"/>
      <c r="BY720" s="714"/>
      <c r="BZ720" s="714"/>
      <c r="CA720" s="714"/>
      <c r="CB720" s="714"/>
      <c r="CC720" s="714"/>
      <c r="CD720" s="759"/>
      <c r="CE720" s="714"/>
      <c r="CF720" s="765"/>
      <c r="CG720" s="765"/>
      <c r="CH720" s="765"/>
      <c r="CI720" s="765"/>
      <c r="CJ720" s="765"/>
      <c r="CK720" s="765"/>
      <c r="CL720" s="714"/>
      <c r="CM720" s="714"/>
      <c r="CN720" s="714"/>
      <c r="CO720" s="714"/>
      <c r="CP720" s="714"/>
      <c r="CQ720" s="714"/>
      <c r="CR720" s="714"/>
      <c r="CS720" s="714"/>
      <c r="CT720" s="766"/>
      <c r="CU720" s="766"/>
      <c r="CV720" s="766"/>
    </row>
    <row r="721" ht="15.75" customHeight="1">
      <c r="A721" s="714"/>
      <c r="B721" s="760"/>
      <c r="C721" s="593"/>
      <c r="D721" s="593"/>
      <c r="E721" s="593"/>
      <c r="F721" s="593"/>
      <c r="G721" s="761"/>
      <c r="H721" s="761"/>
      <c r="I721" s="761"/>
      <c r="J721" s="761"/>
      <c r="K721" s="761"/>
      <c r="L721" s="761"/>
      <c r="M721" s="762"/>
      <c r="N721" s="714"/>
      <c r="O721" s="714"/>
      <c r="P721" s="714"/>
      <c r="Q721" s="714"/>
      <c r="R721" s="714"/>
      <c r="S721" s="714"/>
      <c r="T721" s="763"/>
      <c r="U721" s="714"/>
      <c r="V721" s="762"/>
      <c r="W721" s="714"/>
      <c r="X721" s="762"/>
      <c r="Y721" s="762"/>
      <c r="Z721" s="762"/>
      <c r="AA721" s="714"/>
      <c r="AB721" s="762"/>
      <c r="AC721" s="714"/>
      <c r="AD721" s="714"/>
      <c r="AE721" s="714"/>
      <c r="AF721" s="714"/>
      <c r="AG721" s="714"/>
      <c r="AH721" s="714"/>
      <c r="AI721" s="714"/>
      <c r="AJ721" s="714"/>
      <c r="AK721" s="714"/>
      <c r="AL721" s="761"/>
      <c r="AM721" s="762"/>
      <c r="AN721" s="762"/>
      <c r="AO721" s="761"/>
      <c r="AP721" s="761"/>
      <c r="AQ721" s="762"/>
      <c r="AR721" s="593"/>
      <c r="AS721" s="714"/>
      <c r="AT721" s="714"/>
      <c r="AU721" s="714"/>
      <c r="AV721" s="714"/>
      <c r="AW721" s="714"/>
      <c r="AX721" s="593"/>
      <c r="AY721" s="714"/>
      <c r="AZ721" s="714"/>
      <c r="BA721" s="714"/>
      <c r="BB721" s="714"/>
      <c r="BC721" s="714"/>
      <c r="BD721" s="593"/>
      <c r="BE721" s="714"/>
      <c r="BF721" s="714"/>
      <c r="BG721" s="714"/>
      <c r="BH721" s="714"/>
      <c r="BI721" s="714"/>
      <c r="BJ721" s="714"/>
      <c r="BK721" s="593"/>
      <c r="BL721" s="714"/>
      <c r="BM721" s="714"/>
      <c r="BN721" s="714"/>
      <c r="BO721" s="714"/>
      <c r="BP721" s="714"/>
      <c r="BQ721" s="593"/>
      <c r="BR721" s="593"/>
      <c r="BS721" s="714"/>
      <c r="BT721" s="714"/>
      <c r="BU721" s="714"/>
      <c r="BV721" s="714"/>
      <c r="BW721" s="593"/>
      <c r="BX721" s="714"/>
      <c r="BY721" s="714"/>
      <c r="BZ721" s="714"/>
      <c r="CA721" s="714"/>
      <c r="CB721" s="714"/>
      <c r="CC721" s="714"/>
      <c r="CD721" s="759"/>
      <c r="CE721" s="714"/>
      <c r="CF721" s="765"/>
      <c r="CG721" s="765"/>
      <c r="CH721" s="765"/>
      <c r="CI721" s="765"/>
      <c r="CJ721" s="765"/>
      <c r="CK721" s="765"/>
      <c r="CL721" s="714"/>
      <c r="CM721" s="714"/>
      <c r="CN721" s="714"/>
      <c r="CO721" s="714"/>
      <c r="CP721" s="714"/>
      <c r="CQ721" s="714"/>
      <c r="CR721" s="714"/>
      <c r="CS721" s="714"/>
      <c r="CT721" s="766"/>
      <c r="CU721" s="766"/>
      <c r="CV721" s="766"/>
    </row>
    <row r="722" ht="15.75" customHeight="1">
      <c r="A722" s="714"/>
      <c r="B722" s="760"/>
      <c r="C722" s="593"/>
      <c r="D722" s="593"/>
      <c r="E722" s="593"/>
      <c r="F722" s="593"/>
      <c r="G722" s="761"/>
      <c r="H722" s="761"/>
      <c r="I722" s="761"/>
      <c r="J722" s="761"/>
      <c r="K722" s="761"/>
      <c r="L722" s="761"/>
      <c r="M722" s="762"/>
      <c r="N722" s="714"/>
      <c r="O722" s="714"/>
      <c r="P722" s="714"/>
      <c r="Q722" s="714"/>
      <c r="R722" s="714"/>
      <c r="S722" s="714"/>
      <c r="T722" s="763"/>
      <c r="U722" s="714"/>
      <c r="V722" s="762"/>
      <c r="W722" s="714"/>
      <c r="X722" s="762"/>
      <c r="Y722" s="762"/>
      <c r="Z722" s="762"/>
      <c r="AA722" s="714"/>
      <c r="AB722" s="762"/>
      <c r="AC722" s="714"/>
      <c r="AD722" s="714"/>
      <c r="AE722" s="714"/>
      <c r="AF722" s="714"/>
      <c r="AG722" s="714"/>
      <c r="AH722" s="714"/>
      <c r="AI722" s="714"/>
      <c r="AJ722" s="714"/>
      <c r="AK722" s="714"/>
      <c r="AL722" s="761"/>
      <c r="AM722" s="762"/>
      <c r="AN722" s="762"/>
      <c r="AO722" s="761"/>
      <c r="AP722" s="761"/>
      <c r="AQ722" s="762"/>
      <c r="AR722" s="593"/>
      <c r="AS722" s="714"/>
      <c r="AT722" s="714"/>
      <c r="AU722" s="714"/>
      <c r="AV722" s="714"/>
      <c r="AW722" s="714"/>
      <c r="AX722" s="593"/>
      <c r="AY722" s="714"/>
      <c r="AZ722" s="714"/>
      <c r="BA722" s="714"/>
      <c r="BB722" s="714"/>
      <c r="BC722" s="714"/>
      <c r="BD722" s="593"/>
      <c r="BE722" s="714"/>
      <c r="BF722" s="714"/>
      <c r="BG722" s="714"/>
      <c r="BH722" s="714"/>
      <c r="BI722" s="714"/>
      <c r="BJ722" s="714"/>
      <c r="BK722" s="593"/>
      <c r="BL722" s="714"/>
      <c r="BM722" s="714"/>
      <c r="BN722" s="714"/>
      <c r="BO722" s="714"/>
      <c r="BP722" s="714"/>
      <c r="BQ722" s="593"/>
      <c r="BR722" s="593"/>
      <c r="BS722" s="714"/>
      <c r="BT722" s="714"/>
      <c r="BU722" s="714"/>
      <c r="BV722" s="714"/>
      <c r="BW722" s="593"/>
      <c r="BX722" s="714"/>
      <c r="BY722" s="714"/>
      <c r="BZ722" s="714"/>
      <c r="CA722" s="714"/>
      <c r="CB722" s="714"/>
      <c r="CC722" s="714"/>
      <c r="CD722" s="759"/>
      <c r="CE722" s="714"/>
      <c r="CF722" s="765"/>
      <c r="CG722" s="765"/>
      <c r="CH722" s="765"/>
      <c r="CI722" s="765"/>
      <c r="CJ722" s="765"/>
      <c r="CK722" s="765"/>
      <c r="CL722" s="714"/>
      <c r="CM722" s="714"/>
      <c r="CN722" s="714"/>
      <c r="CO722" s="714"/>
      <c r="CP722" s="714"/>
      <c r="CQ722" s="714"/>
      <c r="CR722" s="714"/>
      <c r="CS722" s="714"/>
      <c r="CT722" s="766"/>
      <c r="CU722" s="766"/>
      <c r="CV722" s="766"/>
    </row>
    <row r="723" ht="15.75" customHeight="1">
      <c r="A723" s="714"/>
      <c r="B723" s="760"/>
      <c r="C723" s="593"/>
      <c r="D723" s="593"/>
      <c r="E723" s="593"/>
      <c r="F723" s="593"/>
      <c r="G723" s="761"/>
      <c r="H723" s="761"/>
      <c r="I723" s="761"/>
      <c r="J723" s="761"/>
      <c r="K723" s="761"/>
      <c r="L723" s="761"/>
      <c r="M723" s="762"/>
      <c r="N723" s="714"/>
      <c r="O723" s="714"/>
      <c r="P723" s="714"/>
      <c r="Q723" s="714"/>
      <c r="R723" s="714"/>
      <c r="S723" s="714"/>
      <c r="T723" s="763"/>
      <c r="U723" s="714"/>
      <c r="V723" s="762"/>
      <c r="W723" s="714"/>
      <c r="X723" s="762"/>
      <c r="Y723" s="762"/>
      <c r="Z723" s="762"/>
      <c r="AA723" s="714"/>
      <c r="AB723" s="762"/>
      <c r="AC723" s="714"/>
      <c r="AD723" s="714"/>
      <c r="AE723" s="714"/>
      <c r="AF723" s="714"/>
      <c r="AG723" s="714"/>
      <c r="AH723" s="714"/>
      <c r="AI723" s="714"/>
      <c r="AJ723" s="714"/>
      <c r="AK723" s="714"/>
      <c r="AL723" s="761"/>
      <c r="AM723" s="762"/>
      <c r="AN723" s="762"/>
      <c r="AO723" s="761"/>
      <c r="AP723" s="761"/>
      <c r="AQ723" s="762"/>
      <c r="AR723" s="593"/>
      <c r="AS723" s="714"/>
      <c r="AT723" s="714"/>
      <c r="AU723" s="714"/>
      <c r="AV723" s="714"/>
      <c r="AW723" s="714"/>
      <c r="AX723" s="593"/>
      <c r="AY723" s="714"/>
      <c r="AZ723" s="714"/>
      <c r="BA723" s="714"/>
      <c r="BB723" s="714"/>
      <c r="BC723" s="714"/>
      <c r="BD723" s="593"/>
      <c r="BE723" s="714"/>
      <c r="BF723" s="714"/>
      <c r="BG723" s="714"/>
      <c r="BH723" s="714"/>
      <c r="BI723" s="714"/>
      <c r="BJ723" s="714"/>
      <c r="BK723" s="593"/>
      <c r="BL723" s="714"/>
      <c r="BM723" s="714"/>
      <c r="BN723" s="714"/>
      <c r="BO723" s="714"/>
      <c r="BP723" s="714"/>
      <c r="BQ723" s="593"/>
      <c r="BR723" s="593"/>
      <c r="BS723" s="714"/>
      <c r="BT723" s="714"/>
      <c r="BU723" s="714"/>
      <c r="BV723" s="714"/>
      <c r="BW723" s="593"/>
      <c r="BX723" s="714"/>
      <c r="BY723" s="714"/>
      <c r="BZ723" s="714"/>
      <c r="CA723" s="714"/>
      <c r="CB723" s="714"/>
      <c r="CC723" s="714"/>
      <c r="CD723" s="759"/>
      <c r="CE723" s="714"/>
      <c r="CF723" s="765"/>
      <c r="CG723" s="765"/>
      <c r="CH723" s="765"/>
      <c r="CI723" s="765"/>
      <c r="CJ723" s="765"/>
      <c r="CK723" s="765"/>
      <c r="CL723" s="714"/>
      <c r="CM723" s="714"/>
      <c r="CN723" s="714"/>
      <c r="CO723" s="714"/>
      <c r="CP723" s="714"/>
      <c r="CQ723" s="714"/>
      <c r="CR723" s="714"/>
      <c r="CS723" s="714"/>
      <c r="CT723" s="766"/>
      <c r="CU723" s="766"/>
      <c r="CV723" s="766"/>
    </row>
    <row r="724" ht="15.75" customHeight="1">
      <c r="A724" s="714"/>
      <c r="B724" s="760"/>
      <c r="C724" s="593"/>
      <c r="D724" s="593"/>
      <c r="E724" s="593"/>
      <c r="F724" s="593"/>
      <c r="G724" s="761"/>
      <c r="H724" s="761"/>
      <c r="I724" s="761"/>
      <c r="J724" s="761"/>
      <c r="K724" s="761"/>
      <c r="L724" s="761"/>
      <c r="M724" s="762"/>
      <c r="N724" s="714"/>
      <c r="O724" s="714"/>
      <c r="P724" s="714"/>
      <c r="Q724" s="714"/>
      <c r="R724" s="714"/>
      <c r="S724" s="714"/>
      <c r="T724" s="763"/>
      <c r="U724" s="714"/>
      <c r="V724" s="762"/>
      <c r="W724" s="714"/>
      <c r="X724" s="762"/>
      <c r="Y724" s="762"/>
      <c r="Z724" s="762"/>
      <c r="AA724" s="714"/>
      <c r="AB724" s="762"/>
      <c r="AC724" s="714"/>
      <c r="AD724" s="714"/>
      <c r="AE724" s="714"/>
      <c r="AF724" s="714"/>
      <c r="AG724" s="714"/>
      <c r="AH724" s="714"/>
      <c r="AI724" s="714"/>
      <c r="AJ724" s="714"/>
      <c r="AK724" s="714"/>
      <c r="AL724" s="761"/>
      <c r="AM724" s="762"/>
      <c r="AN724" s="762"/>
      <c r="AO724" s="761"/>
      <c r="AP724" s="761"/>
      <c r="AQ724" s="762"/>
      <c r="AR724" s="593"/>
      <c r="AS724" s="714"/>
      <c r="AT724" s="714"/>
      <c r="AU724" s="714"/>
      <c r="AV724" s="714"/>
      <c r="AW724" s="714"/>
      <c r="AX724" s="593"/>
      <c r="AY724" s="714"/>
      <c r="AZ724" s="714"/>
      <c r="BA724" s="714"/>
      <c r="BB724" s="714"/>
      <c r="BC724" s="714"/>
      <c r="BD724" s="593"/>
      <c r="BE724" s="714"/>
      <c r="BF724" s="714"/>
      <c r="BG724" s="714"/>
      <c r="BH724" s="714"/>
      <c r="BI724" s="714"/>
      <c r="BJ724" s="714"/>
      <c r="BK724" s="593"/>
      <c r="BL724" s="714"/>
      <c r="BM724" s="714"/>
      <c r="BN724" s="714"/>
      <c r="BO724" s="714"/>
      <c r="BP724" s="714"/>
      <c r="BQ724" s="593"/>
      <c r="BR724" s="593"/>
      <c r="BS724" s="714"/>
      <c r="BT724" s="714"/>
      <c r="BU724" s="714"/>
      <c r="BV724" s="714"/>
      <c r="BW724" s="593"/>
      <c r="BX724" s="714"/>
      <c r="BY724" s="714"/>
      <c r="BZ724" s="714"/>
      <c r="CA724" s="714"/>
      <c r="CB724" s="714"/>
      <c r="CC724" s="714"/>
      <c r="CD724" s="759"/>
      <c r="CE724" s="714"/>
      <c r="CF724" s="765"/>
      <c r="CG724" s="765"/>
      <c r="CH724" s="765"/>
      <c r="CI724" s="765"/>
      <c r="CJ724" s="765"/>
      <c r="CK724" s="765"/>
      <c r="CL724" s="714"/>
      <c r="CM724" s="714"/>
      <c r="CN724" s="714"/>
      <c r="CO724" s="714"/>
      <c r="CP724" s="714"/>
      <c r="CQ724" s="714"/>
      <c r="CR724" s="714"/>
      <c r="CS724" s="714"/>
      <c r="CT724" s="766"/>
      <c r="CU724" s="766"/>
      <c r="CV724" s="766"/>
    </row>
    <row r="725" ht="15.75" customHeight="1">
      <c r="A725" s="714"/>
      <c r="B725" s="760"/>
      <c r="C725" s="593"/>
      <c r="D725" s="593"/>
      <c r="E725" s="593"/>
      <c r="F725" s="593"/>
      <c r="G725" s="761"/>
      <c r="H725" s="761"/>
      <c r="I725" s="761"/>
      <c r="J725" s="761"/>
      <c r="K725" s="761"/>
      <c r="L725" s="761"/>
      <c r="M725" s="762"/>
      <c r="N725" s="714"/>
      <c r="O725" s="714"/>
      <c r="P725" s="714"/>
      <c r="Q725" s="714"/>
      <c r="R725" s="714"/>
      <c r="S725" s="714"/>
      <c r="T725" s="763"/>
      <c r="U725" s="714"/>
      <c r="V725" s="762"/>
      <c r="W725" s="714"/>
      <c r="X725" s="762"/>
      <c r="Y725" s="762"/>
      <c r="Z725" s="762"/>
      <c r="AA725" s="714"/>
      <c r="AB725" s="762"/>
      <c r="AC725" s="714"/>
      <c r="AD725" s="714"/>
      <c r="AE725" s="714"/>
      <c r="AF725" s="714"/>
      <c r="AG725" s="714"/>
      <c r="AH725" s="714"/>
      <c r="AI725" s="714"/>
      <c r="AJ725" s="714"/>
      <c r="AK725" s="714"/>
      <c r="AL725" s="761"/>
      <c r="AM725" s="762"/>
      <c r="AN725" s="762"/>
      <c r="AO725" s="761"/>
      <c r="AP725" s="761"/>
      <c r="AQ725" s="762"/>
      <c r="AR725" s="593"/>
      <c r="AS725" s="714"/>
      <c r="AT725" s="714"/>
      <c r="AU725" s="714"/>
      <c r="AV725" s="714"/>
      <c r="AW725" s="714"/>
      <c r="AX725" s="593"/>
      <c r="AY725" s="714"/>
      <c r="AZ725" s="714"/>
      <c r="BA725" s="714"/>
      <c r="BB725" s="714"/>
      <c r="BC725" s="714"/>
      <c r="BD725" s="593"/>
      <c r="BE725" s="714"/>
      <c r="BF725" s="714"/>
      <c r="BG725" s="714"/>
      <c r="BH725" s="714"/>
      <c r="BI725" s="714"/>
      <c r="BJ725" s="714"/>
      <c r="BK725" s="593"/>
      <c r="BL725" s="714"/>
      <c r="BM725" s="714"/>
      <c r="BN725" s="714"/>
      <c r="BO725" s="714"/>
      <c r="BP725" s="714"/>
      <c r="BQ725" s="593"/>
      <c r="BR725" s="593"/>
      <c r="BS725" s="714"/>
      <c r="BT725" s="714"/>
      <c r="BU725" s="714"/>
      <c r="BV725" s="714"/>
      <c r="BW725" s="593"/>
      <c r="BX725" s="714"/>
      <c r="BY725" s="714"/>
      <c r="BZ725" s="714"/>
      <c r="CA725" s="714"/>
      <c r="CB725" s="714"/>
      <c r="CC725" s="714"/>
      <c r="CD725" s="759"/>
      <c r="CE725" s="714"/>
      <c r="CF725" s="765"/>
      <c r="CG725" s="765"/>
      <c r="CH725" s="765"/>
      <c r="CI725" s="765"/>
      <c r="CJ725" s="765"/>
      <c r="CK725" s="765"/>
      <c r="CL725" s="714"/>
      <c r="CM725" s="714"/>
      <c r="CN725" s="714"/>
      <c r="CO725" s="714"/>
      <c r="CP725" s="714"/>
      <c r="CQ725" s="714"/>
      <c r="CR725" s="714"/>
      <c r="CS725" s="714"/>
      <c r="CT725" s="766"/>
      <c r="CU725" s="766"/>
      <c r="CV725" s="766"/>
    </row>
    <row r="726" ht="15.75" customHeight="1">
      <c r="A726" s="714"/>
      <c r="B726" s="760"/>
      <c r="C726" s="593"/>
      <c r="D726" s="593"/>
      <c r="E726" s="593"/>
      <c r="F726" s="593"/>
      <c r="G726" s="761"/>
      <c r="H726" s="761"/>
      <c r="I726" s="761"/>
      <c r="J726" s="761"/>
      <c r="K726" s="761"/>
      <c r="L726" s="761"/>
      <c r="M726" s="762"/>
      <c r="N726" s="714"/>
      <c r="O726" s="714"/>
      <c r="P726" s="714"/>
      <c r="Q726" s="714"/>
      <c r="R726" s="714"/>
      <c r="S726" s="714"/>
      <c r="T726" s="763"/>
      <c r="U726" s="714"/>
      <c r="V726" s="762"/>
      <c r="W726" s="714"/>
      <c r="X726" s="762"/>
      <c r="Y726" s="762"/>
      <c r="Z726" s="762"/>
      <c r="AA726" s="714"/>
      <c r="AB726" s="762"/>
      <c r="AC726" s="714"/>
      <c r="AD726" s="714"/>
      <c r="AE726" s="714"/>
      <c r="AF726" s="714"/>
      <c r="AG726" s="714"/>
      <c r="AH726" s="714"/>
      <c r="AI726" s="714"/>
      <c r="AJ726" s="714"/>
      <c r="AK726" s="714"/>
      <c r="AL726" s="761"/>
      <c r="AM726" s="762"/>
      <c r="AN726" s="762"/>
      <c r="AO726" s="761"/>
      <c r="AP726" s="761"/>
      <c r="AQ726" s="762"/>
      <c r="AR726" s="593"/>
      <c r="AS726" s="714"/>
      <c r="AT726" s="714"/>
      <c r="AU726" s="714"/>
      <c r="AV726" s="714"/>
      <c r="AW726" s="714"/>
      <c r="AX726" s="593"/>
      <c r="AY726" s="714"/>
      <c r="AZ726" s="714"/>
      <c r="BA726" s="714"/>
      <c r="BB726" s="714"/>
      <c r="BC726" s="714"/>
      <c r="BD726" s="593"/>
      <c r="BE726" s="714"/>
      <c r="BF726" s="714"/>
      <c r="BG726" s="714"/>
      <c r="BH726" s="714"/>
      <c r="BI726" s="714"/>
      <c r="BJ726" s="714"/>
      <c r="BK726" s="593"/>
      <c r="BL726" s="714"/>
      <c r="BM726" s="714"/>
      <c r="BN726" s="714"/>
      <c r="BO726" s="714"/>
      <c r="BP726" s="714"/>
      <c r="BQ726" s="593"/>
      <c r="BR726" s="593"/>
      <c r="BS726" s="714"/>
      <c r="BT726" s="714"/>
      <c r="BU726" s="714"/>
      <c r="BV726" s="714"/>
      <c r="BW726" s="593"/>
      <c r="BX726" s="714"/>
      <c r="BY726" s="714"/>
      <c r="BZ726" s="714"/>
      <c r="CA726" s="714"/>
      <c r="CB726" s="714"/>
      <c r="CC726" s="714"/>
      <c r="CD726" s="759"/>
      <c r="CE726" s="714"/>
      <c r="CF726" s="765"/>
      <c r="CG726" s="765"/>
      <c r="CH726" s="765"/>
      <c r="CI726" s="765"/>
      <c r="CJ726" s="765"/>
      <c r="CK726" s="765"/>
      <c r="CL726" s="714"/>
      <c r="CM726" s="714"/>
      <c r="CN726" s="714"/>
      <c r="CO726" s="714"/>
      <c r="CP726" s="714"/>
      <c r="CQ726" s="714"/>
      <c r="CR726" s="714"/>
      <c r="CS726" s="714"/>
      <c r="CT726" s="766"/>
      <c r="CU726" s="766"/>
      <c r="CV726" s="766"/>
    </row>
    <row r="727" ht="15.75" customHeight="1">
      <c r="A727" s="714"/>
      <c r="B727" s="760"/>
      <c r="C727" s="593"/>
      <c r="D727" s="593"/>
      <c r="E727" s="593"/>
      <c r="F727" s="593"/>
      <c r="G727" s="761"/>
      <c r="H727" s="761"/>
      <c r="I727" s="761"/>
      <c r="J727" s="761"/>
      <c r="K727" s="761"/>
      <c r="L727" s="761"/>
      <c r="M727" s="762"/>
      <c r="N727" s="714"/>
      <c r="O727" s="714"/>
      <c r="P727" s="714"/>
      <c r="Q727" s="714"/>
      <c r="R727" s="714"/>
      <c r="S727" s="714"/>
      <c r="T727" s="763"/>
      <c r="U727" s="714"/>
      <c r="V727" s="762"/>
      <c r="W727" s="714"/>
      <c r="X727" s="762"/>
      <c r="Y727" s="762"/>
      <c r="Z727" s="762"/>
      <c r="AA727" s="714"/>
      <c r="AB727" s="762"/>
      <c r="AC727" s="714"/>
      <c r="AD727" s="714"/>
      <c r="AE727" s="714"/>
      <c r="AF727" s="714"/>
      <c r="AG727" s="714"/>
      <c r="AH727" s="714"/>
      <c r="AI727" s="714"/>
      <c r="AJ727" s="714"/>
      <c r="AK727" s="714"/>
      <c r="AL727" s="761"/>
      <c r="AM727" s="762"/>
      <c r="AN727" s="762"/>
      <c r="AO727" s="761"/>
      <c r="AP727" s="761"/>
      <c r="AQ727" s="762"/>
      <c r="AR727" s="593"/>
      <c r="AS727" s="714"/>
      <c r="AT727" s="714"/>
      <c r="AU727" s="714"/>
      <c r="AV727" s="714"/>
      <c r="AW727" s="714"/>
      <c r="AX727" s="593"/>
      <c r="AY727" s="714"/>
      <c r="AZ727" s="714"/>
      <c r="BA727" s="714"/>
      <c r="BB727" s="714"/>
      <c r="BC727" s="714"/>
      <c r="BD727" s="593"/>
      <c r="BE727" s="714"/>
      <c r="BF727" s="714"/>
      <c r="BG727" s="714"/>
      <c r="BH727" s="714"/>
      <c r="BI727" s="714"/>
      <c r="BJ727" s="714"/>
      <c r="BK727" s="593"/>
      <c r="BL727" s="714"/>
      <c r="BM727" s="714"/>
      <c r="BN727" s="714"/>
      <c r="BO727" s="714"/>
      <c r="BP727" s="714"/>
      <c r="BQ727" s="593"/>
      <c r="BR727" s="593"/>
      <c r="BS727" s="714"/>
      <c r="BT727" s="714"/>
      <c r="BU727" s="714"/>
      <c r="BV727" s="714"/>
      <c r="BW727" s="593"/>
      <c r="BX727" s="714"/>
      <c r="BY727" s="714"/>
      <c r="BZ727" s="714"/>
      <c r="CA727" s="714"/>
      <c r="CB727" s="714"/>
      <c r="CC727" s="714"/>
      <c r="CD727" s="759"/>
      <c r="CE727" s="714"/>
      <c r="CF727" s="765"/>
      <c r="CG727" s="765"/>
      <c r="CH727" s="765"/>
      <c r="CI727" s="765"/>
      <c r="CJ727" s="765"/>
      <c r="CK727" s="765"/>
      <c r="CL727" s="714"/>
      <c r="CM727" s="714"/>
      <c r="CN727" s="714"/>
      <c r="CO727" s="714"/>
      <c r="CP727" s="714"/>
      <c r="CQ727" s="714"/>
      <c r="CR727" s="714"/>
      <c r="CS727" s="714"/>
      <c r="CT727" s="766"/>
      <c r="CU727" s="766"/>
      <c r="CV727" s="766"/>
    </row>
    <row r="728" ht="15.75" customHeight="1">
      <c r="A728" s="714"/>
      <c r="B728" s="760"/>
      <c r="C728" s="593"/>
      <c r="D728" s="593"/>
      <c r="E728" s="593"/>
      <c r="F728" s="593"/>
      <c r="G728" s="761"/>
      <c r="H728" s="761"/>
      <c r="I728" s="761"/>
      <c r="J728" s="761"/>
      <c r="K728" s="761"/>
      <c r="L728" s="761"/>
      <c r="M728" s="762"/>
      <c r="N728" s="714"/>
      <c r="O728" s="714"/>
      <c r="P728" s="714"/>
      <c r="Q728" s="714"/>
      <c r="R728" s="714"/>
      <c r="S728" s="714"/>
      <c r="T728" s="763"/>
      <c r="U728" s="714"/>
      <c r="V728" s="762"/>
      <c r="W728" s="714"/>
      <c r="X728" s="762"/>
      <c r="Y728" s="762"/>
      <c r="Z728" s="762"/>
      <c r="AA728" s="714"/>
      <c r="AB728" s="762"/>
      <c r="AC728" s="714"/>
      <c r="AD728" s="714"/>
      <c r="AE728" s="714"/>
      <c r="AF728" s="714"/>
      <c r="AG728" s="714"/>
      <c r="AH728" s="714"/>
      <c r="AI728" s="714"/>
      <c r="AJ728" s="714"/>
      <c r="AK728" s="714"/>
      <c r="AL728" s="761"/>
      <c r="AM728" s="762"/>
      <c r="AN728" s="762"/>
      <c r="AO728" s="761"/>
      <c r="AP728" s="761"/>
      <c r="AQ728" s="762"/>
      <c r="AR728" s="593"/>
      <c r="AS728" s="714"/>
      <c r="AT728" s="714"/>
      <c r="AU728" s="714"/>
      <c r="AV728" s="714"/>
      <c r="AW728" s="714"/>
      <c r="AX728" s="593"/>
      <c r="AY728" s="714"/>
      <c r="AZ728" s="714"/>
      <c r="BA728" s="714"/>
      <c r="BB728" s="714"/>
      <c r="BC728" s="714"/>
      <c r="BD728" s="593"/>
      <c r="BE728" s="714"/>
      <c r="BF728" s="714"/>
      <c r="BG728" s="714"/>
      <c r="BH728" s="714"/>
      <c r="BI728" s="714"/>
      <c r="BJ728" s="714"/>
      <c r="BK728" s="593"/>
      <c r="BL728" s="714"/>
      <c r="BM728" s="714"/>
      <c r="BN728" s="714"/>
      <c r="BO728" s="714"/>
      <c r="BP728" s="714"/>
      <c r="BQ728" s="593"/>
      <c r="BR728" s="593"/>
      <c r="BS728" s="714"/>
      <c r="BT728" s="714"/>
      <c r="BU728" s="714"/>
      <c r="BV728" s="714"/>
      <c r="BW728" s="593"/>
      <c r="BX728" s="714"/>
      <c r="BY728" s="714"/>
      <c r="BZ728" s="714"/>
      <c r="CA728" s="714"/>
      <c r="CB728" s="714"/>
      <c r="CC728" s="714"/>
      <c r="CD728" s="759"/>
      <c r="CE728" s="714"/>
      <c r="CF728" s="765"/>
      <c r="CG728" s="765"/>
      <c r="CH728" s="765"/>
      <c r="CI728" s="765"/>
      <c r="CJ728" s="765"/>
      <c r="CK728" s="765"/>
      <c r="CL728" s="714"/>
      <c r="CM728" s="714"/>
      <c r="CN728" s="714"/>
      <c r="CO728" s="714"/>
      <c r="CP728" s="714"/>
      <c r="CQ728" s="714"/>
      <c r="CR728" s="714"/>
      <c r="CS728" s="714"/>
      <c r="CT728" s="766"/>
      <c r="CU728" s="766"/>
      <c r="CV728" s="766"/>
    </row>
    <row r="729" ht="15.75" customHeight="1">
      <c r="A729" s="714"/>
      <c r="B729" s="760"/>
      <c r="C729" s="593"/>
      <c r="D729" s="593"/>
      <c r="E729" s="593"/>
      <c r="F729" s="593"/>
      <c r="G729" s="761"/>
      <c r="H729" s="761"/>
      <c r="I729" s="761"/>
      <c r="J729" s="761"/>
      <c r="K729" s="761"/>
      <c r="L729" s="761"/>
      <c r="M729" s="762"/>
      <c r="N729" s="714"/>
      <c r="O729" s="714"/>
      <c r="P729" s="714"/>
      <c r="Q729" s="714"/>
      <c r="R729" s="714"/>
      <c r="S729" s="714"/>
      <c r="T729" s="763"/>
      <c r="U729" s="714"/>
      <c r="V729" s="762"/>
      <c r="W729" s="714"/>
      <c r="X729" s="762"/>
      <c r="Y729" s="762"/>
      <c r="Z729" s="762"/>
      <c r="AA729" s="714"/>
      <c r="AB729" s="762"/>
      <c r="AC729" s="714"/>
      <c r="AD729" s="714"/>
      <c r="AE729" s="714"/>
      <c r="AF729" s="714"/>
      <c r="AG729" s="714"/>
      <c r="AH729" s="714"/>
      <c r="AI729" s="714"/>
      <c r="AJ729" s="714"/>
      <c r="AK729" s="714"/>
      <c r="AL729" s="761"/>
      <c r="AM729" s="762"/>
      <c r="AN729" s="762"/>
      <c r="AO729" s="761"/>
      <c r="AP729" s="761"/>
      <c r="AQ729" s="762"/>
      <c r="AR729" s="593"/>
      <c r="AS729" s="714"/>
      <c r="AT729" s="714"/>
      <c r="AU729" s="714"/>
      <c r="AV729" s="714"/>
      <c r="AW729" s="714"/>
      <c r="AX729" s="593"/>
      <c r="AY729" s="714"/>
      <c r="AZ729" s="714"/>
      <c r="BA729" s="714"/>
      <c r="BB729" s="714"/>
      <c r="BC729" s="714"/>
      <c r="BD729" s="593"/>
      <c r="BE729" s="714"/>
      <c r="BF729" s="714"/>
      <c r="BG729" s="714"/>
      <c r="BH729" s="714"/>
      <c r="BI729" s="714"/>
      <c r="BJ729" s="714"/>
      <c r="BK729" s="593"/>
      <c r="BL729" s="714"/>
      <c r="BM729" s="714"/>
      <c r="BN729" s="714"/>
      <c r="BO729" s="714"/>
      <c r="BP729" s="714"/>
      <c r="BQ729" s="593"/>
      <c r="BR729" s="593"/>
      <c r="BS729" s="714"/>
      <c r="BT729" s="714"/>
      <c r="BU729" s="714"/>
      <c r="BV729" s="714"/>
      <c r="BW729" s="593"/>
      <c r="BX729" s="714"/>
      <c r="BY729" s="714"/>
      <c r="BZ729" s="714"/>
      <c r="CA729" s="714"/>
      <c r="CB729" s="714"/>
      <c r="CC729" s="714"/>
      <c r="CD729" s="759"/>
      <c r="CE729" s="714"/>
      <c r="CF729" s="765"/>
      <c r="CG729" s="765"/>
      <c r="CH729" s="765"/>
      <c r="CI729" s="765"/>
      <c r="CJ729" s="765"/>
      <c r="CK729" s="765"/>
      <c r="CL729" s="714"/>
      <c r="CM729" s="714"/>
      <c r="CN729" s="714"/>
      <c r="CO729" s="714"/>
      <c r="CP729" s="714"/>
      <c r="CQ729" s="714"/>
      <c r="CR729" s="714"/>
      <c r="CS729" s="714"/>
      <c r="CT729" s="766"/>
      <c r="CU729" s="766"/>
      <c r="CV729" s="766"/>
    </row>
    <row r="730" ht="15.75" customHeight="1">
      <c r="A730" s="714"/>
      <c r="B730" s="760"/>
      <c r="C730" s="593"/>
      <c r="D730" s="593"/>
      <c r="E730" s="593"/>
      <c r="F730" s="593"/>
      <c r="G730" s="761"/>
      <c r="H730" s="761"/>
      <c r="I730" s="761"/>
      <c r="J730" s="761"/>
      <c r="K730" s="761"/>
      <c r="L730" s="761"/>
      <c r="M730" s="762"/>
      <c r="N730" s="714"/>
      <c r="O730" s="714"/>
      <c r="P730" s="714"/>
      <c r="Q730" s="714"/>
      <c r="R730" s="714"/>
      <c r="S730" s="714"/>
      <c r="T730" s="763"/>
      <c r="U730" s="714"/>
      <c r="V730" s="762"/>
      <c r="W730" s="714"/>
      <c r="X730" s="762"/>
      <c r="Y730" s="762"/>
      <c r="Z730" s="762"/>
      <c r="AA730" s="714"/>
      <c r="AB730" s="762"/>
      <c r="AC730" s="714"/>
      <c r="AD730" s="714"/>
      <c r="AE730" s="714"/>
      <c r="AF730" s="714"/>
      <c r="AG730" s="714"/>
      <c r="AH730" s="714"/>
      <c r="AI730" s="714"/>
      <c r="AJ730" s="714"/>
      <c r="AK730" s="714"/>
      <c r="AL730" s="761"/>
      <c r="AM730" s="762"/>
      <c r="AN730" s="762"/>
      <c r="AO730" s="761"/>
      <c r="AP730" s="761"/>
      <c r="AQ730" s="762"/>
      <c r="AR730" s="593"/>
      <c r="AS730" s="714"/>
      <c r="AT730" s="714"/>
      <c r="AU730" s="714"/>
      <c r="AV730" s="714"/>
      <c r="AW730" s="714"/>
      <c r="AX730" s="593"/>
      <c r="AY730" s="714"/>
      <c r="AZ730" s="714"/>
      <c r="BA730" s="714"/>
      <c r="BB730" s="714"/>
      <c r="BC730" s="714"/>
      <c r="BD730" s="593"/>
      <c r="BE730" s="714"/>
      <c r="BF730" s="714"/>
      <c r="BG730" s="714"/>
      <c r="BH730" s="714"/>
      <c r="BI730" s="714"/>
      <c r="BJ730" s="714"/>
      <c r="BK730" s="593"/>
      <c r="BL730" s="714"/>
      <c r="BM730" s="714"/>
      <c r="BN730" s="714"/>
      <c r="BO730" s="714"/>
      <c r="BP730" s="714"/>
      <c r="BQ730" s="593"/>
      <c r="BR730" s="593"/>
      <c r="BS730" s="714"/>
      <c r="BT730" s="714"/>
      <c r="BU730" s="714"/>
      <c r="BV730" s="714"/>
      <c r="BW730" s="593"/>
      <c r="BX730" s="714"/>
      <c r="BY730" s="714"/>
      <c r="BZ730" s="714"/>
      <c r="CA730" s="714"/>
      <c r="CB730" s="714"/>
      <c r="CC730" s="714"/>
      <c r="CD730" s="759"/>
      <c r="CE730" s="714"/>
      <c r="CF730" s="765"/>
      <c r="CG730" s="765"/>
      <c r="CH730" s="765"/>
      <c r="CI730" s="765"/>
      <c r="CJ730" s="765"/>
      <c r="CK730" s="765"/>
      <c r="CL730" s="714"/>
      <c r="CM730" s="714"/>
      <c r="CN730" s="714"/>
      <c r="CO730" s="714"/>
      <c r="CP730" s="714"/>
      <c r="CQ730" s="714"/>
      <c r="CR730" s="714"/>
      <c r="CS730" s="714"/>
      <c r="CT730" s="766"/>
      <c r="CU730" s="766"/>
      <c r="CV730" s="766"/>
    </row>
    <row r="731" ht="15.75" customHeight="1">
      <c r="A731" s="714"/>
      <c r="B731" s="760"/>
      <c r="C731" s="593"/>
      <c r="D731" s="593"/>
      <c r="E731" s="593"/>
      <c r="F731" s="593"/>
      <c r="G731" s="761"/>
      <c r="H731" s="761"/>
      <c r="I731" s="761"/>
      <c r="J731" s="761"/>
      <c r="K731" s="761"/>
      <c r="L731" s="761"/>
      <c r="M731" s="762"/>
      <c r="N731" s="714"/>
      <c r="O731" s="714"/>
      <c r="P731" s="714"/>
      <c r="Q731" s="714"/>
      <c r="R731" s="714"/>
      <c r="S731" s="714"/>
      <c r="T731" s="763"/>
      <c r="U731" s="714"/>
      <c r="V731" s="762"/>
      <c r="W731" s="714"/>
      <c r="X731" s="762"/>
      <c r="Y731" s="762"/>
      <c r="Z731" s="762"/>
      <c r="AA731" s="714"/>
      <c r="AB731" s="762"/>
      <c r="AC731" s="714"/>
      <c r="AD731" s="714"/>
      <c r="AE731" s="714"/>
      <c r="AF731" s="714"/>
      <c r="AG731" s="714"/>
      <c r="AH731" s="714"/>
      <c r="AI731" s="714"/>
      <c r="AJ731" s="714"/>
      <c r="AK731" s="714"/>
      <c r="AL731" s="761"/>
      <c r="AM731" s="762"/>
      <c r="AN731" s="762"/>
      <c r="AO731" s="761"/>
      <c r="AP731" s="761"/>
      <c r="AQ731" s="762"/>
      <c r="AR731" s="593"/>
      <c r="AS731" s="714"/>
      <c r="AT731" s="714"/>
      <c r="AU731" s="714"/>
      <c r="AV731" s="714"/>
      <c r="AW731" s="714"/>
      <c r="AX731" s="593"/>
      <c r="AY731" s="714"/>
      <c r="AZ731" s="714"/>
      <c r="BA731" s="714"/>
      <c r="BB731" s="714"/>
      <c r="BC731" s="714"/>
      <c r="BD731" s="593"/>
      <c r="BE731" s="714"/>
      <c r="BF731" s="714"/>
      <c r="BG731" s="714"/>
      <c r="BH731" s="714"/>
      <c r="BI731" s="714"/>
      <c r="BJ731" s="714"/>
      <c r="BK731" s="593"/>
      <c r="BL731" s="714"/>
      <c r="BM731" s="714"/>
      <c r="BN731" s="714"/>
      <c r="BO731" s="714"/>
      <c r="BP731" s="714"/>
      <c r="BQ731" s="593"/>
      <c r="BR731" s="593"/>
      <c r="BS731" s="714"/>
      <c r="BT731" s="714"/>
      <c r="BU731" s="714"/>
      <c r="BV731" s="714"/>
      <c r="BW731" s="593"/>
      <c r="BX731" s="714"/>
      <c r="BY731" s="714"/>
      <c r="BZ731" s="714"/>
      <c r="CA731" s="714"/>
      <c r="CB731" s="714"/>
      <c r="CC731" s="714"/>
      <c r="CD731" s="759"/>
      <c r="CE731" s="714"/>
      <c r="CF731" s="765"/>
      <c r="CG731" s="765"/>
      <c r="CH731" s="765"/>
      <c r="CI731" s="765"/>
      <c r="CJ731" s="765"/>
      <c r="CK731" s="765"/>
      <c r="CL731" s="714"/>
      <c r="CM731" s="714"/>
      <c r="CN731" s="714"/>
      <c r="CO731" s="714"/>
      <c r="CP731" s="714"/>
      <c r="CQ731" s="714"/>
      <c r="CR731" s="714"/>
      <c r="CS731" s="714"/>
      <c r="CT731" s="766"/>
      <c r="CU731" s="766"/>
      <c r="CV731" s="766"/>
    </row>
    <row r="732" ht="15.75" customHeight="1">
      <c r="A732" s="714"/>
      <c r="B732" s="760"/>
      <c r="C732" s="593"/>
      <c r="D732" s="593"/>
      <c r="E732" s="593"/>
      <c r="F732" s="593"/>
      <c r="G732" s="761"/>
      <c r="H732" s="761"/>
      <c r="I732" s="761"/>
      <c r="J732" s="761"/>
      <c r="K732" s="761"/>
      <c r="L732" s="761"/>
      <c r="M732" s="762"/>
      <c r="N732" s="714"/>
      <c r="O732" s="714"/>
      <c r="P732" s="714"/>
      <c r="Q732" s="714"/>
      <c r="R732" s="714"/>
      <c r="S732" s="714"/>
      <c r="T732" s="763"/>
      <c r="U732" s="714"/>
      <c r="V732" s="762"/>
      <c r="W732" s="714"/>
      <c r="X732" s="762"/>
      <c r="Y732" s="762"/>
      <c r="Z732" s="762"/>
      <c r="AA732" s="714"/>
      <c r="AB732" s="762"/>
      <c r="AC732" s="714"/>
      <c r="AD732" s="714"/>
      <c r="AE732" s="714"/>
      <c r="AF732" s="714"/>
      <c r="AG732" s="714"/>
      <c r="AH732" s="714"/>
      <c r="AI732" s="714"/>
      <c r="AJ732" s="714"/>
      <c r="AK732" s="714"/>
      <c r="AL732" s="761"/>
      <c r="AM732" s="762"/>
      <c r="AN732" s="762"/>
      <c r="AO732" s="761"/>
      <c r="AP732" s="761"/>
      <c r="AQ732" s="762"/>
      <c r="AR732" s="593"/>
      <c r="AS732" s="714"/>
      <c r="AT732" s="714"/>
      <c r="AU732" s="714"/>
      <c r="AV732" s="714"/>
      <c r="AW732" s="714"/>
      <c r="AX732" s="593"/>
      <c r="AY732" s="714"/>
      <c r="AZ732" s="714"/>
      <c r="BA732" s="714"/>
      <c r="BB732" s="714"/>
      <c r="BC732" s="714"/>
      <c r="BD732" s="593"/>
      <c r="BE732" s="714"/>
      <c r="BF732" s="714"/>
      <c r="BG732" s="714"/>
      <c r="BH732" s="714"/>
      <c r="BI732" s="714"/>
      <c r="BJ732" s="714"/>
      <c r="BK732" s="593"/>
      <c r="BL732" s="714"/>
      <c r="BM732" s="714"/>
      <c r="BN732" s="714"/>
      <c r="BO732" s="714"/>
      <c r="BP732" s="714"/>
      <c r="BQ732" s="593"/>
      <c r="BR732" s="593"/>
      <c r="BS732" s="714"/>
      <c r="BT732" s="714"/>
      <c r="BU732" s="714"/>
      <c r="BV732" s="714"/>
      <c r="BW732" s="593"/>
      <c r="BX732" s="714"/>
      <c r="BY732" s="714"/>
      <c r="BZ732" s="714"/>
      <c r="CA732" s="714"/>
      <c r="CB732" s="714"/>
      <c r="CC732" s="714"/>
      <c r="CD732" s="759"/>
      <c r="CE732" s="714"/>
      <c r="CF732" s="765"/>
      <c r="CG732" s="765"/>
      <c r="CH732" s="765"/>
      <c r="CI732" s="765"/>
      <c r="CJ732" s="765"/>
      <c r="CK732" s="765"/>
      <c r="CL732" s="714"/>
      <c r="CM732" s="714"/>
      <c r="CN732" s="714"/>
      <c r="CO732" s="714"/>
      <c r="CP732" s="714"/>
      <c r="CQ732" s="714"/>
      <c r="CR732" s="714"/>
      <c r="CS732" s="714"/>
      <c r="CT732" s="766"/>
      <c r="CU732" s="766"/>
      <c r="CV732" s="766"/>
    </row>
    <row r="733" ht="15.75" customHeight="1">
      <c r="A733" s="714"/>
      <c r="B733" s="760"/>
      <c r="C733" s="593"/>
      <c r="D733" s="593"/>
      <c r="E733" s="593"/>
      <c r="F733" s="593"/>
      <c r="G733" s="761"/>
      <c r="H733" s="761"/>
      <c r="I733" s="761"/>
      <c r="J733" s="761"/>
      <c r="K733" s="761"/>
      <c r="L733" s="761"/>
      <c r="M733" s="762"/>
      <c r="N733" s="714"/>
      <c r="O733" s="714"/>
      <c r="P733" s="714"/>
      <c r="Q733" s="714"/>
      <c r="R733" s="714"/>
      <c r="S733" s="714"/>
      <c r="T733" s="763"/>
      <c r="U733" s="714"/>
      <c r="V733" s="762"/>
      <c r="W733" s="714"/>
      <c r="X733" s="762"/>
      <c r="Y733" s="762"/>
      <c r="Z733" s="762"/>
      <c r="AA733" s="714"/>
      <c r="AB733" s="762"/>
      <c r="AC733" s="714"/>
      <c r="AD733" s="714"/>
      <c r="AE733" s="714"/>
      <c r="AF733" s="714"/>
      <c r="AG733" s="714"/>
      <c r="AH733" s="714"/>
      <c r="AI733" s="714"/>
      <c r="AJ733" s="714"/>
      <c r="AK733" s="714"/>
      <c r="AL733" s="761"/>
      <c r="AM733" s="762"/>
      <c r="AN733" s="762"/>
      <c r="AO733" s="761"/>
      <c r="AP733" s="761"/>
      <c r="AQ733" s="762"/>
      <c r="AR733" s="593"/>
      <c r="AS733" s="714"/>
      <c r="AT733" s="714"/>
      <c r="AU733" s="714"/>
      <c r="AV733" s="714"/>
      <c r="AW733" s="714"/>
      <c r="AX733" s="593"/>
      <c r="AY733" s="714"/>
      <c r="AZ733" s="714"/>
      <c r="BA733" s="714"/>
      <c r="BB733" s="714"/>
      <c r="BC733" s="714"/>
      <c r="BD733" s="593"/>
      <c r="BE733" s="714"/>
      <c r="BF733" s="714"/>
      <c r="BG733" s="714"/>
      <c r="BH733" s="714"/>
      <c r="BI733" s="714"/>
      <c r="BJ733" s="714"/>
      <c r="BK733" s="593"/>
      <c r="BL733" s="714"/>
      <c r="BM733" s="714"/>
      <c r="BN733" s="714"/>
      <c r="BO733" s="714"/>
      <c r="BP733" s="714"/>
      <c r="BQ733" s="593"/>
      <c r="BR733" s="593"/>
      <c r="BS733" s="714"/>
      <c r="BT733" s="714"/>
      <c r="BU733" s="714"/>
      <c r="BV733" s="714"/>
      <c r="BW733" s="593"/>
      <c r="BX733" s="714"/>
      <c r="BY733" s="714"/>
      <c r="BZ733" s="714"/>
      <c r="CA733" s="714"/>
      <c r="CB733" s="714"/>
      <c r="CC733" s="714"/>
      <c r="CD733" s="759"/>
      <c r="CE733" s="714"/>
      <c r="CF733" s="765"/>
      <c r="CG733" s="765"/>
      <c r="CH733" s="765"/>
      <c r="CI733" s="765"/>
      <c r="CJ733" s="765"/>
      <c r="CK733" s="765"/>
      <c r="CL733" s="714"/>
      <c r="CM733" s="714"/>
      <c r="CN733" s="714"/>
      <c r="CO733" s="714"/>
      <c r="CP733" s="714"/>
      <c r="CQ733" s="714"/>
      <c r="CR733" s="714"/>
      <c r="CS733" s="714"/>
      <c r="CT733" s="766"/>
      <c r="CU733" s="766"/>
      <c r="CV733" s="766"/>
    </row>
    <row r="734" ht="15.75" customHeight="1">
      <c r="A734" s="714"/>
      <c r="B734" s="760"/>
      <c r="C734" s="593"/>
      <c r="D734" s="593"/>
      <c r="E734" s="593"/>
      <c r="F734" s="593"/>
      <c r="G734" s="761"/>
      <c r="H734" s="761"/>
      <c r="I734" s="761"/>
      <c r="J734" s="761"/>
      <c r="K734" s="761"/>
      <c r="L734" s="761"/>
      <c r="M734" s="762"/>
      <c r="N734" s="714"/>
      <c r="O734" s="714"/>
      <c r="P734" s="714"/>
      <c r="Q734" s="714"/>
      <c r="R734" s="714"/>
      <c r="S734" s="714"/>
      <c r="T734" s="763"/>
      <c r="U734" s="714"/>
      <c r="V734" s="762"/>
      <c r="W734" s="714"/>
      <c r="X734" s="762"/>
      <c r="Y734" s="762"/>
      <c r="Z734" s="762"/>
      <c r="AA734" s="714"/>
      <c r="AB734" s="762"/>
      <c r="AC734" s="714"/>
      <c r="AD734" s="714"/>
      <c r="AE734" s="714"/>
      <c r="AF734" s="714"/>
      <c r="AG734" s="714"/>
      <c r="AH734" s="714"/>
      <c r="AI734" s="714"/>
      <c r="AJ734" s="714"/>
      <c r="AK734" s="714"/>
      <c r="AL734" s="761"/>
      <c r="AM734" s="762"/>
      <c r="AN734" s="762"/>
      <c r="AO734" s="761"/>
      <c r="AP734" s="761"/>
      <c r="AQ734" s="762"/>
      <c r="AR734" s="593"/>
      <c r="AS734" s="714"/>
      <c r="AT734" s="714"/>
      <c r="AU734" s="714"/>
      <c r="AV734" s="714"/>
      <c r="AW734" s="714"/>
      <c r="AX734" s="593"/>
      <c r="AY734" s="714"/>
      <c r="AZ734" s="714"/>
      <c r="BA734" s="714"/>
      <c r="BB734" s="714"/>
      <c r="BC734" s="714"/>
      <c r="BD734" s="593"/>
      <c r="BE734" s="714"/>
      <c r="BF734" s="714"/>
      <c r="BG734" s="714"/>
      <c r="BH734" s="714"/>
      <c r="BI734" s="714"/>
      <c r="BJ734" s="714"/>
      <c r="BK734" s="593"/>
      <c r="BL734" s="714"/>
      <c r="BM734" s="714"/>
      <c r="BN734" s="714"/>
      <c r="BO734" s="714"/>
      <c r="BP734" s="714"/>
      <c r="BQ734" s="593"/>
      <c r="BR734" s="593"/>
      <c r="BS734" s="714"/>
      <c r="BT734" s="714"/>
      <c r="BU734" s="714"/>
      <c r="BV734" s="714"/>
      <c r="BW734" s="593"/>
      <c r="BX734" s="714"/>
      <c r="BY734" s="714"/>
      <c r="BZ734" s="714"/>
      <c r="CA734" s="714"/>
      <c r="CB734" s="714"/>
      <c r="CC734" s="714"/>
      <c r="CD734" s="759"/>
      <c r="CE734" s="714"/>
      <c r="CF734" s="765"/>
      <c r="CG734" s="765"/>
      <c r="CH734" s="765"/>
      <c r="CI734" s="765"/>
      <c r="CJ734" s="765"/>
      <c r="CK734" s="765"/>
      <c r="CL734" s="714"/>
      <c r="CM734" s="714"/>
      <c r="CN734" s="714"/>
      <c r="CO734" s="714"/>
      <c r="CP734" s="714"/>
      <c r="CQ734" s="714"/>
      <c r="CR734" s="714"/>
      <c r="CS734" s="714"/>
      <c r="CT734" s="766"/>
      <c r="CU734" s="766"/>
      <c r="CV734" s="766"/>
    </row>
    <row r="735" ht="15.75" customHeight="1">
      <c r="A735" s="714"/>
      <c r="B735" s="760"/>
      <c r="C735" s="593"/>
      <c r="D735" s="593"/>
      <c r="E735" s="593"/>
      <c r="F735" s="593"/>
      <c r="G735" s="761"/>
      <c r="H735" s="761"/>
      <c r="I735" s="761"/>
      <c r="J735" s="761"/>
      <c r="K735" s="761"/>
      <c r="L735" s="761"/>
      <c r="M735" s="762"/>
      <c r="N735" s="714"/>
      <c r="O735" s="714"/>
      <c r="P735" s="714"/>
      <c r="Q735" s="714"/>
      <c r="R735" s="714"/>
      <c r="S735" s="714"/>
      <c r="T735" s="763"/>
      <c r="U735" s="714"/>
      <c r="V735" s="762"/>
      <c r="W735" s="714"/>
      <c r="X735" s="762"/>
      <c r="Y735" s="762"/>
      <c r="Z735" s="762"/>
      <c r="AA735" s="714"/>
      <c r="AB735" s="762"/>
      <c r="AC735" s="714"/>
      <c r="AD735" s="714"/>
      <c r="AE735" s="714"/>
      <c r="AF735" s="714"/>
      <c r="AG735" s="714"/>
      <c r="AH735" s="714"/>
      <c r="AI735" s="714"/>
      <c r="AJ735" s="714"/>
      <c r="AK735" s="714"/>
      <c r="AL735" s="761"/>
      <c r="AM735" s="762"/>
      <c r="AN735" s="762"/>
      <c r="AO735" s="761"/>
      <c r="AP735" s="761"/>
      <c r="AQ735" s="762"/>
      <c r="AR735" s="593"/>
      <c r="AS735" s="714"/>
      <c r="AT735" s="714"/>
      <c r="AU735" s="714"/>
      <c r="AV735" s="714"/>
      <c r="AW735" s="714"/>
      <c r="AX735" s="593"/>
      <c r="AY735" s="714"/>
      <c r="AZ735" s="714"/>
      <c r="BA735" s="714"/>
      <c r="BB735" s="714"/>
      <c r="BC735" s="714"/>
      <c r="BD735" s="593"/>
      <c r="BE735" s="714"/>
      <c r="BF735" s="714"/>
      <c r="BG735" s="714"/>
      <c r="BH735" s="714"/>
      <c r="BI735" s="714"/>
      <c r="BJ735" s="714"/>
      <c r="BK735" s="593"/>
      <c r="BL735" s="714"/>
      <c r="BM735" s="714"/>
      <c r="BN735" s="714"/>
      <c r="BO735" s="714"/>
      <c r="BP735" s="714"/>
      <c r="BQ735" s="593"/>
      <c r="BR735" s="593"/>
      <c r="BS735" s="714"/>
      <c r="BT735" s="714"/>
      <c r="BU735" s="714"/>
      <c r="BV735" s="714"/>
      <c r="BW735" s="593"/>
      <c r="BX735" s="714"/>
      <c r="BY735" s="714"/>
      <c r="BZ735" s="714"/>
      <c r="CA735" s="714"/>
      <c r="CB735" s="714"/>
      <c r="CC735" s="714"/>
      <c r="CD735" s="759"/>
      <c r="CE735" s="714"/>
      <c r="CF735" s="765"/>
      <c r="CG735" s="765"/>
      <c r="CH735" s="765"/>
      <c r="CI735" s="765"/>
      <c r="CJ735" s="765"/>
      <c r="CK735" s="765"/>
      <c r="CL735" s="714"/>
      <c r="CM735" s="714"/>
      <c r="CN735" s="714"/>
      <c r="CO735" s="714"/>
      <c r="CP735" s="714"/>
      <c r="CQ735" s="714"/>
      <c r="CR735" s="714"/>
      <c r="CS735" s="714"/>
      <c r="CT735" s="766"/>
      <c r="CU735" s="766"/>
      <c r="CV735" s="766"/>
    </row>
    <row r="736" ht="15.75" customHeight="1">
      <c r="A736" s="714"/>
      <c r="B736" s="760"/>
      <c r="C736" s="593"/>
      <c r="D736" s="593"/>
      <c r="E736" s="593"/>
      <c r="F736" s="593"/>
      <c r="G736" s="761"/>
      <c r="H736" s="761"/>
      <c r="I736" s="761"/>
      <c r="J736" s="761"/>
      <c r="K736" s="761"/>
      <c r="L736" s="761"/>
      <c r="M736" s="762"/>
      <c r="N736" s="714"/>
      <c r="O736" s="714"/>
      <c r="P736" s="714"/>
      <c r="Q736" s="714"/>
      <c r="R736" s="714"/>
      <c r="S736" s="714"/>
      <c r="T736" s="763"/>
      <c r="U736" s="714"/>
      <c r="V736" s="762"/>
      <c r="W736" s="714"/>
      <c r="X736" s="762"/>
      <c r="Y736" s="762"/>
      <c r="Z736" s="762"/>
      <c r="AA736" s="714"/>
      <c r="AB736" s="762"/>
      <c r="AC736" s="714"/>
      <c r="AD736" s="714"/>
      <c r="AE736" s="714"/>
      <c r="AF736" s="714"/>
      <c r="AG736" s="714"/>
      <c r="AH736" s="714"/>
      <c r="AI736" s="714"/>
      <c r="AJ736" s="714"/>
      <c r="AK736" s="714"/>
      <c r="AL736" s="761"/>
      <c r="AM736" s="762"/>
      <c r="AN736" s="762"/>
      <c r="AO736" s="761"/>
      <c r="AP736" s="761"/>
      <c r="AQ736" s="762"/>
      <c r="AR736" s="593"/>
      <c r="AS736" s="714"/>
      <c r="AT736" s="714"/>
      <c r="AU736" s="714"/>
      <c r="AV736" s="714"/>
      <c r="AW736" s="714"/>
      <c r="AX736" s="593"/>
      <c r="AY736" s="714"/>
      <c r="AZ736" s="714"/>
      <c r="BA736" s="714"/>
      <c r="BB736" s="714"/>
      <c r="BC736" s="714"/>
      <c r="BD736" s="593"/>
      <c r="BE736" s="714"/>
      <c r="BF736" s="714"/>
      <c r="BG736" s="714"/>
      <c r="BH736" s="714"/>
      <c r="BI736" s="714"/>
      <c r="BJ736" s="714"/>
      <c r="BK736" s="593"/>
      <c r="BL736" s="714"/>
      <c r="BM736" s="714"/>
      <c r="BN736" s="714"/>
      <c r="BO736" s="714"/>
      <c r="BP736" s="714"/>
      <c r="BQ736" s="593"/>
      <c r="BR736" s="593"/>
      <c r="BS736" s="714"/>
      <c r="BT736" s="714"/>
      <c r="BU736" s="714"/>
      <c r="BV736" s="714"/>
      <c r="BW736" s="593"/>
      <c r="BX736" s="714"/>
      <c r="BY736" s="714"/>
      <c r="BZ736" s="714"/>
      <c r="CA736" s="714"/>
      <c r="CB736" s="714"/>
      <c r="CC736" s="714"/>
      <c r="CD736" s="759"/>
      <c r="CE736" s="714"/>
      <c r="CF736" s="765"/>
      <c r="CG736" s="765"/>
      <c r="CH736" s="765"/>
      <c r="CI736" s="765"/>
      <c r="CJ736" s="765"/>
      <c r="CK736" s="765"/>
      <c r="CL736" s="714"/>
      <c r="CM736" s="714"/>
      <c r="CN736" s="714"/>
      <c r="CO736" s="714"/>
      <c r="CP736" s="714"/>
      <c r="CQ736" s="714"/>
      <c r="CR736" s="714"/>
      <c r="CS736" s="714"/>
      <c r="CT736" s="766"/>
      <c r="CU736" s="766"/>
      <c r="CV736" s="766"/>
    </row>
    <row r="737" ht="15.75" customHeight="1">
      <c r="A737" s="714"/>
      <c r="B737" s="760"/>
      <c r="C737" s="593"/>
      <c r="D737" s="593"/>
      <c r="E737" s="593"/>
      <c r="F737" s="593"/>
      <c r="G737" s="761"/>
      <c r="H737" s="761"/>
      <c r="I737" s="761"/>
      <c r="J737" s="761"/>
      <c r="K737" s="761"/>
      <c r="L737" s="761"/>
      <c r="M737" s="762"/>
      <c r="N737" s="714"/>
      <c r="O737" s="714"/>
      <c r="P737" s="714"/>
      <c r="Q737" s="714"/>
      <c r="R737" s="714"/>
      <c r="S737" s="714"/>
      <c r="T737" s="763"/>
      <c r="U737" s="714"/>
      <c r="V737" s="762"/>
      <c r="W737" s="714"/>
      <c r="X737" s="762"/>
      <c r="Y737" s="762"/>
      <c r="Z737" s="762"/>
      <c r="AA737" s="714"/>
      <c r="AB737" s="762"/>
      <c r="AC737" s="714"/>
      <c r="AD737" s="714"/>
      <c r="AE737" s="714"/>
      <c r="AF737" s="714"/>
      <c r="AG737" s="714"/>
      <c r="AH737" s="714"/>
      <c r="AI737" s="714"/>
      <c r="AJ737" s="714"/>
      <c r="AK737" s="714"/>
      <c r="AL737" s="761"/>
      <c r="AM737" s="762"/>
      <c r="AN737" s="762"/>
      <c r="AO737" s="761"/>
      <c r="AP737" s="761"/>
      <c r="AQ737" s="762"/>
      <c r="AR737" s="593"/>
      <c r="AS737" s="714"/>
      <c r="AT737" s="714"/>
      <c r="AU737" s="714"/>
      <c r="AV737" s="714"/>
      <c r="AW737" s="714"/>
      <c r="AX737" s="593"/>
      <c r="AY737" s="714"/>
      <c r="AZ737" s="714"/>
      <c r="BA737" s="714"/>
      <c r="BB737" s="714"/>
      <c r="BC737" s="714"/>
      <c r="BD737" s="593"/>
      <c r="BE737" s="714"/>
      <c r="BF737" s="714"/>
      <c r="BG737" s="714"/>
      <c r="BH737" s="714"/>
      <c r="BI737" s="714"/>
      <c r="BJ737" s="714"/>
      <c r="BK737" s="593"/>
      <c r="BL737" s="714"/>
      <c r="BM737" s="714"/>
      <c r="BN737" s="714"/>
      <c r="BO737" s="714"/>
      <c r="BP737" s="714"/>
      <c r="BQ737" s="593"/>
      <c r="BR737" s="593"/>
      <c r="BS737" s="714"/>
      <c r="BT737" s="714"/>
      <c r="BU737" s="714"/>
      <c r="BV737" s="714"/>
      <c r="BW737" s="593"/>
      <c r="BX737" s="714"/>
      <c r="BY737" s="714"/>
      <c r="BZ737" s="714"/>
      <c r="CA737" s="714"/>
      <c r="CB737" s="714"/>
      <c r="CC737" s="714"/>
      <c r="CD737" s="759"/>
      <c r="CE737" s="714"/>
      <c r="CF737" s="765"/>
      <c r="CG737" s="765"/>
      <c r="CH737" s="765"/>
      <c r="CI737" s="765"/>
      <c r="CJ737" s="765"/>
      <c r="CK737" s="765"/>
      <c r="CL737" s="714"/>
      <c r="CM737" s="714"/>
      <c r="CN737" s="714"/>
      <c r="CO737" s="714"/>
      <c r="CP737" s="714"/>
      <c r="CQ737" s="714"/>
      <c r="CR737" s="714"/>
      <c r="CS737" s="714"/>
      <c r="CT737" s="766"/>
      <c r="CU737" s="766"/>
      <c r="CV737" s="766"/>
    </row>
    <row r="738" ht="15.75" customHeight="1">
      <c r="A738" s="714"/>
      <c r="B738" s="760"/>
      <c r="C738" s="593"/>
      <c r="D738" s="593"/>
      <c r="E738" s="593"/>
      <c r="F738" s="593"/>
      <c r="G738" s="761"/>
      <c r="H738" s="761"/>
      <c r="I738" s="761"/>
      <c r="J738" s="761"/>
      <c r="K738" s="761"/>
      <c r="L738" s="761"/>
      <c r="M738" s="762"/>
      <c r="N738" s="714"/>
      <c r="O738" s="714"/>
      <c r="P738" s="714"/>
      <c r="Q738" s="714"/>
      <c r="R738" s="714"/>
      <c r="S738" s="714"/>
      <c r="T738" s="763"/>
      <c r="U738" s="714"/>
      <c r="V738" s="762"/>
      <c r="W738" s="714"/>
      <c r="X738" s="762"/>
      <c r="Y738" s="762"/>
      <c r="Z738" s="762"/>
      <c r="AA738" s="714"/>
      <c r="AB738" s="762"/>
      <c r="AC738" s="714"/>
      <c r="AD738" s="714"/>
      <c r="AE738" s="714"/>
      <c r="AF738" s="714"/>
      <c r="AG738" s="714"/>
      <c r="AH738" s="714"/>
      <c r="AI738" s="714"/>
      <c r="AJ738" s="714"/>
      <c r="AK738" s="714"/>
      <c r="AL738" s="761"/>
      <c r="AM738" s="762"/>
      <c r="AN738" s="762"/>
      <c r="AO738" s="761"/>
      <c r="AP738" s="761"/>
      <c r="AQ738" s="762"/>
      <c r="AR738" s="593"/>
      <c r="AS738" s="714"/>
      <c r="AT738" s="714"/>
      <c r="AU738" s="714"/>
      <c r="AV738" s="714"/>
      <c r="AW738" s="714"/>
      <c r="AX738" s="593"/>
      <c r="AY738" s="714"/>
      <c r="AZ738" s="714"/>
      <c r="BA738" s="714"/>
      <c r="BB738" s="714"/>
      <c r="BC738" s="714"/>
      <c r="BD738" s="593"/>
      <c r="BE738" s="714"/>
      <c r="BF738" s="714"/>
      <c r="BG738" s="714"/>
      <c r="BH738" s="714"/>
      <c r="BI738" s="714"/>
      <c r="BJ738" s="714"/>
      <c r="BK738" s="593"/>
      <c r="BL738" s="714"/>
      <c r="BM738" s="714"/>
      <c r="BN738" s="714"/>
      <c r="BO738" s="714"/>
      <c r="BP738" s="714"/>
      <c r="BQ738" s="593"/>
      <c r="BR738" s="593"/>
      <c r="BS738" s="714"/>
      <c r="BT738" s="714"/>
      <c r="BU738" s="714"/>
      <c r="BV738" s="714"/>
      <c r="BW738" s="593"/>
      <c r="BX738" s="714"/>
      <c r="BY738" s="714"/>
      <c r="BZ738" s="714"/>
      <c r="CA738" s="714"/>
      <c r="CB738" s="714"/>
      <c r="CC738" s="714"/>
      <c r="CD738" s="759"/>
      <c r="CE738" s="714"/>
      <c r="CF738" s="765"/>
      <c r="CG738" s="765"/>
      <c r="CH738" s="765"/>
      <c r="CI738" s="765"/>
      <c r="CJ738" s="765"/>
      <c r="CK738" s="765"/>
      <c r="CL738" s="714"/>
      <c r="CM738" s="714"/>
      <c r="CN738" s="714"/>
      <c r="CO738" s="714"/>
      <c r="CP738" s="714"/>
      <c r="CQ738" s="714"/>
      <c r="CR738" s="714"/>
      <c r="CS738" s="714"/>
      <c r="CT738" s="766"/>
      <c r="CU738" s="766"/>
      <c r="CV738" s="766"/>
    </row>
    <row r="739" ht="15.75" customHeight="1">
      <c r="A739" s="714"/>
      <c r="B739" s="760"/>
      <c r="C739" s="593"/>
      <c r="D739" s="593"/>
      <c r="E739" s="593"/>
      <c r="F739" s="593"/>
      <c r="G739" s="761"/>
      <c r="H739" s="761"/>
      <c r="I739" s="761"/>
      <c r="J739" s="761"/>
      <c r="K739" s="761"/>
      <c r="L739" s="761"/>
      <c r="M739" s="762"/>
      <c r="N739" s="714"/>
      <c r="O739" s="714"/>
      <c r="P739" s="714"/>
      <c r="Q739" s="714"/>
      <c r="R739" s="714"/>
      <c r="S739" s="714"/>
      <c r="T739" s="763"/>
      <c r="U739" s="714"/>
      <c r="V739" s="762"/>
      <c r="W739" s="714"/>
      <c r="X739" s="762"/>
      <c r="Y739" s="762"/>
      <c r="Z739" s="762"/>
      <c r="AA739" s="714"/>
      <c r="AB739" s="762"/>
      <c r="AC739" s="714"/>
      <c r="AD739" s="714"/>
      <c r="AE739" s="714"/>
      <c r="AF739" s="714"/>
      <c r="AG739" s="714"/>
      <c r="AH739" s="714"/>
      <c r="AI739" s="714"/>
      <c r="AJ739" s="714"/>
      <c r="AK739" s="714"/>
      <c r="AL739" s="761"/>
      <c r="AM739" s="762"/>
      <c r="AN739" s="762"/>
      <c r="AO739" s="761"/>
      <c r="AP739" s="761"/>
      <c r="AQ739" s="762"/>
      <c r="AR739" s="593"/>
      <c r="AS739" s="714"/>
      <c r="AT739" s="714"/>
      <c r="AU739" s="714"/>
      <c r="AV739" s="714"/>
      <c r="AW739" s="714"/>
      <c r="AX739" s="593"/>
      <c r="AY739" s="714"/>
      <c r="AZ739" s="714"/>
      <c r="BA739" s="714"/>
      <c r="BB739" s="714"/>
      <c r="BC739" s="714"/>
      <c r="BD739" s="593"/>
      <c r="BE739" s="714"/>
      <c r="BF739" s="714"/>
      <c r="BG739" s="714"/>
      <c r="BH739" s="714"/>
      <c r="BI739" s="714"/>
      <c r="BJ739" s="714"/>
      <c r="BK739" s="593"/>
      <c r="BL739" s="714"/>
      <c r="BM739" s="714"/>
      <c r="BN739" s="714"/>
      <c r="BO739" s="714"/>
      <c r="BP739" s="714"/>
      <c r="BQ739" s="593"/>
      <c r="BR739" s="593"/>
      <c r="BS739" s="714"/>
      <c r="BT739" s="714"/>
      <c r="BU739" s="714"/>
      <c r="BV739" s="714"/>
      <c r="BW739" s="593"/>
      <c r="BX739" s="714"/>
      <c r="BY739" s="714"/>
      <c r="BZ739" s="714"/>
      <c r="CA739" s="714"/>
      <c r="CB739" s="714"/>
      <c r="CC739" s="714"/>
      <c r="CD739" s="759"/>
      <c r="CE739" s="714"/>
      <c r="CF739" s="765"/>
      <c r="CG739" s="765"/>
      <c r="CH739" s="765"/>
      <c r="CI739" s="765"/>
      <c r="CJ739" s="765"/>
      <c r="CK739" s="765"/>
      <c r="CL739" s="714"/>
      <c r="CM739" s="714"/>
      <c r="CN739" s="714"/>
      <c r="CO739" s="714"/>
      <c r="CP739" s="714"/>
      <c r="CQ739" s="714"/>
      <c r="CR739" s="714"/>
      <c r="CS739" s="714"/>
      <c r="CT739" s="766"/>
      <c r="CU739" s="766"/>
      <c r="CV739" s="766"/>
    </row>
    <row r="740" ht="15.75" customHeight="1">
      <c r="A740" s="714"/>
      <c r="B740" s="760"/>
      <c r="C740" s="593"/>
      <c r="D740" s="593"/>
      <c r="E740" s="593"/>
      <c r="F740" s="593"/>
      <c r="G740" s="761"/>
      <c r="H740" s="761"/>
      <c r="I740" s="761"/>
      <c r="J740" s="761"/>
      <c r="K740" s="761"/>
      <c r="L740" s="761"/>
      <c r="M740" s="762"/>
      <c r="N740" s="714"/>
      <c r="O740" s="714"/>
      <c r="P740" s="714"/>
      <c r="Q740" s="714"/>
      <c r="R740" s="714"/>
      <c r="S740" s="714"/>
      <c r="T740" s="763"/>
      <c r="U740" s="714"/>
      <c r="V740" s="762"/>
      <c r="W740" s="714"/>
      <c r="X740" s="762"/>
      <c r="Y740" s="762"/>
      <c r="Z740" s="762"/>
      <c r="AA740" s="714"/>
      <c r="AB740" s="762"/>
      <c r="AC740" s="714"/>
      <c r="AD740" s="714"/>
      <c r="AE740" s="714"/>
      <c r="AF740" s="714"/>
      <c r="AG740" s="714"/>
      <c r="AH740" s="714"/>
      <c r="AI740" s="714"/>
      <c r="AJ740" s="714"/>
      <c r="AK740" s="714"/>
      <c r="AL740" s="761"/>
      <c r="AM740" s="762"/>
      <c r="AN740" s="762"/>
      <c r="AO740" s="761"/>
      <c r="AP740" s="761"/>
      <c r="AQ740" s="762"/>
      <c r="AR740" s="593"/>
      <c r="AS740" s="714"/>
      <c r="AT740" s="714"/>
      <c r="AU740" s="714"/>
      <c r="AV740" s="714"/>
      <c r="AW740" s="714"/>
      <c r="AX740" s="593"/>
      <c r="AY740" s="714"/>
      <c r="AZ740" s="714"/>
      <c r="BA740" s="714"/>
      <c r="BB740" s="714"/>
      <c r="BC740" s="714"/>
      <c r="BD740" s="593"/>
      <c r="BE740" s="714"/>
      <c r="BF740" s="714"/>
      <c r="BG740" s="714"/>
      <c r="BH740" s="714"/>
      <c r="BI740" s="714"/>
      <c r="BJ740" s="714"/>
      <c r="BK740" s="593"/>
      <c r="BL740" s="714"/>
      <c r="BM740" s="714"/>
      <c r="BN740" s="714"/>
      <c r="BO740" s="714"/>
      <c r="BP740" s="714"/>
      <c r="BQ740" s="593"/>
      <c r="BR740" s="593"/>
      <c r="BS740" s="714"/>
      <c r="BT740" s="714"/>
      <c r="BU740" s="714"/>
      <c r="BV740" s="714"/>
      <c r="BW740" s="593"/>
      <c r="BX740" s="714"/>
      <c r="BY740" s="714"/>
      <c r="BZ740" s="714"/>
      <c r="CA740" s="714"/>
      <c r="CB740" s="714"/>
      <c r="CC740" s="714"/>
      <c r="CD740" s="759"/>
      <c r="CE740" s="714"/>
      <c r="CF740" s="765"/>
      <c r="CG740" s="765"/>
      <c r="CH740" s="765"/>
      <c r="CI740" s="765"/>
      <c r="CJ740" s="765"/>
      <c r="CK740" s="765"/>
      <c r="CL740" s="714"/>
      <c r="CM740" s="714"/>
      <c r="CN740" s="714"/>
      <c r="CO740" s="714"/>
      <c r="CP740" s="714"/>
      <c r="CQ740" s="714"/>
      <c r="CR740" s="714"/>
      <c r="CS740" s="714"/>
      <c r="CT740" s="766"/>
      <c r="CU740" s="766"/>
      <c r="CV740" s="766"/>
    </row>
    <row r="741" ht="15.75" customHeight="1">
      <c r="A741" s="714"/>
      <c r="B741" s="760"/>
      <c r="C741" s="593"/>
      <c r="D741" s="593"/>
      <c r="E741" s="593"/>
      <c r="F741" s="593"/>
      <c r="G741" s="761"/>
      <c r="H741" s="761"/>
      <c r="I741" s="761"/>
      <c r="J741" s="761"/>
      <c r="K741" s="761"/>
      <c r="L741" s="761"/>
      <c r="M741" s="762"/>
      <c r="N741" s="714"/>
      <c r="O741" s="714"/>
      <c r="P741" s="714"/>
      <c r="Q741" s="714"/>
      <c r="R741" s="714"/>
      <c r="S741" s="714"/>
      <c r="T741" s="763"/>
      <c r="U741" s="714"/>
      <c r="V741" s="762"/>
      <c r="W741" s="714"/>
      <c r="X741" s="762"/>
      <c r="Y741" s="762"/>
      <c r="Z741" s="762"/>
      <c r="AA741" s="714"/>
      <c r="AB741" s="762"/>
      <c r="AC741" s="714"/>
      <c r="AD741" s="714"/>
      <c r="AE741" s="714"/>
      <c r="AF741" s="714"/>
      <c r="AG741" s="714"/>
      <c r="AH741" s="714"/>
      <c r="AI741" s="714"/>
      <c r="AJ741" s="714"/>
      <c r="AK741" s="714"/>
      <c r="AL741" s="761"/>
      <c r="AM741" s="762"/>
      <c r="AN741" s="762"/>
      <c r="AO741" s="761"/>
      <c r="AP741" s="761"/>
      <c r="AQ741" s="762"/>
      <c r="AR741" s="593"/>
      <c r="AS741" s="714"/>
      <c r="AT741" s="714"/>
      <c r="AU741" s="714"/>
      <c r="AV741" s="714"/>
      <c r="AW741" s="714"/>
      <c r="AX741" s="593"/>
      <c r="AY741" s="714"/>
      <c r="AZ741" s="714"/>
      <c r="BA741" s="714"/>
      <c r="BB741" s="714"/>
      <c r="BC741" s="714"/>
      <c r="BD741" s="593"/>
      <c r="BE741" s="714"/>
      <c r="BF741" s="714"/>
      <c r="BG741" s="714"/>
      <c r="BH741" s="714"/>
      <c r="BI741" s="714"/>
      <c r="BJ741" s="714"/>
      <c r="BK741" s="593"/>
      <c r="BL741" s="714"/>
      <c r="BM741" s="714"/>
      <c r="BN741" s="714"/>
      <c r="BO741" s="714"/>
      <c r="BP741" s="714"/>
      <c r="BQ741" s="593"/>
      <c r="BR741" s="593"/>
      <c r="BS741" s="714"/>
      <c r="BT741" s="714"/>
      <c r="BU741" s="714"/>
      <c r="BV741" s="714"/>
      <c r="BW741" s="593"/>
      <c r="BX741" s="714"/>
      <c r="BY741" s="714"/>
      <c r="BZ741" s="714"/>
      <c r="CA741" s="714"/>
      <c r="CB741" s="714"/>
      <c r="CC741" s="714"/>
      <c r="CD741" s="759"/>
      <c r="CE741" s="714"/>
      <c r="CF741" s="765"/>
      <c r="CG741" s="765"/>
      <c r="CH741" s="765"/>
      <c r="CI741" s="765"/>
      <c r="CJ741" s="765"/>
      <c r="CK741" s="765"/>
      <c r="CL741" s="714"/>
      <c r="CM741" s="714"/>
      <c r="CN741" s="714"/>
      <c r="CO741" s="714"/>
      <c r="CP741" s="714"/>
      <c r="CQ741" s="714"/>
      <c r="CR741" s="714"/>
      <c r="CS741" s="714"/>
      <c r="CT741" s="766"/>
      <c r="CU741" s="766"/>
      <c r="CV741" s="766"/>
    </row>
    <row r="742" ht="15.75" customHeight="1">
      <c r="A742" s="714"/>
      <c r="B742" s="760"/>
      <c r="C742" s="593"/>
      <c r="D742" s="593"/>
      <c r="E742" s="593"/>
      <c r="F742" s="593"/>
      <c r="G742" s="761"/>
      <c r="H742" s="761"/>
      <c r="I742" s="761"/>
      <c r="J742" s="761"/>
      <c r="K742" s="761"/>
      <c r="L742" s="761"/>
      <c r="M742" s="762"/>
      <c r="N742" s="714"/>
      <c r="O742" s="714"/>
      <c r="P742" s="714"/>
      <c r="Q742" s="714"/>
      <c r="R742" s="714"/>
      <c r="S742" s="714"/>
      <c r="T742" s="763"/>
      <c r="U742" s="714"/>
      <c r="V742" s="762"/>
      <c r="W742" s="714"/>
      <c r="X742" s="762"/>
      <c r="Y742" s="762"/>
      <c r="Z742" s="762"/>
      <c r="AA742" s="714"/>
      <c r="AB742" s="762"/>
      <c r="AC742" s="714"/>
      <c r="AD742" s="714"/>
      <c r="AE742" s="714"/>
      <c r="AF742" s="714"/>
      <c r="AG742" s="714"/>
      <c r="AH742" s="714"/>
      <c r="AI742" s="714"/>
      <c r="AJ742" s="714"/>
      <c r="AK742" s="714"/>
      <c r="AL742" s="761"/>
      <c r="AM742" s="762"/>
      <c r="AN742" s="762"/>
      <c r="AO742" s="761"/>
      <c r="AP742" s="761"/>
      <c r="AQ742" s="762"/>
      <c r="AR742" s="593"/>
      <c r="AS742" s="714"/>
      <c r="AT742" s="714"/>
      <c r="AU742" s="714"/>
      <c r="AV742" s="714"/>
      <c r="AW742" s="714"/>
      <c r="AX742" s="593"/>
      <c r="AY742" s="714"/>
      <c r="AZ742" s="714"/>
      <c r="BA742" s="714"/>
      <c r="BB742" s="714"/>
      <c r="BC742" s="714"/>
      <c r="BD742" s="593"/>
      <c r="BE742" s="714"/>
      <c r="BF742" s="714"/>
      <c r="BG742" s="714"/>
      <c r="BH742" s="714"/>
      <c r="BI742" s="714"/>
      <c r="BJ742" s="714"/>
      <c r="BK742" s="593"/>
      <c r="BL742" s="714"/>
      <c r="BM742" s="714"/>
      <c r="BN742" s="714"/>
      <c r="BO742" s="714"/>
      <c r="BP742" s="714"/>
      <c r="BQ742" s="593"/>
      <c r="BR742" s="593"/>
      <c r="BS742" s="714"/>
      <c r="BT742" s="714"/>
      <c r="BU742" s="714"/>
      <c r="BV742" s="714"/>
      <c r="BW742" s="593"/>
      <c r="BX742" s="714"/>
      <c r="BY742" s="714"/>
      <c r="BZ742" s="714"/>
      <c r="CA742" s="714"/>
      <c r="CB742" s="714"/>
      <c r="CC742" s="714"/>
      <c r="CD742" s="759"/>
      <c r="CE742" s="714"/>
      <c r="CF742" s="765"/>
      <c r="CG742" s="765"/>
      <c r="CH742" s="765"/>
      <c r="CI742" s="765"/>
      <c r="CJ742" s="765"/>
      <c r="CK742" s="765"/>
      <c r="CL742" s="714"/>
      <c r="CM742" s="714"/>
      <c r="CN742" s="714"/>
      <c r="CO742" s="714"/>
      <c r="CP742" s="714"/>
      <c r="CQ742" s="714"/>
      <c r="CR742" s="714"/>
      <c r="CS742" s="714"/>
      <c r="CT742" s="766"/>
      <c r="CU742" s="766"/>
      <c r="CV742" s="766"/>
    </row>
    <row r="743" ht="15.75" customHeight="1">
      <c r="A743" s="714"/>
      <c r="B743" s="760"/>
      <c r="C743" s="593"/>
      <c r="D743" s="593"/>
      <c r="E743" s="593"/>
      <c r="F743" s="593"/>
      <c r="G743" s="761"/>
      <c r="H743" s="761"/>
      <c r="I743" s="761"/>
      <c r="J743" s="761"/>
      <c r="K743" s="761"/>
      <c r="L743" s="761"/>
      <c r="M743" s="762"/>
      <c r="N743" s="714"/>
      <c r="O743" s="714"/>
      <c r="P743" s="714"/>
      <c r="Q743" s="714"/>
      <c r="R743" s="714"/>
      <c r="S743" s="714"/>
      <c r="T743" s="763"/>
      <c r="U743" s="714"/>
      <c r="V743" s="762"/>
      <c r="W743" s="714"/>
      <c r="X743" s="762"/>
      <c r="Y743" s="762"/>
      <c r="Z743" s="762"/>
      <c r="AA743" s="714"/>
      <c r="AB743" s="762"/>
      <c r="AC743" s="714"/>
      <c r="AD743" s="714"/>
      <c r="AE743" s="714"/>
      <c r="AF743" s="714"/>
      <c r="AG743" s="714"/>
      <c r="AH743" s="714"/>
      <c r="AI743" s="714"/>
      <c r="AJ743" s="714"/>
      <c r="AK743" s="714"/>
      <c r="AL743" s="761"/>
      <c r="AM743" s="762"/>
      <c r="AN743" s="762"/>
      <c r="AO743" s="761"/>
      <c r="AP743" s="761"/>
      <c r="AQ743" s="762"/>
      <c r="AR743" s="593"/>
      <c r="AS743" s="714"/>
      <c r="AT743" s="714"/>
      <c r="AU743" s="714"/>
      <c r="AV743" s="714"/>
      <c r="AW743" s="714"/>
      <c r="AX743" s="593"/>
      <c r="AY743" s="714"/>
      <c r="AZ743" s="714"/>
      <c r="BA743" s="714"/>
      <c r="BB743" s="714"/>
      <c r="BC743" s="714"/>
      <c r="BD743" s="593"/>
      <c r="BE743" s="714"/>
      <c r="BF743" s="714"/>
      <c r="BG743" s="714"/>
      <c r="BH743" s="714"/>
      <c r="BI743" s="714"/>
      <c r="BJ743" s="714"/>
      <c r="BK743" s="593"/>
      <c r="BL743" s="714"/>
      <c r="BM743" s="714"/>
      <c r="BN743" s="714"/>
      <c r="BO743" s="714"/>
      <c r="BP743" s="714"/>
      <c r="BQ743" s="593"/>
      <c r="BR743" s="593"/>
      <c r="BS743" s="714"/>
      <c r="BT743" s="714"/>
      <c r="BU743" s="714"/>
      <c r="BV743" s="714"/>
      <c r="BW743" s="593"/>
      <c r="BX743" s="714"/>
      <c r="BY743" s="714"/>
      <c r="BZ743" s="714"/>
      <c r="CA743" s="714"/>
      <c r="CB743" s="714"/>
      <c r="CC743" s="714"/>
      <c r="CD743" s="759"/>
      <c r="CE743" s="714"/>
      <c r="CF743" s="765"/>
      <c r="CG743" s="765"/>
      <c r="CH743" s="765"/>
      <c r="CI743" s="765"/>
      <c r="CJ743" s="765"/>
      <c r="CK743" s="765"/>
      <c r="CL743" s="714"/>
      <c r="CM743" s="714"/>
      <c r="CN743" s="714"/>
      <c r="CO743" s="714"/>
      <c r="CP743" s="714"/>
      <c r="CQ743" s="714"/>
      <c r="CR743" s="714"/>
      <c r="CS743" s="714"/>
      <c r="CT743" s="766"/>
      <c r="CU743" s="766"/>
      <c r="CV743" s="766"/>
    </row>
    <row r="744" ht="15.75" customHeight="1">
      <c r="A744" s="714"/>
      <c r="B744" s="760"/>
      <c r="C744" s="593"/>
      <c r="D744" s="593"/>
      <c r="E744" s="593"/>
      <c r="F744" s="593"/>
      <c r="G744" s="761"/>
      <c r="H744" s="761"/>
      <c r="I744" s="761"/>
      <c r="J744" s="761"/>
      <c r="K744" s="761"/>
      <c r="L744" s="761"/>
      <c r="M744" s="762"/>
      <c r="N744" s="714"/>
      <c r="O744" s="714"/>
      <c r="P744" s="714"/>
      <c r="Q744" s="714"/>
      <c r="R744" s="714"/>
      <c r="S744" s="714"/>
      <c r="T744" s="763"/>
      <c r="U744" s="714"/>
      <c r="V744" s="762"/>
      <c r="W744" s="714"/>
      <c r="X744" s="762"/>
      <c r="Y744" s="762"/>
      <c r="Z744" s="762"/>
      <c r="AA744" s="714"/>
      <c r="AB744" s="762"/>
      <c r="AC744" s="714"/>
      <c r="AD744" s="714"/>
      <c r="AE744" s="714"/>
      <c r="AF744" s="714"/>
      <c r="AG744" s="714"/>
      <c r="AH744" s="714"/>
      <c r="AI744" s="714"/>
      <c r="AJ744" s="714"/>
      <c r="AK744" s="714"/>
      <c r="AL744" s="761"/>
      <c r="AM744" s="762"/>
      <c r="AN744" s="762"/>
      <c r="AO744" s="761"/>
      <c r="AP744" s="761"/>
      <c r="AQ744" s="762"/>
      <c r="AR744" s="593"/>
      <c r="AS744" s="714"/>
      <c r="AT744" s="714"/>
      <c r="AU744" s="714"/>
      <c r="AV744" s="714"/>
      <c r="AW744" s="714"/>
      <c r="AX744" s="593"/>
      <c r="AY744" s="714"/>
      <c r="AZ744" s="714"/>
      <c r="BA744" s="714"/>
      <c r="BB744" s="714"/>
      <c r="BC744" s="714"/>
      <c r="BD744" s="593"/>
      <c r="BE744" s="714"/>
      <c r="BF744" s="714"/>
      <c r="BG744" s="714"/>
      <c r="BH744" s="714"/>
      <c r="BI744" s="714"/>
      <c r="BJ744" s="714"/>
      <c r="BK744" s="593"/>
      <c r="BL744" s="714"/>
      <c r="BM744" s="714"/>
      <c r="BN744" s="714"/>
      <c r="BO744" s="714"/>
      <c r="BP744" s="714"/>
      <c r="BQ744" s="593"/>
      <c r="BR744" s="593"/>
      <c r="BS744" s="714"/>
      <c r="BT744" s="714"/>
      <c r="BU744" s="714"/>
      <c r="BV744" s="714"/>
      <c r="BW744" s="593"/>
      <c r="BX744" s="714"/>
      <c r="BY744" s="714"/>
      <c r="BZ744" s="714"/>
      <c r="CA744" s="714"/>
      <c r="CB744" s="714"/>
      <c r="CC744" s="714"/>
      <c r="CD744" s="759"/>
      <c r="CE744" s="714"/>
      <c r="CF744" s="765"/>
      <c r="CG744" s="765"/>
      <c r="CH744" s="765"/>
      <c r="CI744" s="765"/>
      <c r="CJ744" s="765"/>
      <c r="CK744" s="765"/>
      <c r="CL744" s="714"/>
      <c r="CM744" s="714"/>
      <c r="CN744" s="714"/>
      <c r="CO744" s="714"/>
      <c r="CP744" s="714"/>
      <c r="CQ744" s="714"/>
      <c r="CR744" s="714"/>
      <c r="CS744" s="714"/>
      <c r="CT744" s="766"/>
      <c r="CU744" s="766"/>
      <c r="CV744" s="766"/>
    </row>
    <row r="745" ht="15.75" customHeight="1">
      <c r="A745" s="714"/>
      <c r="B745" s="760"/>
      <c r="C745" s="593"/>
      <c r="D745" s="593"/>
      <c r="E745" s="593"/>
      <c r="F745" s="593"/>
      <c r="G745" s="761"/>
      <c r="H745" s="761"/>
      <c r="I745" s="761"/>
      <c r="J745" s="761"/>
      <c r="K745" s="761"/>
      <c r="L745" s="761"/>
      <c r="M745" s="762"/>
      <c r="N745" s="714"/>
      <c r="O745" s="714"/>
      <c r="P745" s="714"/>
      <c r="Q745" s="714"/>
      <c r="R745" s="714"/>
      <c r="S745" s="714"/>
      <c r="T745" s="763"/>
      <c r="U745" s="714"/>
      <c r="V745" s="762"/>
      <c r="W745" s="714"/>
      <c r="X745" s="762"/>
      <c r="Y745" s="762"/>
      <c r="Z745" s="762"/>
      <c r="AA745" s="714"/>
      <c r="AB745" s="762"/>
      <c r="AC745" s="714"/>
      <c r="AD745" s="714"/>
      <c r="AE745" s="714"/>
      <c r="AF745" s="714"/>
      <c r="AG745" s="714"/>
      <c r="AH745" s="714"/>
      <c r="AI745" s="714"/>
      <c r="AJ745" s="714"/>
      <c r="AK745" s="714"/>
      <c r="AL745" s="761"/>
      <c r="AM745" s="762"/>
      <c r="AN745" s="762"/>
      <c r="AO745" s="761"/>
      <c r="AP745" s="761"/>
      <c r="AQ745" s="762"/>
      <c r="AR745" s="593"/>
      <c r="AS745" s="714"/>
      <c r="AT745" s="714"/>
      <c r="AU745" s="714"/>
      <c r="AV745" s="714"/>
      <c r="AW745" s="714"/>
      <c r="AX745" s="593"/>
      <c r="AY745" s="714"/>
      <c r="AZ745" s="714"/>
      <c r="BA745" s="714"/>
      <c r="BB745" s="714"/>
      <c r="BC745" s="714"/>
      <c r="BD745" s="593"/>
      <c r="BE745" s="714"/>
      <c r="BF745" s="714"/>
      <c r="BG745" s="714"/>
      <c r="BH745" s="714"/>
      <c r="BI745" s="714"/>
      <c r="BJ745" s="714"/>
      <c r="BK745" s="593"/>
      <c r="BL745" s="714"/>
      <c r="BM745" s="714"/>
      <c r="BN745" s="714"/>
      <c r="BO745" s="714"/>
      <c r="BP745" s="714"/>
      <c r="BQ745" s="593"/>
      <c r="BR745" s="593"/>
      <c r="BS745" s="714"/>
      <c r="BT745" s="714"/>
      <c r="BU745" s="714"/>
      <c r="BV745" s="714"/>
      <c r="BW745" s="593"/>
      <c r="BX745" s="714"/>
      <c r="BY745" s="714"/>
      <c r="BZ745" s="714"/>
      <c r="CA745" s="714"/>
      <c r="CB745" s="714"/>
      <c r="CC745" s="714"/>
      <c r="CD745" s="759"/>
      <c r="CE745" s="714"/>
      <c r="CF745" s="765"/>
      <c r="CG745" s="765"/>
      <c r="CH745" s="765"/>
      <c r="CI745" s="765"/>
      <c r="CJ745" s="765"/>
      <c r="CK745" s="765"/>
      <c r="CL745" s="714"/>
      <c r="CM745" s="714"/>
      <c r="CN745" s="714"/>
      <c r="CO745" s="714"/>
      <c r="CP745" s="714"/>
      <c r="CQ745" s="714"/>
      <c r="CR745" s="714"/>
      <c r="CS745" s="714"/>
      <c r="CT745" s="766"/>
      <c r="CU745" s="766"/>
      <c r="CV745" s="766"/>
    </row>
    <row r="746" ht="15.75" customHeight="1">
      <c r="A746" s="714"/>
      <c r="B746" s="760"/>
      <c r="C746" s="593"/>
      <c r="D746" s="593"/>
      <c r="E746" s="593"/>
      <c r="F746" s="593"/>
      <c r="G746" s="761"/>
      <c r="H746" s="761"/>
      <c r="I746" s="761"/>
      <c r="J746" s="761"/>
      <c r="K746" s="761"/>
      <c r="L746" s="761"/>
      <c r="M746" s="762"/>
      <c r="N746" s="714"/>
      <c r="O746" s="714"/>
      <c r="P746" s="714"/>
      <c r="Q746" s="714"/>
      <c r="R746" s="714"/>
      <c r="S746" s="714"/>
      <c r="T746" s="763"/>
      <c r="U746" s="714"/>
      <c r="V746" s="762"/>
      <c r="W746" s="714"/>
      <c r="X746" s="762"/>
      <c r="Y746" s="762"/>
      <c r="Z746" s="762"/>
      <c r="AA746" s="714"/>
      <c r="AB746" s="762"/>
      <c r="AC746" s="714"/>
      <c r="AD746" s="714"/>
      <c r="AE746" s="714"/>
      <c r="AF746" s="714"/>
      <c r="AG746" s="714"/>
      <c r="AH746" s="714"/>
      <c r="AI746" s="714"/>
      <c r="AJ746" s="714"/>
      <c r="AK746" s="714"/>
      <c r="AL746" s="761"/>
      <c r="AM746" s="762"/>
      <c r="AN746" s="762"/>
      <c r="AO746" s="761"/>
      <c r="AP746" s="761"/>
      <c r="AQ746" s="762"/>
      <c r="AR746" s="593"/>
      <c r="AS746" s="714"/>
      <c r="AT746" s="714"/>
      <c r="AU746" s="714"/>
      <c r="AV746" s="714"/>
      <c r="AW746" s="714"/>
      <c r="AX746" s="593"/>
      <c r="AY746" s="714"/>
      <c r="AZ746" s="714"/>
      <c r="BA746" s="714"/>
      <c r="BB746" s="714"/>
      <c r="BC746" s="714"/>
      <c r="BD746" s="593"/>
      <c r="BE746" s="714"/>
      <c r="BF746" s="714"/>
      <c r="BG746" s="714"/>
      <c r="BH746" s="714"/>
      <c r="BI746" s="714"/>
      <c r="BJ746" s="714"/>
      <c r="BK746" s="593"/>
      <c r="BL746" s="714"/>
      <c r="BM746" s="714"/>
      <c r="BN746" s="714"/>
      <c r="BO746" s="714"/>
      <c r="BP746" s="714"/>
      <c r="BQ746" s="593"/>
      <c r="BR746" s="593"/>
      <c r="BS746" s="714"/>
      <c r="BT746" s="714"/>
      <c r="BU746" s="714"/>
      <c r="BV746" s="714"/>
      <c r="BW746" s="593"/>
      <c r="BX746" s="714"/>
      <c r="BY746" s="714"/>
      <c r="BZ746" s="714"/>
      <c r="CA746" s="714"/>
      <c r="CB746" s="714"/>
      <c r="CC746" s="714"/>
      <c r="CD746" s="759"/>
      <c r="CE746" s="714"/>
      <c r="CF746" s="765"/>
      <c r="CG746" s="765"/>
      <c r="CH746" s="765"/>
      <c r="CI746" s="765"/>
      <c r="CJ746" s="765"/>
      <c r="CK746" s="765"/>
      <c r="CL746" s="714"/>
      <c r="CM746" s="714"/>
      <c r="CN746" s="714"/>
      <c r="CO746" s="714"/>
      <c r="CP746" s="714"/>
      <c r="CQ746" s="714"/>
      <c r="CR746" s="714"/>
      <c r="CS746" s="714"/>
      <c r="CT746" s="766"/>
      <c r="CU746" s="766"/>
      <c r="CV746" s="766"/>
    </row>
    <row r="747" ht="15.75" customHeight="1">
      <c r="A747" s="714"/>
      <c r="B747" s="760"/>
      <c r="C747" s="593"/>
      <c r="D747" s="593"/>
      <c r="E747" s="593"/>
      <c r="F747" s="593"/>
      <c r="G747" s="761"/>
      <c r="H747" s="761"/>
      <c r="I747" s="761"/>
      <c r="J747" s="761"/>
      <c r="K747" s="761"/>
      <c r="L747" s="761"/>
      <c r="M747" s="762"/>
      <c r="N747" s="714"/>
      <c r="O747" s="714"/>
      <c r="P747" s="714"/>
      <c r="Q747" s="714"/>
      <c r="R747" s="714"/>
      <c r="S747" s="714"/>
      <c r="T747" s="763"/>
      <c r="U747" s="714"/>
      <c r="V747" s="762"/>
      <c r="W747" s="714"/>
      <c r="X747" s="762"/>
      <c r="Y747" s="762"/>
      <c r="Z747" s="762"/>
      <c r="AA747" s="714"/>
      <c r="AB747" s="762"/>
      <c r="AC747" s="714"/>
      <c r="AD747" s="714"/>
      <c r="AE747" s="714"/>
      <c r="AF747" s="714"/>
      <c r="AG747" s="714"/>
      <c r="AH747" s="714"/>
      <c r="AI747" s="714"/>
      <c r="AJ747" s="714"/>
      <c r="AK747" s="714"/>
      <c r="AL747" s="761"/>
      <c r="AM747" s="762"/>
      <c r="AN747" s="762"/>
      <c r="AO747" s="761"/>
      <c r="AP747" s="761"/>
      <c r="AQ747" s="762"/>
      <c r="AR747" s="593"/>
      <c r="AS747" s="714"/>
      <c r="AT747" s="714"/>
      <c r="AU747" s="714"/>
      <c r="AV747" s="714"/>
      <c r="AW747" s="714"/>
      <c r="AX747" s="593"/>
      <c r="AY747" s="714"/>
      <c r="AZ747" s="714"/>
      <c r="BA747" s="714"/>
      <c r="BB747" s="714"/>
      <c r="BC747" s="714"/>
      <c r="BD747" s="593"/>
      <c r="BE747" s="714"/>
      <c r="BF747" s="714"/>
      <c r="BG747" s="714"/>
      <c r="BH747" s="714"/>
      <c r="BI747" s="714"/>
      <c r="BJ747" s="714"/>
      <c r="BK747" s="593"/>
      <c r="BL747" s="714"/>
      <c r="BM747" s="714"/>
      <c r="BN747" s="714"/>
      <c r="BO747" s="714"/>
      <c r="BP747" s="714"/>
      <c r="BQ747" s="593"/>
      <c r="BR747" s="593"/>
      <c r="BS747" s="714"/>
      <c r="BT747" s="714"/>
      <c r="BU747" s="714"/>
      <c r="BV747" s="714"/>
      <c r="BW747" s="593"/>
      <c r="BX747" s="714"/>
      <c r="BY747" s="714"/>
      <c r="BZ747" s="714"/>
      <c r="CA747" s="714"/>
      <c r="CB747" s="714"/>
      <c r="CC747" s="714"/>
      <c r="CD747" s="759"/>
      <c r="CE747" s="714"/>
      <c r="CF747" s="765"/>
      <c r="CG747" s="765"/>
      <c r="CH747" s="765"/>
      <c r="CI747" s="765"/>
      <c r="CJ747" s="765"/>
      <c r="CK747" s="765"/>
      <c r="CL747" s="714"/>
      <c r="CM747" s="714"/>
      <c r="CN747" s="714"/>
      <c r="CO747" s="714"/>
      <c r="CP747" s="714"/>
      <c r="CQ747" s="714"/>
      <c r="CR747" s="714"/>
      <c r="CS747" s="714"/>
      <c r="CT747" s="766"/>
      <c r="CU747" s="766"/>
      <c r="CV747" s="766"/>
    </row>
    <row r="748" ht="15.75" customHeight="1">
      <c r="A748" s="714"/>
      <c r="B748" s="760"/>
      <c r="C748" s="593"/>
      <c r="D748" s="593"/>
      <c r="E748" s="593"/>
      <c r="F748" s="593"/>
      <c r="G748" s="761"/>
      <c r="H748" s="761"/>
      <c r="I748" s="761"/>
      <c r="J748" s="761"/>
      <c r="K748" s="761"/>
      <c r="L748" s="761"/>
      <c r="M748" s="762"/>
      <c r="N748" s="714"/>
      <c r="O748" s="714"/>
      <c r="P748" s="714"/>
      <c r="Q748" s="714"/>
      <c r="R748" s="714"/>
      <c r="S748" s="714"/>
      <c r="T748" s="763"/>
      <c r="U748" s="714"/>
      <c r="V748" s="762"/>
      <c r="W748" s="714"/>
      <c r="X748" s="762"/>
      <c r="Y748" s="762"/>
      <c r="Z748" s="762"/>
      <c r="AA748" s="714"/>
      <c r="AB748" s="762"/>
      <c r="AC748" s="714"/>
      <c r="AD748" s="714"/>
      <c r="AE748" s="714"/>
      <c r="AF748" s="714"/>
      <c r="AG748" s="714"/>
      <c r="AH748" s="714"/>
      <c r="AI748" s="714"/>
      <c r="AJ748" s="714"/>
      <c r="AK748" s="714"/>
      <c r="AL748" s="761"/>
      <c r="AM748" s="762"/>
      <c r="AN748" s="762"/>
      <c r="AO748" s="761"/>
      <c r="AP748" s="761"/>
      <c r="AQ748" s="762"/>
      <c r="AR748" s="593"/>
      <c r="AS748" s="714"/>
      <c r="AT748" s="714"/>
      <c r="AU748" s="714"/>
      <c r="AV748" s="714"/>
      <c r="AW748" s="714"/>
      <c r="AX748" s="593"/>
      <c r="AY748" s="714"/>
      <c r="AZ748" s="714"/>
      <c r="BA748" s="714"/>
      <c r="BB748" s="714"/>
      <c r="BC748" s="714"/>
      <c r="BD748" s="593"/>
      <c r="BE748" s="714"/>
      <c r="BF748" s="714"/>
      <c r="BG748" s="714"/>
      <c r="BH748" s="714"/>
      <c r="BI748" s="714"/>
      <c r="BJ748" s="714"/>
      <c r="BK748" s="593"/>
      <c r="BL748" s="714"/>
      <c r="BM748" s="714"/>
      <c r="BN748" s="714"/>
      <c r="BO748" s="714"/>
      <c r="BP748" s="714"/>
      <c r="BQ748" s="593"/>
      <c r="BR748" s="593"/>
      <c r="BS748" s="714"/>
      <c r="BT748" s="714"/>
      <c r="BU748" s="714"/>
      <c r="BV748" s="714"/>
      <c r="BW748" s="593"/>
      <c r="BX748" s="714"/>
      <c r="BY748" s="714"/>
      <c r="BZ748" s="714"/>
      <c r="CA748" s="714"/>
      <c r="CB748" s="714"/>
      <c r="CC748" s="714"/>
      <c r="CD748" s="759"/>
      <c r="CE748" s="714"/>
      <c r="CF748" s="765"/>
      <c r="CG748" s="765"/>
      <c r="CH748" s="765"/>
      <c r="CI748" s="765"/>
      <c r="CJ748" s="765"/>
      <c r="CK748" s="765"/>
      <c r="CL748" s="714"/>
      <c r="CM748" s="714"/>
      <c r="CN748" s="714"/>
      <c r="CO748" s="714"/>
      <c r="CP748" s="714"/>
      <c r="CQ748" s="714"/>
      <c r="CR748" s="714"/>
      <c r="CS748" s="714"/>
      <c r="CT748" s="766"/>
      <c r="CU748" s="766"/>
      <c r="CV748" s="766"/>
    </row>
    <row r="749" ht="15.75" customHeight="1">
      <c r="A749" s="714"/>
      <c r="B749" s="760"/>
      <c r="C749" s="593"/>
      <c r="D749" s="593"/>
      <c r="E749" s="593"/>
      <c r="F749" s="593"/>
      <c r="G749" s="761"/>
      <c r="H749" s="761"/>
      <c r="I749" s="761"/>
      <c r="J749" s="761"/>
      <c r="K749" s="761"/>
      <c r="L749" s="761"/>
      <c r="M749" s="762"/>
      <c r="N749" s="714"/>
      <c r="O749" s="714"/>
      <c r="P749" s="714"/>
      <c r="Q749" s="714"/>
      <c r="R749" s="714"/>
      <c r="S749" s="714"/>
      <c r="T749" s="763"/>
      <c r="U749" s="714"/>
      <c r="V749" s="762"/>
      <c r="W749" s="714"/>
      <c r="X749" s="762"/>
      <c r="Y749" s="762"/>
      <c r="Z749" s="762"/>
      <c r="AA749" s="714"/>
      <c r="AB749" s="762"/>
      <c r="AC749" s="714"/>
      <c r="AD749" s="714"/>
      <c r="AE749" s="714"/>
      <c r="AF749" s="714"/>
      <c r="AG749" s="714"/>
      <c r="AH749" s="714"/>
      <c r="AI749" s="714"/>
      <c r="AJ749" s="714"/>
      <c r="AK749" s="714"/>
      <c r="AL749" s="761"/>
      <c r="AM749" s="762"/>
      <c r="AN749" s="762"/>
      <c r="AO749" s="761"/>
      <c r="AP749" s="761"/>
      <c r="AQ749" s="762"/>
      <c r="AR749" s="593"/>
      <c r="AS749" s="714"/>
      <c r="AT749" s="714"/>
      <c r="AU749" s="714"/>
      <c r="AV749" s="714"/>
      <c r="AW749" s="714"/>
      <c r="AX749" s="593"/>
      <c r="AY749" s="714"/>
      <c r="AZ749" s="714"/>
      <c r="BA749" s="714"/>
      <c r="BB749" s="714"/>
      <c r="BC749" s="714"/>
      <c r="BD749" s="593"/>
      <c r="BE749" s="714"/>
      <c r="BF749" s="714"/>
      <c r="BG749" s="714"/>
      <c r="BH749" s="714"/>
      <c r="BI749" s="714"/>
      <c r="BJ749" s="714"/>
      <c r="BK749" s="593"/>
      <c r="BL749" s="714"/>
      <c r="BM749" s="714"/>
      <c r="BN749" s="714"/>
      <c r="BO749" s="714"/>
      <c r="BP749" s="714"/>
      <c r="BQ749" s="593"/>
      <c r="BR749" s="593"/>
      <c r="BS749" s="714"/>
      <c r="BT749" s="714"/>
      <c r="BU749" s="714"/>
      <c r="BV749" s="714"/>
      <c r="BW749" s="593"/>
      <c r="BX749" s="714"/>
      <c r="BY749" s="714"/>
      <c r="BZ749" s="714"/>
      <c r="CA749" s="714"/>
      <c r="CB749" s="714"/>
      <c r="CC749" s="714"/>
      <c r="CD749" s="759"/>
      <c r="CE749" s="714"/>
      <c r="CF749" s="765"/>
      <c r="CG749" s="765"/>
      <c r="CH749" s="765"/>
      <c r="CI749" s="765"/>
      <c r="CJ749" s="765"/>
      <c r="CK749" s="765"/>
      <c r="CL749" s="714"/>
      <c r="CM749" s="714"/>
      <c r="CN749" s="714"/>
      <c r="CO749" s="714"/>
      <c r="CP749" s="714"/>
      <c r="CQ749" s="714"/>
      <c r="CR749" s="714"/>
      <c r="CS749" s="714"/>
      <c r="CT749" s="766"/>
      <c r="CU749" s="766"/>
      <c r="CV749" s="766"/>
    </row>
    <row r="750" ht="15.75" customHeight="1">
      <c r="A750" s="714"/>
      <c r="B750" s="760"/>
      <c r="C750" s="593"/>
      <c r="D750" s="593"/>
      <c r="E750" s="593"/>
      <c r="F750" s="593"/>
      <c r="G750" s="761"/>
      <c r="H750" s="761"/>
      <c r="I750" s="761"/>
      <c r="J750" s="761"/>
      <c r="K750" s="761"/>
      <c r="L750" s="761"/>
      <c r="M750" s="762"/>
      <c r="N750" s="714"/>
      <c r="O750" s="714"/>
      <c r="P750" s="714"/>
      <c r="Q750" s="714"/>
      <c r="R750" s="714"/>
      <c r="S750" s="714"/>
      <c r="T750" s="763"/>
      <c r="U750" s="714"/>
      <c r="V750" s="762"/>
      <c r="W750" s="714"/>
      <c r="X750" s="762"/>
      <c r="Y750" s="762"/>
      <c r="Z750" s="762"/>
      <c r="AA750" s="714"/>
      <c r="AB750" s="762"/>
      <c r="AC750" s="714"/>
      <c r="AD750" s="714"/>
      <c r="AE750" s="714"/>
      <c r="AF750" s="714"/>
      <c r="AG750" s="714"/>
      <c r="AH750" s="714"/>
      <c r="AI750" s="714"/>
      <c r="AJ750" s="714"/>
      <c r="AK750" s="714"/>
      <c r="AL750" s="761"/>
      <c r="AM750" s="762"/>
      <c r="AN750" s="762"/>
      <c r="AO750" s="761"/>
      <c r="AP750" s="761"/>
      <c r="AQ750" s="762"/>
      <c r="AR750" s="593"/>
      <c r="AS750" s="714"/>
      <c r="AT750" s="714"/>
      <c r="AU750" s="714"/>
      <c r="AV750" s="714"/>
      <c r="AW750" s="714"/>
      <c r="AX750" s="593"/>
      <c r="AY750" s="714"/>
      <c r="AZ750" s="714"/>
      <c r="BA750" s="714"/>
      <c r="BB750" s="714"/>
      <c r="BC750" s="714"/>
      <c r="BD750" s="593"/>
      <c r="BE750" s="714"/>
      <c r="BF750" s="714"/>
      <c r="BG750" s="714"/>
      <c r="BH750" s="714"/>
      <c r="BI750" s="714"/>
      <c r="BJ750" s="714"/>
      <c r="BK750" s="593"/>
      <c r="BL750" s="714"/>
      <c r="BM750" s="714"/>
      <c r="BN750" s="714"/>
      <c r="BO750" s="714"/>
      <c r="BP750" s="714"/>
      <c r="BQ750" s="593"/>
      <c r="BR750" s="593"/>
      <c r="BS750" s="714"/>
      <c r="BT750" s="714"/>
      <c r="BU750" s="714"/>
      <c r="BV750" s="714"/>
      <c r="BW750" s="593"/>
      <c r="BX750" s="714"/>
      <c r="BY750" s="714"/>
      <c r="BZ750" s="714"/>
      <c r="CA750" s="714"/>
      <c r="CB750" s="714"/>
      <c r="CC750" s="714"/>
      <c r="CD750" s="759"/>
      <c r="CE750" s="714"/>
      <c r="CF750" s="765"/>
      <c r="CG750" s="765"/>
      <c r="CH750" s="765"/>
      <c r="CI750" s="765"/>
      <c r="CJ750" s="765"/>
      <c r="CK750" s="765"/>
      <c r="CL750" s="714"/>
      <c r="CM750" s="714"/>
      <c r="CN750" s="714"/>
      <c r="CO750" s="714"/>
      <c r="CP750" s="714"/>
      <c r="CQ750" s="714"/>
      <c r="CR750" s="714"/>
      <c r="CS750" s="714"/>
      <c r="CT750" s="766"/>
      <c r="CU750" s="766"/>
      <c r="CV750" s="766"/>
    </row>
    <row r="751" ht="15.75" customHeight="1">
      <c r="A751" s="714"/>
      <c r="B751" s="760"/>
      <c r="C751" s="593"/>
      <c r="D751" s="593"/>
      <c r="E751" s="593"/>
      <c r="F751" s="593"/>
      <c r="G751" s="761"/>
      <c r="H751" s="761"/>
      <c r="I751" s="761"/>
      <c r="J751" s="761"/>
      <c r="K751" s="761"/>
      <c r="L751" s="761"/>
      <c r="M751" s="762"/>
      <c r="N751" s="714"/>
      <c r="O751" s="714"/>
      <c r="P751" s="714"/>
      <c r="Q751" s="714"/>
      <c r="R751" s="714"/>
      <c r="S751" s="714"/>
      <c r="T751" s="763"/>
      <c r="U751" s="714"/>
      <c r="V751" s="762"/>
      <c r="W751" s="714"/>
      <c r="X751" s="762"/>
      <c r="Y751" s="762"/>
      <c r="Z751" s="762"/>
      <c r="AA751" s="714"/>
      <c r="AB751" s="762"/>
      <c r="AC751" s="714"/>
      <c r="AD751" s="714"/>
      <c r="AE751" s="714"/>
      <c r="AF751" s="714"/>
      <c r="AG751" s="714"/>
      <c r="AH751" s="714"/>
      <c r="AI751" s="714"/>
      <c r="AJ751" s="714"/>
      <c r="AK751" s="714"/>
      <c r="AL751" s="761"/>
      <c r="AM751" s="762"/>
      <c r="AN751" s="762"/>
      <c r="AO751" s="761"/>
      <c r="AP751" s="761"/>
      <c r="AQ751" s="762"/>
      <c r="AR751" s="593"/>
      <c r="AS751" s="714"/>
      <c r="AT751" s="714"/>
      <c r="AU751" s="714"/>
      <c r="AV751" s="714"/>
      <c r="AW751" s="714"/>
      <c r="AX751" s="593"/>
      <c r="AY751" s="714"/>
      <c r="AZ751" s="714"/>
      <c r="BA751" s="714"/>
      <c r="BB751" s="714"/>
      <c r="BC751" s="714"/>
      <c r="BD751" s="593"/>
      <c r="BE751" s="714"/>
      <c r="BF751" s="714"/>
      <c r="BG751" s="714"/>
      <c r="BH751" s="714"/>
      <c r="BI751" s="714"/>
      <c r="BJ751" s="714"/>
      <c r="BK751" s="593"/>
      <c r="BL751" s="714"/>
      <c r="BM751" s="714"/>
      <c r="BN751" s="714"/>
      <c r="BO751" s="714"/>
      <c r="BP751" s="714"/>
      <c r="BQ751" s="593"/>
      <c r="BR751" s="593"/>
      <c r="BS751" s="714"/>
      <c r="BT751" s="714"/>
      <c r="BU751" s="714"/>
      <c r="BV751" s="714"/>
      <c r="BW751" s="593"/>
      <c r="BX751" s="714"/>
      <c r="BY751" s="714"/>
      <c r="BZ751" s="714"/>
      <c r="CA751" s="714"/>
      <c r="CB751" s="714"/>
      <c r="CC751" s="714"/>
      <c r="CD751" s="759"/>
      <c r="CE751" s="714"/>
      <c r="CF751" s="765"/>
      <c r="CG751" s="765"/>
      <c r="CH751" s="765"/>
      <c r="CI751" s="765"/>
      <c r="CJ751" s="765"/>
      <c r="CK751" s="765"/>
      <c r="CL751" s="714"/>
      <c r="CM751" s="714"/>
      <c r="CN751" s="714"/>
      <c r="CO751" s="714"/>
      <c r="CP751" s="714"/>
      <c r="CQ751" s="714"/>
      <c r="CR751" s="714"/>
      <c r="CS751" s="714"/>
      <c r="CT751" s="766"/>
      <c r="CU751" s="766"/>
      <c r="CV751" s="766"/>
    </row>
    <row r="752" ht="15.75" customHeight="1">
      <c r="A752" s="714"/>
      <c r="B752" s="760"/>
      <c r="C752" s="593"/>
      <c r="D752" s="593"/>
      <c r="E752" s="593"/>
      <c r="F752" s="593"/>
      <c r="G752" s="761"/>
      <c r="H752" s="761"/>
      <c r="I752" s="761"/>
      <c r="J752" s="761"/>
      <c r="K752" s="761"/>
      <c r="L752" s="761"/>
      <c r="M752" s="762"/>
      <c r="N752" s="714"/>
      <c r="O752" s="714"/>
      <c r="P752" s="714"/>
      <c r="Q752" s="714"/>
      <c r="R752" s="714"/>
      <c r="S752" s="714"/>
      <c r="T752" s="763"/>
      <c r="U752" s="714"/>
      <c r="V752" s="762"/>
      <c r="W752" s="714"/>
      <c r="X752" s="762"/>
      <c r="Y752" s="762"/>
      <c r="Z752" s="762"/>
      <c r="AA752" s="714"/>
      <c r="AB752" s="762"/>
      <c r="AC752" s="714"/>
      <c r="AD752" s="714"/>
      <c r="AE752" s="714"/>
      <c r="AF752" s="714"/>
      <c r="AG752" s="714"/>
      <c r="AH752" s="714"/>
      <c r="AI752" s="714"/>
      <c r="AJ752" s="714"/>
      <c r="AK752" s="714"/>
      <c r="AL752" s="761"/>
      <c r="AM752" s="762"/>
      <c r="AN752" s="762"/>
      <c r="AO752" s="761"/>
      <c r="AP752" s="761"/>
      <c r="AQ752" s="762"/>
      <c r="AR752" s="593"/>
      <c r="AS752" s="714"/>
      <c r="AT752" s="714"/>
      <c r="AU752" s="714"/>
      <c r="AV752" s="714"/>
      <c r="AW752" s="714"/>
      <c r="AX752" s="593"/>
      <c r="AY752" s="714"/>
      <c r="AZ752" s="714"/>
      <c r="BA752" s="714"/>
      <c r="BB752" s="714"/>
      <c r="BC752" s="714"/>
      <c r="BD752" s="593"/>
      <c r="BE752" s="714"/>
      <c r="BF752" s="714"/>
      <c r="BG752" s="714"/>
      <c r="BH752" s="714"/>
      <c r="BI752" s="714"/>
      <c r="BJ752" s="714"/>
      <c r="BK752" s="593"/>
      <c r="BL752" s="714"/>
      <c r="BM752" s="714"/>
      <c r="BN752" s="714"/>
      <c r="BO752" s="714"/>
      <c r="BP752" s="714"/>
      <c r="BQ752" s="593"/>
      <c r="BR752" s="593"/>
      <c r="BS752" s="714"/>
      <c r="BT752" s="714"/>
      <c r="BU752" s="714"/>
      <c r="BV752" s="714"/>
      <c r="BW752" s="593"/>
      <c r="BX752" s="714"/>
      <c r="BY752" s="714"/>
      <c r="BZ752" s="714"/>
      <c r="CA752" s="714"/>
      <c r="CB752" s="714"/>
      <c r="CC752" s="714"/>
      <c r="CD752" s="759"/>
      <c r="CE752" s="714"/>
      <c r="CF752" s="765"/>
      <c r="CG752" s="765"/>
      <c r="CH752" s="765"/>
      <c r="CI752" s="765"/>
      <c r="CJ752" s="765"/>
      <c r="CK752" s="765"/>
      <c r="CL752" s="714"/>
      <c r="CM752" s="714"/>
      <c r="CN752" s="714"/>
      <c r="CO752" s="714"/>
      <c r="CP752" s="714"/>
      <c r="CQ752" s="714"/>
      <c r="CR752" s="714"/>
      <c r="CS752" s="714"/>
      <c r="CT752" s="766"/>
      <c r="CU752" s="766"/>
      <c r="CV752" s="766"/>
    </row>
    <row r="753" ht="15.75" customHeight="1">
      <c r="A753" s="714"/>
      <c r="B753" s="760"/>
      <c r="C753" s="593"/>
      <c r="D753" s="593"/>
      <c r="E753" s="593"/>
      <c r="F753" s="593"/>
      <c r="G753" s="761"/>
      <c r="H753" s="761"/>
      <c r="I753" s="761"/>
      <c r="J753" s="761"/>
      <c r="K753" s="761"/>
      <c r="L753" s="761"/>
      <c r="M753" s="762"/>
      <c r="N753" s="714"/>
      <c r="O753" s="714"/>
      <c r="P753" s="714"/>
      <c r="Q753" s="714"/>
      <c r="R753" s="714"/>
      <c r="S753" s="714"/>
      <c r="T753" s="763"/>
      <c r="U753" s="714"/>
      <c r="V753" s="762"/>
      <c r="W753" s="714"/>
      <c r="X753" s="762"/>
      <c r="Y753" s="762"/>
      <c r="Z753" s="762"/>
      <c r="AA753" s="714"/>
      <c r="AB753" s="762"/>
      <c r="AC753" s="714"/>
      <c r="AD753" s="714"/>
      <c r="AE753" s="714"/>
      <c r="AF753" s="714"/>
      <c r="AG753" s="714"/>
      <c r="AH753" s="714"/>
      <c r="AI753" s="714"/>
      <c r="AJ753" s="714"/>
      <c r="AK753" s="714"/>
      <c r="AL753" s="761"/>
      <c r="AM753" s="762"/>
      <c r="AN753" s="762"/>
      <c r="AO753" s="761"/>
      <c r="AP753" s="761"/>
      <c r="AQ753" s="762"/>
      <c r="AR753" s="593"/>
      <c r="AS753" s="714"/>
      <c r="AT753" s="714"/>
      <c r="AU753" s="714"/>
      <c r="AV753" s="714"/>
      <c r="AW753" s="714"/>
      <c r="AX753" s="593"/>
      <c r="AY753" s="714"/>
      <c r="AZ753" s="714"/>
      <c r="BA753" s="714"/>
      <c r="BB753" s="714"/>
      <c r="BC753" s="714"/>
      <c r="BD753" s="593"/>
      <c r="BE753" s="714"/>
      <c r="BF753" s="714"/>
      <c r="BG753" s="714"/>
      <c r="BH753" s="714"/>
      <c r="BI753" s="714"/>
      <c r="BJ753" s="714"/>
      <c r="BK753" s="593"/>
      <c r="BL753" s="714"/>
      <c r="BM753" s="714"/>
      <c r="BN753" s="714"/>
      <c r="BO753" s="714"/>
      <c r="BP753" s="714"/>
      <c r="BQ753" s="593"/>
      <c r="BR753" s="593"/>
      <c r="BS753" s="714"/>
      <c r="BT753" s="714"/>
      <c r="BU753" s="714"/>
      <c r="BV753" s="714"/>
      <c r="BW753" s="593"/>
      <c r="BX753" s="714"/>
      <c r="BY753" s="714"/>
      <c r="BZ753" s="714"/>
      <c r="CA753" s="714"/>
      <c r="CB753" s="714"/>
      <c r="CC753" s="714"/>
      <c r="CD753" s="759"/>
      <c r="CE753" s="714"/>
      <c r="CF753" s="765"/>
      <c r="CG753" s="765"/>
      <c r="CH753" s="765"/>
      <c r="CI753" s="765"/>
      <c r="CJ753" s="765"/>
      <c r="CK753" s="765"/>
      <c r="CL753" s="714"/>
      <c r="CM753" s="714"/>
      <c r="CN753" s="714"/>
      <c r="CO753" s="714"/>
      <c r="CP753" s="714"/>
      <c r="CQ753" s="714"/>
      <c r="CR753" s="714"/>
      <c r="CS753" s="714"/>
      <c r="CT753" s="766"/>
      <c r="CU753" s="766"/>
      <c r="CV753" s="766"/>
    </row>
    <row r="754" ht="15.75" customHeight="1">
      <c r="A754" s="714"/>
      <c r="B754" s="760"/>
      <c r="C754" s="593"/>
      <c r="D754" s="593"/>
      <c r="E754" s="593"/>
      <c r="F754" s="593"/>
      <c r="G754" s="761"/>
      <c r="H754" s="761"/>
      <c r="I754" s="761"/>
      <c r="J754" s="761"/>
      <c r="K754" s="761"/>
      <c r="L754" s="761"/>
      <c r="M754" s="762"/>
      <c r="N754" s="714"/>
      <c r="O754" s="714"/>
      <c r="P754" s="714"/>
      <c r="Q754" s="714"/>
      <c r="R754" s="714"/>
      <c r="S754" s="714"/>
      <c r="T754" s="763"/>
      <c r="U754" s="714"/>
      <c r="V754" s="762"/>
      <c r="W754" s="714"/>
      <c r="X754" s="762"/>
      <c r="Y754" s="762"/>
      <c r="Z754" s="762"/>
      <c r="AA754" s="714"/>
      <c r="AB754" s="762"/>
      <c r="AC754" s="714"/>
      <c r="AD754" s="714"/>
      <c r="AE754" s="714"/>
      <c r="AF754" s="714"/>
      <c r="AG754" s="714"/>
      <c r="AH754" s="714"/>
      <c r="AI754" s="714"/>
      <c r="AJ754" s="714"/>
      <c r="AK754" s="714"/>
      <c r="AL754" s="761"/>
      <c r="AM754" s="762"/>
      <c r="AN754" s="762"/>
      <c r="AO754" s="761"/>
      <c r="AP754" s="761"/>
      <c r="AQ754" s="762"/>
      <c r="AR754" s="593"/>
      <c r="AS754" s="714"/>
      <c r="AT754" s="714"/>
      <c r="AU754" s="714"/>
      <c r="AV754" s="714"/>
      <c r="AW754" s="714"/>
      <c r="AX754" s="593"/>
      <c r="AY754" s="714"/>
      <c r="AZ754" s="714"/>
      <c r="BA754" s="714"/>
      <c r="BB754" s="714"/>
      <c r="BC754" s="714"/>
      <c r="BD754" s="593"/>
      <c r="BE754" s="714"/>
      <c r="BF754" s="714"/>
      <c r="BG754" s="714"/>
      <c r="BH754" s="714"/>
      <c r="BI754" s="714"/>
      <c r="BJ754" s="714"/>
      <c r="BK754" s="593"/>
      <c r="BL754" s="714"/>
      <c r="BM754" s="714"/>
      <c r="BN754" s="714"/>
      <c r="BO754" s="714"/>
      <c r="BP754" s="714"/>
      <c r="BQ754" s="593"/>
      <c r="BR754" s="593"/>
      <c r="BS754" s="714"/>
      <c r="BT754" s="714"/>
      <c r="BU754" s="714"/>
      <c r="BV754" s="714"/>
      <c r="BW754" s="593"/>
      <c r="BX754" s="714"/>
      <c r="BY754" s="714"/>
      <c r="BZ754" s="714"/>
      <c r="CA754" s="714"/>
      <c r="CB754" s="714"/>
      <c r="CC754" s="714"/>
      <c r="CD754" s="759"/>
      <c r="CE754" s="714"/>
      <c r="CF754" s="765"/>
      <c r="CG754" s="765"/>
      <c r="CH754" s="765"/>
      <c r="CI754" s="765"/>
      <c r="CJ754" s="765"/>
      <c r="CK754" s="765"/>
      <c r="CL754" s="714"/>
      <c r="CM754" s="714"/>
      <c r="CN754" s="714"/>
      <c r="CO754" s="714"/>
      <c r="CP754" s="714"/>
      <c r="CQ754" s="714"/>
      <c r="CR754" s="714"/>
      <c r="CS754" s="714"/>
      <c r="CT754" s="766"/>
      <c r="CU754" s="766"/>
      <c r="CV754" s="766"/>
    </row>
    <row r="755" ht="15.75" customHeight="1">
      <c r="A755" s="714"/>
      <c r="B755" s="760"/>
      <c r="C755" s="593"/>
      <c r="D755" s="593"/>
      <c r="E755" s="593"/>
      <c r="F755" s="593"/>
      <c r="G755" s="761"/>
      <c r="H755" s="761"/>
      <c r="I755" s="761"/>
      <c r="J755" s="761"/>
      <c r="K755" s="761"/>
      <c r="L755" s="761"/>
      <c r="M755" s="762"/>
      <c r="N755" s="714"/>
      <c r="O755" s="714"/>
      <c r="P755" s="714"/>
      <c r="Q755" s="714"/>
      <c r="R755" s="714"/>
      <c r="S755" s="714"/>
      <c r="T755" s="763"/>
      <c r="U755" s="714"/>
      <c r="V755" s="762"/>
      <c r="W755" s="714"/>
      <c r="X755" s="762"/>
      <c r="Y755" s="762"/>
      <c r="Z755" s="762"/>
      <c r="AA755" s="714"/>
      <c r="AB755" s="762"/>
      <c r="AC755" s="714"/>
      <c r="AD755" s="714"/>
      <c r="AE755" s="714"/>
      <c r="AF755" s="714"/>
      <c r="AG755" s="714"/>
      <c r="AH755" s="714"/>
      <c r="AI755" s="714"/>
      <c r="AJ755" s="714"/>
      <c r="AK755" s="714"/>
      <c r="AL755" s="761"/>
      <c r="AM755" s="762"/>
      <c r="AN755" s="762"/>
      <c r="AO755" s="761"/>
      <c r="AP755" s="761"/>
      <c r="AQ755" s="762"/>
      <c r="AR755" s="593"/>
      <c r="AS755" s="714"/>
      <c r="AT755" s="714"/>
      <c r="AU755" s="714"/>
      <c r="AV755" s="714"/>
      <c r="AW755" s="714"/>
      <c r="AX755" s="593"/>
      <c r="AY755" s="714"/>
      <c r="AZ755" s="714"/>
      <c r="BA755" s="714"/>
      <c r="BB755" s="714"/>
      <c r="BC755" s="714"/>
      <c r="BD755" s="593"/>
      <c r="BE755" s="714"/>
      <c r="BF755" s="714"/>
      <c r="BG755" s="714"/>
      <c r="BH755" s="714"/>
      <c r="BI755" s="714"/>
      <c r="BJ755" s="714"/>
      <c r="BK755" s="593"/>
      <c r="BL755" s="714"/>
      <c r="BM755" s="714"/>
      <c r="BN755" s="714"/>
      <c r="BO755" s="714"/>
      <c r="BP755" s="714"/>
      <c r="BQ755" s="593"/>
      <c r="BR755" s="593"/>
      <c r="BS755" s="714"/>
      <c r="BT755" s="714"/>
      <c r="BU755" s="714"/>
      <c r="BV755" s="714"/>
      <c r="BW755" s="593"/>
      <c r="BX755" s="714"/>
      <c r="BY755" s="714"/>
      <c r="BZ755" s="714"/>
      <c r="CA755" s="714"/>
      <c r="CB755" s="714"/>
      <c r="CC755" s="714"/>
      <c r="CD755" s="759"/>
      <c r="CE755" s="714"/>
      <c r="CF755" s="765"/>
      <c r="CG755" s="765"/>
      <c r="CH755" s="765"/>
      <c r="CI755" s="765"/>
      <c r="CJ755" s="765"/>
      <c r="CK755" s="765"/>
      <c r="CL755" s="714"/>
      <c r="CM755" s="714"/>
      <c r="CN755" s="714"/>
      <c r="CO755" s="714"/>
      <c r="CP755" s="714"/>
      <c r="CQ755" s="714"/>
      <c r="CR755" s="714"/>
      <c r="CS755" s="714"/>
      <c r="CT755" s="766"/>
      <c r="CU755" s="766"/>
      <c r="CV755" s="766"/>
    </row>
    <row r="756" ht="15.75" customHeight="1">
      <c r="A756" s="714"/>
      <c r="B756" s="760"/>
      <c r="C756" s="593"/>
      <c r="D756" s="593"/>
      <c r="E756" s="593"/>
      <c r="F756" s="593"/>
      <c r="G756" s="761"/>
      <c r="H756" s="761"/>
      <c r="I756" s="761"/>
      <c r="J756" s="761"/>
      <c r="K756" s="761"/>
      <c r="L756" s="761"/>
      <c r="M756" s="762"/>
      <c r="N756" s="714"/>
      <c r="O756" s="714"/>
      <c r="P756" s="714"/>
      <c r="Q756" s="714"/>
      <c r="R756" s="714"/>
      <c r="S756" s="714"/>
      <c r="T756" s="763"/>
      <c r="U756" s="714"/>
      <c r="V756" s="762"/>
      <c r="W756" s="714"/>
      <c r="X756" s="762"/>
      <c r="Y756" s="762"/>
      <c r="Z756" s="762"/>
      <c r="AA756" s="714"/>
      <c r="AB756" s="762"/>
      <c r="AC756" s="714"/>
      <c r="AD756" s="714"/>
      <c r="AE756" s="714"/>
      <c r="AF756" s="714"/>
      <c r="AG756" s="714"/>
      <c r="AH756" s="714"/>
      <c r="AI756" s="714"/>
      <c r="AJ756" s="714"/>
      <c r="AK756" s="714"/>
      <c r="AL756" s="761"/>
      <c r="AM756" s="762"/>
      <c r="AN756" s="762"/>
      <c r="AO756" s="761"/>
      <c r="AP756" s="761"/>
      <c r="AQ756" s="762"/>
      <c r="AR756" s="593"/>
      <c r="AS756" s="714"/>
      <c r="AT756" s="714"/>
      <c r="AU756" s="714"/>
      <c r="AV756" s="714"/>
      <c r="AW756" s="714"/>
      <c r="AX756" s="593"/>
      <c r="AY756" s="714"/>
      <c r="AZ756" s="714"/>
      <c r="BA756" s="714"/>
      <c r="BB756" s="714"/>
      <c r="BC756" s="714"/>
      <c r="BD756" s="593"/>
      <c r="BE756" s="714"/>
      <c r="BF756" s="714"/>
      <c r="BG756" s="714"/>
      <c r="BH756" s="714"/>
      <c r="BI756" s="714"/>
      <c r="BJ756" s="714"/>
      <c r="BK756" s="593"/>
      <c r="BL756" s="714"/>
      <c r="BM756" s="714"/>
      <c r="BN756" s="714"/>
      <c r="BO756" s="714"/>
      <c r="BP756" s="714"/>
      <c r="BQ756" s="593"/>
      <c r="BR756" s="593"/>
      <c r="BS756" s="714"/>
      <c r="BT756" s="714"/>
      <c r="BU756" s="714"/>
      <c r="BV756" s="714"/>
      <c r="BW756" s="593"/>
      <c r="BX756" s="714"/>
      <c r="BY756" s="714"/>
      <c r="BZ756" s="714"/>
      <c r="CA756" s="714"/>
      <c r="CB756" s="714"/>
      <c r="CC756" s="714"/>
      <c r="CD756" s="759"/>
      <c r="CE756" s="714"/>
      <c r="CF756" s="765"/>
      <c r="CG756" s="765"/>
      <c r="CH756" s="765"/>
      <c r="CI756" s="765"/>
      <c r="CJ756" s="765"/>
      <c r="CK756" s="765"/>
      <c r="CL756" s="714"/>
      <c r="CM756" s="714"/>
      <c r="CN756" s="714"/>
      <c r="CO756" s="714"/>
      <c r="CP756" s="714"/>
      <c r="CQ756" s="714"/>
      <c r="CR756" s="714"/>
      <c r="CS756" s="714"/>
      <c r="CT756" s="766"/>
      <c r="CU756" s="766"/>
      <c r="CV756" s="766"/>
    </row>
    <row r="757" ht="15.75" customHeight="1">
      <c r="A757" s="714"/>
      <c r="B757" s="760"/>
      <c r="C757" s="593"/>
      <c r="D757" s="593"/>
      <c r="E757" s="593"/>
      <c r="F757" s="593"/>
      <c r="G757" s="761"/>
      <c r="H757" s="761"/>
      <c r="I757" s="761"/>
      <c r="J757" s="761"/>
      <c r="K757" s="761"/>
      <c r="L757" s="761"/>
      <c r="M757" s="762"/>
      <c r="N757" s="714"/>
      <c r="O757" s="714"/>
      <c r="P757" s="714"/>
      <c r="Q757" s="714"/>
      <c r="R757" s="714"/>
      <c r="S757" s="714"/>
      <c r="T757" s="763"/>
      <c r="U757" s="714"/>
      <c r="V757" s="762"/>
      <c r="W757" s="714"/>
      <c r="X757" s="762"/>
      <c r="Y757" s="762"/>
      <c r="Z757" s="762"/>
      <c r="AA757" s="714"/>
      <c r="AB757" s="762"/>
      <c r="AC757" s="714"/>
      <c r="AD757" s="714"/>
      <c r="AE757" s="714"/>
      <c r="AF757" s="714"/>
      <c r="AG757" s="714"/>
      <c r="AH757" s="714"/>
      <c r="AI757" s="714"/>
      <c r="AJ757" s="714"/>
      <c r="AK757" s="714"/>
      <c r="AL757" s="761"/>
      <c r="AM757" s="762"/>
      <c r="AN757" s="762"/>
      <c r="AO757" s="761"/>
      <c r="AP757" s="761"/>
      <c r="AQ757" s="762"/>
      <c r="AR757" s="593"/>
      <c r="AS757" s="714"/>
      <c r="AT757" s="714"/>
      <c r="AU757" s="714"/>
      <c r="AV757" s="714"/>
      <c r="AW757" s="714"/>
      <c r="AX757" s="593"/>
      <c r="AY757" s="714"/>
      <c r="AZ757" s="714"/>
      <c r="BA757" s="714"/>
      <c r="BB757" s="714"/>
      <c r="BC757" s="714"/>
      <c r="BD757" s="593"/>
      <c r="BE757" s="714"/>
      <c r="BF757" s="714"/>
      <c r="BG757" s="714"/>
      <c r="BH757" s="714"/>
      <c r="BI757" s="714"/>
      <c r="BJ757" s="714"/>
      <c r="BK757" s="593"/>
      <c r="BL757" s="714"/>
      <c r="BM757" s="714"/>
      <c r="BN757" s="714"/>
      <c r="BO757" s="714"/>
      <c r="BP757" s="714"/>
      <c r="BQ757" s="593"/>
      <c r="BR757" s="593"/>
      <c r="BS757" s="714"/>
      <c r="BT757" s="714"/>
      <c r="BU757" s="714"/>
      <c r="BV757" s="714"/>
      <c r="BW757" s="593"/>
      <c r="BX757" s="714"/>
      <c r="BY757" s="714"/>
      <c r="BZ757" s="714"/>
      <c r="CA757" s="714"/>
      <c r="CB757" s="714"/>
      <c r="CC757" s="714"/>
      <c r="CD757" s="759"/>
      <c r="CE757" s="714"/>
      <c r="CF757" s="765"/>
      <c r="CG757" s="765"/>
      <c r="CH757" s="765"/>
      <c r="CI757" s="765"/>
      <c r="CJ757" s="765"/>
      <c r="CK757" s="765"/>
      <c r="CL757" s="714"/>
      <c r="CM757" s="714"/>
      <c r="CN757" s="714"/>
      <c r="CO757" s="714"/>
      <c r="CP757" s="714"/>
      <c r="CQ757" s="714"/>
      <c r="CR757" s="714"/>
      <c r="CS757" s="714"/>
      <c r="CT757" s="766"/>
      <c r="CU757" s="766"/>
      <c r="CV757" s="766"/>
    </row>
    <row r="758" ht="15.75" customHeight="1">
      <c r="A758" s="714"/>
      <c r="B758" s="760"/>
      <c r="C758" s="593"/>
      <c r="D758" s="593"/>
      <c r="E758" s="593"/>
      <c r="F758" s="593"/>
      <c r="G758" s="761"/>
      <c r="H758" s="761"/>
      <c r="I758" s="761"/>
      <c r="J758" s="761"/>
      <c r="K758" s="761"/>
      <c r="L758" s="761"/>
      <c r="M758" s="762"/>
      <c r="N758" s="714"/>
      <c r="O758" s="714"/>
      <c r="P758" s="714"/>
      <c r="Q758" s="714"/>
      <c r="R758" s="714"/>
      <c r="S758" s="714"/>
      <c r="T758" s="763"/>
      <c r="U758" s="714"/>
      <c r="V758" s="762"/>
      <c r="W758" s="714"/>
      <c r="X758" s="762"/>
      <c r="Y758" s="762"/>
      <c r="Z758" s="762"/>
      <c r="AA758" s="714"/>
      <c r="AB758" s="762"/>
      <c r="AC758" s="714"/>
      <c r="AD758" s="714"/>
      <c r="AE758" s="714"/>
      <c r="AF758" s="714"/>
      <c r="AG758" s="714"/>
      <c r="AH758" s="714"/>
      <c r="AI758" s="714"/>
      <c r="AJ758" s="714"/>
      <c r="AK758" s="714"/>
      <c r="AL758" s="761"/>
      <c r="AM758" s="762"/>
      <c r="AN758" s="762"/>
      <c r="AO758" s="761"/>
      <c r="AP758" s="761"/>
      <c r="AQ758" s="762"/>
      <c r="AR758" s="593"/>
      <c r="AS758" s="714"/>
      <c r="AT758" s="714"/>
      <c r="AU758" s="714"/>
      <c r="AV758" s="714"/>
      <c r="AW758" s="714"/>
      <c r="AX758" s="593"/>
      <c r="AY758" s="714"/>
      <c r="AZ758" s="714"/>
      <c r="BA758" s="714"/>
      <c r="BB758" s="714"/>
      <c r="BC758" s="714"/>
      <c r="BD758" s="593"/>
      <c r="BE758" s="714"/>
      <c r="BF758" s="714"/>
      <c r="BG758" s="714"/>
      <c r="BH758" s="714"/>
      <c r="BI758" s="714"/>
      <c r="BJ758" s="714"/>
      <c r="BK758" s="593"/>
      <c r="BL758" s="714"/>
      <c r="BM758" s="714"/>
      <c r="BN758" s="714"/>
      <c r="BO758" s="714"/>
      <c r="BP758" s="714"/>
      <c r="BQ758" s="593"/>
      <c r="BR758" s="593"/>
      <c r="BS758" s="714"/>
      <c r="BT758" s="714"/>
      <c r="BU758" s="714"/>
      <c r="BV758" s="714"/>
      <c r="BW758" s="593"/>
      <c r="BX758" s="714"/>
      <c r="BY758" s="714"/>
      <c r="BZ758" s="714"/>
      <c r="CA758" s="714"/>
      <c r="CB758" s="714"/>
      <c r="CC758" s="714"/>
      <c r="CD758" s="759"/>
      <c r="CE758" s="714"/>
      <c r="CF758" s="765"/>
      <c r="CG758" s="765"/>
      <c r="CH758" s="765"/>
      <c r="CI758" s="765"/>
      <c r="CJ758" s="765"/>
      <c r="CK758" s="765"/>
      <c r="CL758" s="714"/>
      <c r="CM758" s="714"/>
      <c r="CN758" s="714"/>
      <c r="CO758" s="714"/>
      <c r="CP758" s="714"/>
      <c r="CQ758" s="714"/>
      <c r="CR758" s="714"/>
      <c r="CS758" s="714"/>
      <c r="CT758" s="766"/>
      <c r="CU758" s="766"/>
      <c r="CV758" s="766"/>
    </row>
    <row r="759" ht="15.75" customHeight="1">
      <c r="A759" s="714"/>
      <c r="B759" s="760"/>
      <c r="C759" s="593"/>
      <c r="D759" s="593"/>
      <c r="E759" s="593"/>
      <c r="F759" s="593"/>
      <c r="G759" s="761"/>
      <c r="H759" s="761"/>
      <c r="I759" s="761"/>
      <c r="J759" s="761"/>
      <c r="K759" s="761"/>
      <c r="L759" s="761"/>
      <c r="M759" s="762"/>
      <c r="N759" s="714"/>
      <c r="O759" s="714"/>
      <c r="P759" s="714"/>
      <c r="Q759" s="714"/>
      <c r="R759" s="714"/>
      <c r="S759" s="714"/>
      <c r="T759" s="763"/>
      <c r="U759" s="714"/>
      <c r="V759" s="762"/>
      <c r="W759" s="714"/>
      <c r="X759" s="762"/>
      <c r="Y759" s="762"/>
      <c r="Z759" s="762"/>
      <c r="AA759" s="714"/>
      <c r="AB759" s="762"/>
      <c r="AC759" s="714"/>
      <c r="AD759" s="714"/>
      <c r="AE759" s="714"/>
      <c r="AF759" s="714"/>
      <c r="AG759" s="714"/>
      <c r="AH759" s="714"/>
      <c r="AI759" s="714"/>
      <c r="AJ759" s="714"/>
      <c r="AK759" s="714"/>
      <c r="AL759" s="761"/>
      <c r="AM759" s="762"/>
      <c r="AN759" s="762"/>
      <c r="AO759" s="761"/>
      <c r="AP759" s="761"/>
      <c r="AQ759" s="762"/>
      <c r="AR759" s="593"/>
      <c r="AS759" s="714"/>
      <c r="AT759" s="714"/>
      <c r="AU759" s="714"/>
      <c r="AV759" s="714"/>
      <c r="AW759" s="714"/>
      <c r="AX759" s="593"/>
      <c r="AY759" s="714"/>
      <c r="AZ759" s="714"/>
      <c r="BA759" s="714"/>
      <c r="BB759" s="714"/>
      <c r="BC759" s="714"/>
      <c r="BD759" s="593"/>
      <c r="BE759" s="714"/>
      <c r="BF759" s="714"/>
      <c r="BG759" s="714"/>
      <c r="BH759" s="714"/>
      <c r="BI759" s="714"/>
      <c r="BJ759" s="714"/>
      <c r="BK759" s="593"/>
      <c r="BL759" s="714"/>
      <c r="BM759" s="714"/>
      <c r="BN759" s="714"/>
      <c r="BO759" s="714"/>
      <c r="BP759" s="714"/>
      <c r="BQ759" s="593"/>
      <c r="BR759" s="593"/>
      <c r="BS759" s="714"/>
      <c r="BT759" s="714"/>
      <c r="BU759" s="714"/>
      <c r="BV759" s="714"/>
      <c r="BW759" s="593"/>
      <c r="BX759" s="714"/>
      <c r="BY759" s="714"/>
      <c r="BZ759" s="714"/>
      <c r="CA759" s="714"/>
      <c r="CB759" s="714"/>
      <c r="CC759" s="714"/>
      <c r="CD759" s="759"/>
      <c r="CE759" s="714"/>
      <c r="CF759" s="765"/>
      <c r="CG759" s="765"/>
      <c r="CH759" s="765"/>
      <c r="CI759" s="765"/>
      <c r="CJ759" s="765"/>
      <c r="CK759" s="765"/>
      <c r="CL759" s="714"/>
      <c r="CM759" s="714"/>
      <c r="CN759" s="714"/>
      <c r="CO759" s="714"/>
      <c r="CP759" s="714"/>
      <c r="CQ759" s="714"/>
      <c r="CR759" s="714"/>
      <c r="CS759" s="714"/>
      <c r="CT759" s="766"/>
      <c r="CU759" s="766"/>
      <c r="CV759" s="766"/>
    </row>
    <row r="760" ht="15.75" customHeight="1">
      <c r="A760" s="714"/>
      <c r="B760" s="760"/>
      <c r="C760" s="593"/>
      <c r="D760" s="593"/>
      <c r="E760" s="593"/>
      <c r="F760" s="593"/>
      <c r="G760" s="761"/>
      <c r="H760" s="761"/>
      <c r="I760" s="761"/>
      <c r="J760" s="761"/>
      <c r="K760" s="761"/>
      <c r="L760" s="761"/>
      <c r="M760" s="762"/>
      <c r="N760" s="714"/>
      <c r="O760" s="714"/>
      <c r="P760" s="714"/>
      <c r="Q760" s="714"/>
      <c r="R760" s="714"/>
      <c r="S760" s="714"/>
      <c r="T760" s="763"/>
      <c r="U760" s="714"/>
      <c r="V760" s="762"/>
      <c r="W760" s="714"/>
      <c r="X760" s="762"/>
      <c r="Y760" s="762"/>
      <c r="Z760" s="762"/>
      <c r="AA760" s="714"/>
      <c r="AB760" s="762"/>
      <c r="AC760" s="714"/>
      <c r="AD760" s="714"/>
      <c r="AE760" s="714"/>
      <c r="AF760" s="714"/>
      <c r="AG760" s="714"/>
      <c r="AH760" s="714"/>
      <c r="AI760" s="714"/>
      <c r="AJ760" s="714"/>
      <c r="AK760" s="714"/>
      <c r="AL760" s="761"/>
      <c r="AM760" s="762"/>
      <c r="AN760" s="762"/>
      <c r="AO760" s="761"/>
      <c r="AP760" s="761"/>
      <c r="AQ760" s="762"/>
      <c r="AR760" s="593"/>
      <c r="AS760" s="714"/>
      <c r="AT760" s="714"/>
      <c r="AU760" s="714"/>
      <c r="AV760" s="714"/>
      <c r="AW760" s="714"/>
      <c r="AX760" s="593"/>
      <c r="AY760" s="714"/>
      <c r="AZ760" s="714"/>
      <c r="BA760" s="714"/>
      <c r="BB760" s="714"/>
      <c r="BC760" s="714"/>
      <c r="BD760" s="593"/>
      <c r="BE760" s="714"/>
      <c r="BF760" s="714"/>
      <c r="BG760" s="714"/>
      <c r="BH760" s="714"/>
      <c r="BI760" s="714"/>
      <c r="BJ760" s="714"/>
      <c r="BK760" s="593"/>
      <c r="BL760" s="714"/>
      <c r="BM760" s="714"/>
      <c r="BN760" s="714"/>
      <c r="BO760" s="714"/>
      <c r="BP760" s="714"/>
      <c r="BQ760" s="593"/>
      <c r="BR760" s="593"/>
      <c r="BS760" s="714"/>
      <c r="BT760" s="714"/>
      <c r="BU760" s="714"/>
      <c r="BV760" s="714"/>
      <c r="BW760" s="593"/>
      <c r="BX760" s="714"/>
      <c r="BY760" s="714"/>
      <c r="BZ760" s="714"/>
      <c r="CA760" s="714"/>
      <c r="CB760" s="714"/>
      <c r="CC760" s="714"/>
      <c r="CD760" s="759"/>
      <c r="CE760" s="714"/>
      <c r="CF760" s="765"/>
      <c r="CG760" s="765"/>
      <c r="CH760" s="765"/>
      <c r="CI760" s="765"/>
      <c r="CJ760" s="765"/>
      <c r="CK760" s="765"/>
      <c r="CL760" s="714"/>
      <c r="CM760" s="714"/>
      <c r="CN760" s="714"/>
      <c r="CO760" s="714"/>
      <c r="CP760" s="714"/>
      <c r="CQ760" s="714"/>
      <c r="CR760" s="714"/>
      <c r="CS760" s="714"/>
      <c r="CT760" s="766"/>
      <c r="CU760" s="766"/>
      <c r="CV760" s="766"/>
    </row>
    <row r="761" ht="15.75" customHeight="1">
      <c r="A761" s="714"/>
      <c r="B761" s="760"/>
      <c r="C761" s="593"/>
      <c r="D761" s="593"/>
      <c r="E761" s="593"/>
      <c r="F761" s="593"/>
      <c r="G761" s="761"/>
      <c r="H761" s="761"/>
      <c r="I761" s="761"/>
      <c r="J761" s="761"/>
      <c r="K761" s="761"/>
      <c r="L761" s="761"/>
      <c r="M761" s="762"/>
      <c r="N761" s="714"/>
      <c r="O761" s="714"/>
      <c r="P761" s="714"/>
      <c r="Q761" s="714"/>
      <c r="R761" s="714"/>
      <c r="S761" s="714"/>
      <c r="T761" s="763"/>
      <c r="U761" s="714"/>
      <c r="V761" s="762"/>
      <c r="W761" s="714"/>
      <c r="X761" s="762"/>
      <c r="Y761" s="762"/>
      <c r="Z761" s="762"/>
      <c r="AA761" s="714"/>
      <c r="AB761" s="762"/>
      <c r="AC761" s="714"/>
      <c r="AD761" s="714"/>
      <c r="AE761" s="714"/>
      <c r="AF761" s="714"/>
      <c r="AG761" s="714"/>
      <c r="AH761" s="714"/>
      <c r="AI761" s="714"/>
      <c r="AJ761" s="714"/>
      <c r="AK761" s="714"/>
      <c r="AL761" s="761"/>
      <c r="AM761" s="762"/>
      <c r="AN761" s="762"/>
      <c r="AO761" s="761"/>
      <c r="AP761" s="761"/>
      <c r="AQ761" s="762"/>
      <c r="AR761" s="593"/>
      <c r="AS761" s="714"/>
      <c r="AT761" s="714"/>
      <c r="AU761" s="714"/>
      <c r="AV761" s="714"/>
      <c r="AW761" s="714"/>
      <c r="AX761" s="593"/>
      <c r="AY761" s="714"/>
      <c r="AZ761" s="714"/>
      <c r="BA761" s="714"/>
      <c r="BB761" s="714"/>
      <c r="BC761" s="714"/>
      <c r="BD761" s="593"/>
      <c r="BE761" s="714"/>
      <c r="BF761" s="714"/>
      <c r="BG761" s="714"/>
      <c r="BH761" s="714"/>
      <c r="BI761" s="714"/>
      <c r="BJ761" s="714"/>
      <c r="BK761" s="593"/>
      <c r="BL761" s="714"/>
      <c r="BM761" s="714"/>
      <c r="BN761" s="714"/>
      <c r="BO761" s="714"/>
      <c r="BP761" s="714"/>
      <c r="BQ761" s="593"/>
      <c r="BR761" s="593"/>
      <c r="BS761" s="714"/>
      <c r="BT761" s="714"/>
      <c r="BU761" s="714"/>
      <c r="BV761" s="714"/>
      <c r="BW761" s="593"/>
      <c r="BX761" s="714"/>
      <c r="BY761" s="714"/>
      <c r="BZ761" s="714"/>
      <c r="CA761" s="714"/>
      <c r="CB761" s="714"/>
      <c r="CC761" s="714"/>
      <c r="CD761" s="759"/>
      <c r="CE761" s="714"/>
      <c r="CF761" s="765"/>
      <c r="CG761" s="765"/>
      <c r="CH761" s="765"/>
      <c r="CI761" s="765"/>
      <c r="CJ761" s="765"/>
      <c r="CK761" s="765"/>
      <c r="CL761" s="714"/>
      <c r="CM761" s="714"/>
      <c r="CN761" s="714"/>
      <c r="CO761" s="714"/>
      <c r="CP761" s="714"/>
      <c r="CQ761" s="714"/>
      <c r="CR761" s="714"/>
      <c r="CS761" s="714"/>
      <c r="CT761" s="766"/>
      <c r="CU761" s="766"/>
      <c r="CV761" s="766"/>
    </row>
    <row r="762" ht="15.75" customHeight="1">
      <c r="A762" s="714"/>
      <c r="B762" s="760"/>
      <c r="C762" s="593"/>
      <c r="D762" s="593"/>
      <c r="E762" s="593"/>
      <c r="F762" s="593"/>
      <c r="G762" s="761"/>
      <c r="H762" s="761"/>
      <c r="I762" s="761"/>
      <c r="J762" s="761"/>
      <c r="K762" s="761"/>
      <c r="L762" s="761"/>
      <c r="M762" s="762"/>
      <c r="N762" s="714"/>
      <c r="O762" s="714"/>
      <c r="P762" s="714"/>
      <c r="Q762" s="714"/>
      <c r="R762" s="714"/>
      <c r="S762" s="714"/>
      <c r="T762" s="763"/>
      <c r="U762" s="714"/>
      <c r="V762" s="762"/>
      <c r="W762" s="714"/>
      <c r="X762" s="762"/>
      <c r="Y762" s="762"/>
      <c r="Z762" s="762"/>
      <c r="AA762" s="714"/>
      <c r="AB762" s="762"/>
      <c r="AC762" s="714"/>
      <c r="AD762" s="714"/>
      <c r="AE762" s="714"/>
      <c r="AF762" s="714"/>
      <c r="AG762" s="714"/>
      <c r="AH762" s="714"/>
      <c r="AI762" s="714"/>
      <c r="AJ762" s="714"/>
      <c r="AK762" s="714"/>
      <c r="AL762" s="761"/>
      <c r="AM762" s="762"/>
      <c r="AN762" s="762"/>
      <c r="AO762" s="761"/>
      <c r="AP762" s="761"/>
      <c r="AQ762" s="762"/>
      <c r="AR762" s="593"/>
      <c r="AS762" s="714"/>
      <c r="AT762" s="714"/>
      <c r="AU762" s="714"/>
      <c r="AV762" s="714"/>
      <c r="AW762" s="714"/>
      <c r="AX762" s="593"/>
      <c r="AY762" s="714"/>
      <c r="AZ762" s="714"/>
      <c r="BA762" s="714"/>
      <c r="BB762" s="714"/>
      <c r="BC762" s="714"/>
      <c r="BD762" s="593"/>
      <c r="BE762" s="714"/>
      <c r="BF762" s="714"/>
      <c r="BG762" s="714"/>
      <c r="BH762" s="714"/>
      <c r="BI762" s="714"/>
      <c r="BJ762" s="714"/>
      <c r="BK762" s="593"/>
      <c r="BL762" s="714"/>
      <c r="BM762" s="714"/>
      <c r="BN762" s="714"/>
      <c r="BO762" s="714"/>
      <c r="BP762" s="714"/>
      <c r="BQ762" s="593"/>
      <c r="BR762" s="593"/>
      <c r="BS762" s="714"/>
      <c r="BT762" s="714"/>
      <c r="BU762" s="714"/>
      <c r="BV762" s="714"/>
      <c r="BW762" s="593"/>
      <c r="BX762" s="714"/>
      <c r="BY762" s="714"/>
      <c r="BZ762" s="714"/>
      <c r="CA762" s="714"/>
      <c r="CB762" s="714"/>
      <c r="CC762" s="714"/>
      <c r="CD762" s="759"/>
      <c r="CE762" s="714"/>
      <c r="CF762" s="765"/>
      <c r="CG762" s="765"/>
      <c r="CH762" s="765"/>
      <c r="CI762" s="765"/>
      <c r="CJ762" s="765"/>
      <c r="CK762" s="765"/>
      <c r="CL762" s="714"/>
      <c r="CM762" s="714"/>
      <c r="CN762" s="714"/>
      <c r="CO762" s="714"/>
      <c r="CP762" s="714"/>
      <c r="CQ762" s="714"/>
      <c r="CR762" s="714"/>
      <c r="CS762" s="714"/>
      <c r="CT762" s="766"/>
      <c r="CU762" s="766"/>
      <c r="CV762" s="766"/>
    </row>
    <row r="763" ht="15.75" customHeight="1">
      <c r="A763" s="714"/>
      <c r="B763" s="760"/>
      <c r="C763" s="593"/>
      <c r="D763" s="593"/>
      <c r="E763" s="593"/>
      <c r="F763" s="593"/>
      <c r="G763" s="761"/>
      <c r="H763" s="761"/>
      <c r="I763" s="761"/>
      <c r="J763" s="761"/>
      <c r="K763" s="761"/>
      <c r="L763" s="761"/>
      <c r="M763" s="762"/>
      <c r="N763" s="714"/>
      <c r="O763" s="714"/>
      <c r="P763" s="714"/>
      <c r="Q763" s="714"/>
      <c r="R763" s="714"/>
      <c r="S763" s="714"/>
      <c r="T763" s="763"/>
      <c r="U763" s="714"/>
      <c r="V763" s="762"/>
      <c r="W763" s="714"/>
      <c r="X763" s="762"/>
      <c r="Y763" s="762"/>
      <c r="Z763" s="762"/>
      <c r="AA763" s="714"/>
      <c r="AB763" s="762"/>
      <c r="AC763" s="714"/>
      <c r="AD763" s="714"/>
      <c r="AE763" s="714"/>
      <c r="AF763" s="714"/>
      <c r="AG763" s="714"/>
      <c r="AH763" s="714"/>
      <c r="AI763" s="714"/>
      <c r="AJ763" s="714"/>
      <c r="AK763" s="714"/>
      <c r="AL763" s="761"/>
      <c r="AM763" s="762"/>
      <c r="AN763" s="762"/>
      <c r="AO763" s="761"/>
      <c r="AP763" s="761"/>
      <c r="AQ763" s="762"/>
      <c r="AR763" s="593"/>
      <c r="AS763" s="714"/>
      <c r="AT763" s="714"/>
      <c r="AU763" s="714"/>
      <c r="AV763" s="714"/>
      <c r="AW763" s="714"/>
      <c r="AX763" s="593"/>
      <c r="AY763" s="714"/>
      <c r="AZ763" s="714"/>
      <c r="BA763" s="714"/>
      <c r="BB763" s="714"/>
      <c r="BC763" s="714"/>
      <c r="BD763" s="593"/>
      <c r="BE763" s="714"/>
      <c r="BF763" s="714"/>
      <c r="BG763" s="714"/>
      <c r="BH763" s="714"/>
      <c r="BI763" s="714"/>
      <c r="BJ763" s="714"/>
      <c r="BK763" s="593"/>
      <c r="BL763" s="714"/>
      <c r="BM763" s="714"/>
      <c r="BN763" s="714"/>
      <c r="BO763" s="714"/>
      <c r="BP763" s="714"/>
      <c r="BQ763" s="593"/>
      <c r="BR763" s="593"/>
      <c r="BS763" s="714"/>
      <c r="BT763" s="714"/>
      <c r="BU763" s="714"/>
      <c r="BV763" s="714"/>
      <c r="BW763" s="593"/>
      <c r="BX763" s="714"/>
      <c r="BY763" s="714"/>
      <c r="BZ763" s="714"/>
      <c r="CA763" s="714"/>
      <c r="CB763" s="714"/>
      <c r="CC763" s="714"/>
      <c r="CD763" s="759"/>
      <c r="CE763" s="714"/>
      <c r="CF763" s="765"/>
      <c r="CG763" s="765"/>
      <c r="CH763" s="765"/>
      <c r="CI763" s="765"/>
      <c r="CJ763" s="765"/>
      <c r="CK763" s="765"/>
      <c r="CL763" s="714"/>
      <c r="CM763" s="714"/>
      <c r="CN763" s="714"/>
      <c r="CO763" s="714"/>
      <c r="CP763" s="714"/>
      <c r="CQ763" s="714"/>
      <c r="CR763" s="714"/>
      <c r="CS763" s="714"/>
      <c r="CT763" s="766"/>
      <c r="CU763" s="766"/>
      <c r="CV763" s="766"/>
    </row>
    <row r="764" ht="15.75" customHeight="1">
      <c r="A764" s="714"/>
      <c r="B764" s="760"/>
      <c r="C764" s="593"/>
      <c r="D764" s="593"/>
      <c r="E764" s="593"/>
      <c r="F764" s="593"/>
      <c r="G764" s="761"/>
      <c r="H764" s="761"/>
      <c r="I764" s="761"/>
      <c r="J764" s="761"/>
      <c r="K764" s="761"/>
      <c r="L764" s="761"/>
      <c r="M764" s="762"/>
      <c r="N764" s="714"/>
      <c r="O764" s="714"/>
      <c r="P764" s="714"/>
      <c r="Q764" s="714"/>
      <c r="R764" s="714"/>
      <c r="S764" s="714"/>
      <c r="T764" s="763"/>
      <c r="U764" s="714"/>
      <c r="V764" s="762"/>
      <c r="W764" s="714"/>
      <c r="X764" s="762"/>
      <c r="Y764" s="762"/>
      <c r="Z764" s="762"/>
      <c r="AA764" s="714"/>
      <c r="AB764" s="762"/>
      <c r="AC764" s="714"/>
      <c r="AD764" s="714"/>
      <c r="AE764" s="714"/>
      <c r="AF764" s="714"/>
      <c r="AG764" s="714"/>
      <c r="AH764" s="714"/>
      <c r="AI764" s="714"/>
      <c r="AJ764" s="714"/>
      <c r="AK764" s="714"/>
      <c r="AL764" s="761"/>
      <c r="AM764" s="762"/>
      <c r="AN764" s="762"/>
      <c r="AO764" s="761"/>
      <c r="AP764" s="761"/>
      <c r="AQ764" s="762"/>
      <c r="AR764" s="593"/>
      <c r="AS764" s="714"/>
      <c r="AT764" s="714"/>
      <c r="AU764" s="714"/>
      <c r="AV764" s="714"/>
      <c r="AW764" s="714"/>
      <c r="AX764" s="593"/>
      <c r="AY764" s="714"/>
      <c r="AZ764" s="714"/>
      <c r="BA764" s="714"/>
      <c r="BB764" s="714"/>
      <c r="BC764" s="714"/>
      <c r="BD764" s="593"/>
      <c r="BE764" s="714"/>
      <c r="BF764" s="714"/>
      <c r="BG764" s="714"/>
      <c r="BH764" s="714"/>
      <c r="BI764" s="714"/>
      <c r="BJ764" s="714"/>
      <c r="BK764" s="593"/>
      <c r="BL764" s="714"/>
      <c r="BM764" s="714"/>
      <c r="BN764" s="714"/>
      <c r="BO764" s="714"/>
      <c r="BP764" s="714"/>
      <c r="BQ764" s="593"/>
      <c r="BR764" s="593"/>
      <c r="BS764" s="714"/>
      <c r="BT764" s="714"/>
      <c r="BU764" s="714"/>
      <c r="BV764" s="714"/>
      <c r="BW764" s="593"/>
      <c r="BX764" s="714"/>
      <c r="BY764" s="714"/>
      <c r="BZ764" s="714"/>
      <c r="CA764" s="714"/>
      <c r="CB764" s="714"/>
      <c r="CC764" s="714"/>
      <c r="CD764" s="759"/>
      <c r="CE764" s="714"/>
      <c r="CF764" s="765"/>
      <c r="CG764" s="765"/>
      <c r="CH764" s="765"/>
      <c r="CI764" s="765"/>
      <c r="CJ764" s="765"/>
      <c r="CK764" s="765"/>
      <c r="CL764" s="714"/>
      <c r="CM764" s="714"/>
      <c r="CN764" s="714"/>
      <c r="CO764" s="714"/>
      <c r="CP764" s="714"/>
      <c r="CQ764" s="714"/>
      <c r="CR764" s="714"/>
      <c r="CS764" s="714"/>
      <c r="CT764" s="766"/>
      <c r="CU764" s="766"/>
      <c r="CV764" s="766"/>
    </row>
    <row r="765" ht="15.75" customHeight="1">
      <c r="A765" s="714"/>
      <c r="B765" s="760"/>
      <c r="C765" s="593"/>
      <c r="D765" s="593"/>
      <c r="E765" s="593"/>
      <c r="F765" s="593"/>
      <c r="G765" s="761"/>
      <c r="H765" s="761"/>
      <c r="I765" s="761"/>
      <c r="J765" s="761"/>
      <c r="K765" s="761"/>
      <c r="L765" s="761"/>
      <c r="M765" s="762"/>
      <c r="N765" s="714"/>
      <c r="O765" s="714"/>
      <c r="P765" s="714"/>
      <c r="Q765" s="714"/>
      <c r="R765" s="714"/>
      <c r="S765" s="714"/>
      <c r="T765" s="763"/>
      <c r="U765" s="714"/>
      <c r="V765" s="762"/>
      <c r="W765" s="714"/>
      <c r="X765" s="762"/>
      <c r="Y765" s="762"/>
      <c r="Z765" s="762"/>
      <c r="AA765" s="714"/>
      <c r="AB765" s="762"/>
      <c r="AC765" s="714"/>
      <c r="AD765" s="714"/>
      <c r="AE765" s="714"/>
      <c r="AF765" s="714"/>
      <c r="AG765" s="714"/>
      <c r="AH765" s="714"/>
      <c r="AI765" s="714"/>
      <c r="AJ765" s="714"/>
      <c r="AK765" s="714"/>
      <c r="AL765" s="761"/>
      <c r="AM765" s="762"/>
      <c r="AN765" s="762"/>
      <c r="AO765" s="761"/>
      <c r="AP765" s="761"/>
      <c r="AQ765" s="762"/>
      <c r="AR765" s="593"/>
      <c r="AS765" s="714"/>
      <c r="AT765" s="714"/>
      <c r="AU765" s="714"/>
      <c r="AV765" s="714"/>
      <c r="AW765" s="714"/>
      <c r="AX765" s="593"/>
      <c r="AY765" s="714"/>
      <c r="AZ765" s="714"/>
      <c r="BA765" s="714"/>
      <c r="BB765" s="714"/>
      <c r="BC765" s="714"/>
      <c r="BD765" s="593"/>
      <c r="BE765" s="714"/>
      <c r="BF765" s="714"/>
      <c r="BG765" s="714"/>
      <c r="BH765" s="714"/>
      <c r="BI765" s="714"/>
      <c r="BJ765" s="714"/>
      <c r="BK765" s="593"/>
      <c r="BL765" s="714"/>
      <c r="BM765" s="714"/>
      <c r="BN765" s="714"/>
      <c r="BO765" s="714"/>
      <c r="BP765" s="714"/>
      <c r="BQ765" s="593"/>
      <c r="BR765" s="593"/>
      <c r="BS765" s="714"/>
      <c r="BT765" s="714"/>
      <c r="BU765" s="714"/>
      <c r="BV765" s="714"/>
      <c r="BW765" s="593"/>
      <c r="BX765" s="714"/>
      <c r="BY765" s="714"/>
      <c r="BZ765" s="714"/>
      <c r="CA765" s="714"/>
      <c r="CB765" s="714"/>
      <c r="CC765" s="714"/>
      <c r="CD765" s="759"/>
      <c r="CE765" s="714"/>
      <c r="CF765" s="765"/>
      <c r="CG765" s="765"/>
      <c r="CH765" s="765"/>
      <c r="CI765" s="765"/>
      <c r="CJ765" s="765"/>
      <c r="CK765" s="765"/>
      <c r="CL765" s="714"/>
      <c r="CM765" s="714"/>
      <c r="CN765" s="714"/>
      <c r="CO765" s="714"/>
      <c r="CP765" s="714"/>
      <c r="CQ765" s="714"/>
      <c r="CR765" s="714"/>
      <c r="CS765" s="714"/>
      <c r="CT765" s="766"/>
      <c r="CU765" s="766"/>
      <c r="CV765" s="766"/>
    </row>
    <row r="766" ht="15.75" customHeight="1">
      <c r="A766" s="714"/>
      <c r="B766" s="760"/>
      <c r="C766" s="593"/>
      <c r="D766" s="593"/>
      <c r="E766" s="593"/>
      <c r="F766" s="593"/>
      <c r="G766" s="761"/>
      <c r="H766" s="761"/>
      <c r="I766" s="761"/>
      <c r="J766" s="761"/>
      <c r="K766" s="761"/>
      <c r="L766" s="761"/>
      <c r="M766" s="762"/>
      <c r="N766" s="714"/>
      <c r="O766" s="714"/>
      <c r="P766" s="714"/>
      <c r="Q766" s="714"/>
      <c r="R766" s="714"/>
      <c r="S766" s="714"/>
      <c r="T766" s="763"/>
      <c r="U766" s="714"/>
      <c r="V766" s="762"/>
      <c r="W766" s="714"/>
      <c r="X766" s="762"/>
      <c r="Y766" s="762"/>
      <c r="Z766" s="762"/>
      <c r="AA766" s="714"/>
      <c r="AB766" s="762"/>
      <c r="AC766" s="714"/>
      <c r="AD766" s="714"/>
      <c r="AE766" s="714"/>
      <c r="AF766" s="714"/>
      <c r="AG766" s="714"/>
      <c r="AH766" s="714"/>
      <c r="AI766" s="714"/>
      <c r="AJ766" s="714"/>
      <c r="AK766" s="714"/>
      <c r="AL766" s="761"/>
      <c r="AM766" s="762"/>
      <c r="AN766" s="762"/>
      <c r="AO766" s="761"/>
      <c r="AP766" s="761"/>
      <c r="AQ766" s="762"/>
      <c r="AR766" s="593"/>
      <c r="AS766" s="714"/>
      <c r="AT766" s="714"/>
      <c r="AU766" s="714"/>
      <c r="AV766" s="714"/>
      <c r="AW766" s="714"/>
      <c r="AX766" s="593"/>
      <c r="AY766" s="714"/>
      <c r="AZ766" s="714"/>
      <c r="BA766" s="714"/>
      <c r="BB766" s="714"/>
      <c r="BC766" s="714"/>
      <c r="BD766" s="593"/>
      <c r="BE766" s="714"/>
      <c r="BF766" s="714"/>
      <c r="BG766" s="714"/>
      <c r="BH766" s="714"/>
      <c r="BI766" s="714"/>
      <c r="BJ766" s="714"/>
      <c r="BK766" s="593"/>
      <c r="BL766" s="714"/>
      <c r="BM766" s="714"/>
      <c r="BN766" s="714"/>
      <c r="BO766" s="714"/>
      <c r="BP766" s="714"/>
      <c r="BQ766" s="593"/>
      <c r="BR766" s="593"/>
      <c r="BS766" s="714"/>
      <c r="BT766" s="714"/>
      <c r="BU766" s="714"/>
      <c r="BV766" s="714"/>
      <c r="BW766" s="593"/>
      <c r="BX766" s="714"/>
      <c r="BY766" s="714"/>
      <c r="BZ766" s="714"/>
      <c r="CA766" s="714"/>
      <c r="CB766" s="714"/>
      <c r="CC766" s="714"/>
      <c r="CD766" s="759"/>
      <c r="CE766" s="714"/>
      <c r="CF766" s="765"/>
      <c r="CG766" s="765"/>
      <c r="CH766" s="765"/>
      <c r="CI766" s="765"/>
      <c r="CJ766" s="765"/>
      <c r="CK766" s="765"/>
      <c r="CL766" s="714"/>
      <c r="CM766" s="714"/>
      <c r="CN766" s="714"/>
      <c r="CO766" s="714"/>
      <c r="CP766" s="714"/>
      <c r="CQ766" s="714"/>
      <c r="CR766" s="714"/>
      <c r="CS766" s="714"/>
      <c r="CT766" s="766"/>
      <c r="CU766" s="766"/>
      <c r="CV766" s="766"/>
    </row>
    <row r="767" ht="15.75" customHeight="1">
      <c r="A767" s="714"/>
      <c r="B767" s="760"/>
      <c r="C767" s="593"/>
      <c r="D767" s="593"/>
      <c r="E767" s="593"/>
      <c r="F767" s="593"/>
      <c r="G767" s="761"/>
      <c r="H767" s="761"/>
      <c r="I767" s="761"/>
      <c r="J767" s="761"/>
      <c r="K767" s="761"/>
      <c r="L767" s="761"/>
      <c r="M767" s="762"/>
      <c r="N767" s="714"/>
      <c r="O767" s="714"/>
      <c r="P767" s="714"/>
      <c r="Q767" s="714"/>
      <c r="R767" s="714"/>
      <c r="S767" s="714"/>
      <c r="T767" s="763"/>
      <c r="U767" s="714"/>
      <c r="V767" s="762"/>
      <c r="W767" s="714"/>
      <c r="X767" s="762"/>
      <c r="Y767" s="762"/>
      <c r="Z767" s="762"/>
      <c r="AA767" s="714"/>
      <c r="AB767" s="762"/>
      <c r="AC767" s="714"/>
      <c r="AD767" s="714"/>
      <c r="AE767" s="714"/>
      <c r="AF767" s="714"/>
      <c r="AG767" s="714"/>
      <c r="AH767" s="714"/>
      <c r="AI767" s="714"/>
      <c r="AJ767" s="714"/>
      <c r="AK767" s="714"/>
      <c r="AL767" s="761"/>
      <c r="AM767" s="762"/>
      <c r="AN767" s="762"/>
      <c r="AO767" s="761"/>
      <c r="AP767" s="761"/>
      <c r="AQ767" s="762"/>
      <c r="AR767" s="593"/>
      <c r="AS767" s="714"/>
      <c r="AT767" s="714"/>
      <c r="AU767" s="714"/>
      <c r="AV767" s="714"/>
      <c r="AW767" s="714"/>
      <c r="AX767" s="593"/>
      <c r="AY767" s="714"/>
      <c r="AZ767" s="714"/>
      <c r="BA767" s="714"/>
      <c r="BB767" s="714"/>
      <c r="BC767" s="714"/>
      <c r="BD767" s="593"/>
      <c r="BE767" s="714"/>
      <c r="BF767" s="714"/>
      <c r="BG767" s="714"/>
      <c r="BH767" s="714"/>
      <c r="BI767" s="714"/>
      <c r="BJ767" s="714"/>
      <c r="BK767" s="593"/>
      <c r="BL767" s="714"/>
      <c r="BM767" s="714"/>
      <c r="BN767" s="714"/>
      <c r="BO767" s="714"/>
      <c r="BP767" s="714"/>
      <c r="BQ767" s="593"/>
      <c r="BR767" s="593"/>
      <c r="BS767" s="714"/>
      <c r="BT767" s="714"/>
      <c r="BU767" s="714"/>
      <c r="BV767" s="714"/>
      <c r="BW767" s="593"/>
      <c r="BX767" s="714"/>
      <c r="BY767" s="714"/>
      <c r="BZ767" s="714"/>
      <c r="CA767" s="714"/>
      <c r="CB767" s="714"/>
      <c r="CC767" s="714"/>
      <c r="CD767" s="759"/>
      <c r="CE767" s="714"/>
      <c r="CF767" s="765"/>
      <c r="CG767" s="765"/>
      <c r="CH767" s="765"/>
      <c r="CI767" s="765"/>
      <c r="CJ767" s="765"/>
      <c r="CK767" s="765"/>
      <c r="CL767" s="714"/>
      <c r="CM767" s="714"/>
      <c r="CN767" s="714"/>
      <c r="CO767" s="714"/>
      <c r="CP767" s="714"/>
      <c r="CQ767" s="714"/>
      <c r="CR767" s="714"/>
      <c r="CS767" s="714"/>
      <c r="CT767" s="766"/>
      <c r="CU767" s="766"/>
      <c r="CV767" s="766"/>
    </row>
    <row r="768" ht="15.75" customHeight="1">
      <c r="A768" s="714"/>
      <c r="B768" s="760"/>
      <c r="C768" s="593"/>
      <c r="D768" s="593"/>
      <c r="E768" s="593"/>
      <c r="F768" s="593"/>
      <c r="G768" s="761"/>
      <c r="H768" s="761"/>
      <c r="I768" s="761"/>
      <c r="J768" s="761"/>
      <c r="K768" s="761"/>
      <c r="L768" s="761"/>
      <c r="M768" s="762"/>
      <c r="N768" s="714"/>
      <c r="O768" s="714"/>
      <c r="P768" s="714"/>
      <c r="Q768" s="714"/>
      <c r="R768" s="714"/>
      <c r="S768" s="714"/>
      <c r="T768" s="763"/>
      <c r="U768" s="714"/>
      <c r="V768" s="762"/>
      <c r="W768" s="714"/>
      <c r="X768" s="762"/>
      <c r="Y768" s="762"/>
      <c r="Z768" s="762"/>
      <c r="AA768" s="714"/>
      <c r="AB768" s="762"/>
      <c r="AC768" s="714"/>
      <c r="AD768" s="714"/>
      <c r="AE768" s="714"/>
      <c r="AF768" s="714"/>
      <c r="AG768" s="714"/>
      <c r="AH768" s="714"/>
      <c r="AI768" s="714"/>
      <c r="AJ768" s="714"/>
      <c r="AK768" s="714"/>
      <c r="AL768" s="761"/>
      <c r="AM768" s="762"/>
      <c r="AN768" s="762"/>
      <c r="AO768" s="761"/>
      <c r="AP768" s="761"/>
      <c r="AQ768" s="762"/>
      <c r="AR768" s="593"/>
      <c r="AS768" s="714"/>
      <c r="AT768" s="714"/>
      <c r="AU768" s="714"/>
      <c r="AV768" s="714"/>
      <c r="AW768" s="714"/>
      <c r="AX768" s="593"/>
      <c r="AY768" s="714"/>
      <c r="AZ768" s="714"/>
      <c r="BA768" s="714"/>
      <c r="BB768" s="714"/>
      <c r="BC768" s="714"/>
      <c r="BD768" s="593"/>
      <c r="BE768" s="714"/>
      <c r="BF768" s="714"/>
      <c r="BG768" s="714"/>
      <c r="BH768" s="714"/>
      <c r="BI768" s="714"/>
      <c r="BJ768" s="714"/>
      <c r="BK768" s="593"/>
      <c r="BL768" s="714"/>
      <c r="BM768" s="714"/>
      <c r="BN768" s="714"/>
      <c r="BO768" s="714"/>
      <c r="BP768" s="714"/>
      <c r="BQ768" s="593"/>
      <c r="BR768" s="593"/>
      <c r="BS768" s="714"/>
      <c r="BT768" s="714"/>
      <c r="BU768" s="714"/>
      <c r="BV768" s="714"/>
      <c r="BW768" s="593"/>
      <c r="BX768" s="714"/>
      <c r="BY768" s="714"/>
      <c r="BZ768" s="714"/>
      <c r="CA768" s="714"/>
      <c r="CB768" s="714"/>
      <c r="CC768" s="714"/>
      <c r="CD768" s="759"/>
      <c r="CE768" s="714"/>
      <c r="CF768" s="765"/>
      <c r="CG768" s="765"/>
      <c r="CH768" s="765"/>
      <c r="CI768" s="765"/>
      <c r="CJ768" s="765"/>
      <c r="CK768" s="765"/>
      <c r="CL768" s="714"/>
      <c r="CM768" s="714"/>
      <c r="CN768" s="714"/>
      <c r="CO768" s="714"/>
      <c r="CP768" s="714"/>
      <c r="CQ768" s="714"/>
      <c r="CR768" s="714"/>
      <c r="CS768" s="714"/>
      <c r="CT768" s="766"/>
      <c r="CU768" s="766"/>
      <c r="CV768" s="766"/>
    </row>
    <row r="769" ht="15.75" customHeight="1">
      <c r="A769" s="714"/>
      <c r="B769" s="760"/>
      <c r="C769" s="593"/>
      <c r="D769" s="593"/>
      <c r="E769" s="593"/>
      <c r="F769" s="593"/>
      <c r="G769" s="761"/>
      <c r="H769" s="761"/>
      <c r="I769" s="761"/>
      <c r="J769" s="761"/>
      <c r="K769" s="761"/>
      <c r="L769" s="761"/>
      <c r="M769" s="762"/>
      <c r="N769" s="714"/>
      <c r="O769" s="714"/>
      <c r="P769" s="714"/>
      <c r="Q769" s="714"/>
      <c r="R769" s="714"/>
      <c r="S769" s="714"/>
      <c r="T769" s="763"/>
      <c r="U769" s="714"/>
      <c r="V769" s="762"/>
      <c r="W769" s="714"/>
      <c r="X769" s="762"/>
      <c r="Y769" s="762"/>
      <c r="Z769" s="762"/>
      <c r="AA769" s="714"/>
      <c r="AB769" s="762"/>
      <c r="AC769" s="714"/>
      <c r="AD769" s="714"/>
      <c r="AE769" s="714"/>
      <c r="AF769" s="714"/>
      <c r="AG769" s="714"/>
      <c r="AH769" s="714"/>
      <c r="AI769" s="714"/>
      <c r="AJ769" s="714"/>
      <c r="AK769" s="714"/>
      <c r="AL769" s="761"/>
      <c r="AM769" s="762"/>
      <c r="AN769" s="762"/>
      <c r="AO769" s="761"/>
      <c r="AP769" s="761"/>
      <c r="AQ769" s="762"/>
      <c r="AR769" s="593"/>
      <c r="AS769" s="714"/>
      <c r="AT769" s="714"/>
      <c r="AU769" s="714"/>
      <c r="AV769" s="714"/>
      <c r="AW769" s="714"/>
      <c r="AX769" s="593"/>
      <c r="AY769" s="714"/>
      <c r="AZ769" s="714"/>
      <c r="BA769" s="714"/>
      <c r="BB769" s="714"/>
      <c r="BC769" s="714"/>
      <c r="BD769" s="593"/>
      <c r="BE769" s="714"/>
      <c r="BF769" s="714"/>
      <c r="BG769" s="714"/>
      <c r="BH769" s="714"/>
      <c r="BI769" s="714"/>
      <c r="BJ769" s="714"/>
      <c r="BK769" s="593"/>
      <c r="BL769" s="714"/>
      <c r="BM769" s="714"/>
      <c r="BN769" s="714"/>
      <c r="BO769" s="714"/>
      <c r="BP769" s="714"/>
      <c r="BQ769" s="593"/>
      <c r="BR769" s="593"/>
      <c r="BS769" s="714"/>
      <c r="BT769" s="714"/>
      <c r="BU769" s="714"/>
      <c r="BV769" s="714"/>
      <c r="BW769" s="593"/>
      <c r="BX769" s="714"/>
      <c r="BY769" s="714"/>
      <c r="BZ769" s="714"/>
      <c r="CA769" s="714"/>
      <c r="CB769" s="714"/>
      <c r="CC769" s="714"/>
      <c r="CD769" s="759"/>
      <c r="CE769" s="714"/>
      <c r="CF769" s="765"/>
      <c r="CG769" s="765"/>
      <c r="CH769" s="765"/>
      <c r="CI769" s="765"/>
      <c r="CJ769" s="765"/>
      <c r="CK769" s="765"/>
      <c r="CL769" s="714"/>
      <c r="CM769" s="714"/>
      <c r="CN769" s="714"/>
      <c r="CO769" s="714"/>
      <c r="CP769" s="714"/>
      <c r="CQ769" s="714"/>
      <c r="CR769" s="714"/>
      <c r="CS769" s="714"/>
      <c r="CT769" s="766"/>
      <c r="CU769" s="766"/>
      <c r="CV769" s="766"/>
    </row>
    <row r="770" ht="15.75" customHeight="1">
      <c r="A770" s="714"/>
      <c r="B770" s="760"/>
      <c r="C770" s="593"/>
      <c r="D770" s="593"/>
      <c r="E770" s="593"/>
      <c r="F770" s="593"/>
      <c r="G770" s="761"/>
      <c r="H770" s="761"/>
      <c r="I770" s="761"/>
      <c r="J770" s="761"/>
      <c r="K770" s="761"/>
      <c r="L770" s="761"/>
      <c r="M770" s="762"/>
      <c r="N770" s="714"/>
      <c r="O770" s="714"/>
      <c r="P770" s="714"/>
      <c r="Q770" s="714"/>
      <c r="R770" s="714"/>
      <c r="S770" s="714"/>
      <c r="T770" s="763"/>
      <c r="U770" s="714"/>
      <c r="V770" s="762"/>
      <c r="W770" s="714"/>
      <c r="X770" s="762"/>
      <c r="Y770" s="762"/>
      <c r="Z770" s="762"/>
      <c r="AA770" s="714"/>
      <c r="AB770" s="762"/>
      <c r="AC770" s="714"/>
      <c r="AD770" s="714"/>
      <c r="AE770" s="714"/>
      <c r="AF770" s="714"/>
      <c r="AG770" s="714"/>
      <c r="AH770" s="714"/>
      <c r="AI770" s="714"/>
      <c r="AJ770" s="714"/>
      <c r="AK770" s="714"/>
      <c r="AL770" s="761"/>
      <c r="AM770" s="762"/>
      <c r="AN770" s="762"/>
      <c r="AO770" s="761"/>
      <c r="AP770" s="761"/>
      <c r="AQ770" s="762"/>
      <c r="AR770" s="593"/>
      <c r="AS770" s="714"/>
      <c r="AT770" s="714"/>
      <c r="AU770" s="714"/>
      <c r="AV770" s="714"/>
      <c r="AW770" s="714"/>
      <c r="AX770" s="593"/>
      <c r="AY770" s="714"/>
      <c r="AZ770" s="714"/>
      <c r="BA770" s="714"/>
      <c r="BB770" s="714"/>
      <c r="BC770" s="714"/>
      <c r="BD770" s="593"/>
      <c r="BE770" s="714"/>
      <c r="BF770" s="714"/>
      <c r="BG770" s="714"/>
      <c r="BH770" s="714"/>
      <c r="BI770" s="714"/>
      <c r="BJ770" s="714"/>
      <c r="BK770" s="593"/>
      <c r="BL770" s="714"/>
      <c r="BM770" s="714"/>
      <c r="BN770" s="714"/>
      <c r="BO770" s="714"/>
      <c r="BP770" s="714"/>
      <c r="BQ770" s="593"/>
      <c r="BR770" s="593"/>
      <c r="BS770" s="714"/>
      <c r="BT770" s="714"/>
      <c r="BU770" s="714"/>
      <c r="BV770" s="714"/>
      <c r="BW770" s="593"/>
      <c r="BX770" s="714"/>
      <c r="BY770" s="714"/>
      <c r="BZ770" s="714"/>
      <c r="CA770" s="714"/>
      <c r="CB770" s="714"/>
      <c r="CC770" s="714"/>
      <c r="CD770" s="759"/>
      <c r="CE770" s="714"/>
      <c r="CF770" s="765"/>
      <c r="CG770" s="765"/>
      <c r="CH770" s="765"/>
      <c r="CI770" s="765"/>
      <c r="CJ770" s="765"/>
      <c r="CK770" s="765"/>
      <c r="CL770" s="714"/>
      <c r="CM770" s="714"/>
      <c r="CN770" s="714"/>
      <c r="CO770" s="714"/>
      <c r="CP770" s="714"/>
      <c r="CQ770" s="714"/>
      <c r="CR770" s="714"/>
      <c r="CS770" s="714"/>
      <c r="CT770" s="766"/>
      <c r="CU770" s="766"/>
      <c r="CV770" s="766"/>
    </row>
    <row r="771" ht="15.75" customHeight="1">
      <c r="A771" s="714"/>
      <c r="B771" s="760"/>
      <c r="C771" s="593"/>
      <c r="D771" s="593"/>
      <c r="E771" s="593"/>
      <c r="F771" s="593"/>
      <c r="G771" s="761"/>
      <c r="H771" s="761"/>
      <c r="I771" s="761"/>
      <c r="J771" s="761"/>
      <c r="K771" s="761"/>
      <c r="L771" s="761"/>
      <c r="M771" s="762"/>
      <c r="N771" s="714"/>
      <c r="O771" s="714"/>
      <c r="P771" s="714"/>
      <c r="Q771" s="714"/>
      <c r="R771" s="714"/>
      <c r="S771" s="714"/>
      <c r="T771" s="763"/>
      <c r="U771" s="714"/>
      <c r="V771" s="762"/>
      <c r="W771" s="714"/>
      <c r="X771" s="762"/>
      <c r="Y771" s="762"/>
      <c r="Z771" s="762"/>
      <c r="AA771" s="714"/>
      <c r="AB771" s="762"/>
      <c r="AC771" s="714"/>
      <c r="AD771" s="714"/>
      <c r="AE771" s="714"/>
      <c r="AF771" s="714"/>
      <c r="AG771" s="714"/>
      <c r="AH771" s="714"/>
      <c r="AI771" s="714"/>
      <c r="AJ771" s="714"/>
      <c r="AK771" s="714"/>
      <c r="AL771" s="761"/>
      <c r="AM771" s="762"/>
      <c r="AN771" s="762"/>
      <c r="AO771" s="761"/>
      <c r="AP771" s="761"/>
      <c r="AQ771" s="762"/>
      <c r="AR771" s="593"/>
      <c r="AS771" s="714"/>
      <c r="AT771" s="714"/>
      <c r="AU771" s="714"/>
      <c r="AV771" s="714"/>
      <c r="AW771" s="714"/>
      <c r="AX771" s="593"/>
      <c r="AY771" s="714"/>
      <c r="AZ771" s="714"/>
      <c r="BA771" s="714"/>
      <c r="BB771" s="714"/>
      <c r="BC771" s="714"/>
      <c r="BD771" s="593"/>
      <c r="BE771" s="714"/>
      <c r="BF771" s="714"/>
      <c r="BG771" s="714"/>
      <c r="BH771" s="714"/>
      <c r="BI771" s="714"/>
      <c r="BJ771" s="714"/>
      <c r="BK771" s="593"/>
      <c r="BL771" s="714"/>
      <c r="BM771" s="714"/>
      <c r="BN771" s="714"/>
      <c r="BO771" s="714"/>
      <c r="BP771" s="714"/>
      <c r="BQ771" s="593"/>
      <c r="BR771" s="593"/>
      <c r="BS771" s="714"/>
      <c r="BT771" s="714"/>
      <c r="BU771" s="714"/>
      <c r="BV771" s="714"/>
      <c r="BW771" s="593"/>
      <c r="BX771" s="714"/>
      <c r="BY771" s="714"/>
      <c r="BZ771" s="714"/>
      <c r="CA771" s="714"/>
      <c r="CB771" s="714"/>
      <c r="CC771" s="714"/>
      <c r="CD771" s="759"/>
      <c r="CE771" s="714"/>
      <c r="CF771" s="765"/>
      <c r="CG771" s="765"/>
      <c r="CH771" s="765"/>
      <c r="CI771" s="765"/>
      <c r="CJ771" s="765"/>
      <c r="CK771" s="765"/>
      <c r="CL771" s="714"/>
      <c r="CM771" s="714"/>
      <c r="CN771" s="714"/>
      <c r="CO771" s="714"/>
      <c r="CP771" s="714"/>
      <c r="CQ771" s="714"/>
      <c r="CR771" s="714"/>
      <c r="CS771" s="714"/>
      <c r="CT771" s="766"/>
      <c r="CU771" s="766"/>
      <c r="CV771" s="766"/>
    </row>
    <row r="772" ht="15.75" customHeight="1">
      <c r="A772" s="714"/>
      <c r="B772" s="760"/>
      <c r="C772" s="593"/>
      <c r="D772" s="593"/>
      <c r="E772" s="593"/>
      <c r="F772" s="593"/>
      <c r="G772" s="761"/>
      <c r="H772" s="761"/>
      <c r="I772" s="761"/>
      <c r="J772" s="761"/>
      <c r="K772" s="761"/>
      <c r="L772" s="761"/>
      <c r="M772" s="762"/>
      <c r="N772" s="714"/>
      <c r="O772" s="714"/>
      <c r="P772" s="714"/>
      <c r="Q772" s="714"/>
      <c r="R772" s="714"/>
      <c r="S772" s="714"/>
      <c r="T772" s="763"/>
      <c r="U772" s="714"/>
      <c r="V772" s="762"/>
      <c r="W772" s="714"/>
      <c r="X772" s="762"/>
      <c r="Y772" s="762"/>
      <c r="Z772" s="762"/>
      <c r="AA772" s="714"/>
      <c r="AB772" s="762"/>
      <c r="AC772" s="714"/>
      <c r="AD772" s="714"/>
      <c r="AE772" s="714"/>
      <c r="AF772" s="714"/>
      <c r="AG772" s="714"/>
      <c r="AH772" s="714"/>
      <c r="AI772" s="714"/>
      <c r="AJ772" s="714"/>
      <c r="AK772" s="714"/>
      <c r="AL772" s="761"/>
      <c r="AM772" s="762"/>
      <c r="AN772" s="762"/>
      <c r="AO772" s="761"/>
      <c r="AP772" s="761"/>
      <c r="AQ772" s="762"/>
      <c r="AR772" s="593"/>
      <c r="AS772" s="714"/>
      <c r="AT772" s="714"/>
      <c r="AU772" s="714"/>
      <c r="AV772" s="714"/>
      <c r="AW772" s="714"/>
      <c r="AX772" s="593"/>
      <c r="AY772" s="714"/>
      <c r="AZ772" s="714"/>
      <c r="BA772" s="714"/>
      <c r="BB772" s="714"/>
      <c r="BC772" s="714"/>
      <c r="BD772" s="593"/>
      <c r="BE772" s="714"/>
      <c r="BF772" s="714"/>
      <c r="BG772" s="714"/>
      <c r="BH772" s="714"/>
      <c r="BI772" s="714"/>
      <c r="BJ772" s="714"/>
      <c r="BK772" s="593"/>
      <c r="BL772" s="714"/>
      <c r="BM772" s="714"/>
      <c r="BN772" s="714"/>
      <c r="BO772" s="714"/>
      <c r="BP772" s="714"/>
      <c r="BQ772" s="593"/>
      <c r="BR772" s="593"/>
      <c r="BS772" s="714"/>
      <c r="BT772" s="714"/>
      <c r="BU772" s="714"/>
      <c r="BV772" s="714"/>
      <c r="BW772" s="593"/>
      <c r="BX772" s="714"/>
      <c r="BY772" s="714"/>
      <c r="BZ772" s="714"/>
      <c r="CA772" s="714"/>
      <c r="CB772" s="714"/>
      <c r="CC772" s="714"/>
      <c r="CD772" s="759"/>
      <c r="CE772" s="714"/>
      <c r="CF772" s="765"/>
      <c r="CG772" s="765"/>
      <c r="CH772" s="765"/>
      <c r="CI772" s="765"/>
      <c r="CJ772" s="765"/>
      <c r="CK772" s="765"/>
      <c r="CL772" s="714"/>
      <c r="CM772" s="714"/>
      <c r="CN772" s="714"/>
      <c r="CO772" s="714"/>
      <c r="CP772" s="714"/>
      <c r="CQ772" s="714"/>
      <c r="CR772" s="714"/>
      <c r="CS772" s="714"/>
      <c r="CT772" s="766"/>
      <c r="CU772" s="766"/>
      <c r="CV772" s="766"/>
    </row>
    <row r="773" ht="15.75" customHeight="1">
      <c r="A773" s="714"/>
      <c r="B773" s="760"/>
      <c r="C773" s="593"/>
      <c r="D773" s="593"/>
      <c r="E773" s="593"/>
      <c r="F773" s="593"/>
      <c r="G773" s="761"/>
      <c r="H773" s="761"/>
      <c r="I773" s="761"/>
      <c r="J773" s="761"/>
      <c r="K773" s="761"/>
      <c r="L773" s="761"/>
      <c r="M773" s="762"/>
      <c r="N773" s="714"/>
      <c r="O773" s="714"/>
      <c r="P773" s="714"/>
      <c r="Q773" s="714"/>
      <c r="R773" s="714"/>
      <c r="S773" s="714"/>
      <c r="T773" s="763"/>
      <c r="U773" s="714"/>
      <c r="V773" s="762"/>
      <c r="W773" s="714"/>
      <c r="X773" s="762"/>
      <c r="Y773" s="762"/>
      <c r="Z773" s="762"/>
      <c r="AA773" s="714"/>
      <c r="AB773" s="762"/>
      <c r="AC773" s="714"/>
      <c r="AD773" s="714"/>
      <c r="AE773" s="714"/>
      <c r="AF773" s="714"/>
      <c r="AG773" s="714"/>
      <c r="AH773" s="714"/>
      <c r="AI773" s="714"/>
      <c r="AJ773" s="714"/>
      <c r="AK773" s="714"/>
      <c r="AL773" s="761"/>
      <c r="AM773" s="762"/>
      <c r="AN773" s="762"/>
      <c r="AO773" s="761"/>
      <c r="AP773" s="761"/>
      <c r="AQ773" s="762"/>
      <c r="AR773" s="593"/>
      <c r="AS773" s="714"/>
      <c r="AT773" s="714"/>
      <c r="AU773" s="714"/>
      <c r="AV773" s="714"/>
      <c r="AW773" s="714"/>
      <c r="AX773" s="593"/>
      <c r="AY773" s="714"/>
      <c r="AZ773" s="714"/>
      <c r="BA773" s="714"/>
      <c r="BB773" s="714"/>
      <c r="BC773" s="714"/>
      <c r="BD773" s="593"/>
      <c r="BE773" s="714"/>
      <c r="BF773" s="714"/>
      <c r="BG773" s="714"/>
      <c r="BH773" s="714"/>
      <c r="BI773" s="714"/>
      <c r="BJ773" s="714"/>
      <c r="BK773" s="593"/>
      <c r="BL773" s="714"/>
      <c r="BM773" s="714"/>
      <c r="BN773" s="714"/>
      <c r="BO773" s="714"/>
      <c r="BP773" s="714"/>
      <c r="BQ773" s="593"/>
      <c r="BR773" s="593"/>
      <c r="BS773" s="714"/>
      <c r="BT773" s="714"/>
      <c r="BU773" s="714"/>
      <c r="BV773" s="714"/>
      <c r="BW773" s="593"/>
      <c r="BX773" s="714"/>
      <c r="BY773" s="714"/>
      <c r="BZ773" s="714"/>
      <c r="CA773" s="714"/>
      <c r="CB773" s="714"/>
      <c r="CC773" s="714"/>
      <c r="CD773" s="759"/>
      <c r="CE773" s="714"/>
      <c r="CF773" s="765"/>
      <c r="CG773" s="765"/>
      <c r="CH773" s="765"/>
      <c r="CI773" s="765"/>
      <c r="CJ773" s="765"/>
      <c r="CK773" s="765"/>
      <c r="CL773" s="714"/>
      <c r="CM773" s="714"/>
      <c r="CN773" s="714"/>
      <c r="CO773" s="714"/>
      <c r="CP773" s="714"/>
      <c r="CQ773" s="714"/>
      <c r="CR773" s="714"/>
      <c r="CS773" s="714"/>
      <c r="CT773" s="766"/>
      <c r="CU773" s="766"/>
      <c r="CV773" s="766"/>
    </row>
    <row r="774" ht="15.75" customHeight="1">
      <c r="A774" s="714"/>
      <c r="B774" s="760"/>
      <c r="C774" s="593"/>
      <c r="D774" s="593"/>
      <c r="E774" s="593"/>
      <c r="F774" s="593"/>
      <c r="G774" s="761"/>
      <c r="H774" s="761"/>
      <c r="I774" s="761"/>
      <c r="J774" s="761"/>
      <c r="K774" s="761"/>
      <c r="L774" s="761"/>
      <c r="M774" s="762"/>
      <c r="N774" s="714"/>
      <c r="O774" s="714"/>
      <c r="P774" s="714"/>
      <c r="Q774" s="714"/>
      <c r="R774" s="714"/>
      <c r="S774" s="714"/>
      <c r="T774" s="763"/>
      <c r="U774" s="714"/>
      <c r="V774" s="762"/>
      <c r="W774" s="714"/>
      <c r="X774" s="762"/>
      <c r="Y774" s="762"/>
      <c r="Z774" s="762"/>
      <c r="AA774" s="714"/>
      <c r="AB774" s="762"/>
      <c r="AC774" s="714"/>
      <c r="AD774" s="714"/>
      <c r="AE774" s="714"/>
      <c r="AF774" s="714"/>
      <c r="AG774" s="714"/>
      <c r="AH774" s="714"/>
      <c r="AI774" s="714"/>
      <c r="AJ774" s="714"/>
      <c r="AK774" s="714"/>
      <c r="AL774" s="761"/>
      <c r="AM774" s="762"/>
      <c r="AN774" s="762"/>
      <c r="AO774" s="761"/>
      <c r="AP774" s="761"/>
      <c r="AQ774" s="762"/>
      <c r="AR774" s="593"/>
      <c r="AS774" s="714"/>
      <c r="AT774" s="714"/>
      <c r="AU774" s="714"/>
      <c r="AV774" s="714"/>
      <c r="AW774" s="714"/>
      <c r="AX774" s="593"/>
      <c r="AY774" s="714"/>
      <c r="AZ774" s="714"/>
      <c r="BA774" s="714"/>
      <c r="BB774" s="714"/>
      <c r="BC774" s="714"/>
      <c r="BD774" s="593"/>
      <c r="BE774" s="714"/>
      <c r="BF774" s="714"/>
      <c r="BG774" s="714"/>
      <c r="BH774" s="714"/>
      <c r="BI774" s="714"/>
      <c r="BJ774" s="714"/>
      <c r="BK774" s="593"/>
      <c r="BL774" s="714"/>
      <c r="BM774" s="714"/>
      <c r="BN774" s="714"/>
      <c r="BO774" s="714"/>
      <c r="BP774" s="714"/>
      <c r="BQ774" s="593"/>
      <c r="BR774" s="593"/>
      <c r="BS774" s="714"/>
      <c r="BT774" s="714"/>
      <c r="BU774" s="714"/>
      <c r="BV774" s="714"/>
      <c r="BW774" s="593"/>
      <c r="BX774" s="714"/>
      <c r="BY774" s="714"/>
      <c r="BZ774" s="714"/>
      <c r="CA774" s="714"/>
      <c r="CB774" s="714"/>
      <c r="CC774" s="714"/>
      <c r="CD774" s="759"/>
      <c r="CE774" s="714"/>
      <c r="CF774" s="765"/>
      <c r="CG774" s="765"/>
      <c r="CH774" s="765"/>
      <c r="CI774" s="765"/>
      <c r="CJ774" s="765"/>
      <c r="CK774" s="765"/>
      <c r="CL774" s="714"/>
      <c r="CM774" s="714"/>
      <c r="CN774" s="714"/>
      <c r="CO774" s="714"/>
      <c r="CP774" s="714"/>
      <c r="CQ774" s="714"/>
      <c r="CR774" s="714"/>
      <c r="CS774" s="714"/>
      <c r="CT774" s="766"/>
      <c r="CU774" s="766"/>
      <c r="CV774" s="766"/>
    </row>
    <row r="775" ht="15.75" customHeight="1">
      <c r="A775" s="714"/>
      <c r="B775" s="760"/>
      <c r="C775" s="593"/>
      <c r="D775" s="593"/>
      <c r="E775" s="593"/>
      <c r="F775" s="593"/>
      <c r="G775" s="761"/>
      <c r="H775" s="761"/>
      <c r="I775" s="761"/>
      <c r="J775" s="761"/>
      <c r="K775" s="761"/>
      <c r="L775" s="761"/>
      <c r="M775" s="762"/>
      <c r="N775" s="714"/>
      <c r="O775" s="714"/>
      <c r="P775" s="714"/>
      <c r="Q775" s="714"/>
      <c r="R775" s="714"/>
      <c r="S775" s="714"/>
      <c r="T775" s="763"/>
      <c r="U775" s="714"/>
      <c r="V775" s="762"/>
      <c r="W775" s="714"/>
      <c r="X775" s="762"/>
      <c r="Y775" s="762"/>
      <c r="Z775" s="762"/>
      <c r="AA775" s="714"/>
      <c r="AB775" s="762"/>
      <c r="AC775" s="714"/>
      <c r="AD775" s="714"/>
      <c r="AE775" s="714"/>
      <c r="AF775" s="714"/>
      <c r="AG775" s="714"/>
      <c r="AH775" s="714"/>
      <c r="AI775" s="714"/>
      <c r="AJ775" s="714"/>
      <c r="AK775" s="714"/>
      <c r="AL775" s="761"/>
      <c r="AM775" s="762"/>
      <c r="AN775" s="762"/>
      <c r="AO775" s="761"/>
      <c r="AP775" s="761"/>
      <c r="AQ775" s="762"/>
      <c r="AR775" s="593"/>
      <c r="AS775" s="714"/>
      <c r="AT775" s="714"/>
      <c r="AU775" s="714"/>
      <c r="AV775" s="714"/>
      <c r="AW775" s="714"/>
      <c r="AX775" s="593"/>
      <c r="AY775" s="714"/>
      <c r="AZ775" s="714"/>
      <c r="BA775" s="714"/>
      <c r="BB775" s="714"/>
      <c r="BC775" s="714"/>
      <c r="BD775" s="593"/>
      <c r="BE775" s="714"/>
      <c r="BF775" s="714"/>
      <c r="BG775" s="714"/>
      <c r="BH775" s="714"/>
      <c r="BI775" s="714"/>
      <c r="BJ775" s="714"/>
      <c r="BK775" s="593"/>
      <c r="BL775" s="714"/>
      <c r="BM775" s="714"/>
      <c r="BN775" s="714"/>
      <c r="BO775" s="714"/>
      <c r="BP775" s="714"/>
      <c r="BQ775" s="593"/>
      <c r="BR775" s="593"/>
      <c r="BS775" s="714"/>
      <c r="BT775" s="714"/>
      <c r="BU775" s="714"/>
      <c r="BV775" s="714"/>
      <c r="BW775" s="593"/>
      <c r="BX775" s="714"/>
      <c r="BY775" s="714"/>
      <c r="BZ775" s="714"/>
      <c r="CA775" s="714"/>
      <c r="CB775" s="714"/>
      <c r="CC775" s="714"/>
      <c r="CD775" s="759"/>
      <c r="CE775" s="714"/>
      <c r="CF775" s="765"/>
      <c r="CG775" s="765"/>
      <c r="CH775" s="765"/>
      <c r="CI775" s="765"/>
      <c r="CJ775" s="765"/>
      <c r="CK775" s="765"/>
      <c r="CL775" s="714"/>
      <c r="CM775" s="714"/>
      <c r="CN775" s="714"/>
      <c r="CO775" s="714"/>
      <c r="CP775" s="714"/>
      <c r="CQ775" s="714"/>
      <c r="CR775" s="714"/>
      <c r="CS775" s="714"/>
      <c r="CT775" s="766"/>
      <c r="CU775" s="766"/>
      <c r="CV775" s="766"/>
    </row>
    <row r="776" ht="15.75" customHeight="1">
      <c r="A776" s="714"/>
      <c r="B776" s="760"/>
      <c r="C776" s="593"/>
      <c r="D776" s="593"/>
      <c r="E776" s="593"/>
      <c r="F776" s="593"/>
      <c r="G776" s="761"/>
      <c r="H776" s="761"/>
      <c r="I776" s="761"/>
      <c r="J776" s="761"/>
      <c r="K776" s="761"/>
      <c r="L776" s="761"/>
      <c r="M776" s="762"/>
      <c r="N776" s="714"/>
      <c r="O776" s="714"/>
      <c r="P776" s="714"/>
      <c r="Q776" s="714"/>
      <c r="R776" s="714"/>
      <c r="S776" s="714"/>
      <c r="T776" s="763"/>
      <c r="U776" s="714"/>
      <c r="V776" s="762"/>
      <c r="W776" s="714"/>
      <c r="X776" s="762"/>
      <c r="Y776" s="762"/>
      <c r="Z776" s="762"/>
      <c r="AA776" s="714"/>
      <c r="AB776" s="762"/>
      <c r="AC776" s="714"/>
      <c r="AD776" s="714"/>
      <c r="AE776" s="714"/>
      <c r="AF776" s="714"/>
      <c r="AG776" s="714"/>
      <c r="AH776" s="714"/>
      <c r="AI776" s="714"/>
      <c r="AJ776" s="714"/>
      <c r="AK776" s="714"/>
      <c r="AL776" s="761"/>
      <c r="AM776" s="762"/>
      <c r="AN776" s="762"/>
      <c r="AO776" s="761"/>
      <c r="AP776" s="761"/>
      <c r="AQ776" s="762"/>
      <c r="AR776" s="593"/>
      <c r="AS776" s="714"/>
      <c r="AT776" s="714"/>
      <c r="AU776" s="714"/>
      <c r="AV776" s="714"/>
      <c r="AW776" s="714"/>
      <c r="AX776" s="593"/>
      <c r="AY776" s="714"/>
      <c r="AZ776" s="714"/>
      <c r="BA776" s="714"/>
      <c r="BB776" s="714"/>
      <c r="BC776" s="714"/>
      <c r="BD776" s="593"/>
      <c r="BE776" s="714"/>
      <c r="BF776" s="714"/>
      <c r="BG776" s="714"/>
      <c r="BH776" s="714"/>
      <c r="BI776" s="714"/>
      <c r="BJ776" s="714"/>
      <c r="BK776" s="593"/>
      <c r="BL776" s="714"/>
      <c r="BM776" s="714"/>
      <c r="BN776" s="714"/>
      <c r="BO776" s="714"/>
      <c r="BP776" s="714"/>
      <c r="BQ776" s="593"/>
      <c r="BR776" s="593"/>
      <c r="BS776" s="714"/>
      <c r="BT776" s="714"/>
      <c r="BU776" s="714"/>
      <c r="BV776" s="714"/>
      <c r="BW776" s="593"/>
      <c r="BX776" s="714"/>
      <c r="BY776" s="714"/>
      <c r="BZ776" s="714"/>
      <c r="CA776" s="714"/>
      <c r="CB776" s="714"/>
      <c r="CC776" s="714"/>
      <c r="CD776" s="759"/>
      <c r="CE776" s="714"/>
      <c r="CF776" s="765"/>
      <c r="CG776" s="765"/>
      <c r="CH776" s="765"/>
      <c r="CI776" s="765"/>
      <c r="CJ776" s="765"/>
      <c r="CK776" s="765"/>
      <c r="CL776" s="714"/>
      <c r="CM776" s="714"/>
      <c r="CN776" s="714"/>
      <c r="CO776" s="714"/>
      <c r="CP776" s="714"/>
      <c r="CQ776" s="714"/>
      <c r="CR776" s="714"/>
      <c r="CS776" s="714"/>
      <c r="CT776" s="766"/>
      <c r="CU776" s="766"/>
      <c r="CV776" s="766"/>
    </row>
    <row r="777" ht="15.75" customHeight="1">
      <c r="A777" s="714"/>
      <c r="B777" s="760"/>
      <c r="C777" s="593"/>
      <c r="D777" s="593"/>
      <c r="E777" s="593"/>
      <c r="F777" s="593"/>
      <c r="G777" s="761"/>
      <c r="H777" s="761"/>
      <c r="I777" s="761"/>
      <c r="J777" s="761"/>
      <c r="K777" s="761"/>
      <c r="L777" s="761"/>
      <c r="M777" s="762"/>
      <c r="N777" s="714"/>
      <c r="O777" s="714"/>
      <c r="P777" s="714"/>
      <c r="Q777" s="714"/>
      <c r="R777" s="714"/>
      <c r="S777" s="714"/>
      <c r="T777" s="763"/>
      <c r="U777" s="714"/>
      <c r="V777" s="762"/>
      <c r="W777" s="714"/>
      <c r="X777" s="762"/>
      <c r="Y777" s="762"/>
      <c r="Z777" s="762"/>
      <c r="AA777" s="714"/>
      <c r="AB777" s="762"/>
      <c r="AC777" s="714"/>
      <c r="AD777" s="714"/>
      <c r="AE777" s="714"/>
      <c r="AF777" s="714"/>
      <c r="AG777" s="714"/>
      <c r="AH777" s="714"/>
      <c r="AI777" s="714"/>
      <c r="AJ777" s="714"/>
      <c r="AK777" s="714"/>
      <c r="AL777" s="761"/>
      <c r="AM777" s="762"/>
      <c r="AN777" s="762"/>
      <c r="AO777" s="761"/>
      <c r="AP777" s="761"/>
      <c r="AQ777" s="762"/>
      <c r="AR777" s="593"/>
      <c r="AS777" s="714"/>
      <c r="AT777" s="714"/>
      <c r="AU777" s="714"/>
      <c r="AV777" s="714"/>
      <c r="AW777" s="714"/>
      <c r="AX777" s="593"/>
      <c r="AY777" s="714"/>
      <c r="AZ777" s="714"/>
      <c r="BA777" s="714"/>
      <c r="BB777" s="714"/>
      <c r="BC777" s="714"/>
      <c r="BD777" s="593"/>
      <c r="BE777" s="714"/>
      <c r="BF777" s="714"/>
      <c r="BG777" s="714"/>
      <c r="BH777" s="714"/>
      <c r="BI777" s="714"/>
      <c r="BJ777" s="714"/>
      <c r="BK777" s="593"/>
      <c r="BL777" s="714"/>
      <c r="BM777" s="714"/>
      <c r="BN777" s="714"/>
      <c r="BO777" s="714"/>
      <c r="BP777" s="714"/>
      <c r="BQ777" s="593"/>
      <c r="BR777" s="593"/>
      <c r="BS777" s="714"/>
      <c r="BT777" s="714"/>
      <c r="BU777" s="714"/>
      <c r="BV777" s="714"/>
      <c r="BW777" s="593"/>
      <c r="BX777" s="714"/>
      <c r="BY777" s="714"/>
      <c r="BZ777" s="714"/>
      <c r="CA777" s="714"/>
      <c r="CB777" s="714"/>
      <c r="CC777" s="714"/>
      <c r="CD777" s="759"/>
      <c r="CE777" s="714"/>
      <c r="CF777" s="765"/>
      <c r="CG777" s="765"/>
      <c r="CH777" s="765"/>
      <c r="CI777" s="765"/>
      <c r="CJ777" s="765"/>
      <c r="CK777" s="765"/>
      <c r="CL777" s="714"/>
      <c r="CM777" s="714"/>
      <c r="CN777" s="714"/>
      <c r="CO777" s="714"/>
      <c r="CP777" s="714"/>
      <c r="CQ777" s="714"/>
      <c r="CR777" s="714"/>
      <c r="CS777" s="714"/>
      <c r="CT777" s="766"/>
      <c r="CU777" s="766"/>
      <c r="CV777" s="766"/>
    </row>
    <row r="778" ht="15.75" customHeight="1">
      <c r="A778" s="714"/>
      <c r="B778" s="760"/>
      <c r="C778" s="593"/>
      <c r="D778" s="593"/>
      <c r="E778" s="593"/>
      <c r="F778" s="593"/>
      <c r="G778" s="761"/>
      <c r="H778" s="761"/>
      <c r="I778" s="761"/>
      <c r="J778" s="761"/>
      <c r="K778" s="761"/>
      <c r="L778" s="761"/>
      <c r="M778" s="762"/>
      <c r="N778" s="714"/>
      <c r="O778" s="714"/>
      <c r="P778" s="714"/>
      <c r="Q778" s="714"/>
      <c r="R778" s="714"/>
      <c r="S778" s="714"/>
      <c r="T778" s="763"/>
      <c r="U778" s="714"/>
      <c r="V778" s="762"/>
      <c r="W778" s="714"/>
      <c r="X778" s="762"/>
      <c r="Y778" s="762"/>
      <c r="Z778" s="762"/>
      <c r="AA778" s="714"/>
      <c r="AB778" s="762"/>
      <c r="AC778" s="714"/>
      <c r="AD778" s="714"/>
      <c r="AE778" s="714"/>
      <c r="AF778" s="714"/>
      <c r="AG778" s="714"/>
      <c r="AH778" s="714"/>
      <c r="AI778" s="714"/>
      <c r="AJ778" s="714"/>
      <c r="AK778" s="714"/>
      <c r="AL778" s="761"/>
      <c r="AM778" s="762"/>
      <c r="AN778" s="762"/>
      <c r="AO778" s="761"/>
      <c r="AP778" s="761"/>
      <c r="AQ778" s="762"/>
      <c r="AR778" s="593"/>
      <c r="AS778" s="714"/>
      <c r="AT778" s="714"/>
      <c r="AU778" s="714"/>
      <c r="AV778" s="714"/>
      <c r="AW778" s="714"/>
      <c r="AX778" s="593"/>
      <c r="AY778" s="714"/>
      <c r="AZ778" s="714"/>
      <c r="BA778" s="714"/>
      <c r="BB778" s="714"/>
      <c r="BC778" s="714"/>
      <c r="BD778" s="593"/>
      <c r="BE778" s="714"/>
      <c r="BF778" s="714"/>
      <c r="BG778" s="714"/>
      <c r="BH778" s="714"/>
      <c r="BI778" s="714"/>
      <c r="BJ778" s="714"/>
      <c r="BK778" s="593"/>
      <c r="BL778" s="714"/>
      <c r="BM778" s="714"/>
      <c r="BN778" s="714"/>
      <c r="BO778" s="714"/>
      <c r="BP778" s="714"/>
      <c r="BQ778" s="593"/>
      <c r="BR778" s="593"/>
      <c r="BS778" s="714"/>
      <c r="BT778" s="714"/>
      <c r="BU778" s="714"/>
      <c r="BV778" s="714"/>
      <c r="BW778" s="593"/>
      <c r="BX778" s="714"/>
      <c r="BY778" s="714"/>
      <c r="BZ778" s="714"/>
      <c r="CA778" s="714"/>
      <c r="CB778" s="714"/>
      <c r="CC778" s="714"/>
      <c r="CD778" s="759"/>
      <c r="CE778" s="714"/>
      <c r="CF778" s="765"/>
      <c r="CG778" s="765"/>
      <c r="CH778" s="765"/>
      <c r="CI778" s="765"/>
      <c r="CJ778" s="765"/>
      <c r="CK778" s="765"/>
      <c r="CL778" s="714"/>
      <c r="CM778" s="714"/>
      <c r="CN778" s="714"/>
      <c r="CO778" s="714"/>
      <c r="CP778" s="714"/>
      <c r="CQ778" s="714"/>
      <c r="CR778" s="714"/>
      <c r="CS778" s="714"/>
      <c r="CT778" s="766"/>
      <c r="CU778" s="766"/>
      <c r="CV778" s="766"/>
    </row>
    <row r="779" ht="15.75" customHeight="1">
      <c r="A779" s="714"/>
      <c r="B779" s="760"/>
      <c r="C779" s="593"/>
      <c r="D779" s="593"/>
      <c r="E779" s="593"/>
      <c r="F779" s="593"/>
      <c r="G779" s="761"/>
      <c r="H779" s="761"/>
      <c r="I779" s="761"/>
      <c r="J779" s="761"/>
      <c r="K779" s="761"/>
      <c r="L779" s="761"/>
      <c r="M779" s="762"/>
      <c r="N779" s="714"/>
      <c r="O779" s="714"/>
      <c r="P779" s="714"/>
      <c r="Q779" s="714"/>
      <c r="R779" s="714"/>
      <c r="S779" s="714"/>
      <c r="T779" s="763"/>
      <c r="U779" s="714"/>
      <c r="V779" s="762"/>
      <c r="W779" s="714"/>
      <c r="X779" s="762"/>
      <c r="Y779" s="762"/>
      <c r="Z779" s="762"/>
      <c r="AA779" s="714"/>
      <c r="AB779" s="762"/>
      <c r="AC779" s="714"/>
      <c r="AD779" s="714"/>
      <c r="AE779" s="714"/>
      <c r="AF779" s="714"/>
      <c r="AG779" s="714"/>
      <c r="AH779" s="714"/>
      <c r="AI779" s="714"/>
      <c r="AJ779" s="714"/>
      <c r="AK779" s="714"/>
      <c r="AL779" s="761"/>
      <c r="AM779" s="762"/>
      <c r="AN779" s="762"/>
      <c r="AO779" s="761"/>
      <c r="AP779" s="761"/>
      <c r="AQ779" s="762"/>
      <c r="AR779" s="593"/>
      <c r="AS779" s="714"/>
      <c r="AT779" s="714"/>
      <c r="AU779" s="714"/>
      <c r="AV779" s="714"/>
      <c r="AW779" s="714"/>
      <c r="AX779" s="593"/>
      <c r="AY779" s="714"/>
      <c r="AZ779" s="714"/>
      <c r="BA779" s="714"/>
      <c r="BB779" s="714"/>
      <c r="BC779" s="714"/>
      <c r="BD779" s="593"/>
      <c r="BE779" s="714"/>
      <c r="BF779" s="714"/>
      <c r="BG779" s="714"/>
      <c r="BH779" s="714"/>
      <c r="BI779" s="714"/>
      <c r="BJ779" s="714"/>
      <c r="BK779" s="593"/>
      <c r="BL779" s="714"/>
      <c r="BM779" s="714"/>
      <c r="BN779" s="714"/>
      <c r="BO779" s="714"/>
      <c r="BP779" s="714"/>
      <c r="BQ779" s="593"/>
      <c r="BR779" s="593"/>
      <c r="BS779" s="714"/>
      <c r="BT779" s="714"/>
      <c r="BU779" s="714"/>
      <c r="BV779" s="714"/>
      <c r="BW779" s="593"/>
      <c r="BX779" s="714"/>
      <c r="BY779" s="714"/>
      <c r="BZ779" s="714"/>
      <c r="CA779" s="714"/>
      <c r="CB779" s="714"/>
      <c r="CC779" s="714"/>
      <c r="CD779" s="759"/>
      <c r="CE779" s="714"/>
      <c r="CF779" s="765"/>
      <c r="CG779" s="765"/>
      <c r="CH779" s="765"/>
      <c r="CI779" s="765"/>
      <c r="CJ779" s="765"/>
      <c r="CK779" s="765"/>
      <c r="CL779" s="714"/>
      <c r="CM779" s="714"/>
      <c r="CN779" s="714"/>
      <c r="CO779" s="714"/>
      <c r="CP779" s="714"/>
      <c r="CQ779" s="714"/>
      <c r="CR779" s="714"/>
      <c r="CS779" s="714"/>
      <c r="CT779" s="766"/>
      <c r="CU779" s="766"/>
      <c r="CV779" s="766"/>
    </row>
    <row r="780" ht="15.75" customHeight="1">
      <c r="A780" s="714"/>
      <c r="B780" s="760"/>
      <c r="C780" s="593"/>
      <c r="D780" s="593"/>
      <c r="E780" s="593"/>
      <c r="F780" s="593"/>
      <c r="G780" s="761"/>
      <c r="H780" s="761"/>
      <c r="I780" s="761"/>
      <c r="J780" s="761"/>
      <c r="K780" s="761"/>
      <c r="L780" s="761"/>
      <c r="M780" s="762"/>
      <c r="N780" s="714"/>
      <c r="O780" s="714"/>
      <c r="P780" s="714"/>
      <c r="Q780" s="714"/>
      <c r="R780" s="714"/>
      <c r="S780" s="714"/>
      <c r="T780" s="763"/>
      <c r="U780" s="714"/>
      <c r="V780" s="762"/>
      <c r="W780" s="714"/>
      <c r="X780" s="762"/>
      <c r="Y780" s="762"/>
      <c r="Z780" s="762"/>
      <c r="AA780" s="714"/>
      <c r="AB780" s="762"/>
      <c r="AC780" s="714"/>
      <c r="AD780" s="714"/>
      <c r="AE780" s="714"/>
      <c r="AF780" s="714"/>
      <c r="AG780" s="714"/>
      <c r="AH780" s="714"/>
      <c r="AI780" s="714"/>
      <c r="AJ780" s="714"/>
      <c r="AK780" s="714"/>
      <c r="AL780" s="761"/>
      <c r="AM780" s="762"/>
      <c r="AN780" s="762"/>
      <c r="AO780" s="761"/>
      <c r="AP780" s="761"/>
      <c r="AQ780" s="762"/>
      <c r="AR780" s="593"/>
      <c r="AS780" s="714"/>
      <c r="AT780" s="714"/>
      <c r="AU780" s="714"/>
      <c r="AV780" s="714"/>
      <c r="AW780" s="714"/>
      <c r="AX780" s="593"/>
      <c r="AY780" s="714"/>
      <c r="AZ780" s="714"/>
      <c r="BA780" s="714"/>
      <c r="BB780" s="714"/>
      <c r="BC780" s="714"/>
      <c r="BD780" s="593"/>
      <c r="BE780" s="714"/>
      <c r="BF780" s="714"/>
      <c r="BG780" s="714"/>
      <c r="BH780" s="714"/>
      <c r="BI780" s="714"/>
      <c r="BJ780" s="714"/>
      <c r="BK780" s="593"/>
      <c r="BL780" s="714"/>
      <c r="BM780" s="714"/>
      <c r="BN780" s="714"/>
      <c r="BO780" s="714"/>
      <c r="BP780" s="714"/>
      <c r="BQ780" s="593"/>
      <c r="BR780" s="593"/>
      <c r="BS780" s="714"/>
      <c r="BT780" s="714"/>
      <c r="BU780" s="714"/>
      <c r="BV780" s="714"/>
      <c r="BW780" s="593"/>
      <c r="BX780" s="714"/>
      <c r="BY780" s="714"/>
      <c r="BZ780" s="714"/>
      <c r="CA780" s="714"/>
      <c r="CB780" s="714"/>
      <c r="CC780" s="714"/>
      <c r="CD780" s="759"/>
      <c r="CE780" s="714"/>
      <c r="CF780" s="765"/>
      <c r="CG780" s="765"/>
      <c r="CH780" s="765"/>
      <c r="CI780" s="765"/>
      <c r="CJ780" s="765"/>
      <c r="CK780" s="765"/>
      <c r="CL780" s="714"/>
      <c r="CM780" s="714"/>
      <c r="CN780" s="714"/>
      <c r="CO780" s="714"/>
      <c r="CP780" s="714"/>
      <c r="CQ780" s="714"/>
      <c r="CR780" s="714"/>
      <c r="CS780" s="714"/>
      <c r="CT780" s="766"/>
      <c r="CU780" s="766"/>
      <c r="CV780" s="766"/>
    </row>
    <row r="781" ht="15.75" customHeight="1">
      <c r="A781" s="714"/>
      <c r="B781" s="760"/>
      <c r="C781" s="593"/>
      <c r="D781" s="593"/>
      <c r="E781" s="593"/>
      <c r="F781" s="593"/>
      <c r="G781" s="761"/>
      <c r="H781" s="761"/>
      <c r="I781" s="761"/>
      <c r="J781" s="761"/>
      <c r="K781" s="761"/>
      <c r="L781" s="761"/>
      <c r="M781" s="762"/>
      <c r="N781" s="714"/>
      <c r="O781" s="714"/>
      <c r="P781" s="714"/>
      <c r="Q781" s="714"/>
      <c r="R781" s="714"/>
      <c r="S781" s="714"/>
      <c r="T781" s="763"/>
      <c r="U781" s="714"/>
      <c r="V781" s="762"/>
      <c r="W781" s="714"/>
      <c r="X781" s="762"/>
      <c r="Y781" s="762"/>
      <c r="Z781" s="762"/>
      <c r="AA781" s="714"/>
      <c r="AB781" s="762"/>
      <c r="AC781" s="714"/>
      <c r="AD781" s="714"/>
      <c r="AE781" s="714"/>
      <c r="AF781" s="714"/>
      <c r="AG781" s="714"/>
      <c r="AH781" s="714"/>
      <c r="AI781" s="714"/>
      <c r="AJ781" s="714"/>
      <c r="AK781" s="714"/>
      <c r="AL781" s="761"/>
      <c r="AM781" s="762"/>
      <c r="AN781" s="762"/>
      <c r="AO781" s="761"/>
      <c r="AP781" s="761"/>
      <c r="AQ781" s="762"/>
      <c r="AR781" s="593"/>
      <c r="AS781" s="714"/>
      <c r="AT781" s="714"/>
      <c r="AU781" s="714"/>
      <c r="AV781" s="714"/>
      <c r="AW781" s="714"/>
      <c r="AX781" s="593"/>
      <c r="AY781" s="714"/>
      <c r="AZ781" s="714"/>
      <c r="BA781" s="714"/>
      <c r="BB781" s="714"/>
      <c r="BC781" s="714"/>
      <c r="BD781" s="593"/>
      <c r="BE781" s="714"/>
      <c r="BF781" s="714"/>
      <c r="BG781" s="714"/>
      <c r="BH781" s="714"/>
      <c r="BI781" s="714"/>
      <c r="BJ781" s="714"/>
      <c r="BK781" s="593"/>
      <c r="BL781" s="714"/>
      <c r="BM781" s="714"/>
      <c r="BN781" s="714"/>
      <c r="BO781" s="714"/>
      <c r="BP781" s="714"/>
      <c r="BQ781" s="593"/>
      <c r="BR781" s="593"/>
      <c r="BS781" s="714"/>
      <c r="BT781" s="714"/>
      <c r="BU781" s="714"/>
      <c r="BV781" s="714"/>
      <c r="BW781" s="593"/>
      <c r="BX781" s="714"/>
      <c r="BY781" s="714"/>
      <c r="BZ781" s="714"/>
      <c r="CA781" s="714"/>
      <c r="CB781" s="714"/>
      <c r="CC781" s="714"/>
      <c r="CD781" s="759"/>
      <c r="CE781" s="714"/>
      <c r="CF781" s="765"/>
      <c r="CG781" s="765"/>
      <c r="CH781" s="765"/>
      <c r="CI781" s="765"/>
      <c r="CJ781" s="765"/>
      <c r="CK781" s="765"/>
      <c r="CL781" s="714"/>
      <c r="CM781" s="714"/>
      <c r="CN781" s="714"/>
      <c r="CO781" s="714"/>
      <c r="CP781" s="714"/>
      <c r="CQ781" s="714"/>
      <c r="CR781" s="714"/>
      <c r="CS781" s="714"/>
      <c r="CT781" s="766"/>
      <c r="CU781" s="766"/>
      <c r="CV781" s="766"/>
    </row>
    <row r="782" ht="15.75" customHeight="1">
      <c r="A782" s="714"/>
      <c r="B782" s="760"/>
      <c r="C782" s="593"/>
      <c r="D782" s="593"/>
      <c r="E782" s="593"/>
      <c r="F782" s="593"/>
      <c r="G782" s="761"/>
      <c r="H782" s="761"/>
      <c r="I782" s="761"/>
      <c r="J782" s="761"/>
      <c r="K782" s="761"/>
      <c r="L782" s="761"/>
      <c r="M782" s="762"/>
      <c r="N782" s="714"/>
      <c r="O782" s="714"/>
      <c r="P782" s="714"/>
      <c r="Q782" s="714"/>
      <c r="R782" s="714"/>
      <c r="S782" s="714"/>
      <c r="T782" s="763"/>
      <c r="U782" s="714"/>
      <c r="V782" s="762"/>
      <c r="W782" s="714"/>
      <c r="X782" s="762"/>
      <c r="Y782" s="762"/>
      <c r="Z782" s="762"/>
      <c r="AA782" s="714"/>
      <c r="AB782" s="762"/>
      <c r="AC782" s="714"/>
      <c r="AD782" s="714"/>
      <c r="AE782" s="714"/>
      <c r="AF782" s="714"/>
      <c r="AG782" s="714"/>
      <c r="AH782" s="714"/>
      <c r="AI782" s="714"/>
      <c r="AJ782" s="714"/>
      <c r="AK782" s="714"/>
      <c r="AL782" s="761"/>
      <c r="AM782" s="762"/>
      <c r="AN782" s="762"/>
      <c r="AO782" s="761"/>
      <c r="AP782" s="761"/>
      <c r="AQ782" s="762"/>
      <c r="AR782" s="593"/>
      <c r="AS782" s="714"/>
      <c r="AT782" s="714"/>
      <c r="AU782" s="714"/>
      <c r="AV782" s="714"/>
      <c r="AW782" s="714"/>
      <c r="AX782" s="593"/>
      <c r="AY782" s="714"/>
      <c r="AZ782" s="714"/>
      <c r="BA782" s="714"/>
      <c r="BB782" s="714"/>
      <c r="BC782" s="714"/>
      <c r="BD782" s="593"/>
      <c r="BE782" s="714"/>
      <c r="BF782" s="714"/>
      <c r="BG782" s="714"/>
      <c r="BH782" s="714"/>
      <c r="BI782" s="714"/>
      <c r="BJ782" s="714"/>
      <c r="BK782" s="593"/>
      <c r="BL782" s="714"/>
      <c r="BM782" s="714"/>
      <c r="BN782" s="714"/>
      <c r="BO782" s="714"/>
      <c r="BP782" s="714"/>
      <c r="BQ782" s="593"/>
      <c r="BR782" s="593"/>
      <c r="BS782" s="714"/>
      <c r="BT782" s="714"/>
      <c r="BU782" s="714"/>
      <c r="BV782" s="714"/>
      <c r="BW782" s="593"/>
      <c r="BX782" s="714"/>
      <c r="BY782" s="714"/>
      <c r="BZ782" s="714"/>
      <c r="CA782" s="714"/>
      <c r="CB782" s="714"/>
      <c r="CC782" s="714"/>
      <c r="CD782" s="759"/>
      <c r="CE782" s="714"/>
      <c r="CF782" s="765"/>
      <c r="CG782" s="765"/>
      <c r="CH782" s="765"/>
      <c r="CI782" s="765"/>
      <c r="CJ782" s="765"/>
      <c r="CK782" s="765"/>
      <c r="CL782" s="714"/>
      <c r="CM782" s="714"/>
      <c r="CN782" s="714"/>
      <c r="CO782" s="714"/>
      <c r="CP782" s="714"/>
      <c r="CQ782" s="714"/>
      <c r="CR782" s="714"/>
      <c r="CS782" s="714"/>
      <c r="CT782" s="766"/>
      <c r="CU782" s="766"/>
      <c r="CV782" s="766"/>
    </row>
    <row r="783" ht="15.75" customHeight="1">
      <c r="A783" s="714"/>
      <c r="B783" s="760"/>
      <c r="C783" s="593"/>
      <c r="D783" s="593"/>
      <c r="E783" s="593"/>
      <c r="F783" s="593"/>
      <c r="G783" s="761"/>
      <c r="H783" s="761"/>
      <c r="I783" s="761"/>
      <c r="J783" s="761"/>
      <c r="K783" s="761"/>
      <c r="L783" s="761"/>
      <c r="M783" s="762"/>
      <c r="N783" s="714"/>
      <c r="O783" s="714"/>
      <c r="P783" s="714"/>
      <c r="Q783" s="714"/>
      <c r="R783" s="714"/>
      <c r="S783" s="714"/>
      <c r="T783" s="763"/>
      <c r="U783" s="714"/>
      <c r="V783" s="762"/>
      <c r="W783" s="714"/>
      <c r="X783" s="762"/>
      <c r="Y783" s="762"/>
      <c r="Z783" s="762"/>
      <c r="AA783" s="714"/>
      <c r="AB783" s="762"/>
      <c r="AC783" s="714"/>
      <c r="AD783" s="714"/>
      <c r="AE783" s="714"/>
      <c r="AF783" s="714"/>
      <c r="AG783" s="714"/>
      <c r="AH783" s="714"/>
      <c r="AI783" s="714"/>
      <c r="AJ783" s="714"/>
      <c r="AK783" s="714"/>
      <c r="AL783" s="761"/>
      <c r="AM783" s="762"/>
      <c r="AN783" s="762"/>
      <c r="AO783" s="761"/>
      <c r="AP783" s="761"/>
      <c r="AQ783" s="762"/>
      <c r="AR783" s="593"/>
      <c r="AS783" s="714"/>
      <c r="AT783" s="714"/>
      <c r="AU783" s="714"/>
      <c r="AV783" s="714"/>
      <c r="AW783" s="714"/>
      <c r="AX783" s="593"/>
      <c r="AY783" s="714"/>
      <c r="AZ783" s="714"/>
      <c r="BA783" s="714"/>
      <c r="BB783" s="714"/>
      <c r="BC783" s="714"/>
      <c r="BD783" s="593"/>
      <c r="BE783" s="714"/>
      <c r="BF783" s="714"/>
      <c r="BG783" s="714"/>
      <c r="BH783" s="714"/>
      <c r="BI783" s="714"/>
      <c r="BJ783" s="714"/>
      <c r="BK783" s="593"/>
      <c r="BL783" s="714"/>
      <c r="BM783" s="714"/>
      <c r="BN783" s="714"/>
      <c r="BO783" s="714"/>
      <c r="BP783" s="714"/>
      <c r="BQ783" s="593"/>
      <c r="BR783" s="593"/>
      <c r="BS783" s="714"/>
      <c r="BT783" s="714"/>
      <c r="BU783" s="714"/>
      <c r="BV783" s="714"/>
      <c r="BW783" s="593"/>
      <c r="BX783" s="714"/>
      <c r="BY783" s="714"/>
      <c r="BZ783" s="714"/>
      <c r="CA783" s="714"/>
      <c r="CB783" s="714"/>
      <c r="CC783" s="714"/>
      <c r="CD783" s="759"/>
      <c r="CE783" s="714"/>
      <c r="CF783" s="765"/>
      <c r="CG783" s="765"/>
      <c r="CH783" s="765"/>
      <c r="CI783" s="765"/>
      <c r="CJ783" s="765"/>
      <c r="CK783" s="765"/>
      <c r="CL783" s="714"/>
      <c r="CM783" s="714"/>
      <c r="CN783" s="714"/>
      <c r="CO783" s="714"/>
      <c r="CP783" s="714"/>
      <c r="CQ783" s="714"/>
      <c r="CR783" s="714"/>
      <c r="CS783" s="714"/>
      <c r="CT783" s="766"/>
      <c r="CU783" s="766"/>
      <c r="CV783" s="766"/>
    </row>
    <row r="784" ht="15.75" customHeight="1">
      <c r="A784" s="714"/>
      <c r="B784" s="760"/>
      <c r="C784" s="593"/>
      <c r="D784" s="593"/>
      <c r="E784" s="593"/>
      <c r="F784" s="593"/>
      <c r="G784" s="761"/>
      <c r="H784" s="761"/>
      <c r="I784" s="761"/>
      <c r="J784" s="761"/>
      <c r="K784" s="761"/>
      <c r="L784" s="761"/>
      <c r="M784" s="762"/>
      <c r="N784" s="714"/>
      <c r="O784" s="714"/>
      <c r="P784" s="714"/>
      <c r="Q784" s="714"/>
      <c r="R784" s="714"/>
      <c r="S784" s="714"/>
      <c r="T784" s="763"/>
      <c r="U784" s="714"/>
      <c r="V784" s="762"/>
      <c r="W784" s="714"/>
      <c r="X784" s="762"/>
      <c r="Y784" s="762"/>
      <c r="Z784" s="762"/>
      <c r="AA784" s="714"/>
      <c r="AB784" s="762"/>
      <c r="AC784" s="714"/>
      <c r="AD784" s="714"/>
      <c r="AE784" s="714"/>
      <c r="AF784" s="714"/>
      <c r="AG784" s="714"/>
      <c r="AH784" s="714"/>
      <c r="AI784" s="714"/>
      <c r="AJ784" s="714"/>
      <c r="AK784" s="714"/>
      <c r="AL784" s="761"/>
      <c r="AM784" s="762"/>
      <c r="AN784" s="762"/>
      <c r="AO784" s="761"/>
      <c r="AP784" s="761"/>
      <c r="AQ784" s="762"/>
      <c r="AR784" s="593"/>
      <c r="AS784" s="714"/>
      <c r="AT784" s="714"/>
      <c r="AU784" s="714"/>
      <c r="AV784" s="714"/>
      <c r="AW784" s="714"/>
      <c r="AX784" s="593"/>
      <c r="AY784" s="714"/>
      <c r="AZ784" s="714"/>
      <c r="BA784" s="714"/>
      <c r="BB784" s="714"/>
      <c r="BC784" s="714"/>
      <c r="BD784" s="593"/>
      <c r="BE784" s="714"/>
      <c r="BF784" s="714"/>
      <c r="BG784" s="714"/>
      <c r="BH784" s="714"/>
      <c r="BI784" s="714"/>
      <c r="BJ784" s="714"/>
      <c r="BK784" s="593"/>
      <c r="BL784" s="714"/>
      <c r="BM784" s="714"/>
      <c r="BN784" s="714"/>
      <c r="BO784" s="714"/>
      <c r="BP784" s="714"/>
      <c r="BQ784" s="593"/>
      <c r="BR784" s="593"/>
      <c r="BS784" s="714"/>
      <c r="BT784" s="714"/>
      <c r="BU784" s="714"/>
      <c r="BV784" s="714"/>
      <c r="BW784" s="593"/>
      <c r="BX784" s="714"/>
      <c r="BY784" s="714"/>
      <c r="BZ784" s="714"/>
      <c r="CA784" s="714"/>
      <c r="CB784" s="714"/>
      <c r="CC784" s="714"/>
      <c r="CD784" s="759"/>
      <c r="CE784" s="714"/>
      <c r="CF784" s="765"/>
      <c r="CG784" s="765"/>
      <c r="CH784" s="765"/>
      <c r="CI784" s="765"/>
      <c r="CJ784" s="765"/>
      <c r="CK784" s="765"/>
      <c r="CL784" s="714"/>
      <c r="CM784" s="714"/>
      <c r="CN784" s="714"/>
      <c r="CO784" s="714"/>
      <c r="CP784" s="714"/>
      <c r="CQ784" s="714"/>
      <c r="CR784" s="714"/>
      <c r="CS784" s="714"/>
      <c r="CT784" s="766"/>
      <c r="CU784" s="766"/>
      <c r="CV784" s="766"/>
    </row>
    <row r="785" ht="15.75" customHeight="1">
      <c r="A785" s="714"/>
      <c r="B785" s="760"/>
      <c r="C785" s="593"/>
      <c r="D785" s="593"/>
      <c r="E785" s="593"/>
      <c r="F785" s="593"/>
      <c r="G785" s="761"/>
      <c r="H785" s="761"/>
      <c r="I785" s="761"/>
      <c r="J785" s="761"/>
      <c r="K785" s="761"/>
      <c r="L785" s="761"/>
      <c r="M785" s="762"/>
      <c r="N785" s="714"/>
      <c r="O785" s="714"/>
      <c r="P785" s="714"/>
      <c r="Q785" s="714"/>
      <c r="R785" s="714"/>
      <c r="S785" s="714"/>
      <c r="T785" s="763"/>
      <c r="U785" s="714"/>
      <c r="V785" s="762"/>
      <c r="W785" s="714"/>
      <c r="X785" s="762"/>
      <c r="Y785" s="762"/>
      <c r="Z785" s="762"/>
      <c r="AA785" s="714"/>
      <c r="AB785" s="762"/>
      <c r="AC785" s="714"/>
      <c r="AD785" s="714"/>
      <c r="AE785" s="714"/>
      <c r="AF785" s="714"/>
      <c r="AG785" s="714"/>
      <c r="AH785" s="714"/>
      <c r="AI785" s="714"/>
      <c r="AJ785" s="714"/>
      <c r="AK785" s="714"/>
      <c r="AL785" s="761"/>
      <c r="AM785" s="762"/>
      <c r="AN785" s="762"/>
      <c r="AO785" s="761"/>
      <c r="AP785" s="761"/>
      <c r="AQ785" s="762"/>
      <c r="AR785" s="593"/>
      <c r="AS785" s="714"/>
      <c r="AT785" s="714"/>
      <c r="AU785" s="714"/>
      <c r="AV785" s="714"/>
      <c r="AW785" s="714"/>
      <c r="AX785" s="593"/>
      <c r="AY785" s="714"/>
      <c r="AZ785" s="714"/>
      <c r="BA785" s="714"/>
      <c r="BB785" s="714"/>
      <c r="BC785" s="714"/>
      <c r="BD785" s="593"/>
      <c r="BE785" s="714"/>
      <c r="BF785" s="714"/>
      <c r="BG785" s="714"/>
      <c r="BH785" s="714"/>
      <c r="BI785" s="714"/>
      <c r="BJ785" s="714"/>
      <c r="BK785" s="593"/>
      <c r="BL785" s="714"/>
      <c r="BM785" s="714"/>
      <c r="BN785" s="714"/>
      <c r="BO785" s="714"/>
      <c r="BP785" s="714"/>
      <c r="BQ785" s="593"/>
      <c r="BR785" s="593"/>
      <c r="BS785" s="714"/>
      <c r="BT785" s="714"/>
      <c r="BU785" s="714"/>
      <c r="BV785" s="714"/>
      <c r="BW785" s="593"/>
      <c r="BX785" s="714"/>
      <c r="BY785" s="714"/>
      <c r="BZ785" s="714"/>
      <c r="CA785" s="714"/>
      <c r="CB785" s="714"/>
      <c r="CC785" s="714"/>
      <c r="CD785" s="759"/>
      <c r="CE785" s="714"/>
      <c r="CF785" s="765"/>
      <c r="CG785" s="765"/>
      <c r="CH785" s="765"/>
      <c r="CI785" s="765"/>
      <c r="CJ785" s="765"/>
      <c r="CK785" s="765"/>
      <c r="CL785" s="714"/>
      <c r="CM785" s="714"/>
      <c r="CN785" s="714"/>
      <c r="CO785" s="714"/>
      <c r="CP785" s="714"/>
      <c r="CQ785" s="714"/>
      <c r="CR785" s="714"/>
      <c r="CS785" s="714"/>
      <c r="CT785" s="766"/>
      <c r="CU785" s="766"/>
      <c r="CV785" s="766"/>
    </row>
    <row r="786" ht="15.75" customHeight="1">
      <c r="A786" s="714"/>
      <c r="B786" s="760"/>
      <c r="C786" s="593"/>
      <c r="D786" s="593"/>
      <c r="E786" s="593"/>
      <c r="F786" s="593"/>
      <c r="G786" s="761"/>
      <c r="H786" s="761"/>
      <c r="I786" s="761"/>
      <c r="J786" s="761"/>
      <c r="K786" s="761"/>
      <c r="L786" s="761"/>
      <c r="M786" s="762"/>
      <c r="N786" s="714"/>
      <c r="O786" s="714"/>
      <c r="P786" s="714"/>
      <c r="Q786" s="714"/>
      <c r="R786" s="714"/>
      <c r="S786" s="714"/>
      <c r="T786" s="763"/>
      <c r="U786" s="714"/>
      <c r="V786" s="762"/>
      <c r="W786" s="714"/>
      <c r="X786" s="762"/>
      <c r="Y786" s="762"/>
      <c r="Z786" s="762"/>
      <c r="AA786" s="714"/>
      <c r="AB786" s="762"/>
      <c r="AC786" s="714"/>
      <c r="AD786" s="714"/>
      <c r="AE786" s="714"/>
      <c r="AF786" s="714"/>
      <c r="AG786" s="714"/>
      <c r="AH786" s="714"/>
      <c r="AI786" s="714"/>
      <c r="AJ786" s="714"/>
      <c r="AK786" s="714"/>
      <c r="AL786" s="761"/>
      <c r="AM786" s="762"/>
      <c r="AN786" s="762"/>
      <c r="AO786" s="761"/>
      <c r="AP786" s="761"/>
      <c r="AQ786" s="762"/>
      <c r="AR786" s="593"/>
      <c r="AS786" s="714"/>
      <c r="AT786" s="714"/>
      <c r="AU786" s="714"/>
      <c r="AV786" s="714"/>
      <c r="AW786" s="714"/>
      <c r="AX786" s="593"/>
      <c r="AY786" s="714"/>
      <c r="AZ786" s="714"/>
      <c r="BA786" s="714"/>
      <c r="BB786" s="714"/>
      <c r="BC786" s="714"/>
      <c r="BD786" s="593"/>
      <c r="BE786" s="714"/>
      <c r="BF786" s="714"/>
      <c r="BG786" s="714"/>
      <c r="BH786" s="714"/>
      <c r="BI786" s="714"/>
      <c r="BJ786" s="714"/>
      <c r="BK786" s="593"/>
      <c r="BL786" s="714"/>
      <c r="BM786" s="714"/>
      <c r="BN786" s="714"/>
      <c r="BO786" s="714"/>
      <c r="BP786" s="714"/>
      <c r="BQ786" s="593"/>
      <c r="BR786" s="593"/>
      <c r="BS786" s="714"/>
      <c r="BT786" s="714"/>
      <c r="BU786" s="714"/>
      <c r="BV786" s="714"/>
      <c r="BW786" s="593"/>
      <c r="BX786" s="714"/>
      <c r="BY786" s="714"/>
      <c r="BZ786" s="714"/>
      <c r="CA786" s="714"/>
      <c r="CB786" s="714"/>
      <c r="CC786" s="714"/>
      <c r="CD786" s="759"/>
      <c r="CE786" s="714"/>
      <c r="CF786" s="765"/>
      <c r="CG786" s="765"/>
      <c r="CH786" s="765"/>
      <c r="CI786" s="765"/>
      <c r="CJ786" s="765"/>
      <c r="CK786" s="765"/>
      <c r="CL786" s="714"/>
      <c r="CM786" s="714"/>
      <c r="CN786" s="714"/>
      <c r="CO786" s="714"/>
      <c r="CP786" s="714"/>
      <c r="CQ786" s="714"/>
      <c r="CR786" s="714"/>
      <c r="CS786" s="714"/>
      <c r="CT786" s="766"/>
      <c r="CU786" s="766"/>
      <c r="CV786" s="766"/>
    </row>
    <row r="787" ht="15.75" customHeight="1">
      <c r="A787" s="714"/>
      <c r="B787" s="760"/>
      <c r="C787" s="593"/>
      <c r="D787" s="593"/>
      <c r="E787" s="593"/>
      <c r="F787" s="593"/>
      <c r="G787" s="761"/>
      <c r="H787" s="761"/>
      <c r="I787" s="761"/>
      <c r="J787" s="761"/>
      <c r="K787" s="761"/>
      <c r="L787" s="761"/>
      <c r="M787" s="762"/>
      <c r="N787" s="714"/>
      <c r="O787" s="714"/>
      <c r="P787" s="714"/>
      <c r="Q787" s="714"/>
      <c r="R787" s="714"/>
      <c r="S787" s="714"/>
      <c r="T787" s="763"/>
      <c r="U787" s="714"/>
      <c r="V787" s="762"/>
      <c r="W787" s="714"/>
      <c r="X787" s="762"/>
      <c r="Y787" s="762"/>
      <c r="Z787" s="762"/>
      <c r="AA787" s="714"/>
      <c r="AB787" s="762"/>
      <c r="AC787" s="714"/>
      <c r="AD787" s="714"/>
      <c r="AE787" s="714"/>
      <c r="AF787" s="714"/>
      <c r="AG787" s="714"/>
      <c r="AH787" s="714"/>
      <c r="AI787" s="714"/>
      <c r="AJ787" s="714"/>
      <c r="AK787" s="714"/>
      <c r="AL787" s="761"/>
      <c r="AM787" s="762"/>
      <c r="AN787" s="762"/>
      <c r="AO787" s="761"/>
      <c r="AP787" s="761"/>
      <c r="AQ787" s="762"/>
      <c r="AR787" s="593"/>
      <c r="AS787" s="714"/>
      <c r="AT787" s="714"/>
      <c r="AU787" s="714"/>
      <c r="AV787" s="714"/>
      <c r="AW787" s="714"/>
      <c r="AX787" s="593"/>
      <c r="AY787" s="714"/>
      <c r="AZ787" s="714"/>
      <c r="BA787" s="714"/>
      <c r="BB787" s="714"/>
      <c r="BC787" s="714"/>
      <c r="BD787" s="593"/>
      <c r="BE787" s="714"/>
      <c r="BF787" s="714"/>
      <c r="BG787" s="714"/>
      <c r="BH787" s="714"/>
      <c r="BI787" s="714"/>
      <c r="BJ787" s="714"/>
      <c r="BK787" s="593"/>
      <c r="BL787" s="714"/>
      <c r="BM787" s="714"/>
      <c r="BN787" s="714"/>
      <c r="BO787" s="714"/>
      <c r="BP787" s="714"/>
      <c r="BQ787" s="593"/>
      <c r="BR787" s="593"/>
      <c r="BS787" s="714"/>
      <c r="BT787" s="714"/>
      <c r="BU787" s="714"/>
      <c r="BV787" s="714"/>
      <c r="BW787" s="593"/>
      <c r="BX787" s="714"/>
      <c r="BY787" s="714"/>
      <c r="BZ787" s="714"/>
      <c r="CA787" s="714"/>
      <c r="CB787" s="714"/>
      <c r="CC787" s="714"/>
      <c r="CD787" s="759"/>
      <c r="CE787" s="714"/>
      <c r="CF787" s="765"/>
      <c r="CG787" s="765"/>
      <c r="CH787" s="765"/>
      <c r="CI787" s="765"/>
      <c r="CJ787" s="765"/>
      <c r="CK787" s="765"/>
      <c r="CL787" s="714"/>
      <c r="CM787" s="714"/>
      <c r="CN787" s="714"/>
      <c r="CO787" s="714"/>
      <c r="CP787" s="714"/>
      <c r="CQ787" s="714"/>
      <c r="CR787" s="714"/>
      <c r="CS787" s="714"/>
      <c r="CT787" s="766"/>
      <c r="CU787" s="766"/>
      <c r="CV787" s="766"/>
    </row>
    <row r="788" ht="15.75" customHeight="1">
      <c r="A788" s="714"/>
      <c r="B788" s="760"/>
      <c r="C788" s="593"/>
      <c r="D788" s="593"/>
      <c r="E788" s="593"/>
      <c r="F788" s="593"/>
      <c r="G788" s="761"/>
      <c r="H788" s="761"/>
      <c r="I788" s="761"/>
      <c r="J788" s="761"/>
      <c r="K788" s="761"/>
      <c r="L788" s="761"/>
      <c r="M788" s="762"/>
      <c r="N788" s="714"/>
      <c r="O788" s="714"/>
      <c r="P788" s="714"/>
      <c r="Q788" s="714"/>
      <c r="R788" s="714"/>
      <c r="S788" s="714"/>
      <c r="T788" s="763"/>
      <c r="U788" s="714"/>
      <c r="V788" s="762"/>
      <c r="W788" s="714"/>
      <c r="X788" s="762"/>
      <c r="Y788" s="762"/>
      <c r="Z788" s="762"/>
      <c r="AA788" s="714"/>
      <c r="AB788" s="762"/>
      <c r="AC788" s="714"/>
      <c r="AD788" s="714"/>
      <c r="AE788" s="714"/>
      <c r="AF788" s="714"/>
      <c r="AG788" s="714"/>
      <c r="AH788" s="714"/>
      <c r="AI788" s="714"/>
      <c r="AJ788" s="714"/>
      <c r="AK788" s="714"/>
      <c r="AL788" s="761"/>
      <c r="AM788" s="762"/>
      <c r="AN788" s="762"/>
      <c r="AO788" s="761"/>
      <c r="AP788" s="761"/>
      <c r="AQ788" s="762"/>
      <c r="AR788" s="593"/>
      <c r="AS788" s="714"/>
      <c r="AT788" s="714"/>
      <c r="AU788" s="714"/>
      <c r="AV788" s="714"/>
      <c r="AW788" s="714"/>
      <c r="AX788" s="593"/>
      <c r="AY788" s="714"/>
      <c r="AZ788" s="714"/>
      <c r="BA788" s="714"/>
      <c r="BB788" s="714"/>
      <c r="BC788" s="714"/>
      <c r="BD788" s="593"/>
      <c r="BE788" s="714"/>
      <c r="BF788" s="714"/>
      <c r="BG788" s="714"/>
      <c r="BH788" s="714"/>
      <c r="BI788" s="714"/>
      <c r="BJ788" s="714"/>
      <c r="BK788" s="593"/>
      <c r="BL788" s="714"/>
      <c r="BM788" s="714"/>
      <c r="BN788" s="714"/>
      <c r="BO788" s="714"/>
      <c r="BP788" s="714"/>
      <c r="BQ788" s="593"/>
      <c r="BR788" s="593"/>
      <c r="BS788" s="714"/>
      <c r="BT788" s="714"/>
      <c r="BU788" s="714"/>
      <c r="BV788" s="714"/>
      <c r="BW788" s="593"/>
      <c r="BX788" s="714"/>
      <c r="BY788" s="714"/>
      <c r="BZ788" s="714"/>
      <c r="CA788" s="714"/>
      <c r="CB788" s="714"/>
      <c r="CC788" s="714"/>
      <c r="CD788" s="759"/>
      <c r="CE788" s="714"/>
      <c r="CF788" s="765"/>
      <c r="CG788" s="765"/>
      <c r="CH788" s="765"/>
      <c r="CI788" s="765"/>
      <c r="CJ788" s="765"/>
      <c r="CK788" s="765"/>
      <c r="CL788" s="714"/>
      <c r="CM788" s="714"/>
      <c r="CN788" s="714"/>
      <c r="CO788" s="714"/>
      <c r="CP788" s="714"/>
      <c r="CQ788" s="714"/>
      <c r="CR788" s="714"/>
      <c r="CS788" s="714"/>
      <c r="CT788" s="766"/>
      <c r="CU788" s="766"/>
      <c r="CV788" s="766"/>
    </row>
    <row r="789" ht="15.75" customHeight="1">
      <c r="A789" s="714"/>
      <c r="B789" s="760"/>
      <c r="C789" s="593"/>
      <c r="D789" s="593"/>
      <c r="E789" s="593"/>
      <c r="F789" s="593"/>
      <c r="G789" s="761"/>
      <c r="H789" s="761"/>
      <c r="I789" s="761"/>
      <c r="J789" s="761"/>
      <c r="K789" s="761"/>
      <c r="L789" s="761"/>
      <c r="M789" s="762"/>
      <c r="N789" s="714"/>
      <c r="O789" s="714"/>
      <c r="P789" s="714"/>
      <c r="Q789" s="714"/>
      <c r="R789" s="714"/>
      <c r="S789" s="714"/>
      <c r="T789" s="763"/>
      <c r="U789" s="714"/>
      <c r="V789" s="762"/>
      <c r="W789" s="714"/>
      <c r="X789" s="762"/>
      <c r="Y789" s="762"/>
      <c r="Z789" s="762"/>
      <c r="AA789" s="714"/>
      <c r="AB789" s="762"/>
      <c r="AC789" s="714"/>
      <c r="AD789" s="714"/>
      <c r="AE789" s="714"/>
      <c r="AF789" s="714"/>
      <c r="AG789" s="714"/>
      <c r="AH789" s="714"/>
      <c r="AI789" s="714"/>
      <c r="AJ789" s="714"/>
      <c r="AK789" s="714"/>
      <c r="AL789" s="761"/>
      <c r="AM789" s="762"/>
      <c r="AN789" s="762"/>
      <c r="AO789" s="761"/>
      <c r="AP789" s="761"/>
      <c r="AQ789" s="762"/>
      <c r="AR789" s="593"/>
      <c r="AS789" s="714"/>
      <c r="AT789" s="714"/>
      <c r="AU789" s="714"/>
      <c r="AV789" s="714"/>
      <c r="AW789" s="714"/>
      <c r="AX789" s="593"/>
      <c r="AY789" s="714"/>
      <c r="AZ789" s="714"/>
      <c r="BA789" s="714"/>
      <c r="BB789" s="714"/>
      <c r="BC789" s="714"/>
      <c r="BD789" s="593"/>
      <c r="BE789" s="714"/>
      <c r="BF789" s="714"/>
      <c r="BG789" s="714"/>
      <c r="BH789" s="714"/>
      <c r="BI789" s="714"/>
      <c r="BJ789" s="714"/>
      <c r="BK789" s="593"/>
      <c r="BL789" s="714"/>
      <c r="BM789" s="714"/>
      <c r="BN789" s="714"/>
      <c r="BO789" s="714"/>
      <c r="BP789" s="714"/>
      <c r="BQ789" s="593"/>
      <c r="BR789" s="593"/>
      <c r="BS789" s="714"/>
      <c r="BT789" s="714"/>
      <c r="BU789" s="714"/>
      <c r="BV789" s="714"/>
      <c r="BW789" s="593"/>
      <c r="BX789" s="714"/>
      <c r="BY789" s="714"/>
      <c r="BZ789" s="714"/>
      <c r="CA789" s="714"/>
      <c r="CB789" s="714"/>
      <c r="CC789" s="714"/>
      <c r="CD789" s="759"/>
      <c r="CE789" s="714"/>
      <c r="CF789" s="765"/>
      <c r="CG789" s="765"/>
      <c r="CH789" s="765"/>
      <c r="CI789" s="765"/>
      <c r="CJ789" s="765"/>
      <c r="CK789" s="765"/>
      <c r="CL789" s="714"/>
      <c r="CM789" s="714"/>
      <c r="CN789" s="714"/>
      <c r="CO789" s="714"/>
      <c r="CP789" s="714"/>
      <c r="CQ789" s="714"/>
      <c r="CR789" s="714"/>
      <c r="CS789" s="714"/>
      <c r="CT789" s="766"/>
      <c r="CU789" s="766"/>
      <c r="CV789" s="766"/>
    </row>
    <row r="790" ht="15.75" customHeight="1">
      <c r="A790" s="714"/>
      <c r="B790" s="760"/>
      <c r="C790" s="593"/>
      <c r="D790" s="593"/>
      <c r="E790" s="593"/>
      <c r="F790" s="593"/>
      <c r="G790" s="761"/>
      <c r="H790" s="761"/>
      <c r="I790" s="761"/>
      <c r="J790" s="761"/>
      <c r="K790" s="761"/>
      <c r="L790" s="761"/>
      <c r="M790" s="762"/>
      <c r="N790" s="714"/>
      <c r="O790" s="714"/>
      <c r="P790" s="714"/>
      <c r="Q790" s="714"/>
      <c r="R790" s="714"/>
      <c r="S790" s="714"/>
      <c r="T790" s="763"/>
      <c r="U790" s="714"/>
      <c r="V790" s="762"/>
      <c r="W790" s="714"/>
      <c r="X790" s="762"/>
      <c r="Y790" s="762"/>
      <c r="Z790" s="762"/>
      <c r="AA790" s="714"/>
      <c r="AB790" s="762"/>
      <c r="AC790" s="714"/>
      <c r="AD790" s="714"/>
      <c r="AE790" s="714"/>
      <c r="AF790" s="714"/>
      <c r="AG790" s="714"/>
      <c r="AH790" s="714"/>
      <c r="AI790" s="714"/>
      <c r="AJ790" s="714"/>
      <c r="AK790" s="714"/>
      <c r="AL790" s="761"/>
      <c r="AM790" s="762"/>
      <c r="AN790" s="762"/>
      <c r="AO790" s="761"/>
      <c r="AP790" s="761"/>
      <c r="AQ790" s="762"/>
      <c r="AR790" s="593"/>
      <c r="AS790" s="714"/>
      <c r="AT790" s="714"/>
      <c r="AU790" s="714"/>
      <c r="AV790" s="714"/>
      <c r="AW790" s="714"/>
      <c r="AX790" s="593"/>
      <c r="AY790" s="714"/>
      <c r="AZ790" s="714"/>
      <c r="BA790" s="714"/>
      <c r="BB790" s="714"/>
      <c r="BC790" s="714"/>
      <c r="BD790" s="593"/>
      <c r="BE790" s="714"/>
      <c r="BF790" s="714"/>
      <c r="BG790" s="714"/>
      <c r="BH790" s="714"/>
      <c r="BI790" s="714"/>
      <c r="BJ790" s="714"/>
      <c r="BK790" s="593"/>
      <c r="BL790" s="714"/>
      <c r="BM790" s="714"/>
      <c r="BN790" s="714"/>
      <c r="BO790" s="714"/>
      <c r="BP790" s="714"/>
      <c r="BQ790" s="593"/>
      <c r="BR790" s="593"/>
      <c r="BS790" s="714"/>
      <c r="BT790" s="714"/>
      <c r="BU790" s="714"/>
      <c r="BV790" s="714"/>
      <c r="BW790" s="593"/>
      <c r="BX790" s="714"/>
      <c r="BY790" s="714"/>
      <c r="BZ790" s="714"/>
      <c r="CA790" s="714"/>
      <c r="CB790" s="714"/>
      <c r="CC790" s="714"/>
      <c r="CD790" s="759"/>
      <c r="CE790" s="714"/>
      <c r="CF790" s="765"/>
      <c r="CG790" s="765"/>
      <c r="CH790" s="765"/>
      <c r="CI790" s="765"/>
      <c r="CJ790" s="765"/>
      <c r="CK790" s="765"/>
      <c r="CL790" s="714"/>
      <c r="CM790" s="714"/>
      <c r="CN790" s="714"/>
      <c r="CO790" s="714"/>
      <c r="CP790" s="714"/>
      <c r="CQ790" s="714"/>
      <c r="CR790" s="714"/>
      <c r="CS790" s="714"/>
      <c r="CT790" s="766"/>
      <c r="CU790" s="766"/>
      <c r="CV790" s="766"/>
    </row>
    <row r="791" ht="15.75" customHeight="1">
      <c r="A791" s="714"/>
      <c r="B791" s="760"/>
      <c r="C791" s="593"/>
      <c r="D791" s="593"/>
      <c r="E791" s="593"/>
      <c r="F791" s="593"/>
      <c r="G791" s="761"/>
      <c r="H791" s="761"/>
      <c r="I791" s="761"/>
      <c r="J791" s="761"/>
      <c r="K791" s="761"/>
      <c r="L791" s="761"/>
      <c r="M791" s="762"/>
      <c r="N791" s="714"/>
      <c r="O791" s="714"/>
      <c r="P791" s="714"/>
      <c r="Q791" s="714"/>
      <c r="R791" s="714"/>
      <c r="S791" s="714"/>
      <c r="T791" s="763"/>
      <c r="U791" s="714"/>
      <c r="V791" s="762"/>
      <c r="W791" s="714"/>
      <c r="X791" s="762"/>
      <c r="Y791" s="762"/>
      <c r="Z791" s="762"/>
      <c r="AA791" s="714"/>
      <c r="AB791" s="762"/>
      <c r="AC791" s="714"/>
      <c r="AD791" s="714"/>
      <c r="AE791" s="714"/>
      <c r="AF791" s="714"/>
      <c r="AG791" s="714"/>
      <c r="AH791" s="714"/>
      <c r="AI791" s="714"/>
      <c r="AJ791" s="714"/>
      <c r="AK791" s="714"/>
      <c r="AL791" s="761"/>
      <c r="AM791" s="762"/>
      <c r="AN791" s="762"/>
      <c r="AO791" s="761"/>
      <c r="AP791" s="761"/>
      <c r="AQ791" s="762"/>
      <c r="AR791" s="593"/>
      <c r="AS791" s="714"/>
      <c r="AT791" s="714"/>
      <c r="AU791" s="714"/>
      <c r="AV791" s="714"/>
      <c r="AW791" s="714"/>
      <c r="AX791" s="593"/>
      <c r="AY791" s="714"/>
      <c r="AZ791" s="714"/>
      <c r="BA791" s="714"/>
      <c r="BB791" s="714"/>
      <c r="BC791" s="714"/>
      <c r="BD791" s="593"/>
      <c r="BE791" s="714"/>
      <c r="BF791" s="714"/>
      <c r="BG791" s="714"/>
      <c r="BH791" s="714"/>
      <c r="BI791" s="714"/>
      <c r="BJ791" s="714"/>
      <c r="BK791" s="593"/>
      <c r="BL791" s="714"/>
      <c r="BM791" s="714"/>
      <c r="BN791" s="714"/>
      <c r="BO791" s="714"/>
      <c r="BP791" s="714"/>
      <c r="BQ791" s="593"/>
      <c r="BR791" s="593"/>
      <c r="BS791" s="714"/>
      <c r="BT791" s="714"/>
      <c r="BU791" s="714"/>
      <c r="BV791" s="714"/>
      <c r="BW791" s="593"/>
      <c r="BX791" s="714"/>
      <c r="BY791" s="714"/>
      <c r="BZ791" s="714"/>
      <c r="CA791" s="714"/>
      <c r="CB791" s="714"/>
      <c r="CC791" s="714"/>
      <c r="CD791" s="759"/>
      <c r="CE791" s="714"/>
      <c r="CF791" s="765"/>
      <c r="CG791" s="765"/>
      <c r="CH791" s="765"/>
      <c r="CI791" s="765"/>
      <c r="CJ791" s="765"/>
      <c r="CK791" s="765"/>
      <c r="CL791" s="714"/>
      <c r="CM791" s="714"/>
      <c r="CN791" s="714"/>
      <c r="CO791" s="714"/>
      <c r="CP791" s="714"/>
      <c r="CQ791" s="714"/>
      <c r="CR791" s="714"/>
      <c r="CS791" s="714"/>
      <c r="CT791" s="766"/>
      <c r="CU791" s="766"/>
      <c r="CV791" s="766"/>
    </row>
    <row r="792" ht="15.75" customHeight="1">
      <c r="A792" s="714"/>
      <c r="B792" s="760"/>
      <c r="C792" s="593"/>
      <c r="D792" s="593"/>
      <c r="E792" s="593"/>
      <c r="F792" s="593"/>
      <c r="G792" s="761"/>
      <c r="H792" s="761"/>
      <c r="I792" s="761"/>
      <c r="J792" s="761"/>
      <c r="K792" s="761"/>
      <c r="L792" s="761"/>
      <c r="M792" s="762"/>
      <c r="N792" s="714"/>
      <c r="O792" s="714"/>
      <c r="P792" s="714"/>
      <c r="Q792" s="714"/>
      <c r="R792" s="714"/>
      <c r="S792" s="714"/>
      <c r="T792" s="763"/>
      <c r="U792" s="714"/>
      <c r="V792" s="762"/>
      <c r="W792" s="714"/>
      <c r="X792" s="762"/>
      <c r="Y792" s="762"/>
      <c r="Z792" s="762"/>
      <c r="AA792" s="714"/>
      <c r="AB792" s="762"/>
      <c r="AC792" s="714"/>
      <c r="AD792" s="714"/>
      <c r="AE792" s="714"/>
      <c r="AF792" s="714"/>
      <c r="AG792" s="714"/>
      <c r="AH792" s="714"/>
      <c r="AI792" s="714"/>
      <c r="AJ792" s="714"/>
      <c r="AK792" s="714"/>
      <c r="AL792" s="761"/>
      <c r="AM792" s="762"/>
      <c r="AN792" s="762"/>
      <c r="AO792" s="761"/>
      <c r="AP792" s="761"/>
      <c r="AQ792" s="762"/>
      <c r="AR792" s="593"/>
      <c r="AS792" s="714"/>
      <c r="AT792" s="714"/>
      <c r="AU792" s="714"/>
      <c r="AV792" s="714"/>
      <c r="AW792" s="714"/>
      <c r="AX792" s="593"/>
      <c r="AY792" s="714"/>
      <c r="AZ792" s="714"/>
      <c r="BA792" s="714"/>
      <c r="BB792" s="714"/>
      <c r="BC792" s="714"/>
      <c r="BD792" s="593"/>
      <c r="BE792" s="714"/>
      <c r="BF792" s="714"/>
      <c r="BG792" s="714"/>
      <c r="BH792" s="714"/>
      <c r="BI792" s="714"/>
      <c r="BJ792" s="714"/>
      <c r="BK792" s="593"/>
      <c r="BL792" s="714"/>
      <c r="BM792" s="714"/>
      <c r="BN792" s="714"/>
      <c r="BO792" s="714"/>
      <c r="BP792" s="714"/>
      <c r="BQ792" s="593"/>
      <c r="BR792" s="593"/>
      <c r="BS792" s="714"/>
      <c r="BT792" s="714"/>
      <c r="BU792" s="714"/>
      <c r="BV792" s="714"/>
      <c r="BW792" s="593"/>
      <c r="BX792" s="714"/>
      <c r="BY792" s="714"/>
      <c r="BZ792" s="714"/>
      <c r="CA792" s="714"/>
      <c r="CB792" s="714"/>
      <c r="CC792" s="714"/>
      <c r="CD792" s="759"/>
      <c r="CE792" s="714"/>
      <c r="CF792" s="765"/>
      <c r="CG792" s="765"/>
      <c r="CH792" s="765"/>
      <c r="CI792" s="765"/>
      <c r="CJ792" s="765"/>
      <c r="CK792" s="765"/>
      <c r="CL792" s="714"/>
      <c r="CM792" s="714"/>
      <c r="CN792" s="714"/>
      <c r="CO792" s="714"/>
      <c r="CP792" s="714"/>
      <c r="CQ792" s="714"/>
      <c r="CR792" s="714"/>
      <c r="CS792" s="714"/>
      <c r="CT792" s="766"/>
      <c r="CU792" s="766"/>
      <c r="CV792" s="766"/>
    </row>
    <row r="793" ht="15.75" customHeight="1">
      <c r="A793" s="714"/>
      <c r="B793" s="760"/>
      <c r="C793" s="593"/>
      <c r="D793" s="593"/>
      <c r="E793" s="593"/>
      <c r="F793" s="593"/>
      <c r="G793" s="761"/>
      <c r="H793" s="761"/>
      <c r="I793" s="761"/>
      <c r="J793" s="761"/>
      <c r="K793" s="761"/>
      <c r="L793" s="761"/>
      <c r="M793" s="762"/>
      <c r="N793" s="714"/>
      <c r="O793" s="714"/>
      <c r="P793" s="714"/>
      <c r="Q793" s="714"/>
      <c r="R793" s="714"/>
      <c r="S793" s="714"/>
      <c r="T793" s="763"/>
      <c r="U793" s="714"/>
      <c r="V793" s="762"/>
      <c r="W793" s="714"/>
      <c r="X793" s="762"/>
      <c r="Y793" s="762"/>
      <c r="Z793" s="762"/>
      <c r="AA793" s="714"/>
      <c r="AB793" s="762"/>
      <c r="AC793" s="714"/>
      <c r="AD793" s="714"/>
      <c r="AE793" s="714"/>
      <c r="AF793" s="714"/>
      <c r="AG793" s="714"/>
      <c r="AH793" s="714"/>
      <c r="AI793" s="714"/>
      <c r="AJ793" s="714"/>
      <c r="AK793" s="714"/>
      <c r="AL793" s="761"/>
      <c r="AM793" s="762"/>
      <c r="AN793" s="762"/>
      <c r="AO793" s="761"/>
      <c r="AP793" s="761"/>
      <c r="AQ793" s="762"/>
      <c r="AR793" s="593"/>
      <c r="AS793" s="714"/>
      <c r="AT793" s="714"/>
      <c r="AU793" s="714"/>
      <c r="AV793" s="714"/>
      <c r="AW793" s="714"/>
      <c r="AX793" s="593"/>
      <c r="AY793" s="714"/>
      <c r="AZ793" s="714"/>
      <c r="BA793" s="714"/>
      <c r="BB793" s="714"/>
      <c r="BC793" s="714"/>
      <c r="BD793" s="593"/>
      <c r="BE793" s="714"/>
      <c r="BF793" s="714"/>
      <c r="BG793" s="714"/>
      <c r="BH793" s="714"/>
      <c r="BI793" s="714"/>
      <c r="BJ793" s="714"/>
      <c r="BK793" s="593"/>
      <c r="BL793" s="714"/>
      <c r="BM793" s="714"/>
      <c r="BN793" s="714"/>
      <c r="BO793" s="714"/>
      <c r="BP793" s="714"/>
      <c r="BQ793" s="593"/>
      <c r="BR793" s="593"/>
      <c r="BS793" s="714"/>
      <c r="BT793" s="714"/>
      <c r="BU793" s="714"/>
      <c r="BV793" s="714"/>
      <c r="BW793" s="593"/>
      <c r="BX793" s="714"/>
      <c r="BY793" s="714"/>
      <c r="BZ793" s="714"/>
      <c r="CA793" s="714"/>
      <c r="CB793" s="714"/>
      <c r="CC793" s="714"/>
      <c r="CD793" s="759"/>
      <c r="CE793" s="714"/>
      <c r="CF793" s="765"/>
      <c r="CG793" s="765"/>
      <c r="CH793" s="765"/>
      <c r="CI793" s="765"/>
      <c r="CJ793" s="765"/>
      <c r="CK793" s="765"/>
      <c r="CL793" s="714"/>
      <c r="CM793" s="714"/>
      <c r="CN793" s="714"/>
      <c r="CO793" s="714"/>
      <c r="CP793" s="714"/>
      <c r="CQ793" s="714"/>
      <c r="CR793" s="714"/>
      <c r="CS793" s="714"/>
      <c r="CT793" s="766"/>
      <c r="CU793" s="766"/>
      <c r="CV793" s="766"/>
    </row>
    <row r="794" ht="15.75" customHeight="1">
      <c r="A794" s="714"/>
      <c r="B794" s="760"/>
      <c r="C794" s="593"/>
      <c r="D794" s="593"/>
      <c r="E794" s="593"/>
      <c r="F794" s="593"/>
      <c r="G794" s="761"/>
      <c r="H794" s="761"/>
      <c r="I794" s="761"/>
      <c r="J794" s="761"/>
      <c r="K794" s="761"/>
      <c r="L794" s="761"/>
      <c r="M794" s="762"/>
      <c r="N794" s="714"/>
      <c r="O794" s="714"/>
      <c r="P794" s="714"/>
      <c r="Q794" s="714"/>
      <c r="R794" s="714"/>
      <c r="S794" s="714"/>
      <c r="T794" s="763"/>
      <c r="U794" s="714"/>
      <c r="V794" s="762"/>
      <c r="W794" s="714"/>
      <c r="X794" s="762"/>
      <c r="Y794" s="762"/>
      <c r="Z794" s="762"/>
      <c r="AA794" s="714"/>
      <c r="AB794" s="762"/>
      <c r="AC794" s="714"/>
      <c r="AD794" s="714"/>
      <c r="AE794" s="714"/>
      <c r="AF794" s="714"/>
      <c r="AG794" s="714"/>
      <c r="AH794" s="714"/>
      <c r="AI794" s="714"/>
      <c r="AJ794" s="714"/>
      <c r="AK794" s="714"/>
      <c r="AL794" s="761"/>
      <c r="AM794" s="762"/>
      <c r="AN794" s="762"/>
      <c r="AO794" s="761"/>
      <c r="AP794" s="761"/>
      <c r="AQ794" s="762"/>
      <c r="AR794" s="593"/>
      <c r="AS794" s="714"/>
      <c r="AT794" s="714"/>
      <c r="AU794" s="714"/>
      <c r="AV794" s="714"/>
      <c r="AW794" s="714"/>
      <c r="AX794" s="593"/>
      <c r="AY794" s="714"/>
      <c r="AZ794" s="714"/>
      <c r="BA794" s="714"/>
      <c r="BB794" s="714"/>
      <c r="BC794" s="714"/>
      <c r="BD794" s="593"/>
      <c r="BE794" s="714"/>
      <c r="BF794" s="714"/>
      <c r="BG794" s="714"/>
      <c r="BH794" s="714"/>
      <c r="BI794" s="714"/>
      <c r="BJ794" s="714"/>
      <c r="BK794" s="593"/>
      <c r="BL794" s="714"/>
      <c r="BM794" s="714"/>
      <c r="BN794" s="714"/>
      <c r="BO794" s="714"/>
      <c r="BP794" s="714"/>
      <c r="BQ794" s="593"/>
      <c r="BR794" s="593"/>
      <c r="BS794" s="714"/>
      <c r="BT794" s="714"/>
      <c r="BU794" s="714"/>
      <c r="BV794" s="714"/>
      <c r="BW794" s="593"/>
      <c r="BX794" s="714"/>
      <c r="BY794" s="714"/>
      <c r="BZ794" s="714"/>
      <c r="CA794" s="714"/>
      <c r="CB794" s="714"/>
      <c r="CC794" s="714"/>
      <c r="CD794" s="759"/>
      <c r="CE794" s="714"/>
      <c r="CF794" s="765"/>
      <c r="CG794" s="765"/>
      <c r="CH794" s="765"/>
      <c r="CI794" s="765"/>
      <c r="CJ794" s="765"/>
      <c r="CK794" s="765"/>
      <c r="CL794" s="714"/>
      <c r="CM794" s="714"/>
      <c r="CN794" s="714"/>
      <c r="CO794" s="714"/>
      <c r="CP794" s="714"/>
      <c r="CQ794" s="714"/>
      <c r="CR794" s="714"/>
      <c r="CS794" s="714"/>
      <c r="CT794" s="766"/>
      <c r="CU794" s="766"/>
      <c r="CV794" s="766"/>
    </row>
    <row r="795" ht="15.75" customHeight="1">
      <c r="A795" s="714"/>
      <c r="B795" s="760"/>
      <c r="C795" s="593"/>
      <c r="D795" s="593"/>
      <c r="E795" s="593"/>
      <c r="F795" s="593"/>
      <c r="G795" s="761"/>
      <c r="H795" s="761"/>
      <c r="I795" s="761"/>
      <c r="J795" s="761"/>
      <c r="K795" s="761"/>
      <c r="L795" s="761"/>
      <c r="M795" s="762"/>
      <c r="N795" s="714"/>
      <c r="O795" s="714"/>
      <c r="P795" s="714"/>
      <c r="Q795" s="714"/>
      <c r="R795" s="714"/>
      <c r="S795" s="714"/>
      <c r="T795" s="763"/>
      <c r="U795" s="714"/>
      <c r="V795" s="762"/>
      <c r="W795" s="714"/>
      <c r="X795" s="762"/>
      <c r="Y795" s="762"/>
      <c r="Z795" s="762"/>
      <c r="AA795" s="714"/>
      <c r="AB795" s="762"/>
      <c r="AC795" s="714"/>
      <c r="AD795" s="714"/>
      <c r="AE795" s="714"/>
      <c r="AF795" s="714"/>
      <c r="AG795" s="714"/>
      <c r="AH795" s="714"/>
      <c r="AI795" s="714"/>
      <c r="AJ795" s="714"/>
      <c r="AK795" s="714"/>
      <c r="AL795" s="761"/>
      <c r="AM795" s="762"/>
      <c r="AN795" s="762"/>
      <c r="AO795" s="761"/>
      <c r="AP795" s="761"/>
      <c r="AQ795" s="762"/>
      <c r="AR795" s="593"/>
      <c r="AS795" s="714"/>
      <c r="AT795" s="714"/>
      <c r="AU795" s="714"/>
      <c r="AV795" s="714"/>
      <c r="AW795" s="714"/>
      <c r="AX795" s="593"/>
      <c r="AY795" s="714"/>
      <c r="AZ795" s="714"/>
      <c r="BA795" s="714"/>
      <c r="BB795" s="714"/>
      <c r="BC795" s="714"/>
      <c r="BD795" s="593"/>
      <c r="BE795" s="714"/>
      <c r="BF795" s="714"/>
      <c r="BG795" s="714"/>
      <c r="BH795" s="714"/>
      <c r="BI795" s="714"/>
      <c r="BJ795" s="714"/>
      <c r="BK795" s="593"/>
      <c r="BL795" s="714"/>
      <c r="BM795" s="714"/>
      <c r="BN795" s="714"/>
      <c r="BO795" s="714"/>
      <c r="BP795" s="714"/>
      <c r="BQ795" s="593"/>
      <c r="BR795" s="593"/>
      <c r="BS795" s="714"/>
      <c r="BT795" s="714"/>
      <c r="BU795" s="714"/>
      <c r="BV795" s="714"/>
      <c r="BW795" s="593"/>
      <c r="BX795" s="714"/>
      <c r="BY795" s="714"/>
      <c r="BZ795" s="714"/>
      <c r="CA795" s="714"/>
      <c r="CB795" s="714"/>
      <c r="CC795" s="714"/>
      <c r="CD795" s="759"/>
      <c r="CE795" s="714"/>
      <c r="CF795" s="765"/>
      <c r="CG795" s="765"/>
      <c r="CH795" s="765"/>
      <c r="CI795" s="765"/>
      <c r="CJ795" s="765"/>
      <c r="CK795" s="765"/>
      <c r="CL795" s="714"/>
      <c r="CM795" s="714"/>
      <c r="CN795" s="714"/>
      <c r="CO795" s="714"/>
      <c r="CP795" s="714"/>
      <c r="CQ795" s="714"/>
      <c r="CR795" s="714"/>
      <c r="CS795" s="714"/>
      <c r="CT795" s="766"/>
      <c r="CU795" s="766"/>
      <c r="CV795" s="766"/>
    </row>
    <row r="796" ht="15.75" customHeight="1">
      <c r="A796" s="714"/>
      <c r="B796" s="760"/>
      <c r="C796" s="593"/>
      <c r="D796" s="593"/>
      <c r="E796" s="593"/>
      <c r="F796" s="593"/>
      <c r="G796" s="761"/>
      <c r="H796" s="761"/>
      <c r="I796" s="761"/>
      <c r="J796" s="761"/>
      <c r="K796" s="761"/>
      <c r="L796" s="761"/>
      <c r="M796" s="762"/>
      <c r="N796" s="714"/>
      <c r="O796" s="714"/>
      <c r="P796" s="714"/>
      <c r="Q796" s="714"/>
      <c r="R796" s="714"/>
      <c r="S796" s="714"/>
      <c r="T796" s="763"/>
      <c r="U796" s="714"/>
      <c r="V796" s="762"/>
      <c r="W796" s="714"/>
      <c r="X796" s="762"/>
      <c r="Y796" s="762"/>
      <c r="Z796" s="762"/>
      <c r="AA796" s="714"/>
      <c r="AB796" s="762"/>
      <c r="AC796" s="714"/>
      <c r="AD796" s="714"/>
      <c r="AE796" s="714"/>
      <c r="AF796" s="714"/>
      <c r="AG796" s="714"/>
      <c r="AH796" s="714"/>
      <c r="AI796" s="714"/>
      <c r="AJ796" s="714"/>
      <c r="AK796" s="714"/>
      <c r="AL796" s="761"/>
      <c r="AM796" s="762"/>
      <c r="AN796" s="762"/>
      <c r="AO796" s="761"/>
      <c r="AP796" s="761"/>
      <c r="AQ796" s="762"/>
      <c r="AR796" s="593"/>
      <c r="AS796" s="714"/>
      <c r="AT796" s="714"/>
      <c r="AU796" s="714"/>
      <c r="AV796" s="714"/>
      <c r="AW796" s="714"/>
      <c r="AX796" s="593"/>
      <c r="AY796" s="714"/>
      <c r="AZ796" s="714"/>
      <c r="BA796" s="714"/>
      <c r="BB796" s="714"/>
      <c r="BC796" s="714"/>
      <c r="BD796" s="593"/>
      <c r="BE796" s="714"/>
      <c r="BF796" s="714"/>
      <c r="BG796" s="714"/>
      <c r="BH796" s="714"/>
      <c r="BI796" s="714"/>
      <c r="BJ796" s="714"/>
      <c r="BK796" s="593"/>
      <c r="BL796" s="714"/>
      <c r="BM796" s="714"/>
      <c r="BN796" s="714"/>
      <c r="BO796" s="714"/>
      <c r="BP796" s="714"/>
      <c r="BQ796" s="593"/>
      <c r="BR796" s="593"/>
      <c r="BS796" s="714"/>
      <c r="BT796" s="714"/>
      <c r="BU796" s="714"/>
      <c r="BV796" s="714"/>
      <c r="BW796" s="593"/>
      <c r="BX796" s="714"/>
      <c r="BY796" s="714"/>
      <c r="BZ796" s="714"/>
      <c r="CA796" s="714"/>
      <c r="CB796" s="714"/>
      <c r="CC796" s="714"/>
      <c r="CD796" s="759"/>
      <c r="CE796" s="714"/>
      <c r="CF796" s="765"/>
      <c r="CG796" s="765"/>
      <c r="CH796" s="765"/>
      <c r="CI796" s="765"/>
      <c r="CJ796" s="765"/>
      <c r="CK796" s="765"/>
      <c r="CL796" s="714"/>
      <c r="CM796" s="714"/>
      <c r="CN796" s="714"/>
      <c r="CO796" s="714"/>
      <c r="CP796" s="714"/>
      <c r="CQ796" s="714"/>
      <c r="CR796" s="714"/>
      <c r="CS796" s="714"/>
      <c r="CT796" s="766"/>
      <c r="CU796" s="766"/>
      <c r="CV796" s="766"/>
    </row>
    <row r="797" ht="15.75" customHeight="1">
      <c r="A797" s="714"/>
      <c r="B797" s="760"/>
      <c r="C797" s="593"/>
      <c r="D797" s="593"/>
      <c r="E797" s="593"/>
      <c r="F797" s="593"/>
      <c r="G797" s="761"/>
      <c r="H797" s="761"/>
      <c r="I797" s="761"/>
      <c r="J797" s="761"/>
      <c r="K797" s="761"/>
      <c r="L797" s="761"/>
      <c r="M797" s="762"/>
      <c r="N797" s="714"/>
      <c r="O797" s="714"/>
      <c r="P797" s="714"/>
      <c r="Q797" s="714"/>
      <c r="R797" s="714"/>
      <c r="S797" s="714"/>
      <c r="T797" s="763"/>
      <c r="U797" s="714"/>
      <c r="V797" s="762"/>
      <c r="W797" s="714"/>
      <c r="X797" s="762"/>
      <c r="Y797" s="762"/>
      <c r="Z797" s="762"/>
      <c r="AA797" s="714"/>
      <c r="AB797" s="762"/>
      <c r="AC797" s="714"/>
      <c r="AD797" s="714"/>
      <c r="AE797" s="714"/>
      <c r="AF797" s="714"/>
      <c r="AG797" s="714"/>
      <c r="AH797" s="714"/>
      <c r="AI797" s="714"/>
      <c r="AJ797" s="714"/>
      <c r="AK797" s="714"/>
      <c r="AL797" s="761"/>
      <c r="AM797" s="762"/>
      <c r="AN797" s="762"/>
      <c r="AO797" s="761"/>
      <c r="AP797" s="761"/>
      <c r="AQ797" s="762"/>
      <c r="AR797" s="593"/>
      <c r="AS797" s="714"/>
      <c r="AT797" s="714"/>
      <c r="AU797" s="714"/>
      <c r="AV797" s="714"/>
      <c r="AW797" s="714"/>
      <c r="AX797" s="593"/>
      <c r="AY797" s="714"/>
      <c r="AZ797" s="714"/>
      <c r="BA797" s="714"/>
      <c r="BB797" s="714"/>
      <c r="BC797" s="714"/>
      <c r="BD797" s="593"/>
      <c r="BE797" s="714"/>
      <c r="BF797" s="714"/>
      <c r="BG797" s="714"/>
      <c r="BH797" s="714"/>
      <c r="BI797" s="714"/>
      <c r="BJ797" s="714"/>
      <c r="BK797" s="593"/>
      <c r="BL797" s="714"/>
      <c r="BM797" s="714"/>
      <c r="BN797" s="714"/>
      <c r="BO797" s="714"/>
      <c r="BP797" s="714"/>
      <c r="BQ797" s="593"/>
      <c r="BR797" s="593"/>
      <c r="BS797" s="714"/>
      <c r="BT797" s="714"/>
      <c r="BU797" s="714"/>
      <c r="BV797" s="714"/>
      <c r="BW797" s="593"/>
      <c r="BX797" s="714"/>
      <c r="BY797" s="714"/>
      <c r="BZ797" s="714"/>
      <c r="CA797" s="714"/>
      <c r="CB797" s="714"/>
      <c r="CC797" s="714"/>
      <c r="CD797" s="759"/>
      <c r="CE797" s="714"/>
      <c r="CF797" s="765"/>
      <c r="CG797" s="765"/>
      <c r="CH797" s="765"/>
      <c r="CI797" s="765"/>
      <c r="CJ797" s="765"/>
      <c r="CK797" s="765"/>
      <c r="CL797" s="714"/>
      <c r="CM797" s="714"/>
      <c r="CN797" s="714"/>
      <c r="CO797" s="714"/>
      <c r="CP797" s="714"/>
      <c r="CQ797" s="714"/>
      <c r="CR797" s="714"/>
      <c r="CS797" s="714"/>
      <c r="CT797" s="766"/>
      <c r="CU797" s="766"/>
      <c r="CV797" s="766"/>
    </row>
    <row r="798" ht="15.75" customHeight="1">
      <c r="A798" s="714"/>
      <c r="B798" s="760"/>
      <c r="C798" s="593"/>
      <c r="D798" s="593"/>
      <c r="E798" s="593"/>
      <c r="F798" s="593"/>
      <c r="G798" s="761"/>
      <c r="H798" s="761"/>
      <c r="I798" s="761"/>
      <c r="J798" s="761"/>
      <c r="K798" s="761"/>
      <c r="L798" s="761"/>
      <c r="M798" s="762"/>
      <c r="N798" s="714"/>
      <c r="O798" s="714"/>
      <c r="P798" s="714"/>
      <c r="Q798" s="714"/>
      <c r="R798" s="714"/>
      <c r="S798" s="714"/>
      <c r="T798" s="763"/>
      <c r="U798" s="714"/>
      <c r="V798" s="762"/>
      <c r="W798" s="714"/>
      <c r="X798" s="762"/>
      <c r="Y798" s="762"/>
      <c r="Z798" s="762"/>
      <c r="AA798" s="714"/>
      <c r="AB798" s="762"/>
      <c r="AC798" s="714"/>
      <c r="AD798" s="714"/>
      <c r="AE798" s="714"/>
      <c r="AF798" s="714"/>
      <c r="AG798" s="714"/>
      <c r="AH798" s="714"/>
      <c r="AI798" s="714"/>
      <c r="AJ798" s="714"/>
      <c r="AK798" s="714"/>
      <c r="AL798" s="761"/>
      <c r="AM798" s="762"/>
      <c r="AN798" s="762"/>
      <c r="AO798" s="761"/>
      <c r="AP798" s="761"/>
      <c r="AQ798" s="762"/>
      <c r="AR798" s="593"/>
      <c r="AS798" s="714"/>
      <c r="AT798" s="714"/>
      <c r="AU798" s="714"/>
      <c r="AV798" s="714"/>
      <c r="AW798" s="714"/>
      <c r="AX798" s="593"/>
      <c r="AY798" s="714"/>
      <c r="AZ798" s="714"/>
      <c r="BA798" s="714"/>
      <c r="BB798" s="714"/>
      <c r="BC798" s="714"/>
      <c r="BD798" s="593"/>
      <c r="BE798" s="714"/>
      <c r="BF798" s="714"/>
      <c r="BG798" s="714"/>
      <c r="BH798" s="714"/>
      <c r="BI798" s="714"/>
      <c r="BJ798" s="714"/>
      <c r="BK798" s="593"/>
      <c r="BL798" s="714"/>
      <c r="BM798" s="714"/>
      <c r="BN798" s="714"/>
      <c r="BO798" s="714"/>
      <c r="BP798" s="714"/>
      <c r="BQ798" s="593"/>
      <c r="BR798" s="593"/>
      <c r="BS798" s="714"/>
      <c r="BT798" s="714"/>
      <c r="BU798" s="714"/>
      <c r="BV798" s="714"/>
      <c r="BW798" s="593"/>
      <c r="BX798" s="714"/>
      <c r="BY798" s="714"/>
      <c r="BZ798" s="714"/>
      <c r="CA798" s="714"/>
      <c r="CB798" s="714"/>
      <c r="CC798" s="714"/>
      <c r="CD798" s="759"/>
      <c r="CE798" s="714"/>
      <c r="CF798" s="765"/>
      <c r="CG798" s="765"/>
      <c r="CH798" s="765"/>
      <c r="CI798" s="765"/>
      <c r="CJ798" s="765"/>
      <c r="CK798" s="765"/>
      <c r="CL798" s="714"/>
      <c r="CM798" s="714"/>
      <c r="CN798" s="714"/>
      <c r="CO798" s="714"/>
      <c r="CP798" s="714"/>
      <c r="CQ798" s="714"/>
      <c r="CR798" s="714"/>
      <c r="CS798" s="714"/>
      <c r="CT798" s="766"/>
      <c r="CU798" s="766"/>
      <c r="CV798" s="766"/>
    </row>
    <row r="799" ht="15.75" customHeight="1">
      <c r="A799" s="714"/>
      <c r="B799" s="760"/>
      <c r="C799" s="593"/>
      <c r="D799" s="593"/>
      <c r="E799" s="593"/>
      <c r="F799" s="593"/>
      <c r="G799" s="761"/>
      <c r="H799" s="761"/>
      <c r="I799" s="761"/>
      <c r="J799" s="761"/>
      <c r="K799" s="761"/>
      <c r="L799" s="761"/>
      <c r="M799" s="762"/>
      <c r="N799" s="714"/>
      <c r="O799" s="714"/>
      <c r="P799" s="714"/>
      <c r="Q799" s="714"/>
      <c r="R799" s="714"/>
      <c r="S799" s="714"/>
      <c r="T799" s="763"/>
      <c r="U799" s="714"/>
      <c r="V799" s="762"/>
      <c r="W799" s="714"/>
      <c r="X799" s="762"/>
      <c r="Y799" s="762"/>
      <c r="Z799" s="762"/>
      <c r="AA799" s="714"/>
      <c r="AB799" s="762"/>
      <c r="AC799" s="714"/>
      <c r="AD799" s="714"/>
      <c r="AE799" s="714"/>
      <c r="AF799" s="714"/>
      <c r="AG799" s="714"/>
      <c r="AH799" s="714"/>
      <c r="AI799" s="714"/>
      <c r="AJ799" s="714"/>
      <c r="AK799" s="714"/>
      <c r="AL799" s="761"/>
      <c r="AM799" s="762"/>
      <c r="AN799" s="762"/>
      <c r="AO799" s="761"/>
      <c r="AP799" s="761"/>
      <c r="AQ799" s="762"/>
      <c r="AR799" s="593"/>
      <c r="AS799" s="714"/>
      <c r="AT799" s="714"/>
      <c r="AU799" s="714"/>
      <c r="AV799" s="714"/>
      <c r="AW799" s="714"/>
      <c r="AX799" s="593"/>
      <c r="AY799" s="714"/>
      <c r="AZ799" s="714"/>
      <c r="BA799" s="714"/>
      <c r="BB799" s="714"/>
      <c r="BC799" s="714"/>
      <c r="BD799" s="593"/>
      <c r="BE799" s="714"/>
      <c r="BF799" s="714"/>
      <c r="BG799" s="714"/>
      <c r="BH799" s="714"/>
      <c r="BI799" s="714"/>
      <c r="BJ799" s="714"/>
      <c r="BK799" s="593"/>
      <c r="BL799" s="714"/>
      <c r="BM799" s="714"/>
      <c r="BN799" s="714"/>
      <c r="BO799" s="714"/>
      <c r="BP799" s="714"/>
      <c r="BQ799" s="593"/>
      <c r="BR799" s="593"/>
      <c r="BS799" s="714"/>
      <c r="BT799" s="714"/>
      <c r="BU799" s="714"/>
      <c r="BV799" s="714"/>
      <c r="BW799" s="593"/>
      <c r="BX799" s="714"/>
      <c r="BY799" s="714"/>
      <c r="BZ799" s="714"/>
      <c r="CA799" s="714"/>
      <c r="CB799" s="714"/>
      <c r="CC799" s="714"/>
      <c r="CD799" s="759"/>
      <c r="CE799" s="714"/>
      <c r="CF799" s="765"/>
      <c r="CG799" s="765"/>
      <c r="CH799" s="765"/>
      <c r="CI799" s="765"/>
      <c r="CJ799" s="765"/>
      <c r="CK799" s="765"/>
      <c r="CL799" s="714"/>
      <c r="CM799" s="714"/>
      <c r="CN799" s="714"/>
      <c r="CO799" s="714"/>
      <c r="CP799" s="714"/>
      <c r="CQ799" s="714"/>
      <c r="CR799" s="714"/>
      <c r="CS799" s="714"/>
      <c r="CT799" s="766"/>
      <c r="CU799" s="766"/>
      <c r="CV799" s="766"/>
    </row>
    <row r="800" ht="15.75" customHeight="1">
      <c r="A800" s="714"/>
      <c r="B800" s="760"/>
      <c r="C800" s="593"/>
      <c r="D800" s="593"/>
      <c r="E800" s="593"/>
      <c r="F800" s="593"/>
      <c r="G800" s="761"/>
      <c r="H800" s="761"/>
      <c r="I800" s="761"/>
      <c r="J800" s="761"/>
      <c r="K800" s="761"/>
      <c r="L800" s="761"/>
      <c r="M800" s="762"/>
      <c r="N800" s="714"/>
      <c r="O800" s="714"/>
      <c r="P800" s="714"/>
      <c r="Q800" s="714"/>
      <c r="R800" s="714"/>
      <c r="S800" s="714"/>
      <c r="T800" s="763"/>
      <c r="U800" s="714"/>
      <c r="V800" s="762"/>
      <c r="W800" s="714"/>
      <c r="X800" s="762"/>
      <c r="Y800" s="762"/>
      <c r="Z800" s="762"/>
      <c r="AA800" s="714"/>
      <c r="AB800" s="762"/>
      <c r="AC800" s="714"/>
      <c r="AD800" s="714"/>
      <c r="AE800" s="714"/>
      <c r="AF800" s="714"/>
      <c r="AG800" s="714"/>
      <c r="AH800" s="714"/>
      <c r="AI800" s="714"/>
      <c r="AJ800" s="714"/>
      <c r="AK800" s="714"/>
      <c r="AL800" s="761"/>
      <c r="AM800" s="762"/>
      <c r="AN800" s="762"/>
      <c r="AO800" s="761"/>
      <c r="AP800" s="761"/>
      <c r="AQ800" s="762"/>
      <c r="AR800" s="593"/>
      <c r="AS800" s="714"/>
      <c r="AT800" s="714"/>
      <c r="AU800" s="714"/>
      <c r="AV800" s="714"/>
      <c r="AW800" s="714"/>
      <c r="AX800" s="593"/>
      <c r="AY800" s="714"/>
      <c r="AZ800" s="714"/>
      <c r="BA800" s="714"/>
      <c r="BB800" s="714"/>
      <c r="BC800" s="714"/>
      <c r="BD800" s="593"/>
      <c r="BE800" s="714"/>
      <c r="BF800" s="714"/>
      <c r="BG800" s="714"/>
      <c r="BH800" s="714"/>
      <c r="BI800" s="714"/>
      <c r="BJ800" s="714"/>
      <c r="BK800" s="593"/>
      <c r="BL800" s="714"/>
      <c r="BM800" s="714"/>
      <c r="BN800" s="714"/>
      <c r="BO800" s="714"/>
      <c r="BP800" s="714"/>
      <c r="BQ800" s="593"/>
      <c r="BR800" s="593"/>
      <c r="BS800" s="714"/>
      <c r="BT800" s="714"/>
      <c r="BU800" s="714"/>
      <c r="BV800" s="714"/>
      <c r="BW800" s="593"/>
      <c r="BX800" s="714"/>
      <c r="BY800" s="714"/>
      <c r="BZ800" s="714"/>
      <c r="CA800" s="714"/>
      <c r="CB800" s="714"/>
      <c r="CC800" s="714"/>
      <c r="CD800" s="759"/>
      <c r="CE800" s="714"/>
      <c r="CF800" s="765"/>
      <c r="CG800" s="765"/>
      <c r="CH800" s="765"/>
      <c r="CI800" s="765"/>
      <c r="CJ800" s="765"/>
      <c r="CK800" s="765"/>
      <c r="CL800" s="714"/>
      <c r="CM800" s="714"/>
      <c r="CN800" s="714"/>
      <c r="CO800" s="714"/>
      <c r="CP800" s="714"/>
      <c r="CQ800" s="714"/>
      <c r="CR800" s="714"/>
      <c r="CS800" s="714"/>
      <c r="CT800" s="766"/>
      <c r="CU800" s="766"/>
      <c r="CV800" s="766"/>
    </row>
    <row r="801" ht="15.75" customHeight="1">
      <c r="A801" s="714"/>
      <c r="B801" s="760"/>
      <c r="C801" s="593"/>
      <c r="D801" s="593"/>
      <c r="E801" s="593"/>
      <c r="F801" s="593"/>
      <c r="G801" s="761"/>
      <c r="H801" s="761"/>
      <c r="I801" s="761"/>
      <c r="J801" s="761"/>
      <c r="K801" s="761"/>
      <c r="L801" s="761"/>
      <c r="M801" s="762"/>
      <c r="N801" s="714"/>
      <c r="O801" s="714"/>
      <c r="P801" s="714"/>
      <c r="Q801" s="714"/>
      <c r="R801" s="714"/>
      <c r="S801" s="714"/>
      <c r="T801" s="763"/>
      <c r="U801" s="714"/>
      <c r="V801" s="762"/>
      <c r="W801" s="714"/>
      <c r="X801" s="762"/>
      <c r="Y801" s="762"/>
      <c r="Z801" s="762"/>
      <c r="AA801" s="714"/>
      <c r="AB801" s="762"/>
      <c r="AC801" s="714"/>
      <c r="AD801" s="714"/>
      <c r="AE801" s="714"/>
      <c r="AF801" s="714"/>
      <c r="AG801" s="714"/>
      <c r="AH801" s="714"/>
      <c r="AI801" s="714"/>
      <c r="AJ801" s="714"/>
      <c r="AK801" s="714"/>
      <c r="AL801" s="761"/>
      <c r="AM801" s="762"/>
      <c r="AN801" s="762"/>
      <c r="AO801" s="761"/>
      <c r="AP801" s="761"/>
      <c r="AQ801" s="762"/>
      <c r="AR801" s="593"/>
      <c r="AS801" s="714"/>
      <c r="AT801" s="714"/>
      <c r="AU801" s="714"/>
      <c r="AV801" s="714"/>
      <c r="AW801" s="714"/>
      <c r="AX801" s="593"/>
      <c r="AY801" s="714"/>
      <c r="AZ801" s="714"/>
      <c r="BA801" s="714"/>
      <c r="BB801" s="714"/>
      <c r="BC801" s="714"/>
      <c r="BD801" s="593"/>
      <c r="BE801" s="714"/>
      <c r="BF801" s="714"/>
      <c r="BG801" s="714"/>
      <c r="BH801" s="714"/>
      <c r="BI801" s="714"/>
      <c r="BJ801" s="714"/>
      <c r="BK801" s="593"/>
      <c r="BL801" s="714"/>
      <c r="BM801" s="714"/>
      <c r="BN801" s="714"/>
      <c r="BO801" s="714"/>
      <c r="BP801" s="714"/>
      <c r="BQ801" s="593"/>
      <c r="BR801" s="593"/>
      <c r="BS801" s="714"/>
      <c r="BT801" s="714"/>
      <c r="BU801" s="714"/>
      <c r="BV801" s="714"/>
      <c r="BW801" s="593"/>
      <c r="BX801" s="714"/>
      <c r="BY801" s="714"/>
      <c r="BZ801" s="714"/>
      <c r="CA801" s="714"/>
      <c r="CB801" s="714"/>
      <c r="CC801" s="714"/>
      <c r="CD801" s="759"/>
      <c r="CE801" s="714"/>
      <c r="CF801" s="765"/>
      <c r="CG801" s="765"/>
      <c r="CH801" s="765"/>
      <c r="CI801" s="765"/>
      <c r="CJ801" s="765"/>
      <c r="CK801" s="765"/>
      <c r="CL801" s="714"/>
      <c r="CM801" s="714"/>
      <c r="CN801" s="714"/>
      <c r="CO801" s="714"/>
      <c r="CP801" s="714"/>
      <c r="CQ801" s="714"/>
      <c r="CR801" s="714"/>
      <c r="CS801" s="714"/>
      <c r="CT801" s="766"/>
      <c r="CU801" s="766"/>
      <c r="CV801" s="766"/>
    </row>
    <row r="802" ht="15.75" customHeight="1">
      <c r="A802" s="714"/>
      <c r="B802" s="760"/>
      <c r="C802" s="593"/>
      <c r="D802" s="593"/>
      <c r="E802" s="593"/>
      <c r="F802" s="593"/>
      <c r="G802" s="761"/>
      <c r="H802" s="761"/>
      <c r="I802" s="761"/>
      <c r="J802" s="761"/>
      <c r="K802" s="761"/>
      <c r="L802" s="761"/>
      <c r="M802" s="762"/>
      <c r="N802" s="714"/>
      <c r="O802" s="714"/>
      <c r="P802" s="714"/>
      <c r="Q802" s="714"/>
      <c r="R802" s="714"/>
      <c r="S802" s="714"/>
      <c r="T802" s="763"/>
      <c r="U802" s="714"/>
      <c r="V802" s="762"/>
      <c r="W802" s="714"/>
      <c r="X802" s="762"/>
      <c r="Y802" s="762"/>
      <c r="Z802" s="762"/>
      <c r="AA802" s="714"/>
      <c r="AB802" s="762"/>
      <c r="AC802" s="714"/>
      <c r="AD802" s="714"/>
      <c r="AE802" s="714"/>
      <c r="AF802" s="714"/>
      <c r="AG802" s="714"/>
      <c r="AH802" s="714"/>
      <c r="AI802" s="714"/>
      <c r="AJ802" s="714"/>
      <c r="AK802" s="714"/>
      <c r="AL802" s="761"/>
      <c r="AM802" s="762"/>
      <c r="AN802" s="762"/>
      <c r="AO802" s="761"/>
      <c r="AP802" s="761"/>
      <c r="AQ802" s="762"/>
      <c r="AR802" s="593"/>
      <c r="AS802" s="714"/>
      <c r="AT802" s="714"/>
      <c r="AU802" s="714"/>
      <c r="AV802" s="714"/>
      <c r="AW802" s="714"/>
      <c r="AX802" s="593"/>
      <c r="AY802" s="714"/>
      <c r="AZ802" s="714"/>
      <c r="BA802" s="714"/>
      <c r="BB802" s="714"/>
      <c r="BC802" s="714"/>
      <c r="BD802" s="593"/>
      <c r="BE802" s="714"/>
      <c r="BF802" s="714"/>
      <c r="BG802" s="714"/>
      <c r="BH802" s="714"/>
      <c r="BI802" s="714"/>
      <c r="BJ802" s="714"/>
      <c r="BK802" s="593"/>
      <c r="BL802" s="714"/>
      <c r="BM802" s="714"/>
      <c r="BN802" s="714"/>
      <c r="BO802" s="714"/>
      <c r="BP802" s="714"/>
      <c r="BQ802" s="593"/>
      <c r="BR802" s="593"/>
      <c r="BS802" s="714"/>
      <c r="BT802" s="714"/>
      <c r="BU802" s="714"/>
      <c r="BV802" s="714"/>
      <c r="BW802" s="593"/>
      <c r="BX802" s="714"/>
      <c r="BY802" s="714"/>
      <c r="BZ802" s="714"/>
      <c r="CA802" s="714"/>
      <c r="CB802" s="714"/>
      <c r="CC802" s="714"/>
      <c r="CD802" s="759"/>
      <c r="CE802" s="714"/>
      <c r="CF802" s="765"/>
      <c r="CG802" s="765"/>
      <c r="CH802" s="765"/>
      <c r="CI802" s="765"/>
      <c r="CJ802" s="765"/>
      <c r="CK802" s="765"/>
      <c r="CL802" s="714"/>
      <c r="CM802" s="714"/>
      <c r="CN802" s="714"/>
      <c r="CO802" s="714"/>
      <c r="CP802" s="714"/>
      <c r="CQ802" s="714"/>
      <c r="CR802" s="714"/>
      <c r="CS802" s="714"/>
      <c r="CT802" s="766"/>
      <c r="CU802" s="766"/>
      <c r="CV802" s="766"/>
    </row>
    <row r="803" ht="15.75" customHeight="1">
      <c r="A803" s="714"/>
      <c r="B803" s="760"/>
      <c r="C803" s="593"/>
      <c r="D803" s="593"/>
      <c r="E803" s="593"/>
      <c r="F803" s="593"/>
      <c r="G803" s="761"/>
      <c r="H803" s="761"/>
      <c r="I803" s="761"/>
      <c r="J803" s="761"/>
      <c r="K803" s="761"/>
      <c r="L803" s="761"/>
      <c r="M803" s="762"/>
      <c r="N803" s="714"/>
      <c r="O803" s="714"/>
      <c r="P803" s="714"/>
      <c r="Q803" s="714"/>
      <c r="R803" s="714"/>
      <c r="S803" s="714"/>
      <c r="T803" s="763"/>
      <c r="U803" s="714"/>
      <c r="V803" s="762"/>
      <c r="W803" s="714"/>
      <c r="X803" s="762"/>
      <c r="Y803" s="762"/>
      <c r="Z803" s="762"/>
      <c r="AA803" s="714"/>
      <c r="AB803" s="762"/>
      <c r="AC803" s="714"/>
      <c r="AD803" s="714"/>
      <c r="AE803" s="714"/>
      <c r="AF803" s="714"/>
      <c r="AG803" s="714"/>
      <c r="AH803" s="714"/>
      <c r="AI803" s="714"/>
      <c r="AJ803" s="714"/>
      <c r="AK803" s="714"/>
      <c r="AL803" s="761"/>
      <c r="AM803" s="762"/>
      <c r="AN803" s="762"/>
      <c r="AO803" s="761"/>
      <c r="AP803" s="761"/>
      <c r="AQ803" s="762"/>
      <c r="AR803" s="593"/>
      <c r="AS803" s="714"/>
      <c r="AT803" s="714"/>
      <c r="AU803" s="714"/>
      <c r="AV803" s="714"/>
      <c r="AW803" s="714"/>
      <c r="AX803" s="593"/>
      <c r="AY803" s="714"/>
      <c r="AZ803" s="714"/>
      <c r="BA803" s="714"/>
      <c r="BB803" s="714"/>
      <c r="BC803" s="714"/>
      <c r="BD803" s="593"/>
      <c r="BE803" s="714"/>
      <c r="BF803" s="714"/>
      <c r="BG803" s="714"/>
      <c r="BH803" s="714"/>
      <c r="BI803" s="714"/>
      <c r="BJ803" s="714"/>
      <c r="BK803" s="593"/>
      <c r="BL803" s="714"/>
      <c r="BM803" s="714"/>
      <c r="BN803" s="714"/>
      <c r="BO803" s="714"/>
      <c r="BP803" s="714"/>
      <c r="BQ803" s="593"/>
      <c r="BR803" s="593"/>
      <c r="BS803" s="714"/>
      <c r="BT803" s="714"/>
      <c r="BU803" s="714"/>
      <c r="BV803" s="714"/>
      <c r="BW803" s="593"/>
      <c r="BX803" s="714"/>
      <c r="BY803" s="714"/>
      <c r="BZ803" s="714"/>
      <c r="CA803" s="714"/>
      <c r="CB803" s="714"/>
      <c r="CC803" s="714"/>
      <c r="CD803" s="759"/>
      <c r="CE803" s="714"/>
      <c r="CF803" s="765"/>
      <c r="CG803" s="765"/>
      <c r="CH803" s="765"/>
      <c r="CI803" s="765"/>
      <c r="CJ803" s="765"/>
      <c r="CK803" s="765"/>
      <c r="CL803" s="714"/>
      <c r="CM803" s="714"/>
      <c r="CN803" s="714"/>
      <c r="CO803" s="714"/>
      <c r="CP803" s="714"/>
      <c r="CQ803" s="714"/>
      <c r="CR803" s="714"/>
      <c r="CS803" s="714"/>
      <c r="CT803" s="766"/>
      <c r="CU803" s="766"/>
      <c r="CV803" s="766"/>
    </row>
    <row r="804" ht="15.75" customHeight="1">
      <c r="A804" s="714"/>
      <c r="B804" s="760"/>
      <c r="C804" s="593"/>
      <c r="D804" s="593"/>
      <c r="E804" s="593"/>
      <c r="F804" s="593"/>
      <c r="G804" s="761"/>
      <c r="H804" s="761"/>
      <c r="I804" s="761"/>
      <c r="J804" s="761"/>
      <c r="K804" s="761"/>
      <c r="L804" s="761"/>
      <c r="M804" s="762"/>
      <c r="N804" s="714"/>
      <c r="O804" s="714"/>
      <c r="P804" s="714"/>
      <c r="Q804" s="714"/>
      <c r="R804" s="714"/>
      <c r="S804" s="714"/>
      <c r="T804" s="763"/>
      <c r="U804" s="714"/>
      <c r="V804" s="762"/>
      <c r="W804" s="714"/>
      <c r="X804" s="762"/>
      <c r="Y804" s="762"/>
      <c r="Z804" s="762"/>
      <c r="AA804" s="714"/>
      <c r="AB804" s="762"/>
      <c r="AC804" s="714"/>
      <c r="AD804" s="714"/>
      <c r="AE804" s="714"/>
      <c r="AF804" s="714"/>
      <c r="AG804" s="714"/>
      <c r="AH804" s="714"/>
      <c r="AI804" s="714"/>
      <c r="AJ804" s="714"/>
      <c r="AK804" s="714"/>
      <c r="AL804" s="761"/>
      <c r="AM804" s="762"/>
      <c r="AN804" s="762"/>
      <c r="AO804" s="761"/>
      <c r="AP804" s="761"/>
      <c r="AQ804" s="762"/>
      <c r="AR804" s="593"/>
      <c r="AS804" s="714"/>
      <c r="AT804" s="714"/>
      <c r="AU804" s="714"/>
      <c r="AV804" s="714"/>
      <c r="AW804" s="714"/>
      <c r="AX804" s="593"/>
      <c r="AY804" s="714"/>
      <c r="AZ804" s="714"/>
      <c r="BA804" s="714"/>
      <c r="BB804" s="714"/>
      <c r="BC804" s="714"/>
      <c r="BD804" s="593"/>
      <c r="BE804" s="714"/>
      <c r="BF804" s="714"/>
      <c r="BG804" s="714"/>
      <c r="BH804" s="714"/>
      <c r="BI804" s="714"/>
      <c r="BJ804" s="714"/>
      <c r="BK804" s="593"/>
      <c r="BL804" s="714"/>
      <c r="BM804" s="714"/>
      <c r="BN804" s="714"/>
      <c r="BO804" s="714"/>
      <c r="BP804" s="714"/>
      <c r="BQ804" s="593"/>
      <c r="BR804" s="593"/>
      <c r="BS804" s="714"/>
      <c r="BT804" s="714"/>
      <c r="BU804" s="714"/>
      <c r="BV804" s="714"/>
      <c r="BW804" s="593"/>
      <c r="BX804" s="714"/>
      <c r="BY804" s="714"/>
      <c r="BZ804" s="714"/>
      <c r="CA804" s="714"/>
      <c r="CB804" s="714"/>
      <c r="CC804" s="714"/>
      <c r="CD804" s="759"/>
      <c r="CE804" s="714"/>
      <c r="CF804" s="765"/>
      <c r="CG804" s="765"/>
      <c r="CH804" s="765"/>
      <c r="CI804" s="765"/>
      <c r="CJ804" s="765"/>
      <c r="CK804" s="765"/>
      <c r="CL804" s="714"/>
      <c r="CM804" s="714"/>
      <c r="CN804" s="714"/>
      <c r="CO804" s="714"/>
      <c r="CP804" s="714"/>
      <c r="CQ804" s="714"/>
      <c r="CR804" s="714"/>
      <c r="CS804" s="714"/>
      <c r="CT804" s="766"/>
      <c r="CU804" s="766"/>
      <c r="CV804" s="766"/>
    </row>
    <row r="805" ht="15.75" customHeight="1">
      <c r="A805" s="714"/>
      <c r="B805" s="760"/>
      <c r="C805" s="593"/>
      <c r="D805" s="593"/>
      <c r="E805" s="593"/>
      <c r="F805" s="593"/>
      <c r="G805" s="761"/>
      <c r="H805" s="761"/>
      <c r="I805" s="761"/>
      <c r="J805" s="761"/>
      <c r="K805" s="761"/>
      <c r="L805" s="761"/>
      <c r="M805" s="762"/>
      <c r="N805" s="714"/>
      <c r="O805" s="714"/>
      <c r="P805" s="714"/>
      <c r="Q805" s="714"/>
      <c r="R805" s="714"/>
      <c r="S805" s="714"/>
      <c r="T805" s="763"/>
      <c r="U805" s="714"/>
      <c r="V805" s="762"/>
      <c r="W805" s="714"/>
      <c r="X805" s="762"/>
      <c r="Y805" s="762"/>
      <c r="Z805" s="762"/>
      <c r="AA805" s="714"/>
      <c r="AB805" s="762"/>
      <c r="AC805" s="714"/>
      <c r="AD805" s="714"/>
      <c r="AE805" s="714"/>
      <c r="AF805" s="714"/>
      <c r="AG805" s="714"/>
      <c r="AH805" s="714"/>
      <c r="AI805" s="714"/>
      <c r="AJ805" s="714"/>
      <c r="AK805" s="714"/>
      <c r="AL805" s="761"/>
      <c r="AM805" s="762"/>
      <c r="AN805" s="762"/>
      <c r="AO805" s="761"/>
      <c r="AP805" s="761"/>
      <c r="AQ805" s="762"/>
      <c r="AR805" s="593"/>
      <c r="AS805" s="714"/>
      <c r="AT805" s="714"/>
      <c r="AU805" s="714"/>
      <c r="AV805" s="714"/>
      <c r="AW805" s="714"/>
      <c r="AX805" s="593"/>
      <c r="AY805" s="714"/>
      <c r="AZ805" s="714"/>
      <c r="BA805" s="714"/>
      <c r="BB805" s="714"/>
      <c r="BC805" s="714"/>
      <c r="BD805" s="593"/>
      <c r="BE805" s="714"/>
      <c r="BF805" s="714"/>
      <c r="BG805" s="714"/>
      <c r="BH805" s="714"/>
      <c r="BI805" s="714"/>
      <c r="BJ805" s="714"/>
      <c r="BK805" s="593"/>
      <c r="BL805" s="714"/>
      <c r="BM805" s="714"/>
      <c r="BN805" s="714"/>
      <c r="BO805" s="714"/>
      <c r="BP805" s="714"/>
      <c r="BQ805" s="593"/>
      <c r="BR805" s="593"/>
      <c r="BS805" s="714"/>
      <c r="BT805" s="714"/>
      <c r="BU805" s="714"/>
      <c r="BV805" s="714"/>
      <c r="BW805" s="593"/>
      <c r="BX805" s="714"/>
      <c r="BY805" s="714"/>
      <c r="BZ805" s="714"/>
      <c r="CA805" s="714"/>
      <c r="CB805" s="714"/>
      <c r="CC805" s="714"/>
      <c r="CD805" s="759"/>
      <c r="CE805" s="714"/>
      <c r="CF805" s="765"/>
      <c r="CG805" s="765"/>
      <c r="CH805" s="765"/>
      <c r="CI805" s="765"/>
      <c r="CJ805" s="765"/>
      <c r="CK805" s="765"/>
      <c r="CL805" s="714"/>
      <c r="CM805" s="714"/>
      <c r="CN805" s="714"/>
      <c r="CO805" s="714"/>
      <c r="CP805" s="714"/>
      <c r="CQ805" s="714"/>
      <c r="CR805" s="714"/>
      <c r="CS805" s="714"/>
      <c r="CT805" s="766"/>
      <c r="CU805" s="766"/>
      <c r="CV805" s="766"/>
    </row>
    <row r="806" ht="15.75" customHeight="1">
      <c r="A806" s="714"/>
      <c r="B806" s="760"/>
      <c r="C806" s="593"/>
      <c r="D806" s="593"/>
      <c r="E806" s="593"/>
      <c r="F806" s="593"/>
      <c r="G806" s="761"/>
      <c r="H806" s="761"/>
      <c r="I806" s="761"/>
      <c r="J806" s="761"/>
      <c r="K806" s="761"/>
      <c r="L806" s="761"/>
      <c r="M806" s="762"/>
      <c r="N806" s="714"/>
      <c r="O806" s="714"/>
      <c r="P806" s="714"/>
      <c r="Q806" s="714"/>
      <c r="R806" s="714"/>
      <c r="S806" s="714"/>
      <c r="T806" s="763"/>
      <c r="U806" s="714"/>
      <c r="V806" s="762"/>
      <c r="W806" s="714"/>
      <c r="X806" s="762"/>
      <c r="Y806" s="762"/>
      <c r="Z806" s="762"/>
      <c r="AA806" s="714"/>
      <c r="AB806" s="762"/>
      <c r="AC806" s="714"/>
      <c r="AD806" s="714"/>
      <c r="AE806" s="714"/>
      <c r="AF806" s="714"/>
      <c r="AG806" s="714"/>
      <c r="AH806" s="714"/>
      <c r="AI806" s="714"/>
      <c r="AJ806" s="714"/>
      <c r="AK806" s="714"/>
      <c r="AL806" s="761"/>
      <c r="AM806" s="762"/>
      <c r="AN806" s="762"/>
      <c r="AO806" s="761"/>
      <c r="AP806" s="761"/>
      <c r="AQ806" s="762"/>
      <c r="AR806" s="593"/>
      <c r="AS806" s="714"/>
      <c r="AT806" s="714"/>
      <c r="AU806" s="714"/>
      <c r="AV806" s="714"/>
      <c r="AW806" s="714"/>
      <c r="AX806" s="593"/>
      <c r="AY806" s="714"/>
      <c r="AZ806" s="714"/>
      <c r="BA806" s="714"/>
      <c r="BB806" s="714"/>
      <c r="BC806" s="714"/>
      <c r="BD806" s="593"/>
      <c r="BE806" s="714"/>
      <c r="BF806" s="714"/>
      <c r="BG806" s="714"/>
      <c r="BH806" s="714"/>
      <c r="BI806" s="714"/>
      <c r="BJ806" s="714"/>
      <c r="BK806" s="593"/>
      <c r="BL806" s="714"/>
      <c r="BM806" s="714"/>
      <c r="BN806" s="714"/>
      <c r="BO806" s="714"/>
      <c r="BP806" s="714"/>
      <c r="BQ806" s="593"/>
      <c r="BR806" s="593"/>
      <c r="BS806" s="714"/>
      <c r="BT806" s="714"/>
      <c r="BU806" s="714"/>
      <c r="BV806" s="714"/>
      <c r="BW806" s="593"/>
      <c r="BX806" s="714"/>
      <c r="BY806" s="714"/>
      <c r="BZ806" s="714"/>
      <c r="CA806" s="714"/>
      <c r="CB806" s="714"/>
      <c r="CC806" s="714"/>
      <c r="CD806" s="759"/>
      <c r="CE806" s="714"/>
      <c r="CF806" s="765"/>
      <c r="CG806" s="765"/>
      <c r="CH806" s="765"/>
      <c r="CI806" s="765"/>
      <c r="CJ806" s="765"/>
      <c r="CK806" s="765"/>
      <c r="CL806" s="714"/>
      <c r="CM806" s="714"/>
      <c r="CN806" s="714"/>
      <c r="CO806" s="714"/>
      <c r="CP806" s="714"/>
      <c r="CQ806" s="714"/>
      <c r="CR806" s="714"/>
      <c r="CS806" s="714"/>
      <c r="CT806" s="766"/>
      <c r="CU806" s="766"/>
      <c r="CV806" s="766"/>
    </row>
    <row r="807" ht="15.75" customHeight="1">
      <c r="A807" s="714"/>
      <c r="B807" s="760"/>
      <c r="C807" s="593"/>
      <c r="D807" s="593"/>
      <c r="E807" s="593"/>
      <c r="F807" s="593"/>
      <c r="G807" s="761"/>
      <c r="H807" s="761"/>
      <c r="I807" s="761"/>
      <c r="J807" s="761"/>
      <c r="K807" s="761"/>
      <c r="L807" s="761"/>
      <c r="M807" s="762"/>
      <c r="N807" s="714"/>
      <c r="O807" s="714"/>
      <c r="P807" s="714"/>
      <c r="Q807" s="714"/>
      <c r="R807" s="714"/>
      <c r="S807" s="714"/>
      <c r="T807" s="763"/>
      <c r="U807" s="714"/>
      <c r="V807" s="762"/>
      <c r="W807" s="714"/>
      <c r="X807" s="762"/>
      <c r="Y807" s="762"/>
      <c r="Z807" s="762"/>
      <c r="AA807" s="714"/>
      <c r="AB807" s="762"/>
      <c r="AC807" s="714"/>
      <c r="AD807" s="714"/>
      <c r="AE807" s="714"/>
      <c r="AF807" s="714"/>
      <c r="AG807" s="714"/>
      <c r="AH807" s="714"/>
      <c r="AI807" s="714"/>
      <c r="AJ807" s="714"/>
      <c r="AK807" s="714"/>
      <c r="AL807" s="761"/>
      <c r="AM807" s="762"/>
      <c r="AN807" s="762"/>
      <c r="AO807" s="761"/>
      <c r="AP807" s="761"/>
      <c r="AQ807" s="762"/>
      <c r="AR807" s="593"/>
      <c r="AS807" s="714"/>
      <c r="AT807" s="714"/>
      <c r="AU807" s="714"/>
      <c r="AV807" s="714"/>
      <c r="AW807" s="714"/>
      <c r="AX807" s="593"/>
      <c r="AY807" s="714"/>
      <c r="AZ807" s="714"/>
      <c r="BA807" s="714"/>
      <c r="BB807" s="714"/>
      <c r="BC807" s="714"/>
      <c r="BD807" s="593"/>
      <c r="BE807" s="714"/>
      <c r="BF807" s="714"/>
      <c r="BG807" s="714"/>
      <c r="BH807" s="714"/>
      <c r="BI807" s="714"/>
      <c r="BJ807" s="714"/>
      <c r="BK807" s="593"/>
      <c r="BL807" s="714"/>
      <c r="BM807" s="714"/>
      <c r="BN807" s="714"/>
      <c r="BO807" s="714"/>
      <c r="BP807" s="714"/>
      <c r="BQ807" s="593"/>
      <c r="BR807" s="593"/>
      <c r="BS807" s="714"/>
      <c r="BT807" s="714"/>
      <c r="BU807" s="714"/>
      <c r="BV807" s="714"/>
      <c r="BW807" s="593"/>
      <c r="BX807" s="714"/>
      <c r="BY807" s="714"/>
      <c r="BZ807" s="714"/>
      <c r="CA807" s="714"/>
      <c r="CB807" s="714"/>
      <c r="CC807" s="714"/>
      <c r="CD807" s="759"/>
      <c r="CE807" s="714"/>
      <c r="CF807" s="765"/>
      <c r="CG807" s="765"/>
      <c r="CH807" s="765"/>
      <c r="CI807" s="765"/>
      <c r="CJ807" s="765"/>
      <c r="CK807" s="765"/>
      <c r="CL807" s="714"/>
      <c r="CM807" s="714"/>
      <c r="CN807" s="714"/>
      <c r="CO807" s="714"/>
      <c r="CP807" s="714"/>
      <c r="CQ807" s="714"/>
      <c r="CR807" s="714"/>
      <c r="CS807" s="714"/>
      <c r="CT807" s="766"/>
      <c r="CU807" s="766"/>
      <c r="CV807" s="766"/>
    </row>
    <row r="808" ht="15.75" customHeight="1">
      <c r="A808" s="714"/>
      <c r="B808" s="760"/>
      <c r="C808" s="593"/>
      <c r="D808" s="593"/>
      <c r="E808" s="593"/>
      <c r="F808" s="593"/>
      <c r="G808" s="761"/>
      <c r="H808" s="761"/>
      <c r="I808" s="761"/>
      <c r="J808" s="761"/>
      <c r="K808" s="761"/>
      <c r="L808" s="761"/>
      <c r="M808" s="762"/>
      <c r="N808" s="714"/>
      <c r="O808" s="714"/>
      <c r="P808" s="714"/>
      <c r="Q808" s="714"/>
      <c r="R808" s="714"/>
      <c r="S808" s="714"/>
      <c r="T808" s="763"/>
      <c r="U808" s="714"/>
      <c r="V808" s="762"/>
      <c r="W808" s="714"/>
      <c r="X808" s="762"/>
      <c r="Y808" s="762"/>
      <c r="Z808" s="762"/>
      <c r="AA808" s="714"/>
      <c r="AB808" s="762"/>
      <c r="AC808" s="714"/>
      <c r="AD808" s="714"/>
      <c r="AE808" s="714"/>
      <c r="AF808" s="714"/>
      <c r="AG808" s="714"/>
      <c r="AH808" s="714"/>
      <c r="AI808" s="714"/>
      <c r="AJ808" s="714"/>
      <c r="AK808" s="714"/>
      <c r="AL808" s="761"/>
      <c r="AM808" s="762"/>
      <c r="AN808" s="762"/>
      <c r="AO808" s="761"/>
      <c r="AP808" s="761"/>
      <c r="AQ808" s="762"/>
      <c r="AR808" s="593"/>
      <c r="AS808" s="714"/>
      <c r="AT808" s="714"/>
      <c r="AU808" s="714"/>
      <c r="AV808" s="714"/>
      <c r="AW808" s="714"/>
      <c r="AX808" s="593"/>
      <c r="AY808" s="714"/>
      <c r="AZ808" s="714"/>
      <c r="BA808" s="714"/>
      <c r="BB808" s="714"/>
      <c r="BC808" s="714"/>
      <c r="BD808" s="593"/>
      <c r="BE808" s="714"/>
      <c r="BF808" s="714"/>
      <c r="BG808" s="714"/>
      <c r="BH808" s="714"/>
      <c r="BI808" s="714"/>
      <c r="BJ808" s="714"/>
      <c r="BK808" s="593"/>
      <c r="BL808" s="714"/>
      <c r="BM808" s="714"/>
      <c r="BN808" s="714"/>
      <c r="BO808" s="714"/>
      <c r="BP808" s="714"/>
      <c r="BQ808" s="593"/>
      <c r="BR808" s="593"/>
      <c r="BS808" s="714"/>
      <c r="BT808" s="714"/>
      <c r="BU808" s="714"/>
      <c r="BV808" s="714"/>
      <c r="BW808" s="593"/>
      <c r="BX808" s="714"/>
      <c r="BY808" s="714"/>
      <c r="BZ808" s="714"/>
      <c r="CA808" s="714"/>
      <c r="CB808" s="714"/>
      <c r="CC808" s="714"/>
      <c r="CD808" s="759"/>
      <c r="CE808" s="714"/>
      <c r="CF808" s="765"/>
      <c r="CG808" s="765"/>
      <c r="CH808" s="765"/>
      <c r="CI808" s="765"/>
      <c r="CJ808" s="765"/>
      <c r="CK808" s="765"/>
      <c r="CL808" s="714"/>
      <c r="CM808" s="714"/>
      <c r="CN808" s="714"/>
      <c r="CO808" s="714"/>
      <c r="CP808" s="714"/>
      <c r="CQ808" s="714"/>
      <c r="CR808" s="714"/>
      <c r="CS808" s="714"/>
      <c r="CT808" s="766"/>
      <c r="CU808" s="766"/>
      <c r="CV808" s="766"/>
    </row>
    <row r="809" ht="15.75" customHeight="1">
      <c r="A809" s="714"/>
      <c r="B809" s="760"/>
      <c r="C809" s="593"/>
      <c r="D809" s="593"/>
      <c r="E809" s="593"/>
      <c r="F809" s="593"/>
      <c r="G809" s="761"/>
      <c r="H809" s="761"/>
      <c r="I809" s="761"/>
      <c r="J809" s="761"/>
      <c r="K809" s="761"/>
      <c r="L809" s="761"/>
      <c r="M809" s="762"/>
      <c r="N809" s="714"/>
      <c r="O809" s="714"/>
      <c r="P809" s="714"/>
      <c r="Q809" s="714"/>
      <c r="R809" s="714"/>
      <c r="S809" s="714"/>
      <c r="T809" s="763"/>
      <c r="U809" s="714"/>
      <c r="V809" s="762"/>
      <c r="W809" s="714"/>
      <c r="X809" s="762"/>
      <c r="Y809" s="762"/>
      <c r="Z809" s="762"/>
      <c r="AA809" s="714"/>
      <c r="AB809" s="762"/>
      <c r="AC809" s="714"/>
      <c r="AD809" s="714"/>
      <c r="AE809" s="714"/>
      <c r="AF809" s="714"/>
      <c r="AG809" s="714"/>
      <c r="AH809" s="714"/>
      <c r="AI809" s="714"/>
      <c r="AJ809" s="714"/>
      <c r="AK809" s="714"/>
      <c r="AL809" s="761"/>
      <c r="AM809" s="762"/>
      <c r="AN809" s="762"/>
      <c r="AO809" s="761"/>
      <c r="AP809" s="761"/>
      <c r="AQ809" s="762"/>
      <c r="AR809" s="593"/>
      <c r="AS809" s="714"/>
      <c r="AT809" s="714"/>
      <c r="AU809" s="714"/>
      <c r="AV809" s="714"/>
      <c r="AW809" s="714"/>
      <c r="AX809" s="593"/>
      <c r="AY809" s="714"/>
      <c r="AZ809" s="714"/>
      <c r="BA809" s="714"/>
      <c r="BB809" s="714"/>
      <c r="BC809" s="714"/>
      <c r="BD809" s="593"/>
      <c r="BE809" s="714"/>
      <c r="BF809" s="714"/>
      <c r="BG809" s="714"/>
      <c r="BH809" s="714"/>
      <c r="BI809" s="714"/>
      <c r="BJ809" s="714"/>
      <c r="BK809" s="593"/>
      <c r="BL809" s="714"/>
      <c r="BM809" s="714"/>
      <c r="BN809" s="714"/>
      <c r="BO809" s="714"/>
      <c r="BP809" s="714"/>
      <c r="BQ809" s="593"/>
      <c r="BR809" s="593"/>
      <c r="BS809" s="714"/>
      <c r="BT809" s="714"/>
      <c r="BU809" s="714"/>
      <c r="BV809" s="714"/>
      <c r="BW809" s="593"/>
      <c r="BX809" s="714"/>
      <c r="BY809" s="714"/>
      <c r="BZ809" s="714"/>
      <c r="CA809" s="714"/>
      <c r="CB809" s="714"/>
      <c r="CC809" s="714"/>
      <c r="CD809" s="759"/>
      <c r="CE809" s="714"/>
      <c r="CF809" s="765"/>
      <c r="CG809" s="765"/>
      <c r="CH809" s="765"/>
      <c r="CI809" s="765"/>
      <c r="CJ809" s="765"/>
      <c r="CK809" s="765"/>
      <c r="CL809" s="714"/>
      <c r="CM809" s="714"/>
      <c r="CN809" s="714"/>
      <c r="CO809" s="714"/>
      <c r="CP809" s="714"/>
      <c r="CQ809" s="714"/>
      <c r="CR809" s="714"/>
      <c r="CS809" s="714"/>
      <c r="CT809" s="766"/>
      <c r="CU809" s="766"/>
      <c r="CV809" s="766"/>
    </row>
    <row r="810" ht="15.75" customHeight="1">
      <c r="A810" s="714"/>
      <c r="B810" s="760"/>
      <c r="C810" s="593"/>
      <c r="D810" s="593"/>
      <c r="E810" s="593"/>
      <c r="F810" s="593"/>
      <c r="G810" s="761"/>
      <c r="H810" s="761"/>
      <c r="I810" s="761"/>
      <c r="J810" s="761"/>
      <c r="K810" s="761"/>
      <c r="L810" s="761"/>
      <c r="M810" s="762"/>
      <c r="N810" s="714"/>
      <c r="O810" s="714"/>
      <c r="P810" s="714"/>
      <c r="Q810" s="714"/>
      <c r="R810" s="714"/>
      <c r="S810" s="714"/>
      <c r="T810" s="763"/>
      <c r="U810" s="714"/>
      <c r="V810" s="762"/>
      <c r="W810" s="714"/>
      <c r="X810" s="762"/>
      <c r="Y810" s="762"/>
      <c r="Z810" s="762"/>
      <c r="AA810" s="714"/>
      <c r="AB810" s="762"/>
      <c r="AC810" s="714"/>
      <c r="AD810" s="714"/>
      <c r="AE810" s="714"/>
      <c r="AF810" s="714"/>
      <c r="AG810" s="714"/>
      <c r="AH810" s="714"/>
      <c r="AI810" s="714"/>
      <c r="AJ810" s="714"/>
      <c r="AK810" s="714"/>
      <c r="AL810" s="761"/>
      <c r="AM810" s="762"/>
      <c r="AN810" s="762"/>
      <c r="AO810" s="761"/>
      <c r="AP810" s="761"/>
      <c r="AQ810" s="762"/>
      <c r="AR810" s="593"/>
      <c r="AS810" s="714"/>
      <c r="AT810" s="714"/>
      <c r="AU810" s="714"/>
      <c r="AV810" s="714"/>
      <c r="AW810" s="714"/>
      <c r="AX810" s="593"/>
      <c r="AY810" s="714"/>
      <c r="AZ810" s="714"/>
      <c r="BA810" s="714"/>
      <c r="BB810" s="714"/>
      <c r="BC810" s="714"/>
      <c r="BD810" s="593"/>
      <c r="BE810" s="714"/>
      <c r="BF810" s="714"/>
      <c r="BG810" s="714"/>
      <c r="BH810" s="714"/>
      <c r="BI810" s="714"/>
      <c r="BJ810" s="714"/>
      <c r="BK810" s="593"/>
      <c r="BL810" s="714"/>
      <c r="BM810" s="714"/>
      <c r="BN810" s="714"/>
      <c r="BO810" s="714"/>
      <c r="BP810" s="714"/>
      <c r="BQ810" s="593"/>
      <c r="BR810" s="593"/>
      <c r="BS810" s="714"/>
      <c r="BT810" s="714"/>
      <c r="BU810" s="714"/>
      <c r="BV810" s="714"/>
      <c r="BW810" s="593"/>
      <c r="BX810" s="714"/>
      <c r="BY810" s="714"/>
      <c r="BZ810" s="714"/>
      <c r="CA810" s="714"/>
      <c r="CB810" s="714"/>
      <c r="CC810" s="714"/>
      <c r="CD810" s="759"/>
      <c r="CE810" s="714"/>
      <c r="CF810" s="765"/>
      <c r="CG810" s="765"/>
      <c r="CH810" s="765"/>
      <c r="CI810" s="765"/>
      <c r="CJ810" s="765"/>
      <c r="CK810" s="765"/>
      <c r="CL810" s="714"/>
      <c r="CM810" s="714"/>
      <c r="CN810" s="714"/>
      <c r="CO810" s="714"/>
      <c r="CP810" s="714"/>
      <c r="CQ810" s="714"/>
      <c r="CR810" s="714"/>
      <c r="CS810" s="714"/>
      <c r="CT810" s="766"/>
      <c r="CU810" s="766"/>
      <c r="CV810" s="766"/>
    </row>
    <row r="811" ht="15.75" customHeight="1">
      <c r="A811" s="714"/>
      <c r="B811" s="760"/>
      <c r="C811" s="593"/>
      <c r="D811" s="593"/>
      <c r="E811" s="593"/>
      <c r="F811" s="593"/>
      <c r="G811" s="761"/>
      <c r="H811" s="761"/>
      <c r="I811" s="761"/>
      <c r="J811" s="761"/>
      <c r="K811" s="761"/>
      <c r="L811" s="761"/>
      <c r="M811" s="762"/>
      <c r="N811" s="714"/>
      <c r="O811" s="714"/>
      <c r="P811" s="714"/>
      <c r="Q811" s="714"/>
      <c r="R811" s="714"/>
      <c r="S811" s="714"/>
      <c r="T811" s="763"/>
      <c r="U811" s="714"/>
      <c r="V811" s="762"/>
      <c r="W811" s="714"/>
      <c r="X811" s="762"/>
      <c r="Y811" s="762"/>
      <c r="Z811" s="762"/>
      <c r="AA811" s="714"/>
      <c r="AB811" s="762"/>
      <c r="AC811" s="714"/>
      <c r="AD811" s="714"/>
      <c r="AE811" s="714"/>
      <c r="AF811" s="714"/>
      <c r="AG811" s="714"/>
      <c r="AH811" s="714"/>
      <c r="AI811" s="714"/>
      <c r="AJ811" s="714"/>
      <c r="AK811" s="714"/>
      <c r="AL811" s="761"/>
      <c r="AM811" s="762"/>
      <c r="AN811" s="762"/>
      <c r="AO811" s="761"/>
      <c r="AP811" s="761"/>
      <c r="AQ811" s="762"/>
      <c r="AR811" s="593"/>
      <c r="AS811" s="714"/>
      <c r="AT811" s="714"/>
      <c r="AU811" s="714"/>
      <c r="AV811" s="714"/>
      <c r="AW811" s="714"/>
      <c r="AX811" s="593"/>
      <c r="AY811" s="714"/>
      <c r="AZ811" s="714"/>
      <c r="BA811" s="714"/>
      <c r="BB811" s="714"/>
      <c r="BC811" s="714"/>
      <c r="BD811" s="593"/>
      <c r="BE811" s="714"/>
      <c r="BF811" s="714"/>
      <c r="BG811" s="714"/>
      <c r="BH811" s="714"/>
      <c r="BI811" s="714"/>
      <c r="BJ811" s="714"/>
      <c r="BK811" s="593"/>
      <c r="BL811" s="714"/>
      <c r="BM811" s="714"/>
      <c r="BN811" s="714"/>
      <c r="BO811" s="714"/>
      <c r="BP811" s="714"/>
      <c r="BQ811" s="593"/>
      <c r="BR811" s="593"/>
      <c r="BS811" s="714"/>
      <c r="BT811" s="714"/>
      <c r="BU811" s="714"/>
      <c r="BV811" s="714"/>
      <c r="BW811" s="593"/>
      <c r="BX811" s="714"/>
      <c r="BY811" s="714"/>
      <c r="BZ811" s="714"/>
      <c r="CA811" s="714"/>
      <c r="CB811" s="714"/>
      <c r="CC811" s="714"/>
      <c r="CD811" s="759"/>
      <c r="CE811" s="714"/>
      <c r="CF811" s="765"/>
      <c r="CG811" s="765"/>
      <c r="CH811" s="765"/>
      <c r="CI811" s="765"/>
      <c r="CJ811" s="765"/>
      <c r="CK811" s="765"/>
      <c r="CL811" s="714"/>
      <c r="CM811" s="714"/>
      <c r="CN811" s="714"/>
      <c r="CO811" s="714"/>
      <c r="CP811" s="714"/>
      <c r="CQ811" s="714"/>
      <c r="CR811" s="714"/>
      <c r="CS811" s="714"/>
      <c r="CT811" s="766"/>
      <c r="CU811" s="766"/>
      <c r="CV811" s="766"/>
    </row>
    <row r="812" ht="15.75" customHeight="1">
      <c r="A812" s="714"/>
      <c r="B812" s="760"/>
      <c r="C812" s="593"/>
      <c r="D812" s="593"/>
      <c r="E812" s="593"/>
      <c r="F812" s="593"/>
      <c r="G812" s="761"/>
      <c r="H812" s="761"/>
      <c r="I812" s="761"/>
      <c r="J812" s="761"/>
      <c r="K812" s="761"/>
      <c r="L812" s="761"/>
      <c r="M812" s="762"/>
      <c r="N812" s="714"/>
      <c r="O812" s="714"/>
      <c r="P812" s="714"/>
      <c r="Q812" s="714"/>
      <c r="R812" s="714"/>
      <c r="S812" s="714"/>
      <c r="T812" s="763"/>
      <c r="U812" s="714"/>
      <c r="V812" s="762"/>
      <c r="W812" s="714"/>
      <c r="X812" s="762"/>
      <c r="Y812" s="762"/>
      <c r="Z812" s="762"/>
      <c r="AA812" s="714"/>
      <c r="AB812" s="762"/>
      <c r="AC812" s="714"/>
      <c r="AD812" s="714"/>
      <c r="AE812" s="714"/>
      <c r="AF812" s="714"/>
      <c r="AG812" s="714"/>
      <c r="AH812" s="714"/>
      <c r="AI812" s="714"/>
      <c r="AJ812" s="714"/>
      <c r="AK812" s="714"/>
      <c r="AL812" s="761"/>
      <c r="AM812" s="762"/>
      <c r="AN812" s="762"/>
      <c r="AO812" s="761"/>
      <c r="AP812" s="761"/>
      <c r="AQ812" s="762"/>
      <c r="AR812" s="593"/>
      <c r="AS812" s="714"/>
      <c r="AT812" s="714"/>
      <c r="AU812" s="714"/>
      <c r="AV812" s="714"/>
      <c r="AW812" s="714"/>
      <c r="AX812" s="593"/>
      <c r="AY812" s="714"/>
      <c r="AZ812" s="714"/>
      <c r="BA812" s="714"/>
      <c r="BB812" s="714"/>
      <c r="BC812" s="714"/>
      <c r="BD812" s="593"/>
      <c r="BE812" s="714"/>
      <c r="BF812" s="714"/>
      <c r="BG812" s="714"/>
      <c r="BH812" s="714"/>
      <c r="BI812" s="714"/>
      <c r="BJ812" s="714"/>
      <c r="BK812" s="593"/>
      <c r="BL812" s="714"/>
      <c r="BM812" s="714"/>
      <c r="BN812" s="714"/>
      <c r="BO812" s="714"/>
      <c r="BP812" s="714"/>
      <c r="BQ812" s="593"/>
      <c r="BR812" s="593"/>
      <c r="BS812" s="714"/>
      <c r="BT812" s="714"/>
      <c r="BU812" s="714"/>
      <c r="BV812" s="714"/>
      <c r="BW812" s="593"/>
      <c r="BX812" s="714"/>
      <c r="BY812" s="714"/>
      <c r="BZ812" s="714"/>
      <c r="CA812" s="714"/>
      <c r="CB812" s="714"/>
      <c r="CC812" s="714"/>
      <c r="CD812" s="759"/>
      <c r="CE812" s="714"/>
      <c r="CF812" s="765"/>
      <c r="CG812" s="765"/>
      <c r="CH812" s="765"/>
      <c r="CI812" s="765"/>
      <c r="CJ812" s="765"/>
      <c r="CK812" s="765"/>
      <c r="CL812" s="714"/>
      <c r="CM812" s="714"/>
      <c r="CN812" s="714"/>
      <c r="CO812" s="714"/>
      <c r="CP812" s="714"/>
      <c r="CQ812" s="714"/>
      <c r="CR812" s="714"/>
      <c r="CS812" s="714"/>
      <c r="CT812" s="766"/>
      <c r="CU812" s="766"/>
      <c r="CV812" s="766"/>
    </row>
    <row r="813" ht="15.75" customHeight="1">
      <c r="A813" s="714"/>
      <c r="B813" s="760"/>
      <c r="C813" s="593"/>
      <c r="D813" s="593"/>
      <c r="E813" s="593"/>
      <c r="F813" s="593"/>
      <c r="G813" s="761"/>
      <c r="H813" s="761"/>
      <c r="I813" s="761"/>
      <c r="J813" s="761"/>
      <c r="K813" s="761"/>
      <c r="L813" s="761"/>
      <c r="M813" s="762"/>
      <c r="N813" s="714"/>
      <c r="O813" s="714"/>
      <c r="P813" s="714"/>
      <c r="Q813" s="714"/>
      <c r="R813" s="714"/>
      <c r="S813" s="714"/>
      <c r="T813" s="763"/>
      <c r="U813" s="714"/>
      <c r="V813" s="762"/>
      <c r="W813" s="714"/>
      <c r="X813" s="762"/>
      <c r="Y813" s="762"/>
      <c r="Z813" s="762"/>
      <c r="AA813" s="714"/>
      <c r="AB813" s="762"/>
      <c r="AC813" s="714"/>
      <c r="AD813" s="714"/>
      <c r="AE813" s="714"/>
      <c r="AF813" s="714"/>
      <c r="AG813" s="714"/>
      <c r="AH813" s="714"/>
      <c r="AI813" s="714"/>
      <c r="AJ813" s="714"/>
      <c r="AK813" s="714"/>
      <c r="AL813" s="761"/>
      <c r="AM813" s="762"/>
      <c r="AN813" s="762"/>
      <c r="AO813" s="761"/>
      <c r="AP813" s="761"/>
      <c r="AQ813" s="762"/>
      <c r="AR813" s="593"/>
      <c r="AS813" s="714"/>
      <c r="AT813" s="714"/>
      <c r="AU813" s="714"/>
      <c r="AV813" s="714"/>
      <c r="AW813" s="714"/>
      <c r="AX813" s="593"/>
      <c r="AY813" s="714"/>
      <c r="AZ813" s="714"/>
      <c r="BA813" s="714"/>
      <c r="BB813" s="714"/>
      <c r="BC813" s="714"/>
      <c r="BD813" s="593"/>
      <c r="BE813" s="714"/>
      <c r="BF813" s="714"/>
      <c r="BG813" s="714"/>
      <c r="BH813" s="714"/>
      <c r="BI813" s="714"/>
      <c r="BJ813" s="714"/>
      <c r="BK813" s="593"/>
      <c r="BL813" s="714"/>
      <c r="BM813" s="714"/>
      <c r="BN813" s="714"/>
      <c r="BO813" s="714"/>
      <c r="BP813" s="714"/>
      <c r="BQ813" s="593"/>
      <c r="BR813" s="593"/>
      <c r="BS813" s="714"/>
      <c r="BT813" s="714"/>
      <c r="BU813" s="714"/>
      <c r="BV813" s="714"/>
      <c r="BW813" s="593"/>
      <c r="BX813" s="714"/>
      <c r="BY813" s="714"/>
      <c r="BZ813" s="714"/>
      <c r="CA813" s="714"/>
      <c r="CB813" s="714"/>
      <c r="CC813" s="714"/>
      <c r="CD813" s="759"/>
      <c r="CE813" s="714"/>
      <c r="CF813" s="765"/>
      <c r="CG813" s="765"/>
      <c r="CH813" s="765"/>
      <c r="CI813" s="765"/>
      <c r="CJ813" s="765"/>
      <c r="CK813" s="765"/>
      <c r="CL813" s="714"/>
      <c r="CM813" s="714"/>
      <c r="CN813" s="714"/>
      <c r="CO813" s="714"/>
      <c r="CP813" s="714"/>
      <c r="CQ813" s="714"/>
      <c r="CR813" s="714"/>
      <c r="CS813" s="714"/>
      <c r="CT813" s="766"/>
      <c r="CU813" s="766"/>
      <c r="CV813" s="766"/>
    </row>
    <row r="814" ht="15.75" customHeight="1">
      <c r="A814" s="714"/>
      <c r="B814" s="760"/>
      <c r="C814" s="593"/>
      <c r="D814" s="593"/>
      <c r="E814" s="593"/>
      <c r="F814" s="593"/>
      <c r="G814" s="761"/>
      <c r="H814" s="761"/>
      <c r="I814" s="761"/>
      <c r="J814" s="761"/>
      <c r="K814" s="761"/>
      <c r="L814" s="761"/>
      <c r="M814" s="762"/>
      <c r="N814" s="714"/>
      <c r="O814" s="714"/>
      <c r="P814" s="714"/>
      <c r="Q814" s="714"/>
      <c r="R814" s="714"/>
      <c r="S814" s="714"/>
      <c r="T814" s="763"/>
      <c r="U814" s="714"/>
      <c r="V814" s="762"/>
      <c r="W814" s="714"/>
      <c r="X814" s="762"/>
      <c r="Y814" s="762"/>
      <c r="Z814" s="762"/>
      <c r="AA814" s="714"/>
      <c r="AB814" s="762"/>
      <c r="AC814" s="714"/>
      <c r="AD814" s="714"/>
      <c r="AE814" s="714"/>
      <c r="AF814" s="714"/>
      <c r="AG814" s="714"/>
      <c r="AH814" s="714"/>
      <c r="AI814" s="714"/>
      <c r="AJ814" s="714"/>
      <c r="AK814" s="714"/>
      <c r="AL814" s="761"/>
      <c r="AM814" s="762"/>
      <c r="AN814" s="762"/>
      <c r="AO814" s="761"/>
      <c r="AP814" s="761"/>
      <c r="AQ814" s="762"/>
      <c r="AR814" s="593"/>
      <c r="AS814" s="714"/>
      <c r="AT814" s="714"/>
      <c r="AU814" s="714"/>
      <c r="AV814" s="714"/>
      <c r="AW814" s="714"/>
      <c r="AX814" s="593"/>
      <c r="AY814" s="714"/>
      <c r="AZ814" s="714"/>
      <c r="BA814" s="714"/>
      <c r="BB814" s="714"/>
      <c r="BC814" s="714"/>
      <c r="BD814" s="593"/>
      <c r="BE814" s="714"/>
      <c r="BF814" s="714"/>
      <c r="BG814" s="714"/>
      <c r="BH814" s="714"/>
      <c r="BI814" s="714"/>
      <c r="BJ814" s="714"/>
      <c r="BK814" s="593"/>
      <c r="BL814" s="714"/>
      <c r="BM814" s="714"/>
      <c r="BN814" s="714"/>
      <c r="BO814" s="714"/>
      <c r="BP814" s="714"/>
      <c r="BQ814" s="593"/>
      <c r="BR814" s="593"/>
      <c r="BS814" s="714"/>
      <c r="BT814" s="714"/>
      <c r="BU814" s="714"/>
      <c r="BV814" s="714"/>
      <c r="BW814" s="593"/>
      <c r="BX814" s="714"/>
      <c r="BY814" s="714"/>
      <c r="BZ814" s="714"/>
      <c r="CA814" s="714"/>
      <c r="CB814" s="714"/>
      <c r="CC814" s="714"/>
      <c r="CD814" s="759"/>
      <c r="CE814" s="714"/>
      <c r="CF814" s="765"/>
      <c r="CG814" s="765"/>
      <c r="CH814" s="765"/>
      <c r="CI814" s="765"/>
      <c r="CJ814" s="765"/>
      <c r="CK814" s="765"/>
      <c r="CL814" s="714"/>
      <c r="CM814" s="714"/>
      <c r="CN814" s="714"/>
      <c r="CO814" s="714"/>
      <c r="CP814" s="714"/>
      <c r="CQ814" s="714"/>
      <c r="CR814" s="714"/>
      <c r="CS814" s="714"/>
      <c r="CT814" s="766"/>
      <c r="CU814" s="766"/>
      <c r="CV814" s="766"/>
    </row>
    <row r="815" ht="15.75" customHeight="1">
      <c r="A815" s="714"/>
      <c r="B815" s="760"/>
      <c r="C815" s="593"/>
      <c r="D815" s="593"/>
      <c r="E815" s="593"/>
      <c r="F815" s="593"/>
      <c r="G815" s="761"/>
      <c r="H815" s="761"/>
      <c r="I815" s="761"/>
      <c r="J815" s="761"/>
      <c r="K815" s="761"/>
      <c r="L815" s="761"/>
      <c r="M815" s="762"/>
      <c r="N815" s="714"/>
      <c r="O815" s="714"/>
      <c r="P815" s="714"/>
      <c r="Q815" s="714"/>
      <c r="R815" s="714"/>
      <c r="S815" s="714"/>
      <c r="T815" s="763"/>
      <c r="U815" s="714"/>
      <c r="V815" s="762"/>
      <c r="W815" s="714"/>
      <c r="X815" s="762"/>
      <c r="Y815" s="762"/>
      <c r="Z815" s="762"/>
      <c r="AA815" s="714"/>
      <c r="AB815" s="762"/>
      <c r="AC815" s="714"/>
      <c r="AD815" s="714"/>
      <c r="AE815" s="714"/>
      <c r="AF815" s="714"/>
      <c r="AG815" s="714"/>
      <c r="AH815" s="714"/>
      <c r="AI815" s="714"/>
      <c r="AJ815" s="714"/>
      <c r="AK815" s="714"/>
      <c r="AL815" s="761"/>
      <c r="AM815" s="762"/>
      <c r="AN815" s="762"/>
      <c r="AO815" s="761"/>
      <c r="AP815" s="761"/>
      <c r="AQ815" s="762"/>
      <c r="AR815" s="593"/>
      <c r="AS815" s="714"/>
      <c r="AT815" s="714"/>
      <c r="AU815" s="714"/>
      <c r="AV815" s="714"/>
      <c r="AW815" s="714"/>
      <c r="AX815" s="593"/>
      <c r="AY815" s="714"/>
      <c r="AZ815" s="714"/>
      <c r="BA815" s="714"/>
      <c r="BB815" s="714"/>
      <c r="BC815" s="714"/>
      <c r="BD815" s="593"/>
      <c r="BE815" s="714"/>
      <c r="BF815" s="714"/>
      <c r="BG815" s="714"/>
      <c r="BH815" s="714"/>
      <c r="BI815" s="714"/>
      <c r="BJ815" s="714"/>
      <c r="BK815" s="593"/>
      <c r="BL815" s="714"/>
      <c r="BM815" s="714"/>
      <c r="BN815" s="714"/>
      <c r="BO815" s="714"/>
      <c r="BP815" s="714"/>
      <c r="BQ815" s="593"/>
      <c r="BR815" s="593"/>
      <c r="BS815" s="714"/>
      <c r="BT815" s="714"/>
      <c r="BU815" s="714"/>
      <c r="BV815" s="714"/>
      <c r="BW815" s="593"/>
      <c r="BX815" s="714"/>
      <c r="BY815" s="714"/>
      <c r="BZ815" s="714"/>
      <c r="CA815" s="714"/>
      <c r="CB815" s="714"/>
      <c r="CC815" s="714"/>
      <c r="CD815" s="759"/>
      <c r="CE815" s="714"/>
      <c r="CF815" s="765"/>
      <c r="CG815" s="765"/>
      <c r="CH815" s="765"/>
      <c r="CI815" s="765"/>
      <c r="CJ815" s="765"/>
      <c r="CK815" s="765"/>
      <c r="CL815" s="714"/>
      <c r="CM815" s="714"/>
      <c r="CN815" s="714"/>
      <c r="CO815" s="714"/>
      <c r="CP815" s="714"/>
      <c r="CQ815" s="714"/>
      <c r="CR815" s="714"/>
      <c r="CS815" s="714"/>
      <c r="CT815" s="766"/>
      <c r="CU815" s="766"/>
      <c r="CV815" s="766"/>
    </row>
    <row r="816" ht="15.75" customHeight="1">
      <c r="A816" s="714"/>
      <c r="B816" s="760"/>
      <c r="C816" s="593"/>
      <c r="D816" s="593"/>
      <c r="E816" s="593"/>
      <c r="F816" s="593"/>
      <c r="G816" s="761"/>
      <c r="H816" s="761"/>
      <c r="I816" s="761"/>
      <c r="J816" s="761"/>
      <c r="K816" s="761"/>
      <c r="L816" s="761"/>
      <c r="M816" s="762"/>
      <c r="N816" s="714"/>
      <c r="O816" s="714"/>
      <c r="P816" s="714"/>
      <c r="Q816" s="714"/>
      <c r="R816" s="714"/>
      <c r="S816" s="714"/>
      <c r="T816" s="763"/>
      <c r="U816" s="714"/>
      <c r="V816" s="762"/>
      <c r="W816" s="714"/>
      <c r="X816" s="762"/>
      <c r="Y816" s="762"/>
      <c r="Z816" s="762"/>
      <c r="AA816" s="714"/>
      <c r="AB816" s="762"/>
      <c r="AC816" s="714"/>
      <c r="AD816" s="714"/>
      <c r="AE816" s="714"/>
      <c r="AF816" s="714"/>
      <c r="AG816" s="714"/>
      <c r="AH816" s="714"/>
      <c r="AI816" s="714"/>
      <c r="AJ816" s="714"/>
      <c r="AK816" s="714"/>
      <c r="AL816" s="761"/>
      <c r="AM816" s="762"/>
      <c r="AN816" s="762"/>
      <c r="AO816" s="761"/>
      <c r="AP816" s="761"/>
      <c r="AQ816" s="762"/>
      <c r="AR816" s="593"/>
      <c r="AS816" s="714"/>
      <c r="AT816" s="714"/>
      <c r="AU816" s="714"/>
      <c r="AV816" s="714"/>
      <c r="AW816" s="714"/>
      <c r="AX816" s="593"/>
      <c r="AY816" s="714"/>
      <c r="AZ816" s="714"/>
      <c r="BA816" s="714"/>
      <c r="BB816" s="714"/>
      <c r="BC816" s="714"/>
      <c r="BD816" s="593"/>
      <c r="BE816" s="714"/>
      <c r="BF816" s="714"/>
      <c r="BG816" s="714"/>
      <c r="BH816" s="714"/>
      <c r="BI816" s="714"/>
      <c r="BJ816" s="714"/>
      <c r="BK816" s="593"/>
      <c r="BL816" s="714"/>
      <c r="BM816" s="714"/>
      <c r="BN816" s="714"/>
      <c r="BO816" s="714"/>
      <c r="BP816" s="714"/>
      <c r="BQ816" s="593"/>
      <c r="BR816" s="593"/>
      <c r="BS816" s="714"/>
      <c r="BT816" s="714"/>
      <c r="BU816" s="714"/>
      <c r="BV816" s="714"/>
      <c r="BW816" s="593"/>
      <c r="BX816" s="714"/>
      <c r="BY816" s="714"/>
      <c r="BZ816" s="714"/>
      <c r="CA816" s="714"/>
      <c r="CB816" s="714"/>
      <c r="CC816" s="714"/>
      <c r="CD816" s="759"/>
      <c r="CE816" s="714"/>
      <c r="CF816" s="765"/>
      <c r="CG816" s="765"/>
      <c r="CH816" s="765"/>
      <c r="CI816" s="765"/>
      <c r="CJ816" s="765"/>
      <c r="CK816" s="765"/>
      <c r="CL816" s="714"/>
      <c r="CM816" s="714"/>
      <c r="CN816" s="714"/>
      <c r="CO816" s="714"/>
      <c r="CP816" s="714"/>
      <c r="CQ816" s="714"/>
      <c r="CR816" s="714"/>
      <c r="CS816" s="714"/>
      <c r="CT816" s="766"/>
      <c r="CU816" s="766"/>
      <c r="CV816" s="766"/>
    </row>
    <row r="817" ht="15.75" customHeight="1">
      <c r="A817" s="714"/>
      <c r="B817" s="760"/>
      <c r="C817" s="593"/>
      <c r="D817" s="593"/>
      <c r="E817" s="593"/>
      <c r="F817" s="593"/>
      <c r="G817" s="761"/>
      <c r="H817" s="761"/>
      <c r="I817" s="761"/>
      <c r="J817" s="761"/>
      <c r="K817" s="761"/>
      <c r="L817" s="761"/>
      <c r="M817" s="762"/>
      <c r="N817" s="714"/>
      <c r="O817" s="714"/>
      <c r="P817" s="714"/>
      <c r="Q817" s="714"/>
      <c r="R817" s="714"/>
      <c r="S817" s="714"/>
      <c r="T817" s="763"/>
      <c r="U817" s="714"/>
      <c r="V817" s="762"/>
      <c r="W817" s="714"/>
      <c r="X817" s="762"/>
      <c r="Y817" s="762"/>
      <c r="Z817" s="762"/>
      <c r="AA817" s="714"/>
      <c r="AB817" s="762"/>
      <c r="AC817" s="714"/>
      <c r="AD817" s="714"/>
      <c r="AE817" s="714"/>
      <c r="AF817" s="714"/>
      <c r="AG817" s="714"/>
      <c r="AH817" s="714"/>
      <c r="AI817" s="714"/>
      <c r="AJ817" s="714"/>
      <c r="AK817" s="714"/>
      <c r="AL817" s="761"/>
      <c r="AM817" s="762"/>
      <c r="AN817" s="762"/>
      <c r="AO817" s="761"/>
      <c r="AP817" s="761"/>
      <c r="AQ817" s="762"/>
      <c r="AR817" s="593"/>
      <c r="AS817" s="714"/>
      <c r="AT817" s="714"/>
      <c r="AU817" s="714"/>
      <c r="AV817" s="714"/>
      <c r="AW817" s="714"/>
      <c r="AX817" s="593"/>
      <c r="AY817" s="714"/>
      <c r="AZ817" s="714"/>
      <c r="BA817" s="714"/>
      <c r="BB817" s="714"/>
      <c r="BC817" s="714"/>
      <c r="BD817" s="593"/>
      <c r="BE817" s="714"/>
      <c r="BF817" s="714"/>
      <c r="BG817" s="714"/>
      <c r="BH817" s="714"/>
      <c r="BI817" s="714"/>
      <c r="BJ817" s="714"/>
      <c r="BK817" s="593"/>
      <c r="BL817" s="714"/>
      <c r="BM817" s="714"/>
      <c r="BN817" s="714"/>
      <c r="BO817" s="714"/>
      <c r="BP817" s="714"/>
      <c r="BQ817" s="593"/>
      <c r="BR817" s="593"/>
      <c r="BS817" s="714"/>
      <c r="BT817" s="714"/>
      <c r="BU817" s="714"/>
      <c r="BV817" s="714"/>
      <c r="BW817" s="593"/>
      <c r="BX817" s="714"/>
      <c r="BY817" s="714"/>
      <c r="BZ817" s="714"/>
      <c r="CA817" s="714"/>
      <c r="CB817" s="714"/>
      <c r="CC817" s="714"/>
      <c r="CD817" s="759"/>
      <c r="CE817" s="714"/>
      <c r="CF817" s="765"/>
      <c r="CG817" s="765"/>
      <c r="CH817" s="765"/>
      <c r="CI817" s="765"/>
      <c r="CJ817" s="765"/>
      <c r="CK817" s="765"/>
      <c r="CL817" s="714"/>
      <c r="CM817" s="714"/>
      <c r="CN817" s="714"/>
      <c r="CO817" s="714"/>
      <c r="CP817" s="714"/>
      <c r="CQ817" s="714"/>
      <c r="CR817" s="714"/>
      <c r="CS817" s="714"/>
      <c r="CT817" s="766"/>
      <c r="CU817" s="766"/>
      <c r="CV817" s="766"/>
    </row>
    <row r="818" ht="15.75" customHeight="1">
      <c r="A818" s="714"/>
      <c r="B818" s="760"/>
      <c r="C818" s="593"/>
      <c r="D818" s="593"/>
      <c r="E818" s="593"/>
      <c r="F818" s="593"/>
      <c r="G818" s="761"/>
      <c r="H818" s="761"/>
      <c r="I818" s="761"/>
      <c r="J818" s="761"/>
      <c r="K818" s="761"/>
      <c r="L818" s="761"/>
      <c r="M818" s="762"/>
      <c r="N818" s="714"/>
      <c r="O818" s="714"/>
      <c r="P818" s="714"/>
      <c r="Q818" s="714"/>
      <c r="R818" s="714"/>
      <c r="S818" s="714"/>
      <c r="T818" s="763"/>
      <c r="U818" s="714"/>
      <c r="V818" s="762"/>
      <c r="W818" s="714"/>
      <c r="X818" s="762"/>
      <c r="Y818" s="762"/>
      <c r="Z818" s="762"/>
      <c r="AA818" s="714"/>
      <c r="AB818" s="762"/>
      <c r="AC818" s="714"/>
      <c r="AD818" s="714"/>
      <c r="AE818" s="714"/>
      <c r="AF818" s="714"/>
      <c r="AG818" s="714"/>
      <c r="AH818" s="714"/>
      <c r="AI818" s="714"/>
      <c r="AJ818" s="714"/>
      <c r="AK818" s="714"/>
      <c r="AL818" s="761"/>
      <c r="AM818" s="762"/>
      <c r="AN818" s="762"/>
      <c r="AO818" s="761"/>
      <c r="AP818" s="761"/>
      <c r="AQ818" s="762"/>
      <c r="AR818" s="593"/>
      <c r="AS818" s="714"/>
      <c r="AT818" s="714"/>
      <c r="AU818" s="714"/>
      <c r="AV818" s="714"/>
      <c r="AW818" s="714"/>
      <c r="AX818" s="593"/>
      <c r="AY818" s="714"/>
      <c r="AZ818" s="714"/>
      <c r="BA818" s="714"/>
      <c r="BB818" s="714"/>
      <c r="BC818" s="714"/>
      <c r="BD818" s="593"/>
      <c r="BE818" s="714"/>
      <c r="BF818" s="714"/>
      <c r="BG818" s="714"/>
      <c r="BH818" s="714"/>
      <c r="BI818" s="714"/>
      <c r="BJ818" s="714"/>
      <c r="BK818" s="593"/>
      <c r="BL818" s="714"/>
      <c r="BM818" s="714"/>
      <c r="BN818" s="714"/>
      <c r="BO818" s="714"/>
      <c r="BP818" s="714"/>
      <c r="BQ818" s="593"/>
      <c r="BR818" s="593"/>
      <c r="BS818" s="714"/>
      <c r="BT818" s="714"/>
      <c r="BU818" s="714"/>
      <c r="BV818" s="714"/>
      <c r="BW818" s="593"/>
      <c r="BX818" s="714"/>
      <c r="BY818" s="714"/>
      <c r="BZ818" s="714"/>
      <c r="CA818" s="714"/>
      <c r="CB818" s="714"/>
      <c r="CC818" s="714"/>
      <c r="CD818" s="759"/>
      <c r="CE818" s="714"/>
      <c r="CF818" s="765"/>
      <c r="CG818" s="765"/>
      <c r="CH818" s="765"/>
      <c r="CI818" s="765"/>
      <c r="CJ818" s="765"/>
      <c r="CK818" s="765"/>
      <c r="CL818" s="714"/>
      <c r="CM818" s="714"/>
      <c r="CN818" s="714"/>
      <c r="CO818" s="714"/>
      <c r="CP818" s="714"/>
      <c r="CQ818" s="714"/>
      <c r="CR818" s="714"/>
      <c r="CS818" s="714"/>
      <c r="CT818" s="766"/>
      <c r="CU818" s="766"/>
      <c r="CV818" s="766"/>
    </row>
    <row r="819" ht="15.75" customHeight="1">
      <c r="A819" s="714"/>
      <c r="B819" s="760"/>
      <c r="C819" s="593"/>
      <c r="D819" s="593"/>
      <c r="E819" s="593"/>
      <c r="F819" s="593"/>
      <c r="G819" s="761"/>
      <c r="H819" s="761"/>
      <c r="I819" s="761"/>
      <c r="J819" s="761"/>
      <c r="K819" s="761"/>
      <c r="L819" s="761"/>
      <c r="M819" s="762"/>
      <c r="N819" s="714"/>
      <c r="O819" s="714"/>
      <c r="P819" s="714"/>
      <c r="Q819" s="714"/>
      <c r="R819" s="714"/>
      <c r="S819" s="714"/>
      <c r="T819" s="763"/>
      <c r="U819" s="714"/>
      <c r="V819" s="762"/>
      <c r="W819" s="714"/>
      <c r="X819" s="762"/>
      <c r="Y819" s="762"/>
      <c r="Z819" s="762"/>
      <c r="AA819" s="714"/>
      <c r="AB819" s="762"/>
      <c r="AC819" s="714"/>
      <c r="AD819" s="714"/>
      <c r="AE819" s="714"/>
      <c r="AF819" s="714"/>
      <c r="AG819" s="714"/>
      <c r="AH819" s="714"/>
      <c r="AI819" s="714"/>
      <c r="AJ819" s="714"/>
      <c r="AK819" s="714"/>
      <c r="AL819" s="761"/>
      <c r="AM819" s="762"/>
      <c r="AN819" s="762"/>
      <c r="AO819" s="761"/>
      <c r="AP819" s="761"/>
      <c r="AQ819" s="762"/>
      <c r="AR819" s="593"/>
      <c r="AS819" s="714"/>
      <c r="AT819" s="714"/>
      <c r="AU819" s="714"/>
      <c r="AV819" s="714"/>
      <c r="AW819" s="714"/>
      <c r="AX819" s="593"/>
      <c r="AY819" s="714"/>
      <c r="AZ819" s="714"/>
      <c r="BA819" s="714"/>
      <c r="BB819" s="714"/>
      <c r="BC819" s="714"/>
      <c r="BD819" s="593"/>
      <c r="BE819" s="714"/>
      <c r="BF819" s="714"/>
      <c r="BG819" s="714"/>
      <c r="BH819" s="714"/>
      <c r="BI819" s="714"/>
      <c r="BJ819" s="714"/>
      <c r="BK819" s="593"/>
      <c r="BL819" s="714"/>
      <c r="BM819" s="714"/>
      <c r="BN819" s="714"/>
      <c r="BO819" s="714"/>
      <c r="BP819" s="714"/>
      <c r="BQ819" s="593"/>
      <c r="BR819" s="593"/>
      <c r="BS819" s="714"/>
      <c r="BT819" s="714"/>
      <c r="BU819" s="714"/>
      <c r="BV819" s="714"/>
      <c r="BW819" s="593"/>
      <c r="BX819" s="714"/>
      <c r="BY819" s="714"/>
      <c r="BZ819" s="714"/>
      <c r="CA819" s="714"/>
      <c r="CB819" s="714"/>
      <c r="CC819" s="714"/>
      <c r="CD819" s="759"/>
      <c r="CE819" s="714"/>
      <c r="CF819" s="765"/>
      <c r="CG819" s="765"/>
      <c r="CH819" s="765"/>
      <c r="CI819" s="765"/>
      <c r="CJ819" s="765"/>
      <c r="CK819" s="765"/>
      <c r="CL819" s="714"/>
      <c r="CM819" s="714"/>
      <c r="CN819" s="714"/>
      <c r="CO819" s="714"/>
      <c r="CP819" s="714"/>
      <c r="CQ819" s="714"/>
      <c r="CR819" s="714"/>
      <c r="CS819" s="714"/>
      <c r="CT819" s="766"/>
      <c r="CU819" s="766"/>
      <c r="CV819" s="766"/>
    </row>
    <row r="820" ht="15.75" customHeight="1">
      <c r="A820" s="714"/>
      <c r="B820" s="760"/>
      <c r="C820" s="593"/>
      <c r="D820" s="593"/>
      <c r="E820" s="593"/>
      <c r="F820" s="593"/>
      <c r="G820" s="761"/>
      <c r="H820" s="761"/>
      <c r="I820" s="761"/>
      <c r="J820" s="761"/>
      <c r="K820" s="761"/>
      <c r="L820" s="761"/>
      <c r="M820" s="762"/>
      <c r="N820" s="714"/>
      <c r="O820" s="714"/>
      <c r="P820" s="714"/>
      <c r="Q820" s="714"/>
      <c r="R820" s="714"/>
      <c r="S820" s="714"/>
      <c r="T820" s="763"/>
      <c r="U820" s="714"/>
      <c r="V820" s="762"/>
      <c r="W820" s="714"/>
      <c r="X820" s="762"/>
      <c r="Y820" s="762"/>
      <c r="Z820" s="762"/>
      <c r="AA820" s="714"/>
      <c r="AB820" s="762"/>
      <c r="AC820" s="714"/>
      <c r="AD820" s="714"/>
      <c r="AE820" s="714"/>
      <c r="AF820" s="714"/>
      <c r="AG820" s="714"/>
      <c r="AH820" s="714"/>
      <c r="AI820" s="714"/>
      <c r="AJ820" s="714"/>
      <c r="AK820" s="714"/>
      <c r="AL820" s="761"/>
      <c r="AM820" s="762"/>
      <c r="AN820" s="762"/>
      <c r="AO820" s="761"/>
      <c r="AP820" s="761"/>
      <c r="AQ820" s="762"/>
      <c r="AR820" s="593"/>
      <c r="AS820" s="714"/>
      <c r="AT820" s="714"/>
      <c r="AU820" s="714"/>
      <c r="AV820" s="714"/>
      <c r="AW820" s="714"/>
      <c r="AX820" s="593"/>
      <c r="AY820" s="714"/>
      <c r="AZ820" s="714"/>
      <c r="BA820" s="714"/>
      <c r="BB820" s="714"/>
      <c r="BC820" s="714"/>
      <c r="BD820" s="593"/>
      <c r="BE820" s="714"/>
      <c r="BF820" s="714"/>
      <c r="BG820" s="714"/>
      <c r="BH820" s="714"/>
      <c r="BI820" s="714"/>
      <c r="BJ820" s="714"/>
      <c r="BK820" s="593"/>
      <c r="BL820" s="714"/>
      <c r="BM820" s="714"/>
      <c r="BN820" s="714"/>
      <c r="BO820" s="714"/>
      <c r="BP820" s="714"/>
      <c r="BQ820" s="593"/>
      <c r="BR820" s="593"/>
      <c r="BS820" s="714"/>
      <c r="BT820" s="714"/>
      <c r="BU820" s="714"/>
      <c r="BV820" s="714"/>
      <c r="BW820" s="593"/>
      <c r="BX820" s="714"/>
      <c r="BY820" s="714"/>
      <c r="BZ820" s="714"/>
      <c r="CA820" s="714"/>
      <c r="CB820" s="714"/>
      <c r="CC820" s="714"/>
      <c r="CD820" s="759"/>
      <c r="CE820" s="714"/>
      <c r="CF820" s="765"/>
      <c r="CG820" s="765"/>
      <c r="CH820" s="765"/>
      <c r="CI820" s="765"/>
      <c r="CJ820" s="765"/>
      <c r="CK820" s="765"/>
      <c r="CL820" s="714"/>
      <c r="CM820" s="714"/>
      <c r="CN820" s="714"/>
      <c r="CO820" s="714"/>
      <c r="CP820" s="714"/>
      <c r="CQ820" s="714"/>
      <c r="CR820" s="714"/>
      <c r="CS820" s="714"/>
      <c r="CT820" s="766"/>
      <c r="CU820" s="766"/>
      <c r="CV820" s="766"/>
    </row>
    <row r="821" ht="15.75" customHeight="1">
      <c r="A821" s="714"/>
      <c r="B821" s="760"/>
      <c r="C821" s="593"/>
      <c r="D821" s="593"/>
      <c r="E821" s="593"/>
      <c r="F821" s="593"/>
      <c r="G821" s="761"/>
      <c r="H821" s="761"/>
      <c r="I821" s="761"/>
      <c r="J821" s="761"/>
      <c r="K821" s="761"/>
      <c r="L821" s="761"/>
      <c r="M821" s="762"/>
      <c r="N821" s="714"/>
      <c r="O821" s="714"/>
      <c r="P821" s="714"/>
      <c r="Q821" s="714"/>
      <c r="R821" s="714"/>
      <c r="S821" s="714"/>
      <c r="T821" s="763"/>
      <c r="U821" s="714"/>
      <c r="V821" s="762"/>
      <c r="W821" s="714"/>
      <c r="X821" s="762"/>
      <c r="Y821" s="762"/>
      <c r="Z821" s="762"/>
      <c r="AA821" s="714"/>
      <c r="AB821" s="762"/>
      <c r="AC821" s="714"/>
      <c r="AD821" s="714"/>
      <c r="AE821" s="714"/>
      <c r="AF821" s="714"/>
      <c r="AG821" s="714"/>
      <c r="AH821" s="714"/>
      <c r="AI821" s="714"/>
      <c r="AJ821" s="714"/>
      <c r="AK821" s="714"/>
      <c r="AL821" s="761"/>
      <c r="AM821" s="762"/>
      <c r="AN821" s="762"/>
      <c r="AO821" s="761"/>
      <c r="AP821" s="761"/>
      <c r="AQ821" s="762"/>
      <c r="AR821" s="593"/>
      <c r="AS821" s="714"/>
      <c r="AT821" s="714"/>
      <c r="AU821" s="714"/>
      <c r="AV821" s="714"/>
      <c r="AW821" s="714"/>
      <c r="AX821" s="593"/>
      <c r="AY821" s="714"/>
      <c r="AZ821" s="714"/>
      <c r="BA821" s="714"/>
      <c r="BB821" s="714"/>
      <c r="BC821" s="714"/>
      <c r="BD821" s="593"/>
      <c r="BE821" s="714"/>
      <c r="BF821" s="714"/>
      <c r="BG821" s="714"/>
      <c r="BH821" s="714"/>
      <c r="BI821" s="714"/>
      <c r="BJ821" s="714"/>
      <c r="BK821" s="593"/>
      <c r="BL821" s="714"/>
      <c r="BM821" s="714"/>
      <c r="BN821" s="714"/>
      <c r="BO821" s="714"/>
      <c r="BP821" s="714"/>
      <c r="BQ821" s="593"/>
      <c r="BR821" s="593"/>
      <c r="BS821" s="714"/>
      <c r="BT821" s="714"/>
      <c r="BU821" s="714"/>
      <c r="BV821" s="714"/>
      <c r="BW821" s="593"/>
      <c r="BX821" s="714"/>
      <c r="BY821" s="714"/>
      <c r="BZ821" s="714"/>
      <c r="CA821" s="714"/>
      <c r="CB821" s="714"/>
      <c r="CC821" s="714"/>
      <c r="CD821" s="759"/>
      <c r="CE821" s="714"/>
      <c r="CF821" s="765"/>
      <c r="CG821" s="765"/>
      <c r="CH821" s="765"/>
      <c r="CI821" s="765"/>
      <c r="CJ821" s="765"/>
      <c r="CK821" s="765"/>
      <c r="CL821" s="714"/>
      <c r="CM821" s="714"/>
      <c r="CN821" s="714"/>
      <c r="CO821" s="714"/>
      <c r="CP821" s="714"/>
      <c r="CQ821" s="714"/>
      <c r="CR821" s="714"/>
      <c r="CS821" s="714"/>
      <c r="CT821" s="766"/>
      <c r="CU821" s="766"/>
      <c r="CV821" s="766"/>
    </row>
    <row r="822" ht="15.75" customHeight="1">
      <c r="A822" s="714"/>
      <c r="B822" s="760"/>
      <c r="C822" s="593"/>
      <c r="D822" s="593"/>
      <c r="E822" s="593"/>
      <c r="F822" s="593"/>
      <c r="G822" s="761"/>
      <c r="H822" s="761"/>
      <c r="I822" s="761"/>
      <c r="J822" s="761"/>
      <c r="K822" s="761"/>
      <c r="L822" s="761"/>
      <c r="M822" s="762"/>
      <c r="N822" s="714"/>
      <c r="O822" s="714"/>
      <c r="P822" s="714"/>
      <c r="Q822" s="714"/>
      <c r="R822" s="714"/>
      <c r="S822" s="714"/>
      <c r="T822" s="763"/>
      <c r="U822" s="714"/>
      <c r="V822" s="762"/>
      <c r="W822" s="714"/>
      <c r="X822" s="762"/>
      <c r="Y822" s="762"/>
      <c r="Z822" s="762"/>
      <c r="AA822" s="714"/>
      <c r="AB822" s="762"/>
      <c r="AC822" s="714"/>
      <c r="AD822" s="714"/>
      <c r="AE822" s="714"/>
      <c r="AF822" s="714"/>
      <c r="AG822" s="714"/>
      <c r="AH822" s="714"/>
      <c r="AI822" s="714"/>
      <c r="AJ822" s="714"/>
      <c r="AK822" s="714"/>
      <c r="AL822" s="761"/>
      <c r="AM822" s="762"/>
      <c r="AN822" s="762"/>
      <c r="AO822" s="761"/>
      <c r="AP822" s="761"/>
      <c r="AQ822" s="762"/>
      <c r="AR822" s="593"/>
      <c r="AS822" s="714"/>
      <c r="AT822" s="714"/>
      <c r="AU822" s="714"/>
      <c r="AV822" s="714"/>
      <c r="AW822" s="714"/>
      <c r="AX822" s="593"/>
      <c r="AY822" s="714"/>
      <c r="AZ822" s="714"/>
      <c r="BA822" s="714"/>
      <c r="BB822" s="714"/>
      <c r="BC822" s="714"/>
      <c r="BD822" s="593"/>
      <c r="BE822" s="714"/>
      <c r="BF822" s="714"/>
      <c r="BG822" s="714"/>
      <c r="BH822" s="714"/>
      <c r="BI822" s="714"/>
      <c r="BJ822" s="714"/>
      <c r="BK822" s="593"/>
      <c r="BL822" s="714"/>
      <c r="BM822" s="714"/>
      <c r="BN822" s="714"/>
      <c r="BO822" s="714"/>
      <c r="BP822" s="714"/>
      <c r="BQ822" s="593"/>
      <c r="BR822" s="593"/>
      <c r="BS822" s="714"/>
      <c r="BT822" s="714"/>
      <c r="BU822" s="714"/>
      <c r="BV822" s="714"/>
      <c r="BW822" s="593"/>
      <c r="BX822" s="714"/>
      <c r="BY822" s="714"/>
      <c r="BZ822" s="714"/>
      <c r="CA822" s="714"/>
      <c r="CB822" s="714"/>
      <c r="CC822" s="714"/>
      <c r="CD822" s="759"/>
      <c r="CE822" s="714"/>
      <c r="CF822" s="765"/>
      <c r="CG822" s="765"/>
      <c r="CH822" s="765"/>
      <c r="CI822" s="765"/>
      <c r="CJ822" s="765"/>
      <c r="CK822" s="765"/>
      <c r="CL822" s="714"/>
      <c r="CM822" s="714"/>
      <c r="CN822" s="714"/>
      <c r="CO822" s="714"/>
      <c r="CP822" s="714"/>
      <c r="CQ822" s="714"/>
      <c r="CR822" s="714"/>
      <c r="CS822" s="714"/>
      <c r="CT822" s="766"/>
      <c r="CU822" s="766"/>
      <c r="CV822" s="766"/>
    </row>
    <row r="823" ht="15.75" customHeight="1">
      <c r="A823" s="714"/>
      <c r="B823" s="760"/>
      <c r="C823" s="593"/>
      <c r="D823" s="593"/>
      <c r="E823" s="593"/>
      <c r="F823" s="593"/>
      <c r="G823" s="761"/>
      <c r="H823" s="761"/>
      <c r="I823" s="761"/>
      <c r="J823" s="761"/>
      <c r="K823" s="761"/>
      <c r="L823" s="761"/>
      <c r="M823" s="762"/>
      <c r="N823" s="714"/>
      <c r="O823" s="714"/>
      <c r="P823" s="714"/>
      <c r="Q823" s="714"/>
      <c r="R823" s="714"/>
      <c r="S823" s="714"/>
      <c r="T823" s="763"/>
      <c r="U823" s="714"/>
      <c r="V823" s="762"/>
      <c r="W823" s="714"/>
      <c r="X823" s="762"/>
      <c r="Y823" s="762"/>
      <c r="Z823" s="762"/>
      <c r="AA823" s="714"/>
      <c r="AB823" s="762"/>
      <c r="AC823" s="714"/>
      <c r="AD823" s="714"/>
      <c r="AE823" s="714"/>
      <c r="AF823" s="714"/>
      <c r="AG823" s="714"/>
      <c r="AH823" s="714"/>
      <c r="AI823" s="714"/>
      <c r="AJ823" s="714"/>
      <c r="AK823" s="714"/>
      <c r="AL823" s="761"/>
      <c r="AM823" s="762"/>
      <c r="AN823" s="762"/>
      <c r="AO823" s="761"/>
      <c r="AP823" s="761"/>
      <c r="AQ823" s="762"/>
      <c r="AR823" s="593"/>
      <c r="AS823" s="714"/>
      <c r="AT823" s="714"/>
      <c r="AU823" s="714"/>
      <c r="AV823" s="714"/>
      <c r="AW823" s="714"/>
      <c r="AX823" s="593"/>
      <c r="AY823" s="714"/>
      <c r="AZ823" s="714"/>
      <c r="BA823" s="714"/>
      <c r="BB823" s="714"/>
      <c r="BC823" s="714"/>
      <c r="BD823" s="593"/>
      <c r="BE823" s="714"/>
      <c r="BF823" s="714"/>
      <c r="BG823" s="714"/>
      <c r="BH823" s="714"/>
      <c r="BI823" s="714"/>
      <c r="BJ823" s="714"/>
      <c r="BK823" s="593"/>
      <c r="BL823" s="714"/>
      <c r="BM823" s="714"/>
      <c r="BN823" s="714"/>
      <c r="BO823" s="714"/>
      <c r="BP823" s="714"/>
      <c r="BQ823" s="593"/>
      <c r="BR823" s="593"/>
      <c r="BS823" s="714"/>
      <c r="BT823" s="714"/>
      <c r="BU823" s="714"/>
      <c r="BV823" s="714"/>
      <c r="BW823" s="593"/>
      <c r="BX823" s="714"/>
      <c r="BY823" s="714"/>
      <c r="BZ823" s="714"/>
      <c r="CA823" s="714"/>
      <c r="CB823" s="714"/>
      <c r="CC823" s="714"/>
      <c r="CD823" s="759"/>
      <c r="CE823" s="714"/>
      <c r="CF823" s="765"/>
      <c r="CG823" s="765"/>
      <c r="CH823" s="765"/>
      <c r="CI823" s="765"/>
      <c r="CJ823" s="765"/>
      <c r="CK823" s="765"/>
      <c r="CL823" s="714"/>
      <c r="CM823" s="714"/>
      <c r="CN823" s="714"/>
      <c r="CO823" s="714"/>
      <c r="CP823" s="714"/>
      <c r="CQ823" s="714"/>
      <c r="CR823" s="714"/>
      <c r="CS823" s="714"/>
      <c r="CT823" s="766"/>
      <c r="CU823" s="766"/>
      <c r="CV823" s="766"/>
    </row>
    <row r="824" ht="15.75" customHeight="1">
      <c r="A824" s="714"/>
      <c r="B824" s="760"/>
      <c r="C824" s="593"/>
      <c r="D824" s="593"/>
      <c r="E824" s="593"/>
      <c r="F824" s="593"/>
      <c r="G824" s="761"/>
      <c r="H824" s="761"/>
      <c r="I824" s="761"/>
      <c r="J824" s="761"/>
      <c r="K824" s="761"/>
      <c r="L824" s="761"/>
      <c r="M824" s="762"/>
      <c r="N824" s="714"/>
      <c r="O824" s="714"/>
      <c r="P824" s="714"/>
      <c r="Q824" s="714"/>
      <c r="R824" s="714"/>
      <c r="S824" s="714"/>
      <c r="T824" s="763"/>
      <c r="U824" s="714"/>
      <c r="V824" s="762"/>
      <c r="W824" s="714"/>
      <c r="X824" s="762"/>
      <c r="Y824" s="762"/>
      <c r="Z824" s="762"/>
      <c r="AA824" s="714"/>
      <c r="AB824" s="762"/>
      <c r="AC824" s="714"/>
      <c r="AD824" s="714"/>
      <c r="AE824" s="714"/>
      <c r="AF824" s="714"/>
      <c r="AG824" s="714"/>
      <c r="AH824" s="714"/>
      <c r="AI824" s="714"/>
      <c r="AJ824" s="714"/>
      <c r="AK824" s="714"/>
      <c r="AL824" s="761"/>
      <c r="AM824" s="762"/>
      <c r="AN824" s="762"/>
      <c r="AO824" s="761"/>
      <c r="AP824" s="761"/>
      <c r="AQ824" s="762"/>
      <c r="AR824" s="593"/>
      <c r="AS824" s="714"/>
      <c r="AT824" s="714"/>
      <c r="AU824" s="714"/>
      <c r="AV824" s="714"/>
      <c r="AW824" s="714"/>
      <c r="AX824" s="593"/>
      <c r="AY824" s="714"/>
      <c r="AZ824" s="714"/>
      <c r="BA824" s="714"/>
      <c r="BB824" s="714"/>
      <c r="BC824" s="714"/>
      <c r="BD824" s="593"/>
      <c r="BE824" s="714"/>
      <c r="BF824" s="714"/>
      <c r="BG824" s="714"/>
      <c r="BH824" s="714"/>
      <c r="BI824" s="714"/>
      <c r="BJ824" s="714"/>
      <c r="BK824" s="593"/>
      <c r="BL824" s="714"/>
      <c r="BM824" s="714"/>
      <c r="BN824" s="714"/>
      <c r="BO824" s="714"/>
      <c r="BP824" s="714"/>
      <c r="BQ824" s="593"/>
      <c r="BR824" s="593"/>
      <c r="BS824" s="714"/>
      <c r="BT824" s="714"/>
      <c r="BU824" s="714"/>
      <c r="BV824" s="714"/>
      <c r="BW824" s="593"/>
      <c r="BX824" s="714"/>
      <c r="BY824" s="714"/>
      <c r="BZ824" s="714"/>
      <c r="CA824" s="714"/>
      <c r="CB824" s="714"/>
      <c r="CC824" s="714"/>
      <c r="CD824" s="759"/>
      <c r="CE824" s="714"/>
      <c r="CF824" s="765"/>
      <c r="CG824" s="765"/>
      <c r="CH824" s="765"/>
      <c r="CI824" s="765"/>
      <c r="CJ824" s="765"/>
      <c r="CK824" s="765"/>
      <c r="CL824" s="714"/>
      <c r="CM824" s="714"/>
      <c r="CN824" s="714"/>
      <c r="CO824" s="714"/>
      <c r="CP824" s="714"/>
      <c r="CQ824" s="714"/>
      <c r="CR824" s="714"/>
      <c r="CS824" s="714"/>
      <c r="CT824" s="766"/>
      <c r="CU824" s="766"/>
      <c r="CV824" s="766"/>
    </row>
    <row r="825" ht="15.75" customHeight="1">
      <c r="A825" s="714"/>
      <c r="B825" s="760"/>
      <c r="C825" s="593"/>
      <c r="D825" s="593"/>
      <c r="E825" s="593"/>
      <c r="F825" s="593"/>
      <c r="G825" s="761"/>
      <c r="H825" s="761"/>
      <c r="I825" s="761"/>
      <c r="J825" s="761"/>
      <c r="K825" s="761"/>
      <c r="L825" s="761"/>
      <c r="M825" s="762"/>
      <c r="N825" s="714"/>
      <c r="O825" s="714"/>
      <c r="P825" s="714"/>
      <c r="Q825" s="714"/>
      <c r="R825" s="714"/>
      <c r="S825" s="714"/>
      <c r="T825" s="763"/>
      <c r="U825" s="714"/>
      <c r="V825" s="762"/>
      <c r="W825" s="714"/>
      <c r="X825" s="762"/>
      <c r="Y825" s="762"/>
      <c r="Z825" s="762"/>
      <c r="AA825" s="714"/>
      <c r="AB825" s="762"/>
      <c r="AC825" s="714"/>
      <c r="AD825" s="714"/>
      <c r="AE825" s="714"/>
      <c r="AF825" s="714"/>
      <c r="AG825" s="714"/>
      <c r="AH825" s="714"/>
      <c r="AI825" s="714"/>
      <c r="AJ825" s="714"/>
      <c r="AK825" s="714"/>
      <c r="AL825" s="761"/>
      <c r="AM825" s="762"/>
      <c r="AN825" s="762"/>
      <c r="AO825" s="761"/>
      <c r="AP825" s="761"/>
      <c r="AQ825" s="762"/>
      <c r="AR825" s="593"/>
      <c r="AS825" s="714"/>
      <c r="AT825" s="714"/>
      <c r="AU825" s="714"/>
      <c r="AV825" s="714"/>
      <c r="AW825" s="714"/>
      <c r="AX825" s="593"/>
      <c r="AY825" s="714"/>
      <c r="AZ825" s="714"/>
      <c r="BA825" s="714"/>
      <c r="BB825" s="714"/>
      <c r="BC825" s="714"/>
      <c r="BD825" s="593"/>
      <c r="BE825" s="714"/>
      <c r="BF825" s="714"/>
      <c r="BG825" s="714"/>
      <c r="BH825" s="714"/>
      <c r="BI825" s="714"/>
      <c r="BJ825" s="714"/>
      <c r="BK825" s="593"/>
      <c r="BL825" s="714"/>
      <c r="BM825" s="714"/>
      <c r="BN825" s="714"/>
      <c r="BO825" s="714"/>
      <c r="BP825" s="714"/>
      <c r="BQ825" s="593"/>
      <c r="BR825" s="593"/>
      <c r="BS825" s="714"/>
      <c r="BT825" s="714"/>
      <c r="BU825" s="714"/>
      <c r="BV825" s="714"/>
      <c r="BW825" s="593"/>
      <c r="BX825" s="714"/>
      <c r="BY825" s="714"/>
      <c r="BZ825" s="714"/>
      <c r="CA825" s="714"/>
      <c r="CB825" s="714"/>
      <c r="CC825" s="714"/>
      <c r="CD825" s="759"/>
      <c r="CE825" s="714"/>
      <c r="CF825" s="765"/>
      <c r="CG825" s="765"/>
      <c r="CH825" s="765"/>
      <c r="CI825" s="765"/>
      <c r="CJ825" s="765"/>
      <c r="CK825" s="765"/>
      <c r="CL825" s="714"/>
      <c r="CM825" s="714"/>
      <c r="CN825" s="714"/>
      <c r="CO825" s="714"/>
      <c r="CP825" s="714"/>
      <c r="CQ825" s="714"/>
      <c r="CR825" s="714"/>
      <c r="CS825" s="714"/>
      <c r="CT825" s="766"/>
      <c r="CU825" s="766"/>
      <c r="CV825" s="766"/>
    </row>
    <row r="826" ht="15.75" customHeight="1">
      <c r="A826" s="714"/>
      <c r="B826" s="760"/>
      <c r="C826" s="593"/>
      <c r="D826" s="593"/>
      <c r="E826" s="593"/>
      <c r="F826" s="593"/>
      <c r="G826" s="761"/>
      <c r="H826" s="761"/>
      <c r="I826" s="761"/>
      <c r="J826" s="761"/>
      <c r="K826" s="761"/>
      <c r="L826" s="761"/>
      <c r="M826" s="762"/>
      <c r="N826" s="714"/>
      <c r="O826" s="714"/>
      <c r="P826" s="714"/>
      <c r="Q826" s="714"/>
      <c r="R826" s="714"/>
      <c r="S826" s="714"/>
      <c r="T826" s="763"/>
      <c r="U826" s="714"/>
      <c r="V826" s="762"/>
      <c r="W826" s="714"/>
      <c r="X826" s="762"/>
      <c r="Y826" s="762"/>
      <c r="Z826" s="762"/>
      <c r="AA826" s="714"/>
      <c r="AB826" s="762"/>
      <c r="AC826" s="714"/>
      <c r="AD826" s="714"/>
      <c r="AE826" s="714"/>
      <c r="AF826" s="714"/>
      <c r="AG826" s="714"/>
      <c r="AH826" s="714"/>
      <c r="AI826" s="714"/>
      <c r="AJ826" s="714"/>
      <c r="AK826" s="714"/>
      <c r="AL826" s="761"/>
      <c r="AM826" s="762"/>
      <c r="AN826" s="762"/>
      <c r="AO826" s="761"/>
      <c r="AP826" s="761"/>
      <c r="AQ826" s="762"/>
      <c r="AR826" s="593"/>
      <c r="AS826" s="714"/>
      <c r="AT826" s="714"/>
      <c r="AU826" s="714"/>
      <c r="AV826" s="714"/>
      <c r="AW826" s="714"/>
      <c r="AX826" s="593"/>
      <c r="AY826" s="714"/>
      <c r="AZ826" s="714"/>
      <c r="BA826" s="714"/>
      <c r="BB826" s="714"/>
      <c r="BC826" s="714"/>
      <c r="BD826" s="593"/>
      <c r="BE826" s="714"/>
      <c r="BF826" s="714"/>
      <c r="BG826" s="714"/>
      <c r="BH826" s="714"/>
      <c r="BI826" s="714"/>
      <c r="BJ826" s="714"/>
      <c r="BK826" s="593"/>
      <c r="BL826" s="714"/>
      <c r="BM826" s="714"/>
      <c r="BN826" s="714"/>
      <c r="BO826" s="714"/>
      <c r="BP826" s="714"/>
      <c r="BQ826" s="593"/>
      <c r="BR826" s="593"/>
      <c r="BS826" s="714"/>
      <c r="BT826" s="714"/>
      <c r="BU826" s="714"/>
      <c r="BV826" s="714"/>
      <c r="BW826" s="593"/>
      <c r="BX826" s="714"/>
      <c r="BY826" s="714"/>
      <c r="BZ826" s="714"/>
      <c r="CA826" s="714"/>
      <c r="CB826" s="714"/>
      <c r="CC826" s="714"/>
      <c r="CD826" s="759"/>
      <c r="CE826" s="714"/>
      <c r="CF826" s="765"/>
      <c r="CG826" s="765"/>
      <c r="CH826" s="765"/>
      <c r="CI826" s="765"/>
      <c r="CJ826" s="765"/>
      <c r="CK826" s="765"/>
      <c r="CL826" s="714"/>
      <c r="CM826" s="714"/>
      <c r="CN826" s="714"/>
      <c r="CO826" s="714"/>
      <c r="CP826" s="714"/>
      <c r="CQ826" s="714"/>
      <c r="CR826" s="714"/>
      <c r="CS826" s="714"/>
      <c r="CT826" s="766"/>
      <c r="CU826" s="766"/>
      <c r="CV826" s="766"/>
    </row>
    <row r="827" ht="15.75" customHeight="1">
      <c r="A827" s="714"/>
      <c r="B827" s="760"/>
      <c r="C827" s="593"/>
      <c r="D827" s="593"/>
      <c r="E827" s="593"/>
      <c r="F827" s="593"/>
      <c r="G827" s="761"/>
      <c r="H827" s="761"/>
      <c r="I827" s="761"/>
      <c r="J827" s="761"/>
      <c r="K827" s="761"/>
      <c r="L827" s="761"/>
      <c r="M827" s="762"/>
      <c r="N827" s="714"/>
      <c r="O827" s="714"/>
      <c r="P827" s="714"/>
      <c r="Q827" s="714"/>
      <c r="R827" s="714"/>
      <c r="S827" s="714"/>
      <c r="T827" s="763"/>
      <c r="U827" s="714"/>
      <c r="V827" s="762"/>
      <c r="W827" s="714"/>
      <c r="X827" s="762"/>
      <c r="Y827" s="762"/>
      <c r="Z827" s="762"/>
      <c r="AA827" s="714"/>
      <c r="AB827" s="762"/>
      <c r="AC827" s="714"/>
      <c r="AD827" s="714"/>
      <c r="AE827" s="714"/>
      <c r="AF827" s="714"/>
      <c r="AG827" s="714"/>
      <c r="AH827" s="714"/>
      <c r="AI827" s="714"/>
      <c r="AJ827" s="714"/>
      <c r="AK827" s="714"/>
      <c r="AL827" s="761"/>
      <c r="AM827" s="762"/>
      <c r="AN827" s="762"/>
      <c r="AO827" s="761"/>
      <c r="AP827" s="761"/>
      <c r="AQ827" s="762"/>
      <c r="AR827" s="593"/>
      <c r="AS827" s="714"/>
      <c r="AT827" s="714"/>
      <c r="AU827" s="714"/>
      <c r="AV827" s="714"/>
      <c r="AW827" s="714"/>
      <c r="AX827" s="593"/>
      <c r="AY827" s="714"/>
      <c r="AZ827" s="714"/>
      <c r="BA827" s="714"/>
      <c r="BB827" s="714"/>
      <c r="BC827" s="714"/>
      <c r="BD827" s="593"/>
      <c r="BE827" s="714"/>
      <c r="BF827" s="714"/>
      <c r="BG827" s="714"/>
      <c r="BH827" s="714"/>
      <c r="BI827" s="714"/>
      <c r="BJ827" s="714"/>
      <c r="BK827" s="593"/>
      <c r="BL827" s="714"/>
      <c r="BM827" s="714"/>
      <c r="BN827" s="714"/>
      <c r="BO827" s="714"/>
      <c r="BP827" s="714"/>
      <c r="BQ827" s="593"/>
      <c r="BR827" s="593"/>
      <c r="BS827" s="714"/>
      <c r="BT827" s="714"/>
      <c r="BU827" s="714"/>
      <c r="BV827" s="714"/>
      <c r="BW827" s="593"/>
      <c r="BX827" s="714"/>
      <c r="BY827" s="714"/>
      <c r="BZ827" s="714"/>
      <c r="CA827" s="714"/>
      <c r="CB827" s="714"/>
      <c r="CC827" s="714"/>
      <c r="CD827" s="759"/>
      <c r="CE827" s="714"/>
      <c r="CF827" s="765"/>
      <c r="CG827" s="765"/>
      <c r="CH827" s="765"/>
      <c r="CI827" s="765"/>
      <c r="CJ827" s="765"/>
      <c r="CK827" s="765"/>
      <c r="CL827" s="714"/>
      <c r="CM827" s="714"/>
      <c r="CN827" s="714"/>
      <c r="CO827" s="714"/>
      <c r="CP827" s="714"/>
      <c r="CQ827" s="714"/>
      <c r="CR827" s="714"/>
      <c r="CS827" s="714"/>
      <c r="CT827" s="766"/>
      <c r="CU827" s="766"/>
      <c r="CV827" s="766"/>
    </row>
    <row r="828" ht="15.75" customHeight="1">
      <c r="A828" s="714"/>
      <c r="B828" s="760"/>
      <c r="C828" s="593"/>
      <c r="D828" s="593"/>
      <c r="E828" s="593"/>
      <c r="F828" s="593"/>
      <c r="G828" s="761"/>
      <c r="H828" s="761"/>
      <c r="I828" s="761"/>
      <c r="J828" s="761"/>
      <c r="K828" s="761"/>
      <c r="L828" s="761"/>
      <c r="M828" s="762"/>
      <c r="N828" s="714"/>
      <c r="O828" s="714"/>
      <c r="P828" s="714"/>
      <c r="Q828" s="714"/>
      <c r="R828" s="714"/>
      <c r="S828" s="714"/>
      <c r="T828" s="763"/>
      <c r="U828" s="714"/>
      <c r="V828" s="762"/>
      <c r="W828" s="714"/>
      <c r="X828" s="762"/>
      <c r="Y828" s="762"/>
      <c r="Z828" s="762"/>
      <c r="AA828" s="714"/>
      <c r="AB828" s="762"/>
      <c r="AC828" s="714"/>
      <c r="AD828" s="714"/>
      <c r="AE828" s="714"/>
      <c r="AF828" s="714"/>
      <c r="AG828" s="714"/>
      <c r="AH828" s="714"/>
      <c r="AI828" s="714"/>
      <c r="AJ828" s="714"/>
      <c r="AK828" s="714"/>
      <c r="AL828" s="761"/>
      <c r="AM828" s="762"/>
      <c r="AN828" s="762"/>
      <c r="AO828" s="761"/>
      <c r="AP828" s="761"/>
      <c r="AQ828" s="762"/>
      <c r="AR828" s="593"/>
      <c r="AS828" s="714"/>
      <c r="AT828" s="714"/>
      <c r="AU828" s="714"/>
      <c r="AV828" s="714"/>
      <c r="AW828" s="714"/>
      <c r="AX828" s="593"/>
      <c r="AY828" s="714"/>
      <c r="AZ828" s="714"/>
      <c r="BA828" s="714"/>
      <c r="BB828" s="714"/>
      <c r="BC828" s="714"/>
      <c r="BD828" s="593"/>
      <c r="BE828" s="714"/>
      <c r="BF828" s="714"/>
      <c r="BG828" s="714"/>
      <c r="BH828" s="714"/>
      <c r="BI828" s="714"/>
      <c r="BJ828" s="714"/>
      <c r="BK828" s="593"/>
      <c r="BL828" s="714"/>
      <c r="BM828" s="714"/>
      <c r="BN828" s="714"/>
      <c r="BO828" s="714"/>
      <c r="BP828" s="714"/>
      <c r="BQ828" s="593"/>
      <c r="BR828" s="593"/>
      <c r="BS828" s="714"/>
      <c r="BT828" s="714"/>
      <c r="BU828" s="714"/>
      <c r="BV828" s="714"/>
      <c r="BW828" s="593"/>
      <c r="BX828" s="714"/>
      <c r="BY828" s="714"/>
      <c r="BZ828" s="714"/>
      <c r="CA828" s="714"/>
      <c r="CB828" s="714"/>
      <c r="CC828" s="714"/>
      <c r="CD828" s="759"/>
      <c r="CE828" s="714"/>
      <c r="CF828" s="765"/>
      <c r="CG828" s="765"/>
      <c r="CH828" s="765"/>
      <c r="CI828" s="765"/>
      <c r="CJ828" s="765"/>
      <c r="CK828" s="765"/>
      <c r="CL828" s="714"/>
      <c r="CM828" s="714"/>
      <c r="CN828" s="714"/>
      <c r="CO828" s="714"/>
      <c r="CP828" s="714"/>
      <c r="CQ828" s="714"/>
      <c r="CR828" s="714"/>
      <c r="CS828" s="714"/>
      <c r="CT828" s="766"/>
      <c r="CU828" s="766"/>
      <c r="CV828" s="766"/>
    </row>
    <row r="829" ht="15.75" customHeight="1">
      <c r="A829" s="714"/>
      <c r="B829" s="760"/>
      <c r="C829" s="593"/>
      <c r="D829" s="593"/>
      <c r="E829" s="593"/>
      <c r="F829" s="593"/>
      <c r="G829" s="761"/>
      <c r="H829" s="761"/>
      <c r="I829" s="761"/>
      <c r="J829" s="761"/>
      <c r="K829" s="761"/>
      <c r="L829" s="761"/>
      <c r="M829" s="762"/>
      <c r="N829" s="714"/>
      <c r="O829" s="714"/>
      <c r="P829" s="714"/>
      <c r="Q829" s="714"/>
      <c r="R829" s="714"/>
      <c r="S829" s="714"/>
      <c r="T829" s="763"/>
      <c r="U829" s="714"/>
      <c r="V829" s="762"/>
      <c r="W829" s="714"/>
      <c r="X829" s="762"/>
      <c r="Y829" s="762"/>
      <c r="Z829" s="762"/>
      <c r="AA829" s="714"/>
      <c r="AB829" s="762"/>
      <c r="AC829" s="714"/>
      <c r="AD829" s="714"/>
      <c r="AE829" s="714"/>
      <c r="AF829" s="714"/>
      <c r="AG829" s="714"/>
      <c r="AH829" s="714"/>
      <c r="AI829" s="714"/>
      <c r="AJ829" s="714"/>
      <c r="AK829" s="714"/>
      <c r="AL829" s="761"/>
      <c r="AM829" s="762"/>
      <c r="AN829" s="762"/>
      <c r="AO829" s="761"/>
      <c r="AP829" s="761"/>
      <c r="AQ829" s="762"/>
      <c r="AR829" s="593"/>
      <c r="AS829" s="714"/>
      <c r="AT829" s="714"/>
      <c r="AU829" s="714"/>
      <c r="AV829" s="714"/>
      <c r="AW829" s="714"/>
      <c r="AX829" s="593"/>
      <c r="AY829" s="714"/>
      <c r="AZ829" s="714"/>
      <c r="BA829" s="714"/>
      <c r="BB829" s="714"/>
      <c r="BC829" s="714"/>
      <c r="BD829" s="593"/>
      <c r="BE829" s="714"/>
      <c r="BF829" s="714"/>
      <c r="BG829" s="714"/>
      <c r="BH829" s="714"/>
      <c r="BI829" s="714"/>
      <c r="BJ829" s="714"/>
      <c r="BK829" s="593"/>
      <c r="BL829" s="714"/>
      <c r="BM829" s="714"/>
      <c r="BN829" s="714"/>
      <c r="BO829" s="714"/>
      <c r="BP829" s="714"/>
      <c r="BQ829" s="593"/>
      <c r="BR829" s="593"/>
      <c r="BS829" s="714"/>
      <c r="BT829" s="714"/>
      <c r="BU829" s="714"/>
      <c r="BV829" s="714"/>
      <c r="BW829" s="593"/>
      <c r="BX829" s="714"/>
      <c r="BY829" s="714"/>
      <c r="BZ829" s="714"/>
      <c r="CA829" s="714"/>
      <c r="CB829" s="714"/>
      <c r="CC829" s="714"/>
      <c r="CD829" s="759"/>
      <c r="CE829" s="714"/>
      <c r="CF829" s="765"/>
      <c r="CG829" s="765"/>
      <c r="CH829" s="765"/>
      <c r="CI829" s="765"/>
      <c r="CJ829" s="765"/>
      <c r="CK829" s="765"/>
      <c r="CL829" s="714"/>
      <c r="CM829" s="714"/>
      <c r="CN829" s="714"/>
      <c r="CO829" s="714"/>
      <c r="CP829" s="714"/>
      <c r="CQ829" s="714"/>
      <c r="CR829" s="714"/>
      <c r="CS829" s="714"/>
      <c r="CT829" s="766"/>
      <c r="CU829" s="766"/>
      <c r="CV829" s="766"/>
    </row>
    <row r="830" ht="15.75" customHeight="1">
      <c r="A830" s="714"/>
      <c r="B830" s="760"/>
      <c r="C830" s="593"/>
      <c r="D830" s="593"/>
      <c r="E830" s="593"/>
      <c r="F830" s="593"/>
      <c r="G830" s="761"/>
      <c r="H830" s="761"/>
      <c r="I830" s="761"/>
      <c r="J830" s="761"/>
      <c r="K830" s="761"/>
      <c r="L830" s="761"/>
      <c r="M830" s="762"/>
      <c r="N830" s="714"/>
      <c r="O830" s="714"/>
      <c r="P830" s="714"/>
      <c r="Q830" s="714"/>
      <c r="R830" s="714"/>
      <c r="S830" s="714"/>
      <c r="T830" s="763"/>
      <c r="U830" s="714"/>
      <c r="V830" s="762"/>
      <c r="W830" s="714"/>
      <c r="X830" s="762"/>
      <c r="Y830" s="762"/>
      <c r="Z830" s="762"/>
      <c r="AA830" s="714"/>
      <c r="AB830" s="762"/>
      <c r="AC830" s="714"/>
      <c r="AD830" s="714"/>
      <c r="AE830" s="714"/>
      <c r="AF830" s="714"/>
      <c r="AG830" s="714"/>
      <c r="AH830" s="714"/>
      <c r="AI830" s="714"/>
      <c r="AJ830" s="714"/>
      <c r="AK830" s="714"/>
      <c r="AL830" s="761"/>
      <c r="AM830" s="762"/>
      <c r="AN830" s="762"/>
      <c r="AO830" s="761"/>
      <c r="AP830" s="761"/>
      <c r="AQ830" s="762"/>
      <c r="AR830" s="593"/>
      <c r="AS830" s="714"/>
      <c r="AT830" s="714"/>
      <c r="AU830" s="714"/>
      <c r="AV830" s="714"/>
      <c r="AW830" s="714"/>
      <c r="AX830" s="593"/>
      <c r="AY830" s="714"/>
      <c r="AZ830" s="714"/>
      <c r="BA830" s="714"/>
      <c r="BB830" s="714"/>
      <c r="BC830" s="714"/>
      <c r="BD830" s="593"/>
      <c r="BE830" s="714"/>
      <c r="BF830" s="714"/>
      <c r="BG830" s="714"/>
      <c r="BH830" s="714"/>
      <c r="BI830" s="714"/>
      <c r="BJ830" s="714"/>
      <c r="BK830" s="593"/>
      <c r="BL830" s="714"/>
      <c r="BM830" s="714"/>
      <c r="BN830" s="714"/>
      <c r="BO830" s="714"/>
      <c r="BP830" s="714"/>
      <c r="BQ830" s="593"/>
      <c r="BR830" s="593"/>
      <c r="BS830" s="714"/>
      <c r="BT830" s="714"/>
      <c r="BU830" s="714"/>
      <c r="BV830" s="714"/>
      <c r="BW830" s="593"/>
      <c r="BX830" s="714"/>
      <c r="BY830" s="714"/>
      <c r="BZ830" s="714"/>
      <c r="CA830" s="714"/>
      <c r="CB830" s="714"/>
      <c r="CC830" s="714"/>
      <c r="CD830" s="759"/>
      <c r="CE830" s="714"/>
      <c r="CF830" s="765"/>
      <c r="CG830" s="765"/>
      <c r="CH830" s="765"/>
      <c r="CI830" s="765"/>
      <c r="CJ830" s="765"/>
      <c r="CK830" s="765"/>
      <c r="CL830" s="714"/>
      <c r="CM830" s="714"/>
      <c r="CN830" s="714"/>
      <c r="CO830" s="714"/>
      <c r="CP830" s="714"/>
      <c r="CQ830" s="714"/>
      <c r="CR830" s="714"/>
      <c r="CS830" s="714"/>
      <c r="CT830" s="766"/>
      <c r="CU830" s="766"/>
      <c r="CV830" s="766"/>
    </row>
    <row r="831" ht="15.75" customHeight="1">
      <c r="A831" s="714"/>
      <c r="B831" s="760"/>
      <c r="C831" s="593"/>
      <c r="D831" s="593"/>
      <c r="E831" s="593"/>
      <c r="F831" s="593"/>
      <c r="G831" s="761"/>
      <c r="H831" s="761"/>
      <c r="I831" s="761"/>
      <c r="J831" s="761"/>
      <c r="K831" s="761"/>
      <c r="L831" s="761"/>
      <c r="M831" s="762"/>
      <c r="N831" s="714"/>
      <c r="O831" s="714"/>
      <c r="P831" s="714"/>
      <c r="Q831" s="714"/>
      <c r="R831" s="714"/>
      <c r="S831" s="714"/>
      <c r="T831" s="763"/>
      <c r="U831" s="714"/>
      <c r="V831" s="762"/>
      <c r="W831" s="714"/>
      <c r="X831" s="762"/>
      <c r="Y831" s="762"/>
      <c r="Z831" s="762"/>
      <c r="AA831" s="714"/>
      <c r="AB831" s="762"/>
      <c r="AC831" s="714"/>
      <c r="AD831" s="714"/>
      <c r="AE831" s="714"/>
      <c r="AF831" s="714"/>
      <c r="AG831" s="714"/>
      <c r="AH831" s="714"/>
      <c r="AI831" s="714"/>
      <c r="AJ831" s="714"/>
      <c r="AK831" s="714"/>
      <c r="AL831" s="761"/>
      <c r="AM831" s="762"/>
      <c r="AN831" s="762"/>
      <c r="AO831" s="761"/>
      <c r="AP831" s="761"/>
      <c r="AQ831" s="762"/>
      <c r="AR831" s="593"/>
      <c r="AS831" s="714"/>
      <c r="AT831" s="714"/>
      <c r="AU831" s="714"/>
      <c r="AV831" s="714"/>
      <c r="AW831" s="714"/>
      <c r="AX831" s="593"/>
      <c r="AY831" s="714"/>
      <c r="AZ831" s="714"/>
      <c r="BA831" s="714"/>
      <c r="BB831" s="714"/>
      <c r="BC831" s="714"/>
      <c r="BD831" s="593"/>
      <c r="BE831" s="714"/>
      <c r="BF831" s="714"/>
      <c r="BG831" s="714"/>
      <c r="BH831" s="714"/>
      <c r="BI831" s="714"/>
      <c r="BJ831" s="714"/>
      <c r="BK831" s="593"/>
      <c r="BL831" s="714"/>
      <c r="BM831" s="714"/>
      <c r="BN831" s="714"/>
      <c r="BO831" s="714"/>
      <c r="BP831" s="714"/>
      <c r="BQ831" s="593"/>
      <c r="BR831" s="593"/>
      <c r="BS831" s="714"/>
      <c r="BT831" s="714"/>
      <c r="BU831" s="714"/>
      <c r="BV831" s="714"/>
      <c r="BW831" s="593"/>
      <c r="BX831" s="714"/>
      <c r="BY831" s="714"/>
      <c r="BZ831" s="714"/>
      <c r="CA831" s="714"/>
      <c r="CB831" s="714"/>
      <c r="CC831" s="714"/>
      <c r="CD831" s="759"/>
      <c r="CE831" s="714"/>
      <c r="CF831" s="765"/>
      <c r="CG831" s="765"/>
      <c r="CH831" s="765"/>
      <c r="CI831" s="765"/>
      <c r="CJ831" s="765"/>
      <c r="CK831" s="765"/>
      <c r="CL831" s="714"/>
      <c r="CM831" s="714"/>
      <c r="CN831" s="714"/>
      <c r="CO831" s="714"/>
      <c r="CP831" s="714"/>
      <c r="CQ831" s="714"/>
      <c r="CR831" s="714"/>
      <c r="CS831" s="714"/>
      <c r="CT831" s="766"/>
      <c r="CU831" s="766"/>
      <c r="CV831" s="766"/>
    </row>
    <row r="832" ht="15.75" customHeight="1">
      <c r="A832" s="714"/>
      <c r="B832" s="760"/>
      <c r="C832" s="593"/>
      <c r="D832" s="593"/>
      <c r="E832" s="593"/>
      <c r="F832" s="593"/>
      <c r="G832" s="761"/>
      <c r="H832" s="761"/>
      <c r="I832" s="761"/>
      <c r="J832" s="761"/>
      <c r="K832" s="761"/>
      <c r="L832" s="761"/>
      <c r="M832" s="762"/>
      <c r="N832" s="714"/>
      <c r="O832" s="714"/>
      <c r="P832" s="714"/>
      <c r="Q832" s="714"/>
      <c r="R832" s="714"/>
      <c r="S832" s="714"/>
      <c r="T832" s="763"/>
      <c r="U832" s="714"/>
      <c r="V832" s="762"/>
      <c r="W832" s="714"/>
      <c r="X832" s="762"/>
      <c r="Y832" s="762"/>
      <c r="Z832" s="762"/>
      <c r="AA832" s="714"/>
      <c r="AB832" s="762"/>
      <c r="AC832" s="714"/>
      <c r="AD832" s="714"/>
      <c r="AE832" s="714"/>
      <c r="AF832" s="714"/>
      <c r="AG832" s="714"/>
      <c r="AH832" s="714"/>
      <c r="AI832" s="714"/>
      <c r="AJ832" s="714"/>
      <c r="AK832" s="714"/>
      <c r="AL832" s="761"/>
      <c r="AM832" s="762"/>
      <c r="AN832" s="762"/>
      <c r="AO832" s="761"/>
      <c r="AP832" s="761"/>
      <c r="AQ832" s="762"/>
      <c r="AR832" s="593"/>
      <c r="AS832" s="714"/>
      <c r="AT832" s="714"/>
      <c r="AU832" s="714"/>
      <c r="AV832" s="714"/>
      <c r="AW832" s="714"/>
      <c r="AX832" s="593"/>
      <c r="AY832" s="714"/>
      <c r="AZ832" s="714"/>
      <c r="BA832" s="714"/>
      <c r="BB832" s="714"/>
      <c r="BC832" s="714"/>
      <c r="BD832" s="593"/>
      <c r="BE832" s="714"/>
      <c r="BF832" s="714"/>
      <c r="BG832" s="714"/>
      <c r="BH832" s="714"/>
      <c r="BI832" s="714"/>
      <c r="BJ832" s="714"/>
      <c r="BK832" s="593"/>
      <c r="BL832" s="714"/>
      <c r="BM832" s="714"/>
      <c r="BN832" s="714"/>
      <c r="BO832" s="714"/>
      <c r="BP832" s="714"/>
      <c r="BQ832" s="593"/>
      <c r="BR832" s="593"/>
      <c r="BS832" s="714"/>
      <c r="BT832" s="714"/>
      <c r="BU832" s="714"/>
      <c r="BV832" s="714"/>
      <c r="BW832" s="593"/>
      <c r="BX832" s="714"/>
      <c r="BY832" s="714"/>
      <c r="BZ832" s="714"/>
      <c r="CA832" s="714"/>
      <c r="CB832" s="714"/>
      <c r="CC832" s="714"/>
      <c r="CD832" s="759"/>
      <c r="CE832" s="714"/>
      <c r="CF832" s="765"/>
      <c r="CG832" s="765"/>
      <c r="CH832" s="765"/>
      <c r="CI832" s="765"/>
      <c r="CJ832" s="765"/>
      <c r="CK832" s="765"/>
      <c r="CL832" s="714"/>
      <c r="CM832" s="714"/>
      <c r="CN832" s="714"/>
      <c r="CO832" s="714"/>
      <c r="CP832" s="714"/>
      <c r="CQ832" s="714"/>
      <c r="CR832" s="714"/>
      <c r="CS832" s="714"/>
      <c r="CT832" s="766"/>
      <c r="CU832" s="766"/>
      <c r="CV832" s="766"/>
    </row>
    <row r="833" ht="15.75" customHeight="1">
      <c r="A833" s="714"/>
      <c r="B833" s="760"/>
      <c r="C833" s="593"/>
      <c r="D833" s="593"/>
      <c r="E833" s="593"/>
      <c r="F833" s="593"/>
      <c r="G833" s="761"/>
      <c r="H833" s="761"/>
      <c r="I833" s="761"/>
      <c r="J833" s="761"/>
      <c r="K833" s="761"/>
      <c r="L833" s="761"/>
      <c r="M833" s="762"/>
      <c r="N833" s="714"/>
      <c r="O833" s="714"/>
      <c r="P833" s="714"/>
      <c r="Q833" s="714"/>
      <c r="R833" s="714"/>
      <c r="S833" s="714"/>
      <c r="T833" s="763"/>
      <c r="U833" s="714"/>
      <c r="V833" s="762"/>
      <c r="W833" s="714"/>
      <c r="X833" s="762"/>
      <c r="Y833" s="762"/>
      <c r="Z833" s="762"/>
      <c r="AA833" s="714"/>
      <c r="AB833" s="762"/>
      <c r="AC833" s="714"/>
      <c r="AD833" s="714"/>
      <c r="AE833" s="714"/>
      <c r="AF833" s="714"/>
      <c r="AG833" s="714"/>
      <c r="AH833" s="714"/>
      <c r="AI833" s="714"/>
      <c r="AJ833" s="714"/>
      <c r="AK833" s="714"/>
      <c r="AL833" s="761"/>
      <c r="AM833" s="762"/>
      <c r="AN833" s="762"/>
      <c r="AO833" s="761"/>
      <c r="AP833" s="761"/>
      <c r="AQ833" s="762"/>
      <c r="AR833" s="593"/>
      <c r="AS833" s="714"/>
      <c r="AT833" s="714"/>
      <c r="AU833" s="714"/>
      <c r="AV833" s="714"/>
      <c r="AW833" s="714"/>
      <c r="AX833" s="593"/>
      <c r="AY833" s="714"/>
      <c r="AZ833" s="714"/>
      <c r="BA833" s="714"/>
      <c r="BB833" s="714"/>
      <c r="BC833" s="714"/>
      <c r="BD833" s="593"/>
      <c r="BE833" s="714"/>
      <c r="BF833" s="714"/>
      <c r="BG833" s="714"/>
      <c r="BH833" s="714"/>
      <c r="BI833" s="714"/>
      <c r="BJ833" s="714"/>
      <c r="BK833" s="593"/>
      <c r="BL833" s="714"/>
      <c r="BM833" s="714"/>
      <c r="BN833" s="714"/>
      <c r="BO833" s="714"/>
      <c r="BP833" s="714"/>
      <c r="BQ833" s="593"/>
      <c r="BR833" s="593"/>
      <c r="BS833" s="714"/>
      <c r="BT833" s="714"/>
      <c r="BU833" s="714"/>
      <c r="BV833" s="714"/>
      <c r="BW833" s="593"/>
      <c r="BX833" s="714"/>
      <c r="BY833" s="714"/>
      <c r="BZ833" s="714"/>
      <c r="CA833" s="714"/>
      <c r="CB833" s="714"/>
      <c r="CC833" s="714"/>
      <c r="CD833" s="759"/>
      <c r="CE833" s="714"/>
      <c r="CF833" s="765"/>
      <c r="CG833" s="765"/>
      <c r="CH833" s="765"/>
      <c r="CI833" s="765"/>
      <c r="CJ833" s="765"/>
      <c r="CK833" s="765"/>
      <c r="CL833" s="714"/>
      <c r="CM833" s="714"/>
      <c r="CN833" s="714"/>
      <c r="CO833" s="714"/>
      <c r="CP833" s="714"/>
      <c r="CQ833" s="714"/>
      <c r="CR833" s="714"/>
      <c r="CS833" s="714"/>
      <c r="CT833" s="766"/>
      <c r="CU833" s="766"/>
      <c r="CV833" s="766"/>
    </row>
    <row r="834" ht="15.75" customHeight="1">
      <c r="A834" s="714"/>
      <c r="B834" s="760"/>
      <c r="C834" s="593"/>
      <c r="D834" s="593"/>
      <c r="E834" s="593"/>
      <c r="F834" s="593"/>
      <c r="G834" s="761"/>
      <c r="H834" s="761"/>
      <c r="I834" s="761"/>
      <c r="J834" s="761"/>
      <c r="K834" s="761"/>
      <c r="L834" s="761"/>
      <c r="M834" s="762"/>
      <c r="N834" s="714"/>
      <c r="O834" s="714"/>
      <c r="P834" s="714"/>
      <c r="Q834" s="714"/>
      <c r="R834" s="714"/>
      <c r="S834" s="714"/>
      <c r="T834" s="763"/>
      <c r="U834" s="714"/>
      <c r="V834" s="762"/>
      <c r="W834" s="714"/>
      <c r="X834" s="762"/>
      <c r="Y834" s="762"/>
      <c r="Z834" s="762"/>
      <c r="AA834" s="714"/>
      <c r="AB834" s="762"/>
      <c r="AC834" s="714"/>
      <c r="AD834" s="714"/>
      <c r="AE834" s="714"/>
      <c r="AF834" s="714"/>
      <c r="AG834" s="714"/>
      <c r="AH834" s="714"/>
      <c r="AI834" s="714"/>
      <c r="AJ834" s="714"/>
      <c r="AK834" s="714"/>
      <c r="AL834" s="761"/>
      <c r="AM834" s="762"/>
      <c r="AN834" s="762"/>
      <c r="AO834" s="761"/>
      <c r="AP834" s="761"/>
      <c r="AQ834" s="762"/>
      <c r="AR834" s="593"/>
      <c r="AS834" s="714"/>
      <c r="AT834" s="714"/>
      <c r="AU834" s="714"/>
      <c r="AV834" s="714"/>
      <c r="AW834" s="714"/>
      <c r="AX834" s="593"/>
      <c r="AY834" s="714"/>
      <c r="AZ834" s="714"/>
      <c r="BA834" s="714"/>
      <c r="BB834" s="714"/>
      <c r="BC834" s="714"/>
      <c r="BD834" s="593"/>
      <c r="BE834" s="714"/>
      <c r="BF834" s="714"/>
      <c r="BG834" s="714"/>
      <c r="BH834" s="714"/>
      <c r="BI834" s="714"/>
      <c r="BJ834" s="714"/>
      <c r="BK834" s="593"/>
      <c r="BL834" s="714"/>
      <c r="BM834" s="714"/>
      <c r="BN834" s="714"/>
      <c r="BO834" s="714"/>
      <c r="BP834" s="714"/>
      <c r="BQ834" s="593"/>
      <c r="BR834" s="593"/>
      <c r="BS834" s="714"/>
      <c r="BT834" s="714"/>
      <c r="BU834" s="714"/>
      <c r="BV834" s="714"/>
      <c r="BW834" s="593"/>
      <c r="BX834" s="714"/>
      <c r="BY834" s="714"/>
      <c r="BZ834" s="714"/>
      <c r="CA834" s="714"/>
      <c r="CB834" s="714"/>
      <c r="CC834" s="714"/>
      <c r="CD834" s="759"/>
      <c r="CE834" s="714"/>
      <c r="CF834" s="765"/>
      <c r="CG834" s="765"/>
      <c r="CH834" s="765"/>
      <c r="CI834" s="765"/>
      <c r="CJ834" s="765"/>
      <c r="CK834" s="765"/>
      <c r="CL834" s="714"/>
      <c r="CM834" s="714"/>
      <c r="CN834" s="714"/>
      <c r="CO834" s="714"/>
      <c r="CP834" s="714"/>
      <c r="CQ834" s="714"/>
      <c r="CR834" s="714"/>
      <c r="CS834" s="714"/>
      <c r="CT834" s="766"/>
      <c r="CU834" s="766"/>
      <c r="CV834" s="766"/>
    </row>
    <row r="835" ht="15.75" customHeight="1">
      <c r="A835" s="714"/>
      <c r="B835" s="760"/>
      <c r="C835" s="593"/>
      <c r="D835" s="593"/>
      <c r="E835" s="593"/>
      <c r="F835" s="593"/>
      <c r="G835" s="761"/>
      <c r="H835" s="761"/>
      <c r="I835" s="761"/>
      <c r="J835" s="761"/>
      <c r="K835" s="761"/>
      <c r="L835" s="761"/>
      <c r="M835" s="762"/>
      <c r="N835" s="714"/>
      <c r="O835" s="714"/>
      <c r="P835" s="714"/>
      <c r="Q835" s="714"/>
      <c r="R835" s="714"/>
      <c r="S835" s="714"/>
      <c r="T835" s="763"/>
      <c r="U835" s="714"/>
      <c r="V835" s="762"/>
      <c r="W835" s="714"/>
      <c r="X835" s="762"/>
      <c r="Y835" s="762"/>
      <c r="Z835" s="762"/>
      <c r="AA835" s="714"/>
      <c r="AB835" s="762"/>
      <c r="AC835" s="714"/>
      <c r="AD835" s="714"/>
      <c r="AE835" s="714"/>
      <c r="AF835" s="714"/>
      <c r="AG835" s="714"/>
      <c r="AH835" s="714"/>
      <c r="AI835" s="714"/>
      <c r="AJ835" s="714"/>
      <c r="AK835" s="714"/>
      <c r="AL835" s="761"/>
      <c r="AM835" s="762"/>
      <c r="AN835" s="762"/>
      <c r="AO835" s="761"/>
      <c r="AP835" s="761"/>
      <c r="AQ835" s="762"/>
      <c r="AR835" s="593"/>
      <c r="AS835" s="714"/>
      <c r="AT835" s="714"/>
      <c r="AU835" s="714"/>
      <c r="AV835" s="714"/>
      <c r="AW835" s="714"/>
      <c r="AX835" s="593"/>
      <c r="AY835" s="714"/>
      <c r="AZ835" s="714"/>
      <c r="BA835" s="714"/>
      <c r="BB835" s="714"/>
      <c r="BC835" s="714"/>
      <c r="BD835" s="593"/>
      <c r="BE835" s="714"/>
      <c r="BF835" s="714"/>
      <c r="BG835" s="714"/>
      <c r="BH835" s="714"/>
      <c r="BI835" s="714"/>
      <c r="BJ835" s="714"/>
      <c r="BK835" s="593"/>
      <c r="BL835" s="714"/>
      <c r="BM835" s="714"/>
      <c r="BN835" s="714"/>
      <c r="BO835" s="714"/>
      <c r="BP835" s="714"/>
      <c r="BQ835" s="593"/>
      <c r="BR835" s="593"/>
      <c r="BS835" s="714"/>
      <c r="BT835" s="714"/>
      <c r="BU835" s="714"/>
      <c r="BV835" s="714"/>
      <c r="BW835" s="593"/>
      <c r="BX835" s="714"/>
      <c r="BY835" s="714"/>
      <c r="BZ835" s="714"/>
      <c r="CA835" s="714"/>
      <c r="CB835" s="714"/>
      <c r="CC835" s="714"/>
      <c r="CD835" s="759"/>
      <c r="CE835" s="714"/>
      <c r="CF835" s="765"/>
      <c r="CG835" s="765"/>
      <c r="CH835" s="765"/>
      <c r="CI835" s="765"/>
      <c r="CJ835" s="765"/>
      <c r="CK835" s="765"/>
      <c r="CL835" s="714"/>
      <c r="CM835" s="714"/>
      <c r="CN835" s="714"/>
      <c r="CO835" s="714"/>
      <c r="CP835" s="714"/>
      <c r="CQ835" s="714"/>
      <c r="CR835" s="714"/>
      <c r="CS835" s="714"/>
      <c r="CT835" s="766"/>
      <c r="CU835" s="766"/>
      <c r="CV835" s="766"/>
    </row>
    <row r="836" ht="15.75" customHeight="1">
      <c r="A836" s="714"/>
      <c r="B836" s="760"/>
      <c r="C836" s="593"/>
      <c r="D836" s="593"/>
      <c r="E836" s="593"/>
      <c r="F836" s="593"/>
      <c r="G836" s="761"/>
      <c r="H836" s="761"/>
      <c r="I836" s="761"/>
      <c r="J836" s="761"/>
      <c r="K836" s="761"/>
      <c r="L836" s="761"/>
      <c r="M836" s="762"/>
      <c r="N836" s="714"/>
      <c r="O836" s="714"/>
      <c r="P836" s="714"/>
      <c r="Q836" s="714"/>
      <c r="R836" s="714"/>
      <c r="S836" s="714"/>
      <c r="T836" s="763"/>
      <c r="U836" s="714"/>
      <c r="V836" s="762"/>
      <c r="W836" s="714"/>
      <c r="X836" s="762"/>
      <c r="Y836" s="762"/>
      <c r="Z836" s="762"/>
      <c r="AA836" s="714"/>
      <c r="AB836" s="762"/>
      <c r="AC836" s="714"/>
      <c r="AD836" s="714"/>
      <c r="AE836" s="714"/>
      <c r="AF836" s="714"/>
      <c r="AG836" s="714"/>
      <c r="AH836" s="714"/>
      <c r="AI836" s="714"/>
      <c r="AJ836" s="714"/>
      <c r="AK836" s="714"/>
      <c r="AL836" s="761"/>
      <c r="AM836" s="762"/>
      <c r="AN836" s="762"/>
      <c r="AO836" s="761"/>
      <c r="AP836" s="761"/>
      <c r="AQ836" s="762"/>
      <c r="AR836" s="593"/>
      <c r="AS836" s="714"/>
      <c r="AT836" s="714"/>
      <c r="AU836" s="714"/>
      <c r="AV836" s="714"/>
      <c r="AW836" s="714"/>
      <c r="AX836" s="593"/>
      <c r="AY836" s="714"/>
      <c r="AZ836" s="714"/>
      <c r="BA836" s="714"/>
      <c r="BB836" s="714"/>
      <c r="BC836" s="714"/>
      <c r="BD836" s="593"/>
      <c r="BE836" s="714"/>
      <c r="BF836" s="714"/>
      <c r="BG836" s="714"/>
      <c r="BH836" s="714"/>
      <c r="BI836" s="714"/>
      <c r="BJ836" s="714"/>
      <c r="BK836" s="593"/>
      <c r="BL836" s="714"/>
      <c r="BM836" s="714"/>
      <c r="BN836" s="714"/>
      <c r="BO836" s="714"/>
      <c r="BP836" s="714"/>
      <c r="BQ836" s="593"/>
      <c r="BR836" s="593"/>
      <c r="BS836" s="714"/>
      <c r="BT836" s="714"/>
      <c r="BU836" s="714"/>
      <c r="BV836" s="714"/>
      <c r="BW836" s="593"/>
      <c r="BX836" s="714"/>
      <c r="BY836" s="714"/>
      <c r="BZ836" s="714"/>
      <c r="CA836" s="714"/>
      <c r="CB836" s="714"/>
      <c r="CC836" s="714"/>
      <c r="CD836" s="759"/>
      <c r="CE836" s="714"/>
      <c r="CF836" s="765"/>
      <c r="CG836" s="765"/>
      <c r="CH836" s="765"/>
      <c r="CI836" s="765"/>
      <c r="CJ836" s="765"/>
      <c r="CK836" s="765"/>
      <c r="CL836" s="714"/>
      <c r="CM836" s="714"/>
      <c r="CN836" s="714"/>
      <c r="CO836" s="714"/>
      <c r="CP836" s="714"/>
      <c r="CQ836" s="714"/>
      <c r="CR836" s="714"/>
      <c r="CS836" s="714"/>
      <c r="CT836" s="766"/>
      <c r="CU836" s="766"/>
      <c r="CV836" s="766"/>
    </row>
    <row r="837" ht="15.75" customHeight="1">
      <c r="A837" s="714"/>
      <c r="B837" s="760"/>
      <c r="C837" s="593"/>
      <c r="D837" s="593"/>
      <c r="E837" s="593"/>
      <c r="F837" s="593"/>
      <c r="G837" s="761"/>
      <c r="H837" s="761"/>
      <c r="I837" s="761"/>
      <c r="J837" s="761"/>
      <c r="K837" s="761"/>
      <c r="L837" s="761"/>
      <c r="M837" s="762"/>
      <c r="N837" s="714"/>
      <c r="O837" s="714"/>
      <c r="P837" s="714"/>
      <c r="Q837" s="714"/>
      <c r="R837" s="714"/>
      <c r="S837" s="714"/>
      <c r="T837" s="763"/>
      <c r="U837" s="714"/>
      <c r="V837" s="762"/>
      <c r="W837" s="714"/>
      <c r="X837" s="762"/>
      <c r="Y837" s="762"/>
      <c r="Z837" s="762"/>
      <c r="AA837" s="714"/>
      <c r="AB837" s="762"/>
      <c r="AC837" s="714"/>
      <c r="AD837" s="714"/>
      <c r="AE837" s="714"/>
      <c r="AF837" s="714"/>
      <c r="AG837" s="714"/>
      <c r="AH837" s="714"/>
      <c r="AI837" s="714"/>
      <c r="AJ837" s="714"/>
      <c r="AK837" s="714"/>
      <c r="AL837" s="761"/>
      <c r="AM837" s="762"/>
      <c r="AN837" s="762"/>
      <c r="AO837" s="761"/>
      <c r="AP837" s="761"/>
      <c r="AQ837" s="762"/>
      <c r="AR837" s="593"/>
      <c r="AS837" s="714"/>
      <c r="AT837" s="714"/>
      <c r="AU837" s="714"/>
      <c r="AV837" s="714"/>
      <c r="AW837" s="714"/>
      <c r="AX837" s="593"/>
      <c r="AY837" s="714"/>
      <c r="AZ837" s="714"/>
      <c r="BA837" s="714"/>
      <c r="BB837" s="714"/>
      <c r="BC837" s="714"/>
      <c r="BD837" s="593"/>
      <c r="BE837" s="714"/>
      <c r="BF837" s="714"/>
      <c r="BG837" s="714"/>
      <c r="BH837" s="714"/>
      <c r="BI837" s="714"/>
      <c r="BJ837" s="714"/>
      <c r="BK837" s="593"/>
      <c r="BL837" s="714"/>
      <c r="BM837" s="714"/>
      <c r="BN837" s="714"/>
      <c r="BO837" s="714"/>
      <c r="BP837" s="714"/>
      <c r="BQ837" s="593"/>
      <c r="BR837" s="593"/>
      <c r="BS837" s="714"/>
      <c r="BT837" s="714"/>
      <c r="BU837" s="714"/>
      <c r="BV837" s="714"/>
      <c r="BW837" s="593"/>
      <c r="BX837" s="714"/>
      <c r="BY837" s="714"/>
      <c r="BZ837" s="714"/>
      <c r="CA837" s="714"/>
      <c r="CB837" s="714"/>
      <c r="CC837" s="714"/>
      <c r="CD837" s="759"/>
      <c r="CE837" s="714"/>
      <c r="CF837" s="765"/>
      <c r="CG837" s="765"/>
      <c r="CH837" s="765"/>
      <c r="CI837" s="765"/>
      <c r="CJ837" s="765"/>
      <c r="CK837" s="765"/>
      <c r="CL837" s="714"/>
      <c r="CM837" s="714"/>
      <c r="CN837" s="714"/>
      <c r="CO837" s="714"/>
      <c r="CP837" s="714"/>
      <c r="CQ837" s="714"/>
      <c r="CR837" s="714"/>
      <c r="CS837" s="714"/>
      <c r="CT837" s="766"/>
      <c r="CU837" s="766"/>
      <c r="CV837" s="766"/>
    </row>
    <row r="838" ht="15.75" customHeight="1">
      <c r="A838" s="714"/>
      <c r="B838" s="760"/>
      <c r="C838" s="593"/>
      <c r="D838" s="593"/>
      <c r="E838" s="593"/>
      <c r="F838" s="593"/>
      <c r="G838" s="761"/>
      <c r="H838" s="761"/>
      <c r="I838" s="761"/>
      <c r="J838" s="761"/>
      <c r="K838" s="761"/>
      <c r="L838" s="761"/>
      <c r="M838" s="762"/>
      <c r="N838" s="714"/>
      <c r="O838" s="714"/>
      <c r="P838" s="714"/>
      <c r="Q838" s="714"/>
      <c r="R838" s="714"/>
      <c r="S838" s="714"/>
      <c r="T838" s="763"/>
      <c r="U838" s="714"/>
      <c r="V838" s="762"/>
      <c r="W838" s="714"/>
      <c r="X838" s="762"/>
      <c r="Y838" s="762"/>
      <c r="Z838" s="762"/>
      <c r="AA838" s="714"/>
      <c r="AB838" s="762"/>
      <c r="AC838" s="714"/>
      <c r="AD838" s="714"/>
      <c r="AE838" s="714"/>
      <c r="AF838" s="714"/>
      <c r="AG838" s="714"/>
      <c r="AH838" s="714"/>
      <c r="AI838" s="714"/>
      <c r="AJ838" s="714"/>
      <c r="AK838" s="714"/>
      <c r="AL838" s="761"/>
      <c r="AM838" s="762"/>
      <c r="AN838" s="762"/>
      <c r="AO838" s="761"/>
      <c r="AP838" s="761"/>
      <c r="AQ838" s="762"/>
      <c r="AR838" s="593"/>
      <c r="AS838" s="714"/>
      <c r="AT838" s="714"/>
      <c r="AU838" s="714"/>
      <c r="AV838" s="714"/>
      <c r="AW838" s="714"/>
      <c r="AX838" s="593"/>
      <c r="AY838" s="714"/>
      <c r="AZ838" s="714"/>
      <c r="BA838" s="714"/>
      <c r="BB838" s="714"/>
      <c r="BC838" s="714"/>
      <c r="BD838" s="593"/>
      <c r="BE838" s="714"/>
      <c r="BF838" s="714"/>
      <c r="BG838" s="714"/>
      <c r="BH838" s="714"/>
      <c r="BI838" s="714"/>
      <c r="BJ838" s="714"/>
      <c r="BK838" s="593"/>
      <c r="BL838" s="714"/>
      <c r="BM838" s="714"/>
      <c r="BN838" s="714"/>
      <c r="BO838" s="714"/>
      <c r="BP838" s="714"/>
      <c r="BQ838" s="593"/>
      <c r="BR838" s="593"/>
      <c r="BS838" s="714"/>
      <c r="BT838" s="714"/>
      <c r="BU838" s="714"/>
      <c r="BV838" s="714"/>
      <c r="BW838" s="593"/>
      <c r="BX838" s="714"/>
      <c r="BY838" s="714"/>
      <c r="BZ838" s="714"/>
      <c r="CA838" s="714"/>
      <c r="CB838" s="714"/>
      <c r="CC838" s="714"/>
      <c r="CD838" s="759"/>
      <c r="CE838" s="714"/>
      <c r="CF838" s="765"/>
      <c r="CG838" s="765"/>
      <c r="CH838" s="765"/>
      <c r="CI838" s="765"/>
      <c r="CJ838" s="765"/>
      <c r="CK838" s="765"/>
      <c r="CL838" s="714"/>
      <c r="CM838" s="714"/>
      <c r="CN838" s="714"/>
      <c r="CO838" s="714"/>
      <c r="CP838" s="714"/>
      <c r="CQ838" s="714"/>
      <c r="CR838" s="714"/>
      <c r="CS838" s="714"/>
      <c r="CT838" s="766"/>
      <c r="CU838" s="766"/>
      <c r="CV838" s="766"/>
    </row>
    <row r="839" ht="15.75" customHeight="1">
      <c r="A839" s="714"/>
      <c r="B839" s="760"/>
      <c r="C839" s="593"/>
      <c r="D839" s="593"/>
      <c r="E839" s="593"/>
      <c r="F839" s="593"/>
      <c r="G839" s="761"/>
      <c r="H839" s="761"/>
      <c r="I839" s="761"/>
      <c r="J839" s="761"/>
      <c r="K839" s="761"/>
      <c r="L839" s="761"/>
      <c r="M839" s="762"/>
      <c r="N839" s="714"/>
      <c r="O839" s="714"/>
      <c r="P839" s="714"/>
      <c r="Q839" s="714"/>
      <c r="R839" s="714"/>
      <c r="S839" s="714"/>
      <c r="T839" s="763"/>
      <c r="U839" s="714"/>
      <c r="V839" s="762"/>
      <c r="W839" s="714"/>
      <c r="X839" s="762"/>
      <c r="Y839" s="762"/>
      <c r="Z839" s="762"/>
      <c r="AA839" s="714"/>
      <c r="AB839" s="762"/>
      <c r="AC839" s="714"/>
      <c r="AD839" s="714"/>
      <c r="AE839" s="714"/>
      <c r="AF839" s="714"/>
      <c r="AG839" s="714"/>
      <c r="AH839" s="714"/>
      <c r="AI839" s="714"/>
      <c r="AJ839" s="714"/>
      <c r="AK839" s="714"/>
      <c r="AL839" s="761"/>
      <c r="AM839" s="762"/>
      <c r="AN839" s="762"/>
      <c r="AO839" s="761"/>
      <c r="AP839" s="761"/>
      <c r="AQ839" s="762"/>
      <c r="AR839" s="593"/>
      <c r="AS839" s="714"/>
      <c r="AT839" s="714"/>
      <c r="AU839" s="714"/>
      <c r="AV839" s="714"/>
      <c r="AW839" s="714"/>
      <c r="AX839" s="593"/>
      <c r="AY839" s="714"/>
      <c r="AZ839" s="714"/>
      <c r="BA839" s="714"/>
      <c r="BB839" s="714"/>
      <c r="BC839" s="714"/>
      <c r="BD839" s="593"/>
      <c r="BE839" s="714"/>
      <c r="BF839" s="714"/>
      <c r="BG839" s="714"/>
      <c r="BH839" s="714"/>
      <c r="BI839" s="714"/>
      <c r="BJ839" s="714"/>
      <c r="BK839" s="593"/>
      <c r="BL839" s="714"/>
      <c r="BM839" s="714"/>
      <c r="BN839" s="714"/>
      <c r="BO839" s="714"/>
      <c r="BP839" s="714"/>
      <c r="BQ839" s="593"/>
      <c r="BR839" s="593"/>
      <c r="BS839" s="714"/>
      <c r="BT839" s="714"/>
      <c r="BU839" s="714"/>
      <c r="BV839" s="714"/>
      <c r="BW839" s="593"/>
      <c r="BX839" s="714"/>
      <c r="BY839" s="714"/>
      <c r="BZ839" s="714"/>
      <c r="CA839" s="714"/>
      <c r="CB839" s="714"/>
      <c r="CC839" s="714"/>
      <c r="CD839" s="759"/>
      <c r="CE839" s="714"/>
      <c r="CF839" s="765"/>
      <c r="CG839" s="765"/>
      <c r="CH839" s="765"/>
      <c r="CI839" s="765"/>
      <c r="CJ839" s="765"/>
      <c r="CK839" s="765"/>
      <c r="CL839" s="714"/>
      <c r="CM839" s="714"/>
      <c r="CN839" s="714"/>
      <c r="CO839" s="714"/>
      <c r="CP839" s="714"/>
      <c r="CQ839" s="714"/>
      <c r="CR839" s="714"/>
      <c r="CS839" s="714"/>
      <c r="CT839" s="766"/>
      <c r="CU839" s="766"/>
      <c r="CV839" s="766"/>
    </row>
    <row r="840" ht="15.75" customHeight="1">
      <c r="A840" s="714"/>
      <c r="B840" s="760"/>
      <c r="C840" s="593"/>
      <c r="D840" s="593"/>
      <c r="E840" s="593"/>
      <c r="F840" s="593"/>
      <c r="G840" s="761"/>
      <c r="H840" s="761"/>
      <c r="I840" s="761"/>
      <c r="J840" s="761"/>
      <c r="K840" s="761"/>
      <c r="L840" s="761"/>
      <c r="M840" s="762"/>
      <c r="N840" s="714"/>
      <c r="O840" s="714"/>
      <c r="P840" s="714"/>
      <c r="Q840" s="714"/>
      <c r="R840" s="714"/>
      <c r="S840" s="714"/>
      <c r="T840" s="763"/>
      <c r="U840" s="714"/>
      <c r="V840" s="762"/>
      <c r="W840" s="714"/>
      <c r="X840" s="762"/>
      <c r="Y840" s="762"/>
      <c r="Z840" s="762"/>
      <c r="AA840" s="714"/>
      <c r="AB840" s="762"/>
      <c r="AC840" s="714"/>
      <c r="AD840" s="714"/>
      <c r="AE840" s="714"/>
      <c r="AF840" s="714"/>
      <c r="AG840" s="714"/>
      <c r="AH840" s="714"/>
      <c r="AI840" s="714"/>
      <c r="AJ840" s="714"/>
      <c r="AK840" s="714"/>
      <c r="AL840" s="761"/>
      <c r="AM840" s="762"/>
      <c r="AN840" s="762"/>
      <c r="AO840" s="761"/>
      <c r="AP840" s="761"/>
      <c r="AQ840" s="762"/>
      <c r="AR840" s="593"/>
      <c r="AS840" s="714"/>
      <c r="AT840" s="714"/>
      <c r="AU840" s="714"/>
      <c r="AV840" s="714"/>
      <c r="AW840" s="714"/>
      <c r="AX840" s="593"/>
      <c r="AY840" s="714"/>
      <c r="AZ840" s="714"/>
      <c r="BA840" s="714"/>
      <c r="BB840" s="714"/>
      <c r="BC840" s="714"/>
      <c r="BD840" s="593"/>
      <c r="BE840" s="714"/>
      <c r="BF840" s="714"/>
      <c r="BG840" s="714"/>
      <c r="BH840" s="714"/>
      <c r="BI840" s="714"/>
      <c r="BJ840" s="714"/>
      <c r="BK840" s="593"/>
      <c r="BL840" s="714"/>
      <c r="BM840" s="714"/>
      <c r="BN840" s="714"/>
      <c r="BO840" s="714"/>
      <c r="BP840" s="714"/>
      <c r="BQ840" s="593"/>
      <c r="BR840" s="593"/>
      <c r="BS840" s="714"/>
      <c r="BT840" s="714"/>
      <c r="BU840" s="714"/>
      <c r="BV840" s="714"/>
      <c r="BW840" s="593"/>
      <c r="BX840" s="714"/>
      <c r="BY840" s="714"/>
      <c r="BZ840" s="714"/>
      <c r="CA840" s="714"/>
      <c r="CB840" s="714"/>
      <c r="CC840" s="714"/>
      <c r="CD840" s="759"/>
      <c r="CE840" s="714"/>
      <c r="CF840" s="765"/>
      <c r="CG840" s="765"/>
      <c r="CH840" s="765"/>
      <c r="CI840" s="765"/>
      <c r="CJ840" s="765"/>
      <c r="CK840" s="765"/>
      <c r="CL840" s="714"/>
      <c r="CM840" s="714"/>
      <c r="CN840" s="714"/>
      <c r="CO840" s="714"/>
      <c r="CP840" s="714"/>
      <c r="CQ840" s="714"/>
      <c r="CR840" s="714"/>
      <c r="CS840" s="714"/>
      <c r="CT840" s="766"/>
      <c r="CU840" s="766"/>
      <c r="CV840" s="766"/>
    </row>
    <row r="841" ht="15.75" customHeight="1">
      <c r="A841" s="714"/>
      <c r="B841" s="760"/>
      <c r="C841" s="593"/>
      <c r="D841" s="593"/>
      <c r="E841" s="593"/>
      <c r="F841" s="593"/>
      <c r="G841" s="761"/>
      <c r="H841" s="761"/>
      <c r="I841" s="761"/>
      <c r="J841" s="761"/>
      <c r="K841" s="761"/>
      <c r="L841" s="761"/>
      <c r="M841" s="762"/>
      <c r="N841" s="714"/>
      <c r="O841" s="714"/>
      <c r="P841" s="714"/>
      <c r="Q841" s="714"/>
      <c r="R841" s="714"/>
      <c r="S841" s="714"/>
      <c r="T841" s="763"/>
      <c r="U841" s="714"/>
      <c r="V841" s="762"/>
      <c r="W841" s="714"/>
      <c r="X841" s="762"/>
      <c r="Y841" s="762"/>
      <c r="Z841" s="762"/>
      <c r="AA841" s="714"/>
      <c r="AB841" s="762"/>
      <c r="AC841" s="714"/>
      <c r="AD841" s="714"/>
      <c r="AE841" s="714"/>
      <c r="AF841" s="714"/>
      <c r="AG841" s="714"/>
      <c r="AH841" s="714"/>
      <c r="AI841" s="714"/>
      <c r="AJ841" s="714"/>
      <c r="AK841" s="714"/>
      <c r="AL841" s="761"/>
      <c r="AM841" s="762"/>
      <c r="AN841" s="762"/>
      <c r="AO841" s="761"/>
      <c r="AP841" s="761"/>
      <c r="AQ841" s="762"/>
      <c r="AR841" s="593"/>
      <c r="AS841" s="714"/>
      <c r="AT841" s="714"/>
      <c r="AU841" s="714"/>
      <c r="AV841" s="714"/>
      <c r="AW841" s="714"/>
      <c r="AX841" s="593"/>
      <c r="AY841" s="714"/>
      <c r="AZ841" s="714"/>
      <c r="BA841" s="714"/>
      <c r="BB841" s="714"/>
      <c r="BC841" s="714"/>
      <c r="BD841" s="593"/>
      <c r="BE841" s="714"/>
      <c r="BF841" s="714"/>
      <c r="BG841" s="714"/>
      <c r="BH841" s="714"/>
      <c r="BI841" s="714"/>
      <c r="BJ841" s="714"/>
      <c r="BK841" s="593"/>
      <c r="BL841" s="714"/>
      <c r="BM841" s="714"/>
      <c r="BN841" s="714"/>
      <c r="BO841" s="714"/>
      <c r="BP841" s="714"/>
      <c r="BQ841" s="593"/>
      <c r="BR841" s="593"/>
      <c r="BS841" s="714"/>
      <c r="BT841" s="714"/>
      <c r="BU841" s="714"/>
      <c r="BV841" s="714"/>
      <c r="BW841" s="593"/>
      <c r="BX841" s="714"/>
      <c r="BY841" s="714"/>
      <c r="BZ841" s="714"/>
      <c r="CA841" s="714"/>
      <c r="CB841" s="714"/>
      <c r="CC841" s="714"/>
      <c r="CD841" s="759"/>
      <c r="CE841" s="714"/>
      <c r="CF841" s="765"/>
      <c r="CG841" s="765"/>
      <c r="CH841" s="765"/>
      <c r="CI841" s="765"/>
      <c r="CJ841" s="765"/>
      <c r="CK841" s="765"/>
      <c r="CL841" s="714"/>
      <c r="CM841" s="714"/>
      <c r="CN841" s="714"/>
      <c r="CO841" s="714"/>
      <c r="CP841" s="714"/>
      <c r="CQ841" s="714"/>
      <c r="CR841" s="714"/>
      <c r="CS841" s="714"/>
      <c r="CT841" s="766"/>
      <c r="CU841" s="766"/>
      <c r="CV841" s="766"/>
    </row>
    <row r="842" ht="15.75" customHeight="1">
      <c r="A842" s="714"/>
      <c r="B842" s="760"/>
      <c r="C842" s="593"/>
      <c r="D842" s="593"/>
      <c r="E842" s="593"/>
      <c r="F842" s="593"/>
      <c r="G842" s="761"/>
      <c r="H842" s="761"/>
      <c r="I842" s="761"/>
      <c r="J842" s="761"/>
      <c r="K842" s="761"/>
      <c r="L842" s="761"/>
      <c r="M842" s="762"/>
      <c r="N842" s="714"/>
      <c r="O842" s="714"/>
      <c r="P842" s="714"/>
      <c r="Q842" s="714"/>
      <c r="R842" s="714"/>
      <c r="S842" s="714"/>
      <c r="T842" s="763"/>
      <c r="U842" s="714"/>
      <c r="V842" s="762"/>
      <c r="W842" s="714"/>
      <c r="X842" s="762"/>
      <c r="Y842" s="762"/>
      <c r="Z842" s="762"/>
      <c r="AA842" s="714"/>
      <c r="AB842" s="762"/>
      <c r="AC842" s="714"/>
      <c r="AD842" s="714"/>
      <c r="AE842" s="714"/>
      <c r="AF842" s="714"/>
      <c r="AG842" s="714"/>
      <c r="AH842" s="714"/>
      <c r="AI842" s="714"/>
      <c r="AJ842" s="714"/>
      <c r="AK842" s="714"/>
      <c r="AL842" s="761"/>
      <c r="AM842" s="762"/>
      <c r="AN842" s="762"/>
      <c r="AO842" s="761"/>
      <c r="AP842" s="761"/>
      <c r="AQ842" s="762"/>
      <c r="AR842" s="593"/>
      <c r="AS842" s="714"/>
      <c r="AT842" s="714"/>
      <c r="AU842" s="714"/>
      <c r="AV842" s="714"/>
      <c r="AW842" s="714"/>
      <c r="AX842" s="593"/>
      <c r="AY842" s="714"/>
      <c r="AZ842" s="714"/>
      <c r="BA842" s="714"/>
      <c r="BB842" s="714"/>
      <c r="BC842" s="714"/>
      <c r="BD842" s="593"/>
      <c r="BE842" s="714"/>
      <c r="BF842" s="714"/>
      <c r="BG842" s="714"/>
      <c r="BH842" s="714"/>
      <c r="BI842" s="714"/>
      <c r="BJ842" s="714"/>
      <c r="BK842" s="593"/>
      <c r="BL842" s="714"/>
      <c r="BM842" s="714"/>
      <c r="BN842" s="714"/>
      <c r="BO842" s="714"/>
      <c r="BP842" s="714"/>
      <c r="BQ842" s="593"/>
      <c r="BR842" s="593"/>
      <c r="BS842" s="714"/>
      <c r="BT842" s="714"/>
      <c r="BU842" s="714"/>
      <c r="BV842" s="714"/>
      <c r="BW842" s="593"/>
      <c r="BX842" s="714"/>
      <c r="BY842" s="714"/>
      <c r="BZ842" s="714"/>
      <c r="CA842" s="714"/>
      <c r="CB842" s="714"/>
      <c r="CC842" s="714"/>
      <c r="CD842" s="759"/>
      <c r="CE842" s="714"/>
      <c r="CF842" s="765"/>
      <c r="CG842" s="765"/>
      <c r="CH842" s="765"/>
      <c r="CI842" s="765"/>
      <c r="CJ842" s="765"/>
      <c r="CK842" s="765"/>
      <c r="CL842" s="714"/>
      <c r="CM842" s="714"/>
      <c r="CN842" s="714"/>
      <c r="CO842" s="714"/>
      <c r="CP842" s="714"/>
      <c r="CQ842" s="714"/>
      <c r="CR842" s="714"/>
      <c r="CS842" s="714"/>
      <c r="CT842" s="766"/>
      <c r="CU842" s="766"/>
      <c r="CV842" s="766"/>
    </row>
    <row r="843" ht="15.75" customHeight="1">
      <c r="A843" s="714"/>
      <c r="B843" s="760"/>
      <c r="C843" s="593"/>
      <c r="D843" s="593"/>
      <c r="E843" s="593"/>
      <c r="F843" s="593"/>
      <c r="G843" s="761"/>
      <c r="H843" s="761"/>
      <c r="I843" s="761"/>
      <c r="J843" s="761"/>
      <c r="K843" s="761"/>
      <c r="L843" s="761"/>
      <c r="M843" s="762"/>
      <c r="N843" s="714"/>
      <c r="O843" s="714"/>
      <c r="P843" s="714"/>
      <c r="Q843" s="714"/>
      <c r="R843" s="714"/>
      <c r="S843" s="714"/>
      <c r="T843" s="763"/>
      <c r="U843" s="714"/>
      <c r="V843" s="762"/>
      <c r="W843" s="714"/>
      <c r="X843" s="762"/>
      <c r="Y843" s="762"/>
      <c r="Z843" s="762"/>
      <c r="AA843" s="714"/>
      <c r="AB843" s="762"/>
      <c r="AC843" s="714"/>
      <c r="AD843" s="714"/>
      <c r="AE843" s="714"/>
      <c r="AF843" s="714"/>
      <c r="AG843" s="714"/>
      <c r="AH843" s="714"/>
      <c r="AI843" s="714"/>
      <c r="AJ843" s="714"/>
      <c r="AK843" s="714"/>
      <c r="AL843" s="761"/>
      <c r="AM843" s="762"/>
      <c r="AN843" s="762"/>
      <c r="AO843" s="761"/>
      <c r="AP843" s="761"/>
      <c r="AQ843" s="762"/>
      <c r="AR843" s="593"/>
      <c r="AS843" s="714"/>
      <c r="AT843" s="714"/>
      <c r="AU843" s="714"/>
      <c r="AV843" s="714"/>
      <c r="AW843" s="714"/>
      <c r="AX843" s="593"/>
      <c r="AY843" s="714"/>
      <c r="AZ843" s="714"/>
      <c r="BA843" s="714"/>
      <c r="BB843" s="714"/>
      <c r="BC843" s="714"/>
      <c r="BD843" s="593"/>
      <c r="BE843" s="714"/>
      <c r="BF843" s="714"/>
      <c r="BG843" s="714"/>
      <c r="BH843" s="714"/>
      <c r="BI843" s="714"/>
      <c r="BJ843" s="714"/>
      <c r="BK843" s="593"/>
      <c r="BL843" s="714"/>
      <c r="BM843" s="714"/>
      <c r="BN843" s="714"/>
      <c r="BO843" s="714"/>
      <c r="BP843" s="714"/>
      <c r="BQ843" s="593"/>
      <c r="BR843" s="593"/>
      <c r="BS843" s="714"/>
      <c r="BT843" s="714"/>
      <c r="BU843" s="714"/>
      <c r="BV843" s="714"/>
      <c r="BW843" s="593"/>
      <c r="BX843" s="714"/>
      <c r="BY843" s="714"/>
      <c r="BZ843" s="714"/>
      <c r="CA843" s="714"/>
      <c r="CB843" s="714"/>
      <c r="CC843" s="714"/>
      <c r="CD843" s="759"/>
      <c r="CE843" s="714"/>
      <c r="CF843" s="765"/>
      <c r="CG843" s="765"/>
      <c r="CH843" s="765"/>
      <c r="CI843" s="765"/>
      <c r="CJ843" s="765"/>
      <c r="CK843" s="765"/>
      <c r="CL843" s="714"/>
      <c r="CM843" s="714"/>
      <c r="CN843" s="714"/>
      <c r="CO843" s="714"/>
      <c r="CP843" s="714"/>
      <c r="CQ843" s="714"/>
      <c r="CR843" s="714"/>
      <c r="CS843" s="714"/>
      <c r="CT843" s="766"/>
      <c r="CU843" s="766"/>
      <c r="CV843" s="766"/>
    </row>
    <row r="844" ht="15.75" customHeight="1">
      <c r="A844" s="714"/>
      <c r="B844" s="760"/>
      <c r="C844" s="593"/>
      <c r="D844" s="593"/>
      <c r="E844" s="593"/>
      <c r="F844" s="593"/>
      <c r="G844" s="761"/>
      <c r="H844" s="761"/>
      <c r="I844" s="761"/>
      <c r="J844" s="761"/>
      <c r="K844" s="761"/>
      <c r="L844" s="761"/>
      <c r="M844" s="762"/>
      <c r="N844" s="714"/>
      <c r="O844" s="714"/>
      <c r="P844" s="714"/>
      <c r="Q844" s="714"/>
      <c r="R844" s="714"/>
      <c r="S844" s="714"/>
      <c r="T844" s="763"/>
      <c r="U844" s="714"/>
      <c r="V844" s="762"/>
      <c r="W844" s="714"/>
      <c r="X844" s="762"/>
      <c r="Y844" s="762"/>
      <c r="Z844" s="762"/>
      <c r="AA844" s="714"/>
      <c r="AB844" s="762"/>
      <c r="AC844" s="714"/>
      <c r="AD844" s="714"/>
      <c r="AE844" s="714"/>
      <c r="AF844" s="714"/>
      <c r="AG844" s="714"/>
      <c r="AH844" s="714"/>
      <c r="AI844" s="714"/>
      <c r="AJ844" s="714"/>
      <c r="AK844" s="714"/>
      <c r="AL844" s="761"/>
      <c r="AM844" s="762"/>
      <c r="AN844" s="762"/>
      <c r="AO844" s="761"/>
      <c r="AP844" s="761"/>
      <c r="AQ844" s="762"/>
      <c r="AR844" s="593"/>
      <c r="AS844" s="714"/>
      <c r="AT844" s="714"/>
      <c r="AU844" s="714"/>
      <c r="AV844" s="714"/>
      <c r="AW844" s="714"/>
      <c r="AX844" s="593"/>
      <c r="AY844" s="714"/>
      <c r="AZ844" s="714"/>
      <c r="BA844" s="714"/>
      <c r="BB844" s="714"/>
      <c r="BC844" s="714"/>
      <c r="BD844" s="593"/>
      <c r="BE844" s="714"/>
      <c r="BF844" s="714"/>
      <c r="BG844" s="714"/>
      <c r="BH844" s="714"/>
      <c r="BI844" s="714"/>
      <c r="BJ844" s="714"/>
      <c r="BK844" s="593"/>
      <c r="BL844" s="714"/>
      <c r="BM844" s="714"/>
      <c r="BN844" s="714"/>
      <c r="BO844" s="714"/>
      <c r="BP844" s="714"/>
      <c r="BQ844" s="593"/>
      <c r="BR844" s="593"/>
      <c r="BS844" s="714"/>
      <c r="BT844" s="714"/>
      <c r="BU844" s="714"/>
      <c r="BV844" s="714"/>
      <c r="BW844" s="593"/>
      <c r="BX844" s="714"/>
      <c r="BY844" s="714"/>
      <c r="BZ844" s="714"/>
      <c r="CA844" s="714"/>
      <c r="CB844" s="714"/>
      <c r="CC844" s="714"/>
      <c r="CD844" s="759"/>
      <c r="CE844" s="714"/>
      <c r="CF844" s="765"/>
      <c r="CG844" s="765"/>
      <c r="CH844" s="765"/>
      <c r="CI844" s="765"/>
      <c r="CJ844" s="765"/>
      <c r="CK844" s="765"/>
      <c r="CL844" s="714"/>
      <c r="CM844" s="714"/>
      <c r="CN844" s="714"/>
      <c r="CO844" s="714"/>
      <c r="CP844" s="714"/>
      <c r="CQ844" s="714"/>
      <c r="CR844" s="714"/>
      <c r="CS844" s="714"/>
      <c r="CT844" s="766"/>
      <c r="CU844" s="766"/>
      <c r="CV844" s="766"/>
    </row>
    <row r="845" ht="15.75" customHeight="1">
      <c r="A845" s="714"/>
      <c r="B845" s="760"/>
      <c r="C845" s="593"/>
      <c r="D845" s="593"/>
      <c r="E845" s="593"/>
      <c r="F845" s="593"/>
      <c r="G845" s="761"/>
      <c r="H845" s="761"/>
      <c r="I845" s="761"/>
      <c r="J845" s="761"/>
      <c r="K845" s="761"/>
      <c r="L845" s="761"/>
      <c r="M845" s="762"/>
      <c r="N845" s="714"/>
      <c r="O845" s="714"/>
      <c r="P845" s="714"/>
      <c r="Q845" s="714"/>
      <c r="R845" s="714"/>
      <c r="S845" s="714"/>
      <c r="T845" s="763"/>
      <c r="U845" s="714"/>
      <c r="V845" s="762"/>
      <c r="W845" s="714"/>
      <c r="X845" s="762"/>
      <c r="Y845" s="762"/>
      <c r="Z845" s="762"/>
      <c r="AA845" s="714"/>
      <c r="AB845" s="762"/>
      <c r="AC845" s="714"/>
      <c r="AD845" s="714"/>
      <c r="AE845" s="714"/>
      <c r="AF845" s="714"/>
      <c r="AG845" s="714"/>
      <c r="AH845" s="714"/>
      <c r="AI845" s="714"/>
      <c r="AJ845" s="714"/>
      <c r="AK845" s="714"/>
      <c r="AL845" s="761"/>
      <c r="AM845" s="762"/>
      <c r="AN845" s="762"/>
      <c r="AO845" s="761"/>
      <c r="AP845" s="761"/>
      <c r="AQ845" s="762"/>
      <c r="AR845" s="593"/>
      <c r="AS845" s="714"/>
      <c r="AT845" s="714"/>
      <c r="AU845" s="714"/>
      <c r="AV845" s="714"/>
      <c r="AW845" s="714"/>
      <c r="AX845" s="593"/>
      <c r="AY845" s="714"/>
      <c r="AZ845" s="714"/>
      <c r="BA845" s="714"/>
      <c r="BB845" s="714"/>
      <c r="BC845" s="714"/>
      <c r="BD845" s="593"/>
      <c r="BE845" s="714"/>
      <c r="BF845" s="714"/>
      <c r="BG845" s="714"/>
      <c r="BH845" s="714"/>
      <c r="BI845" s="714"/>
      <c r="BJ845" s="714"/>
      <c r="BK845" s="593"/>
      <c r="BL845" s="714"/>
      <c r="BM845" s="714"/>
      <c r="BN845" s="714"/>
      <c r="BO845" s="714"/>
      <c r="BP845" s="714"/>
      <c r="BQ845" s="593"/>
      <c r="BR845" s="593"/>
      <c r="BS845" s="714"/>
      <c r="BT845" s="714"/>
      <c r="BU845" s="714"/>
      <c r="BV845" s="714"/>
      <c r="BW845" s="593"/>
      <c r="BX845" s="714"/>
      <c r="BY845" s="714"/>
      <c r="BZ845" s="714"/>
      <c r="CA845" s="714"/>
      <c r="CB845" s="714"/>
      <c r="CC845" s="714"/>
      <c r="CD845" s="759"/>
      <c r="CE845" s="714"/>
      <c r="CF845" s="765"/>
      <c r="CG845" s="765"/>
      <c r="CH845" s="765"/>
      <c r="CI845" s="765"/>
      <c r="CJ845" s="765"/>
      <c r="CK845" s="765"/>
      <c r="CL845" s="714"/>
      <c r="CM845" s="714"/>
      <c r="CN845" s="714"/>
      <c r="CO845" s="714"/>
      <c r="CP845" s="714"/>
      <c r="CQ845" s="714"/>
      <c r="CR845" s="714"/>
      <c r="CS845" s="714"/>
      <c r="CT845" s="766"/>
      <c r="CU845" s="766"/>
      <c r="CV845" s="766"/>
    </row>
    <row r="846" ht="15.75" customHeight="1">
      <c r="A846" s="714"/>
      <c r="B846" s="760"/>
      <c r="C846" s="593"/>
      <c r="D846" s="593"/>
      <c r="E846" s="593"/>
      <c r="F846" s="593"/>
      <c r="G846" s="761"/>
      <c r="H846" s="761"/>
      <c r="I846" s="761"/>
      <c r="J846" s="761"/>
      <c r="K846" s="761"/>
      <c r="L846" s="761"/>
      <c r="M846" s="762"/>
      <c r="N846" s="714"/>
      <c r="O846" s="714"/>
      <c r="P846" s="714"/>
      <c r="Q846" s="714"/>
      <c r="R846" s="714"/>
      <c r="S846" s="714"/>
      <c r="T846" s="763"/>
      <c r="U846" s="714"/>
      <c r="V846" s="762"/>
      <c r="W846" s="714"/>
      <c r="X846" s="762"/>
      <c r="Y846" s="762"/>
      <c r="Z846" s="762"/>
      <c r="AA846" s="714"/>
      <c r="AB846" s="762"/>
      <c r="AC846" s="714"/>
      <c r="AD846" s="714"/>
      <c r="AE846" s="714"/>
      <c r="AF846" s="714"/>
      <c r="AG846" s="714"/>
      <c r="AH846" s="714"/>
      <c r="AI846" s="714"/>
      <c r="AJ846" s="714"/>
      <c r="AK846" s="714"/>
      <c r="AL846" s="761"/>
      <c r="AM846" s="762"/>
      <c r="AN846" s="762"/>
      <c r="AO846" s="761"/>
      <c r="AP846" s="761"/>
      <c r="AQ846" s="762"/>
      <c r="AR846" s="593"/>
      <c r="AS846" s="714"/>
      <c r="AT846" s="714"/>
      <c r="AU846" s="714"/>
      <c r="AV846" s="714"/>
      <c r="AW846" s="714"/>
      <c r="AX846" s="593"/>
      <c r="AY846" s="714"/>
      <c r="AZ846" s="714"/>
      <c r="BA846" s="714"/>
      <c r="BB846" s="714"/>
      <c r="BC846" s="714"/>
      <c r="BD846" s="593"/>
      <c r="BE846" s="714"/>
      <c r="BF846" s="714"/>
      <c r="BG846" s="714"/>
      <c r="BH846" s="714"/>
      <c r="BI846" s="714"/>
      <c r="BJ846" s="714"/>
      <c r="BK846" s="593"/>
      <c r="BL846" s="714"/>
      <c r="BM846" s="714"/>
      <c r="BN846" s="714"/>
      <c r="BO846" s="714"/>
      <c r="BP846" s="714"/>
      <c r="BQ846" s="593"/>
      <c r="BR846" s="593"/>
      <c r="BS846" s="714"/>
      <c r="BT846" s="714"/>
      <c r="BU846" s="714"/>
      <c r="BV846" s="714"/>
      <c r="BW846" s="593"/>
      <c r="BX846" s="714"/>
      <c r="BY846" s="714"/>
      <c r="BZ846" s="714"/>
      <c r="CA846" s="714"/>
      <c r="CB846" s="714"/>
      <c r="CC846" s="714"/>
      <c r="CD846" s="759"/>
      <c r="CE846" s="714"/>
      <c r="CF846" s="765"/>
      <c r="CG846" s="765"/>
      <c r="CH846" s="765"/>
      <c r="CI846" s="765"/>
      <c r="CJ846" s="765"/>
      <c r="CK846" s="765"/>
      <c r="CL846" s="714"/>
      <c r="CM846" s="714"/>
      <c r="CN846" s="714"/>
      <c r="CO846" s="714"/>
      <c r="CP846" s="714"/>
      <c r="CQ846" s="714"/>
      <c r="CR846" s="714"/>
      <c r="CS846" s="714"/>
      <c r="CT846" s="766"/>
      <c r="CU846" s="766"/>
      <c r="CV846" s="766"/>
    </row>
    <row r="847" ht="15.75" customHeight="1">
      <c r="A847" s="714"/>
      <c r="B847" s="760"/>
      <c r="C847" s="593"/>
      <c r="D847" s="593"/>
      <c r="E847" s="593"/>
      <c r="F847" s="593"/>
      <c r="G847" s="761"/>
      <c r="H847" s="761"/>
      <c r="I847" s="761"/>
      <c r="J847" s="761"/>
      <c r="K847" s="761"/>
      <c r="L847" s="761"/>
      <c r="M847" s="762"/>
      <c r="N847" s="714"/>
      <c r="O847" s="714"/>
      <c r="P847" s="714"/>
      <c r="Q847" s="714"/>
      <c r="R847" s="714"/>
      <c r="S847" s="714"/>
      <c r="T847" s="763"/>
      <c r="U847" s="714"/>
      <c r="V847" s="762"/>
      <c r="W847" s="714"/>
      <c r="X847" s="762"/>
      <c r="Y847" s="762"/>
      <c r="Z847" s="762"/>
      <c r="AA847" s="714"/>
      <c r="AB847" s="762"/>
      <c r="AC847" s="714"/>
      <c r="AD847" s="714"/>
      <c r="AE847" s="714"/>
      <c r="AF847" s="714"/>
      <c r="AG847" s="714"/>
      <c r="AH847" s="714"/>
      <c r="AI847" s="714"/>
      <c r="AJ847" s="714"/>
      <c r="AK847" s="714"/>
      <c r="AL847" s="761"/>
      <c r="AM847" s="762"/>
      <c r="AN847" s="762"/>
      <c r="AO847" s="761"/>
      <c r="AP847" s="761"/>
      <c r="AQ847" s="762"/>
      <c r="AR847" s="593"/>
      <c r="AS847" s="714"/>
      <c r="AT847" s="714"/>
      <c r="AU847" s="714"/>
      <c r="AV847" s="714"/>
      <c r="AW847" s="714"/>
      <c r="AX847" s="593"/>
      <c r="AY847" s="714"/>
      <c r="AZ847" s="714"/>
      <c r="BA847" s="714"/>
      <c r="BB847" s="714"/>
      <c r="BC847" s="714"/>
      <c r="BD847" s="593"/>
      <c r="BE847" s="714"/>
      <c r="BF847" s="714"/>
      <c r="BG847" s="714"/>
      <c r="BH847" s="714"/>
      <c r="BI847" s="714"/>
      <c r="BJ847" s="714"/>
      <c r="BK847" s="593"/>
      <c r="BL847" s="714"/>
      <c r="BM847" s="714"/>
      <c r="BN847" s="714"/>
      <c r="BO847" s="714"/>
      <c r="BP847" s="714"/>
      <c r="BQ847" s="593"/>
      <c r="BR847" s="593"/>
      <c r="BS847" s="714"/>
      <c r="BT847" s="714"/>
      <c r="BU847" s="714"/>
      <c r="BV847" s="714"/>
      <c r="BW847" s="593"/>
      <c r="BX847" s="714"/>
      <c r="BY847" s="714"/>
      <c r="BZ847" s="714"/>
      <c r="CA847" s="714"/>
      <c r="CB847" s="714"/>
      <c r="CC847" s="714"/>
      <c r="CD847" s="759"/>
      <c r="CE847" s="714"/>
      <c r="CF847" s="765"/>
      <c r="CG847" s="765"/>
      <c r="CH847" s="765"/>
      <c r="CI847" s="765"/>
      <c r="CJ847" s="765"/>
      <c r="CK847" s="765"/>
      <c r="CL847" s="714"/>
      <c r="CM847" s="714"/>
      <c r="CN847" s="714"/>
      <c r="CO847" s="714"/>
      <c r="CP847" s="714"/>
      <c r="CQ847" s="714"/>
      <c r="CR847" s="714"/>
      <c r="CS847" s="714"/>
      <c r="CT847" s="766"/>
      <c r="CU847" s="766"/>
      <c r="CV847" s="766"/>
    </row>
    <row r="848" ht="15.75" customHeight="1">
      <c r="A848" s="714"/>
      <c r="B848" s="760"/>
      <c r="C848" s="593"/>
      <c r="D848" s="593"/>
      <c r="E848" s="593"/>
      <c r="F848" s="593"/>
      <c r="G848" s="761"/>
      <c r="H848" s="761"/>
      <c r="I848" s="761"/>
      <c r="J848" s="761"/>
      <c r="K848" s="761"/>
      <c r="L848" s="761"/>
      <c r="M848" s="762"/>
      <c r="N848" s="714"/>
      <c r="O848" s="714"/>
      <c r="P848" s="714"/>
      <c r="Q848" s="714"/>
      <c r="R848" s="714"/>
      <c r="S848" s="714"/>
      <c r="T848" s="763"/>
      <c r="U848" s="714"/>
      <c r="V848" s="762"/>
      <c r="W848" s="714"/>
      <c r="X848" s="762"/>
      <c r="Y848" s="762"/>
      <c r="Z848" s="762"/>
      <c r="AA848" s="714"/>
      <c r="AB848" s="762"/>
      <c r="AC848" s="714"/>
      <c r="AD848" s="714"/>
      <c r="AE848" s="714"/>
      <c r="AF848" s="714"/>
      <c r="AG848" s="714"/>
      <c r="AH848" s="714"/>
      <c r="AI848" s="714"/>
      <c r="AJ848" s="714"/>
      <c r="AK848" s="714"/>
      <c r="AL848" s="761"/>
      <c r="AM848" s="762"/>
      <c r="AN848" s="762"/>
      <c r="AO848" s="761"/>
      <c r="AP848" s="761"/>
      <c r="AQ848" s="762"/>
      <c r="AR848" s="593"/>
      <c r="AS848" s="714"/>
      <c r="AT848" s="714"/>
      <c r="AU848" s="714"/>
      <c r="AV848" s="714"/>
      <c r="AW848" s="714"/>
      <c r="AX848" s="593"/>
      <c r="AY848" s="714"/>
      <c r="AZ848" s="714"/>
      <c r="BA848" s="714"/>
      <c r="BB848" s="714"/>
      <c r="BC848" s="714"/>
      <c r="BD848" s="593"/>
      <c r="BE848" s="714"/>
      <c r="BF848" s="714"/>
      <c r="BG848" s="714"/>
      <c r="BH848" s="714"/>
      <c r="BI848" s="714"/>
      <c r="BJ848" s="714"/>
      <c r="BK848" s="593"/>
      <c r="BL848" s="714"/>
      <c r="BM848" s="714"/>
      <c r="BN848" s="714"/>
      <c r="BO848" s="714"/>
      <c r="BP848" s="714"/>
      <c r="BQ848" s="593"/>
      <c r="BR848" s="593"/>
      <c r="BS848" s="714"/>
      <c r="BT848" s="714"/>
      <c r="BU848" s="714"/>
      <c r="BV848" s="714"/>
      <c r="BW848" s="593"/>
      <c r="BX848" s="714"/>
      <c r="BY848" s="714"/>
      <c r="BZ848" s="714"/>
      <c r="CA848" s="714"/>
      <c r="CB848" s="714"/>
      <c r="CC848" s="714"/>
      <c r="CD848" s="759"/>
      <c r="CE848" s="714"/>
      <c r="CF848" s="765"/>
      <c r="CG848" s="765"/>
      <c r="CH848" s="765"/>
      <c r="CI848" s="765"/>
      <c r="CJ848" s="765"/>
      <c r="CK848" s="765"/>
      <c r="CL848" s="714"/>
      <c r="CM848" s="714"/>
      <c r="CN848" s="714"/>
      <c r="CO848" s="714"/>
      <c r="CP848" s="714"/>
      <c r="CQ848" s="714"/>
      <c r="CR848" s="714"/>
      <c r="CS848" s="714"/>
      <c r="CT848" s="766"/>
      <c r="CU848" s="766"/>
      <c r="CV848" s="766"/>
    </row>
    <row r="849" ht="15.75" customHeight="1">
      <c r="A849" s="714"/>
      <c r="B849" s="760"/>
      <c r="C849" s="593"/>
      <c r="D849" s="593"/>
      <c r="E849" s="593"/>
      <c r="F849" s="593"/>
      <c r="G849" s="761"/>
      <c r="H849" s="761"/>
      <c r="I849" s="761"/>
      <c r="J849" s="761"/>
      <c r="K849" s="761"/>
      <c r="L849" s="761"/>
      <c r="M849" s="762"/>
      <c r="N849" s="714"/>
      <c r="O849" s="714"/>
      <c r="P849" s="714"/>
      <c r="Q849" s="714"/>
      <c r="R849" s="714"/>
      <c r="S849" s="714"/>
      <c r="T849" s="763"/>
      <c r="U849" s="714"/>
      <c r="V849" s="762"/>
      <c r="W849" s="714"/>
      <c r="X849" s="762"/>
      <c r="Y849" s="762"/>
      <c r="Z849" s="762"/>
      <c r="AA849" s="714"/>
      <c r="AB849" s="762"/>
      <c r="AC849" s="714"/>
      <c r="AD849" s="714"/>
      <c r="AE849" s="714"/>
      <c r="AF849" s="714"/>
      <c r="AG849" s="714"/>
      <c r="AH849" s="714"/>
      <c r="AI849" s="714"/>
      <c r="AJ849" s="714"/>
      <c r="AK849" s="714"/>
      <c r="AL849" s="761"/>
      <c r="AM849" s="762"/>
      <c r="AN849" s="762"/>
      <c r="AO849" s="761"/>
      <c r="AP849" s="761"/>
      <c r="AQ849" s="762"/>
      <c r="AR849" s="593"/>
      <c r="AS849" s="714"/>
      <c r="AT849" s="714"/>
      <c r="AU849" s="714"/>
      <c r="AV849" s="714"/>
      <c r="AW849" s="714"/>
      <c r="AX849" s="593"/>
      <c r="AY849" s="714"/>
      <c r="AZ849" s="714"/>
      <c r="BA849" s="714"/>
      <c r="BB849" s="714"/>
      <c r="BC849" s="714"/>
      <c r="BD849" s="593"/>
      <c r="BE849" s="714"/>
      <c r="BF849" s="714"/>
      <c r="BG849" s="714"/>
      <c r="BH849" s="714"/>
      <c r="BI849" s="714"/>
      <c r="BJ849" s="714"/>
      <c r="BK849" s="593"/>
      <c r="BL849" s="714"/>
      <c r="BM849" s="714"/>
      <c r="BN849" s="714"/>
      <c r="BO849" s="714"/>
      <c r="BP849" s="714"/>
      <c r="BQ849" s="593"/>
      <c r="BR849" s="593"/>
      <c r="BS849" s="714"/>
      <c r="BT849" s="714"/>
      <c r="BU849" s="714"/>
      <c r="BV849" s="714"/>
      <c r="BW849" s="593"/>
      <c r="BX849" s="714"/>
      <c r="BY849" s="714"/>
      <c r="BZ849" s="714"/>
      <c r="CA849" s="714"/>
      <c r="CB849" s="714"/>
      <c r="CC849" s="714"/>
      <c r="CD849" s="759"/>
      <c r="CE849" s="714"/>
      <c r="CF849" s="765"/>
      <c r="CG849" s="765"/>
      <c r="CH849" s="765"/>
      <c r="CI849" s="765"/>
      <c r="CJ849" s="765"/>
      <c r="CK849" s="765"/>
      <c r="CL849" s="714"/>
      <c r="CM849" s="714"/>
      <c r="CN849" s="714"/>
      <c r="CO849" s="714"/>
      <c r="CP849" s="714"/>
      <c r="CQ849" s="714"/>
      <c r="CR849" s="714"/>
      <c r="CS849" s="714"/>
      <c r="CT849" s="766"/>
      <c r="CU849" s="766"/>
      <c r="CV849" s="766"/>
    </row>
    <row r="850" ht="15.75" customHeight="1">
      <c r="A850" s="714"/>
      <c r="B850" s="760"/>
      <c r="C850" s="593"/>
      <c r="D850" s="593"/>
      <c r="E850" s="593"/>
      <c r="F850" s="593"/>
      <c r="G850" s="761"/>
      <c r="H850" s="761"/>
      <c r="I850" s="761"/>
      <c r="J850" s="761"/>
      <c r="K850" s="761"/>
      <c r="L850" s="761"/>
      <c r="M850" s="762"/>
      <c r="N850" s="714"/>
      <c r="O850" s="714"/>
      <c r="P850" s="714"/>
      <c r="Q850" s="714"/>
      <c r="R850" s="714"/>
      <c r="S850" s="714"/>
      <c r="T850" s="763"/>
      <c r="U850" s="714"/>
      <c r="V850" s="762"/>
      <c r="W850" s="714"/>
      <c r="X850" s="762"/>
      <c r="Y850" s="762"/>
      <c r="Z850" s="762"/>
      <c r="AA850" s="714"/>
      <c r="AB850" s="762"/>
      <c r="AC850" s="714"/>
      <c r="AD850" s="714"/>
      <c r="AE850" s="714"/>
      <c r="AF850" s="714"/>
      <c r="AG850" s="714"/>
      <c r="AH850" s="714"/>
      <c r="AI850" s="714"/>
      <c r="AJ850" s="714"/>
      <c r="AK850" s="714"/>
      <c r="AL850" s="761"/>
      <c r="AM850" s="762"/>
      <c r="AN850" s="762"/>
      <c r="AO850" s="761"/>
      <c r="AP850" s="761"/>
      <c r="AQ850" s="762"/>
      <c r="AR850" s="593"/>
      <c r="AS850" s="714"/>
      <c r="AT850" s="714"/>
      <c r="AU850" s="714"/>
      <c r="AV850" s="714"/>
      <c r="AW850" s="714"/>
      <c r="AX850" s="593"/>
      <c r="AY850" s="714"/>
      <c r="AZ850" s="714"/>
      <c r="BA850" s="714"/>
      <c r="BB850" s="714"/>
      <c r="BC850" s="714"/>
      <c r="BD850" s="593"/>
      <c r="BE850" s="714"/>
      <c r="BF850" s="714"/>
      <c r="BG850" s="714"/>
      <c r="BH850" s="714"/>
      <c r="BI850" s="714"/>
      <c r="BJ850" s="714"/>
      <c r="BK850" s="593"/>
      <c r="BL850" s="714"/>
      <c r="BM850" s="714"/>
      <c r="BN850" s="714"/>
      <c r="BO850" s="714"/>
      <c r="BP850" s="714"/>
      <c r="BQ850" s="593"/>
      <c r="BR850" s="593"/>
      <c r="BS850" s="714"/>
      <c r="BT850" s="714"/>
      <c r="BU850" s="714"/>
      <c r="BV850" s="714"/>
      <c r="BW850" s="593"/>
      <c r="BX850" s="714"/>
      <c r="BY850" s="714"/>
      <c r="BZ850" s="714"/>
      <c r="CA850" s="714"/>
      <c r="CB850" s="714"/>
      <c r="CC850" s="714"/>
      <c r="CD850" s="759"/>
      <c r="CE850" s="714"/>
      <c r="CF850" s="765"/>
      <c r="CG850" s="765"/>
      <c r="CH850" s="765"/>
      <c r="CI850" s="765"/>
      <c r="CJ850" s="765"/>
      <c r="CK850" s="765"/>
      <c r="CL850" s="714"/>
      <c r="CM850" s="714"/>
      <c r="CN850" s="714"/>
      <c r="CO850" s="714"/>
      <c r="CP850" s="714"/>
      <c r="CQ850" s="714"/>
      <c r="CR850" s="714"/>
      <c r="CS850" s="714"/>
      <c r="CT850" s="766"/>
      <c r="CU850" s="766"/>
      <c r="CV850" s="766"/>
    </row>
    <row r="851" ht="15.75" customHeight="1">
      <c r="A851" s="714"/>
      <c r="B851" s="760"/>
      <c r="C851" s="593"/>
      <c r="D851" s="593"/>
      <c r="E851" s="593"/>
      <c r="F851" s="593"/>
      <c r="G851" s="761"/>
      <c r="H851" s="761"/>
      <c r="I851" s="761"/>
      <c r="J851" s="761"/>
      <c r="K851" s="761"/>
      <c r="L851" s="761"/>
      <c r="M851" s="762"/>
      <c r="N851" s="714"/>
      <c r="O851" s="714"/>
      <c r="P851" s="714"/>
      <c r="Q851" s="714"/>
      <c r="R851" s="714"/>
      <c r="S851" s="714"/>
      <c r="T851" s="763"/>
      <c r="U851" s="714"/>
      <c r="V851" s="762"/>
      <c r="W851" s="714"/>
      <c r="X851" s="762"/>
      <c r="Y851" s="762"/>
      <c r="Z851" s="762"/>
      <c r="AA851" s="714"/>
      <c r="AB851" s="762"/>
      <c r="AC851" s="714"/>
      <c r="AD851" s="714"/>
      <c r="AE851" s="714"/>
      <c r="AF851" s="714"/>
      <c r="AG851" s="714"/>
      <c r="AH851" s="714"/>
      <c r="AI851" s="714"/>
      <c r="AJ851" s="714"/>
      <c r="AK851" s="714"/>
      <c r="AL851" s="761"/>
      <c r="AM851" s="762"/>
      <c r="AN851" s="762"/>
      <c r="AO851" s="761"/>
      <c r="AP851" s="761"/>
      <c r="AQ851" s="762"/>
      <c r="AR851" s="593"/>
      <c r="AS851" s="714"/>
      <c r="AT851" s="714"/>
      <c r="AU851" s="714"/>
      <c r="AV851" s="714"/>
      <c r="AW851" s="714"/>
      <c r="AX851" s="593"/>
      <c r="AY851" s="714"/>
      <c r="AZ851" s="714"/>
      <c r="BA851" s="714"/>
      <c r="BB851" s="714"/>
      <c r="BC851" s="714"/>
      <c r="BD851" s="593"/>
      <c r="BE851" s="714"/>
      <c r="BF851" s="714"/>
      <c r="BG851" s="714"/>
      <c r="BH851" s="714"/>
      <c r="BI851" s="714"/>
      <c r="BJ851" s="714"/>
      <c r="BK851" s="593"/>
      <c r="BL851" s="714"/>
      <c r="BM851" s="714"/>
      <c r="BN851" s="714"/>
      <c r="BO851" s="714"/>
      <c r="BP851" s="714"/>
      <c r="BQ851" s="593"/>
      <c r="BR851" s="593"/>
      <c r="BS851" s="714"/>
      <c r="BT851" s="714"/>
      <c r="BU851" s="714"/>
      <c r="BV851" s="714"/>
      <c r="BW851" s="593"/>
      <c r="BX851" s="714"/>
      <c r="BY851" s="714"/>
      <c r="BZ851" s="714"/>
      <c r="CA851" s="714"/>
      <c r="CB851" s="714"/>
      <c r="CC851" s="714"/>
      <c r="CD851" s="759"/>
      <c r="CE851" s="714"/>
      <c r="CF851" s="765"/>
      <c r="CG851" s="765"/>
      <c r="CH851" s="765"/>
      <c r="CI851" s="765"/>
      <c r="CJ851" s="765"/>
      <c r="CK851" s="765"/>
      <c r="CL851" s="714"/>
      <c r="CM851" s="714"/>
      <c r="CN851" s="714"/>
      <c r="CO851" s="714"/>
      <c r="CP851" s="714"/>
      <c r="CQ851" s="714"/>
      <c r="CR851" s="714"/>
      <c r="CS851" s="714"/>
      <c r="CT851" s="766"/>
      <c r="CU851" s="766"/>
      <c r="CV851" s="766"/>
    </row>
    <row r="852" ht="15.75" customHeight="1">
      <c r="A852" s="714"/>
      <c r="B852" s="760"/>
      <c r="C852" s="593"/>
      <c r="D852" s="593"/>
      <c r="E852" s="593"/>
      <c r="F852" s="593"/>
      <c r="G852" s="761"/>
      <c r="H852" s="761"/>
      <c r="I852" s="761"/>
      <c r="J852" s="761"/>
      <c r="K852" s="761"/>
      <c r="L852" s="761"/>
      <c r="M852" s="762"/>
      <c r="N852" s="714"/>
      <c r="O852" s="714"/>
      <c r="P852" s="714"/>
      <c r="Q852" s="714"/>
      <c r="R852" s="714"/>
      <c r="S852" s="714"/>
      <c r="T852" s="763"/>
      <c r="U852" s="714"/>
      <c r="V852" s="762"/>
      <c r="W852" s="714"/>
      <c r="X852" s="762"/>
      <c r="Y852" s="762"/>
      <c r="Z852" s="762"/>
      <c r="AA852" s="714"/>
      <c r="AB852" s="762"/>
      <c r="AC852" s="714"/>
      <c r="AD852" s="714"/>
      <c r="AE852" s="714"/>
      <c r="AF852" s="714"/>
      <c r="AG852" s="714"/>
      <c r="AH852" s="714"/>
      <c r="AI852" s="714"/>
      <c r="AJ852" s="714"/>
      <c r="AK852" s="714"/>
      <c r="AL852" s="761"/>
      <c r="AM852" s="762"/>
      <c r="AN852" s="762"/>
      <c r="AO852" s="761"/>
      <c r="AP852" s="761"/>
      <c r="AQ852" s="762"/>
      <c r="AR852" s="593"/>
      <c r="AS852" s="714"/>
      <c r="AT852" s="714"/>
      <c r="AU852" s="714"/>
      <c r="AV852" s="714"/>
      <c r="AW852" s="714"/>
      <c r="AX852" s="593"/>
      <c r="AY852" s="714"/>
      <c r="AZ852" s="714"/>
      <c r="BA852" s="714"/>
      <c r="BB852" s="714"/>
      <c r="BC852" s="714"/>
      <c r="BD852" s="593"/>
      <c r="BE852" s="714"/>
      <c r="BF852" s="714"/>
      <c r="BG852" s="714"/>
      <c r="BH852" s="714"/>
      <c r="BI852" s="714"/>
      <c r="BJ852" s="714"/>
      <c r="BK852" s="593"/>
      <c r="BL852" s="714"/>
      <c r="BM852" s="714"/>
      <c r="BN852" s="714"/>
      <c r="BO852" s="714"/>
      <c r="BP852" s="714"/>
      <c r="BQ852" s="593"/>
      <c r="BR852" s="593"/>
      <c r="BS852" s="714"/>
      <c r="BT852" s="714"/>
      <c r="BU852" s="714"/>
      <c r="BV852" s="714"/>
      <c r="BW852" s="593"/>
      <c r="BX852" s="714"/>
      <c r="BY852" s="714"/>
      <c r="BZ852" s="714"/>
      <c r="CA852" s="714"/>
      <c r="CB852" s="714"/>
      <c r="CC852" s="714"/>
      <c r="CD852" s="759"/>
      <c r="CE852" s="714"/>
      <c r="CF852" s="765"/>
      <c r="CG852" s="765"/>
      <c r="CH852" s="765"/>
      <c r="CI852" s="765"/>
      <c r="CJ852" s="765"/>
      <c r="CK852" s="765"/>
      <c r="CL852" s="714"/>
      <c r="CM852" s="714"/>
      <c r="CN852" s="714"/>
      <c r="CO852" s="714"/>
      <c r="CP852" s="714"/>
      <c r="CQ852" s="714"/>
      <c r="CR852" s="714"/>
      <c r="CS852" s="714"/>
      <c r="CT852" s="766"/>
      <c r="CU852" s="766"/>
      <c r="CV852" s="766"/>
    </row>
    <row r="853" ht="15.75" customHeight="1">
      <c r="A853" s="714"/>
      <c r="B853" s="760"/>
      <c r="C853" s="593"/>
      <c r="D853" s="593"/>
      <c r="E853" s="593"/>
      <c r="F853" s="593"/>
      <c r="G853" s="761"/>
      <c r="H853" s="761"/>
      <c r="I853" s="761"/>
      <c r="J853" s="761"/>
      <c r="K853" s="761"/>
      <c r="L853" s="761"/>
      <c r="M853" s="762"/>
      <c r="N853" s="714"/>
      <c r="O853" s="714"/>
      <c r="P853" s="714"/>
      <c r="Q853" s="714"/>
      <c r="R853" s="714"/>
      <c r="S853" s="714"/>
      <c r="T853" s="763"/>
      <c r="U853" s="714"/>
      <c r="V853" s="762"/>
      <c r="W853" s="714"/>
      <c r="X853" s="762"/>
      <c r="Y853" s="762"/>
      <c r="Z853" s="762"/>
      <c r="AA853" s="714"/>
      <c r="AB853" s="762"/>
      <c r="AC853" s="714"/>
      <c r="AD853" s="714"/>
      <c r="AE853" s="714"/>
      <c r="AF853" s="714"/>
      <c r="AG853" s="714"/>
      <c r="AH853" s="714"/>
      <c r="AI853" s="714"/>
      <c r="AJ853" s="714"/>
      <c r="AK853" s="714"/>
      <c r="AL853" s="761"/>
      <c r="AM853" s="762"/>
      <c r="AN853" s="762"/>
      <c r="AO853" s="761"/>
      <c r="AP853" s="761"/>
      <c r="AQ853" s="762"/>
      <c r="AR853" s="593"/>
      <c r="AS853" s="714"/>
      <c r="AT853" s="714"/>
      <c r="AU853" s="714"/>
      <c r="AV853" s="714"/>
      <c r="AW853" s="714"/>
      <c r="AX853" s="593"/>
      <c r="AY853" s="714"/>
      <c r="AZ853" s="714"/>
      <c r="BA853" s="714"/>
      <c r="BB853" s="714"/>
      <c r="BC853" s="714"/>
      <c r="BD853" s="593"/>
      <c r="BE853" s="714"/>
      <c r="BF853" s="714"/>
      <c r="BG853" s="714"/>
      <c r="BH853" s="714"/>
      <c r="BI853" s="714"/>
      <c r="BJ853" s="714"/>
      <c r="BK853" s="593"/>
      <c r="BL853" s="714"/>
      <c r="BM853" s="714"/>
      <c r="BN853" s="714"/>
      <c r="BO853" s="714"/>
      <c r="BP853" s="714"/>
      <c r="BQ853" s="593"/>
      <c r="BR853" s="593"/>
      <c r="BS853" s="714"/>
      <c r="BT853" s="714"/>
      <c r="BU853" s="714"/>
      <c r="BV853" s="714"/>
      <c r="BW853" s="593"/>
      <c r="BX853" s="714"/>
      <c r="BY853" s="714"/>
      <c r="BZ853" s="714"/>
      <c r="CA853" s="714"/>
      <c r="CB853" s="714"/>
      <c r="CC853" s="714"/>
      <c r="CD853" s="759"/>
      <c r="CE853" s="714"/>
      <c r="CF853" s="765"/>
      <c r="CG853" s="765"/>
      <c r="CH853" s="765"/>
      <c r="CI853" s="765"/>
      <c r="CJ853" s="765"/>
      <c r="CK853" s="765"/>
      <c r="CL853" s="714"/>
      <c r="CM853" s="714"/>
      <c r="CN853" s="714"/>
      <c r="CO853" s="714"/>
      <c r="CP853" s="714"/>
      <c r="CQ853" s="714"/>
      <c r="CR853" s="714"/>
      <c r="CS853" s="714"/>
      <c r="CT853" s="766"/>
      <c r="CU853" s="766"/>
      <c r="CV853" s="766"/>
    </row>
    <row r="854" ht="15.75" customHeight="1">
      <c r="A854" s="714"/>
      <c r="B854" s="760"/>
      <c r="C854" s="593"/>
      <c r="D854" s="593"/>
      <c r="E854" s="593"/>
      <c r="F854" s="593"/>
      <c r="G854" s="761"/>
      <c r="H854" s="761"/>
      <c r="I854" s="761"/>
      <c r="J854" s="761"/>
      <c r="K854" s="761"/>
      <c r="L854" s="761"/>
      <c r="M854" s="762"/>
      <c r="N854" s="714"/>
      <c r="O854" s="714"/>
      <c r="P854" s="714"/>
      <c r="Q854" s="714"/>
      <c r="R854" s="714"/>
      <c r="S854" s="714"/>
      <c r="T854" s="763"/>
      <c r="U854" s="714"/>
      <c r="V854" s="762"/>
      <c r="W854" s="714"/>
      <c r="X854" s="762"/>
      <c r="Y854" s="762"/>
      <c r="Z854" s="762"/>
      <c r="AA854" s="714"/>
      <c r="AB854" s="762"/>
      <c r="AC854" s="714"/>
      <c r="AD854" s="714"/>
      <c r="AE854" s="714"/>
      <c r="AF854" s="714"/>
      <c r="AG854" s="714"/>
      <c r="AH854" s="714"/>
      <c r="AI854" s="714"/>
      <c r="AJ854" s="714"/>
      <c r="AK854" s="714"/>
      <c r="AL854" s="761"/>
      <c r="AM854" s="762"/>
      <c r="AN854" s="762"/>
      <c r="AO854" s="761"/>
      <c r="AP854" s="761"/>
      <c r="AQ854" s="762"/>
      <c r="AR854" s="593"/>
      <c r="AS854" s="714"/>
      <c r="AT854" s="714"/>
      <c r="AU854" s="714"/>
      <c r="AV854" s="714"/>
      <c r="AW854" s="714"/>
      <c r="AX854" s="593"/>
      <c r="AY854" s="714"/>
      <c r="AZ854" s="714"/>
      <c r="BA854" s="714"/>
      <c r="BB854" s="714"/>
      <c r="BC854" s="714"/>
      <c r="BD854" s="593"/>
      <c r="BE854" s="714"/>
      <c r="BF854" s="714"/>
      <c r="BG854" s="714"/>
      <c r="BH854" s="714"/>
      <c r="BI854" s="714"/>
      <c r="BJ854" s="714"/>
      <c r="BK854" s="593"/>
      <c r="BL854" s="714"/>
      <c r="BM854" s="714"/>
      <c r="BN854" s="714"/>
      <c r="BO854" s="714"/>
      <c r="BP854" s="714"/>
      <c r="BQ854" s="593"/>
      <c r="BR854" s="593"/>
      <c r="BS854" s="714"/>
      <c r="BT854" s="714"/>
      <c r="BU854" s="714"/>
      <c r="BV854" s="714"/>
      <c r="BW854" s="593"/>
      <c r="BX854" s="714"/>
      <c r="BY854" s="714"/>
      <c r="BZ854" s="714"/>
      <c r="CA854" s="714"/>
      <c r="CB854" s="714"/>
      <c r="CC854" s="714"/>
      <c r="CD854" s="759"/>
      <c r="CE854" s="714"/>
      <c r="CF854" s="765"/>
      <c r="CG854" s="765"/>
      <c r="CH854" s="765"/>
      <c r="CI854" s="765"/>
      <c r="CJ854" s="765"/>
      <c r="CK854" s="765"/>
      <c r="CL854" s="714"/>
      <c r="CM854" s="714"/>
      <c r="CN854" s="714"/>
      <c r="CO854" s="714"/>
      <c r="CP854" s="714"/>
      <c r="CQ854" s="714"/>
      <c r="CR854" s="714"/>
      <c r="CS854" s="714"/>
      <c r="CT854" s="766"/>
      <c r="CU854" s="766"/>
      <c r="CV854" s="766"/>
    </row>
    <row r="855" ht="15.75" customHeight="1">
      <c r="A855" s="714"/>
      <c r="B855" s="760"/>
      <c r="C855" s="593"/>
      <c r="D855" s="593"/>
      <c r="E855" s="593"/>
      <c r="F855" s="593"/>
      <c r="G855" s="761"/>
      <c r="H855" s="761"/>
      <c r="I855" s="761"/>
      <c r="J855" s="761"/>
      <c r="K855" s="761"/>
      <c r="L855" s="761"/>
      <c r="M855" s="762"/>
      <c r="N855" s="714"/>
      <c r="O855" s="714"/>
      <c r="P855" s="714"/>
      <c r="Q855" s="714"/>
      <c r="R855" s="714"/>
      <c r="S855" s="714"/>
      <c r="T855" s="763"/>
      <c r="U855" s="714"/>
      <c r="V855" s="762"/>
      <c r="W855" s="714"/>
      <c r="X855" s="762"/>
      <c r="Y855" s="762"/>
      <c r="Z855" s="762"/>
      <c r="AA855" s="714"/>
      <c r="AB855" s="762"/>
      <c r="AC855" s="714"/>
      <c r="AD855" s="714"/>
      <c r="AE855" s="714"/>
      <c r="AF855" s="714"/>
      <c r="AG855" s="714"/>
      <c r="AH855" s="714"/>
      <c r="AI855" s="714"/>
      <c r="AJ855" s="714"/>
      <c r="AK855" s="714"/>
      <c r="AL855" s="761"/>
      <c r="AM855" s="762"/>
      <c r="AN855" s="762"/>
      <c r="AO855" s="761"/>
      <c r="AP855" s="761"/>
      <c r="AQ855" s="762"/>
      <c r="AR855" s="593"/>
      <c r="AS855" s="714"/>
      <c r="AT855" s="714"/>
      <c r="AU855" s="714"/>
      <c r="AV855" s="714"/>
      <c r="AW855" s="714"/>
      <c r="AX855" s="593"/>
      <c r="AY855" s="714"/>
      <c r="AZ855" s="714"/>
      <c r="BA855" s="714"/>
      <c r="BB855" s="714"/>
      <c r="BC855" s="714"/>
      <c r="BD855" s="593"/>
      <c r="BE855" s="714"/>
      <c r="BF855" s="714"/>
      <c r="BG855" s="714"/>
      <c r="BH855" s="714"/>
      <c r="BI855" s="714"/>
      <c r="BJ855" s="714"/>
      <c r="BK855" s="593"/>
      <c r="BL855" s="714"/>
      <c r="BM855" s="714"/>
      <c r="BN855" s="714"/>
      <c r="BO855" s="714"/>
      <c r="BP855" s="714"/>
      <c r="BQ855" s="593"/>
      <c r="BR855" s="593"/>
      <c r="BS855" s="714"/>
      <c r="BT855" s="714"/>
      <c r="BU855" s="714"/>
      <c r="BV855" s="714"/>
      <c r="BW855" s="593"/>
      <c r="BX855" s="714"/>
      <c r="BY855" s="714"/>
      <c r="BZ855" s="714"/>
      <c r="CA855" s="714"/>
      <c r="CB855" s="714"/>
      <c r="CC855" s="714"/>
      <c r="CD855" s="759"/>
      <c r="CE855" s="714"/>
      <c r="CF855" s="765"/>
      <c r="CG855" s="765"/>
      <c r="CH855" s="765"/>
      <c r="CI855" s="765"/>
      <c r="CJ855" s="765"/>
      <c r="CK855" s="765"/>
      <c r="CL855" s="714"/>
      <c r="CM855" s="714"/>
      <c r="CN855" s="714"/>
      <c r="CO855" s="714"/>
      <c r="CP855" s="714"/>
      <c r="CQ855" s="714"/>
      <c r="CR855" s="714"/>
      <c r="CS855" s="714"/>
      <c r="CT855" s="766"/>
      <c r="CU855" s="766"/>
      <c r="CV855" s="766"/>
    </row>
    <row r="856" ht="15.75" customHeight="1">
      <c r="A856" s="714"/>
      <c r="B856" s="760"/>
      <c r="C856" s="593"/>
      <c r="D856" s="593"/>
      <c r="E856" s="593"/>
      <c r="F856" s="593"/>
      <c r="G856" s="761"/>
      <c r="H856" s="761"/>
      <c r="I856" s="761"/>
      <c r="J856" s="761"/>
      <c r="K856" s="761"/>
      <c r="L856" s="761"/>
      <c r="M856" s="762"/>
      <c r="N856" s="714"/>
      <c r="O856" s="714"/>
      <c r="P856" s="714"/>
      <c r="Q856" s="714"/>
      <c r="R856" s="714"/>
      <c r="S856" s="714"/>
      <c r="T856" s="763"/>
      <c r="U856" s="714"/>
      <c r="V856" s="762"/>
      <c r="W856" s="714"/>
      <c r="X856" s="762"/>
      <c r="Y856" s="762"/>
      <c r="Z856" s="762"/>
      <c r="AA856" s="714"/>
      <c r="AB856" s="762"/>
      <c r="AC856" s="714"/>
      <c r="AD856" s="714"/>
      <c r="AE856" s="714"/>
      <c r="AF856" s="714"/>
      <c r="AG856" s="714"/>
      <c r="AH856" s="714"/>
      <c r="AI856" s="714"/>
      <c r="AJ856" s="714"/>
      <c r="AK856" s="714"/>
      <c r="AL856" s="761"/>
      <c r="AM856" s="762"/>
      <c r="AN856" s="762"/>
      <c r="AO856" s="761"/>
      <c r="AP856" s="761"/>
      <c r="AQ856" s="762"/>
      <c r="AR856" s="593"/>
      <c r="AS856" s="714"/>
      <c r="AT856" s="714"/>
      <c r="AU856" s="714"/>
      <c r="AV856" s="714"/>
      <c r="AW856" s="714"/>
      <c r="AX856" s="593"/>
      <c r="AY856" s="714"/>
      <c r="AZ856" s="714"/>
      <c r="BA856" s="714"/>
      <c r="BB856" s="714"/>
      <c r="BC856" s="714"/>
      <c r="BD856" s="593"/>
      <c r="BE856" s="714"/>
      <c r="BF856" s="714"/>
      <c r="BG856" s="714"/>
      <c r="BH856" s="714"/>
      <c r="BI856" s="714"/>
      <c r="BJ856" s="714"/>
      <c r="BK856" s="593"/>
      <c r="BL856" s="714"/>
      <c r="BM856" s="714"/>
      <c r="BN856" s="714"/>
      <c r="BO856" s="714"/>
      <c r="BP856" s="714"/>
      <c r="BQ856" s="593"/>
      <c r="BR856" s="593"/>
      <c r="BS856" s="714"/>
      <c r="BT856" s="714"/>
      <c r="BU856" s="714"/>
      <c r="BV856" s="714"/>
      <c r="BW856" s="593"/>
      <c r="BX856" s="714"/>
      <c r="BY856" s="714"/>
      <c r="BZ856" s="714"/>
      <c r="CA856" s="714"/>
      <c r="CB856" s="714"/>
      <c r="CC856" s="714"/>
      <c r="CD856" s="759"/>
      <c r="CE856" s="714"/>
      <c r="CF856" s="765"/>
      <c r="CG856" s="765"/>
      <c r="CH856" s="765"/>
      <c r="CI856" s="765"/>
      <c r="CJ856" s="765"/>
      <c r="CK856" s="765"/>
      <c r="CL856" s="714"/>
      <c r="CM856" s="714"/>
      <c r="CN856" s="714"/>
      <c r="CO856" s="714"/>
      <c r="CP856" s="714"/>
      <c r="CQ856" s="714"/>
      <c r="CR856" s="714"/>
      <c r="CS856" s="714"/>
      <c r="CT856" s="766"/>
      <c r="CU856" s="766"/>
      <c r="CV856" s="766"/>
    </row>
    <row r="857" ht="15.75" customHeight="1">
      <c r="A857" s="714"/>
      <c r="B857" s="760"/>
      <c r="C857" s="593"/>
      <c r="D857" s="593"/>
      <c r="E857" s="593"/>
      <c r="F857" s="593"/>
      <c r="G857" s="761"/>
      <c r="H857" s="761"/>
      <c r="I857" s="761"/>
      <c r="J857" s="761"/>
      <c r="K857" s="761"/>
      <c r="L857" s="761"/>
      <c r="M857" s="762"/>
      <c r="N857" s="714"/>
      <c r="O857" s="714"/>
      <c r="P857" s="714"/>
      <c r="Q857" s="714"/>
      <c r="R857" s="714"/>
      <c r="S857" s="714"/>
      <c r="T857" s="763"/>
      <c r="U857" s="714"/>
      <c r="V857" s="762"/>
      <c r="W857" s="714"/>
      <c r="X857" s="762"/>
      <c r="Y857" s="762"/>
      <c r="Z857" s="762"/>
      <c r="AA857" s="714"/>
      <c r="AB857" s="762"/>
      <c r="AC857" s="714"/>
      <c r="AD857" s="714"/>
      <c r="AE857" s="714"/>
      <c r="AF857" s="714"/>
      <c r="AG857" s="714"/>
      <c r="AH857" s="714"/>
      <c r="AI857" s="714"/>
      <c r="AJ857" s="714"/>
      <c r="AK857" s="714"/>
      <c r="AL857" s="761"/>
      <c r="AM857" s="762"/>
      <c r="AN857" s="762"/>
      <c r="AO857" s="761"/>
      <c r="AP857" s="761"/>
      <c r="AQ857" s="762"/>
      <c r="AR857" s="593"/>
      <c r="AS857" s="714"/>
      <c r="AT857" s="714"/>
      <c r="AU857" s="714"/>
      <c r="AV857" s="714"/>
      <c r="AW857" s="714"/>
      <c r="AX857" s="593"/>
      <c r="AY857" s="714"/>
      <c r="AZ857" s="714"/>
      <c r="BA857" s="714"/>
      <c r="BB857" s="714"/>
      <c r="BC857" s="714"/>
      <c r="BD857" s="593"/>
      <c r="BE857" s="714"/>
      <c r="BF857" s="714"/>
      <c r="BG857" s="714"/>
      <c r="BH857" s="714"/>
      <c r="BI857" s="714"/>
      <c r="BJ857" s="714"/>
      <c r="BK857" s="593"/>
      <c r="BL857" s="714"/>
      <c r="BM857" s="714"/>
      <c r="BN857" s="714"/>
      <c r="BO857" s="714"/>
      <c r="BP857" s="714"/>
      <c r="BQ857" s="593"/>
      <c r="BR857" s="593"/>
      <c r="BS857" s="714"/>
      <c r="BT857" s="714"/>
      <c r="BU857" s="714"/>
      <c r="BV857" s="714"/>
      <c r="BW857" s="593"/>
      <c r="BX857" s="714"/>
      <c r="BY857" s="714"/>
      <c r="BZ857" s="714"/>
      <c r="CA857" s="714"/>
      <c r="CB857" s="714"/>
      <c r="CC857" s="714"/>
      <c r="CD857" s="759"/>
      <c r="CE857" s="714"/>
      <c r="CF857" s="765"/>
      <c r="CG857" s="765"/>
      <c r="CH857" s="765"/>
      <c r="CI857" s="765"/>
      <c r="CJ857" s="765"/>
      <c r="CK857" s="765"/>
      <c r="CL857" s="714"/>
      <c r="CM857" s="714"/>
      <c r="CN857" s="714"/>
      <c r="CO857" s="714"/>
      <c r="CP857" s="714"/>
      <c r="CQ857" s="714"/>
      <c r="CR857" s="714"/>
      <c r="CS857" s="714"/>
      <c r="CT857" s="766"/>
      <c r="CU857" s="766"/>
      <c r="CV857" s="766"/>
    </row>
    <row r="858" ht="15.75" customHeight="1">
      <c r="A858" s="714"/>
      <c r="B858" s="760"/>
      <c r="C858" s="593"/>
      <c r="D858" s="593"/>
      <c r="E858" s="593"/>
      <c r="F858" s="593"/>
      <c r="G858" s="761"/>
      <c r="H858" s="761"/>
      <c r="I858" s="761"/>
      <c r="J858" s="761"/>
      <c r="K858" s="761"/>
      <c r="L858" s="761"/>
      <c r="M858" s="762"/>
      <c r="N858" s="714"/>
      <c r="O858" s="714"/>
      <c r="P858" s="714"/>
      <c r="Q858" s="714"/>
      <c r="R858" s="714"/>
      <c r="S858" s="714"/>
      <c r="T858" s="763"/>
      <c r="U858" s="714"/>
      <c r="V858" s="762"/>
      <c r="W858" s="714"/>
      <c r="X858" s="762"/>
      <c r="Y858" s="762"/>
      <c r="Z858" s="762"/>
      <c r="AA858" s="714"/>
      <c r="AB858" s="762"/>
      <c r="AC858" s="714"/>
      <c r="AD858" s="714"/>
      <c r="AE858" s="714"/>
      <c r="AF858" s="714"/>
      <c r="AG858" s="714"/>
      <c r="AH858" s="714"/>
      <c r="AI858" s="714"/>
      <c r="AJ858" s="714"/>
      <c r="AK858" s="714"/>
      <c r="AL858" s="761"/>
      <c r="AM858" s="762"/>
      <c r="AN858" s="762"/>
      <c r="AO858" s="761"/>
      <c r="AP858" s="761"/>
      <c r="AQ858" s="762"/>
      <c r="AR858" s="593"/>
      <c r="AS858" s="714"/>
      <c r="AT858" s="714"/>
      <c r="AU858" s="714"/>
      <c r="AV858" s="714"/>
      <c r="AW858" s="714"/>
      <c r="AX858" s="593"/>
      <c r="AY858" s="714"/>
      <c r="AZ858" s="714"/>
      <c r="BA858" s="714"/>
      <c r="BB858" s="714"/>
      <c r="BC858" s="714"/>
      <c r="BD858" s="593"/>
      <c r="BE858" s="714"/>
      <c r="BF858" s="714"/>
      <c r="BG858" s="714"/>
      <c r="BH858" s="714"/>
      <c r="BI858" s="714"/>
      <c r="BJ858" s="714"/>
      <c r="BK858" s="593"/>
      <c r="BL858" s="714"/>
      <c r="BM858" s="714"/>
      <c r="BN858" s="714"/>
      <c r="BO858" s="714"/>
      <c r="BP858" s="714"/>
      <c r="BQ858" s="593"/>
      <c r="BR858" s="593"/>
      <c r="BS858" s="714"/>
      <c r="BT858" s="714"/>
      <c r="BU858" s="714"/>
      <c r="BV858" s="714"/>
      <c r="BW858" s="593"/>
      <c r="BX858" s="714"/>
      <c r="BY858" s="714"/>
      <c r="BZ858" s="714"/>
      <c r="CA858" s="714"/>
      <c r="CB858" s="714"/>
      <c r="CC858" s="714"/>
      <c r="CD858" s="759"/>
      <c r="CE858" s="714"/>
      <c r="CF858" s="765"/>
      <c r="CG858" s="765"/>
      <c r="CH858" s="765"/>
      <c r="CI858" s="765"/>
      <c r="CJ858" s="765"/>
      <c r="CK858" s="765"/>
      <c r="CL858" s="714"/>
      <c r="CM858" s="714"/>
      <c r="CN858" s="714"/>
      <c r="CO858" s="714"/>
      <c r="CP858" s="714"/>
      <c r="CQ858" s="714"/>
      <c r="CR858" s="714"/>
      <c r="CS858" s="714"/>
      <c r="CT858" s="766"/>
      <c r="CU858" s="766"/>
      <c r="CV858" s="766"/>
    </row>
    <row r="859" ht="15.75" customHeight="1">
      <c r="A859" s="714"/>
      <c r="B859" s="760"/>
      <c r="C859" s="593"/>
      <c r="D859" s="593"/>
      <c r="E859" s="593"/>
      <c r="F859" s="593"/>
      <c r="G859" s="761"/>
      <c r="H859" s="761"/>
      <c r="I859" s="761"/>
      <c r="J859" s="761"/>
      <c r="K859" s="761"/>
      <c r="L859" s="761"/>
      <c r="M859" s="762"/>
      <c r="N859" s="714"/>
      <c r="O859" s="714"/>
      <c r="P859" s="714"/>
      <c r="Q859" s="714"/>
      <c r="R859" s="714"/>
      <c r="S859" s="714"/>
      <c r="T859" s="763"/>
      <c r="U859" s="714"/>
      <c r="V859" s="762"/>
      <c r="W859" s="714"/>
      <c r="X859" s="762"/>
      <c r="Y859" s="762"/>
      <c r="Z859" s="762"/>
      <c r="AA859" s="714"/>
      <c r="AB859" s="762"/>
      <c r="AC859" s="714"/>
      <c r="AD859" s="714"/>
      <c r="AE859" s="714"/>
      <c r="AF859" s="714"/>
      <c r="AG859" s="714"/>
      <c r="AH859" s="714"/>
      <c r="AI859" s="714"/>
      <c r="AJ859" s="714"/>
      <c r="AK859" s="714"/>
      <c r="AL859" s="761"/>
      <c r="AM859" s="762"/>
      <c r="AN859" s="762"/>
      <c r="AO859" s="761"/>
      <c r="AP859" s="761"/>
      <c r="AQ859" s="762"/>
      <c r="AR859" s="593"/>
      <c r="AS859" s="714"/>
      <c r="AT859" s="714"/>
      <c r="AU859" s="714"/>
      <c r="AV859" s="714"/>
      <c r="AW859" s="714"/>
      <c r="AX859" s="593"/>
      <c r="AY859" s="714"/>
      <c r="AZ859" s="714"/>
      <c r="BA859" s="714"/>
      <c r="BB859" s="714"/>
      <c r="BC859" s="714"/>
      <c r="BD859" s="593"/>
      <c r="BE859" s="714"/>
      <c r="BF859" s="714"/>
      <c r="BG859" s="714"/>
      <c r="BH859" s="714"/>
      <c r="BI859" s="714"/>
      <c r="BJ859" s="714"/>
      <c r="BK859" s="593"/>
      <c r="BL859" s="714"/>
      <c r="BM859" s="714"/>
      <c r="BN859" s="714"/>
      <c r="BO859" s="714"/>
      <c r="BP859" s="714"/>
      <c r="BQ859" s="593"/>
      <c r="BR859" s="593"/>
      <c r="BS859" s="714"/>
      <c r="BT859" s="714"/>
      <c r="BU859" s="714"/>
      <c r="BV859" s="714"/>
      <c r="BW859" s="593"/>
      <c r="BX859" s="714"/>
      <c r="BY859" s="714"/>
      <c r="BZ859" s="714"/>
      <c r="CA859" s="714"/>
      <c r="CB859" s="714"/>
      <c r="CC859" s="714"/>
      <c r="CD859" s="759"/>
      <c r="CE859" s="714"/>
      <c r="CF859" s="765"/>
      <c r="CG859" s="765"/>
      <c r="CH859" s="765"/>
      <c r="CI859" s="765"/>
      <c r="CJ859" s="765"/>
      <c r="CK859" s="765"/>
      <c r="CL859" s="714"/>
      <c r="CM859" s="714"/>
      <c r="CN859" s="714"/>
      <c r="CO859" s="714"/>
      <c r="CP859" s="714"/>
      <c r="CQ859" s="714"/>
      <c r="CR859" s="714"/>
      <c r="CS859" s="714"/>
      <c r="CT859" s="766"/>
      <c r="CU859" s="766"/>
      <c r="CV859" s="766"/>
    </row>
    <row r="860" ht="15.75" customHeight="1">
      <c r="A860" s="714"/>
      <c r="B860" s="760"/>
      <c r="C860" s="593"/>
      <c r="D860" s="593"/>
      <c r="E860" s="593"/>
      <c r="F860" s="593"/>
      <c r="G860" s="761"/>
      <c r="H860" s="761"/>
      <c r="I860" s="761"/>
      <c r="J860" s="761"/>
      <c r="K860" s="761"/>
      <c r="L860" s="761"/>
      <c r="M860" s="762"/>
      <c r="N860" s="714"/>
      <c r="O860" s="714"/>
      <c r="P860" s="714"/>
      <c r="Q860" s="714"/>
      <c r="R860" s="714"/>
      <c r="S860" s="714"/>
      <c r="T860" s="763"/>
      <c r="U860" s="714"/>
      <c r="V860" s="762"/>
      <c r="W860" s="714"/>
      <c r="X860" s="762"/>
      <c r="Y860" s="762"/>
      <c r="Z860" s="762"/>
      <c r="AA860" s="714"/>
      <c r="AB860" s="762"/>
      <c r="AC860" s="714"/>
      <c r="AD860" s="714"/>
      <c r="AE860" s="714"/>
      <c r="AF860" s="714"/>
      <c r="AG860" s="714"/>
      <c r="AH860" s="714"/>
      <c r="AI860" s="714"/>
      <c r="AJ860" s="714"/>
      <c r="AK860" s="714"/>
      <c r="AL860" s="761"/>
      <c r="AM860" s="762"/>
      <c r="AN860" s="762"/>
      <c r="AO860" s="761"/>
      <c r="AP860" s="761"/>
      <c r="AQ860" s="762"/>
      <c r="AR860" s="593"/>
      <c r="AS860" s="714"/>
      <c r="AT860" s="714"/>
      <c r="AU860" s="714"/>
      <c r="AV860" s="714"/>
      <c r="AW860" s="714"/>
      <c r="AX860" s="593"/>
      <c r="AY860" s="714"/>
      <c r="AZ860" s="714"/>
      <c r="BA860" s="714"/>
      <c r="BB860" s="714"/>
      <c r="BC860" s="714"/>
      <c r="BD860" s="593"/>
      <c r="BE860" s="714"/>
      <c r="BF860" s="714"/>
      <c r="BG860" s="714"/>
      <c r="BH860" s="714"/>
      <c r="BI860" s="714"/>
      <c r="BJ860" s="714"/>
      <c r="BK860" s="593"/>
      <c r="BL860" s="714"/>
      <c r="BM860" s="714"/>
      <c r="BN860" s="714"/>
      <c r="BO860" s="714"/>
      <c r="BP860" s="714"/>
      <c r="BQ860" s="593"/>
      <c r="BR860" s="593"/>
      <c r="BS860" s="714"/>
      <c r="BT860" s="714"/>
      <c r="BU860" s="714"/>
      <c r="BV860" s="714"/>
      <c r="BW860" s="593"/>
      <c r="BX860" s="714"/>
      <c r="BY860" s="714"/>
      <c r="BZ860" s="714"/>
      <c r="CA860" s="714"/>
      <c r="CB860" s="714"/>
      <c r="CC860" s="714"/>
      <c r="CD860" s="759"/>
      <c r="CE860" s="714"/>
      <c r="CF860" s="765"/>
      <c r="CG860" s="765"/>
      <c r="CH860" s="765"/>
      <c r="CI860" s="765"/>
      <c r="CJ860" s="765"/>
      <c r="CK860" s="765"/>
      <c r="CL860" s="714"/>
      <c r="CM860" s="714"/>
      <c r="CN860" s="714"/>
      <c r="CO860" s="714"/>
      <c r="CP860" s="714"/>
      <c r="CQ860" s="714"/>
      <c r="CR860" s="714"/>
      <c r="CS860" s="714"/>
      <c r="CT860" s="766"/>
      <c r="CU860" s="766"/>
      <c r="CV860" s="766"/>
    </row>
    <row r="861" ht="15.75" customHeight="1">
      <c r="A861" s="714"/>
      <c r="B861" s="760"/>
      <c r="C861" s="593"/>
      <c r="D861" s="593"/>
      <c r="E861" s="593"/>
      <c r="F861" s="593"/>
      <c r="G861" s="761"/>
      <c r="H861" s="761"/>
      <c r="I861" s="761"/>
      <c r="J861" s="761"/>
      <c r="K861" s="761"/>
      <c r="L861" s="761"/>
      <c r="M861" s="762"/>
      <c r="N861" s="714"/>
      <c r="O861" s="714"/>
      <c r="P861" s="714"/>
      <c r="Q861" s="714"/>
      <c r="R861" s="714"/>
      <c r="S861" s="714"/>
      <c r="T861" s="763"/>
      <c r="U861" s="714"/>
      <c r="V861" s="762"/>
      <c r="W861" s="714"/>
      <c r="X861" s="762"/>
      <c r="Y861" s="762"/>
      <c r="Z861" s="762"/>
      <c r="AA861" s="714"/>
      <c r="AB861" s="762"/>
      <c r="AC861" s="714"/>
      <c r="AD861" s="714"/>
      <c r="AE861" s="714"/>
      <c r="AF861" s="714"/>
      <c r="AG861" s="714"/>
      <c r="AH861" s="714"/>
      <c r="AI861" s="714"/>
      <c r="AJ861" s="714"/>
      <c r="AK861" s="714"/>
      <c r="AL861" s="761"/>
      <c r="AM861" s="762"/>
      <c r="AN861" s="762"/>
      <c r="AO861" s="761"/>
      <c r="AP861" s="761"/>
      <c r="AQ861" s="762"/>
      <c r="AR861" s="593"/>
      <c r="AS861" s="714"/>
      <c r="AT861" s="714"/>
      <c r="AU861" s="714"/>
      <c r="AV861" s="714"/>
      <c r="AW861" s="714"/>
      <c r="AX861" s="593"/>
      <c r="AY861" s="714"/>
      <c r="AZ861" s="714"/>
      <c r="BA861" s="714"/>
      <c r="BB861" s="714"/>
      <c r="BC861" s="714"/>
      <c r="BD861" s="593"/>
      <c r="BE861" s="714"/>
      <c r="BF861" s="714"/>
      <c r="BG861" s="714"/>
      <c r="BH861" s="714"/>
      <c r="BI861" s="714"/>
      <c r="BJ861" s="714"/>
      <c r="BK861" s="593"/>
      <c r="BL861" s="714"/>
      <c r="BM861" s="714"/>
      <c r="BN861" s="714"/>
      <c r="BO861" s="714"/>
      <c r="BP861" s="714"/>
      <c r="BQ861" s="593"/>
      <c r="BR861" s="593"/>
      <c r="BS861" s="714"/>
      <c r="BT861" s="714"/>
      <c r="BU861" s="714"/>
      <c r="BV861" s="714"/>
      <c r="BW861" s="593"/>
      <c r="BX861" s="714"/>
      <c r="BY861" s="714"/>
      <c r="BZ861" s="714"/>
      <c r="CA861" s="714"/>
      <c r="CB861" s="714"/>
      <c r="CC861" s="714"/>
      <c r="CD861" s="759"/>
      <c r="CE861" s="714"/>
      <c r="CF861" s="765"/>
      <c r="CG861" s="765"/>
      <c r="CH861" s="765"/>
      <c r="CI861" s="765"/>
      <c r="CJ861" s="765"/>
      <c r="CK861" s="765"/>
      <c r="CL861" s="714"/>
      <c r="CM861" s="714"/>
      <c r="CN861" s="714"/>
      <c r="CO861" s="714"/>
      <c r="CP861" s="714"/>
      <c r="CQ861" s="714"/>
      <c r="CR861" s="714"/>
      <c r="CS861" s="714"/>
      <c r="CT861" s="766"/>
      <c r="CU861" s="766"/>
      <c r="CV861" s="766"/>
    </row>
    <row r="862" ht="15.75" customHeight="1">
      <c r="A862" s="714"/>
      <c r="B862" s="760"/>
      <c r="C862" s="593"/>
      <c r="D862" s="593"/>
      <c r="E862" s="593"/>
      <c r="F862" s="593"/>
      <c r="G862" s="761"/>
      <c r="H862" s="761"/>
      <c r="I862" s="761"/>
      <c r="J862" s="761"/>
      <c r="K862" s="761"/>
      <c r="L862" s="761"/>
      <c r="M862" s="762"/>
      <c r="N862" s="714"/>
      <c r="O862" s="714"/>
      <c r="P862" s="714"/>
      <c r="Q862" s="714"/>
      <c r="R862" s="714"/>
      <c r="S862" s="714"/>
      <c r="T862" s="763"/>
      <c r="U862" s="714"/>
      <c r="V862" s="762"/>
      <c r="W862" s="714"/>
      <c r="X862" s="762"/>
      <c r="Y862" s="762"/>
      <c r="Z862" s="762"/>
      <c r="AA862" s="714"/>
      <c r="AB862" s="762"/>
      <c r="AC862" s="714"/>
      <c r="AD862" s="714"/>
      <c r="AE862" s="714"/>
      <c r="AF862" s="714"/>
      <c r="AG862" s="714"/>
      <c r="AH862" s="714"/>
      <c r="AI862" s="714"/>
      <c r="AJ862" s="714"/>
      <c r="AK862" s="714"/>
      <c r="AL862" s="761"/>
      <c r="AM862" s="762"/>
      <c r="AN862" s="762"/>
      <c r="AO862" s="761"/>
      <c r="AP862" s="761"/>
      <c r="AQ862" s="762"/>
      <c r="AR862" s="593"/>
      <c r="AS862" s="714"/>
      <c r="AT862" s="714"/>
      <c r="AU862" s="714"/>
      <c r="AV862" s="714"/>
      <c r="AW862" s="714"/>
      <c r="AX862" s="593"/>
      <c r="AY862" s="714"/>
      <c r="AZ862" s="714"/>
      <c r="BA862" s="714"/>
      <c r="BB862" s="714"/>
      <c r="BC862" s="714"/>
      <c r="BD862" s="593"/>
      <c r="BE862" s="714"/>
      <c r="BF862" s="714"/>
      <c r="BG862" s="714"/>
      <c r="BH862" s="714"/>
      <c r="BI862" s="714"/>
      <c r="BJ862" s="714"/>
      <c r="BK862" s="593"/>
      <c r="BL862" s="714"/>
      <c r="BM862" s="714"/>
      <c r="BN862" s="714"/>
      <c r="BO862" s="714"/>
      <c r="BP862" s="714"/>
      <c r="BQ862" s="593"/>
      <c r="BR862" s="593"/>
      <c r="BS862" s="714"/>
      <c r="BT862" s="714"/>
      <c r="BU862" s="714"/>
      <c r="BV862" s="714"/>
      <c r="BW862" s="593"/>
      <c r="BX862" s="714"/>
      <c r="BY862" s="714"/>
      <c r="BZ862" s="714"/>
      <c r="CA862" s="714"/>
      <c r="CB862" s="714"/>
      <c r="CC862" s="714"/>
      <c r="CD862" s="759"/>
      <c r="CE862" s="714"/>
      <c r="CF862" s="765"/>
      <c r="CG862" s="765"/>
      <c r="CH862" s="765"/>
      <c r="CI862" s="765"/>
      <c r="CJ862" s="765"/>
      <c r="CK862" s="765"/>
      <c r="CL862" s="714"/>
      <c r="CM862" s="714"/>
      <c r="CN862" s="714"/>
      <c r="CO862" s="714"/>
      <c r="CP862" s="714"/>
      <c r="CQ862" s="714"/>
      <c r="CR862" s="714"/>
      <c r="CS862" s="714"/>
      <c r="CT862" s="766"/>
      <c r="CU862" s="766"/>
      <c r="CV862" s="766"/>
    </row>
    <row r="863" ht="15.75" customHeight="1">
      <c r="A863" s="714"/>
      <c r="B863" s="760"/>
      <c r="C863" s="593"/>
      <c r="D863" s="593"/>
      <c r="E863" s="593"/>
      <c r="F863" s="593"/>
      <c r="G863" s="761"/>
      <c r="H863" s="761"/>
      <c r="I863" s="761"/>
      <c r="J863" s="761"/>
      <c r="K863" s="761"/>
      <c r="L863" s="761"/>
      <c r="M863" s="762"/>
      <c r="N863" s="714"/>
      <c r="O863" s="714"/>
      <c r="P863" s="714"/>
      <c r="Q863" s="714"/>
      <c r="R863" s="714"/>
      <c r="S863" s="714"/>
      <c r="T863" s="763"/>
      <c r="U863" s="714"/>
      <c r="V863" s="762"/>
      <c r="W863" s="714"/>
      <c r="X863" s="762"/>
      <c r="Y863" s="762"/>
      <c r="Z863" s="762"/>
      <c r="AA863" s="714"/>
      <c r="AB863" s="762"/>
      <c r="AC863" s="714"/>
      <c r="AD863" s="714"/>
      <c r="AE863" s="714"/>
      <c r="AF863" s="714"/>
      <c r="AG863" s="714"/>
      <c r="AH863" s="714"/>
      <c r="AI863" s="714"/>
      <c r="AJ863" s="714"/>
      <c r="AK863" s="714"/>
      <c r="AL863" s="761"/>
      <c r="AM863" s="762"/>
      <c r="AN863" s="762"/>
      <c r="AO863" s="761"/>
      <c r="AP863" s="761"/>
      <c r="AQ863" s="762"/>
      <c r="AR863" s="593"/>
      <c r="AS863" s="714"/>
      <c r="AT863" s="714"/>
      <c r="AU863" s="714"/>
      <c r="AV863" s="714"/>
      <c r="AW863" s="714"/>
      <c r="AX863" s="593"/>
      <c r="AY863" s="714"/>
      <c r="AZ863" s="714"/>
      <c r="BA863" s="714"/>
      <c r="BB863" s="714"/>
      <c r="BC863" s="714"/>
      <c r="BD863" s="593"/>
      <c r="BE863" s="714"/>
      <c r="BF863" s="714"/>
      <c r="BG863" s="714"/>
      <c r="BH863" s="714"/>
      <c r="BI863" s="714"/>
      <c r="BJ863" s="714"/>
      <c r="BK863" s="593"/>
      <c r="BL863" s="714"/>
      <c r="BM863" s="714"/>
      <c r="BN863" s="714"/>
      <c r="BO863" s="714"/>
      <c r="BP863" s="714"/>
      <c r="BQ863" s="593"/>
      <c r="BR863" s="593"/>
      <c r="BS863" s="714"/>
      <c r="BT863" s="714"/>
      <c r="BU863" s="714"/>
      <c r="BV863" s="714"/>
      <c r="BW863" s="593"/>
      <c r="BX863" s="714"/>
      <c r="BY863" s="714"/>
      <c r="BZ863" s="714"/>
      <c r="CA863" s="714"/>
      <c r="CB863" s="714"/>
      <c r="CC863" s="714"/>
      <c r="CD863" s="759"/>
      <c r="CE863" s="714"/>
      <c r="CF863" s="765"/>
      <c r="CG863" s="765"/>
      <c r="CH863" s="765"/>
      <c r="CI863" s="765"/>
      <c r="CJ863" s="765"/>
      <c r="CK863" s="765"/>
      <c r="CL863" s="714"/>
      <c r="CM863" s="714"/>
      <c r="CN863" s="714"/>
      <c r="CO863" s="714"/>
      <c r="CP863" s="714"/>
      <c r="CQ863" s="714"/>
      <c r="CR863" s="714"/>
      <c r="CS863" s="714"/>
      <c r="CT863" s="766"/>
      <c r="CU863" s="766"/>
      <c r="CV863" s="766"/>
    </row>
    <row r="864" ht="15.75" customHeight="1">
      <c r="A864" s="714"/>
      <c r="B864" s="760"/>
      <c r="C864" s="593"/>
      <c r="D864" s="593"/>
      <c r="E864" s="593"/>
      <c r="F864" s="593"/>
      <c r="G864" s="761"/>
      <c r="H864" s="761"/>
      <c r="I864" s="761"/>
      <c r="J864" s="761"/>
      <c r="K864" s="761"/>
      <c r="L864" s="761"/>
      <c r="M864" s="762"/>
      <c r="N864" s="714"/>
      <c r="O864" s="714"/>
      <c r="P864" s="714"/>
      <c r="Q864" s="714"/>
      <c r="R864" s="714"/>
      <c r="S864" s="714"/>
      <c r="T864" s="763"/>
      <c r="U864" s="714"/>
      <c r="V864" s="762"/>
      <c r="W864" s="714"/>
      <c r="X864" s="762"/>
      <c r="Y864" s="762"/>
      <c r="Z864" s="762"/>
      <c r="AA864" s="714"/>
      <c r="AB864" s="762"/>
      <c r="AC864" s="714"/>
      <c r="AD864" s="714"/>
      <c r="AE864" s="714"/>
      <c r="AF864" s="714"/>
      <c r="AG864" s="714"/>
      <c r="AH864" s="714"/>
      <c r="AI864" s="714"/>
      <c r="AJ864" s="714"/>
      <c r="AK864" s="714"/>
      <c r="AL864" s="761"/>
      <c r="AM864" s="762"/>
      <c r="AN864" s="762"/>
      <c r="AO864" s="761"/>
      <c r="AP864" s="761"/>
      <c r="AQ864" s="762"/>
      <c r="AR864" s="593"/>
      <c r="AS864" s="714"/>
      <c r="AT864" s="714"/>
      <c r="AU864" s="714"/>
      <c r="AV864" s="714"/>
      <c r="AW864" s="714"/>
      <c r="AX864" s="593"/>
      <c r="AY864" s="714"/>
      <c r="AZ864" s="714"/>
      <c r="BA864" s="714"/>
      <c r="BB864" s="714"/>
      <c r="BC864" s="714"/>
      <c r="BD864" s="593"/>
      <c r="BE864" s="714"/>
      <c r="BF864" s="714"/>
      <c r="BG864" s="714"/>
      <c r="BH864" s="714"/>
      <c r="BI864" s="714"/>
      <c r="BJ864" s="714"/>
      <c r="BK864" s="593"/>
      <c r="BL864" s="714"/>
      <c r="BM864" s="714"/>
      <c r="BN864" s="714"/>
      <c r="BO864" s="714"/>
      <c r="BP864" s="714"/>
      <c r="BQ864" s="593"/>
      <c r="BR864" s="593"/>
      <c r="BS864" s="714"/>
      <c r="BT864" s="714"/>
      <c r="BU864" s="714"/>
      <c r="BV864" s="714"/>
      <c r="BW864" s="593"/>
      <c r="BX864" s="714"/>
      <c r="BY864" s="714"/>
      <c r="BZ864" s="714"/>
      <c r="CA864" s="714"/>
      <c r="CB864" s="714"/>
      <c r="CC864" s="714"/>
      <c r="CD864" s="759"/>
      <c r="CE864" s="714"/>
      <c r="CF864" s="765"/>
      <c r="CG864" s="765"/>
      <c r="CH864" s="765"/>
      <c r="CI864" s="765"/>
      <c r="CJ864" s="765"/>
      <c r="CK864" s="765"/>
      <c r="CL864" s="714"/>
      <c r="CM864" s="714"/>
      <c r="CN864" s="714"/>
      <c r="CO864" s="714"/>
      <c r="CP864" s="714"/>
      <c r="CQ864" s="714"/>
      <c r="CR864" s="714"/>
      <c r="CS864" s="714"/>
      <c r="CT864" s="766"/>
      <c r="CU864" s="766"/>
      <c r="CV864" s="766"/>
    </row>
    <row r="865" ht="15.75" customHeight="1">
      <c r="A865" s="714"/>
      <c r="B865" s="760"/>
      <c r="C865" s="593"/>
      <c r="D865" s="593"/>
      <c r="E865" s="593"/>
      <c r="F865" s="593"/>
      <c r="G865" s="761"/>
      <c r="H865" s="761"/>
      <c r="I865" s="761"/>
      <c r="J865" s="761"/>
      <c r="K865" s="761"/>
      <c r="L865" s="761"/>
      <c r="M865" s="762"/>
      <c r="N865" s="714"/>
      <c r="O865" s="714"/>
      <c r="P865" s="714"/>
      <c r="Q865" s="714"/>
      <c r="R865" s="714"/>
      <c r="S865" s="714"/>
      <c r="T865" s="763"/>
      <c r="U865" s="714"/>
      <c r="V865" s="762"/>
      <c r="W865" s="714"/>
      <c r="X865" s="762"/>
      <c r="Y865" s="762"/>
      <c r="Z865" s="762"/>
      <c r="AA865" s="714"/>
      <c r="AB865" s="762"/>
      <c r="AC865" s="714"/>
      <c r="AD865" s="714"/>
      <c r="AE865" s="714"/>
      <c r="AF865" s="714"/>
      <c r="AG865" s="714"/>
      <c r="AH865" s="714"/>
      <c r="AI865" s="714"/>
      <c r="AJ865" s="714"/>
      <c r="AK865" s="714"/>
      <c r="AL865" s="761"/>
      <c r="AM865" s="762"/>
      <c r="AN865" s="762"/>
      <c r="AO865" s="761"/>
      <c r="AP865" s="761"/>
      <c r="AQ865" s="762"/>
      <c r="AR865" s="593"/>
      <c r="AS865" s="714"/>
      <c r="AT865" s="714"/>
      <c r="AU865" s="714"/>
      <c r="AV865" s="714"/>
      <c r="AW865" s="714"/>
      <c r="AX865" s="593"/>
      <c r="AY865" s="714"/>
      <c r="AZ865" s="714"/>
      <c r="BA865" s="714"/>
      <c r="BB865" s="714"/>
      <c r="BC865" s="714"/>
      <c r="BD865" s="593"/>
      <c r="BE865" s="714"/>
      <c r="BF865" s="714"/>
      <c r="BG865" s="714"/>
      <c r="BH865" s="714"/>
      <c r="BI865" s="714"/>
      <c r="BJ865" s="714"/>
      <c r="BK865" s="593"/>
      <c r="BL865" s="714"/>
      <c r="BM865" s="714"/>
      <c r="BN865" s="714"/>
      <c r="BO865" s="714"/>
      <c r="BP865" s="714"/>
      <c r="BQ865" s="593"/>
      <c r="BR865" s="593"/>
      <c r="BS865" s="714"/>
      <c r="BT865" s="714"/>
      <c r="BU865" s="714"/>
      <c r="BV865" s="714"/>
      <c r="BW865" s="593"/>
      <c r="BX865" s="714"/>
      <c r="BY865" s="714"/>
      <c r="BZ865" s="714"/>
      <c r="CA865" s="714"/>
      <c r="CB865" s="714"/>
      <c r="CC865" s="714"/>
      <c r="CD865" s="759"/>
      <c r="CE865" s="714"/>
      <c r="CF865" s="765"/>
      <c r="CG865" s="765"/>
      <c r="CH865" s="765"/>
      <c r="CI865" s="765"/>
      <c r="CJ865" s="765"/>
      <c r="CK865" s="765"/>
      <c r="CL865" s="714"/>
      <c r="CM865" s="714"/>
      <c r="CN865" s="714"/>
      <c r="CO865" s="714"/>
      <c r="CP865" s="714"/>
      <c r="CQ865" s="714"/>
      <c r="CR865" s="714"/>
      <c r="CS865" s="714"/>
      <c r="CT865" s="766"/>
      <c r="CU865" s="766"/>
      <c r="CV865" s="766"/>
    </row>
    <row r="866" ht="15.75" customHeight="1">
      <c r="A866" s="714"/>
      <c r="B866" s="760"/>
      <c r="C866" s="593"/>
      <c r="D866" s="593"/>
      <c r="E866" s="593"/>
      <c r="F866" s="593"/>
      <c r="G866" s="761"/>
      <c r="H866" s="761"/>
      <c r="I866" s="761"/>
      <c r="J866" s="761"/>
      <c r="K866" s="761"/>
      <c r="L866" s="761"/>
      <c r="M866" s="762"/>
      <c r="N866" s="714"/>
      <c r="O866" s="714"/>
      <c r="P866" s="714"/>
      <c r="Q866" s="714"/>
      <c r="R866" s="714"/>
      <c r="S866" s="714"/>
      <c r="T866" s="763"/>
      <c r="U866" s="714"/>
      <c r="V866" s="762"/>
      <c r="W866" s="714"/>
      <c r="X866" s="762"/>
      <c r="Y866" s="762"/>
      <c r="Z866" s="762"/>
      <c r="AA866" s="714"/>
      <c r="AB866" s="762"/>
      <c r="AC866" s="714"/>
      <c r="AD866" s="714"/>
      <c r="AE866" s="714"/>
      <c r="AF866" s="714"/>
      <c r="AG866" s="714"/>
      <c r="AH866" s="714"/>
      <c r="AI866" s="714"/>
      <c r="AJ866" s="714"/>
      <c r="AK866" s="714"/>
      <c r="AL866" s="761"/>
      <c r="AM866" s="762"/>
      <c r="AN866" s="762"/>
      <c r="AO866" s="761"/>
      <c r="AP866" s="761"/>
      <c r="AQ866" s="762"/>
      <c r="AR866" s="593"/>
      <c r="AS866" s="714"/>
      <c r="AT866" s="714"/>
      <c r="AU866" s="714"/>
      <c r="AV866" s="714"/>
      <c r="AW866" s="714"/>
      <c r="AX866" s="593"/>
      <c r="AY866" s="714"/>
      <c r="AZ866" s="714"/>
      <c r="BA866" s="714"/>
      <c r="BB866" s="714"/>
      <c r="BC866" s="714"/>
      <c r="BD866" s="593"/>
      <c r="BE866" s="714"/>
      <c r="BF866" s="714"/>
      <c r="BG866" s="714"/>
      <c r="BH866" s="714"/>
      <c r="BI866" s="714"/>
      <c r="BJ866" s="714"/>
      <c r="BK866" s="593"/>
      <c r="BL866" s="714"/>
      <c r="BM866" s="714"/>
      <c r="BN866" s="714"/>
      <c r="BO866" s="714"/>
      <c r="BP866" s="714"/>
      <c r="BQ866" s="593"/>
      <c r="BR866" s="593"/>
      <c r="BS866" s="714"/>
      <c r="BT866" s="714"/>
      <c r="BU866" s="714"/>
      <c r="BV866" s="714"/>
      <c r="BW866" s="593"/>
      <c r="BX866" s="714"/>
      <c r="BY866" s="714"/>
      <c r="BZ866" s="714"/>
      <c r="CA866" s="714"/>
      <c r="CB866" s="714"/>
      <c r="CC866" s="714"/>
      <c r="CD866" s="759"/>
      <c r="CE866" s="714"/>
      <c r="CF866" s="765"/>
      <c r="CG866" s="765"/>
      <c r="CH866" s="765"/>
      <c r="CI866" s="765"/>
      <c r="CJ866" s="765"/>
      <c r="CK866" s="765"/>
      <c r="CL866" s="714"/>
      <c r="CM866" s="714"/>
      <c r="CN866" s="714"/>
      <c r="CO866" s="714"/>
      <c r="CP866" s="714"/>
      <c r="CQ866" s="714"/>
      <c r="CR866" s="714"/>
      <c r="CS866" s="714"/>
      <c r="CT866" s="766"/>
      <c r="CU866" s="766"/>
      <c r="CV866" s="766"/>
    </row>
    <row r="867" ht="15.75" customHeight="1">
      <c r="A867" s="714"/>
      <c r="B867" s="760"/>
      <c r="C867" s="593"/>
      <c r="D867" s="593"/>
      <c r="E867" s="593"/>
      <c r="F867" s="593"/>
      <c r="G867" s="761"/>
      <c r="H867" s="761"/>
      <c r="I867" s="761"/>
      <c r="J867" s="761"/>
      <c r="K867" s="761"/>
      <c r="L867" s="761"/>
      <c r="M867" s="762"/>
      <c r="N867" s="714"/>
      <c r="O867" s="714"/>
      <c r="P867" s="714"/>
      <c r="Q867" s="714"/>
      <c r="R867" s="714"/>
      <c r="S867" s="714"/>
      <c r="T867" s="763"/>
      <c r="U867" s="714"/>
      <c r="V867" s="762"/>
      <c r="W867" s="714"/>
      <c r="X867" s="762"/>
      <c r="Y867" s="762"/>
      <c r="Z867" s="762"/>
      <c r="AA867" s="714"/>
      <c r="AB867" s="762"/>
      <c r="AC867" s="714"/>
      <c r="AD867" s="714"/>
      <c r="AE867" s="714"/>
      <c r="AF867" s="714"/>
      <c r="AG867" s="714"/>
      <c r="AH867" s="714"/>
      <c r="AI867" s="714"/>
      <c r="AJ867" s="714"/>
      <c r="AK867" s="714"/>
      <c r="AL867" s="761"/>
      <c r="AM867" s="762"/>
      <c r="AN867" s="762"/>
      <c r="AO867" s="761"/>
      <c r="AP867" s="761"/>
      <c r="AQ867" s="762"/>
      <c r="AR867" s="593"/>
      <c r="AS867" s="714"/>
      <c r="AT867" s="714"/>
      <c r="AU867" s="714"/>
      <c r="AV867" s="714"/>
      <c r="AW867" s="714"/>
      <c r="AX867" s="593"/>
      <c r="AY867" s="714"/>
      <c r="AZ867" s="714"/>
      <c r="BA867" s="714"/>
      <c r="BB867" s="714"/>
      <c r="BC867" s="714"/>
      <c r="BD867" s="593"/>
      <c r="BE867" s="714"/>
      <c r="BF867" s="714"/>
      <c r="BG867" s="714"/>
      <c r="BH867" s="714"/>
      <c r="BI867" s="714"/>
      <c r="BJ867" s="714"/>
      <c r="BK867" s="593"/>
      <c r="BL867" s="714"/>
      <c r="BM867" s="714"/>
      <c r="BN867" s="714"/>
      <c r="BO867" s="714"/>
      <c r="BP867" s="714"/>
      <c r="BQ867" s="593"/>
      <c r="BR867" s="593"/>
      <c r="BS867" s="714"/>
      <c r="BT867" s="714"/>
      <c r="BU867" s="714"/>
      <c r="BV867" s="714"/>
      <c r="BW867" s="593"/>
      <c r="BX867" s="714"/>
      <c r="BY867" s="714"/>
      <c r="BZ867" s="714"/>
      <c r="CA867" s="714"/>
      <c r="CB867" s="714"/>
      <c r="CC867" s="714"/>
      <c r="CD867" s="759"/>
      <c r="CE867" s="714"/>
      <c r="CF867" s="765"/>
      <c r="CG867" s="765"/>
      <c r="CH867" s="765"/>
      <c r="CI867" s="765"/>
      <c r="CJ867" s="765"/>
      <c r="CK867" s="765"/>
      <c r="CL867" s="714"/>
      <c r="CM867" s="714"/>
      <c r="CN867" s="714"/>
      <c r="CO867" s="714"/>
      <c r="CP867" s="714"/>
      <c r="CQ867" s="714"/>
      <c r="CR867" s="714"/>
      <c r="CS867" s="714"/>
      <c r="CT867" s="766"/>
      <c r="CU867" s="766"/>
      <c r="CV867" s="766"/>
    </row>
    <row r="868" ht="15.75" customHeight="1">
      <c r="A868" s="714"/>
      <c r="B868" s="760"/>
      <c r="C868" s="593"/>
      <c r="D868" s="593"/>
      <c r="E868" s="593"/>
      <c r="F868" s="593"/>
      <c r="G868" s="761"/>
      <c r="H868" s="761"/>
      <c r="I868" s="761"/>
      <c r="J868" s="761"/>
      <c r="K868" s="761"/>
      <c r="L868" s="761"/>
      <c r="M868" s="762"/>
      <c r="N868" s="714"/>
      <c r="O868" s="714"/>
      <c r="P868" s="714"/>
      <c r="Q868" s="714"/>
      <c r="R868" s="714"/>
      <c r="S868" s="714"/>
      <c r="T868" s="763"/>
      <c r="U868" s="714"/>
      <c r="V868" s="762"/>
      <c r="W868" s="714"/>
      <c r="X868" s="762"/>
      <c r="Y868" s="762"/>
      <c r="Z868" s="762"/>
      <c r="AA868" s="714"/>
      <c r="AB868" s="762"/>
      <c r="AC868" s="714"/>
      <c r="AD868" s="714"/>
      <c r="AE868" s="714"/>
      <c r="AF868" s="714"/>
      <c r="AG868" s="714"/>
      <c r="AH868" s="714"/>
      <c r="AI868" s="714"/>
      <c r="AJ868" s="714"/>
      <c r="AK868" s="714"/>
      <c r="AL868" s="761"/>
      <c r="AM868" s="762"/>
      <c r="AN868" s="762"/>
      <c r="AO868" s="761"/>
      <c r="AP868" s="761"/>
      <c r="AQ868" s="762"/>
      <c r="AR868" s="593"/>
      <c r="AS868" s="714"/>
      <c r="AT868" s="714"/>
      <c r="AU868" s="714"/>
      <c r="AV868" s="714"/>
      <c r="AW868" s="714"/>
      <c r="AX868" s="593"/>
      <c r="AY868" s="714"/>
      <c r="AZ868" s="714"/>
      <c r="BA868" s="714"/>
      <c r="BB868" s="714"/>
      <c r="BC868" s="714"/>
      <c r="BD868" s="593"/>
      <c r="BE868" s="714"/>
      <c r="BF868" s="714"/>
      <c r="BG868" s="714"/>
      <c r="BH868" s="714"/>
      <c r="BI868" s="714"/>
      <c r="BJ868" s="714"/>
      <c r="BK868" s="593"/>
      <c r="BL868" s="714"/>
      <c r="BM868" s="714"/>
      <c r="BN868" s="714"/>
      <c r="BO868" s="714"/>
      <c r="BP868" s="714"/>
      <c r="BQ868" s="593"/>
      <c r="BR868" s="593"/>
      <c r="BS868" s="714"/>
      <c r="BT868" s="714"/>
      <c r="BU868" s="714"/>
      <c r="BV868" s="714"/>
      <c r="BW868" s="593"/>
      <c r="BX868" s="714"/>
      <c r="BY868" s="714"/>
      <c r="BZ868" s="714"/>
      <c r="CA868" s="714"/>
      <c r="CB868" s="714"/>
      <c r="CC868" s="714"/>
      <c r="CD868" s="759"/>
      <c r="CE868" s="714"/>
      <c r="CF868" s="765"/>
      <c r="CG868" s="765"/>
      <c r="CH868" s="765"/>
      <c r="CI868" s="765"/>
      <c r="CJ868" s="765"/>
      <c r="CK868" s="765"/>
      <c r="CL868" s="714"/>
      <c r="CM868" s="714"/>
      <c r="CN868" s="714"/>
      <c r="CO868" s="714"/>
      <c r="CP868" s="714"/>
      <c r="CQ868" s="714"/>
      <c r="CR868" s="714"/>
      <c r="CS868" s="714"/>
      <c r="CT868" s="766"/>
      <c r="CU868" s="766"/>
      <c r="CV868" s="766"/>
    </row>
    <row r="869" ht="15.75" customHeight="1">
      <c r="A869" s="714"/>
      <c r="B869" s="760"/>
      <c r="C869" s="593"/>
      <c r="D869" s="593"/>
      <c r="E869" s="593"/>
      <c r="F869" s="593"/>
      <c r="G869" s="761"/>
      <c r="H869" s="761"/>
      <c r="I869" s="761"/>
      <c r="J869" s="761"/>
      <c r="K869" s="761"/>
      <c r="L869" s="761"/>
      <c r="M869" s="762"/>
      <c r="N869" s="714"/>
      <c r="O869" s="714"/>
      <c r="P869" s="714"/>
      <c r="Q869" s="714"/>
      <c r="R869" s="714"/>
      <c r="S869" s="714"/>
      <c r="T869" s="763"/>
      <c r="U869" s="714"/>
      <c r="V869" s="762"/>
      <c r="W869" s="714"/>
      <c r="X869" s="762"/>
      <c r="Y869" s="762"/>
      <c r="Z869" s="762"/>
      <c r="AA869" s="714"/>
      <c r="AB869" s="762"/>
      <c r="AC869" s="714"/>
      <c r="AD869" s="714"/>
      <c r="AE869" s="714"/>
      <c r="AF869" s="714"/>
      <c r="AG869" s="714"/>
      <c r="AH869" s="714"/>
      <c r="AI869" s="714"/>
      <c r="AJ869" s="714"/>
      <c r="AK869" s="714"/>
      <c r="AL869" s="761"/>
      <c r="AM869" s="762"/>
      <c r="AN869" s="762"/>
      <c r="AO869" s="761"/>
      <c r="AP869" s="761"/>
      <c r="AQ869" s="762"/>
      <c r="AR869" s="593"/>
      <c r="AS869" s="714"/>
      <c r="AT869" s="714"/>
      <c r="AU869" s="714"/>
      <c r="AV869" s="714"/>
      <c r="AW869" s="714"/>
      <c r="AX869" s="593"/>
      <c r="AY869" s="714"/>
      <c r="AZ869" s="714"/>
      <c r="BA869" s="714"/>
      <c r="BB869" s="714"/>
      <c r="BC869" s="714"/>
      <c r="BD869" s="593"/>
      <c r="BE869" s="714"/>
      <c r="BF869" s="714"/>
      <c r="BG869" s="714"/>
      <c r="BH869" s="714"/>
      <c r="BI869" s="714"/>
      <c r="BJ869" s="714"/>
      <c r="BK869" s="593"/>
      <c r="BL869" s="714"/>
      <c r="BM869" s="714"/>
      <c r="BN869" s="714"/>
      <c r="BO869" s="714"/>
      <c r="BP869" s="714"/>
      <c r="BQ869" s="593"/>
      <c r="BR869" s="593"/>
      <c r="BS869" s="714"/>
      <c r="BT869" s="714"/>
      <c r="BU869" s="714"/>
      <c r="BV869" s="714"/>
      <c r="BW869" s="593"/>
      <c r="BX869" s="714"/>
      <c r="BY869" s="714"/>
      <c r="BZ869" s="714"/>
      <c r="CA869" s="714"/>
      <c r="CB869" s="714"/>
      <c r="CC869" s="714"/>
      <c r="CD869" s="759"/>
      <c r="CE869" s="714"/>
      <c r="CF869" s="765"/>
      <c r="CG869" s="765"/>
      <c r="CH869" s="765"/>
      <c r="CI869" s="765"/>
      <c r="CJ869" s="765"/>
      <c r="CK869" s="765"/>
      <c r="CL869" s="714"/>
      <c r="CM869" s="714"/>
      <c r="CN869" s="714"/>
      <c r="CO869" s="714"/>
      <c r="CP869" s="714"/>
      <c r="CQ869" s="714"/>
      <c r="CR869" s="714"/>
      <c r="CS869" s="714"/>
      <c r="CT869" s="766"/>
      <c r="CU869" s="766"/>
      <c r="CV869" s="766"/>
    </row>
    <row r="870" ht="15.75" customHeight="1">
      <c r="A870" s="714"/>
      <c r="B870" s="760"/>
      <c r="C870" s="593"/>
      <c r="D870" s="593"/>
      <c r="E870" s="593"/>
      <c r="F870" s="593"/>
      <c r="G870" s="761"/>
      <c r="H870" s="761"/>
      <c r="I870" s="761"/>
      <c r="J870" s="761"/>
      <c r="K870" s="761"/>
      <c r="L870" s="761"/>
      <c r="M870" s="762"/>
      <c r="N870" s="714"/>
      <c r="O870" s="714"/>
      <c r="P870" s="714"/>
      <c r="Q870" s="714"/>
      <c r="R870" s="714"/>
      <c r="S870" s="714"/>
      <c r="T870" s="763"/>
      <c r="U870" s="714"/>
      <c r="V870" s="762"/>
      <c r="W870" s="714"/>
      <c r="X870" s="762"/>
      <c r="Y870" s="762"/>
      <c r="Z870" s="762"/>
      <c r="AA870" s="714"/>
      <c r="AB870" s="762"/>
      <c r="AC870" s="714"/>
      <c r="AD870" s="714"/>
      <c r="AE870" s="714"/>
      <c r="AF870" s="714"/>
      <c r="AG870" s="714"/>
      <c r="AH870" s="714"/>
      <c r="AI870" s="714"/>
      <c r="AJ870" s="714"/>
      <c r="AK870" s="714"/>
      <c r="AL870" s="761"/>
      <c r="AM870" s="762"/>
      <c r="AN870" s="762"/>
      <c r="AO870" s="761"/>
      <c r="AP870" s="761"/>
      <c r="AQ870" s="762"/>
      <c r="AR870" s="593"/>
      <c r="AS870" s="714"/>
      <c r="AT870" s="714"/>
      <c r="AU870" s="714"/>
      <c r="AV870" s="714"/>
      <c r="AW870" s="714"/>
      <c r="AX870" s="593"/>
      <c r="AY870" s="714"/>
      <c r="AZ870" s="714"/>
      <c r="BA870" s="714"/>
      <c r="BB870" s="714"/>
      <c r="BC870" s="714"/>
      <c r="BD870" s="593"/>
      <c r="BE870" s="714"/>
      <c r="BF870" s="714"/>
      <c r="BG870" s="714"/>
      <c r="BH870" s="714"/>
      <c r="BI870" s="714"/>
      <c r="BJ870" s="714"/>
      <c r="BK870" s="593"/>
      <c r="BL870" s="714"/>
      <c r="BM870" s="714"/>
      <c r="BN870" s="714"/>
      <c r="BO870" s="714"/>
      <c r="BP870" s="714"/>
      <c r="BQ870" s="593"/>
      <c r="BR870" s="593"/>
      <c r="BS870" s="714"/>
      <c r="BT870" s="714"/>
      <c r="BU870" s="714"/>
      <c r="BV870" s="714"/>
      <c r="BW870" s="593"/>
      <c r="BX870" s="714"/>
      <c r="BY870" s="714"/>
      <c r="BZ870" s="714"/>
      <c r="CA870" s="714"/>
      <c r="CB870" s="714"/>
      <c r="CC870" s="714"/>
      <c r="CD870" s="759"/>
      <c r="CE870" s="714"/>
      <c r="CF870" s="765"/>
      <c r="CG870" s="765"/>
      <c r="CH870" s="765"/>
      <c r="CI870" s="765"/>
      <c r="CJ870" s="765"/>
      <c r="CK870" s="765"/>
      <c r="CL870" s="714"/>
      <c r="CM870" s="714"/>
      <c r="CN870" s="714"/>
      <c r="CO870" s="714"/>
      <c r="CP870" s="714"/>
      <c r="CQ870" s="714"/>
      <c r="CR870" s="714"/>
      <c r="CS870" s="714"/>
      <c r="CT870" s="766"/>
      <c r="CU870" s="766"/>
      <c r="CV870" s="766"/>
    </row>
    <row r="871" ht="15.75" customHeight="1">
      <c r="A871" s="714"/>
      <c r="B871" s="760"/>
      <c r="C871" s="593"/>
      <c r="D871" s="593"/>
      <c r="E871" s="593"/>
      <c r="F871" s="593"/>
      <c r="G871" s="761"/>
      <c r="H871" s="761"/>
      <c r="I871" s="761"/>
      <c r="J871" s="761"/>
      <c r="K871" s="761"/>
      <c r="L871" s="761"/>
      <c r="M871" s="762"/>
      <c r="N871" s="714"/>
      <c r="O871" s="714"/>
      <c r="P871" s="714"/>
      <c r="Q871" s="714"/>
      <c r="R871" s="714"/>
      <c r="S871" s="714"/>
      <c r="T871" s="763"/>
      <c r="U871" s="714"/>
      <c r="V871" s="762"/>
      <c r="W871" s="714"/>
      <c r="X871" s="762"/>
      <c r="Y871" s="762"/>
      <c r="Z871" s="762"/>
      <c r="AA871" s="714"/>
      <c r="AB871" s="762"/>
      <c r="AC871" s="714"/>
      <c r="AD871" s="714"/>
      <c r="AE871" s="714"/>
      <c r="AF871" s="714"/>
      <c r="AG871" s="714"/>
      <c r="AH871" s="714"/>
      <c r="AI871" s="714"/>
      <c r="AJ871" s="714"/>
      <c r="AK871" s="714"/>
      <c r="AL871" s="761"/>
      <c r="AM871" s="762"/>
      <c r="AN871" s="762"/>
      <c r="AO871" s="761"/>
      <c r="AP871" s="761"/>
      <c r="AQ871" s="762"/>
      <c r="AR871" s="593"/>
      <c r="AS871" s="714"/>
      <c r="AT871" s="714"/>
      <c r="AU871" s="714"/>
      <c r="AV871" s="714"/>
      <c r="AW871" s="714"/>
      <c r="AX871" s="593"/>
      <c r="AY871" s="714"/>
      <c r="AZ871" s="714"/>
      <c r="BA871" s="714"/>
      <c r="BB871" s="714"/>
      <c r="BC871" s="714"/>
      <c r="BD871" s="593"/>
      <c r="BE871" s="714"/>
      <c r="BF871" s="714"/>
      <c r="BG871" s="714"/>
      <c r="BH871" s="714"/>
      <c r="BI871" s="714"/>
      <c r="BJ871" s="714"/>
      <c r="BK871" s="593"/>
      <c r="BL871" s="714"/>
      <c r="BM871" s="714"/>
      <c r="BN871" s="714"/>
      <c r="BO871" s="714"/>
      <c r="BP871" s="714"/>
      <c r="BQ871" s="593"/>
      <c r="BR871" s="593"/>
      <c r="BS871" s="714"/>
      <c r="BT871" s="714"/>
      <c r="BU871" s="714"/>
      <c r="BV871" s="714"/>
      <c r="BW871" s="593"/>
      <c r="BX871" s="714"/>
      <c r="BY871" s="714"/>
      <c r="BZ871" s="714"/>
      <c r="CA871" s="714"/>
      <c r="CB871" s="714"/>
      <c r="CC871" s="714"/>
      <c r="CD871" s="759"/>
      <c r="CE871" s="714"/>
      <c r="CF871" s="765"/>
      <c r="CG871" s="765"/>
      <c r="CH871" s="765"/>
      <c r="CI871" s="765"/>
      <c r="CJ871" s="765"/>
      <c r="CK871" s="765"/>
      <c r="CL871" s="714"/>
      <c r="CM871" s="714"/>
      <c r="CN871" s="714"/>
      <c r="CO871" s="714"/>
      <c r="CP871" s="714"/>
      <c r="CQ871" s="714"/>
      <c r="CR871" s="714"/>
      <c r="CS871" s="714"/>
      <c r="CT871" s="766"/>
      <c r="CU871" s="766"/>
      <c r="CV871" s="766"/>
    </row>
    <row r="872" ht="15.75" customHeight="1">
      <c r="A872" s="714"/>
      <c r="B872" s="760"/>
      <c r="C872" s="593"/>
      <c r="D872" s="593"/>
      <c r="E872" s="593"/>
      <c r="F872" s="593"/>
      <c r="G872" s="761"/>
      <c r="H872" s="761"/>
      <c r="I872" s="761"/>
      <c r="J872" s="761"/>
      <c r="K872" s="761"/>
      <c r="L872" s="761"/>
      <c r="M872" s="762"/>
      <c r="N872" s="714"/>
      <c r="O872" s="714"/>
      <c r="P872" s="714"/>
      <c r="Q872" s="714"/>
      <c r="R872" s="714"/>
      <c r="S872" s="714"/>
      <c r="T872" s="763"/>
      <c r="U872" s="714"/>
      <c r="V872" s="762"/>
      <c r="W872" s="714"/>
      <c r="X872" s="762"/>
      <c r="Y872" s="762"/>
      <c r="Z872" s="762"/>
      <c r="AA872" s="714"/>
      <c r="AB872" s="762"/>
      <c r="AC872" s="714"/>
      <c r="AD872" s="714"/>
      <c r="AE872" s="714"/>
      <c r="AF872" s="714"/>
      <c r="AG872" s="714"/>
      <c r="AH872" s="714"/>
      <c r="AI872" s="714"/>
      <c r="AJ872" s="714"/>
      <c r="AK872" s="714"/>
      <c r="AL872" s="761"/>
      <c r="AM872" s="762"/>
      <c r="AN872" s="762"/>
      <c r="AO872" s="761"/>
      <c r="AP872" s="761"/>
      <c r="AQ872" s="762"/>
      <c r="AR872" s="593"/>
      <c r="AS872" s="714"/>
      <c r="AT872" s="714"/>
      <c r="AU872" s="714"/>
      <c r="AV872" s="714"/>
      <c r="AW872" s="714"/>
      <c r="AX872" s="593"/>
      <c r="AY872" s="714"/>
      <c r="AZ872" s="714"/>
      <c r="BA872" s="714"/>
      <c r="BB872" s="714"/>
      <c r="BC872" s="714"/>
      <c r="BD872" s="593"/>
      <c r="BE872" s="714"/>
      <c r="BF872" s="714"/>
      <c r="BG872" s="714"/>
      <c r="BH872" s="714"/>
      <c r="BI872" s="714"/>
      <c r="BJ872" s="714"/>
      <c r="BK872" s="593"/>
      <c r="BL872" s="714"/>
      <c r="BM872" s="714"/>
      <c r="BN872" s="714"/>
      <c r="BO872" s="714"/>
      <c r="BP872" s="714"/>
      <c r="BQ872" s="593"/>
      <c r="BR872" s="593"/>
      <c r="BS872" s="714"/>
      <c r="BT872" s="714"/>
      <c r="BU872" s="714"/>
      <c r="BV872" s="714"/>
      <c r="BW872" s="593"/>
      <c r="BX872" s="714"/>
      <c r="BY872" s="714"/>
      <c r="BZ872" s="714"/>
      <c r="CA872" s="714"/>
      <c r="CB872" s="714"/>
      <c r="CC872" s="714"/>
      <c r="CD872" s="759"/>
      <c r="CE872" s="714"/>
      <c r="CF872" s="765"/>
      <c r="CG872" s="765"/>
      <c r="CH872" s="765"/>
      <c r="CI872" s="765"/>
      <c r="CJ872" s="765"/>
      <c r="CK872" s="765"/>
      <c r="CL872" s="714"/>
      <c r="CM872" s="714"/>
      <c r="CN872" s="714"/>
      <c r="CO872" s="714"/>
      <c r="CP872" s="714"/>
      <c r="CQ872" s="714"/>
      <c r="CR872" s="714"/>
      <c r="CS872" s="714"/>
      <c r="CT872" s="766"/>
      <c r="CU872" s="766"/>
      <c r="CV872" s="766"/>
    </row>
    <row r="873" ht="15.75" customHeight="1">
      <c r="A873" s="714"/>
      <c r="B873" s="760"/>
      <c r="C873" s="593"/>
      <c r="D873" s="593"/>
      <c r="E873" s="593"/>
      <c r="F873" s="593"/>
      <c r="G873" s="761"/>
      <c r="H873" s="761"/>
      <c r="I873" s="761"/>
      <c r="J873" s="761"/>
      <c r="K873" s="761"/>
      <c r="L873" s="761"/>
      <c r="M873" s="762"/>
      <c r="N873" s="714"/>
      <c r="O873" s="714"/>
      <c r="P873" s="714"/>
      <c r="Q873" s="714"/>
      <c r="R873" s="714"/>
      <c r="S873" s="714"/>
      <c r="T873" s="763"/>
      <c r="U873" s="714"/>
      <c r="V873" s="762"/>
      <c r="W873" s="714"/>
      <c r="X873" s="762"/>
      <c r="Y873" s="762"/>
      <c r="Z873" s="762"/>
      <c r="AA873" s="714"/>
      <c r="AB873" s="762"/>
      <c r="AC873" s="714"/>
      <c r="AD873" s="714"/>
      <c r="AE873" s="714"/>
      <c r="AF873" s="714"/>
      <c r="AG873" s="714"/>
      <c r="AH873" s="714"/>
      <c r="AI873" s="714"/>
      <c r="AJ873" s="714"/>
      <c r="AK873" s="714"/>
      <c r="AL873" s="761"/>
      <c r="AM873" s="762"/>
      <c r="AN873" s="762"/>
      <c r="AO873" s="761"/>
      <c r="AP873" s="761"/>
      <c r="AQ873" s="762"/>
      <c r="AR873" s="593"/>
      <c r="AS873" s="714"/>
      <c r="AT873" s="714"/>
      <c r="AU873" s="714"/>
      <c r="AV873" s="714"/>
      <c r="AW873" s="714"/>
      <c r="AX873" s="593"/>
      <c r="AY873" s="714"/>
      <c r="AZ873" s="714"/>
      <c r="BA873" s="714"/>
      <c r="BB873" s="714"/>
      <c r="BC873" s="714"/>
      <c r="BD873" s="593"/>
      <c r="BE873" s="714"/>
      <c r="BF873" s="714"/>
      <c r="BG873" s="714"/>
      <c r="BH873" s="714"/>
      <c r="BI873" s="714"/>
      <c r="BJ873" s="714"/>
      <c r="BK873" s="593"/>
      <c r="BL873" s="714"/>
      <c r="BM873" s="714"/>
      <c r="BN873" s="714"/>
      <c r="BO873" s="714"/>
      <c r="BP873" s="714"/>
      <c r="BQ873" s="593"/>
      <c r="BR873" s="593"/>
      <c r="BS873" s="714"/>
      <c r="BT873" s="714"/>
      <c r="BU873" s="714"/>
      <c r="BV873" s="714"/>
      <c r="BW873" s="593"/>
      <c r="BX873" s="714"/>
      <c r="BY873" s="714"/>
      <c r="BZ873" s="714"/>
      <c r="CA873" s="714"/>
      <c r="CB873" s="714"/>
      <c r="CC873" s="714"/>
      <c r="CD873" s="759"/>
      <c r="CE873" s="714"/>
      <c r="CF873" s="765"/>
      <c r="CG873" s="765"/>
      <c r="CH873" s="765"/>
      <c r="CI873" s="765"/>
      <c r="CJ873" s="765"/>
      <c r="CK873" s="765"/>
      <c r="CL873" s="714"/>
      <c r="CM873" s="714"/>
      <c r="CN873" s="714"/>
      <c r="CO873" s="714"/>
      <c r="CP873" s="714"/>
      <c r="CQ873" s="714"/>
      <c r="CR873" s="714"/>
      <c r="CS873" s="714"/>
      <c r="CT873" s="766"/>
      <c r="CU873" s="766"/>
      <c r="CV873" s="766"/>
    </row>
    <row r="874" ht="15.75" customHeight="1">
      <c r="A874" s="714"/>
      <c r="B874" s="760"/>
      <c r="C874" s="593"/>
      <c r="D874" s="593"/>
      <c r="E874" s="593"/>
      <c r="F874" s="593"/>
      <c r="G874" s="761"/>
      <c r="H874" s="761"/>
      <c r="I874" s="761"/>
      <c r="J874" s="761"/>
      <c r="K874" s="761"/>
      <c r="L874" s="761"/>
      <c r="M874" s="762"/>
      <c r="N874" s="714"/>
      <c r="O874" s="714"/>
      <c r="P874" s="714"/>
      <c r="Q874" s="714"/>
      <c r="R874" s="714"/>
      <c r="S874" s="714"/>
      <c r="T874" s="763"/>
      <c r="U874" s="714"/>
      <c r="V874" s="762"/>
      <c r="W874" s="714"/>
      <c r="X874" s="762"/>
      <c r="Y874" s="762"/>
      <c r="Z874" s="762"/>
      <c r="AA874" s="714"/>
      <c r="AB874" s="762"/>
      <c r="AC874" s="714"/>
      <c r="AD874" s="714"/>
      <c r="AE874" s="714"/>
      <c r="AF874" s="714"/>
      <c r="AG874" s="714"/>
      <c r="AH874" s="714"/>
      <c r="AI874" s="714"/>
      <c r="AJ874" s="714"/>
      <c r="AK874" s="714"/>
      <c r="AL874" s="761"/>
      <c r="AM874" s="762"/>
      <c r="AN874" s="762"/>
      <c r="AO874" s="761"/>
      <c r="AP874" s="761"/>
      <c r="AQ874" s="762"/>
      <c r="AR874" s="593"/>
      <c r="AS874" s="714"/>
      <c r="AT874" s="714"/>
      <c r="AU874" s="714"/>
      <c r="AV874" s="714"/>
      <c r="AW874" s="714"/>
      <c r="AX874" s="593"/>
      <c r="AY874" s="714"/>
      <c r="AZ874" s="714"/>
      <c r="BA874" s="714"/>
      <c r="BB874" s="714"/>
      <c r="BC874" s="714"/>
      <c r="BD874" s="593"/>
      <c r="BE874" s="714"/>
      <c r="BF874" s="714"/>
      <c r="BG874" s="714"/>
      <c r="BH874" s="714"/>
      <c r="BI874" s="714"/>
      <c r="BJ874" s="714"/>
      <c r="BK874" s="593"/>
      <c r="BL874" s="714"/>
      <c r="BM874" s="714"/>
      <c r="BN874" s="714"/>
      <c r="BO874" s="714"/>
      <c r="BP874" s="714"/>
      <c r="BQ874" s="593"/>
      <c r="BR874" s="593"/>
      <c r="BS874" s="714"/>
      <c r="BT874" s="714"/>
      <c r="BU874" s="714"/>
      <c r="BV874" s="714"/>
      <c r="BW874" s="593"/>
      <c r="BX874" s="714"/>
      <c r="BY874" s="714"/>
      <c r="BZ874" s="714"/>
      <c r="CA874" s="714"/>
      <c r="CB874" s="714"/>
      <c r="CC874" s="714"/>
      <c r="CD874" s="759"/>
      <c r="CE874" s="714"/>
      <c r="CF874" s="765"/>
      <c r="CG874" s="765"/>
      <c r="CH874" s="765"/>
      <c r="CI874" s="765"/>
      <c r="CJ874" s="765"/>
      <c r="CK874" s="765"/>
      <c r="CL874" s="714"/>
      <c r="CM874" s="714"/>
      <c r="CN874" s="714"/>
      <c r="CO874" s="714"/>
      <c r="CP874" s="714"/>
      <c r="CQ874" s="714"/>
      <c r="CR874" s="714"/>
      <c r="CS874" s="714"/>
      <c r="CT874" s="766"/>
      <c r="CU874" s="766"/>
      <c r="CV874" s="766"/>
    </row>
    <row r="875" ht="15.75" customHeight="1">
      <c r="A875" s="714"/>
      <c r="B875" s="760"/>
      <c r="C875" s="593"/>
      <c r="D875" s="593"/>
      <c r="E875" s="593"/>
      <c r="F875" s="593"/>
      <c r="G875" s="761"/>
      <c r="H875" s="761"/>
      <c r="I875" s="761"/>
      <c r="J875" s="761"/>
      <c r="K875" s="761"/>
      <c r="L875" s="761"/>
      <c r="M875" s="762"/>
      <c r="N875" s="714"/>
      <c r="O875" s="714"/>
      <c r="P875" s="714"/>
      <c r="Q875" s="714"/>
      <c r="R875" s="714"/>
      <c r="S875" s="714"/>
      <c r="T875" s="763"/>
      <c r="U875" s="714"/>
      <c r="V875" s="762"/>
      <c r="W875" s="714"/>
      <c r="X875" s="762"/>
      <c r="Y875" s="762"/>
      <c r="Z875" s="762"/>
      <c r="AA875" s="714"/>
      <c r="AB875" s="762"/>
      <c r="AC875" s="714"/>
      <c r="AD875" s="714"/>
      <c r="AE875" s="714"/>
      <c r="AF875" s="714"/>
      <c r="AG875" s="714"/>
      <c r="AH875" s="714"/>
      <c r="AI875" s="714"/>
      <c r="AJ875" s="714"/>
      <c r="AK875" s="714"/>
      <c r="AL875" s="761"/>
      <c r="AM875" s="762"/>
      <c r="AN875" s="762"/>
      <c r="AO875" s="761"/>
      <c r="AP875" s="761"/>
      <c r="AQ875" s="762"/>
      <c r="AR875" s="593"/>
      <c r="AS875" s="714"/>
      <c r="AT875" s="714"/>
      <c r="AU875" s="714"/>
      <c r="AV875" s="714"/>
      <c r="AW875" s="714"/>
      <c r="AX875" s="593"/>
      <c r="AY875" s="714"/>
      <c r="AZ875" s="714"/>
      <c r="BA875" s="714"/>
      <c r="BB875" s="714"/>
      <c r="BC875" s="714"/>
      <c r="BD875" s="593"/>
      <c r="BE875" s="714"/>
      <c r="BF875" s="714"/>
      <c r="BG875" s="714"/>
      <c r="BH875" s="714"/>
      <c r="BI875" s="714"/>
      <c r="BJ875" s="714"/>
      <c r="BK875" s="593"/>
      <c r="BL875" s="714"/>
      <c r="BM875" s="714"/>
      <c r="BN875" s="714"/>
      <c r="BO875" s="714"/>
      <c r="BP875" s="714"/>
      <c r="BQ875" s="593"/>
      <c r="BR875" s="593"/>
      <c r="BS875" s="714"/>
      <c r="BT875" s="714"/>
      <c r="BU875" s="714"/>
      <c r="BV875" s="714"/>
      <c r="BW875" s="593"/>
      <c r="BX875" s="714"/>
      <c r="BY875" s="714"/>
      <c r="BZ875" s="714"/>
      <c r="CA875" s="714"/>
      <c r="CB875" s="714"/>
      <c r="CC875" s="714"/>
      <c r="CD875" s="759"/>
      <c r="CE875" s="714"/>
      <c r="CF875" s="765"/>
      <c r="CG875" s="765"/>
      <c r="CH875" s="765"/>
      <c r="CI875" s="765"/>
      <c r="CJ875" s="765"/>
      <c r="CK875" s="765"/>
      <c r="CL875" s="714"/>
      <c r="CM875" s="714"/>
      <c r="CN875" s="714"/>
      <c r="CO875" s="714"/>
      <c r="CP875" s="714"/>
      <c r="CQ875" s="714"/>
      <c r="CR875" s="714"/>
      <c r="CS875" s="714"/>
      <c r="CT875" s="766"/>
      <c r="CU875" s="766"/>
      <c r="CV875" s="766"/>
    </row>
    <row r="876" ht="15.75" customHeight="1">
      <c r="A876" s="714"/>
      <c r="B876" s="760"/>
      <c r="C876" s="593"/>
      <c r="D876" s="593"/>
      <c r="E876" s="593"/>
      <c r="F876" s="593"/>
      <c r="G876" s="761"/>
      <c r="H876" s="761"/>
      <c r="I876" s="761"/>
      <c r="J876" s="761"/>
      <c r="K876" s="761"/>
      <c r="L876" s="761"/>
      <c r="M876" s="762"/>
      <c r="N876" s="714"/>
      <c r="O876" s="714"/>
      <c r="P876" s="714"/>
      <c r="Q876" s="714"/>
      <c r="R876" s="714"/>
      <c r="S876" s="714"/>
      <c r="T876" s="763"/>
      <c r="U876" s="714"/>
      <c r="V876" s="762"/>
      <c r="W876" s="714"/>
      <c r="X876" s="762"/>
      <c r="Y876" s="762"/>
      <c r="Z876" s="762"/>
      <c r="AA876" s="714"/>
      <c r="AB876" s="762"/>
      <c r="AC876" s="714"/>
      <c r="AD876" s="714"/>
      <c r="AE876" s="714"/>
      <c r="AF876" s="714"/>
      <c r="AG876" s="714"/>
      <c r="AH876" s="714"/>
      <c r="AI876" s="714"/>
      <c r="AJ876" s="714"/>
      <c r="AK876" s="714"/>
      <c r="AL876" s="761"/>
      <c r="AM876" s="762"/>
      <c r="AN876" s="762"/>
      <c r="AO876" s="761"/>
      <c r="AP876" s="761"/>
      <c r="AQ876" s="762"/>
      <c r="AR876" s="593"/>
      <c r="AS876" s="714"/>
      <c r="AT876" s="714"/>
      <c r="AU876" s="714"/>
      <c r="AV876" s="714"/>
      <c r="AW876" s="714"/>
      <c r="AX876" s="593"/>
      <c r="AY876" s="714"/>
      <c r="AZ876" s="714"/>
      <c r="BA876" s="714"/>
      <c r="BB876" s="714"/>
      <c r="BC876" s="714"/>
      <c r="BD876" s="593"/>
      <c r="BE876" s="714"/>
      <c r="BF876" s="714"/>
      <c r="BG876" s="714"/>
      <c r="BH876" s="714"/>
      <c r="BI876" s="714"/>
      <c r="BJ876" s="714"/>
      <c r="BK876" s="593"/>
      <c r="BL876" s="714"/>
      <c r="BM876" s="714"/>
      <c r="BN876" s="714"/>
      <c r="BO876" s="714"/>
      <c r="BP876" s="714"/>
      <c r="BQ876" s="593"/>
      <c r="BR876" s="593"/>
      <c r="BS876" s="714"/>
      <c r="BT876" s="714"/>
      <c r="BU876" s="714"/>
      <c r="BV876" s="714"/>
      <c r="BW876" s="593"/>
      <c r="BX876" s="714"/>
      <c r="BY876" s="714"/>
      <c r="BZ876" s="714"/>
      <c r="CA876" s="714"/>
      <c r="CB876" s="714"/>
      <c r="CC876" s="714"/>
      <c r="CD876" s="759"/>
      <c r="CE876" s="714"/>
      <c r="CF876" s="765"/>
      <c r="CG876" s="765"/>
      <c r="CH876" s="765"/>
      <c r="CI876" s="765"/>
      <c r="CJ876" s="765"/>
      <c r="CK876" s="765"/>
      <c r="CL876" s="714"/>
      <c r="CM876" s="714"/>
      <c r="CN876" s="714"/>
      <c r="CO876" s="714"/>
      <c r="CP876" s="714"/>
      <c r="CQ876" s="714"/>
      <c r="CR876" s="714"/>
      <c r="CS876" s="714"/>
      <c r="CT876" s="766"/>
      <c r="CU876" s="766"/>
      <c r="CV876" s="766"/>
    </row>
    <row r="877" ht="15.75" customHeight="1">
      <c r="A877" s="714"/>
      <c r="B877" s="760"/>
      <c r="C877" s="593"/>
      <c r="D877" s="593"/>
      <c r="E877" s="593"/>
      <c r="F877" s="593"/>
      <c r="G877" s="761"/>
      <c r="H877" s="761"/>
      <c r="I877" s="761"/>
      <c r="J877" s="761"/>
      <c r="K877" s="761"/>
      <c r="L877" s="761"/>
      <c r="M877" s="762"/>
      <c r="N877" s="714"/>
      <c r="O877" s="714"/>
      <c r="P877" s="714"/>
      <c r="Q877" s="714"/>
      <c r="R877" s="714"/>
      <c r="S877" s="714"/>
      <c r="T877" s="763"/>
      <c r="U877" s="714"/>
      <c r="V877" s="762"/>
      <c r="W877" s="714"/>
      <c r="X877" s="762"/>
      <c r="Y877" s="762"/>
      <c r="Z877" s="762"/>
      <c r="AA877" s="714"/>
      <c r="AB877" s="762"/>
      <c r="AC877" s="714"/>
      <c r="AD877" s="714"/>
      <c r="AE877" s="714"/>
      <c r="AF877" s="714"/>
      <c r="AG877" s="714"/>
      <c r="AH877" s="714"/>
      <c r="AI877" s="714"/>
      <c r="AJ877" s="714"/>
      <c r="AK877" s="714"/>
      <c r="AL877" s="761"/>
      <c r="AM877" s="762"/>
      <c r="AN877" s="762"/>
      <c r="AO877" s="761"/>
      <c r="AP877" s="761"/>
      <c r="AQ877" s="762"/>
      <c r="AR877" s="593"/>
      <c r="AS877" s="714"/>
      <c r="AT877" s="714"/>
      <c r="AU877" s="714"/>
      <c r="AV877" s="714"/>
      <c r="AW877" s="714"/>
      <c r="AX877" s="593"/>
      <c r="AY877" s="714"/>
      <c r="AZ877" s="714"/>
      <c r="BA877" s="714"/>
      <c r="BB877" s="714"/>
      <c r="BC877" s="714"/>
      <c r="BD877" s="593"/>
      <c r="BE877" s="714"/>
      <c r="BF877" s="714"/>
      <c r="BG877" s="714"/>
      <c r="BH877" s="714"/>
      <c r="BI877" s="714"/>
      <c r="BJ877" s="714"/>
      <c r="BK877" s="593"/>
      <c r="BL877" s="714"/>
      <c r="BM877" s="714"/>
      <c r="BN877" s="714"/>
      <c r="BO877" s="714"/>
      <c r="BP877" s="714"/>
      <c r="BQ877" s="593"/>
      <c r="BR877" s="593"/>
      <c r="BS877" s="714"/>
      <c r="BT877" s="714"/>
      <c r="BU877" s="714"/>
      <c r="BV877" s="714"/>
      <c r="BW877" s="593"/>
      <c r="BX877" s="714"/>
      <c r="BY877" s="714"/>
      <c r="BZ877" s="714"/>
      <c r="CA877" s="714"/>
      <c r="CB877" s="714"/>
      <c r="CC877" s="714"/>
      <c r="CD877" s="759"/>
      <c r="CE877" s="714"/>
      <c r="CF877" s="765"/>
      <c r="CG877" s="765"/>
      <c r="CH877" s="765"/>
      <c r="CI877" s="765"/>
      <c r="CJ877" s="765"/>
      <c r="CK877" s="765"/>
      <c r="CL877" s="714"/>
      <c r="CM877" s="714"/>
      <c r="CN877" s="714"/>
      <c r="CO877" s="714"/>
      <c r="CP877" s="714"/>
      <c r="CQ877" s="714"/>
      <c r="CR877" s="714"/>
      <c r="CS877" s="714"/>
      <c r="CT877" s="766"/>
      <c r="CU877" s="766"/>
      <c r="CV877" s="766"/>
    </row>
    <row r="878" ht="15.75" customHeight="1">
      <c r="A878" s="714"/>
      <c r="B878" s="760"/>
      <c r="C878" s="593"/>
      <c r="D878" s="593"/>
      <c r="E878" s="593"/>
      <c r="F878" s="593"/>
      <c r="G878" s="761"/>
      <c r="H878" s="761"/>
      <c r="I878" s="761"/>
      <c r="J878" s="761"/>
      <c r="K878" s="761"/>
      <c r="L878" s="761"/>
      <c r="M878" s="762"/>
      <c r="N878" s="714"/>
      <c r="O878" s="714"/>
      <c r="P878" s="714"/>
      <c r="Q878" s="714"/>
      <c r="R878" s="714"/>
      <c r="S878" s="714"/>
      <c r="T878" s="763"/>
      <c r="U878" s="714"/>
      <c r="V878" s="762"/>
      <c r="W878" s="714"/>
      <c r="X878" s="762"/>
      <c r="Y878" s="762"/>
      <c r="Z878" s="762"/>
      <c r="AA878" s="714"/>
      <c r="AB878" s="762"/>
      <c r="AC878" s="714"/>
      <c r="AD878" s="714"/>
      <c r="AE878" s="714"/>
      <c r="AF878" s="714"/>
      <c r="AG878" s="714"/>
      <c r="AH878" s="714"/>
      <c r="AI878" s="714"/>
      <c r="AJ878" s="714"/>
      <c r="AK878" s="714"/>
      <c r="AL878" s="761"/>
      <c r="AM878" s="762"/>
      <c r="AN878" s="762"/>
      <c r="AO878" s="761"/>
      <c r="AP878" s="761"/>
      <c r="AQ878" s="762"/>
      <c r="AR878" s="593"/>
      <c r="AS878" s="714"/>
      <c r="AT878" s="714"/>
      <c r="AU878" s="714"/>
      <c r="AV878" s="714"/>
      <c r="AW878" s="714"/>
      <c r="AX878" s="593"/>
      <c r="AY878" s="714"/>
      <c r="AZ878" s="714"/>
      <c r="BA878" s="714"/>
      <c r="BB878" s="714"/>
      <c r="BC878" s="714"/>
      <c r="BD878" s="593"/>
      <c r="BE878" s="714"/>
      <c r="BF878" s="714"/>
      <c r="BG878" s="714"/>
      <c r="BH878" s="714"/>
      <c r="BI878" s="714"/>
      <c r="BJ878" s="714"/>
      <c r="BK878" s="593"/>
      <c r="BL878" s="714"/>
      <c r="BM878" s="714"/>
      <c r="BN878" s="714"/>
      <c r="BO878" s="714"/>
      <c r="BP878" s="714"/>
      <c r="BQ878" s="593"/>
      <c r="BR878" s="593"/>
      <c r="BS878" s="714"/>
      <c r="BT878" s="714"/>
      <c r="BU878" s="714"/>
      <c r="BV878" s="714"/>
      <c r="BW878" s="593"/>
      <c r="BX878" s="714"/>
      <c r="BY878" s="714"/>
      <c r="BZ878" s="714"/>
      <c r="CA878" s="714"/>
      <c r="CB878" s="714"/>
      <c r="CC878" s="714"/>
      <c r="CD878" s="759"/>
      <c r="CE878" s="714"/>
      <c r="CF878" s="765"/>
      <c r="CG878" s="765"/>
      <c r="CH878" s="765"/>
      <c r="CI878" s="765"/>
      <c r="CJ878" s="765"/>
      <c r="CK878" s="765"/>
      <c r="CL878" s="714"/>
      <c r="CM878" s="714"/>
      <c r="CN878" s="714"/>
      <c r="CO878" s="714"/>
      <c r="CP878" s="714"/>
      <c r="CQ878" s="714"/>
      <c r="CR878" s="714"/>
      <c r="CS878" s="714"/>
      <c r="CT878" s="766"/>
      <c r="CU878" s="766"/>
      <c r="CV878" s="766"/>
    </row>
    <row r="879" ht="15.75" customHeight="1">
      <c r="A879" s="714"/>
      <c r="B879" s="760"/>
      <c r="C879" s="593"/>
      <c r="D879" s="593"/>
      <c r="E879" s="593"/>
      <c r="F879" s="593"/>
      <c r="G879" s="761"/>
      <c r="H879" s="761"/>
      <c r="I879" s="761"/>
      <c r="J879" s="761"/>
      <c r="K879" s="761"/>
      <c r="L879" s="761"/>
      <c r="M879" s="762"/>
      <c r="N879" s="714"/>
      <c r="O879" s="714"/>
      <c r="P879" s="714"/>
      <c r="Q879" s="714"/>
      <c r="R879" s="714"/>
      <c r="S879" s="714"/>
      <c r="T879" s="763"/>
      <c r="U879" s="714"/>
      <c r="V879" s="762"/>
      <c r="W879" s="714"/>
      <c r="X879" s="762"/>
      <c r="Y879" s="762"/>
      <c r="Z879" s="762"/>
      <c r="AA879" s="714"/>
      <c r="AB879" s="762"/>
      <c r="AC879" s="714"/>
      <c r="AD879" s="714"/>
      <c r="AE879" s="714"/>
      <c r="AF879" s="714"/>
      <c r="AG879" s="714"/>
      <c r="AH879" s="714"/>
      <c r="AI879" s="714"/>
      <c r="AJ879" s="714"/>
      <c r="AK879" s="714"/>
      <c r="AL879" s="761"/>
      <c r="AM879" s="762"/>
      <c r="AN879" s="762"/>
      <c r="AO879" s="761"/>
      <c r="AP879" s="761"/>
      <c r="AQ879" s="762"/>
      <c r="AR879" s="593"/>
      <c r="AS879" s="714"/>
      <c r="AT879" s="714"/>
      <c r="AU879" s="714"/>
      <c r="AV879" s="714"/>
      <c r="AW879" s="714"/>
      <c r="AX879" s="593"/>
      <c r="AY879" s="714"/>
      <c r="AZ879" s="714"/>
      <c r="BA879" s="714"/>
      <c r="BB879" s="714"/>
      <c r="BC879" s="714"/>
      <c r="BD879" s="593"/>
      <c r="BE879" s="714"/>
      <c r="BF879" s="714"/>
      <c r="BG879" s="714"/>
      <c r="BH879" s="714"/>
      <c r="BI879" s="714"/>
      <c r="BJ879" s="714"/>
      <c r="BK879" s="593"/>
      <c r="BL879" s="714"/>
      <c r="BM879" s="714"/>
      <c r="BN879" s="714"/>
      <c r="BO879" s="714"/>
      <c r="BP879" s="714"/>
      <c r="BQ879" s="593"/>
      <c r="BR879" s="593"/>
      <c r="BS879" s="714"/>
      <c r="BT879" s="714"/>
      <c r="BU879" s="714"/>
      <c r="BV879" s="714"/>
      <c r="BW879" s="593"/>
      <c r="BX879" s="714"/>
      <c r="BY879" s="714"/>
      <c r="BZ879" s="714"/>
      <c r="CA879" s="714"/>
      <c r="CB879" s="714"/>
      <c r="CC879" s="714"/>
      <c r="CD879" s="759"/>
      <c r="CE879" s="714"/>
      <c r="CF879" s="765"/>
      <c r="CG879" s="765"/>
      <c r="CH879" s="765"/>
      <c r="CI879" s="765"/>
      <c r="CJ879" s="765"/>
      <c r="CK879" s="765"/>
      <c r="CL879" s="714"/>
      <c r="CM879" s="714"/>
      <c r="CN879" s="714"/>
      <c r="CO879" s="714"/>
      <c r="CP879" s="714"/>
      <c r="CQ879" s="714"/>
      <c r="CR879" s="714"/>
      <c r="CS879" s="714"/>
      <c r="CT879" s="766"/>
      <c r="CU879" s="766"/>
      <c r="CV879" s="766"/>
    </row>
    <row r="880" ht="15.75" customHeight="1">
      <c r="A880" s="714"/>
      <c r="B880" s="760"/>
      <c r="C880" s="593"/>
      <c r="D880" s="593"/>
      <c r="E880" s="593"/>
      <c r="F880" s="593"/>
      <c r="G880" s="761"/>
      <c r="H880" s="761"/>
      <c r="I880" s="761"/>
      <c r="J880" s="761"/>
      <c r="K880" s="761"/>
      <c r="L880" s="761"/>
      <c r="M880" s="762"/>
      <c r="N880" s="714"/>
      <c r="O880" s="714"/>
      <c r="P880" s="714"/>
      <c r="Q880" s="714"/>
      <c r="R880" s="714"/>
      <c r="S880" s="714"/>
      <c r="T880" s="763"/>
      <c r="U880" s="714"/>
      <c r="V880" s="762"/>
      <c r="W880" s="714"/>
      <c r="X880" s="762"/>
      <c r="Y880" s="762"/>
      <c r="Z880" s="762"/>
      <c r="AA880" s="714"/>
      <c r="AB880" s="762"/>
      <c r="AC880" s="714"/>
      <c r="AD880" s="714"/>
      <c r="AE880" s="714"/>
      <c r="AF880" s="714"/>
      <c r="AG880" s="714"/>
      <c r="AH880" s="714"/>
      <c r="AI880" s="714"/>
      <c r="AJ880" s="714"/>
      <c r="AK880" s="714"/>
      <c r="AL880" s="761"/>
      <c r="AM880" s="762"/>
      <c r="AN880" s="762"/>
      <c r="AO880" s="761"/>
      <c r="AP880" s="761"/>
      <c r="AQ880" s="762"/>
      <c r="AR880" s="593"/>
      <c r="AS880" s="714"/>
      <c r="AT880" s="714"/>
      <c r="AU880" s="714"/>
      <c r="AV880" s="714"/>
      <c r="AW880" s="714"/>
      <c r="AX880" s="593"/>
      <c r="AY880" s="714"/>
      <c r="AZ880" s="714"/>
      <c r="BA880" s="714"/>
      <c r="BB880" s="714"/>
      <c r="BC880" s="714"/>
      <c r="BD880" s="593"/>
      <c r="BE880" s="714"/>
      <c r="BF880" s="714"/>
      <c r="BG880" s="714"/>
      <c r="BH880" s="714"/>
      <c r="BI880" s="714"/>
      <c r="BJ880" s="714"/>
      <c r="BK880" s="593"/>
      <c r="BL880" s="714"/>
      <c r="BM880" s="714"/>
      <c r="BN880" s="714"/>
      <c r="BO880" s="714"/>
      <c r="BP880" s="714"/>
      <c r="BQ880" s="593"/>
      <c r="BR880" s="593"/>
      <c r="BS880" s="714"/>
      <c r="BT880" s="714"/>
      <c r="BU880" s="714"/>
      <c r="BV880" s="714"/>
      <c r="BW880" s="593"/>
      <c r="BX880" s="714"/>
      <c r="BY880" s="714"/>
      <c r="BZ880" s="714"/>
      <c r="CA880" s="714"/>
      <c r="CB880" s="714"/>
      <c r="CC880" s="714"/>
      <c r="CD880" s="759"/>
      <c r="CE880" s="714"/>
      <c r="CF880" s="765"/>
      <c r="CG880" s="765"/>
      <c r="CH880" s="765"/>
      <c r="CI880" s="765"/>
      <c r="CJ880" s="765"/>
      <c r="CK880" s="765"/>
      <c r="CL880" s="714"/>
      <c r="CM880" s="714"/>
      <c r="CN880" s="714"/>
      <c r="CO880" s="714"/>
      <c r="CP880" s="714"/>
      <c r="CQ880" s="714"/>
      <c r="CR880" s="714"/>
      <c r="CS880" s="714"/>
      <c r="CT880" s="766"/>
      <c r="CU880" s="766"/>
      <c r="CV880" s="766"/>
    </row>
    <row r="881" ht="15.75" customHeight="1">
      <c r="A881" s="714"/>
      <c r="B881" s="760"/>
      <c r="C881" s="593"/>
      <c r="D881" s="593"/>
      <c r="E881" s="593"/>
      <c r="F881" s="593"/>
      <c r="G881" s="761"/>
      <c r="H881" s="761"/>
      <c r="I881" s="761"/>
      <c r="J881" s="761"/>
      <c r="K881" s="761"/>
      <c r="L881" s="761"/>
      <c r="M881" s="762"/>
      <c r="N881" s="714"/>
      <c r="O881" s="714"/>
      <c r="P881" s="714"/>
      <c r="Q881" s="714"/>
      <c r="R881" s="714"/>
      <c r="S881" s="714"/>
      <c r="T881" s="763"/>
      <c r="U881" s="714"/>
      <c r="V881" s="762"/>
      <c r="W881" s="714"/>
      <c r="X881" s="762"/>
      <c r="Y881" s="762"/>
      <c r="Z881" s="762"/>
      <c r="AA881" s="714"/>
      <c r="AB881" s="762"/>
      <c r="AC881" s="714"/>
      <c r="AD881" s="714"/>
      <c r="AE881" s="714"/>
      <c r="AF881" s="714"/>
      <c r="AG881" s="714"/>
      <c r="AH881" s="714"/>
      <c r="AI881" s="714"/>
      <c r="AJ881" s="714"/>
      <c r="AK881" s="714"/>
      <c r="AL881" s="761"/>
      <c r="AM881" s="762"/>
      <c r="AN881" s="762"/>
      <c r="AO881" s="761"/>
      <c r="AP881" s="761"/>
      <c r="AQ881" s="762"/>
      <c r="AR881" s="593"/>
      <c r="AS881" s="714"/>
      <c r="AT881" s="714"/>
      <c r="AU881" s="714"/>
      <c r="AV881" s="714"/>
      <c r="AW881" s="714"/>
      <c r="AX881" s="593"/>
      <c r="AY881" s="714"/>
      <c r="AZ881" s="714"/>
      <c r="BA881" s="714"/>
      <c r="BB881" s="714"/>
      <c r="BC881" s="714"/>
      <c r="BD881" s="593"/>
      <c r="BE881" s="714"/>
      <c r="BF881" s="714"/>
      <c r="BG881" s="714"/>
      <c r="BH881" s="714"/>
      <c r="BI881" s="714"/>
      <c r="BJ881" s="714"/>
      <c r="BK881" s="593"/>
      <c r="BL881" s="714"/>
      <c r="BM881" s="714"/>
      <c r="BN881" s="714"/>
      <c r="BO881" s="714"/>
      <c r="BP881" s="714"/>
      <c r="BQ881" s="593"/>
      <c r="BR881" s="593"/>
      <c r="BS881" s="714"/>
      <c r="BT881" s="714"/>
      <c r="BU881" s="714"/>
      <c r="BV881" s="714"/>
      <c r="BW881" s="593"/>
      <c r="BX881" s="714"/>
      <c r="BY881" s="714"/>
      <c r="BZ881" s="714"/>
      <c r="CA881" s="714"/>
      <c r="CB881" s="714"/>
      <c r="CC881" s="714"/>
      <c r="CD881" s="759"/>
      <c r="CE881" s="714"/>
      <c r="CF881" s="765"/>
      <c r="CG881" s="765"/>
      <c r="CH881" s="765"/>
      <c r="CI881" s="765"/>
      <c r="CJ881" s="765"/>
      <c r="CK881" s="765"/>
      <c r="CL881" s="714"/>
      <c r="CM881" s="714"/>
      <c r="CN881" s="714"/>
      <c r="CO881" s="714"/>
      <c r="CP881" s="714"/>
      <c r="CQ881" s="714"/>
      <c r="CR881" s="714"/>
      <c r="CS881" s="714"/>
      <c r="CT881" s="766"/>
      <c r="CU881" s="766"/>
      <c r="CV881" s="766"/>
    </row>
    <row r="882" ht="15.75" customHeight="1">
      <c r="A882" s="714"/>
      <c r="B882" s="760"/>
      <c r="C882" s="593"/>
      <c r="D882" s="593"/>
      <c r="E882" s="593"/>
      <c r="F882" s="593"/>
      <c r="G882" s="761"/>
      <c r="H882" s="761"/>
      <c r="I882" s="761"/>
      <c r="J882" s="761"/>
      <c r="K882" s="761"/>
      <c r="L882" s="761"/>
      <c r="M882" s="762"/>
      <c r="N882" s="714"/>
      <c r="O882" s="714"/>
      <c r="P882" s="714"/>
      <c r="Q882" s="714"/>
      <c r="R882" s="714"/>
      <c r="S882" s="714"/>
      <c r="T882" s="763"/>
      <c r="U882" s="714"/>
      <c r="V882" s="762"/>
      <c r="W882" s="714"/>
      <c r="X882" s="762"/>
      <c r="Y882" s="762"/>
      <c r="Z882" s="762"/>
      <c r="AA882" s="714"/>
      <c r="AB882" s="762"/>
      <c r="AC882" s="714"/>
      <c r="AD882" s="714"/>
      <c r="AE882" s="714"/>
      <c r="AF882" s="714"/>
      <c r="AG882" s="714"/>
      <c r="AH882" s="714"/>
      <c r="AI882" s="714"/>
      <c r="AJ882" s="714"/>
      <c r="AK882" s="714"/>
      <c r="AL882" s="761"/>
      <c r="AM882" s="762"/>
      <c r="AN882" s="762"/>
      <c r="AO882" s="761"/>
      <c r="AP882" s="761"/>
      <c r="AQ882" s="762"/>
      <c r="AR882" s="593"/>
      <c r="AS882" s="714"/>
      <c r="AT882" s="714"/>
      <c r="AU882" s="714"/>
      <c r="AV882" s="714"/>
      <c r="AW882" s="714"/>
      <c r="AX882" s="593"/>
      <c r="AY882" s="714"/>
      <c r="AZ882" s="714"/>
      <c r="BA882" s="714"/>
      <c r="BB882" s="714"/>
      <c r="BC882" s="714"/>
      <c r="BD882" s="593"/>
      <c r="BE882" s="714"/>
      <c r="BF882" s="714"/>
      <c r="BG882" s="714"/>
      <c r="BH882" s="714"/>
      <c r="BI882" s="714"/>
      <c r="BJ882" s="714"/>
      <c r="BK882" s="593"/>
      <c r="BL882" s="714"/>
      <c r="BM882" s="714"/>
      <c r="BN882" s="714"/>
      <c r="BO882" s="714"/>
      <c r="BP882" s="714"/>
      <c r="BQ882" s="593"/>
      <c r="BR882" s="593"/>
      <c r="BS882" s="714"/>
      <c r="BT882" s="714"/>
      <c r="BU882" s="714"/>
      <c r="BV882" s="714"/>
      <c r="BW882" s="593"/>
      <c r="BX882" s="714"/>
      <c r="BY882" s="714"/>
      <c r="BZ882" s="714"/>
      <c r="CA882" s="714"/>
      <c r="CB882" s="714"/>
      <c r="CC882" s="714"/>
      <c r="CD882" s="759"/>
      <c r="CE882" s="714"/>
      <c r="CF882" s="765"/>
      <c r="CG882" s="765"/>
      <c r="CH882" s="765"/>
      <c r="CI882" s="765"/>
      <c r="CJ882" s="765"/>
      <c r="CK882" s="765"/>
      <c r="CL882" s="714"/>
      <c r="CM882" s="714"/>
      <c r="CN882" s="714"/>
      <c r="CO882" s="714"/>
      <c r="CP882" s="714"/>
      <c r="CQ882" s="714"/>
      <c r="CR882" s="714"/>
      <c r="CS882" s="714"/>
      <c r="CT882" s="766"/>
      <c r="CU882" s="766"/>
      <c r="CV882" s="766"/>
    </row>
    <row r="883" ht="15.75" customHeight="1">
      <c r="A883" s="714"/>
      <c r="B883" s="760"/>
      <c r="C883" s="593"/>
      <c r="D883" s="593"/>
      <c r="E883" s="593"/>
      <c r="F883" s="593"/>
      <c r="G883" s="761"/>
      <c r="H883" s="761"/>
      <c r="I883" s="761"/>
      <c r="J883" s="761"/>
      <c r="K883" s="761"/>
      <c r="L883" s="761"/>
      <c r="M883" s="762"/>
      <c r="N883" s="714"/>
      <c r="O883" s="714"/>
      <c r="P883" s="714"/>
      <c r="Q883" s="714"/>
      <c r="R883" s="714"/>
      <c r="S883" s="714"/>
      <c r="T883" s="763"/>
      <c r="U883" s="714"/>
      <c r="V883" s="762"/>
      <c r="W883" s="714"/>
      <c r="X883" s="762"/>
      <c r="Y883" s="762"/>
      <c r="Z883" s="762"/>
      <c r="AA883" s="714"/>
      <c r="AB883" s="762"/>
      <c r="AC883" s="714"/>
      <c r="AD883" s="714"/>
      <c r="AE883" s="714"/>
      <c r="AF883" s="714"/>
      <c r="AG883" s="714"/>
      <c r="AH883" s="714"/>
      <c r="AI883" s="714"/>
      <c r="AJ883" s="714"/>
      <c r="AK883" s="714"/>
      <c r="AL883" s="761"/>
      <c r="AM883" s="762"/>
      <c r="AN883" s="762"/>
      <c r="AO883" s="761"/>
      <c r="AP883" s="761"/>
      <c r="AQ883" s="762"/>
      <c r="AR883" s="593"/>
      <c r="AS883" s="714"/>
      <c r="AT883" s="714"/>
      <c r="AU883" s="714"/>
      <c r="AV883" s="714"/>
      <c r="AW883" s="714"/>
      <c r="AX883" s="593"/>
      <c r="AY883" s="714"/>
      <c r="AZ883" s="714"/>
      <c r="BA883" s="714"/>
      <c r="BB883" s="714"/>
      <c r="BC883" s="714"/>
      <c r="BD883" s="593"/>
      <c r="BE883" s="714"/>
      <c r="BF883" s="714"/>
      <c r="BG883" s="714"/>
      <c r="BH883" s="714"/>
      <c r="BI883" s="714"/>
      <c r="BJ883" s="714"/>
      <c r="BK883" s="593"/>
      <c r="BL883" s="714"/>
      <c r="BM883" s="714"/>
      <c r="BN883" s="714"/>
      <c r="BO883" s="714"/>
      <c r="BP883" s="714"/>
      <c r="BQ883" s="593"/>
      <c r="BR883" s="593"/>
      <c r="BS883" s="714"/>
      <c r="BT883" s="714"/>
      <c r="BU883" s="714"/>
      <c r="BV883" s="714"/>
      <c r="BW883" s="593"/>
      <c r="BX883" s="714"/>
      <c r="BY883" s="714"/>
      <c r="BZ883" s="714"/>
      <c r="CA883" s="714"/>
      <c r="CB883" s="714"/>
      <c r="CC883" s="714"/>
      <c r="CD883" s="759"/>
      <c r="CE883" s="714"/>
      <c r="CF883" s="765"/>
      <c r="CG883" s="765"/>
      <c r="CH883" s="765"/>
      <c r="CI883" s="765"/>
      <c r="CJ883" s="765"/>
      <c r="CK883" s="765"/>
      <c r="CL883" s="714"/>
      <c r="CM883" s="714"/>
      <c r="CN883" s="714"/>
      <c r="CO883" s="714"/>
      <c r="CP883" s="714"/>
      <c r="CQ883" s="714"/>
      <c r="CR883" s="714"/>
      <c r="CS883" s="714"/>
      <c r="CT883" s="766"/>
      <c r="CU883" s="766"/>
      <c r="CV883" s="766"/>
    </row>
    <row r="884" ht="15.75" customHeight="1">
      <c r="A884" s="714"/>
      <c r="B884" s="760"/>
      <c r="C884" s="593"/>
      <c r="D884" s="593"/>
      <c r="E884" s="593"/>
      <c r="F884" s="593"/>
      <c r="G884" s="761"/>
      <c r="H884" s="761"/>
      <c r="I884" s="761"/>
      <c r="J884" s="761"/>
      <c r="K884" s="761"/>
      <c r="L884" s="761"/>
      <c r="M884" s="762"/>
      <c r="N884" s="714"/>
      <c r="O884" s="714"/>
      <c r="P884" s="714"/>
      <c r="Q884" s="714"/>
      <c r="R884" s="714"/>
      <c r="S884" s="714"/>
      <c r="T884" s="763"/>
      <c r="U884" s="714"/>
      <c r="V884" s="762"/>
      <c r="W884" s="714"/>
      <c r="X884" s="762"/>
      <c r="Y884" s="762"/>
      <c r="Z884" s="762"/>
      <c r="AA884" s="714"/>
      <c r="AB884" s="762"/>
      <c r="AC884" s="714"/>
      <c r="AD884" s="714"/>
      <c r="AE884" s="714"/>
      <c r="AF884" s="714"/>
      <c r="AG884" s="714"/>
      <c r="AH884" s="714"/>
      <c r="AI884" s="714"/>
      <c r="AJ884" s="714"/>
      <c r="AK884" s="714"/>
      <c r="AL884" s="761"/>
      <c r="AM884" s="762"/>
      <c r="AN884" s="762"/>
      <c r="AO884" s="761"/>
      <c r="AP884" s="761"/>
      <c r="AQ884" s="762"/>
      <c r="AR884" s="593"/>
      <c r="AS884" s="714"/>
      <c r="AT884" s="714"/>
      <c r="AU884" s="714"/>
      <c r="AV884" s="714"/>
      <c r="AW884" s="714"/>
      <c r="AX884" s="593"/>
      <c r="AY884" s="714"/>
      <c r="AZ884" s="714"/>
      <c r="BA884" s="714"/>
      <c r="BB884" s="714"/>
      <c r="BC884" s="714"/>
      <c r="BD884" s="593"/>
      <c r="BE884" s="714"/>
      <c r="BF884" s="714"/>
      <c r="BG884" s="714"/>
      <c r="BH884" s="714"/>
      <c r="BI884" s="714"/>
      <c r="BJ884" s="714"/>
      <c r="BK884" s="593"/>
      <c r="BL884" s="714"/>
      <c r="BM884" s="714"/>
      <c r="BN884" s="714"/>
      <c r="BO884" s="714"/>
      <c r="BP884" s="714"/>
      <c r="BQ884" s="593"/>
      <c r="BR884" s="593"/>
      <c r="BS884" s="714"/>
      <c r="BT884" s="714"/>
      <c r="BU884" s="714"/>
      <c r="BV884" s="714"/>
      <c r="BW884" s="593"/>
      <c r="BX884" s="714"/>
      <c r="BY884" s="714"/>
      <c r="BZ884" s="714"/>
      <c r="CA884" s="714"/>
      <c r="CB884" s="714"/>
      <c r="CC884" s="714"/>
      <c r="CD884" s="759"/>
      <c r="CE884" s="714"/>
      <c r="CF884" s="765"/>
      <c r="CG884" s="765"/>
      <c r="CH884" s="765"/>
      <c r="CI884" s="765"/>
      <c r="CJ884" s="765"/>
      <c r="CK884" s="765"/>
      <c r="CL884" s="714"/>
      <c r="CM884" s="714"/>
      <c r="CN884" s="714"/>
      <c r="CO884" s="714"/>
      <c r="CP884" s="714"/>
      <c r="CQ884" s="714"/>
      <c r="CR884" s="714"/>
      <c r="CS884" s="714"/>
      <c r="CT884" s="766"/>
      <c r="CU884" s="766"/>
      <c r="CV884" s="766"/>
    </row>
    <row r="885" ht="15.75" customHeight="1">
      <c r="A885" s="714"/>
      <c r="B885" s="760"/>
      <c r="C885" s="593"/>
      <c r="D885" s="593"/>
      <c r="E885" s="593"/>
      <c r="F885" s="593"/>
      <c r="G885" s="761"/>
      <c r="H885" s="761"/>
      <c r="I885" s="761"/>
      <c r="J885" s="761"/>
      <c r="K885" s="761"/>
      <c r="L885" s="761"/>
      <c r="M885" s="762"/>
      <c r="N885" s="714"/>
      <c r="O885" s="714"/>
      <c r="P885" s="714"/>
      <c r="Q885" s="714"/>
      <c r="R885" s="714"/>
      <c r="S885" s="714"/>
      <c r="T885" s="763"/>
      <c r="U885" s="714"/>
      <c r="V885" s="762"/>
      <c r="W885" s="714"/>
      <c r="X885" s="762"/>
      <c r="Y885" s="762"/>
      <c r="Z885" s="762"/>
      <c r="AA885" s="714"/>
      <c r="AB885" s="762"/>
      <c r="AC885" s="714"/>
      <c r="AD885" s="714"/>
      <c r="AE885" s="714"/>
      <c r="AF885" s="714"/>
      <c r="AG885" s="714"/>
      <c r="AH885" s="714"/>
      <c r="AI885" s="714"/>
      <c r="AJ885" s="714"/>
      <c r="AK885" s="714"/>
      <c r="AL885" s="761"/>
      <c r="AM885" s="762"/>
      <c r="AN885" s="762"/>
      <c r="AO885" s="761"/>
      <c r="AP885" s="761"/>
      <c r="AQ885" s="762"/>
      <c r="AR885" s="593"/>
      <c r="AS885" s="714"/>
      <c r="AT885" s="714"/>
      <c r="AU885" s="714"/>
      <c r="AV885" s="714"/>
      <c r="AW885" s="714"/>
      <c r="AX885" s="593"/>
      <c r="AY885" s="714"/>
      <c r="AZ885" s="714"/>
      <c r="BA885" s="714"/>
      <c r="BB885" s="714"/>
      <c r="BC885" s="714"/>
      <c r="BD885" s="593"/>
      <c r="BE885" s="714"/>
      <c r="BF885" s="714"/>
      <c r="BG885" s="714"/>
      <c r="BH885" s="714"/>
      <c r="BI885" s="714"/>
      <c r="BJ885" s="714"/>
      <c r="BK885" s="593"/>
      <c r="BL885" s="714"/>
      <c r="BM885" s="714"/>
      <c r="BN885" s="714"/>
      <c r="BO885" s="714"/>
      <c r="BP885" s="714"/>
      <c r="BQ885" s="593"/>
      <c r="BR885" s="593"/>
      <c r="BS885" s="714"/>
      <c r="BT885" s="714"/>
      <c r="BU885" s="714"/>
      <c r="BV885" s="714"/>
      <c r="BW885" s="593"/>
      <c r="BX885" s="714"/>
      <c r="BY885" s="714"/>
      <c r="BZ885" s="714"/>
      <c r="CA885" s="714"/>
      <c r="CB885" s="714"/>
      <c r="CC885" s="714"/>
      <c r="CD885" s="759"/>
      <c r="CE885" s="714"/>
      <c r="CF885" s="765"/>
      <c r="CG885" s="765"/>
      <c r="CH885" s="765"/>
      <c r="CI885" s="765"/>
      <c r="CJ885" s="765"/>
      <c r="CK885" s="765"/>
      <c r="CL885" s="714"/>
      <c r="CM885" s="714"/>
      <c r="CN885" s="714"/>
      <c r="CO885" s="714"/>
      <c r="CP885" s="714"/>
      <c r="CQ885" s="714"/>
      <c r="CR885" s="714"/>
      <c r="CS885" s="714"/>
      <c r="CT885" s="766"/>
      <c r="CU885" s="766"/>
      <c r="CV885" s="766"/>
    </row>
    <row r="886" ht="15.75" customHeight="1">
      <c r="A886" s="714"/>
      <c r="B886" s="760"/>
      <c r="C886" s="593"/>
      <c r="D886" s="593"/>
      <c r="E886" s="593"/>
      <c r="F886" s="593"/>
      <c r="G886" s="761"/>
      <c r="H886" s="761"/>
      <c r="I886" s="761"/>
      <c r="J886" s="761"/>
      <c r="K886" s="761"/>
      <c r="L886" s="761"/>
      <c r="M886" s="762"/>
      <c r="N886" s="714"/>
      <c r="O886" s="714"/>
      <c r="P886" s="714"/>
      <c r="Q886" s="714"/>
      <c r="R886" s="714"/>
      <c r="S886" s="714"/>
      <c r="T886" s="763"/>
      <c r="U886" s="714"/>
      <c r="V886" s="762"/>
      <c r="W886" s="714"/>
      <c r="X886" s="762"/>
      <c r="Y886" s="762"/>
      <c r="Z886" s="762"/>
      <c r="AA886" s="714"/>
      <c r="AB886" s="762"/>
      <c r="AC886" s="714"/>
      <c r="AD886" s="714"/>
      <c r="AE886" s="714"/>
      <c r="AF886" s="714"/>
      <c r="AG886" s="714"/>
      <c r="AH886" s="714"/>
      <c r="AI886" s="714"/>
      <c r="AJ886" s="714"/>
      <c r="AK886" s="714"/>
      <c r="AL886" s="761"/>
      <c r="AM886" s="762"/>
      <c r="AN886" s="762"/>
      <c r="AO886" s="761"/>
      <c r="AP886" s="761"/>
      <c r="AQ886" s="762"/>
      <c r="AR886" s="593"/>
      <c r="AS886" s="714"/>
      <c r="AT886" s="714"/>
      <c r="AU886" s="714"/>
      <c r="AV886" s="714"/>
      <c r="AW886" s="714"/>
      <c r="AX886" s="593"/>
      <c r="AY886" s="714"/>
      <c r="AZ886" s="714"/>
      <c r="BA886" s="714"/>
      <c r="BB886" s="714"/>
      <c r="BC886" s="714"/>
      <c r="BD886" s="593"/>
      <c r="BE886" s="714"/>
      <c r="BF886" s="714"/>
      <c r="BG886" s="714"/>
      <c r="BH886" s="714"/>
      <c r="BI886" s="714"/>
      <c r="BJ886" s="714"/>
      <c r="BK886" s="593"/>
      <c r="BL886" s="714"/>
      <c r="BM886" s="714"/>
      <c r="BN886" s="714"/>
      <c r="BO886" s="714"/>
      <c r="BP886" s="714"/>
      <c r="BQ886" s="593"/>
      <c r="BR886" s="593"/>
      <c r="BS886" s="714"/>
      <c r="BT886" s="714"/>
      <c r="BU886" s="714"/>
      <c r="BV886" s="714"/>
      <c r="BW886" s="593"/>
      <c r="BX886" s="714"/>
      <c r="BY886" s="714"/>
      <c r="BZ886" s="714"/>
      <c r="CA886" s="714"/>
      <c r="CB886" s="714"/>
      <c r="CC886" s="714"/>
      <c r="CD886" s="759"/>
      <c r="CE886" s="714"/>
      <c r="CF886" s="765"/>
      <c r="CG886" s="765"/>
      <c r="CH886" s="765"/>
      <c r="CI886" s="765"/>
      <c r="CJ886" s="765"/>
      <c r="CK886" s="765"/>
      <c r="CL886" s="714"/>
      <c r="CM886" s="714"/>
      <c r="CN886" s="714"/>
      <c r="CO886" s="714"/>
      <c r="CP886" s="714"/>
      <c r="CQ886" s="714"/>
      <c r="CR886" s="714"/>
      <c r="CS886" s="714"/>
      <c r="CT886" s="766"/>
      <c r="CU886" s="766"/>
      <c r="CV886" s="766"/>
    </row>
    <row r="887" ht="15.75" customHeight="1">
      <c r="A887" s="714"/>
      <c r="B887" s="760"/>
      <c r="C887" s="593"/>
      <c r="D887" s="593"/>
      <c r="E887" s="593"/>
      <c r="F887" s="593"/>
      <c r="G887" s="761"/>
      <c r="H887" s="761"/>
      <c r="I887" s="761"/>
      <c r="J887" s="761"/>
      <c r="K887" s="761"/>
      <c r="L887" s="761"/>
      <c r="M887" s="762"/>
      <c r="N887" s="714"/>
      <c r="O887" s="714"/>
      <c r="P887" s="714"/>
      <c r="Q887" s="714"/>
      <c r="R887" s="714"/>
      <c r="S887" s="714"/>
      <c r="T887" s="763"/>
      <c r="U887" s="714"/>
      <c r="V887" s="762"/>
      <c r="W887" s="714"/>
      <c r="X887" s="762"/>
      <c r="Y887" s="762"/>
      <c r="Z887" s="762"/>
      <c r="AA887" s="714"/>
      <c r="AB887" s="762"/>
      <c r="AC887" s="714"/>
      <c r="AD887" s="714"/>
      <c r="AE887" s="714"/>
      <c r="AF887" s="714"/>
      <c r="AG887" s="714"/>
      <c r="AH887" s="714"/>
      <c r="AI887" s="714"/>
      <c r="AJ887" s="714"/>
      <c r="AK887" s="714"/>
      <c r="AL887" s="761"/>
      <c r="AM887" s="762"/>
      <c r="AN887" s="762"/>
      <c r="AO887" s="761"/>
      <c r="AP887" s="761"/>
      <c r="AQ887" s="762"/>
      <c r="AR887" s="593"/>
      <c r="AS887" s="714"/>
      <c r="AT887" s="714"/>
      <c r="AU887" s="714"/>
      <c r="AV887" s="714"/>
      <c r="AW887" s="714"/>
      <c r="AX887" s="593"/>
      <c r="AY887" s="714"/>
      <c r="AZ887" s="714"/>
      <c r="BA887" s="714"/>
      <c r="BB887" s="714"/>
      <c r="BC887" s="714"/>
      <c r="BD887" s="593"/>
      <c r="BE887" s="714"/>
      <c r="BF887" s="714"/>
      <c r="BG887" s="714"/>
      <c r="BH887" s="714"/>
      <c r="BI887" s="714"/>
      <c r="BJ887" s="714"/>
      <c r="BK887" s="593"/>
      <c r="BL887" s="714"/>
      <c r="BM887" s="714"/>
      <c r="BN887" s="714"/>
      <c r="BO887" s="714"/>
      <c r="BP887" s="714"/>
      <c r="BQ887" s="593"/>
      <c r="BR887" s="593"/>
      <c r="BS887" s="714"/>
      <c r="BT887" s="714"/>
      <c r="BU887" s="714"/>
      <c r="BV887" s="714"/>
      <c r="BW887" s="593"/>
      <c r="BX887" s="714"/>
      <c r="BY887" s="714"/>
      <c r="BZ887" s="714"/>
      <c r="CA887" s="714"/>
      <c r="CB887" s="714"/>
      <c r="CC887" s="714"/>
      <c r="CD887" s="759"/>
      <c r="CE887" s="714"/>
      <c r="CF887" s="765"/>
      <c r="CG887" s="765"/>
      <c r="CH887" s="765"/>
      <c r="CI887" s="765"/>
      <c r="CJ887" s="765"/>
      <c r="CK887" s="765"/>
      <c r="CL887" s="714"/>
      <c r="CM887" s="714"/>
      <c r="CN887" s="714"/>
      <c r="CO887" s="714"/>
      <c r="CP887" s="714"/>
      <c r="CQ887" s="714"/>
      <c r="CR887" s="714"/>
      <c r="CS887" s="714"/>
      <c r="CT887" s="766"/>
      <c r="CU887" s="766"/>
      <c r="CV887" s="766"/>
    </row>
    <row r="888" ht="15.75" customHeight="1">
      <c r="A888" s="714"/>
      <c r="B888" s="760"/>
      <c r="C888" s="593"/>
      <c r="D888" s="593"/>
      <c r="E888" s="593"/>
      <c r="F888" s="593"/>
      <c r="G888" s="761"/>
      <c r="H888" s="761"/>
      <c r="I888" s="761"/>
      <c r="J888" s="761"/>
      <c r="K888" s="761"/>
      <c r="L888" s="761"/>
      <c r="M888" s="762"/>
      <c r="N888" s="714"/>
      <c r="O888" s="714"/>
      <c r="P888" s="714"/>
      <c r="Q888" s="714"/>
      <c r="R888" s="714"/>
      <c r="S888" s="714"/>
      <c r="T888" s="763"/>
      <c r="U888" s="714"/>
      <c r="V888" s="762"/>
      <c r="W888" s="714"/>
      <c r="X888" s="762"/>
      <c r="Y888" s="762"/>
      <c r="Z888" s="762"/>
      <c r="AA888" s="714"/>
      <c r="AB888" s="762"/>
      <c r="AC888" s="714"/>
      <c r="AD888" s="714"/>
      <c r="AE888" s="714"/>
      <c r="AF888" s="714"/>
      <c r="AG888" s="714"/>
      <c r="AH888" s="714"/>
      <c r="AI888" s="714"/>
      <c r="AJ888" s="714"/>
      <c r="AK888" s="714"/>
      <c r="AL888" s="761"/>
      <c r="AM888" s="762"/>
      <c r="AN888" s="762"/>
      <c r="AO888" s="761"/>
      <c r="AP888" s="761"/>
      <c r="AQ888" s="762"/>
      <c r="AR888" s="593"/>
      <c r="AS888" s="714"/>
      <c r="AT888" s="714"/>
      <c r="AU888" s="714"/>
      <c r="AV888" s="714"/>
      <c r="AW888" s="714"/>
      <c r="AX888" s="593"/>
      <c r="AY888" s="714"/>
      <c r="AZ888" s="714"/>
      <c r="BA888" s="714"/>
      <c r="BB888" s="714"/>
      <c r="BC888" s="714"/>
      <c r="BD888" s="593"/>
      <c r="BE888" s="714"/>
      <c r="BF888" s="714"/>
      <c r="BG888" s="714"/>
      <c r="BH888" s="714"/>
      <c r="BI888" s="714"/>
      <c r="BJ888" s="714"/>
      <c r="BK888" s="593"/>
      <c r="BL888" s="714"/>
      <c r="BM888" s="714"/>
      <c r="BN888" s="714"/>
      <c r="BO888" s="714"/>
      <c r="BP888" s="714"/>
      <c r="BQ888" s="593"/>
      <c r="BR888" s="593"/>
      <c r="BS888" s="714"/>
      <c r="BT888" s="714"/>
      <c r="BU888" s="714"/>
      <c r="BV888" s="714"/>
      <c r="BW888" s="593"/>
      <c r="BX888" s="714"/>
      <c r="BY888" s="714"/>
      <c r="BZ888" s="714"/>
      <c r="CA888" s="714"/>
      <c r="CB888" s="714"/>
      <c r="CC888" s="714"/>
      <c r="CD888" s="759"/>
      <c r="CE888" s="714"/>
      <c r="CF888" s="765"/>
      <c r="CG888" s="765"/>
      <c r="CH888" s="765"/>
      <c r="CI888" s="765"/>
      <c r="CJ888" s="765"/>
      <c r="CK888" s="765"/>
      <c r="CL888" s="714"/>
      <c r="CM888" s="714"/>
      <c r="CN888" s="714"/>
      <c r="CO888" s="714"/>
      <c r="CP888" s="714"/>
      <c r="CQ888" s="714"/>
      <c r="CR888" s="714"/>
      <c r="CS888" s="714"/>
      <c r="CT888" s="766"/>
      <c r="CU888" s="766"/>
      <c r="CV888" s="766"/>
    </row>
    <row r="889" ht="15.75" customHeight="1">
      <c r="A889" s="714"/>
      <c r="B889" s="760"/>
      <c r="C889" s="593"/>
      <c r="D889" s="593"/>
      <c r="E889" s="593"/>
      <c r="F889" s="593"/>
      <c r="G889" s="761"/>
      <c r="H889" s="761"/>
      <c r="I889" s="761"/>
      <c r="J889" s="761"/>
      <c r="K889" s="761"/>
      <c r="L889" s="761"/>
      <c r="M889" s="762"/>
      <c r="N889" s="714"/>
      <c r="O889" s="714"/>
      <c r="P889" s="714"/>
      <c r="Q889" s="714"/>
      <c r="R889" s="714"/>
      <c r="S889" s="714"/>
      <c r="T889" s="763"/>
      <c r="U889" s="714"/>
      <c r="V889" s="762"/>
      <c r="W889" s="714"/>
      <c r="X889" s="762"/>
      <c r="Y889" s="762"/>
      <c r="Z889" s="762"/>
      <c r="AA889" s="714"/>
      <c r="AB889" s="762"/>
      <c r="AC889" s="714"/>
      <c r="AD889" s="714"/>
      <c r="AE889" s="714"/>
      <c r="AF889" s="714"/>
      <c r="AG889" s="714"/>
      <c r="AH889" s="714"/>
      <c r="AI889" s="714"/>
      <c r="AJ889" s="714"/>
      <c r="AK889" s="714"/>
      <c r="AL889" s="761"/>
      <c r="AM889" s="762"/>
      <c r="AN889" s="762"/>
      <c r="AO889" s="761"/>
      <c r="AP889" s="761"/>
      <c r="AQ889" s="762"/>
      <c r="AR889" s="593"/>
      <c r="AS889" s="714"/>
      <c r="AT889" s="714"/>
      <c r="AU889" s="714"/>
      <c r="AV889" s="714"/>
      <c r="AW889" s="714"/>
      <c r="AX889" s="593"/>
      <c r="AY889" s="714"/>
      <c r="AZ889" s="714"/>
      <c r="BA889" s="714"/>
      <c r="BB889" s="714"/>
      <c r="BC889" s="714"/>
      <c r="BD889" s="593"/>
      <c r="BE889" s="714"/>
      <c r="BF889" s="714"/>
      <c r="BG889" s="714"/>
      <c r="BH889" s="714"/>
      <c r="BI889" s="714"/>
      <c r="BJ889" s="714"/>
      <c r="BK889" s="593"/>
      <c r="BL889" s="714"/>
      <c r="BM889" s="714"/>
      <c r="BN889" s="714"/>
      <c r="BO889" s="714"/>
      <c r="BP889" s="714"/>
      <c r="BQ889" s="593"/>
      <c r="BR889" s="593"/>
      <c r="BS889" s="714"/>
      <c r="BT889" s="714"/>
      <c r="BU889" s="714"/>
      <c r="BV889" s="714"/>
      <c r="BW889" s="593"/>
      <c r="BX889" s="714"/>
      <c r="BY889" s="714"/>
      <c r="BZ889" s="714"/>
      <c r="CA889" s="714"/>
      <c r="CB889" s="714"/>
      <c r="CC889" s="714"/>
      <c r="CD889" s="759"/>
      <c r="CE889" s="714"/>
      <c r="CF889" s="765"/>
      <c r="CG889" s="765"/>
      <c r="CH889" s="765"/>
      <c r="CI889" s="765"/>
      <c r="CJ889" s="765"/>
      <c r="CK889" s="765"/>
      <c r="CL889" s="714"/>
      <c r="CM889" s="714"/>
      <c r="CN889" s="714"/>
      <c r="CO889" s="714"/>
      <c r="CP889" s="714"/>
      <c r="CQ889" s="714"/>
      <c r="CR889" s="714"/>
      <c r="CS889" s="714"/>
      <c r="CT889" s="766"/>
      <c r="CU889" s="766"/>
      <c r="CV889" s="766"/>
    </row>
    <row r="890" ht="15.75" customHeight="1">
      <c r="A890" s="714"/>
      <c r="B890" s="760"/>
      <c r="C890" s="593"/>
      <c r="D890" s="593"/>
      <c r="E890" s="593"/>
      <c r="F890" s="593"/>
      <c r="G890" s="761"/>
      <c r="H890" s="761"/>
      <c r="I890" s="761"/>
      <c r="J890" s="761"/>
      <c r="K890" s="761"/>
      <c r="L890" s="761"/>
      <c r="M890" s="762"/>
      <c r="N890" s="714"/>
      <c r="O890" s="714"/>
      <c r="P890" s="714"/>
      <c r="Q890" s="714"/>
      <c r="R890" s="714"/>
      <c r="S890" s="714"/>
      <c r="T890" s="763"/>
      <c r="U890" s="714"/>
      <c r="V890" s="762"/>
      <c r="W890" s="714"/>
      <c r="X890" s="762"/>
      <c r="Y890" s="762"/>
      <c r="Z890" s="762"/>
      <c r="AA890" s="714"/>
      <c r="AB890" s="762"/>
      <c r="AC890" s="714"/>
      <c r="AD890" s="714"/>
      <c r="AE890" s="714"/>
      <c r="AF890" s="714"/>
      <c r="AG890" s="714"/>
      <c r="AH890" s="714"/>
      <c r="AI890" s="714"/>
      <c r="AJ890" s="714"/>
      <c r="AK890" s="714"/>
      <c r="AL890" s="761"/>
      <c r="AM890" s="762"/>
      <c r="AN890" s="762"/>
      <c r="AO890" s="761"/>
      <c r="AP890" s="761"/>
      <c r="AQ890" s="762"/>
      <c r="AR890" s="593"/>
      <c r="AS890" s="714"/>
      <c r="AT890" s="714"/>
      <c r="AU890" s="714"/>
      <c r="AV890" s="714"/>
      <c r="AW890" s="714"/>
      <c r="AX890" s="593"/>
      <c r="AY890" s="714"/>
      <c r="AZ890" s="714"/>
      <c r="BA890" s="714"/>
      <c r="BB890" s="714"/>
      <c r="BC890" s="714"/>
      <c r="BD890" s="593"/>
      <c r="BE890" s="714"/>
      <c r="BF890" s="714"/>
      <c r="BG890" s="714"/>
      <c r="BH890" s="714"/>
      <c r="BI890" s="714"/>
      <c r="BJ890" s="714"/>
      <c r="BK890" s="593"/>
      <c r="BL890" s="714"/>
      <c r="BM890" s="714"/>
      <c r="BN890" s="714"/>
      <c r="BO890" s="714"/>
      <c r="BP890" s="714"/>
      <c r="BQ890" s="593"/>
      <c r="BR890" s="593"/>
      <c r="BS890" s="714"/>
      <c r="BT890" s="714"/>
      <c r="BU890" s="714"/>
      <c r="BV890" s="714"/>
      <c r="BW890" s="593"/>
      <c r="BX890" s="714"/>
      <c r="BY890" s="714"/>
      <c r="BZ890" s="714"/>
      <c r="CA890" s="714"/>
      <c r="CB890" s="714"/>
      <c r="CC890" s="714"/>
      <c r="CD890" s="759"/>
      <c r="CE890" s="714"/>
      <c r="CF890" s="765"/>
      <c r="CG890" s="765"/>
      <c r="CH890" s="765"/>
      <c r="CI890" s="765"/>
      <c r="CJ890" s="765"/>
      <c r="CK890" s="765"/>
      <c r="CL890" s="714"/>
      <c r="CM890" s="714"/>
      <c r="CN890" s="714"/>
      <c r="CO890" s="714"/>
      <c r="CP890" s="714"/>
      <c r="CQ890" s="714"/>
      <c r="CR890" s="714"/>
      <c r="CS890" s="714"/>
      <c r="CT890" s="766"/>
      <c r="CU890" s="766"/>
      <c r="CV890" s="766"/>
    </row>
    <row r="891" ht="15.75" customHeight="1">
      <c r="A891" s="714"/>
      <c r="B891" s="760"/>
      <c r="C891" s="593"/>
      <c r="D891" s="593"/>
      <c r="E891" s="593"/>
      <c r="F891" s="593"/>
      <c r="G891" s="761"/>
      <c r="H891" s="761"/>
      <c r="I891" s="761"/>
      <c r="J891" s="761"/>
      <c r="K891" s="761"/>
      <c r="L891" s="761"/>
      <c r="M891" s="762"/>
      <c r="N891" s="714"/>
      <c r="O891" s="714"/>
      <c r="P891" s="714"/>
      <c r="Q891" s="714"/>
      <c r="R891" s="714"/>
      <c r="S891" s="714"/>
      <c r="T891" s="763"/>
      <c r="U891" s="714"/>
      <c r="V891" s="762"/>
      <c r="W891" s="714"/>
      <c r="X891" s="762"/>
      <c r="Y891" s="762"/>
      <c r="Z891" s="762"/>
      <c r="AA891" s="714"/>
      <c r="AB891" s="762"/>
      <c r="AC891" s="714"/>
      <c r="AD891" s="714"/>
      <c r="AE891" s="714"/>
      <c r="AF891" s="714"/>
      <c r="AG891" s="714"/>
      <c r="AH891" s="714"/>
      <c r="AI891" s="714"/>
      <c r="AJ891" s="714"/>
      <c r="AK891" s="714"/>
      <c r="AL891" s="761"/>
      <c r="AM891" s="762"/>
      <c r="AN891" s="762"/>
      <c r="AO891" s="761"/>
      <c r="AP891" s="761"/>
      <c r="AQ891" s="762"/>
      <c r="AR891" s="593"/>
      <c r="AS891" s="714"/>
      <c r="AT891" s="714"/>
      <c r="AU891" s="714"/>
      <c r="AV891" s="714"/>
      <c r="AW891" s="714"/>
      <c r="AX891" s="593"/>
      <c r="AY891" s="714"/>
      <c r="AZ891" s="714"/>
      <c r="BA891" s="714"/>
      <c r="BB891" s="714"/>
      <c r="BC891" s="714"/>
      <c r="BD891" s="593"/>
      <c r="BE891" s="714"/>
      <c r="BF891" s="714"/>
      <c r="BG891" s="714"/>
      <c r="BH891" s="714"/>
      <c r="BI891" s="714"/>
      <c r="BJ891" s="714"/>
      <c r="BK891" s="593"/>
      <c r="BL891" s="714"/>
      <c r="BM891" s="714"/>
      <c r="BN891" s="714"/>
      <c r="BO891" s="714"/>
      <c r="BP891" s="714"/>
      <c r="BQ891" s="593"/>
      <c r="BR891" s="593"/>
      <c r="BS891" s="714"/>
      <c r="BT891" s="714"/>
      <c r="BU891" s="714"/>
      <c r="BV891" s="714"/>
      <c r="BW891" s="593"/>
      <c r="BX891" s="714"/>
      <c r="BY891" s="714"/>
      <c r="BZ891" s="714"/>
      <c r="CA891" s="714"/>
      <c r="CB891" s="714"/>
      <c r="CC891" s="714"/>
      <c r="CD891" s="759"/>
      <c r="CE891" s="714"/>
      <c r="CF891" s="765"/>
      <c r="CG891" s="765"/>
      <c r="CH891" s="765"/>
      <c r="CI891" s="765"/>
      <c r="CJ891" s="765"/>
      <c r="CK891" s="765"/>
      <c r="CL891" s="714"/>
      <c r="CM891" s="714"/>
      <c r="CN891" s="714"/>
      <c r="CO891" s="714"/>
      <c r="CP891" s="714"/>
      <c r="CQ891" s="714"/>
      <c r="CR891" s="714"/>
      <c r="CS891" s="714"/>
      <c r="CT891" s="766"/>
      <c r="CU891" s="766"/>
      <c r="CV891" s="766"/>
    </row>
    <row r="892" ht="15.75" customHeight="1">
      <c r="A892" s="714"/>
      <c r="B892" s="760"/>
      <c r="C892" s="593"/>
      <c r="D892" s="593"/>
      <c r="E892" s="593"/>
      <c r="F892" s="593"/>
      <c r="G892" s="761"/>
      <c r="H892" s="761"/>
      <c r="I892" s="761"/>
      <c r="J892" s="761"/>
      <c r="K892" s="761"/>
      <c r="L892" s="761"/>
      <c r="M892" s="762"/>
      <c r="N892" s="714"/>
      <c r="O892" s="714"/>
      <c r="P892" s="714"/>
      <c r="Q892" s="714"/>
      <c r="R892" s="714"/>
      <c r="S892" s="714"/>
      <c r="T892" s="763"/>
      <c r="U892" s="714"/>
      <c r="V892" s="762"/>
      <c r="W892" s="714"/>
      <c r="X892" s="762"/>
      <c r="Y892" s="762"/>
      <c r="Z892" s="762"/>
      <c r="AA892" s="714"/>
      <c r="AB892" s="762"/>
      <c r="AC892" s="714"/>
      <c r="AD892" s="714"/>
      <c r="AE892" s="714"/>
      <c r="AF892" s="714"/>
      <c r="AG892" s="714"/>
      <c r="AH892" s="714"/>
      <c r="AI892" s="714"/>
      <c r="AJ892" s="714"/>
      <c r="AK892" s="714"/>
      <c r="AL892" s="761"/>
      <c r="AM892" s="762"/>
      <c r="AN892" s="762"/>
      <c r="AO892" s="761"/>
      <c r="AP892" s="761"/>
      <c r="AQ892" s="762"/>
      <c r="AR892" s="593"/>
      <c r="AS892" s="714"/>
      <c r="AT892" s="714"/>
      <c r="AU892" s="714"/>
      <c r="AV892" s="714"/>
      <c r="AW892" s="714"/>
      <c r="AX892" s="593"/>
      <c r="AY892" s="714"/>
      <c r="AZ892" s="714"/>
      <c r="BA892" s="714"/>
      <c r="BB892" s="714"/>
      <c r="BC892" s="714"/>
      <c r="BD892" s="593"/>
      <c r="BE892" s="714"/>
      <c r="BF892" s="714"/>
      <c r="BG892" s="714"/>
      <c r="BH892" s="714"/>
      <c r="BI892" s="714"/>
      <c r="BJ892" s="714"/>
      <c r="BK892" s="593"/>
      <c r="BL892" s="714"/>
      <c r="BM892" s="714"/>
      <c r="BN892" s="714"/>
      <c r="BO892" s="714"/>
      <c r="BP892" s="714"/>
      <c r="BQ892" s="593"/>
      <c r="BR892" s="593"/>
      <c r="BS892" s="714"/>
      <c r="BT892" s="714"/>
      <c r="BU892" s="714"/>
      <c r="BV892" s="714"/>
      <c r="BW892" s="593"/>
      <c r="BX892" s="714"/>
      <c r="BY892" s="714"/>
      <c r="BZ892" s="714"/>
      <c r="CA892" s="714"/>
      <c r="CB892" s="714"/>
      <c r="CC892" s="714"/>
      <c r="CD892" s="759"/>
      <c r="CE892" s="714"/>
      <c r="CF892" s="765"/>
      <c r="CG892" s="765"/>
      <c r="CH892" s="765"/>
      <c r="CI892" s="765"/>
      <c r="CJ892" s="765"/>
      <c r="CK892" s="765"/>
      <c r="CL892" s="714"/>
      <c r="CM892" s="714"/>
      <c r="CN892" s="714"/>
      <c r="CO892" s="714"/>
      <c r="CP892" s="714"/>
      <c r="CQ892" s="714"/>
      <c r="CR892" s="714"/>
      <c r="CS892" s="714"/>
      <c r="CT892" s="766"/>
      <c r="CU892" s="766"/>
      <c r="CV892" s="766"/>
    </row>
    <row r="893" ht="15.75" customHeight="1">
      <c r="A893" s="714"/>
      <c r="B893" s="760"/>
      <c r="C893" s="593"/>
      <c r="D893" s="593"/>
      <c r="E893" s="593"/>
      <c r="F893" s="593"/>
      <c r="G893" s="761"/>
      <c r="H893" s="761"/>
      <c r="I893" s="761"/>
      <c r="J893" s="761"/>
      <c r="K893" s="761"/>
      <c r="L893" s="761"/>
      <c r="M893" s="762"/>
      <c r="N893" s="714"/>
      <c r="O893" s="714"/>
      <c r="P893" s="714"/>
      <c r="Q893" s="714"/>
      <c r="R893" s="714"/>
      <c r="S893" s="714"/>
      <c r="T893" s="763"/>
      <c r="U893" s="714"/>
      <c r="V893" s="762"/>
      <c r="W893" s="714"/>
      <c r="X893" s="762"/>
      <c r="Y893" s="762"/>
      <c r="Z893" s="762"/>
      <c r="AA893" s="714"/>
      <c r="AB893" s="762"/>
      <c r="AC893" s="714"/>
      <c r="AD893" s="714"/>
      <c r="AE893" s="714"/>
      <c r="AF893" s="714"/>
      <c r="AG893" s="714"/>
      <c r="AH893" s="714"/>
      <c r="AI893" s="714"/>
      <c r="AJ893" s="714"/>
      <c r="AK893" s="714"/>
      <c r="AL893" s="761"/>
      <c r="AM893" s="762"/>
      <c r="AN893" s="762"/>
      <c r="AO893" s="761"/>
      <c r="AP893" s="761"/>
      <c r="AQ893" s="762"/>
      <c r="AR893" s="593"/>
      <c r="AS893" s="714"/>
      <c r="AT893" s="714"/>
      <c r="AU893" s="714"/>
      <c r="AV893" s="714"/>
      <c r="AW893" s="714"/>
      <c r="AX893" s="593"/>
      <c r="AY893" s="714"/>
      <c r="AZ893" s="714"/>
      <c r="BA893" s="714"/>
      <c r="BB893" s="714"/>
      <c r="BC893" s="714"/>
      <c r="BD893" s="593"/>
      <c r="BE893" s="714"/>
      <c r="BF893" s="714"/>
      <c r="BG893" s="714"/>
      <c r="BH893" s="714"/>
      <c r="BI893" s="714"/>
      <c r="BJ893" s="714"/>
      <c r="BK893" s="593"/>
      <c r="BL893" s="714"/>
      <c r="BM893" s="714"/>
      <c r="BN893" s="714"/>
      <c r="BO893" s="714"/>
      <c r="BP893" s="714"/>
      <c r="BQ893" s="593"/>
      <c r="BR893" s="593"/>
      <c r="BS893" s="714"/>
      <c r="BT893" s="714"/>
      <c r="BU893" s="714"/>
      <c r="BV893" s="714"/>
      <c r="BW893" s="593"/>
      <c r="BX893" s="714"/>
      <c r="BY893" s="714"/>
      <c r="BZ893" s="714"/>
      <c r="CA893" s="714"/>
      <c r="CB893" s="714"/>
      <c r="CC893" s="714"/>
      <c r="CD893" s="759"/>
      <c r="CE893" s="714"/>
      <c r="CF893" s="765"/>
      <c r="CG893" s="765"/>
      <c r="CH893" s="765"/>
      <c r="CI893" s="765"/>
      <c r="CJ893" s="765"/>
      <c r="CK893" s="765"/>
      <c r="CL893" s="714"/>
      <c r="CM893" s="714"/>
      <c r="CN893" s="714"/>
      <c r="CO893" s="714"/>
      <c r="CP893" s="714"/>
      <c r="CQ893" s="714"/>
      <c r="CR893" s="714"/>
      <c r="CS893" s="714"/>
      <c r="CT893" s="766"/>
      <c r="CU893" s="766"/>
      <c r="CV893" s="766"/>
    </row>
    <row r="894" ht="15.75" customHeight="1">
      <c r="A894" s="714"/>
      <c r="B894" s="760"/>
      <c r="C894" s="593"/>
      <c r="D894" s="593"/>
      <c r="E894" s="593"/>
      <c r="F894" s="593"/>
      <c r="G894" s="761"/>
      <c r="H894" s="761"/>
      <c r="I894" s="761"/>
      <c r="J894" s="761"/>
      <c r="K894" s="761"/>
      <c r="L894" s="761"/>
      <c r="M894" s="762"/>
      <c r="N894" s="714"/>
      <c r="O894" s="714"/>
      <c r="P894" s="714"/>
      <c r="Q894" s="714"/>
      <c r="R894" s="714"/>
      <c r="S894" s="714"/>
      <c r="T894" s="763"/>
      <c r="U894" s="714"/>
      <c r="V894" s="762"/>
      <c r="W894" s="714"/>
      <c r="X894" s="762"/>
      <c r="Y894" s="762"/>
      <c r="Z894" s="762"/>
      <c r="AA894" s="714"/>
      <c r="AB894" s="762"/>
      <c r="AC894" s="714"/>
      <c r="AD894" s="714"/>
      <c r="AE894" s="714"/>
      <c r="AF894" s="714"/>
      <c r="AG894" s="714"/>
      <c r="AH894" s="714"/>
      <c r="AI894" s="714"/>
      <c r="AJ894" s="714"/>
      <c r="AK894" s="714"/>
      <c r="AL894" s="761"/>
      <c r="AM894" s="762"/>
      <c r="AN894" s="762"/>
      <c r="AO894" s="761"/>
      <c r="AP894" s="761"/>
      <c r="AQ894" s="762"/>
      <c r="AR894" s="593"/>
      <c r="AS894" s="714"/>
      <c r="AT894" s="714"/>
      <c r="AU894" s="714"/>
      <c r="AV894" s="714"/>
      <c r="AW894" s="714"/>
      <c r="AX894" s="593"/>
      <c r="AY894" s="714"/>
      <c r="AZ894" s="714"/>
      <c r="BA894" s="714"/>
      <c r="BB894" s="714"/>
      <c r="BC894" s="714"/>
      <c r="BD894" s="593"/>
      <c r="BE894" s="714"/>
      <c r="BF894" s="714"/>
      <c r="BG894" s="714"/>
      <c r="BH894" s="714"/>
      <c r="BI894" s="714"/>
      <c r="BJ894" s="714"/>
      <c r="BK894" s="593"/>
      <c r="BL894" s="714"/>
      <c r="BM894" s="714"/>
      <c r="BN894" s="714"/>
      <c r="BO894" s="714"/>
      <c r="BP894" s="714"/>
      <c r="BQ894" s="593"/>
      <c r="BR894" s="593"/>
      <c r="BS894" s="714"/>
      <c r="BT894" s="714"/>
      <c r="BU894" s="714"/>
      <c r="BV894" s="714"/>
      <c r="BW894" s="593"/>
      <c r="BX894" s="714"/>
      <c r="BY894" s="714"/>
      <c r="BZ894" s="714"/>
      <c r="CA894" s="714"/>
      <c r="CB894" s="714"/>
      <c r="CC894" s="714"/>
      <c r="CD894" s="759"/>
      <c r="CE894" s="714"/>
      <c r="CF894" s="765"/>
      <c r="CG894" s="765"/>
      <c r="CH894" s="765"/>
      <c r="CI894" s="765"/>
      <c r="CJ894" s="765"/>
      <c r="CK894" s="765"/>
      <c r="CL894" s="714"/>
      <c r="CM894" s="714"/>
      <c r="CN894" s="714"/>
      <c r="CO894" s="714"/>
      <c r="CP894" s="714"/>
      <c r="CQ894" s="714"/>
      <c r="CR894" s="714"/>
      <c r="CS894" s="714"/>
      <c r="CT894" s="766"/>
      <c r="CU894" s="766"/>
      <c r="CV894" s="766"/>
    </row>
    <row r="895" ht="15.75" customHeight="1">
      <c r="A895" s="714"/>
      <c r="B895" s="760"/>
      <c r="C895" s="593"/>
      <c r="D895" s="593"/>
      <c r="E895" s="593"/>
      <c r="F895" s="593"/>
      <c r="G895" s="761"/>
      <c r="H895" s="761"/>
      <c r="I895" s="761"/>
      <c r="J895" s="761"/>
      <c r="K895" s="761"/>
      <c r="L895" s="761"/>
      <c r="M895" s="762"/>
      <c r="N895" s="714"/>
      <c r="O895" s="714"/>
      <c r="P895" s="714"/>
      <c r="Q895" s="714"/>
      <c r="R895" s="714"/>
      <c r="S895" s="714"/>
      <c r="T895" s="763"/>
      <c r="U895" s="714"/>
      <c r="V895" s="762"/>
      <c r="W895" s="714"/>
      <c r="X895" s="762"/>
      <c r="Y895" s="762"/>
      <c r="Z895" s="762"/>
      <c r="AA895" s="714"/>
      <c r="AB895" s="762"/>
      <c r="AC895" s="714"/>
      <c r="AD895" s="714"/>
      <c r="AE895" s="714"/>
      <c r="AF895" s="714"/>
      <c r="AG895" s="714"/>
      <c r="AH895" s="714"/>
      <c r="AI895" s="714"/>
      <c r="AJ895" s="714"/>
      <c r="AK895" s="714"/>
      <c r="AL895" s="761"/>
      <c r="AM895" s="762"/>
      <c r="AN895" s="762"/>
      <c r="AO895" s="761"/>
      <c r="AP895" s="761"/>
      <c r="AQ895" s="762"/>
      <c r="AR895" s="593"/>
      <c r="AS895" s="714"/>
      <c r="AT895" s="714"/>
      <c r="AU895" s="714"/>
      <c r="AV895" s="714"/>
      <c r="AW895" s="714"/>
      <c r="AX895" s="593"/>
      <c r="AY895" s="714"/>
      <c r="AZ895" s="714"/>
      <c r="BA895" s="714"/>
      <c r="BB895" s="714"/>
      <c r="BC895" s="714"/>
      <c r="BD895" s="593"/>
      <c r="BE895" s="714"/>
      <c r="BF895" s="714"/>
      <c r="BG895" s="714"/>
      <c r="BH895" s="714"/>
      <c r="BI895" s="714"/>
      <c r="BJ895" s="714"/>
      <c r="BK895" s="593"/>
      <c r="BL895" s="714"/>
      <c r="BM895" s="714"/>
      <c r="BN895" s="714"/>
      <c r="BO895" s="714"/>
      <c r="BP895" s="714"/>
      <c r="BQ895" s="593"/>
      <c r="BR895" s="593"/>
      <c r="BS895" s="714"/>
      <c r="BT895" s="714"/>
      <c r="BU895" s="714"/>
      <c r="BV895" s="714"/>
      <c r="BW895" s="593"/>
      <c r="BX895" s="714"/>
      <c r="BY895" s="714"/>
      <c r="BZ895" s="714"/>
      <c r="CA895" s="714"/>
      <c r="CB895" s="714"/>
      <c r="CC895" s="714"/>
      <c r="CD895" s="759"/>
      <c r="CE895" s="714"/>
      <c r="CF895" s="765"/>
      <c r="CG895" s="765"/>
      <c r="CH895" s="765"/>
      <c r="CI895" s="765"/>
      <c r="CJ895" s="765"/>
      <c r="CK895" s="765"/>
      <c r="CL895" s="714"/>
      <c r="CM895" s="714"/>
      <c r="CN895" s="714"/>
      <c r="CO895" s="714"/>
      <c r="CP895" s="714"/>
      <c r="CQ895" s="714"/>
      <c r="CR895" s="714"/>
      <c r="CS895" s="714"/>
      <c r="CT895" s="766"/>
      <c r="CU895" s="766"/>
      <c r="CV895" s="766"/>
    </row>
    <row r="896" ht="15.75" customHeight="1">
      <c r="A896" s="714"/>
      <c r="B896" s="760"/>
      <c r="C896" s="593"/>
      <c r="D896" s="593"/>
      <c r="E896" s="593"/>
      <c r="F896" s="593"/>
      <c r="G896" s="761"/>
      <c r="H896" s="761"/>
      <c r="I896" s="761"/>
      <c r="J896" s="761"/>
      <c r="K896" s="761"/>
      <c r="L896" s="761"/>
      <c r="M896" s="762"/>
      <c r="N896" s="714"/>
      <c r="O896" s="714"/>
      <c r="P896" s="714"/>
      <c r="Q896" s="714"/>
      <c r="R896" s="714"/>
      <c r="S896" s="714"/>
      <c r="T896" s="763"/>
      <c r="U896" s="714"/>
      <c r="V896" s="762"/>
      <c r="W896" s="714"/>
      <c r="X896" s="762"/>
      <c r="Y896" s="762"/>
      <c r="Z896" s="762"/>
      <c r="AA896" s="714"/>
      <c r="AB896" s="762"/>
      <c r="AC896" s="714"/>
      <c r="AD896" s="714"/>
      <c r="AE896" s="714"/>
      <c r="AF896" s="714"/>
      <c r="AG896" s="714"/>
      <c r="AH896" s="714"/>
      <c r="AI896" s="714"/>
      <c r="AJ896" s="714"/>
      <c r="AK896" s="714"/>
      <c r="AL896" s="761"/>
      <c r="AM896" s="762"/>
      <c r="AN896" s="762"/>
      <c r="AO896" s="761"/>
      <c r="AP896" s="761"/>
      <c r="AQ896" s="762"/>
      <c r="AR896" s="593"/>
      <c r="AS896" s="714"/>
      <c r="AT896" s="714"/>
      <c r="AU896" s="714"/>
      <c r="AV896" s="714"/>
      <c r="AW896" s="714"/>
      <c r="AX896" s="593"/>
      <c r="AY896" s="714"/>
      <c r="AZ896" s="714"/>
      <c r="BA896" s="714"/>
      <c r="BB896" s="714"/>
      <c r="BC896" s="714"/>
      <c r="BD896" s="593"/>
      <c r="BE896" s="714"/>
      <c r="BF896" s="714"/>
      <c r="BG896" s="714"/>
      <c r="BH896" s="714"/>
      <c r="BI896" s="714"/>
      <c r="BJ896" s="714"/>
      <c r="BK896" s="593"/>
      <c r="BL896" s="714"/>
      <c r="BM896" s="714"/>
      <c r="BN896" s="714"/>
      <c r="BO896" s="714"/>
      <c r="BP896" s="714"/>
      <c r="BQ896" s="593"/>
      <c r="BR896" s="593"/>
      <c r="BS896" s="714"/>
      <c r="BT896" s="714"/>
      <c r="BU896" s="714"/>
      <c r="BV896" s="714"/>
      <c r="BW896" s="593"/>
      <c r="BX896" s="714"/>
      <c r="BY896" s="714"/>
      <c r="BZ896" s="714"/>
      <c r="CA896" s="714"/>
      <c r="CB896" s="714"/>
      <c r="CC896" s="714"/>
      <c r="CD896" s="759"/>
      <c r="CE896" s="714"/>
      <c r="CF896" s="765"/>
      <c r="CG896" s="765"/>
      <c r="CH896" s="765"/>
      <c r="CI896" s="765"/>
      <c r="CJ896" s="765"/>
      <c r="CK896" s="765"/>
      <c r="CL896" s="714"/>
      <c r="CM896" s="714"/>
      <c r="CN896" s="714"/>
      <c r="CO896" s="714"/>
      <c r="CP896" s="714"/>
      <c r="CQ896" s="714"/>
      <c r="CR896" s="714"/>
      <c r="CS896" s="714"/>
      <c r="CT896" s="766"/>
      <c r="CU896" s="766"/>
      <c r="CV896" s="766"/>
    </row>
    <row r="897" ht="15.75" customHeight="1">
      <c r="A897" s="714"/>
      <c r="B897" s="760"/>
      <c r="C897" s="593"/>
      <c r="D897" s="593"/>
      <c r="E897" s="593"/>
      <c r="F897" s="593"/>
      <c r="G897" s="761"/>
      <c r="H897" s="761"/>
      <c r="I897" s="761"/>
      <c r="J897" s="761"/>
      <c r="K897" s="761"/>
      <c r="L897" s="761"/>
      <c r="M897" s="762"/>
      <c r="N897" s="714"/>
      <c r="O897" s="714"/>
      <c r="P897" s="714"/>
      <c r="Q897" s="714"/>
      <c r="R897" s="714"/>
      <c r="S897" s="714"/>
      <c r="T897" s="763"/>
      <c r="U897" s="714"/>
      <c r="V897" s="762"/>
      <c r="W897" s="714"/>
      <c r="X897" s="762"/>
      <c r="Y897" s="762"/>
      <c r="Z897" s="762"/>
      <c r="AA897" s="714"/>
      <c r="AB897" s="762"/>
      <c r="AC897" s="714"/>
      <c r="AD897" s="714"/>
      <c r="AE897" s="714"/>
      <c r="AF897" s="714"/>
      <c r="AG897" s="714"/>
      <c r="AH897" s="714"/>
      <c r="AI897" s="714"/>
      <c r="AJ897" s="714"/>
      <c r="AK897" s="714"/>
      <c r="AL897" s="761"/>
      <c r="AM897" s="762"/>
      <c r="AN897" s="762"/>
      <c r="AO897" s="761"/>
      <c r="AP897" s="761"/>
      <c r="AQ897" s="762"/>
      <c r="AR897" s="593"/>
      <c r="AS897" s="714"/>
      <c r="AT897" s="714"/>
      <c r="AU897" s="714"/>
      <c r="AV897" s="714"/>
      <c r="AW897" s="714"/>
      <c r="AX897" s="593"/>
      <c r="AY897" s="714"/>
      <c r="AZ897" s="714"/>
      <c r="BA897" s="714"/>
      <c r="BB897" s="714"/>
      <c r="BC897" s="714"/>
      <c r="BD897" s="593"/>
      <c r="BE897" s="714"/>
      <c r="BF897" s="714"/>
      <c r="BG897" s="714"/>
      <c r="BH897" s="714"/>
      <c r="BI897" s="714"/>
      <c r="BJ897" s="714"/>
      <c r="BK897" s="593"/>
      <c r="BL897" s="714"/>
      <c r="BM897" s="714"/>
      <c r="BN897" s="714"/>
      <c r="BO897" s="714"/>
      <c r="BP897" s="714"/>
      <c r="BQ897" s="593"/>
      <c r="BR897" s="593"/>
      <c r="BS897" s="714"/>
      <c r="BT897" s="714"/>
      <c r="BU897" s="714"/>
      <c r="BV897" s="714"/>
      <c r="BW897" s="593"/>
      <c r="BX897" s="714"/>
      <c r="BY897" s="714"/>
      <c r="BZ897" s="714"/>
      <c r="CA897" s="714"/>
      <c r="CB897" s="714"/>
      <c r="CC897" s="714"/>
      <c r="CD897" s="759"/>
      <c r="CE897" s="714"/>
      <c r="CF897" s="765"/>
      <c r="CG897" s="765"/>
      <c r="CH897" s="765"/>
      <c r="CI897" s="765"/>
      <c r="CJ897" s="765"/>
      <c r="CK897" s="765"/>
      <c r="CL897" s="714"/>
      <c r="CM897" s="714"/>
      <c r="CN897" s="714"/>
      <c r="CO897" s="714"/>
      <c r="CP897" s="714"/>
      <c r="CQ897" s="714"/>
      <c r="CR897" s="714"/>
      <c r="CS897" s="714"/>
      <c r="CT897" s="766"/>
      <c r="CU897" s="766"/>
      <c r="CV897" s="766"/>
    </row>
    <row r="898" ht="15.75" customHeight="1">
      <c r="A898" s="714"/>
      <c r="B898" s="760"/>
      <c r="C898" s="593"/>
      <c r="D898" s="593"/>
      <c r="E898" s="593"/>
      <c r="F898" s="593"/>
      <c r="G898" s="761"/>
      <c r="H898" s="761"/>
      <c r="I898" s="761"/>
      <c r="J898" s="761"/>
      <c r="K898" s="761"/>
      <c r="L898" s="761"/>
      <c r="M898" s="762"/>
      <c r="N898" s="714"/>
      <c r="O898" s="714"/>
      <c r="P898" s="714"/>
      <c r="Q898" s="714"/>
      <c r="R898" s="714"/>
      <c r="S898" s="714"/>
      <c r="T898" s="763"/>
      <c r="U898" s="714"/>
      <c r="V898" s="762"/>
      <c r="W898" s="714"/>
      <c r="X898" s="762"/>
      <c r="Y898" s="762"/>
      <c r="Z898" s="762"/>
      <c r="AA898" s="714"/>
      <c r="AB898" s="762"/>
      <c r="AC898" s="714"/>
      <c r="AD898" s="714"/>
      <c r="AE898" s="714"/>
      <c r="AF898" s="714"/>
      <c r="AG898" s="714"/>
      <c r="AH898" s="714"/>
      <c r="AI898" s="714"/>
      <c r="AJ898" s="714"/>
      <c r="AK898" s="714"/>
      <c r="AL898" s="761"/>
      <c r="AM898" s="762"/>
      <c r="AN898" s="762"/>
      <c r="AO898" s="761"/>
      <c r="AP898" s="761"/>
      <c r="AQ898" s="762"/>
      <c r="AR898" s="593"/>
      <c r="AS898" s="714"/>
      <c r="AT898" s="714"/>
      <c r="AU898" s="714"/>
      <c r="AV898" s="714"/>
      <c r="AW898" s="714"/>
      <c r="AX898" s="593"/>
      <c r="AY898" s="714"/>
      <c r="AZ898" s="714"/>
      <c r="BA898" s="714"/>
      <c r="BB898" s="714"/>
      <c r="BC898" s="714"/>
      <c r="BD898" s="593"/>
      <c r="BE898" s="714"/>
      <c r="BF898" s="714"/>
      <c r="BG898" s="714"/>
      <c r="BH898" s="714"/>
      <c r="BI898" s="714"/>
      <c r="BJ898" s="714"/>
      <c r="BK898" s="593"/>
      <c r="BL898" s="714"/>
      <c r="BM898" s="714"/>
      <c r="BN898" s="714"/>
      <c r="BO898" s="714"/>
      <c r="BP898" s="714"/>
      <c r="BQ898" s="593"/>
      <c r="BR898" s="593"/>
      <c r="BS898" s="714"/>
      <c r="BT898" s="714"/>
      <c r="BU898" s="714"/>
      <c r="BV898" s="714"/>
      <c r="BW898" s="593"/>
      <c r="BX898" s="714"/>
      <c r="BY898" s="714"/>
      <c r="BZ898" s="714"/>
      <c r="CA898" s="714"/>
      <c r="CB898" s="714"/>
      <c r="CC898" s="714"/>
      <c r="CD898" s="759"/>
      <c r="CE898" s="714"/>
      <c r="CF898" s="765"/>
      <c r="CG898" s="765"/>
      <c r="CH898" s="765"/>
      <c r="CI898" s="765"/>
      <c r="CJ898" s="765"/>
      <c r="CK898" s="765"/>
      <c r="CL898" s="714"/>
      <c r="CM898" s="714"/>
      <c r="CN898" s="714"/>
      <c r="CO898" s="714"/>
      <c r="CP898" s="714"/>
      <c r="CQ898" s="714"/>
      <c r="CR898" s="714"/>
      <c r="CS898" s="714"/>
      <c r="CT898" s="766"/>
      <c r="CU898" s="766"/>
      <c r="CV898" s="766"/>
    </row>
    <row r="899" ht="15.75" customHeight="1">
      <c r="A899" s="714"/>
      <c r="B899" s="760"/>
      <c r="C899" s="593"/>
      <c r="D899" s="593"/>
      <c r="E899" s="593"/>
      <c r="F899" s="593"/>
      <c r="G899" s="761"/>
      <c r="H899" s="761"/>
      <c r="I899" s="761"/>
      <c r="J899" s="761"/>
      <c r="K899" s="761"/>
      <c r="L899" s="761"/>
      <c r="M899" s="762"/>
      <c r="N899" s="714"/>
      <c r="O899" s="714"/>
      <c r="P899" s="714"/>
      <c r="Q899" s="714"/>
      <c r="R899" s="714"/>
      <c r="S899" s="714"/>
      <c r="T899" s="763"/>
      <c r="U899" s="714"/>
      <c r="V899" s="762"/>
      <c r="W899" s="714"/>
      <c r="X899" s="762"/>
      <c r="Y899" s="762"/>
      <c r="Z899" s="762"/>
      <c r="AA899" s="714"/>
      <c r="AB899" s="762"/>
      <c r="AC899" s="714"/>
      <c r="AD899" s="714"/>
      <c r="AE899" s="714"/>
      <c r="AF899" s="714"/>
      <c r="AG899" s="714"/>
      <c r="AH899" s="714"/>
      <c r="AI899" s="714"/>
      <c r="AJ899" s="714"/>
      <c r="AK899" s="714"/>
      <c r="AL899" s="761"/>
      <c r="AM899" s="762"/>
      <c r="AN899" s="762"/>
      <c r="AO899" s="761"/>
      <c r="AP899" s="761"/>
      <c r="AQ899" s="762"/>
      <c r="AR899" s="593"/>
      <c r="AS899" s="714"/>
      <c r="AT899" s="714"/>
      <c r="AU899" s="714"/>
      <c r="AV899" s="714"/>
      <c r="AW899" s="714"/>
      <c r="AX899" s="593"/>
      <c r="AY899" s="714"/>
      <c r="AZ899" s="714"/>
      <c r="BA899" s="714"/>
      <c r="BB899" s="714"/>
      <c r="BC899" s="714"/>
      <c r="BD899" s="593"/>
      <c r="BE899" s="714"/>
      <c r="BF899" s="714"/>
      <c r="BG899" s="714"/>
      <c r="BH899" s="714"/>
      <c r="BI899" s="714"/>
      <c r="BJ899" s="714"/>
      <c r="BK899" s="593"/>
      <c r="BL899" s="714"/>
      <c r="BM899" s="714"/>
      <c r="BN899" s="714"/>
      <c r="BO899" s="714"/>
      <c r="BP899" s="714"/>
      <c r="BQ899" s="593"/>
      <c r="BR899" s="593"/>
      <c r="BS899" s="714"/>
      <c r="BT899" s="714"/>
      <c r="BU899" s="714"/>
      <c r="BV899" s="714"/>
      <c r="BW899" s="593"/>
      <c r="BX899" s="714"/>
      <c r="BY899" s="714"/>
      <c r="BZ899" s="714"/>
      <c r="CA899" s="714"/>
      <c r="CB899" s="714"/>
      <c r="CC899" s="714"/>
      <c r="CD899" s="759"/>
      <c r="CE899" s="714"/>
      <c r="CF899" s="765"/>
      <c r="CG899" s="765"/>
      <c r="CH899" s="765"/>
      <c r="CI899" s="765"/>
      <c r="CJ899" s="765"/>
      <c r="CK899" s="765"/>
      <c r="CL899" s="714"/>
      <c r="CM899" s="714"/>
      <c r="CN899" s="714"/>
      <c r="CO899" s="714"/>
      <c r="CP899" s="714"/>
      <c r="CQ899" s="714"/>
      <c r="CR899" s="714"/>
      <c r="CS899" s="714"/>
      <c r="CT899" s="766"/>
      <c r="CU899" s="766"/>
      <c r="CV899" s="766"/>
    </row>
    <row r="900" ht="15.75" customHeight="1">
      <c r="A900" s="714"/>
      <c r="B900" s="760"/>
      <c r="C900" s="593"/>
      <c r="D900" s="593"/>
      <c r="E900" s="593"/>
      <c r="F900" s="593"/>
      <c r="G900" s="761"/>
      <c r="H900" s="761"/>
      <c r="I900" s="761"/>
      <c r="J900" s="761"/>
      <c r="K900" s="761"/>
      <c r="L900" s="761"/>
      <c r="M900" s="762"/>
      <c r="N900" s="714"/>
      <c r="O900" s="714"/>
      <c r="P900" s="714"/>
      <c r="Q900" s="714"/>
      <c r="R900" s="714"/>
      <c r="S900" s="714"/>
      <c r="T900" s="763"/>
      <c r="U900" s="714"/>
      <c r="V900" s="762"/>
      <c r="W900" s="714"/>
      <c r="X900" s="762"/>
      <c r="Y900" s="762"/>
      <c r="Z900" s="762"/>
      <c r="AA900" s="714"/>
      <c r="AB900" s="762"/>
      <c r="AC900" s="714"/>
      <c r="AD900" s="714"/>
      <c r="AE900" s="714"/>
      <c r="AF900" s="714"/>
      <c r="AG900" s="714"/>
      <c r="AH900" s="714"/>
      <c r="AI900" s="714"/>
      <c r="AJ900" s="714"/>
      <c r="AK900" s="714"/>
      <c r="AL900" s="761"/>
      <c r="AM900" s="762"/>
      <c r="AN900" s="762"/>
      <c r="AO900" s="761"/>
      <c r="AP900" s="761"/>
      <c r="AQ900" s="762"/>
      <c r="AR900" s="593"/>
      <c r="AS900" s="714"/>
      <c r="AT900" s="714"/>
      <c r="AU900" s="714"/>
      <c r="AV900" s="714"/>
      <c r="AW900" s="714"/>
      <c r="AX900" s="593"/>
      <c r="AY900" s="714"/>
      <c r="AZ900" s="714"/>
      <c r="BA900" s="714"/>
      <c r="BB900" s="714"/>
      <c r="BC900" s="714"/>
      <c r="BD900" s="593"/>
      <c r="BE900" s="714"/>
      <c r="BF900" s="714"/>
      <c r="BG900" s="714"/>
      <c r="BH900" s="714"/>
      <c r="BI900" s="714"/>
      <c r="BJ900" s="714"/>
      <c r="BK900" s="593"/>
      <c r="BL900" s="714"/>
      <c r="BM900" s="714"/>
      <c r="BN900" s="714"/>
      <c r="BO900" s="714"/>
      <c r="BP900" s="714"/>
      <c r="BQ900" s="593"/>
      <c r="BR900" s="593"/>
      <c r="BS900" s="714"/>
      <c r="BT900" s="714"/>
      <c r="BU900" s="714"/>
      <c r="BV900" s="714"/>
      <c r="BW900" s="593"/>
      <c r="BX900" s="714"/>
      <c r="BY900" s="714"/>
      <c r="BZ900" s="714"/>
      <c r="CA900" s="714"/>
      <c r="CB900" s="714"/>
      <c r="CC900" s="714"/>
      <c r="CD900" s="759"/>
      <c r="CE900" s="714"/>
      <c r="CF900" s="765"/>
      <c r="CG900" s="765"/>
      <c r="CH900" s="765"/>
      <c r="CI900" s="765"/>
      <c r="CJ900" s="765"/>
      <c r="CK900" s="765"/>
      <c r="CL900" s="714"/>
      <c r="CM900" s="714"/>
      <c r="CN900" s="714"/>
      <c r="CO900" s="714"/>
      <c r="CP900" s="714"/>
      <c r="CQ900" s="714"/>
      <c r="CR900" s="714"/>
      <c r="CS900" s="714"/>
      <c r="CT900" s="766"/>
      <c r="CU900" s="766"/>
      <c r="CV900" s="766"/>
    </row>
    <row r="901" ht="15.75" customHeight="1">
      <c r="A901" s="714"/>
      <c r="B901" s="760"/>
      <c r="C901" s="593"/>
      <c r="D901" s="593"/>
      <c r="E901" s="593"/>
      <c r="F901" s="593"/>
      <c r="G901" s="761"/>
      <c r="H901" s="761"/>
      <c r="I901" s="761"/>
      <c r="J901" s="761"/>
      <c r="K901" s="761"/>
      <c r="L901" s="761"/>
      <c r="M901" s="762"/>
      <c r="N901" s="714"/>
      <c r="O901" s="714"/>
      <c r="P901" s="714"/>
      <c r="Q901" s="714"/>
      <c r="R901" s="714"/>
      <c r="S901" s="714"/>
      <c r="T901" s="763"/>
      <c r="U901" s="714"/>
      <c r="V901" s="762"/>
      <c r="W901" s="714"/>
      <c r="X901" s="762"/>
      <c r="Y901" s="762"/>
      <c r="Z901" s="762"/>
      <c r="AA901" s="714"/>
      <c r="AB901" s="762"/>
      <c r="AC901" s="714"/>
      <c r="AD901" s="714"/>
      <c r="AE901" s="714"/>
      <c r="AF901" s="714"/>
      <c r="AG901" s="714"/>
      <c r="AH901" s="714"/>
      <c r="AI901" s="714"/>
      <c r="AJ901" s="714"/>
      <c r="AK901" s="714"/>
      <c r="AL901" s="761"/>
      <c r="AM901" s="762"/>
      <c r="AN901" s="762"/>
      <c r="AO901" s="761"/>
      <c r="AP901" s="761"/>
      <c r="AQ901" s="762"/>
      <c r="AR901" s="593"/>
      <c r="AS901" s="714"/>
      <c r="AT901" s="714"/>
      <c r="AU901" s="714"/>
      <c r="AV901" s="714"/>
      <c r="AW901" s="714"/>
      <c r="AX901" s="593"/>
      <c r="AY901" s="714"/>
      <c r="AZ901" s="714"/>
      <c r="BA901" s="714"/>
      <c r="BB901" s="714"/>
      <c r="BC901" s="714"/>
      <c r="BD901" s="593"/>
      <c r="BE901" s="714"/>
      <c r="BF901" s="714"/>
      <c r="BG901" s="714"/>
      <c r="BH901" s="714"/>
      <c r="BI901" s="714"/>
      <c r="BJ901" s="714"/>
      <c r="BK901" s="593"/>
      <c r="BL901" s="714"/>
      <c r="BM901" s="714"/>
      <c r="BN901" s="714"/>
      <c r="BO901" s="714"/>
      <c r="BP901" s="714"/>
      <c r="BQ901" s="593"/>
      <c r="BR901" s="593"/>
      <c r="BS901" s="714"/>
      <c r="BT901" s="714"/>
      <c r="BU901" s="714"/>
      <c r="BV901" s="714"/>
      <c r="BW901" s="593"/>
      <c r="BX901" s="714"/>
      <c r="BY901" s="714"/>
      <c r="BZ901" s="714"/>
      <c r="CA901" s="714"/>
      <c r="CB901" s="714"/>
      <c r="CC901" s="714"/>
      <c r="CD901" s="759"/>
      <c r="CE901" s="714"/>
      <c r="CF901" s="765"/>
      <c r="CG901" s="765"/>
      <c r="CH901" s="765"/>
      <c r="CI901" s="765"/>
      <c r="CJ901" s="765"/>
      <c r="CK901" s="765"/>
      <c r="CL901" s="714"/>
      <c r="CM901" s="714"/>
      <c r="CN901" s="714"/>
      <c r="CO901" s="714"/>
      <c r="CP901" s="714"/>
      <c r="CQ901" s="714"/>
      <c r="CR901" s="714"/>
      <c r="CS901" s="714"/>
      <c r="CT901" s="766"/>
      <c r="CU901" s="766"/>
      <c r="CV901" s="766"/>
    </row>
    <row r="902" ht="15.75" customHeight="1">
      <c r="A902" s="714"/>
      <c r="B902" s="760"/>
      <c r="C902" s="593"/>
      <c r="D902" s="593"/>
      <c r="E902" s="593"/>
      <c r="F902" s="593"/>
      <c r="G902" s="761"/>
      <c r="H902" s="761"/>
      <c r="I902" s="761"/>
      <c r="J902" s="761"/>
      <c r="K902" s="761"/>
      <c r="L902" s="761"/>
      <c r="M902" s="762"/>
      <c r="N902" s="714"/>
      <c r="O902" s="714"/>
      <c r="P902" s="714"/>
      <c r="Q902" s="714"/>
      <c r="R902" s="714"/>
      <c r="S902" s="714"/>
      <c r="T902" s="763"/>
      <c r="U902" s="714"/>
      <c r="V902" s="762"/>
      <c r="W902" s="714"/>
      <c r="X902" s="762"/>
      <c r="Y902" s="762"/>
      <c r="Z902" s="762"/>
      <c r="AA902" s="714"/>
      <c r="AB902" s="762"/>
      <c r="AC902" s="714"/>
      <c r="AD902" s="714"/>
      <c r="AE902" s="714"/>
      <c r="AF902" s="714"/>
      <c r="AG902" s="714"/>
      <c r="AH902" s="714"/>
      <c r="AI902" s="714"/>
      <c r="AJ902" s="714"/>
      <c r="AK902" s="714"/>
      <c r="AL902" s="761"/>
      <c r="AM902" s="762"/>
      <c r="AN902" s="762"/>
      <c r="AO902" s="761"/>
      <c r="AP902" s="761"/>
      <c r="AQ902" s="762"/>
      <c r="AR902" s="593"/>
      <c r="AS902" s="714"/>
      <c r="AT902" s="714"/>
      <c r="AU902" s="714"/>
      <c r="AV902" s="714"/>
      <c r="AW902" s="714"/>
      <c r="AX902" s="593"/>
      <c r="AY902" s="714"/>
      <c r="AZ902" s="714"/>
      <c r="BA902" s="714"/>
      <c r="BB902" s="714"/>
      <c r="BC902" s="714"/>
      <c r="BD902" s="593"/>
      <c r="BE902" s="714"/>
      <c r="BF902" s="714"/>
      <c r="BG902" s="714"/>
      <c r="BH902" s="714"/>
      <c r="BI902" s="714"/>
      <c r="BJ902" s="714"/>
      <c r="BK902" s="593"/>
      <c r="BL902" s="714"/>
      <c r="BM902" s="714"/>
      <c r="BN902" s="714"/>
      <c r="BO902" s="714"/>
      <c r="BP902" s="714"/>
      <c r="BQ902" s="593"/>
      <c r="BR902" s="593"/>
      <c r="BS902" s="714"/>
      <c r="BT902" s="714"/>
      <c r="BU902" s="714"/>
      <c r="BV902" s="714"/>
      <c r="BW902" s="593"/>
      <c r="BX902" s="714"/>
      <c r="BY902" s="714"/>
      <c r="BZ902" s="714"/>
      <c r="CA902" s="714"/>
      <c r="CB902" s="714"/>
      <c r="CC902" s="714"/>
      <c r="CD902" s="759"/>
      <c r="CE902" s="714"/>
      <c r="CF902" s="765"/>
      <c r="CG902" s="765"/>
      <c r="CH902" s="765"/>
      <c r="CI902" s="765"/>
      <c r="CJ902" s="765"/>
      <c r="CK902" s="765"/>
      <c r="CL902" s="714"/>
      <c r="CM902" s="714"/>
      <c r="CN902" s="714"/>
      <c r="CO902" s="714"/>
      <c r="CP902" s="714"/>
      <c r="CQ902" s="714"/>
      <c r="CR902" s="714"/>
      <c r="CS902" s="714"/>
      <c r="CT902" s="766"/>
      <c r="CU902" s="766"/>
      <c r="CV902" s="766"/>
    </row>
    <row r="903" ht="15.75" customHeight="1">
      <c r="A903" s="714"/>
      <c r="B903" s="760"/>
      <c r="C903" s="593"/>
      <c r="D903" s="593"/>
      <c r="E903" s="593"/>
      <c r="F903" s="593"/>
      <c r="G903" s="761"/>
      <c r="H903" s="761"/>
      <c r="I903" s="761"/>
      <c r="J903" s="761"/>
      <c r="K903" s="761"/>
      <c r="L903" s="761"/>
      <c r="M903" s="762"/>
      <c r="N903" s="714"/>
      <c r="O903" s="714"/>
      <c r="P903" s="714"/>
      <c r="Q903" s="714"/>
      <c r="R903" s="714"/>
      <c r="S903" s="714"/>
      <c r="T903" s="763"/>
      <c r="U903" s="714"/>
      <c r="V903" s="762"/>
      <c r="W903" s="714"/>
      <c r="X903" s="762"/>
      <c r="Y903" s="762"/>
      <c r="Z903" s="762"/>
      <c r="AA903" s="714"/>
      <c r="AB903" s="762"/>
      <c r="AC903" s="714"/>
      <c r="AD903" s="714"/>
      <c r="AE903" s="714"/>
      <c r="AF903" s="714"/>
      <c r="AG903" s="714"/>
      <c r="AH903" s="714"/>
      <c r="AI903" s="714"/>
      <c r="AJ903" s="714"/>
      <c r="AK903" s="714"/>
      <c r="AL903" s="761"/>
      <c r="AM903" s="762"/>
      <c r="AN903" s="762"/>
      <c r="AO903" s="761"/>
      <c r="AP903" s="761"/>
      <c r="AQ903" s="762"/>
      <c r="AR903" s="593"/>
      <c r="AS903" s="714"/>
      <c r="AT903" s="714"/>
      <c r="AU903" s="714"/>
      <c r="AV903" s="714"/>
      <c r="AW903" s="714"/>
      <c r="AX903" s="593"/>
      <c r="AY903" s="714"/>
      <c r="AZ903" s="714"/>
      <c r="BA903" s="714"/>
      <c r="BB903" s="714"/>
      <c r="BC903" s="714"/>
      <c r="BD903" s="593"/>
      <c r="BE903" s="714"/>
      <c r="BF903" s="714"/>
      <c r="BG903" s="714"/>
      <c r="BH903" s="714"/>
      <c r="BI903" s="714"/>
      <c r="BJ903" s="714"/>
      <c r="BK903" s="593"/>
      <c r="BL903" s="714"/>
      <c r="BM903" s="714"/>
      <c r="BN903" s="714"/>
      <c r="BO903" s="714"/>
      <c r="BP903" s="714"/>
      <c r="BQ903" s="593"/>
      <c r="BR903" s="593"/>
      <c r="BS903" s="714"/>
      <c r="BT903" s="714"/>
      <c r="BU903" s="714"/>
      <c r="BV903" s="714"/>
      <c r="BW903" s="593"/>
      <c r="BX903" s="714"/>
      <c r="BY903" s="714"/>
      <c r="BZ903" s="714"/>
      <c r="CA903" s="714"/>
      <c r="CB903" s="714"/>
      <c r="CC903" s="714"/>
      <c r="CD903" s="759"/>
      <c r="CE903" s="714"/>
      <c r="CF903" s="765"/>
      <c r="CG903" s="765"/>
      <c r="CH903" s="765"/>
      <c r="CI903" s="765"/>
      <c r="CJ903" s="765"/>
      <c r="CK903" s="765"/>
      <c r="CL903" s="714"/>
      <c r="CM903" s="714"/>
      <c r="CN903" s="714"/>
      <c r="CO903" s="714"/>
      <c r="CP903" s="714"/>
      <c r="CQ903" s="714"/>
      <c r="CR903" s="714"/>
      <c r="CS903" s="714"/>
      <c r="CT903" s="766"/>
      <c r="CU903" s="766"/>
      <c r="CV903" s="766"/>
    </row>
    <row r="904" ht="15.75" customHeight="1">
      <c r="A904" s="714"/>
      <c r="B904" s="760"/>
      <c r="C904" s="593"/>
      <c r="D904" s="593"/>
      <c r="E904" s="593"/>
      <c r="F904" s="593"/>
      <c r="G904" s="761"/>
      <c r="H904" s="761"/>
      <c r="I904" s="761"/>
      <c r="J904" s="761"/>
      <c r="K904" s="761"/>
      <c r="L904" s="761"/>
      <c r="M904" s="762"/>
      <c r="N904" s="714"/>
      <c r="O904" s="714"/>
      <c r="P904" s="714"/>
      <c r="Q904" s="714"/>
      <c r="R904" s="714"/>
      <c r="S904" s="714"/>
      <c r="T904" s="763"/>
      <c r="U904" s="714"/>
      <c r="V904" s="762"/>
      <c r="W904" s="714"/>
      <c r="X904" s="762"/>
      <c r="Y904" s="762"/>
      <c r="Z904" s="762"/>
      <c r="AA904" s="714"/>
      <c r="AB904" s="762"/>
      <c r="AC904" s="714"/>
      <c r="AD904" s="714"/>
      <c r="AE904" s="714"/>
      <c r="AF904" s="714"/>
      <c r="AG904" s="714"/>
      <c r="AH904" s="714"/>
      <c r="AI904" s="714"/>
      <c r="AJ904" s="714"/>
      <c r="AK904" s="714"/>
      <c r="AL904" s="761"/>
      <c r="AM904" s="762"/>
      <c r="AN904" s="762"/>
      <c r="AO904" s="761"/>
      <c r="AP904" s="761"/>
      <c r="AQ904" s="762"/>
      <c r="AR904" s="593"/>
      <c r="AS904" s="714"/>
      <c r="AT904" s="714"/>
      <c r="AU904" s="714"/>
      <c r="AV904" s="714"/>
      <c r="AW904" s="714"/>
      <c r="AX904" s="593"/>
      <c r="AY904" s="714"/>
      <c r="AZ904" s="714"/>
      <c r="BA904" s="714"/>
      <c r="BB904" s="714"/>
      <c r="BC904" s="714"/>
      <c r="BD904" s="593"/>
      <c r="BE904" s="714"/>
      <c r="BF904" s="714"/>
      <c r="BG904" s="714"/>
      <c r="BH904" s="714"/>
      <c r="BI904" s="714"/>
      <c r="BJ904" s="714"/>
      <c r="BK904" s="593"/>
      <c r="BL904" s="714"/>
      <c r="BM904" s="714"/>
      <c r="BN904" s="714"/>
      <c r="BO904" s="714"/>
      <c r="BP904" s="714"/>
      <c r="BQ904" s="593"/>
      <c r="BR904" s="593"/>
      <c r="BS904" s="714"/>
      <c r="BT904" s="714"/>
      <c r="BU904" s="714"/>
      <c r="BV904" s="714"/>
      <c r="BW904" s="593"/>
      <c r="BX904" s="714"/>
      <c r="BY904" s="714"/>
      <c r="BZ904" s="714"/>
      <c r="CA904" s="714"/>
      <c r="CB904" s="714"/>
      <c r="CC904" s="714"/>
      <c r="CD904" s="759"/>
      <c r="CE904" s="714"/>
      <c r="CF904" s="765"/>
      <c r="CG904" s="765"/>
      <c r="CH904" s="765"/>
      <c r="CI904" s="765"/>
      <c r="CJ904" s="765"/>
      <c r="CK904" s="765"/>
      <c r="CL904" s="714"/>
      <c r="CM904" s="714"/>
      <c r="CN904" s="714"/>
      <c r="CO904" s="714"/>
      <c r="CP904" s="714"/>
      <c r="CQ904" s="714"/>
      <c r="CR904" s="714"/>
      <c r="CS904" s="714"/>
      <c r="CT904" s="766"/>
      <c r="CU904" s="766"/>
      <c r="CV904" s="766"/>
    </row>
    <row r="905" ht="15.75" customHeight="1">
      <c r="A905" s="714"/>
      <c r="B905" s="760"/>
      <c r="C905" s="593"/>
      <c r="D905" s="593"/>
      <c r="E905" s="593"/>
      <c r="F905" s="593"/>
      <c r="G905" s="761"/>
      <c r="H905" s="761"/>
      <c r="I905" s="761"/>
      <c r="J905" s="761"/>
      <c r="K905" s="761"/>
      <c r="L905" s="761"/>
      <c r="M905" s="762"/>
      <c r="N905" s="714"/>
      <c r="O905" s="714"/>
      <c r="P905" s="714"/>
      <c r="Q905" s="714"/>
      <c r="R905" s="714"/>
      <c r="S905" s="714"/>
      <c r="T905" s="763"/>
      <c r="U905" s="714"/>
      <c r="V905" s="762"/>
      <c r="W905" s="714"/>
      <c r="X905" s="762"/>
      <c r="Y905" s="762"/>
      <c r="Z905" s="762"/>
      <c r="AA905" s="714"/>
      <c r="AB905" s="762"/>
      <c r="AC905" s="714"/>
      <c r="AD905" s="714"/>
      <c r="AE905" s="714"/>
      <c r="AF905" s="714"/>
      <c r="AG905" s="714"/>
      <c r="AH905" s="714"/>
      <c r="AI905" s="714"/>
      <c r="AJ905" s="714"/>
      <c r="AK905" s="714"/>
      <c r="AL905" s="761"/>
      <c r="AM905" s="762"/>
      <c r="AN905" s="762"/>
      <c r="AO905" s="761"/>
      <c r="AP905" s="761"/>
      <c r="AQ905" s="762"/>
      <c r="AR905" s="593"/>
      <c r="AS905" s="714"/>
      <c r="AT905" s="714"/>
      <c r="AU905" s="714"/>
      <c r="AV905" s="714"/>
      <c r="AW905" s="714"/>
      <c r="AX905" s="593"/>
      <c r="AY905" s="714"/>
      <c r="AZ905" s="714"/>
      <c r="BA905" s="714"/>
      <c r="BB905" s="714"/>
      <c r="BC905" s="714"/>
      <c r="BD905" s="593"/>
      <c r="BE905" s="714"/>
      <c r="BF905" s="714"/>
      <c r="BG905" s="714"/>
      <c r="BH905" s="714"/>
      <c r="BI905" s="714"/>
      <c r="BJ905" s="714"/>
      <c r="BK905" s="593"/>
      <c r="BL905" s="714"/>
      <c r="BM905" s="714"/>
      <c r="BN905" s="714"/>
      <c r="BO905" s="714"/>
      <c r="BP905" s="714"/>
      <c r="BQ905" s="593"/>
      <c r="BR905" s="593"/>
      <c r="BS905" s="714"/>
      <c r="BT905" s="714"/>
      <c r="BU905" s="714"/>
      <c r="BV905" s="714"/>
      <c r="BW905" s="593"/>
      <c r="BX905" s="714"/>
      <c r="BY905" s="714"/>
      <c r="BZ905" s="714"/>
      <c r="CA905" s="714"/>
      <c r="CB905" s="714"/>
      <c r="CC905" s="714"/>
      <c r="CD905" s="759"/>
      <c r="CE905" s="714"/>
      <c r="CF905" s="765"/>
      <c r="CG905" s="765"/>
      <c r="CH905" s="765"/>
      <c r="CI905" s="765"/>
      <c r="CJ905" s="765"/>
      <c r="CK905" s="765"/>
      <c r="CL905" s="714"/>
      <c r="CM905" s="714"/>
      <c r="CN905" s="714"/>
      <c r="CO905" s="714"/>
      <c r="CP905" s="714"/>
      <c r="CQ905" s="714"/>
      <c r="CR905" s="714"/>
      <c r="CS905" s="714"/>
      <c r="CT905" s="766"/>
      <c r="CU905" s="766"/>
      <c r="CV905" s="766"/>
    </row>
    <row r="906" ht="15.75" customHeight="1">
      <c r="A906" s="714"/>
      <c r="B906" s="760"/>
      <c r="C906" s="593"/>
      <c r="D906" s="593"/>
      <c r="E906" s="593"/>
      <c r="F906" s="593"/>
      <c r="G906" s="761"/>
      <c r="H906" s="761"/>
      <c r="I906" s="761"/>
      <c r="J906" s="761"/>
      <c r="K906" s="761"/>
      <c r="L906" s="761"/>
      <c r="M906" s="762"/>
      <c r="N906" s="714"/>
      <c r="O906" s="714"/>
      <c r="P906" s="714"/>
      <c r="Q906" s="714"/>
      <c r="R906" s="714"/>
      <c r="S906" s="714"/>
      <c r="T906" s="763"/>
      <c r="U906" s="714"/>
      <c r="V906" s="762"/>
      <c r="W906" s="714"/>
      <c r="X906" s="762"/>
      <c r="Y906" s="762"/>
      <c r="Z906" s="762"/>
      <c r="AA906" s="714"/>
      <c r="AB906" s="762"/>
      <c r="AC906" s="714"/>
      <c r="AD906" s="714"/>
      <c r="AE906" s="714"/>
      <c r="AF906" s="714"/>
      <c r="AG906" s="714"/>
      <c r="AH906" s="714"/>
      <c r="AI906" s="714"/>
      <c r="AJ906" s="714"/>
      <c r="AK906" s="714"/>
      <c r="AL906" s="761"/>
      <c r="AM906" s="762"/>
      <c r="AN906" s="762"/>
      <c r="AO906" s="761"/>
      <c r="AP906" s="761"/>
      <c r="AQ906" s="762"/>
      <c r="AR906" s="593"/>
      <c r="AS906" s="714"/>
      <c r="AT906" s="714"/>
      <c r="AU906" s="714"/>
      <c r="AV906" s="714"/>
      <c r="AW906" s="714"/>
      <c r="AX906" s="593"/>
      <c r="AY906" s="714"/>
      <c r="AZ906" s="714"/>
      <c r="BA906" s="714"/>
      <c r="BB906" s="714"/>
      <c r="BC906" s="714"/>
      <c r="BD906" s="593"/>
      <c r="BE906" s="714"/>
      <c r="BF906" s="714"/>
      <c r="BG906" s="714"/>
      <c r="BH906" s="714"/>
      <c r="BI906" s="714"/>
      <c r="BJ906" s="714"/>
      <c r="BK906" s="593"/>
      <c r="BL906" s="714"/>
      <c r="BM906" s="714"/>
      <c r="BN906" s="714"/>
      <c r="BO906" s="714"/>
      <c r="BP906" s="714"/>
      <c r="BQ906" s="593"/>
      <c r="BR906" s="593"/>
      <c r="BS906" s="714"/>
      <c r="BT906" s="714"/>
      <c r="BU906" s="714"/>
      <c r="BV906" s="714"/>
      <c r="BW906" s="593"/>
      <c r="BX906" s="714"/>
      <c r="BY906" s="714"/>
      <c r="BZ906" s="714"/>
      <c r="CA906" s="714"/>
      <c r="CB906" s="714"/>
      <c r="CC906" s="714"/>
      <c r="CD906" s="759"/>
      <c r="CE906" s="714"/>
      <c r="CF906" s="765"/>
      <c r="CG906" s="765"/>
      <c r="CH906" s="765"/>
      <c r="CI906" s="765"/>
      <c r="CJ906" s="765"/>
      <c r="CK906" s="765"/>
      <c r="CL906" s="714"/>
      <c r="CM906" s="714"/>
      <c r="CN906" s="714"/>
      <c r="CO906" s="714"/>
      <c r="CP906" s="714"/>
      <c r="CQ906" s="714"/>
      <c r="CR906" s="714"/>
      <c r="CS906" s="714"/>
      <c r="CT906" s="766"/>
      <c r="CU906" s="766"/>
      <c r="CV906" s="766"/>
    </row>
    <row r="907" ht="15.75" customHeight="1">
      <c r="A907" s="714"/>
      <c r="B907" s="760"/>
      <c r="C907" s="593"/>
      <c r="D907" s="593"/>
      <c r="E907" s="593"/>
      <c r="F907" s="593"/>
      <c r="G907" s="761"/>
      <c r="H907" s="761"/>
      <c r="I907" s="761"/>
      <c r="J907" s="761"/>
      <c r="K907" s="761"/>
      <c r="L907" s="761"/>
      <c r="M907" s="762"/>
      <c r="N907" s="714"/>
      <c r="O907" s="714"/>
      <c r="P907" s="714"/>
      <c r="Q907" s="714"/>
      <c r="R907" s="714"/>
      <c r="S907" s="714"/>
      <c r="T907" s="763"/>
      <c r="U907" s="714"/>
      <c r="V907" s="762"/>
      <c r="W907" s="714"/>
      <c r="X907" s="762"/>
      <c r="Y907" s="762"/>
      <c r="Z907" s="762"/>
      <c r="AA907" s="714"/>
      <c r="AB907" s="762"/>
      <c r="AC907" s="714"/>
      <c r="AD907" s="714"/>
      <c r="AE907" s="714"/>
      <c r="AF907" s="714"/>
      <c r="AG907" s="714"/>
      <c r="AH907" s="714"/>
      <c r="AI907" s="714"/>
      <c r="AJ907" s="714"/>
      <c r="AK907" s="714"/>
      <c r="AL907" s="761"/>
      <c r="AM907" s="762"/>
      <c r="AN907" s="762"/>
      <c r="AO907" s="761"/>
      <c r="AP907" s="761"/>
      <c r="AQ907" s="762"/>
      <c r="AR907" s="593"/>
      <c r="AS907" s="714"/>
      <c r="AT907" s="714"/>
      <c r="AU907" s="714"/>
      <c r="AV907" s="714"/>
      <c r="AW907" s="714"/>
      <c r="AX907" s="593"/>
      <c r="AY907" s="714"/>
      <c r="AZ907" s="714"/>
      <c r="BA907" s="714"/>
      <c r="BB907" s="714"/>
      <c r="BC907" s="714"/>
      <c r="BD907" s="593"/>
      <c r="BE907" s="714"/>
      <c r="BF907" s="714"/>
      <c r="BG907" s="714"/>
      <c r="BH907" s="714"/>
      <c r="BI907" s="714"/>
      <c r="BJ907" s="714"/>
      <c r="BK907" s="593"/>
      <c r="BL907" s="714"/>
      <c r="BM907" s="714"/>
      <c r="BN907" s="714"/>
      <c r="BO907" s="714"/>
      <c r="BP907" s="714"/>
      <c r="BQ907" s="593"/>
      <c r="BR907" s="593"/>
      <c r="BS907" s="714"/>
      <c r="BT907" s="714"/>
      <c r="BU907" s="714"/>
      <c r="BV907" s="714"/>
      <c r="BW907" s="593"/>
      <c r="BX907" s="714"/>
      <c r="BY907" s="714"/>
      <c r="BZ907" s="714"/>
      <c r="CA907" s="714"/>
      <c r="CB907" s="714"/>
      <c r="CC907" s="714"/>
      <c r="CD907" s="759"/>
      <c r="CE907" s="714"/>
      <c r="CF907" s="765"/>
      <c r="CG907" s="765"/>
      <c r="CH907" s="765"/>
      <c r="CI907" s="765"/>
      <c r="CJ907" s="765"/>
      <c r="CK907" s="765"/>
      <c r="CL907" s="714"/>
      <c r="CM907" s="714"/>
      <c r="CN907" s="714"/>
      <c r="CO907" s="714"/>
      <c r="CP907" s="714"/>
      <c r="CQ907" s="714"/>
      <c r="CR907" s="714"/>
      <c r="CS907" s="714"/>
      <c r="CT907" s="766"/>
      <c r="CU907" s="766"/>
      <c r="CV907" s="766"/>
    </row>
    <row r="908" ht="15.75" customHeight="1">
      <c r="A908" s="714"/>
      <c r="B908" s="760"/>
      <c r="C908" s="593"/>
      <c r="D908" s="593"/>
      <c r="E908" s="593"/>
      <c r="F908" s="593"/>
      <c r="G908" s="761"/>
      <c r="H908" s="761"/>
      <c r="I908" s="761"/>
      <c r="J908" s="761"/>
      <c r="K908" s="761"/>
      <c r="L908" s="761"/>
      <c r="M908" s="762"/>
      <c r="N908" s="714"/>
      <c r="O908" s="714"/>
      <c r="P908" s="714"/>
      <c r="Q908" s="714"/>
      <c r="R908" s="714"/>
      <c r="S908" s="714"/>
      <c r="T908" s="763"/>
      <c r="U908" s="714"/>
      <c r="V908" s="762"/>
      <c r="W908" s="714"/>
      <c r="X908" s="762"/>
      <c r="Y908" s="762"/>
      <c r="Z908" s="762"/>
      <c r="AA908" s="714"/>
      <c r="AB908" s="762"/>
      <c r="AC908" s="714"/>
      <c r="AD908" s="714"/>
      <c r="AE908" s="714"/>
      <c r="AF908" s="714"/>
      <c r="AG908" s="714"/>
      <c r="AH908" s="714"/>
      <c r="AI908" s="714"/>
      <c r="AJ908" s="714"/>
      <c r="AK908" s="714"/>
      <c r="AL908" s="761"/>
      <c r="AM908" s="762"/>
      <c r="AN908" s="762"/>
      <c r="AO908" s="761"/>
      <c r="AP908" s="761"/>
      <c r="AQ908" s="762"/>
      <c r="AR908" s="593"/>
      <c r="AS908" s="714"/>
      <c r="AT908" s="714"/>
      <c r="AU908" s="714"/>
      <c r="AV908" s="714"/>
      <c r="AW908" s="714"/>
      <c r="AX908" s="593"/>
      <c r="AY908" s="714"/>
      <c r="AZ908" s="714"/>
      <c r="BA908" s="714"/>
      <c r="BB908" s="714"/>
      <c r="BC908" s="714"/>
      <c r="BD908" s="593"/>
      <c r="BE908" s="714"/>
      <c r="BF908" s="714"/>
      <c r="BG908" s="714"/>
      <c r="BH908" s="714"/>
      <c r="BI908" s="714"/>
      <c r="BJ908" s="714"/>
      <c r="BK908" s="593"/>
      <c r="BL908" s="714"/>
      <c r="BM908" s="714"/>
      <c r="BN908" s="714"/>
      <c r="BO908" s="714"/>
      <c r="BP908" s="714"/>
      <c r="BQ908" s="593"/>
      <c r="BR908" s="593"/>
      <c r="BS908" s="714"/>
      <c r="BT908" s="714"/>
      <c r="BU908" s="714"/>
      <c r="BV908" s="714"/>
      <c r="BW908" s="593"/>
      <c r="BX908" s="714"/>
      <c r="BY908" s="714"/>
      <c r="BZ908" s="714"/>
      <c r="CA908" s="714"/>
      <c r="CB908" s="714"/>
      <c r="CC908" s="714"/>
      <c r="CD908" s="759"/>
      <c r="CE908" s="714"/>
      <c r="CF908" s="765"/>
      <c r="CG908" s="765"/>
      <c r="CH908" s="765"/>
      <c r="CI908" s="765"/>
      <c r="CJ908" s="765"/>
      <c r="CK908" s="765"/>
      <c r="CL908" s="714"/>
      <c r="CM908" s="714"/>
      <c r="CN908" s="714"/>
      <c r="CO908" s="714"/>
      <c r="CP908" s="714"/>
      <c r="CQ908" s="714"/>
      <c r="CR908" s="714"/>
      <c r="CS908" s="714"/>
      <c r="CT908" s="766"/>
      <c r="CU908" s="766"/>
      <c r="CV908" s="766"/>
    </row>
    <row r="909" ht="15.75" customHeight="1">
      <c r="A909" s="714"/>
      <c r="B909" s="760"/>
      <c r="C909" s="593"/>
      <c r="D909" s="593"/>
      <c r="E909" s="593"/>
      <c r="F909" s="593"/>
      <c r="G909" s="761"/>
      <c r="H909" s="761"/>
      <c r="I909" s="761"/>
      <c r="J909" s="761"/>
      <c r="K909" s="761"/>
      <c r="L909" s="761"/>
      <c r="M909" s="762"/>
      <c r="N909" s="714"/>
      <c r="O909" s="714"/>
      <c r="P909" s="714"/>
      <c r="Q909" s="714"/>
      <c r="R909" s="714"/>
      <c r="S909" s="714"/>
      <c r="T909" s="763"/>
      <c r="U909" s="714"/>
      <c r="V909" s="762"/>
      <c r="W909" s="714"/>
      <c r="X909" s="762"/>
      <c r="Y909" s="762"/>
      <c r="Z909" s="762"/>
      <c r="AA909" s="714"/>
      <c r="AB909" s="762"/>
      <c r="AC909" s="714"/>
      <c r="AD909" s="714"/>
      <c r="AE909" s="714"/>
      <c r="AF909" s="714"/>
      <c r="AG909" s="714"/>
      <c r="AH909" s="714"/>
      <c r="AI909" s="714"/>
      <c r="AJ909" s="714"/>
      <c r="AK909" s="714"/>
      <c r="AL909" s="761"/>
      <c r="AM909" s="762"/>
      <c r="AN909" s="762"/>
      <c r="AO909" s="761"/>
      <c r="AP909" s="761"/>
      <c r="AQ909" s="762"/>
      <c r="AR909" s="593"/>
      <c r="AS909" s="714"/>
      <c r="AT909" s="714"/>
      <c r="AU909" s="714"/>
      <c r="AV909" s="714"/>
      <c r="AW909" s="714"/>
      <c r="AX909" s="593"/>
      <c r="AY909" s="714"/>
      <c r="AZ909" s="714"/>
      <c r="BA909" s="714"/>
      <c r="BB909" s="714"/>
      <c r="BC909" s="714"/>
      <c r="BD909" s="593"/>
      <c r="BE909" s="714"/>
      <c r="BF909" s="714"/>
      <c r="BG909" s="714"/>
      <c r="BH909" s="714"/>
      <c r="BI909" s="714"/>
      <c r="BJ909" s="714"/>
      <c r="BK909" s="593"/>
      <c r="BL909" s="714"/>
      <c r="BM909" s="714"/>
      <c r="BN909" s="714"/>
      <c r="BO909" s="714"/>
      <c r="BP909" s="714"/>
      <c r="BQ909" s="593"/>
      <c r="BR909" s="593"/>
      <c r="BS909" s="714"/>
      <c r="BT909" s="714"/>
      <c r="BU909" s="714"/>
      <c r="BV909" s="714"/>
      <c r="BW909" s="593"/>
      <c r="BX909" s="714"/>
      <c r="BY909" s="714"/>
      <c r="BZ909" s="714"/>
      <c r="CA909" s="714"/>
      <c r="CB909" s="714"/>
      <c r="CC909" s="714"/>
      <c r="CD909" s="759"/>
      <c r="CE909" s="714"/>
      <c r="CF909" s="765"/>
      <c r="CG909" s="765"/>
      <c r="CH909" s="765"/>
      <c r="CI909" s="765"/>
      <c r="CJ909" s="765"/>
      <c r="CK909" s="765"/>
      <c r="CL909" s="714"/>
      <c r="CM909" s="714"/>
      <c r="CN909" s="714"/>
      <c r="CO909" s="714"/>
      <c r="CP909" s="714"/>
      <c r="CQ909" s="714"/>
      <c r="CR909" s="714"/>
      <c r="CS909" s="714"/>
      <c r="CT909" s="766"/>
      <c r="CU909" s="766"/>
      <c r="CV909" s="766"/>
    </row>
    <row r="910" ht="15.75" customHeight="1">
      <c r="A910" s="714"/>
      <c r="B910" s="760"/>
      <c r="C910" s="593"/>
      <c r="D910" s="593"/>
      <c r="E910" s="593"/>
      <c r="F910" s="593"/>
      <c r="G910" s="761"/>
      <c r="H910" s="761"/>
      <c r="I910" s="761"/>
      <c r="J910" s="761"/>
      <c r="K910" s="761"/>
      <c r="L910" s="761"/>
      <c r="M910" s="762"/>
      <c r="N910" s="714"/>
      <c r="O910" s="714"/>
      <c r="P910" s="714"/>
      <c r="Q910" s="714"/>
      <c r="R910" s="714"/>
      <c r="S910" s="714"/>
      <c r="T910" s="763"/>
      <c r="U910" s="714"/>
      <c r="V910" s="762"/>
      <c r="W910" s="714"/>
      <c r="X910" s="762"/>
      <c r="Y910" s="762"/>
      <c r="Z910" s="762"/>
      <c r="AA910" s="714"/>
      <c r="AB910" s="762"/>
      <c r="AC910" s="714"/>
      <c r="AD910" s="714"/>
      <c r="AE910" s="714"/>
      <c r="AF910" s="714"/>
      <c r="AG910" s="714"/>
      <c r="AH910" s="714"/>
      <c r="AI910" s="714"/>
      <c r="AJ910" s="714"/>
      <c r="AK910" s="714"/>
      <c r="AL910" s="761"/>
      <c r="AM910" s="762"/>
      <c r="AN910" s="762"/>
      <c r="AO910" s="761"/>
      <c r="AP910" s="761"/>
      <c r="AQ910" s="762"/>
      <c r="AR910" s="593"/>
      <c r="AS910" s="714"/>
      <c r="AT910" s="714"/>
      <c r="AU910" s="714"/>
      <c r="AV910" s="714"/>
      <c r="AW910" s="714"/>
      <c r="AX910" s="593"/>
      <c r="AY910" s="714"/>
      <c r="AZ910" s="714"/>
      <c r="BA910" s="714"/>
      <c r="BB910" s="714"/>
      <c r="BC910" s="714"/>
      <c r="BD910" s="593"/>
      <c r="BE910" s="714"/>
      <c r="BF910" s="714"/>
      <c r="BG910" s="714"/>
      <c r="BH910" s="714"/>
      <c r="BI910" s="714"/>
      <c r="BJ910" s="714"/>
      <c r="BK910" s="593"/>
      <c r="BL910" s="714"/>
      <c r="BM910" s="714"/>
      <c r="BN910" s="714"/>
      <c r="BO910" s="714"/>
      <c r="BP910" s="714"/>
      <c r="BQ910" s="593"/>
      <c r="BR910" s="593"/>
      <c r="BS910" s="714"/>
      <c r="BT910" s="714"/>
      <c r="BU910" s="714"/>
      <c r="BV910" s="714"/>
      <c r="BW910" s="593"/>
      <c r="BX910" s="714"/>
      <c r="BY910" s="714"/>
      <c r="BZ910" s="714"/>
      <c r="CA910" s="714"/>
      <c r="CB910" s="714"/>
      <c r="CC910" s="714"/>
      <c r="CD910" s="759"/>
      <c r="CE910" s="714"/>
      <c r="CF910" s="765"/>
      <c r="CG910" s="765"/>
      <c r="CH910" s="765"/>
      <c r="CI910" s="765"/>
      <c r="CJ910" s="765"/>
      <c r="CK910" s="765"/>
      <c r="CL910" s="714"/>
      <c r="CM910" s="714"/>
      <c r="CN910" s="714"/>
      <c r="CO910" s="714"/>
      <c r="CP910" s="714"/>
      <c r="CQ910" s="714"/>
      <c r="CR910" s="714"/>
      <c r="CS910" s="714"/>
      <c r="CT910" s="766"/>
      <c r="CU910" s="766"/>
      <c r="CV910" s="766"/>
    </row>
    <row r="911" ht="15.75" customHeight="1">
      <c r="A911" s="714"/>
      <c r="B911" s="760"/>
      <c r="C911" s="593"/>
      <c r="D911" s="593"/>
      <c r="E911" s="593"/>
      <c r="F911" s="593"/>
      <c r="G911" s="761"/>
      <c r="H911" s="761"/>
      <c r="I911" s="761"/>
      <c r="J911" s="761"/>
      <c r="K911" s="761"/>
      <c r="L911" s="761"/>
      <c r="M911" s="762"/>
      <c r="N911" s="714"/>
      <c r="O911" s="714"/>
      <c r="P911" s="714"/>
      <c r="Q911" s="714"/>
      <c r="R911" s="714"/>
      <c r="S911" s="714"/>
      <c r="T911" s="763"/>
      <c r="U911" s="714"/>
      <c r="V911" s="762"/>
      <c r="W911" s="714"/>
      <c r="X911" s="762"/>
      <c r="Y911" s="762"/>
      <c r="Z911" s="762"/>
      <c r="AA911" s="714"/>
      <c r="AB911" s="762"/>
      <c r="AC911" s="714"/>
      <c r="AD911" s="714"/>
      <c r="AE911" s="714"/>
      <c r="AF911" s="714"/>
      <c r="AG911" s="714"/>
      <c r="AH911" s="714"/>
      <c r="AI911" s="714"/>
      <c r="AJ911" s="714"/>
      <c r="AK911" s="714"/>
      <c r="AL911" s="761"/>
      <c r="AM911" s="762"/>
      <c r="AN911" s="762"/>
      <c r="AO911" s="761"/>
      <c r="AP911" s="761"/>
      <c r="AQ911" s="762"/>
      <c r="AR911" s="593"/>
      <c r="AS911" s="714"/>
      <c r="AT911" s="714"/>
      <c r="AU911" s="714"/>
      <c r="AV911" s="714"/>
      <c r="AW911" s="714"/>
      <c r="AX911" s="593"/>
      <c r="AY911" s="714"/>
      <c r="AZ911" s="714"/>
      <c r="BA911" s="714"/>
      <c r="BB911" s="714"/>
      <c r="BC911" s="714"/>
      <c r="BD911" s="593"/>
      <c r="BE911" s="714"/>
      <c r="BF911" s="714"/>
      <c r="BG911" s="714"/>
      <c r="BH911" s="714"/>
      <c r="BI911" s="714"/>
      <c r="BJ911" s="714"/>
      <c r="BK911" s="593"/>
      <c r="BL911" s="714"/>
      <c r="BM911" s="714"/>
      <c r="BN911" s="714"/>
      <c r="BO911" s="714"/>
      <c r="BP911" s="714"/>
      <c r="BQ911" s="593"/>
      <c r="BR911" s="593"/>
      <c r="BS911" s="714"/>
      <c r="BT911" s="714"/>
      <c r="BU911" s="714"/>
      <c r="BV911" s="714"/>
      <c r="BW911" s="593"/>
      <c r="BX911" s="714"/>
      <c r="BY911" s="714"/>
      <c r="BZ911" s="714"/>
      <c r="CA911" s="714"/>
      <c r="CB911" s="714"/>
      <c r="CC911" s="714"/>
      <c r="CD911" s="759"/>
      <c r="CE911" s="714"/>
      <c r="CF911" s="765"/>
      <c r="CG911" s="765"/>
      <c r="CH911" s="765"/>
      <c r="CI911" s="765"/>
      <c r="CJ911" s="765"/>
      <c r="CK911" s="765"/>
      <c r="CL911" s="714"/>
      <c r="CM911" s="714"/>
      <c r="CN911" s="714"/>
      <c r="CO911" s="714"/>
      <c r="CP911" s="714"/>
      <c r="CQ911" s="714"/>
      <c r="CR911" s="714"/>
      <c r="CS911" s="714"/>
      <c r="CT911" s="766"/>
      <c r="CU911" s="766"/>
      <c r="CV911" s="766"/>
    </row>
    <row r="912" ht="15.75" customHeight="1">
      <c r="A912" s="714"/>
      <c r="B912" s="760"/>
      <c r="C912" s="593"/>
      <c r="D912" s="593"/>
      <c r="E912" s="593"/>
      <c r="F912" s="593"/>
      <c r="G912" s="761"/>
      <c r="H912" s="761"/>
      <c r="I912" s="761"/>
      <c r="J912" s="761"/>
      <c r="K912" s="761"/>
      <c r="L912" s="761"/>
      <c r="M912" s="762"/>
      <c r="N912" s="714"/>
      <c r="O912" s="714"/>
      <c r="P912" s="714"/>
      <c r="Q912" s="714"/>
      <c r="R912" s="714"/>
      <c r="S912" s="714"/>
      <c r="T912" s="763"/>
      <c r="U912" s="714"/>
      <c r="V912" s="762"/>
      <c r="W912" s="714"/>
      <c r="X912" s="762"/>
      <c r="Y912" s="762"/>
      <c r="Z912" s="762"/>
      <c r="AA912" s="714"/>
      <c r="AB912" s="762"/>
      <c r="AC912" s="714"/>
      <c r="AD912" s="714"/>
      <c r="AE912" s="714"/>
      <c r="AF912" s="714"/>
      <c r="AG912" s="714"/>
      <c r="AH912" s="714"/>
      <c r="AI912" s="714"/>
      <c r="AJ912" s="714"/>
      <c r="AK912" s="714"/>
      <c r="AL912" s="761"/>
      <c r="AM912" s="762"/>
      <c r="AN912" s="762"/>
      <c r="AO912" s="761"/>
      <c r="AP912" s="761"/>
      <c r="AQ912" s="762"/>
      <c r="AR912" s="593"/>
      <c r="AS912" s="714"/>
      <c r="AT912" s="714"/>
      <c r="AU912" s="714"/>
      <c r="AV912" s="714"/>
      <c r="AW912" s="714"/>
      <c r="AX912" s="593"/>
      <c r="AY912" s="714"/>
      <c r="AZ912" s="714"/>
      <c r="BA912" s="714"/>
      <c r="BB912" s="714"/>
      <c r="BC912" s="714"/>
      <c r="BD912" s="593"/>
      <c r="BE912" s="714"/>
      <c r="BF912" s="714"/>
      <c r="BG912" s="714"/>
      <c r="BH912" s="714"/>
      <c r="BI912" s="714"/>
      <c r="BJ912" s="714"/>
      <c r="BK912" s="593"/>
      <c r="BL912" s="714"/>
      <c r="BM912" s="714"/>
      <c r="BN912" s="714"/>
      <c r="BO912" s="714"/>
      <c r="BP912" s="714"/>
      <c r="BQ912" s="593"/>
      <c r="BR912" s="593"/>
      <c r="BS912" s="714"/>
      <c r="BT912" s="714"/>
      <c r="BU912" s="714"/>
      <c r="BV912" s="714"/>
      <c r="BW912" s="593"/>
      <c r="BX912" s="714"/>
      <c r="BY912" s="714"/>
      <c r="BZ912" s="714"/>
      <c r="CA912" s="714"/>
      <c r="CB912" s="714"/>
      <c r="CC912" s="714"/>
      <c r="CD912" s="759"/>
      <c r="CE912" s="714"/>
      <c r="CF912" s="765"/>
      <c r="CG912" s="765"/>
      <c r="CH912" s="765"/>
      <c r="CI912" s="765"/>
      <c r="CJ912" s="765"/>
      <c r="CK912" s="765"/>
      <c r="CL912" s="714"/>
      <c r="CM912" s="714"/>
      <c r="CN912" s="714"/>
      <c r="CO912" s="714"/>
      <c r="CP912" s="714"/>
      <c r="CQ912" s="714"/>
      <c r="CR912" s="714"/>
      <c r="CS912" s="714"/>
      <c r="CT912" s="766"/>
      <c r="CU912" s="766"/>
      <c r="CV912" s="766"/>
    </row>
    <row r="913" ht="15.75" customHeight="1">
      <c r="A913" s="714"/>
      <c r="B913" s="760"/>
      <c r="C913" s="593"/>
      <c r="D913" s="593"/>
      <c r="E913" s="593"/>
      <c r="F913" s="593"/>
      <c r="G913" s="761"/>
      <c r="H913" s="761"/>
      <c r="I913" s="761"/>
      <c r="J913" s="761"/>
      <c r="K913" s="761"/>
      <c r="L913" s="761"/>
      <c r="M913" s="762"/>
      <c r="N913" s="714"/>
      <c r="O913" s="714"/>
      <c r="P913" s="714"/>
      <c r="Q913" s="714"/>
      <c r="R913" s="714"/>
      <c r="S913" s="714"/>
      <c r="T913" s="763"/>
      <c r="U913" s="714"/>
      <c r="V913" s="762"/>
      <c r="W913" s="714"/>
      <c r="X913" s="762"/>
      <c r="Y913" s="762"/>
      <c r="Z913" s="762"/>
      <c r="AA913" s="714"/>
      <c r="AB913" s="762"/>
      <c r="AC913" s="714"/>
      <c r="AD913" s="714"/>
      <c r="AE913" s="714"/>
      <c r="AF913" s="714"/>
      <c r="AG913" s="714"/>
      <c r="AH913" s="714"/>
      <c r="AI913" s="714"/>
      <c r="AJ913" s="714"/>
      <c r="AK913" s="714"/>
      <c r="AL913" s="761"/>
      <c r="AM913" s="762"/>
      <c r="AN913" s="762"/>
      <c r="AO913" s="761"/>
      <c r="AP913" s="761"/>
      <c r="AQ913" s="762"/>
      <c r="AR913" s="593"/>
      <c r="AS913" s="714"/>
      <c r="AT913" s="714"/>
      <c r="AU913" s="714"/>
      <c r="AV913" s="714"/>
      <c r="AW913" s="714"/>
      <c r="AX913" s="593"/>
      <c r="AY913" s="714"/>
      <c r="AZ913" s="714"/>
      <c r="BA913" s="714"/>
      <c r="BB913" s="714"/>
      <c r="BC913" s="714"/>
      <c r="BD913" s="593"/>
      <c r="BE913" s="714"/>
      <c r="BF913" s="714"/>
      <c r="BG913" s="714"/>
      <c r="BH913" s="714"/>
      <c r="BI913" s="714"/>
      <c r="BJ913" s="714"/>
      <c r="BK913" s="593"/>
      <c r="BL913" s="714"/>
      <c r="BM913" s="714"/>
      <c r="BN913" s="714"/>
      <c r="BO913" s="714"/>
      <c r="BP913" s="714"/>
      <c r="BQ913" s="593"/>
      <c r="BR913" s="593"/>
      <c r="BS913" s="714"/>
      <c r="BT913" s="714"/>
      <c r="BU913" s="714"/>
      <c r="BV913" s="714"/>
      <c r="BW913" s="593"/>
      <c r="BX913" s="714"/>
      <c r="BY913" s="714"/>
      <c r="BZ913" s="714"/>
      <c r="CA913" s="714"/>
      <c r="CB913" s="714"/>
      <c r="CC913" s="714"/>
      <c r="CD913" s="759"/>
      <c r="CE913" s="714"/>
      <c r="CF913" s="765"/>
      <c r="CG913" s="765"/>
      <c r="CH913" s="765"/>
      <c r="CI913" s="765"/>
      <c r="CJ913" s="765"/>
      <c r="CK913" s="765"/>
      <c r="CL913" s="714"/>
      <c r="CM913" s="714"/>
      <c r="CN913" s="714"/>
      <c r="CO913" s="714"/>
      <c r="CP913" s="714"/>
      <c r="CQ913" s="714"/>
      <c r="CR913" s="714"/>
      <c r="CS913" s="714"/>
      <c r="CT913" s="766"/>
      <c r="CU913" s="766"/>
      <c r="CV913" s="766"/>
    </row>
    <row r="914" ht="15.75" customHeight="1">
      <c r="A914" s="714"/>
      <c r="B914" s="760"/>
      <c r="C914" s="593"/>
      <c r="D914" s="593"/>
      <c r="E914" s="593"/>
      <c r="F914" s="593"/>
      <c r="G914" s="761"/>
      <c r="H914" s="761"/>
      <c r="I914" s="761"/>
      <c r="J914" s="761"/>
      <c r="K914" s="761"/>
      <c r="L914" s="761"/>
      <c r="M914" s="762"/>
      <c r="N914" s="714"/>
      <c r="O914" s="714"/>
      <c r="P914" s="714"/>
      <c r="Q914" s="714"/>
      <c r="R914" s="714"/>
      <c r="S914" s="714"/>
      <c r="T914" s="763"/>
      <c r="U914" s="714"/>
      <c r="V914" s="762"/>
      <c r="W914" s="714"/>
      <c r="X914" s="762"/>
      <c r="Y914" s="762"/>
      <c r="Z914" s="762"/>
      <c r="AA914" s="714"/>
      <c r="AB914" s="762"/>
      <c r="AC914" s="714"/>
      <c r="AD914" s="714"/>
      <c r="AE914" s="714"/>
      <c r="AF914" s="714"/>
      <c r="AG914" s="714"/>
      <c r="AH914" s="714"/>
      <c r="AI914" s="714"/>
      <c r="AJ914" s="714"/>
      <c r="AK914" s="714"/>
      <c r="AL914" s="761"/>
      <c r="AM914" s="762"/>
      <c r="AN914" s="762"/>
      <c r="AO914" s="761"/>
      <c r="AP914" s="761"/>
      <c r="AQ914" s="762"/>
      <c r="AR914" s="593"/>
      <c r="AS914" s="714"/>
      <c r="AT914" s="714"/>
      <c r="AU914" s="714"/>
      <c r="AV914" s="714"/>
      <c r="AW914" s="714"/>
      <c r="AX914" s="593"/>
      <c r="AY914" s="714"/>
      <c r="AZ914" s="714"/>
      <c r="BA914" s="714"/>
      <c r="BB914" s="714"/>
      <c r="BC914" s="714"/>
      <c r="BD914" s="593"/>
      <c r="BE914" s="714"/>
      <c r="BF914" s="714"/>
      <c r="BG914" s="714"/>
      <c r="BH914" s="714"/>
      <c r="BI914" s="714"/>
      <c r="BJ914" s="714"/>
      <c r="BK914" s="593"/>
      <c r="BL914" s="714"/>
      <c r="BM914" s="714"/>
      <c r="BN914" s="714"/>
      <c r="BO914" s="714"/>
      <c r="BP914" s="714"/>
      <c r="BQ914" s="593"/>
      <c r="BR914" s="593"/>
      <c r="BS914" s="714"/>
      <c r="BT914" s="714"/>
      <c r="BU914" s="714"/>
      <c r="BV914" s="714"/>
      <c r="BW914" s="593"/>
      <c r="BX914" s="714"/>
      <c r="BY914" s="714"/>
      <c r="BZ914" s="714"/>
      <c r="CA914" s="714"/>
      <c r="CB914" s="714"/>
      <c r="CC914" s="714"/>
      <c r="CD914" s="759"/>
      <c r="CE914" s="714"/>
      <c r="CF914" s="765"/>
      <c r="CG914" s="765"/>
      <c r="CH914" s="765"/>
      <c r="CI914" s="765"/>
      <c r="CJ914" s="765"/>
      <c r="CK914" s="765"/>
      <c r="CL914" s="714"/>
      <c r="CM914" s="714"/>
      <c r="CN914" s="714"/>
      <c r="CO914" s="714"/>
      <c r="CP914" s="714"/>
      <c r="CQ914" s="714"/>
      <c r="CR914" s="714"/>
      <c r="CS914" s="714"/>
      <c r="CT914" s="766"/>
      <c r="CU914" s="766"/>
      <c r="CV914" s="766"/>
    </row>
    <row r="915" ht="15.75" customHeight="1">
      <c r="A915" s="714"/>
      <c r="B915" s="760"/>
      <c r="C915" s="593"/>
      <c r="D915" s="593"/>
      <c r="E915" s="593"/>
      <c r="F915" s="593"/>
      <c r="G915" s="761"/>
      <c r="H915" s="761"/>
      <c r="I915" s="761"/>
      <c r="J915" s="761"/>
      <c r="K915" s="761"/>
      <c r="L915" s="761"/>
      <c r="M915" s="762"/>
      <c r="N915" s="714"/>
      <c r="O915" s="714"/>
      <c r="P915" s="714"/>
      <c r="Q915" s="714"/>
      <c r="R915" s="714"/>
      <c r="S915" s="714"/>
      <c r="T915" s="763"/>
      <c r="U915" s="714"/>
      <c r="V915" s="762"/>
      <c r="W915" s="714"/>
      <c r="X915" s="762"/>
      <c r="Y915" s="762"/>
      <c r="Z915" s="762"/>
      <c r="AA915" s="714"/>
      <c r="AB915" s="762"/>
      <c r="AC915" s="714"/>
      <c r="AD915" s="714"/>
      <c r="AE915" s="714"/>
      <c r="AF915" s="714"/>
      <c r="AG915" s="714"/>
      <c r="AH915" s="714"/>
      <c r="AI915" s="714"/>
      <c r="AJ915" s="714"/>
      <c r="AK915" s="714"/>
      <c r="AL915" s="761"/>
      <c r="AM915" s="762"/>
      <c r="AN915" s="762"/>
      <c r="AO915" s="761"/>
      <c r="AP915" s="761"/>
      <c r="AQ915" s="762"/>
      <c r="AR915" s="593"/>
      <c r="AS915" s="714"/>
      <c r="AT915" s="714"/>
      <c r="AU915" s="714"/>
      <c r="AV915" s="714"/>
      <c r="AW915" s="714"/>
      <c r="AX915" s="593"/>
      <c r="AY915" s="714"/>
      <c r="AZ915" s="714"/>
      <c r="BA915" s="714"/>
      <c r="BB915" s="714"/>
      <c r="BC915" s="714"/>
      <c r="BD915" s="593"/>
      <c r="BE915" s="714"/>
      <c r="BF915" s="714"/>
      <c r="BG915" s="714"/>
      <c r="BH915" s="714"/>
      <c r="BI915" s="714"/>
      <c r="BJ915" s="714"/>
      <c r="BK915" s="593"/>
      <c r="BL915" s="714"/>
      <c r="BM915" s="714"/>
      <c r="BN915" s="714"/>
      <c r="BO915" s="714"/>
      <c r="BP915" s="714"/>
      <c r="BQ915" s="593"/>
      <c r="BR915" s="593"/>
      <c r="BS915" s="714"/>
      <c r="BT915" s="714"/>
      <c r="BU915" s="714"/>
      <c r="BV915" s="714"/>
      <c r="BW915" s="593"/>
      <c r="BX915" s="714"/>
      <c r="BY915" s="714"/>
      <c r="BZ915" s="714"/>
      <c r="CA915" s="714"/>
      <c r="CB915" s="714"/>
      <c r="CC915" s="714"/>
      <c r="CD915" s="759"/>
      <c r="CE915" s="714"/>
      <c r="CF915" s="765"/>
      <c r="CG915" s="765"/>
      <c r="CH915" s="765"/>
      <c r="CI915" s="765"/>
      <c r="CJ915" s="765"/>
      <c r="CK915" s="765"/>
      <c r="CL915" s="714"/>
      <c r="CM915" s="714"/>
      <c r="CN915" s="714"/>
      <c r="CO915" s="714"/>
      <c r="CP915" s="714"/>
      <c r="CQ915" s="714"/>
      <c r="CR915" s="714"/>
      <c r="CS915" s="714"/>
      <c r="CT915" s="766"/>
      <c r="CU915" s="766"/>
      <c r="CV915" s="766"/>
    </row>
    <row r="916" ht="15.75" customHeight="1">
      <c r="A916" s="714"/>
      <c r="B916" s="760"/>
      <c r="C916" s="593"/>
      <c r="D916" s="593"/>
      <c r="E916" s="593"/>
      <c r="F916" s="593"/>
      <c r="G916" s="761"/>
      <c r="H916" s="761"/>
      <c r="I916" s="761"/>
      <c r="J916" s="761"/>
      <c r="K916" s="761"/>
      <c r="L916" s="761"/>
      <c r="M916" s="762"/>
      <c r="N916" s="714"/>
      <c r="O916" s="714"/>
      <c r="P916" s="714"/>
      <c r="Q916" s="714"/>
      <c r="R916" s="714"/>
      <c r="S916" s="714"/>
      <c r="T916" s="763"/>
      <c r="U916" s="714"/>
      <c r="V916" s="762"/>
      <c r="W916" s="714"/>
      <c r="X916" s="762"/>
      <c r="Y916" s="762"/>
      <c r="Z916" s="762"/>
      <c r="AA916" s="714"/>
      <c r="AB916" s="762"/>
      <c r="AC916" s="714"/>
      <c r="AD916" s="714"/>
      <c r="AE916" s="714"/>
      <c r="AF916" s="714"/>
      <c r="AG916" s="714"/>
      <c r="AH916" s="714"/>
      <c r="AI916" s="714"/>
      <c r="AJ916" s="714"/>
      <c r="AK916" s="714"/>
      <c r="AL916" s="761"/>
      <c r="AM916" s="762"/>
      <c r="AN916" s="762"/>
      <c r="AO916" s="761"/>
      <c r="AP916" s="761"/>
      <c r="AQ916" s="762"/>
      <c r="AR916" s="593"/>
      <c r="AS916" s="714"/>
      <c r="AT916" s="714"/>
      <c r="AU916" s="714"/>
      <c r="AV916" s="714"/>
      <c r="AW916" s="714"/>
      <c r="AX916" s="593"/>
      <c r="AY916" s="714"/>
      <c r="AZ916" s="714"/>
      <c r="BA916" s="714"/>
      <c r="BB916" s="714"/>
      <c r="BC916" s="714"/>
      <c r="BD916" s="593"/>
      <c r="BE916" s="714"/>
      <c r="BF916" s="714"/>
      <c r="BG916" s="714"/>
      <c r="BH916" s="714"/>
      <c r="BI916" s="714"/>
      <c r="BJ916" s="714"/>
      <c r="BK916" s="593"/>
      <c r="BL916" s="714"/>
      <c r="BM916" s="714"/>
      <c r="BN916" s="714"/>
      <c r="BO916" s="714"/>
      <c r="BP916" s="714"/>
      <c r="BQ916" s="593"/>
      <c r="BR916" s="593"/>
      <c r="BS916" s="714"/>
      <c r="BT916" s="714"/>
      <c r="BU916" s="714"/>
      <c r="BV916" s="714"/>
      <c r="BW916" s="593"/>
      <c r="BX916" s="714"/>
      <c r="BY916" s="714"/>
      <c r="BZ916" s="714"/>
      <c r="CA916" s="714"/>
      <c r="CB916" s="714"/>
      <c r="CC916" s="714"/>
      <c r="CD916" s="759"/>
      <c r="CE916" s="714"/>
      <c r="CF916" s="765"/>
      <c r="CG916" s="765"/>
      <c r="CH916" s="765"/>
      <c r="CI916" s="765"/>
      <c r="CJ916" s="765"/>
      <c r="CK916" s="765"/>
      <c r="CL916" s="714"/>
      <c r="CM916" s="714"/>
      <c r="CN916" s="714"/>
      <c r="CO916" s="714"/>
      <c r="CP916" s="714"/>
      <c r="CQ916" s="714"/>
      <c r="CR916" s="714"/>
      <c r="CS916" s="714"/>
      <c r="CT916" s="766"/>
      <c r="CU916" s="766"/>
      <c r="CV916" s="766"/>
    </row>
    <row r="917" ht="15.75" customHeight="1">
      <c r="A917" s="714"/>
      <c r="B917" s="760"/>
      <c r="C917" s="593"/>
      <c r="D917" s="593"/>
      <c r="E917" s="593"/>
      <c r="F917" s="593"/>
      <c r="G917" s="761"/>
      <c r="H917" s="761"/>
      <c r="I917" s="761"/>
      <c r="J917" s="761"/>
      <c r="K917" s="761"/>
      <c r="L917" s="761"/>
      <c r="M917" s="762"/>
      <c r="N917" s="714"/>
      <c r="O917" s="714"/>
      <c r="P917" s="714"/>
      <c r="Q917" s="714"/>
      <c r="R917" s="714"/>
      <c r="S917" s="714"/>
      <c r="T917" s="763"/>
      <c r="U917" s="714"/>
      <c r="V917" s="762"/>
      <c r="W917" s="714"/>
      <c r="X917" s="762"/>
      <c r="Y917" s="762"/>
      <c r="Z917" s="762"/>
      <c r="AA917" s="714"/>
      <c r="AB917" s="762"/>
      <c r="AC917" s="714"/>
      <c r="AD917" s="714"/>
      <c r="AE917" s="714"/>
      <c r="AF917" s="714"/>
      <c r="AG917" s="714"/>
      <c r="AH917" s="714"/>
      <c r="AI917" s="714"/>
      <c r="AJ917" s="714"/>
      <c r="AK917" s="714"/>
      <c r="AL917" s="761"/>
      <c r="AM917" s="762"/>
      <c r="AN917" s="762"/>
      <c r="AO917" s="761"/>
      <c r="AP917" s="761"/>
      <c r="AQ917" s="762"/>
      <c r="AR917" s="593"/>
      <c r="AS917" s="714"/>
      <c r="AT917" s="714"/>
      <c r="AU917" s="714"/>
      <c r="AV917" s="714"/>
      <c r="AW917" s="714"/>
      <c r="AX917" s="593"/>
      <c r="AY917" s="714"/>
      <c r="AZ917" s="714"/>
      <c r="BA917" s="714"/>
      <c r="BB917" s="714"/>
      <c r="BC917" s="714"/>
      <c r="BD917" s="593"/>
      <c r="BE917" s="714"/>
      <c r="BF917" s="714"/>
      <c r="BG917" s="714"/>
      <c r="BH917" s="714"/>
      <c r="BI917" s="714"/>
      <c r="BJ917" s="714"/>
      <c r="BK917" s="593"/>
      <c r="BL917" s="714"/>
      <c r="BM917" s="714"/>
      <c r="BN917" s="714"/>
      <c r="BO917" s="714"/>
      <c r="BP917" s="714"/>
      <c r="BQ917" s="593"/>
      <c r="BR917" s="593"/>
      <c r="BS917" s="714"/>
      <c r="BT917" s="714"/>
      <c r="BU917" s="714"/>
      <c r="BV917" s="714"/>
      <c r="BW917" s="593"/>
      <c r="BX917" s="714"/>
      <c r="BY917" s="714"/>
      <c r="BZ917" s="714"/>
      <c r="CA917" s="714"/>
      <c r="CB917" s="714"/>
      <c r="CC917" s="714"/>
      <c r="CD917" s="759"/>
      <c r="CE917" s="714"/>
      <c r="CF917" s="765"/>
      <c r="CG917" s="765"/>
      <c r="CH917" s="765"/>
      <c r="CI917" s="765"/>
      <c r="CJ917" s="765"/>
      <c r="CK917" s="765"/>
      <c r="CL917" s="714"/>
      <c r="CM917" s="714"/>
      <c r="CN917" s="714"/>
      <c r="CO917" s="714"/>
      <c r="CP917" s="714"/>
      <c r="CQ917" s="714"/>
      <c r="CR917" s="714"/>
      <c r="CS917" s="714"/>
      <c r="CT917" s="766"/>
      <c r="CU917" s="766"/>
      <c r="CV917" s="766"/>
    </row>
    <row r="918" ht="15.75" customHeight="1">
      <c r="A918" s="714"/>
      <c r="B918" s="760"/>
      <c r="C918" s="593"/>
      <c r="D918" s="593"/>
      <c r="E918" s="593"/>
      <c r="F918" s="593"/>
      <c r="G918" s="761"/>
      <c r="H918" s="761"/>
      <c r="I918" s="761"/>
      <c r="J918" s="761"/>
      <c r="K918" s="761"/>
      <c r="L918" s="761"/>
      <c r="M918" s="762"/>
      <c r="N918" s="714"/>
      <c r="O918" s="714"/>
      <c r="P918" s="714"/>
      <c r="Q918" s="714"/>
      <c r="R918" s="714"/>
      <c r="S918" s="714"/>
      <c r="T918" s="763"/>
      <c r="U918" s="714"/>
      <c r="V918" s="762"/>
      <c r="W918" s="714"/>
      <c r="X918" s="762"/>
      <c r="Y918" s="762"/>
      <c r="Z918" s="762"/>
      <c r="AA918" s="714"/>
      <c r="AB918" s="762"/>
      <c r="AC918" s="714"/>
      <c r="AD918" s="714"/>
      <c r="AE918" s="714"/>
      <c r="AF918" s="714"/>
      <c r="AG918" s="714"/>
      <c r="AH918" s="714"/>
      <c r="AI918" s="714"/>
      <c r="AJ918" s="714"/>
      <c r="AK918" s="714"/>
      <c r="AL918" s="761"/>
      <c r="AM918" s="762"/>
      <c r="AN918" s="762"/>
      <c r="AO918" s="761"/>
      <c r="AP918" s="761"/>
      <c r="AQ918" s="762"/>
      <c r="AR918" s="593"/>
      <c r="AS918" s="714"/>
      <c r="AT918" s="714"/>
      <c r="AU918" s="714"/>
      <c r="AV918" s="714"/>
      <c r="AW918" s="714"/>
      <c r="AX918" s="593"/>
      <c r="AY918" s="714"/>
      <c r="AZ918" s="714"/>
      <c r="BA918" s="714"/>
      <c r="BB918" s="714"/>
      <c r="BC918" s="714"/>
      <c r="BD918" s="593"/>
      <c r="BE918" s="714"/>
      <c r="BF918" s="714"/>
      <c r="BG918" s="714"/>
      <c r="BH918" s="714"/>
      <c r="BI918" s="714"/>
      <c r="BJ918" s="714"/>
      <c r="BK918" s="593"/>
      <c r="BL918" s="714"/>
      <c r="BM918" s="714"/>
      <c r="BN918" s="714"/>
      <c r="BO918" s="714"/>
      <c r="BP918" s="714"/>
      <c r="BQ918" s="593"/>
      <c r="BR918" s="593"/>
      <c r="BS918" s="714"/>
      <c r="BT918" s="714"/>
      <c r="BU918" s="714"/>
      <c r="BV918" s="714"/>
      <c r="BW918" s="593"/>
      <c r="BX918" s="714"/>
      <c r="BY918" s="714"/>
      <c r="BZ918" s="714"/>
      <c r="CA918" s="714"/>
      <c r="CB918" s="714"/>
      <c r="CC918" s="714"/>
      <c r="CD918" s="759"/>
      <c r="CE918" s="714"/>
      <c r="CF918" s="765"/>
      <c r="CG918" s="765"/>
      <c r="CH918" s="765"/>
      <c r="CI918" s="765"/>
      <c r="CJ918" s="765"/>
      <c r="CK918" s="765"/>
      <c r="CL918" s="714"/>
      <c r="CM918" s="714"/>
      <c r="CN918" s="714"/>
      <c r="CO918" s="714"/>
      <c r="CP918" s="714"/>
      <c r="CQ918" s="714"/>
      <c r="CR918" s="714"/>
      <c r="CS918" s="714"/>
      <c r="CT918" s="766"/>
      <c r="CU918" s="766"/>
      <c r="CV918" s="766"/>
    </row>
    <row r="919" ht="15.75" customHeight="1">
      <c r="A919" s="714"/>
      <c r="B919" s="760"/>
      <c r="C919" s="593"/>
      <c r="D919" s="593"/>
      <c r="E919" s="593"/>
      <c r="F919" s="593"/>
      <c r="G919" s="761"/>
      <c r="H919" s="761"/>
      <c r="I919" s="761"/>
      <c r="J919" s="761"/>
      <c r="K919" s="761"/>
      <c r="L919" s="761"/>
      <c r="M919" s="762"/>
      <c r="N919" s="714"/>
      <c r="O919" s="714"/>
      <c r="P919" s="714"/>
      <c r="Q919" s="714"/>
      <c r="R919" s="714"/>
      <c r="S919" s="714"/>
      <c r="T919" s="763"/>
      <c r="U919" s="714"/>
      <c r="V919" s="762"/>
      <c r="W919" s="714"/>
      <c r="X919" s="762"/>
      <c r="Y919" s="762"/>
      <c r="Z919" s="762"/>
      <c r="AA919" s="714"/>
      <c r="AB919" s="762"/>
      <c r="AC919" s="714"/>
      <c r="AD919" s="714"/>
      <c r="AE919" s="714"/>
      <c r="AF919" s="714"/>
      <c r="AG919" s="714"/>
      <c r="AH919" s="714"/>
      <c r="AI919" s="714"/>
      <c r="AJ919" s="714"/>
      <c r="AK919" s="714"/>
      <c r="AL919" s="761"/>
      <c r="AM919" s="762"/>
      <c r="AN919" s="762"/>
      <c r="AO919" s="761"/>
      <c r="AP919" s="761"/>
      <c r="AQ919" s="762"/>
      <c r="AR919" s="593"/>
      <c r="AS919" s="714"/>
      <c r="AT919" s="714"/>
      <c r="AU919" s="714"/>
      <c r="AV919" s="714"/>
      <c r="AW919" s="714"/>
      <c r="AX919" s="593"/>
      <c r="AY919" s="714"/>
      <c r="AZ919" s="714"/>
      <c r="BA919" s="714"/>
      <c r="BB919" s="714"/>
      <c r="BC919" s="714"/>
      <c r="BD919" s="593"/>
      <c r="BE919" s="714"/>
      <c r="BF919" s="714"/>
      <c r="BG919" s="714"/>
      <c r="BH919" s="714"/>
      <c r="BI919" s="714"/>
      <c r="BJ919" s="714"/>
      <c r="BK919" s="593"/>
      <c r="BL919" s="714"/>
      <c r="BM919" s="714"/>
      <c r="BN919" s="714"/>
      <c r="BO919" s="714"/>
      <c r="BP919" s="714"/>
      <c r="BQ919" s="593"/>
      <c r="BR919" s="593"/>
      <c r="BS919" s="714"/>
      <c r="BT919" s="714"/>
      <c r="BU919" s="714"/>
      <c r="BV919" s="714"/>
      <c r="BW919" s="593"/>
      <c r="BX919" s="714"/>
      <c r="BY919" s="714"/>
      <c r="BZ919" s="714"/>
      <c r="CA919" s="714"/>
      <c r="CB919" s="714"/>
      <c r="CC919" s="714"/>
      <c r="CD919" s="759"/>
      <c r="CE919" s="714"/>
      <c r="CF919" s="765"/>
      <c r="CG919" s="765"/>
      <c r="CH919" s="765"/>
      <c r="CI919" s="765"/>
      <c r="CJ919" s="765"/>
      <c r="CK919" s="765"/>
      <c r="CL919" s="714"/>
      <c r="CM919" s="714"/>
      <c r="CN919" s="714"/>
      <c r="CO919" s="714"/>
      <c r="CP919" s="714"/>
      <c r="CQ919" s="714"/>
      <c r="CR919" s="714"/>
      <c r="CS919" s="714"/>
      <c r="CT919" s="766"/>
      <c r="CU919" s="766"/>
      <c r="CV919" s="766"/>
    </row>
    <row r="920" ht="15.75" customHeight="1">
      <c r="A920" s="714"/>
      <c r="B920" s="760"/>
      <c r="C920" s="593"/>
      <c r="D920" s="593"/>
      <c r="E920" s="593"/>
      <c r="F920" s="593"/>
      <c r="G920" s="761"/>
      <c r="H920" s="761"/>
      <c r="I920" s="761"/>
      <c r="J920" s="761"/>
      <c r="K920" s="761"/>
      <c r="L920" s="761"/>
      <c r="M920" s="762"/>
      <c r="N920" s="714"/>
      <c r="O920" s="714"/>
      <c r="P920" s="714"/>
      <c r="Q920" s="714"/>
      <c r="R920" s="714"/>
      <c r="S920" s="714"/>
      <c r="T920" s="763"/>
      <c r="U920" s="714"/>
      <c r="V920" s="762"/>
      <c r="W920" s="714"/>
      <c r="X920" s="762"/>
      <c r="Y920" s="762"/>
      <c r="Z920" s="762"/>
      <c r="AA920" s="714"/>
      <c r="AB920" s="762"/>
      <c r="AC920" s="714"/>
      <c r="AD920" s="714"/>
      <c r="AE920" s="714"/>
      <c r="AF920" s="714"/>
      <c r="AG920" s="714"/>
      <c r="AH920" s="714"/>
      <c r="AI920" s="714"/>
      <c r="AJ920" s="714"/>
      <c r="AK920" s="714"/>
      <c r="AL920" s="761"/>
      <c r="AM920" s="762"/>
      <c r="AN920" s="762"/>
      <c r="AO920" s="761"/>
      <c r="AP920" s="761"/>
      <c r="AQ920" s="762"/>
      <c r="AR920" s="593"/>
      <c r="AS920" s="714"/>
      <c r="AT920" s="714"/>
      <c r="AU920" s="714"/>
      <c r="AV920" s="714"/>
      <c r="AW920" s="714"/>
      <c r="AX920" s="593"/>
      <c r="AY920" s="714"/>
      <c r="AZ920" s="714"/>
      <c r="BA920" s="714"/>
      <c r="BB920" s="714"/>
      <c r="BC920" s="714"/>
      <c r="BD920" s="593"/>
      <c r="BE920" s="714"/>
      <c r="BF920" s="714"/>
      <c r="BG920" s="714"/>
      <c r="BH920" s="714"/>
      <c r="BI920" s="714"/>
      <c r="BJ920" s="714"/>
      <c r="BK920" s="593"/>
      <c r="BL920" s="714"/>
      <c r="BM920" s="714"/>
      <c r="BN920" s="714"/>
      <c r="BO920" s="714"/>
      <c r="BP920" s="714"/>
      <c r="BQ920" s="593"/>
      <c r="BR920" s="593"/>
      <c r="BS920" s="714"/>
      <c r="BT920" s="714"/>
      <c r="BU920" s="714"/>
      <c r="BV920" s="714"/>
      <c r="BW920" s="593"/>
      <c r="BX920" s="714"/>
      <c r="BY920" s="714"/>
      <c r="BZ920" s="714"/>
      <c r="CA920" s="714"/>
      <c r="CB920" s="714"/>
      <c r="CC920" s="714"/>
      <c r="CD920" s="759"/>
      <c r="CE920" s="714"/>
      <c r="CF920" s="765"/>
      <c r="CG920" s="765"/>
      <c r="CH920" s="765"/>
      <c r="CI920" s="765"/>
      <c r="CJ920" s="765"/>
      <c r="CK920" s="765"/>
      <c r="CL920" s="714"/>
      <c r="CM920" s="714"/>
      <c r="CN920" s="714"/>
      <c r="CO920" s="714"/>
      <c r="CP920" s="714"/>
      <c r="CQ920" s="714"/>
      <c r="CR920" s="714"/>
      <c r="CS920" s="714"/>
      <c r="CT920" s="766"/>
      <c r="CU920" s="766"/>
      <c r="CV920" s="766"/>
    </row>
    <row r="921" ht="15.75" customHeight="1">
      <c r="A921" s="714"/>
      <c r="B921" s="760"/>
      <c r="C921" s="593"/>
      <c r="D921" s="593"/>
      <c r="E921" s="593"/>
      <c r="F921" s="593"/>
      <c r="G921" s="761"/>
      <c r="H921" s="761"/>
      <c r="I921" s="761"/>
      <c r="J921" s="761"/>
      <c r="K921" s="761"/>
      <c r="L921" s="761"/>
      <c r="M921" s="762"/>
      <c r="N921" s="714"/>
      <c r="O921" s="714"/>
      <c r="P921" s="714"/>
      <c r="Q921" s="714"/>
      <c r="R921" s="714"/>
      <c r="S921" s="714"/>
      <c r="T921" s="763"/>
      <c r="U921" s="714"/>
      <c r="V921" s="762"/>
      <c r="W921" s="714"/>
      <c r="X921" s="762"/>
      <c r="Y921" s="762"/>
      <c r="Z921" s="762"/>
      <c r="AA921" s="714"/>
      <c r="AB921" s="762"/>
      <c r="AC921" s="714"/>
      <c r="AD921" s="714"/>
      <c r="AE921" s="714"/>
      <c r="AF921" s="714"/>
      <c r="AG921" s="714"/>
      <c r="AH921" s="714"/>
      <c r="AI921" s="714"/>
      <c r="AJ921" s="714"/>
      <c r="AK921" s="714"/>
      <c r="AL921" s="761"/>
      <c r="AM921" s="762"/>
      <c r="AN921" s="762"/>
      <c r="AO921" s="761"/>
      <c r="AP921" s="761"/>
      <c r="AQ921" s="762"/>
      <c r="AR921" s="593"/>
      <c r="AS921" s="714"/>
      <c r="AT921" s="714"/>
      <c r="AU921" s="714"/>
      <c r="AV921" s="714"/>
      <c r="AW921" s="714"/>
      <c r="AX921" s="593"/>
      <c r="AY921" s="714"/>
      <c r="AZ921" s="714"/>
      <c r="BA921" s="714"/>
      <c r="BB921" s="714"/>
      <c r="BC921" s="714"/>
      <c r="BD921" s="593"/>
      <c r="BE921" s="714"/>
      <c r="BF921" s="714"/>
      <c r="BG921" s="714"/>
      <c r="BH921" s="714"/>
      <c r="BI921" s="714"/>
      <c r="BJ921" s="714"/>
      <c r="BK921" s="593"/>
      <c r="BL921" s="714"/>
      <c r="BM921" s="714"/>
      <c r="BN921" s="714"/>
      <c r="BO921" s="714"/>
      <c r="BP921" s="714"/>
      <c r="BQ921" s="593"/>
      <c r="BR921" s="593"/>
      <c r="BS921" s="714"/>
      <c r="BT921" s="714"/>
      <c r="BU921" s="714"/>
      <c r="BV921" s="714"/>
      <c r="BW921" s="593"/>
      <c r="BX921" s="714"/>
      <c r="BY921" s="714"/>
      <c r="BZ921" s="714"/>
      <c r="CA921" s="714"/>
      <c r="CB921" s="714"/>
      <c r="CC921" s="714"/>
      <c r="CD921" s="759"/>
      <c r="CE921" s="714"/>
      <c r="CF921" s="765"/>
      <c r="CG921" s="765"/>
      <c r="CH921" s="765"/>
      <c r="CI921" s="765"/>
      <c r="CJ921" s="765"/>
      <c r="CK921" s="765"/>
      <c r="CL921" s="714"/>
      <c r="CM921" s="714"/>
      <c r="CN921" s="714"/>
      <c r="CO921" s="714"/>
      <c r="CP921" s="714"/>
      <c r="CQ921" s="714"/>
      <c r="CR921" s="714"/>
      <c r="CS921" s="714"/>
      <c r="CT921" s="766"/>
      <c r="CU921" s="766"/>
      <c r="CV921" s="766"/>
    </row>
    <row r="922" ht="15.75" customHeight="1">
      <c r="A922" s="714"/>
      <c r="B922" s="760"/>
      <c r="C922" s="593"/>
      <c r="D922" s="593"/>
      <c r="E922" s="593"/>
      <c r="F922" s="593"/>
      <c r="G922" s="761"/>
      <c r="H922" s="761"/>
      <c r="I922" s="761"/>
      <c r="J922" s="761"/>
      <c r="K922" s="761"/>
      <c r="L922" s="761"/>
      <c r="M922" s="762"/>
      <c r="N922" s="714"/>
      <c r="O922" s="714"/>
      <c r="P922" s="714"/>
      <c r="Q922" s="714"/>
      <c r="R922" s="714"/>
      <c r="S922" s="714"/>
      <c r="T922" s="763"/>
      <c r="U922" s="714"/>
      <c r="V922" s="762"/>
      <c r="W922" s="714"/>
      <c r="X922" s="762"/>
      <c r="Y922" s="762"/>
      <c r="Z922" s="762"/>
      <c r="AA922" s="714"/>
      <c r="AB922" s="762"/>
      <c r="AC922" s="714"/>
      <c r="AD922" s="714"/>
      <c r="AE922" s="714"/>
      <c r="AF922" s="714"/>
      <c r="AG922" s="714"/>
      <c r="AH922" s="714"/>
      <c r="AI922" s="714"/>
      <c r="AJ922" s="714"/>
      <c r="AK922" s="714"/>
      <c r="AL922" s="761"/>
      <c r="AM922" s="762"/>
      <c r="AN922" s="762"/>
      <c r="AO922" s="761"/>
      <c r="AP922" s="761"/>
      <c r="AQ922" s="762"/>
      <c r="AR922" s="593"/>
      <c r="AS922" s="714"/>
      <c r="AT922" s="714"/>
      <c r="AU922" s="714"/>
      <c r="AV922" s="714"/>
      <c r="AW922" s="714"/>
      <c r="AX922" s="593"/>
      <c r="AY922" s="714"/>
      <c r="AZ922" s="714"/>
      <c r="BA922" s="714"/>
      <c r="BB922" s="714"/>
      <c r="BC922" s="714"/>
      <c r="BD922" s="593"/>
      <c r="BE922" s="714"/>
      <c r="BF922" s="714"/>
      <c r="BG922" s="714"/>
      <c r="BH922" s="714"/>
      <c r="BI922" s="714"/>
      <c r="BJ922" s="714"/>
      <c r="BK922" s="593"/>
      <c r="BL922" s="714"/>
      <c r="BM922" s="714"/>
      <c r="BN922" s="714"/>
      <c r="BO922" s="714"/>
      <c r="BP922" s="714"/>
      <c r="BQ922" s="593"/>
      <c r="BR922" s="593"/>
      <c r="BS922" s="714"/>
      <c r="BT922" s="714"/>
      <c r="BU922" s="714"/>
      <c r="BV922" s="714"/>
      <c r="BW922" s="593"/>
      <c r="BX922" s="714"/>
      <c r="BY922" s="714"/>
      <c r="BZ922" s="714"/>
      <c r="CA922" s="714"/>
      <c r="CB922" s="714"/>
      <c r="CC922" s="714"/>
      <c r="CD922" s="759"/>
      <c r="CE922" s="714"/>
      <c r="CF922" s="765"/>
      <c r="CG922" s="765"/>
      <c r="CH922" s="765"/>
      <c r="CI922" s="765"/>
      <c r="CJ922" s="765"/>
      <c r="CK922" s="765"/>
      <c r="CL922" s="714"/>
      <c r="CM922" s="714"/>
      <c r="CN922" s="714"/>
      <c r="CO922" s="714"/>
      <c r="CP922" s="714"/>
      <c r="CQ922" s="714"/>
      <c r="CR922" s="714"/>
      <c r="CS922" s="714"/>
      <c r="CT922" s="766"/>
      <c r="CU922" s="766"/>
      <c r="CV922" s="766"/>
    </row>
    <row r="923" ht="15.75" customHeight="1">
      <c r="A923" s="714"/>
      <c r="B923" s="760"/>
      <c r="C923" s="593"/>
      <c r="D923" s="593"/>
      <c r="E923" s="593"/>
      <c r="F923" s="593"/>
      <c r="G923" s="761"/>
      <c r="H923" s="761"/>
      <c r="I923" s="761"/>
      <c r="J923" s="761"/>
      <c r="K923" s="761"/>
      <c r="L923" s="761"/>
      <c r="M923" s="762"/>
      <c r="N923" s="714"/>
      <c r="O923" s="714"/>
      <c r="P923" s="714"/>
      <c r="Q923" s="714"/>
      <c r="R923" s="714"/>
      <c r="S923" s="714"/>
      <c r="T923" s="763"/>
      <c r="U923" s="714"/>
      <c r="V923" s="762"/>
      <c r="W923" s="714"/>
      <c r="X923" s="762"/>
      <c r="Y923" s="762"/>
      <c r="Z923" s="762"/>
      <c r="AA923" s="714"/>
      <c r="AB923" s="762"/>
      <c r="AC923" s="714"/>
      <c r="AD923" s="714"/>
      <c r="AE923" s="714"/>
      <c r="AF923" s="714"/>
      <c r="AG923" s="714"/>
      <c r="AH923" s="714"/>
      <c r="AI923" s="714"/>
      <c r="AJ923" s="714"/>
      <c r="AK923" s="714"/>
      <c r="AL923" s="761"/>
      <c r="AM923" s="762"/>
      <c r="AN923" s="762"/>
      <c r="AO923" s="761"/>
      <c r="AP923" s="761"/>
      <c r="AQ923" s="762"/>
      <c r="AR923" s="593"/>
      <c r="AS923" s="714"/>
      <c r="AT923" s="714"/>
      <c r="AU923" s="714"/>
      <c r="AV923" s="714"/>
      <c r="AW923" s="714"/>
      <c r="AX923" s="593"/>
      <c r="AY923" s="714"/>
      <c r="AZ923" s="714"/>
      <c r="BA923" s="714"/>
      <c r="BB923" s="714"/>
      <c r="BC923" s="714"/>
      <c r="BD923" s="593"/>
      <c r="BE923" s="714"/>
      <c r="BF923" s="714"/>
      <c r="BG923" s="714"/>
      <c r="BH923" s="714"/>
      <c r="BI923" s="714"/>
      <c r="BJ923" s="714"/>
      <c r="BK923" s="593"/>
      <c r="BL923" s="714"/>
      <c r="BM923" s="714"/>
      <c r="BN923" s="714"/>
      <c r="BO923" s="714"/>
      <c r="BP923" s="714"/>
      <c r="BQ923" s="593"/>
      <c r="BR923" s="593"/>
      <c r="BS923" s="714"/>
      <c r="BT923" s="714"/>
      <c r="BU923" s="714"/>
      <c r="BV923" s="714"/>
      <c r="BW923" s="593"/>
      <c r="BX923" s="714"/>
      <c r="BY923" s="714"/>
      <c r="BZ923" s="714"/>
      <c r="CA923" s="714"/>
      <c r="CB923" s="714"/>
      <c r="CC923" s="714"/>
      <c r="CD923" s="759"/>
      <c r="CE923" s="714"/>
      <c r="CF923" s="765"/>
      <c r="CG923" s="765"/>
      <c r="CH923" s="765"/>
      <c r="CI923" s="765"/>
      <c r="CJ923" s="765"/>
      <c r="CK923" s="765"/>
      <c r="CL923" s="714"/>
      <c r="CM923" s="714"/>
      <c r="CN923" s="714"/>
      <c r="CO923" s="714"/>
      <c r="CP923" s="714"/>
      <c r="CQ923" s="714"/>
      <c r="CR923" s="714"/>
      <c r="CS923" s="714"/>
      <c r="CT923" s="766"/>
      <c r="CU923" s="766"/>
      <c r="CV923" s="766"/>
    </row>
    <row r="924" ht="15.75" customHeight="1">
      <c r="A924" s="714"/>
      <c r="B924" s="760"/>
      <c r="C924" s="593"/>
      <c r="D924" s="593"/>
      <c r="E924" s="593"/>
      <c r="F924" s="593"/>
      <c r="G924" s="761"/>
      <c r="H924" s="761"/>
      <c r="I924" s="761"/>
      <c r="J924" s="761"/>
      <c r="K924" s="761"/>
      <c r="L924" s="761"/>
      <c r="M924" s="762"/>
      <c r="N924" s="714"/>
      <c r="O924" s="714"/>
      <c r="P924" s="714"/>
      <c r="Q924" s="714"/>
      <c r="R924" s="714"/>
      <c r="S924" s="714"/>
      <c r="T924" s="763"/>
      <c r="U924" s="714"/>
      <c r="V924" s="762"/>
      <c r="W924" s="714"/>
      <c r="X924" s="762"/>
      <c r="Y924" s="762"/>
      <c r="Z924" s="762"/>
      <c r="AA924" s="714"/>
      <c r="AB924" s="762"/>
      <c r="AC924" s="714"/>
      <c r="AD924" s="714"/>
      <c r="AE924" s="714"/>
      <c r="AF924" s="714"/>
      <c r="AG924" s="714"/>
      <c r="AH924" s="714"/>
      <c r="AI924" s="714"/>
      <c r="AJ924" s="714"/>
      <c r="AK924" s="714"/>
      <c r="AL924" s="761"/>
      <c r="AM924" s="762"/>
      <c r="AN924" s="762"/>
      <c r="AO924" s="761"/>
      <c r="AP924" s="761"/>
      <c r="AQ924" s="762"/>
      <c r="AR924" s="593"/>
      <c r="AS924" s="714"/>
      <c r="AT924" s="714"/>
      <c r="AU924" s="714"/>
      <c r="AV924" s="714"/>
      <c r="AW924" s="714"/>
      <c r="AX924" s="593"/>
      <c r="AY924" s="714"/>
      <c r="AZ924" s="714"/>
      <c r="BA924" s="714"/>
      <c r="BB924" s="714"/>
      <c r="BC924" s="714"/>
      <c r="BD924" s="593"/>
      <c r="BE924" s="714"/>
      <c r="BF924" s="714"/>
      <c r="BG924" s="714"/>
      <c r="BH924" s="714"/>
      <c r="BI924" s="714"/>
      <c r="BJ924" s="714"/>
      <c r="BK924" s="593"/>
      <c r="BL924" s="714"/>
      <c r="BM924" s="714"/>
      <c r="BN924" s="714"/>
      <c r="BO924" s="714"/>
      <c r="BP924" s="714"/>
      <c r="BQ924" s="593"/>
      <c r="BR924" s="593"/>
      <c r="BS924" s="714"/>
      <c r="BT924" s="714"/>
      <c r="BU924" s="714"/>
      <c r="BV924" s="714"/>
      <c r="BW924" s="593"/>
      <c r="BX924" s="714"/>
      <c r="BY924" s="714"/>
      <c r="BZ924" s="714"/>
      <c r="CA924" s="714"/>
      <c r="CB924" s="714"/>
      <c r="CC924" s="714"/>
      <c r="CD924" s="759"/>
      <c r="CE924" s="714"/>
      <c r="CF924" s="765"/>
      <c r="CG924" s="765"/>
      <c r="CH924" s="765"/>
      <c r="CI924" s="765"/>
      <c r="CJ924" s="765"/>
      <c r="CK924" s="765"/>
      <c r="CL924" s="714"/>
      <c r="CM924" s="714"/>
      <c r="CN924" s="714"/>
      <c r="CO924" s="714"/>
      <c r="CP924" s="714"/>
      <c r="CQ924" s="714"/>
      <c r="CR924" s="714"/>
      <c r="CS924" s="714"/>
      <c r="CT924" s="766"/>
      <c r="CU924" s="766"/>
      <c r="CV924" s="766"/>
    </row>
    <row r="925" ht="15.75" customHeight="1">
      <c r="A925" s="714"/>
      <c r="B925" s="760"/>
      <c r="C925" s="593"/>
      <c r="D925" s="593"/>
      <c r="E925" s="593"/>
      <c r="F925" s="593"/>
      <c r="G925" s="761"/>
      <c r="H925" s="761"/>
      <c r="I925" s="761"/>
      <c r="J925" s="761"/>
      <c r="K925" s="761"/>
      <c r="L925" s="761"/>
      <c r="M925" s="762"/>
      <c r="N925" s="714"/>
      <c r="O925" s="714"/>
      <c r="P925" s="714"/>
      <c r="Q925" s="714"/>
      <c r="R925" s="714"/>
      <c r="S925" s="714"/>
      <c r="T925" s="763"/>
      <c r="U925" s="714"/>
      <c r="V925" s="762"/>
      <c r="W925" s="714"/>
      <c r="X925" s="762"/>
      <c r="Y925" s="762"/>
      <c r="Z925" s="762"/>
      <c r="AA925" s="714"/>
      <c r="AB925" s="762"/>
      <c r="AC925" s="714"/>
      <c r="AD925" s="714"/>
      <c r="AE925" s="714"/>
      <c r="AF925" s="714"/>
      <c r="AG925" s="714"/>
      <c r="AH925" s="714"/>
      <c r="AI925" s="714"/>
      <c r="AJ925" s="714"/>
      <c r="AK925" s="714"/>
      <c r="AL925" s="761"/>
      <c r="AM925" s="762"/>
      <c r="AN925" s="762"/>
      <c r="AO925" s="761"/>
      <c r="AP925" s="761"/>
      <c r="AQ925" s="762"/>
      <c r="AR925" s="593"/>
      <c r="AS925" s="714"/>
      <c r="AT925" s="714"/>
      <c r="AU925" s="714"/>
      <c r="AV925" s="714"/>
      <c r="AW925" s="714"/>
      <c r="AX925" s="593"/>
      <c r="AY925" s="714"/>
      <c r="AZ925" s="714"/>
      <c r="BA925" s="714"/>
      <c r="BB925" s="714"/>
      <c r="BC925" s="714"/>
      <c r="BD925" s="593"/>
      <c r="BE925" s="714"/>
      <c r="BF925" s="714"/>
      <c r="BG925" s="714"/>
      <c r="BH925" s="714"/>
      <c r="BI925" s="714"/>
      <c r="BJ925" s="714"/>
      <c r="BK925" s="593"/>
      <c r="BL925" s="714"/>
      <c r="BM925" s="714"/>
      <c r="BN925" s="714"/>
      <c r="BO925" s="714"/>
      <c r="BP925" s="714"/>
      <c r="BQ925" s="593"/>
      <c r="BR925" s="593"/>
      <c r="BS925" s="714"/>
      <c r="BT925" s="714"/>
      <c r="BU925" s="714"/>
      <c r="BV925" s="714"/>
      <c r="BW925" s="593"/>
      <c r="BX925" s="714"/>
      <c r="BY925" s="714"/>
      <c r="BZ925" s="714"/>
      <c r="CA925" s="714"/>
      <c r="CB925" s="714"/>
      <c r="CC925" s="714"/>
      <c r="CD925" s="759"/>
      <c r="CE925" s="714"/>
      <c r="CF925" s="765"/>
      <c r="CG925" s="765"/>
      <c r="CH925" s="765"/>
      <c r="CI925" s="765"/>
      <c r="CJ925" s="765"/>
      <c r="CK925" s="765"/>
      <c r="CL925" s="714"/>
      <c r="CM925" s="714"/>
      <c r="CN925" s="714"/>
      <c r="CO925" s="714"/>
      <c r="CP925" s="714"/>
      <c r="CQ925" s="714"/>
      <c r="CR925" s="714"/>
      <c r="CS925" s="714"/>
      <c r="CT925" s="766"/>
      <c r="CU925" s="766"/>
      <c r="CV925" s="766"/>
    </row>
    <row r="926" ht="15.75" customHeight="1">
      <c r="A926" s="714"/>
      <c r="B926" s="760"/>
      <c r="C926" s="593"/>
      <c r="D926" s="593"/>
      <c r="E926" s="593"/>
      <c r="F926" s="593"/>
      <c r="G926" s="761"/>
      <c r="H926" s="761"/>
      <c r="I926" s="761"/>
      <c r="J926" s="761"/>
      <c r="K926" s="761"/>
      <c r="L926" s="761"/>
      <c r="M926" s="762"/>
      <c r="N926" s="714"/>
      <c r="O926" s="714"/>
      <c r="P926" s="714"/>
      <c r="Q926" s="714"/>
      <c r="R926" s="714"/>
      <c r="S926" s="714"/>
      <c r="T926" s="763"/>
      <c r="U926" s="714"/>
      <c r="V926" s="762"/>
      <c r="W926" s="714"/>
      <c r="X926" s="762"/>
      <c r="Y926" s="762"/>
      <c r="Z926" s="762"/>
      <c r="AA926" s="714"/>
      <c r="AB926" s="762"/>
      <c r="AC926" s="714"/>
      <c r="AD926" s="714"/>
      <c r="AE926" s="714"/>
      <c r="AF926" s="714"/>
      <c r="AG926" s="714"/>
      <c r="AH926" s="714"/>
      <c r="AI926" s="714"/>
      <c r="AJ926" s="714"/>
      <c r="AK926" s="714"/>
      <c r="AL926" s="761"/>
      <c r="AM926" s="762"/>
      <c r="AN926" s="762"/>
      <c r="AO926" s="761"/>
      <c r="AP926" s="761"/>
      <c r="AQ926" s="762"/>
      <c r="AR926" s="593"/>
      <c r="AS926" s="714"/>
      <c r="AT926" s="714"/>
      <c r="AU926" s="714"/>
      <c r="AV926" s="714"/>
      <c r="AW926" s="714"/>
      <c r="AX926" s="593"/>
      <c r="AY926" s="714"/>
      <c r="AZ926" s="714"/>
      <c r="BA926" s="714"/>
      <c r="BB926" s="714"/>
      <c r="BC926" s="714"/>
      <c r="BD926" s="593"/>
      <c r="BE926" s="714"/>
      <c r="BF926" s="714"/>
      <c r="BG926" s="714"/>
      <c r="BH926" s="714"/>
      <c r="BI926" s="714"/>
      <c r="BJ926" s="714"/>
      <c r="BK926" s="593"/>
      <c r="BL926" s="714"/>
      <c r="BM926" s="714"/>
      <c r="BN926" s="714"/>
      <c r="BO926" s="714"/>
      <c r="BP926" s="714"/>
      <c r="BQ926" s="593"/>
      <c r="BR926" s="593"/>
      <c r="BS926" s="714"/>
      <c r="BT926" s="714"/>
      <c r="BU926" s="714"/>
      <c r="BV926" s="714"/>
      <c r="BW926" s="593"/>
      <c r="BX926" s="714"/>
      <c r="BY926" s="714"/>
      <c r="BZ926" s="714"/>
      <c r="CA926" s="714"/>
      <c r="CB926" s="714"/>
      <c r="CC926" s="714"/>
      <c r="CD926" s="759"/>
      <c r="CE926" s="714"/>
      <c r="CF926" s="765"/>
      <c r="CG926" s="765"/>
      <c r="CH926" s="765"/>
      <c r="CI926" s="765"/>
      <c r="CJ926" s="765"/>
      <c r="CK926" s="765"/>
      <c r="CL926" s="714"/>
      <c r="CM926" s="714"/>
      <c r="CN926" s="714"/>
      <c r="CO926" s="714"/>
      <c r="CP926" s="714"/>
      <c r="CQ926" s="714"/>
      <c r="CR926" s="714"/>
      <c r="CS926" s="714"/>
      <c r="CT926" s="766"/>
      <c r="CU926" s="766"/>
      <c r="CV926" s="766"/>
    </row>
    <row r="927" ht="15.75" customHeight="1">
      <c r="A927" s="714"/>
      <c r="B927" s="760"/>
      <c r="C927" s="593"/>
      <c r="D927" s="593"/>
      <c r="E927" s="593"/>
      <c r="F927" s="593"/>
      <c r="G927" s="761"/>
      <c r="H927" s="761"/>
      <c r="I927" s="761"/>
      <c r="J927" s="761"/>
      <c r="K927" s="761"/>
      <c r="L927" s="761"/>
      <c r="M927" s="762"/>
      <c r="N927" s="714"/>
      <c r="O927" s="714"/>
      <c r="P927" s="714"/>
      <c r="Q927" s="714"/>
      <c r="R927" s="714"/>
      <c r="S927" s="714"/>
      <c r="T927" s="763"/>
      <c r="U927" s="714"/>
      <c r="V927" s="762"/>
      <c r="W927" s="714"/>
      <c r="X927" s="762"/>
      <c r="Y927" s="762"/>
      <c r="Z927" s="762"/>
      <c r="AA927" s="714"/>
      <c r="AB927" s="762"/>
      <c r="AC927" s="714"/>
      <c r="AD927" s="714"/>
      <c r="AE927" s="714"/>
      <c r="AF927" s="714"/>
      <c r="AG927" s="714"/>
      <c r="AH927" s="714"/>
      <c r="AI927" s="714"/>
      <c r="AJ927" s="714"/>
      <c r="AK927" s="714"/>
      <c r="AL927" s="761"/>
      <c r="AM927" s="762"/>
      <c r="AN927" s="762"/>
      <c r="AO927" s="761"/>
      <c r="AP927" s="761"/>
      <c r="AQ927" s="762"/>
      <c r="AR927" s="593"/>
      <c r="AS927" s="714"/>
      <c r="AT927" s="714"/>
      <c r="AU927" s="714"/>
      <c r="AV927" s="714"/>
      <c r="AW927" s="714"/>
      <c r="AX927" s="593"/>
      <c r="AY927" s="714"/>
      <c r="AZ927" s="714"/>
      <c r="BA927" s="714"/>
      <c r="BB927" s="714"/>
      <c r="BC927" s="714"/>
      <c r="BD927" s="593"/>
      <c r="BE927" s="714"/>
      <c r="BF927" s="714"/>
      <c r="BG927" s="714"/>
      <c r="BH927" s="714"/>
      <c r="BI927" s="714"/>
      <c r="BJ927" s="714"/>
      <c r="BK927" s="593"/>
      <c r="BL927" s="714"/>
      <c r="BM927" s="714"/>
      <c r="BN927" s="714"/>
      <c r="BO927" s="714"/>
      <c r="BP927" s="714"/>
      <c r="BQ927" s="593"/>
      <c r="BR927" s="593"/>
      <c r="BS927" s="714"/>
      <c r="BT927" s="714"/>
      <c r="BU927" s="714"/>
      <c r="BV927" s="714"/>
      <c r="BW927" s="593"/>
      <c r="BX927" s="714"/>
      <c r="BY927" s="714"/>
      <c r="BZ927" s="714"/>
      <c r="CA927" s="714"/>
      <c r="CB927" s="714"/>
      <c r="CC927" s="714"/>
      <c r="CD927" s="759"/>
      <c r="CE927" s="714"/>
      <c r="CF927" s="765"/>
      <c r="CG927" s="765"/>
      <c r="CH927" s="765"/>
      <c r="CI927" s="765"/>
      <c r="CJ927" s="765"/>
      <c r="CK927" s="765"/>
      <c r="CL927" s="714"/>
      <c r="CM927" s="714"/>
      <c r="CN927" s="714"/>
      <c r="CO927" s="714"/>
      <c r="CP927" s="714"/>
      <c r="CQ927" s="714"/>
      <c r="CR927" s="714"/>
      <c r="CS927" s="714"/>
      <c r="CT927" s="766"/>
      <c r="CU927" s="766"/>
      <c r="CV927" s="766"/>
    </row>
    <row r="928" ht="15.75" customHeight="1">
      <c r="A928" s="714"/>
      <c r="B928" s="760"/>
      <c r="C928" s="593"/>
      <c r="D928" s="593"/>
      <c r="E928" s="593"/>
      <c r="F928" s="593"/>
      <c r="G928" s="761"/>
      <c r="H928" s="761"/>
      <c r="I928" s="761"/>
      <c r="J928" s="761"/>
      <c r="K928" s="761"/>
      <c r="L928" s="761"/>
      <c r="M928" s="762"/>
      <c r="N928" s="714"/>
      <c r="O928" s="714"/>
      <c r="P928" s="714"/>
      <c r="Q928" s="714"/>
      <c r="R928" s="714"/>
      <c r="S928" s="714"/>
      <c r="T928" s="763"/>
      <c r="U928" s="714"/>
      <c r="V928" s="762"/>
      <c r="W928" s="714"/>
      <c r="X928" s="762"/>
      <c r="Y928" s="762"/>
      <c r="Z928" s="762"/>
      <c r="AA928" s="714"/>
      <c r="AB928" s="762"/>
      <c r="AC928" s="714"/>
      <c r="AD928" s="714"/>
      <c r="AE928" s="714"/>
      <c r="AF928" s="714"/>
      <c r="AG928" s="714"/>
      <c r="AH928" s="714"/>
      <c r="AI928" s="714"/>
      <c r="AJ928" s="714"/>
      <c r="AK928" s="714"/>
      <c r="AL928" s="761"/>
      <c r="AM928" s="762"/>
      <c r="AN928" s="762"/>
      <c r="AO928" s="761"/>
      <c r="AP928" s="761"/>
      <c r="AQ928" s="762"/>
      <c r="AR928" s="593"/>
      <c r="AS928" s="714"/>
      <c r="AT928" s="714"/>
      <c r="AU928" s="714"/>
      <c r="AV928" s="714"/>
      <c r="AW928" s="714"/>
      <c r="AX928" s="593"/>
      <c r="AY928" s="714"/>
      <c r="AZ928" s="714"/>
      <c r="BA928" s="714"/>
      <c r="BB928" s="714"/>
      <c r="BC928" s="714"/>
      <c r="BD928" s="593"/>
      <c r="BE928" s="714"/>
      <c r="BF928" s="714"/>
      <c r="BG928" s="714"/>
      <c r="BH928" s="714"/>
      <c r="BI928" s="714"/>
      <c r="BJ928" s="714"/>
      <c r="BK928" s="593"/>
      <c r="BL928" s="714"/>
      <c r="BM928" s="714"/>
      <c r="BN928" s="714"/>
      <c r="BO928" s="714"/>
      <c r="BP928" s="714"/>
      <c r="BQ928" s="593"/>
      <c r="BR928" s="593"/>
      <c r="BS928" s="714"/>
      <c r="BT928" s="714"/>
      <c r="BU928" s="714"/>
      <c r="BV928" s="714"/>
      <c r="BW928" s="593"/>
      <c r="BX928" s="714"/>
      <c r="BY928" s="714"/>
      <c r="BZ928" s="714"/>
      <c r="CA928" s="714"/>
      <c r="CB928" s="714"/>
      <c r="CC928" s="714"/>
      <c r="CD928" s="759"/>
      <c r="CE928" s="714"/>
      <c r="CF928" s="765"/>
      <c r="CG928" s="765"/>
      <c r="CH928" s="765"/>
      <c r="CI928" s="765"/>
      <c r="CJ928" s="765"/>
      <c r="CK928" s="765"/>
      <c r="CL928" s="714"/>
      <c r="CM928" s="714"/>
      <c r="CN928" s="714"/>
      <c r="CO928" s="714"/>
      <c r="CP928" s="714"/>
      <c r="CQ928" s="714"/>
      <c r="CR928" s="714"/>
      <c r="CS928" s="714"/>
      <c r="CT928" s="766"/>
      <c r="CU928" s="766"/>
      <c r="CV928" s="766"/>
    </row>
    <row r="929" ht="15.75" customHeight="1">
      <c r="A929" s="714"/>
      <c r="B929" s="760"/>
      <c r="C929" s="593"/>
      <c r="D929" s="593"/>
      <c r="E929" s="593"/>
      <c r="F929" s="593"/>
      <c r="G929" s="761"/>
      <c r="H929" s="761"/>
      <c r="I929" s="761"/>
      <c r="J929" s="761"/>
      <c r="K929" s="761"/>
      <c r="L929" s="761"/>
      <c r="M929" s="762"/>
      <c r="N929" s="714"/>
      <c r="O929" s="714"/>
      <c r="P929" s="714"/>
      <c r="Q929" s="714"/>
      <c r="R929" s="714"/>
      <c r="S929" s="714"/>
      <c r="T929" s="763"/>
      <c r="U929" s="714"/>
      <c r="V929" s="762"/>
      <c r="W929" s="714"/>
      <c r="X929" s="762"/>
      <c r="Y929" s="762"/>
      <c r="Z929" s="762"/>
      <c r="AA929" s="714"/>
      <c r="AB929" s="762"/>
      <c r="AC929" s="714"/>
      <c r="AD929" s="714"/>
      <c r="AE929" s="714"/>
      <c r="AF929" s="714"/>
      <c r="AG929" s="714"/>
      <c r="AH929" s="714"/>
      <c r="AI929" s="714"/>
      <c r="AJ929" s="714"/>
      <c r="AK929" s="714"/>
      <c r="AL929" s="761"/>
      <c r="AM929" s="762"/>
      <c r="AN929" s="762"/>
      <c r="AO929" s="761"/>
      <c r="AP929" s="761"/>
      <c r="AQ929" s="762"/>
      <c r="AR929" s="593"/>
      <c r="AS929" s="714"/>
      <c r="AT929" s="714"/>
      <c r="AU929" s="714"/>
      <c r="AV929" s="714"/>
      <c r="AW929" s="714"/>
      <c r="AX929" s="593"/>
      <c r="AY929" s="714"/>
      <c r="AZ929" s="714"/>
      <c r="BA929" s="714"/>
      <c r="BB929" s="714"/>
      <c r="BC929" s="714"/>
      <c r="BD929" s="593"/>
      <c r="BE929" s="714"/>
      <c r="BF929" s="714"/>
      <c r="BG929" s="714"/>
      <c r="BH929" s="714"/>
      <c r="BI929" s="714"/>
      <c r="BJ929" s="714"/>
      <c r="BK929" s="593"/>
      <c r="BL929" s="714"/>
      <c r="BM929" s="714"/>
      <c r="BN929" s="714"/>
      <c r="BO929" s="714"/>
      <c r="BP929" s="714"/>
      <c r="BQ929" s="593"/>
      <c r="BR929" s="593"/>
      <c r="BS929" s="714"/>
      <c r="BT929" s="714"/>
      <c r="BU929" s="714"/>
      <c r="BV929" s="714"/>
      <c r="BW929" s="593"/>
      <c r="BX929" s="714"/>
      <c r="BY929" s="714"/>
      <c r="BZ929" s="714"/>
      <c r="CA929" s="714"/>
      <c r="CB929" s="714"/>
      <c r="CC929" s="714"/>
      <c r="CD929" s="759"/>
      <c r="CE929" s="714"/>
      <c r="CF929" s="765"/>
      <c r="CG929" s="765"/>
      <c r="CH929" s="765"/>
      <c r="CI929" s="765"/>
      <c r="CJ929" s="765"/>
      <c r="CK929" s="765"/>
      <c r="CL929" s="714"/>
      <c r="CM929" s="714"/>
      <c r="CN929" s="714"/>
      <c r="CO929" s="714"/>
      <c r="CP929" s="714"/>
      <c r="CQ929" s="714"/>
      <c r="CR929" s="714"/>
      <c r="CS929" s="714"/>
      <c r="CT929" s="766"/>
      <c r="CU929" s="766"/>
      <c r="CV929" s="766"/>
    </row>
    <row r="930" ht="15.75" customHeight="1">
      <c r="A930" s="714"/>
      <c r="B930" s="760"/>
      <c r="C930" s="593"/>
      <c r="D930" s="593"/>
      <c r="E930" s="593"/>
      <c r="F930" s="593"/>
      <c r="G930" s="761"/>
      <c r="H930" s="761"/>
      <c r="I930" s="761"/>
      <c r="J930" s="761"/>
      <c r="K930" s="761"/>
      <c r="L930" s="761"/>
      <c r="M930" s="762"/>
      <c r="N930" s="714"/>
      <c r="O930" s="714"/>
      <c r="P930" s="714"/>
      <c r="Q930" s="714"/>
      <c r="R930" s="714"/>
      <c r="S930" s="714"/>
      <c r="T930" s="763"/>
      <c r="U930" s="714"/>
      <c r="V930" s="762"/>
      <c r="W930" s="714"/>
      <c r="X930" s="762"/>
      <c r="Y930" s="762"/>
      <c r="Z930" s="762"/>
      <c r="AA930" s="714"/>
      <c r="AB930" s="762"/>
      <c r="AC930" s="714"/>
      <c r="AD930" s="714"/>
      <c r="AE930" s="714"/>
      <c r="AF930" s="714"/>
      <c r="AG930" s="714"/>
      <c r="AH930" s="714"/>
      <c r="AI930" s="714"/>
      <c r="AJ930" s="714"/>
      <c r="AK930" s="714"/>
      <c r="AL930" s="761"/>
      <c r="AM930" s="762"/>
      <c r="AN930" s="762"/>
      <c r="AO930" s="761"/>
      <c r="AP930" s="761"/>
      <c r="AQ930" s="762"/>
      <c r="AR930" s="593"/>
      <c r="AS930" s="714"/>
      <c r="AT930" s="714"/>
      <c r="AU930" s="714"/>
      <c r="AV930" s="714"/>
      <c r="AW930" s="714"/>
      <c r="AX930" s="593"/>
      <c r="AY930" s="714"/>
      <c r="AZ930" s="714"/>
      <c r="BA930" s="714"/>
      <c r="BB930" s="714"/>
      <c r="BC930" s="714"/>
      <c r="BD930" s="593"/>
      <c r="BE930" s="714"/>
      <c r="BF930" s="714"/>
      <c r="BG930" s="714"/>
      <c r="BH930" s="714"/>
      <c r="BI930" s="714"/>
      <c r="BJ930" s="714"/>
      <c r="BK930" s="593"/>
      <c r="BL930" s="714"/>
      <c r="BM930" s="714"/>
      <c r="BN930" s="714"/>
      <c r="BO930" s="714"/>
      <c r="BP930" s="714"/>
      <c r="BQ930" s="593"/>
      <c r="BR930" s="593"/>
      <c r="BS930" s="714"/>
      <c r="BT930" s="714"/>
      <c r="BU930" s="714"/>
      <c r="BV930" s="714"/>
      <c r="BW930" s="593"/>
      <c r="BX930" s="714"/>
      <c r="BY930" s="714"/>
      <c r="BZ930" s="714"/>
      <c r="CA930" s="714"/>
      <c r="CB930" s="714"/>
      <c r="CC930" s="714"/>
      <c r="CD930" s="759"/>
      <c r="CE930" s="714"/>
      <c r="CF930" s="765"/>
      <c r="CG930" s="765"/>
      <c r="CH930" s="765"/>
      <c r="CI930" s="765"/>
      <c r="CJ930" s="765"/>
      <c r="CK930" s="765"/>
      <c r="CL930" s="714"/>
      <c r="CM930" s="714"/>
      <c r="CN930" s="714"/>
      <c r="CO930" s="714"/>
      <c r="CP930" s="714"/>
      <c r="CQ930" s="714"/>
      <c r="CR930" s="714"/>
      <c r="CS930" s="714"/>
      <c r="CT930" s="766"/>
      <c r="CU930" s="766"/>
      <c r="CV930" s="766"/>
    </row>
    <row r="931" ht="15.75" customHeight="1">
      <c r="A931" s="714"/>
      <c r="B931" s="760"/>
      <c r="C931" s="593"/>
      <c r="D931" s="593"/>
      <c r="E931" s="593"/>
      <c r="F931" s="593"/>
      <c r="G931" s="761"/>
      <c r="H931" s="761"/>
      <c r="I931" s="761"/>
      <c r="J931" s="761"/>
      <c r="K931" s="761"/>
      <c r="L931" s="761"/>
      <c r="M931" s="762"/>
      <c r="N931" s="714"/>
      <c r="O931" s="714"/>
      <c r="P931" s="714"/>
      <c r="Q931" s="714"/>
      <c r="R931" s="714"/>
      <c r="S931" s="714"/>
      <c r="T931" s="763"/>
      <c r="U931" s="714"/>
      <c r="V931" s="762"/>
      <c r="W931" s="714"/>
      <c r="X931" s="762"/>
      <c r="Y931" s="762"/>
      <c r="Z931" s="762"/>
      <c r="AA931" s="714"/>
      <c r="AB931" s="762"/>
      <c r="AC931" s="714"/>
      <c r="AD931" s="714"/>
      <c r="AE931" s="714"/>
      <c r="AF931" s="714"/>
      <c r="AG931" s="714"/>
      <c r="AH931" s="714"/>
      <c r="AI931" s="714"/>
      <c r="AJ931" s="714"/>
      <c r="AK931" s="714"/>
      <c r="AL931" s="761"/>
      <c r="AM931" s="762"/>
      <c r="AN931" s="762"/>
      <c r="AO931" s="761"/>
      <c r="AP931" s="761"/>
      <c r="AQ931" s="762"/>
      <c r="AR931" s="593"/>
      <c r="AS931" s="714"/>
      <c r="AT931" s="714"/>
      <c r="AU931" s="714"/>
      <c r="AV931" s="714"/>
      <c r="AW931" s="714"/>
      <c r="AX931" s="593"/>
      <c r="AY931" s="714"/>
      <c r="AZ931" s="714"/>
      <c r="BA931" s="714"/>
      <c r="BB931" s="714"/>
      <c r="BC931" s="714"/>
      <c r="BD931" s="593"/>
      <c r="BE931" s="714"/>
      <c r="BF931" s="714"/>
      <c r="BG931" s="714"/>
      <c r="BH931" s="714"/>
      <c r="BI931" s="714"/>
      <c r="BJ931" s="714"/>
      <c r="BK931" s="593"/>
      <c r="BL931" s="714"/>
      <c r="BM931" s="714"/>
      <c r="BN931" s="714"/>
      <c r="BO931" s="714"/>
      <c r="BP931" s="714"/>
      <c r="BQ931" s="593"/>
      <c r="BR931" s="593"/>
      <c r="BS931" s="714"/>
      <c r="BT931" s="714"/>
      <c r="BU931" s="714"/>
      <c r="BV931" s="714"/>
      <c r="BW931" s="593"/>
      <c r="BX931" s="714"/>
      <c r="BY931" s="714"/>
      <c r="BZ931" s="714"/>
      <c r="CA931" s="714"/>
      <c r="CB931" s="714"/>
      <c r="CC931" s="714"/>
      <c r="CD931" s="759"/>
      <c r="CE931" s="714"/>
      <c r="CF931" s="765"/>
      <c r="CG931" s="765"/>
      <c r="CH931" s="765"/>
      <c r="CI931" s="765"/>
      <c r="CJ931" s="765"/>
      <c r="CK931" s="765"/>
      <c r="CL931" s="714"/>
      <c r="CM931" s="714"/>
      <c r="CN931" s="714"/>
      <c r="CO931" s="714"/>
      <c r="CP931" s="714"/>
      <c r="CQ931" s="714"/>
      <c r="CR931" s="714"/>
      <c r="CS931" s="714"/>
      <c r="CT931" s="766"/>
      <c r="CU931" s="766"/>
      <c r="CV931" s="766"/>
    </row>
    <row r="932" ht="15.75" customHeight="1">
      <c r="A932" s="714"/>
      <c r="B932" s="760"/>
      <c r="C932" s="593"/>
      <c r="D932" s="593"/>
      <c r="E932" s="593"/>
      <c r="F932" s="593"/>
      <c r="G932" s="761"/>
      <c r="H932" s="761"/>
      <c r="I932" s="761"/>
      <c r="J932" s="761"/>
      <c r="K932" s="761"/>
      <c r="L932" s="761"/>
      <c r="M932" s="762"/>
      <c r="N932" s="714"/>
      <c r="O932" s="714"/>
      <c r="P932" s="714"/>
      <c r="Q932" s="714"/>
      <c r="R932" s="714"/>
      <c r="S932" s="714"/>
      <c r="T932" s="763"/>
      <c r="U932" s="714"/>
      <c r="V932" s="762"/>
      <c r="W932" s="714"/>
      <c r="X932" s="762"/>
      <c r="Y932" s="762"/>
      <c r="Z932" s="762"/>
      <c r="AA932" s="714"/>
      <c r="AB932" s="762"/>
      <c r="AC932" s="714"/>
      <c r="AD932" s="714"/>
      <c r="AE932" s="714"/>
      <c r="AF932" s="714"/>
      <c r="AG932" s="714"/>
      <c r="AH932" s="714"/>
      <c r="AI932" s="714"/>
      <c r="AJ932" s="714"/>
      <c r="AK932" s="714"/>
      <c r="AL932" s="761"/>
      <c r="AM932" s="762"/>
      <c r="AN932" s="762"/>
      <c r="AO932" s="761"/>
      <c r="AP932" s="761"/>
      <c r="AQ932" s="762"/>
      <c r="AR932" s="593"/>
      <c r="AS932" s="714"/>
      <c r="AT932" s="714"/>
      <c r="AU932" s="714"/>
      <c r="AV932" s="714"/>
      <c r="AW932" s="714"/>
      <c r="AX932" s="593"/>
      <c r="AY932" s="714"/>
      <c r="AZ932" s="714"/>
      <c r="BA932" s="714"/>
      <c r="BB932" s="714"/>
      <c r="BC932" s="714"/>
      <c r="BD932" s="593"/>
      <c r="BE932" s="714"/>
      <c r="BF932" s="714"/>
      <c r="BG932" s="714"/>
      <c r="BH932" s="714"/>
      <c r="BI932" s="714"/>
      <c r="BJ932" s="714"/>
      <c r="BK932" s="593"/>
      <c r="BL932" s="714"/>
      <c r="BM932" s="714"/>
      <c r="BN932" s="714"/>
      <c r="BO932" s="714"/>
      <c r="BP932" s="714"/>
      <c r="BQ932" s="593"/>
      <c r="BR932" s="593"/>
      <c r="BS932" s="714"/>
      <c r="BT932" s="714"/>
      <c r="BU932" s="714"/>
      <c r="BV932" s="714"/>
      <c r="BW932" s="593"/>
      <c r="BX932" s="714"/>
      <c r="BY932" s="714"/>
      <c r="BZ932" s="714"/>
      <c r="CA932" s="714"/>
      <c r="CB932" s="714"/>
      <c r="CC932" s="714"/>
      <c r="CD932" s="759"/>
      <c r="CE932" s="714"/>
      <c r="CF932" s="765"/>
      <c r="CG932" s="765"/>
      <c r="CH932" s="765"/>
      <c r="CI932" s="765"/>
      <c r="CJ932" s="765"/>
      <c r="CK932" s="765"/>
      <c r="CL932" s="714"/>
      <c r="CM932" s="714"/>
      <c r="CN932" s="714"/>
      <c r="CO932" s="714"/>
      <c r="CP932" s="714"/>
      <c r="CQ932" s="714"/>
      <c r="CR932" s="714"/>
      <c r="CS932" s="714"/>
      <c r="CT932" s="766"/>
      <c r="CU932" s="766"/>
      <c r="CV932" s="766"/>
    </row>
    <row r="933" ht="15.75" customHeight="1">
      <c r="A933" s="714"/>
      <c r="B933" s="760"/>
      <c r="C933" s="593"/>
      <c r="D933" s="593"/>
      <c r="E933" s="593"/>
      <c r="F933" s="593"/>
      <c r="G933" s="761"/>
      <c r="H933" s="761"/>
      <c r="I933" s="761"/>
      <c r="J933" s="761"/>
      <c r="K933" s="761"/>
      <c r="L933" s="761"/>
      <c r="M933" s="762"/>
      <c r="N933" s="714"/>
      <c r="O933" s="714"/>
      <c r="P933" s="714"/>
      <c r="Q933" s="714"/>
      <c r="R933" s="714"/>
      <c r="S933" s="714"/>
      <c r="T933" s="763"/>
      <c r="U933" s="714"/>
      <c r="V933" s="762"/>
      <c r="W933" s="714"/>
      <c r="X933" s="762"/>
      <c r="Y933" s="762"/>
      <c r="Z933" s="762"/>
      <c r="AA933" s="714"/>
      <c r="AB933" s="762"/>
      <c r="AC933" s="714"/>
      <c r="AD933" s="714"/>
      <c r="AE933" s="714"/>
      <c r="AF933" s="714"/>
      <c r="AG933" s="714"/>
      <c r="AH933" s="714"/>
      <c r="AI933" s="714"/>
      <c r="AJ933" s="714"/>
      <c r="AK933" s="714"/>
      <c r="AL933" s="761"/>
      <c r="AM933" s="762"/>
      <c r="AN933" s="762"/>
      <c r="AO933" s="761"/>
      <c r="AP933" s="761"/>
      <c r="AQ933" s="762"/>
      <c r="AR933" s="593"/>
      <c r="AS933" s="714"/>
      <c r="AT933" s="714"/>
      <c r="AU933" s="714"/>
      <c r="AV933" s="714"/>
      <c r="AW933" s="714"/>
      <c r="AX933" s="593"/>
      <c r="AY933" s="714"/>
      <c r="AZ933" s="714"/>
      <c r="BA933" s="714"/>
      <c r="BB933" s="714"/>
      <c r="BC933" s="714"/>
      <c r="BD933" s="593"/>
      <c r="BE933" s="714"/>
      <c r="BF933" s="714"/>
      <c r="BG933" s="714"/>
      <c r="BH933" s="714"/>
      <c r="BI933" s="714"/>
      <c r="BJ933" s="714"/>
      <c r="BK933" s="593"/>
      <c r="BL933" s="714"/>
      <c r="BM933" s="714"/>
      <c r="BN933" s="714"/>
      <c r="BO933" s="714"/>
      <c r="BP933" s="714"/>
      <c r="BQ933" s="593"/>
      <c r="BR933" s="593"/>
      <c r="BS933" s="714"/>
      <c r="BT933" s="714"/>
      <c r="BU933" s="714"/>
      <c r="BV933" s="714"/>
      <c r="BW933" s="593"/>
      <c r="BX933" s="714"/>
      <c r="BY933" s="714"/>
      <c r="BZ933" s="714"/>
      <c r="CA933" s="714"/>
      <c r="CB933" s="714"/>
      <c r="CC933" s="714"/>
      <c r="CD933" s="759"/>
      <c r="CE933" s="714"/>
      <c r="CF933" s="765"/>
      <c r="CG933" s="765"/>
      <c r="CH933" s="765"/>
      <c r="CI933" s="765"/>
      <c r="CJ933" s="765"/>
      <c r="CK933" s="765"/>
      <c r="CL933" s="714"/>
      <c r="CM933" s="714"/>
      <c r="CN933" s="714"/>
      <c r="CO933" s="714"/>
      <c r="CP933" s="714"/>
      <c r="CQ933" s="714"/>
      <c r="CR933" s="714"/>
      <c r="CS933" s="714"/>
      <c r="CT933" s="766"/>
      <c r="CU933" s="766"/>
      <c r="CV933" s="766"/>
    </row>
    <row r="934" ht="15.75" customHeight="1">
      <c r="A934" s="714"/>
      <c r="B934" s="760"/>
      <c r="C934" s="593"/>
      <c r="D934" s="593"/>
      <c r="E934" s="593"/>
      <c r="F934" s="593"/>
      <c r="G934" s="761"/>
      <c r="H934" s="761"/>
      <c r="I934" s="761"/>
      <c r="J934" s="761"/>
      <c r="K934" s="761"/>
      <c r="L934" s="761"/>
      <c r="M934" s="762"/>
      <c r="N934" s="714"/>
      <c r="O934" s="714"/>
      <c r="P934" s="714"/>
      <c r="Q934" s="714"/>
      <c r="R934" s="714"/>
      <c r="S934" s="714"/>
      <c r="T934" s="763"/>
      <c r="U934" s="714"/>
      <c r="V934" s="762"/>
      <c r="W934" s="714"/>
      <c r="X934" s="762"/>
      <c r="Y934" s="762"/>
      <c r="Z934" s="762"/>
      <c r="AA934" s="714"/>
      <c r="AB934" s="762"/>
      <c r="AC934" s="714"/>
      <c r="AD934" s="714"/>
      <c r="AE934" s="714"/>
      <c r="AF934" s="714"/>
      <c r="AG934" s="714"/>
      <c r="AH934" s="714"/>
      <c r="AI934" s="714"/>
      <c r="AJ934" s="714"/>
      <c r="AK934" s="714"/>
      <c r="AL934" s="761"/>
      <c r="AM934" s="762"/>
      <c r="AN934" s="762"/>
      <c r="AO934" s="761"/>
      <c r="AP934" s="761"/>
      <c r="AQ934" s="762"/>
      <c r="AR934" s="593"/>
      <c r="AS934" s="714"/>
      <c r="AT934" s="714"/>
      <c r="AU934" s="714"/>
      <c r="AV934" s="714"/>
      <c r="AW934" s="714"/>
      <c r="AX934" s="593"/>
      <c r="AY934" s="714"/>
      <c r="AZ934" s="714"/>
      <c r="BA934" s="714"/>
      <c r="BB934" s="714"/>
      <c r="BC934" s="714"/>
      <c r="BD934" s="593"/>
      <c r="BE934" s="714"/>
      <c r="BF934" s="714"/>
      <c r="BG934" s="714"/>
      <c r="BH934" s="714"/>
      <c r="BI934" s="714"/>
      <c r="BJ934" s="714"/>
      <c r="BK934" s="593"/>
      <c r="BL934" s="714"/>
      <c r="BM934" s="714"/>
      <c r="BN934" s="714"/>
      <c r="BO934" s="714"/>
      <c r="BP934" s="714"/>
      <c r="BQ934" s="593"/>
      <c r="BR934" s="593"/>
      <c r="BS934" s="714"/>
      <c r="BT934" s="714"/>
      <c r="BU934" s="714"/>
      <c r="BV934" s="714"/>
      <c r="BW934" s="593"/>
      <c r="BX934" s="714"/>
      <c r="BY934" s="714"/>
      <c r="BZ934" s="714"/>
      <c r="CA934" s="714"/>
      <c r="CB934" s="714"/>
      <c r="CC934" s="714"/>
      <c r="CD934" s="759"/>
      <c r="CE934" s="714"/>
      <c r="CF934" s="765"/>
      <c r="CG934" s="765"/>
      <c r="CH934" s="765"/>
      <c r="CI934" s="765"/>
      <c r="CJ934" s="765"/>
      <c r="CK934" s="765"/>
      <c r="CL934" s="714"/>
      <c r="CM934" s="714"/>
      <c r="CN934" s="714"/>
      <c r="CO934" s="714"/>
      <c r="CP934" s="714"/>
      <c r="CQ934" s="714"/>
      <c r="CR934" s="714"/>
      <c r="CS934" s="714"/>
      <c r="CT934" s="766"/>
      <c r="CU934" s="766"/>
      <c r="CV934" s="766"/>
    </row>
    <row r="935" ht="15.75" customHeight="1">
      <c r="A935" s="714"/>
      <c r="B935" s="760"/>
      <c r="C935" s="593"/>
      <c r="D935" s="593"/>
      <c r="E935" s="593"/>
      <c r="F935" s="593"/>
      <c r="G935" s="761"/>
      <c r="H935" s="761"/>
      <c r="I935" s="761"/>
      <c r="J935" s="761"/>
      <c r="K935" s="761"/>
      <c r="L935" s="761"/>
      <c r="M935" s="762"/>
      <c r="N935" s="714"/>
      <c r="O935" s="714"/>
      <c r="P935" s="714"/>
      <c r="Q935" s="714"/>
      <c r="R935" s="714"/>
      <c r="S935" s="714"/>
      <c r="T935" s="763"/>
      <c r="U935" s="714"/>
      <c r="V935" s="762"/>
      <c r="W935" s="714"/>
      <c r="X935" s="762"/>
      <c r="Y935" s="762"/>
      <c r="Z935" s="762"/>
      <c r="AA935" s="714"/>
      <c r="AB935" s="762"/>
      <c r="AC935" s="714"/>
      <c r="AD935" s="714"/>
      <c r="AE935" s="714"/>
      <c r="AF935" s="714"/>
      <c r="AG935" s="714"/>
      <c r="AH935" s="714"/>
      <c r="AI935" s="714"/>
      <c r="AJ935" s="714"/>
      <c r="AK935" s="714"/>
      <c r="AL935" s="761"/>
      <c r="AM935" s="762"/>
      <c r="AN935" s="762"/>
      <c r="AO935" s="761"/>
      <c r="AP935" s="761"/>
      <c r="AQ935" s="762"/>
      <c r="AR935" s="593"/>
      <c r="AS935" s="714"/>
      <c r="AT935" s="714"/>
      <c r="AU935" s="714"/>
      <c r="AV935" s="714"/>
      <c r="AW935" s="714"/>
      <c r="AX935" s="593"/>
      <c r="AY935" s="714"/>
      <c r="AZ935" s="714"/>
      <c r="BA935" s="714"/>
      <c r="BB935" s="714"/>
      <c r="BC935" s="714"/>
      <c r="BD935" s="593"/>
      <c r="BE935" s="714"/>
      <c r="BF935" s="714"/>
      <c r="BG935" s="714"/>
      <c r="BH935" s="714"/>
      <c r="BI935" s="714"/>
      <c r="BJ935" s="714"/>
      <c r="BK935" s="593"/>
      <c r="BL935" s="714"/>
      <c r="BM935" s="714"/>
      <c r="BN935" s="714"/>
      <c r="BO935" s="714"/>
      <c r="BP935" s="714"/>
      <c r="BQ935" s="593"/>
      <c r="BR935" s="593"/>
      <c r="BS935" s="714"/>
      <c r="BT935" s="714"/>
      <c r="BU935" s="714"/>
      <c r="BV935" s="714"/>
      <c r="BW935" s="593"/>
      <c r="BX935" s="714"/>
      <c r="BY935" s="714"/>
      <c r="BZ935" s="714"/>
      <c r="CA935" s="714"/>
      <c r="CB935" s="714"/>
      <c r="CC935" s="714"/>
      <c r="CD935" s="759"/>
      <c r="CE935" s="714"/>
      <c r="CF935" s="765"/>
      <c r="CG935" s="765"/>
      <c r="CH935" s="765"/>
      <c r="CI935" s="765"/>
      <c r="CJ935" s="765"/>
      <c r="CK935" s="765"/>
      <c r="CL935" s="714"/>
      <c r="CM935" s="714"/>
      <c r="CN935" s="714"/>
      <c r="CO935" s="714"/>
      <c r="CP935" s="714"/>
      <c r="CQ935" s="714"/>
      <c r="CR935" s="714"/>
      <c r="CS935" s="714"/>
      <c r="CT935" s="766"/>
      <c r="CU935" s="766"/>
      <c r="CV935" s="766"/>
    </row>
    <row r="936" ht="15.75" customHeight="1">
      <c r="A936" s="714"/>
      <c r="B936" s="760"/>
      <c r="C936" s="593"/>
      <c r="D936" s="593"/>
      <c r="E936" s="593"/>
      <c r="F936" s="593"/>
      <c r="G936" s="761"/>
      <c r="H936" s="761"/>
      <c r="I936" s="761"/>
      <c r="J936" s="761"/>
      <c r="K936" s="761"/>
      <c r="L936" s="761"/>
      <c r="M936" s="762"/>
      <c r="N936" s="714"/>
      <c r="O936" s="714"/>
      <c r="P936" s="714"/>
      <c r="Q936" s="714"/>
      <c r="R936" s="714"/>
      <c r="S936" s="714"/>
      <c r="T936" s="763"/>
      <c r="U936" s="714"/>
      <c r="V936" s="762"/>
      <c r="W936" s="714"/>
      <c r="X936" s="762"/>
      <c r="Y936" s="762"/>
      <c r="Z936" s="762"/>
      <c r="AA936" s="714"/>
      <c r="AB936" s="762"/>
      <c r="AC936" s="714"/>
      <c r="AD936" s="714"/>
      <c r="AE936" s="714"/>
      <c r="AF936" s="714"/>
      <c r="AG936" s="714"/>
      <c r="AH936" s="714"/>
      <c r="AI936" s="714"/>
      <c r="AJ936" s="714"/>
      <c r="AK936" s="714"/>
      <c r="AL936" s="761"/>
      <c r="AM936" s="762"/>
      <c r="AN936" s="762"/>
      <c r="AO936" s="761"/>
      <c r="AP936" s="761"/>
      <c r="AQ936" s="762"/>
      <c r="AR936" s="593"/>
      <c r="AS936" s="714"/>
      <c r="AT936" s="714"/>
      <c r="AU936" s="714"/>
      <c r="AV936" s="714"/>
      <c r="AW936" s="714"/>
      <c r="AX936" s="593"/>
      <c r="AY936" s="714"/>
      <c r="AZ936" s="714"/>
      <c r="BA936" s="714"/>
      <c r="BB936" s="714"/>
      <c r="BC936" s="714"/>
      <c r="BD936" s="593"/>
      <c r="BE936" s="714"/>
      <c r="BF936" s="714"/>
      <c r="BG936" s="714"/>
      <c r="BH936" s="714"/>
      <c r="BI936" s="714"/>
      <c r="BJ936" s="714"/>
      <c r="BK936" s="593"/>
      <c r="BL936" s="714"/>
      <c r="BM936" s="714"/>
      <c r="BN936" s="714"/>
      <c r="BO936" s="714"/>
      <c r="BP936" s="714"/>
      <c r="BQ936" s="593"/>
      <c r="BR936" s="593"/>
      <c r="BS936" s="714"/>
      <c r="BT936" s="714"/>
      <c r="BU936" s="714"/>
      <c r="BV936" s="714"/>
      <c r="BW936" s="593"/>
      <c r="BX936" s="714"/>
      <c r="BY936" s="714"/>
      <c r="BZ936" s="714"/>
      <c r="CA936" s="714"/>
      <c r="CB936" s="714"/>
      <c r="CC936" s="714"/>
      <c r="CD936" s="759"/>
      <c r="CE936" s="714"/>
      <c r="CF936" s="765"/>
      <c r="CG936" s="765"/>
      <c r="CH936" s="765"/>
      <c r="CI936" s="765"/>
      <c r="CJ936" s="765"/>
      <c r="CK936" s="765"/>
      <c r="CL936" s="714"/>
      <c r="CM936" s="714"/>
      <c r="CN936" s="714"/>
      <c r="CO936" s="714"/>
      <c r="CP936" s="714"/>
      <c r="CQ936" s="714"/>
      <c r="CR936" s="714"/>
      <c r="CS936" s="714"/>
      <c r="CT936" s="766"/>
      <c r="CU936" s="766"/>
      <c r="CV936" s="766"/>
    </row>
    <row r="937" ht="15.75" customHeight="1">
      <c r="A937" s="714"/>
      <c r="B937" s="760"/>
      <c r="C937" s="593"/>
      <c r="D937" s="593"/>
      <c r="E937" s="593"/>
      <c r="F937" s="593"/>
      <c r="G937" s="761"/>
      <c r="H937" s="761"/>
      <c r="I937" s="761"/>
      <c r="J937" s="761"/>
      <c r="K937" s="761"/>
      <c r="L937" s="761"/>
      <c r="M937" s="762"/>
      <c r="N937" s="714"/>
      <c r="O937" s="714"/>
      <c r="P937" s="714"/>
      <c r="Q937" s="714"/>
      <c r="R937" s="714"/>
      <c r="S937" s="714"/>
      <c r="T937" s="763"/>
      <c r="U937" s="714"/>
      <c r="V937" s="762"/>
      <c r="W937" s="714"/>
      <c r="X937" s="762"/>
      <c r="Y937" s="762"/>
      <c r="Z937" s="762"/>
      <c r="AA937" s="714"/>
      <c r="AB937" s="762"/>
      <c r="AC937" s="714"/>
      <c r="AD937" s="714"/>
      <c r="AE937" s="714"/>
      <c r="AF937" s="714"/>
      <c r="AG937" s="714"/>
      <c r="AH937" s="714"/>
      <c r="AI937" s="714"/>
      <c r="AJ937" s="714"/>
      <c r="AK937" s="714"/>
      <c r="AL937" s="761"/>
      <c r="AM937" s="762"/>
      <c r="AN937" s="762"/>
      <c r="AO937" s="761"/>
      <c r="AP937" s="761"/>
      <c r="AQ937" s="762"/>
      <c r="AR937" s="593"/>
      <c r="AS937" s="714"/>
      <c r="AT937" s="714"/>
      <c r="AU937" s="714"/>
      <c r="AV937" s="714"/>
      <c r="AW937" s="714"/>
      <c r="AX937" s="593"/>
      <c r="AY937" s="714"/>
      <c r="AZ937" s="714"/>
      <c r="BA937" s="714"/>
      <c r="BB937" s="714"/>
      <c r="BC937" s="714"/>
      <c r="BD937" s="593"/>
      <c r="BE937" s="714"/>
      <c r="BF937" s="714"/>
      <c r="BG937" s="714"/>
      <c r="BH937" s="714"/>
      <c r="BI937" s="714"/>
      <c r="BJ937" s="714"/>
      <c r="BK937" s="593"/>
      <c r="BL937" s="714"/>
      <c r="BM937" s="714"/>
      <c r="BN937" s="714"/>
      <c r="BO937" s="714"/>
      <c r="BP937" s="714"/>
      <c r="BQ937" s="593"/>
      <c r="BR937" s="593"/>
      <c r="BS937" s="714"/>
      <c r="BT937" s="714"/>
      <c r="BU937" s="714"/>
      <c r="BV937" s="714"/>
      <c r="BW937" s="593"/>
      <c r="BX937" s="714"/>
      <c r="BY937" s="714"/>
      <c r="BZ937" s="714"/>
      <c r="CA937" s="714"/>
      <c r="CB937" s="714"/>
      <c r="CC937" s="714"/>
      <c r="CD937" s="759"/>
      <c r="CE937" s="714"/>
      <c r="CF937" s="765"/>
      <c r="CG937" s="765"/>
      <c r="CH937" s="765"/>
      <c r="CI937" s="765"/>
      <c r="CJ937" s="765"/>
      <c r="CK937" s="765"/>
      <c r="CL937" s="714"/>
      <c r="CM937" s="714"/>
      <c r="CN937" s="714"/>
      <c r="CO937" s="714"/>
      <c r="CP937" s="714"/>
      <c r="CQ937" s="714"/>
      <c r="CR937" s="714"/>
      <c r="CS937" s="714"/>
      <c r="CT937" s="766"/>
      <c r="CU937" s="766"/>
      <c r="CV937" s="766"/>
    </row>
    <row r="938" ht="15.75" customHeight="1">
      <c r="A938" s="714"/>
      <c r="B938" s="760"/>
      <c r="C938" s="593"/>
      <c r="D938" s="593"/>
      <c r="E938" s="593"/>
      <c r="F938" s="593"/>
      <c r="G938" s="761"/>
      <c r="H938" s="761"/>
      <c r="I938" s="761"/>
      <c r="J938" s="761"/>
      <c r="K938" s="761"/>
      <c r="L938" s="761"/>
      <c r="M938" s="762"/>
      <c r="N938" s="714"/>
      <c r="O938" s="714"/>
      <c r="P938" s="714"/>
      <c r="Q938" s="714"/>
      <c r="R938" s="714"/>
      <c r="S938" s="714"/>
      <c r="T938" s="763"/>
      <c r="U938" s="714"/>
      <c r="V938" s="762"/>
      <c r="W938" s="714"/>
      <c r="X938" s="762"/>
      <c r="Y938" s="762"/>
      <c r="Z938" s="762"/>
      <c r="AA938" s="714"/>
      <c r="AB938" s="762"/>
      <c r="AC938" s="714"/>
      <c r="AD938" s="714"/>
      <c r="AE938" s="714"/>
      <c r="AF938" s="714"/>
      <c r="AG938" s="714"/>
      <c r="AH938" s="714"/>
      <c r="AI938" s="714"/>
      <c r="AJ938" s="714"/>
      <c r="AK938" s="714"/>
      <c r="AL938" s="761"/>
      <c r="AM938" s="762"/>
      <c r="AN938" s="762"/>
      <c r="AO938" s="761"/>
      <c r="AP938" s="761"/>
      <c r="AQ938" s="762"/>
      <c r="AR938" s="593"/>
      <c r="AS938" s="714"/>
      <c r="AT938" s="714"/>
      <c r="AU938" s="714"/>
      <c r="AV938" s="714"/>
      <c r="AW938" s="714"/>
      <c r="AX938" s="593"/>
      <c r="AY938" s="714"/>
      <c r="AZ938" s="714"/>
      <c r="BA938" s="714"/>
      <c r="BB938" s="714"/>
      <c r="BC938" s="714"/>
      <c r="BD938" s="593"/>
      <c r="BE938" s="714"/>
      <c r="BF938" s="714"/>
      <c r="BG938" s="714"/>
      <c r="BH938" s="714"/>
      <c r="BI938" s="714"/>
      <c r="BJ938" s="714"/>
      <c r="BK938" s="593"/>
      <c r="BL938" s="714"/>
      <c r="BM938" s="714"/>
      <c r="BN938" s="714"/>
      <c r="BO938" s="714"/>
      <c r="BP938" s="714"/>
      <c r="BQ938" s="593"/>
      <c r="BR938" s="593"/>
      <c r="BS938" s="714"/>
      <c r="BT938" s="714"/>
      <c r="BU938" s="714"/>
      <c r="BV938" s="714"/>
      <c r="BW938" s="593"/>
      <c r="BX938" s="714"/>
      <c r="BY938" s="714"/>
      <c r="BZ938" s="714"/>
      <c r="CA938" s="714"/>
      <c r="CB938" s="714"/>
      <c r="CC938" s="714"/>
      <c r="CD938" s="759"/>
      <c r="CE938" s="714"/>
      <c r="CF938" s="765"/>
      <c r="CG938" s="765"/>
      <c r="CH938" s="765"/>
      <c r="CI938" s="765"/>
      <c r="CJ938" s="765"/>
      <c r="CK938" s="765"/>
      <c r="CL938" s="714"/>
      <c r="CM938" s="714"/>
      <c r="CN938" s="714"/>
      <c r="CO938" s="714"/>
      <c r="CP938" s="714"/>
      <c r="CQ938" s="714"/>
      <c r="CR938" s="714"/>
      <c r="CS938" s="714"/>
      <c r="CT938" s="766"/>
      <c r="CU938" s="766"/>
      <c r="CV938" s="766"/>
    </row>
    <row r="939" ht="15.75" customHeight="1">
      <c r="A939" s="714"/>
      <c r="B939" s="760"/>
      <c r="C939" s="593"/>
      <c r="D939" s="593"/>
      <c r="E939" s="593"/>
      <c r="F939" s="593"/>
      <c r="G939" s="761"/>
      <c r="H939" s="761"/>
      <c r="I939" s="761"/>
      <c r="J939" s="761"/>
      <c r="K939" s="761"/>
      <c r="L939" s="761"/>
      <c r="M939" s="762"/>
      <c r="N939" s="714"/>
      <c r="O939" s="714"/>
      <c r="P939" s="714"/>
      <c r="Q939" s="714"/>
      <c r="R939" s="714"/>
      <c r="S939" s="714"/>
      <c r="T939" s="763"/>
      <c r="U939" s="714"/>
      <c r="V939" s="762"/>
      <c r="W939" s="714"/>
      <c r="X939" s="762"/>
      <c r="Y939" s="762"/>
      <c r="Z939" s="762"/>
      <c r="AA939" s="714"/>
      <c r="AB939" s="762"/>
      <c r="AC939" s="714"/>
      <c r="AD939" s="714"/>
      <c r="AE939" s="714"/>
      <c r="AF939" s="714"/>
      <c r="AG939" s="714"/>
      <c r="AH939" s="714"/>
      <c r="AI939" s="714"/>
      <c r="AJ939" s="714"/>
      <c r="AK939" s="714"/>
      <c r="AL939" s="761"/>
      <c r="AM939" s="762"/>
      <c r="AN939" s="762"/>
      <c r="AO939" s="761"/>
      <c r="AP939" s="761"/>
      <c r="AQ939" s="762"/>
      <c r="AR939" s="593"/>
      <c r="AS939" s="714"/>
      <c r="AT939" s="714"/>
      <c r="AU939" s="714"/>
      <c r="AV939" s="714"/>
      <c r="AW939" s="714"/>
      <c r="AX939" s="593"/>
      <c r="AY939" s="714"/>
      <c r="AZ939" s="714"/>
      <c r="BA939" s="714"/>
      <c r="BB939" s="714"/>
      <c r="BC939" s="714"/>
      <c r="BD939" s="593"/>
      <c r="BE939" s="714"/>
      <c r="BF939" s="714"/>
      <c r="BG939" s="714"/>
      <c r="BH939" s="714"/>
      <c r="BI939" s="714"/>
      <c r="BJ939" s="714"/>
      <c r="BK939" s="593"/>
      <c r="BL939" s="714"/>
      <c r="BM939" s="714"/>
      <c r="BN939" s="714"/>
      <c r="BO939" s="714"/>
      <c r="BP939" s="714"/>
      <c r="BQ939" s="593"/>
      <c r="BR939" s="593"/>
      <c r="BS939" s="714"/>
      <c r="BT939" s="714"/>
      <c r="BU939" s="714"/>
      <c r="BV939" s="714"/>
      <c r="BW939" s="593"/>
      <c r="BX939" s="714"/>
      <c r="BY939" s="714"/>
      <c r="BZ939" s="714"/>
      <c r="CA939" s="714"/>
      <c r="CB939" s="714"/>
      <c r="CC939" s="714"/>
      <c r="CD939" s="759"/>
      <c r="CE939" s="714"/>
      <c r="CF939" s="765"/>
      <c r="CG939" s="765"/>
      <c r="CH939" s="765"/>
      <c r="CI939" s="765"/>
      <c r="CJ939" s="765"/>
      <c r="CK939" s="765"/>
      <c r="CL939" s="714"/>
      <c r="CM939" s="714"/>
      <c r="CN939" s="714"/>
      <c r="CO939" s="714"/>
      <c r="CP939" s="714"/>
      <c r="CQ939" s="714"/>
      <c r="CR939" s="714"/>
      <c r="CS939" s="714"/>
      <c r="CT939" s="766"/>
      <c r="CU939" s="766"/>
      <c r="CV939" s="766"/>
    </row>
    <row r="940" ht="15.75" customHeight="1">
      <c r="A940" s="714"/>
      <c r="B940" s="760"/>
      <c r="C940" s="593"/>
      <c r="D940" s="593"/>
      <c r="E940" s="593"/>
      <c r="F940" s="593"/>
      <c r="G940" s="761"/>
      <c r="H940" s="761"/>
      <c r="I940" s="761"/>
      <c r="J940" s="761"/>
      <c r="K940" s="761"/>
      <c r="L940" s="761"/>
      <c r="M940" s="762"/>
      <c r="N940" s="714"/>
      <c r="O940" s="714"/>
      <c r="P940" s="714"/>
      <c r="Q940" s="714"/>
      <c r="R940" s="714"/>
      <c r="S940" s="714"/>
      <c r="T940" s="763"/>
      <c r="U940" s="714"/>
      <c r="V940" s="762"/>
      <c r="W940" s="714"/>
      <c r="X940" s="762"/>
      <c r="Y940" s="762"/>
      <c r="Z940" s="762"/>
      <c r="AA940" s="714"/>
      <c r="AB940" s="762"/>
      <c r="AC940" s="714"/>
      <c r="AD940" s="714"/>
      <c r="AE940" s="714"/>
      <c r="AF940" s="714"/>
      <c r="AG940" s="714"/>
      <c r="AH940" s="714"/>
      <c r="AI940" s="714"/>
      <c r="AJ940" s="714"/>
      <c r="AK940" s="714"/>
      <c r="AL940" s="761"/>
      <c r="AM940" s="762"/>
      <c r="AN940" s="762"/>
      <c r="AO940" s="761"/>
      <c r="AP940" s="761"/>
      <c r="AQ940" s="762"/>
      <c r="AR940" s="593"/>
      <c r="AS940" s="714"/>
      <c r="AT940" s="714"/>
      <c r="AU940" s="714"/>
      <c r="AV940" s="714"/>
      <c r="AW940" s="714"/>
      <c r="AX940" s="593"/>
      <c r="AY940" s="714"/>
      <c r="AZ940" s="714"/>
      <c r="BA940" s="714"/>
      <c r="BB940" s="714"/>
      <c r="BC940" s="714"/>
      <c r="BD940" s="593"/>
      <c r="BE940" s="714"/>
      <c r="BF940" s="714"/>
      <c r="BG940" s="714"/>
      <c r="BH940" s="714"/>
      <c r="BI940" s="714"/>
      <c r="BJ940" s="714"/>
      <c r="BK940" s="593"/>
      <c r="BL940" s="714"/>
      <c r="BM940" s="714"/>
      <c r="BN940" s="714"/>
      <c r="BO940" s="714"/>
      <c r="BP940" s="714"/>
      <c r="BQ940" s="593"/>
      <c r="BR940" s="593"/>
      <c r="BS940" s="714"/>
      <c r="BT940" s="714"/>
      <c r="BU940" s="714"/>
      <c r="BV940" s="714"/>
      <c r="BW940" s="593"/>
      <c r="BX940" s="714"/>
      <c r="BY940" s="714"/>
      <c r="BZ940" s="714"/>
      <c r="CA940" s="714"/>
      <c r="CB940" s="714"/>
      <c r="CC940" s="714"/>
      <c r="CD940" s="759"/>
      <c r="CE940" s="714"/>
      <c r="CF940" s="765"/>
      <c r="CG940" s="765"/>
      <c r="CH940" s="765"/>
      <c r="CI940" s="765"/>
      <c r="CJ940" s="765"/>
      <c r="CK940" s="765"/>
      <c r="CL940" s="714"/>
      <c r="CM940" s="714"/>
      <c r="CN940" s="714"/>
      <c r="CO940" s="714"/>
      <c r="CP940" s="714"/>
      <c r="CQ940" s="714"/>
      <c r="CR940" s="714"/>
      <c r="CS940" s="714"/>
      <c r="CT940" s="766"/>
      <c r="CU940" s="766"/>
      <c r="CV940" s="766"/>
    </row>
    <row r="941" ht="15.75" customHeight="1">
      <c r="A941" s="714"/>
      <c r="B941" s="760"/>
      <c r="C941" s="593"/>
      <c r="D941" s="593"/>
      <c r="E941" s="593"/>
      <c r="F941" s="593"/>
      <c r="G941" s="761"/>
      <c r="H941" s="761"/>
      <c r="I941" s="761"/>
      <c r="J941" s="761"/>
      <c r="K941" s="761"/>
      <c r="L941" s="761"/>
      <c r="M941" s="762"/>
      <c r="N941" s="714"/>
      <c r="O941" s="714"/>
      <c r="P941" s="714"/>
      <c r="Q941" s="714"/>
      <c r="R941" s="714"/>
      <c r="S941" s="714"/>
      <c r="T941" s="763"/>
      <c r="U941" s="714"/>
      <c r="V941" s="762"/>
      <c r="W941" s="714"/>
      <c r="X941" s="762"/>
      <c r="Y941" s="762"/>
      <c r="Z941" s="762"/>
      <c r="AA941" s="714"/>
      <c r="AB941" s="762"/>
      <c r="AC941" s="714"/>
      <c r="AD941" s="714"/>
      <c r="AE941" s="714"/>
      <c r="AF941" s="714"/>
      <c r="AG941" s="714"/>
      <c r="AH941" s="714"/>
      <c r="AI941" s="714"/>
      <c r="AJ941" s="714"/>
      <c r="AK941" s="714"/>
      <c r="AL941" s="761"/>
      <c r="AM941" s="762"/>
      <c r="AN941" s="762"/>
      <c r="AO941" s="761"/>
      <c r="AP941" s="761"/>
      <c r="AQ941" s="762"/>
      <c r="AR941" s="593"/>
      <c r="AS941" s="714"/>
      <c r="AT941" s="714"/>
      <c r="AU941" s="714"/>
      <c r="AV941" s="714"/>
      <c r="AW941" s="714"/>
      <c r="AX941" s="593"/>
      <c r="AY941" s="714"/>
      <c r="AZ941" s="714"/>
      <c r="BA941" s="714"/>
      <c r="BB941" s="714"/>
      <c r="BC941" s="714"/>
      <c r="BD941" s="593"/>
      <c r="BE941" s="714"/>
      <c r="BF941" s="714"/>
      <c r="BG941" s="714"/>
      <c r="BH941" s="714"/>
      <c r="BI941" s="714"/>
      <c r="BJ941" s="714"/>
      <c r="BK941" s="593"/>
      <c r="BL941" s="714"/>
      <c r="BM941" s="714"/>
      <c r="BN941" s="714"/>
      <c r="BO941" s="714"/>
      <c r="BP941" s="714"/>
      <c r="BQ941" s="593"/>
      <c r="BR941" s="593"/>
      <c r="BS941" s="714"/>
      <c r="BT941" s="714"/>
      <c r="BU941" s="714"/>
      <c r="BV941" s="714"/>
      <c r="BW941" s="593"/>
      <c r="BX941" s="714"/>
      <c r="BY941" s="714"/>
      <c r="BZ941" s="714"/>
      <c r="CA941" s="714"/>
      <c r="CB941" s="714"/>
      <c r="CC941" s="714"/>
      <c r="CD941" s="759"/>
      <c r="CE941" s="714"/>
      <c r="CF941" s="765"/>
      <c r="CG941" s="765"/>
      <c r="CH941" s="765"/>
      <c r="CI941" s="765"/>
      <c r="CJ941" s="765"/>
      <c r="CK941" s="765"/>
      <c r="CL941" s="714"/>
      <c r="CM941" s="714"/>
      <c r="CN941" s="714"/>
      <c r="CO941" s="714"/>
      <c r="CP941" s="714"/>
      <c r="CQ941" s="714"/>
      <c r="CR941" s="714"/>
      <c r="CS941" s="714"/>
      <c r="CT941" s="766"/>
      <c r="CU941" s="766"/>
      <c r="CV941" s="766"/>
    </row>
    <row r="942" ht="15.75" customHeight="1">
      <c r="A942" s="714"/>
      <c r="B942" s="760"/>
      <c r="C942" s="593"/>
      <c r="D942" s="593"/>
      <c r="E942" s="593"/>
      <c r="F942" s="593"/>
      <c r="G942" s="761"/>
      <c r="H942" s="761"/>
      <c r="I942" s="761"/>
      <c r="J942" s="761"/>
      <c r="K942" s="761"/>
      <c r="L942" s="761"/>
      <c r="M942" s="762"/>
      <c r="N942" s="714"/>
      <c r="O942" s="714"/>
      <c r="P942" s="714"/>
      <c r="Q942" s="714"/>
      <c r="R942" s="714"/>
      <c r="S942" s="714"/>
      <c r="T942" s="763"/>
      <c r="U942" s="714"/>
      <c r="V942" s="762"/>
      <c r="W942" s="714"/>
      <c r="X942" s="762"/>
      <c r="Y942" s="762"/>
      <c r="Z942" s="762"/>
      <c r="AA942" s="714"/>
      <c r="AB942" s="762"/>
      <c r="AC942" s="714"/>
      <c r="AD942" s="714"/>
      <c r="AE942" s="714"/>
      <c r="AF942" s="714"/>
      <c r="AG942" s="714"/>
      <c r="AH942" s="714"/>
      <c r="AI942" s="714"/>
      <c r="AJ942" s="714"/>
      <c r="AK942" s="714"/>
      <c r="AL942" s="761"/>
      <c r="AM942" s="762"/>
      <c r="AN942" s="762"/>
      <c r="AO942" s="761"/>
      <c r="AP942" s="761"/>
      <c r="AQ942" s="762"/>
      <c r="AR942" s="593"/>
      <c r="AS942" s="714"/>
      <c r="AT942" s="714"/>
      <c r="AU942" s="714"/>
      <c r="AV942" s="714"/>
      <c r="AW942" s="714"/>
      <c r="AX942" s="593"/>
      <c r="AY942" s="714"/>
      <c r="AZ942" s="714"/>
      <c r="BA942" s="714"/>
      <c r="BB942" s="714"/>
      <c r="BC942" s="714"/>
      <c r="BD942" s="593"/>
      <c r="BE942" s="714"/>
      <c r="BF942" s="714"/>
      <c r="BG942" s="714"/>
      <c r="BH942" s="714"/>
      <c r="BI942" s="714"/>
      <c r="BJ942" s="714"/>
      <c r="BK942" s="593"/>
      <c r="BL942" s="714"/>
      <c r="BM942" s="714"/>
      <c r="BN942" s="714"/>
      <c r="BO942" s="714"/>
      <c r="BP942" s="714"/>
      <c r="BQ942" s="593"/>
      <c r="BR942" s="593"/>
      <c r="BS942" s="714"/>
      <c r="BT942" s="714"/>
      <c r="BU942" s="714"/>
      <c r="BV942" s="714"/>
      <c r="BW942" s="593"/>
      <c r="BX942" s="714"/>
      <c r="BY942" s="714"/>
      <c r="BZ942" s="714"/>
      <c r="CA942" s="714"/>
      <c r="CB942" s="714"/>
      <c r="CC942" s="714"/>
      <c r="CD942" s="759"/>
      <c r="CE942" s="714"/>
      <c r="CF942" s="765"/>
      <c r="CG942" s="765"/>
      <c r="CH942" s="765"/>
      <c r="CI942" s="765"/>
      <c r="CJ942" s="765"/>
      <c r="CK942" s="765"/>
      <c r="CL942" s="714"/>
      <c r="CM942" s="714"/>
      <c r="CN942" s="714"/>
      <c r="CO942" s="714"/>
      <c r="CP942" s="714"/>
      <c r="CQ942" s="714"/>
      <c r="CR942" s="714"/>
      <c r="CS942" s="714"/>
      <c r="CT942" s="766"/>
      <c r="CU942" s="766"/>
      <c r="CV942" s="766"/>
    </row>
    <row r="943" ht="15.75" customHeight="1">
      <c r="A943" s="714"/>
      <c r="B943" s="760"/>
      <c r="C943" s="593"/>
      <c r="D943" s="593"/>
      <c r="E943" s="593"/>
      <c r="F943" s="593"/>
      <c r="G943" s="761"/>
      <c r="H943" s="761"/>
      <c r="I943" s="761"/>
      <c r="J943" s="761"/>
      <c r="K943" s="761"/>
      <c r="L943" s="761"/>
      <c r="M943" s="762"/>
      <c r="N943" s="714"/>
      <c r="O943" s="714"/>
      <c r="P943" s="714"/>
      <c r="Q943" s="714"/>
      <c r="R943" s="714"/>
      <c r="S943" s="714"/>
      <c r="T943" s="763"/>
      <c r="U943" s="714"/>
      <c r="V943" s="762"/>
      <c r="W943" s="714"/>
      <c r="X943" s="762"/>
      <c r="Y943" s="762"/>
      <c r="Z943" s="762"/>
      <c r="AA943" s="714"/>
      <c r="AB943" s="762"/>
      <c r="AC943" s="714"/>
      <c r="AD943" s="714"/>
      <c r="AE943" s="714"/>
      <c r="AF943" s="714"/>
      <c r="AG943" s="714"/>
      <c r="AH943" s="714"/>
      <c r="AI943" s="714"/>
      <c r="AJ943" s="714"/>
      <c r="AK943" s="714"/>
      <c r="AL943" s="761"/>
      <c r="AM943" s="762"/>
      <c r="AN943" s="762"/>
      <c r="AO943" s="761"/>
      <c r="AP943" s="761"/>
      <c r="AQ943" s="762"/>
      <c r="AR943" s="593"/>
      <c r="AS943" s="714"/>
      <c r="AT943" s="714"/>
      <c r="AU943" s="714"/>
      <c r="AV943" s="714"/>
      <c r="AW943" s="714"/>
      <c r="AX943" s="593"/>
      <c r="AY943" s="714"/>
      <c r="AZ943" s="714"/>
      <c r="BA943" s="714"/>
      <c r="BB943" s="714"/>
      <c r="BC943" s="714"/>
      <c r="BD943" s="593"/>
      <c r="BE943" s="714"/>
      <c r="BF943" s="714"/>
      <c r="BG943" s="714"/>
      <c r="BH943" s="714"/>
      <c r="BI943" s="714"/>
      <c r="BJ943" s="714"/>
      <c r="BK943" s="593"/>
      <c r="BL943" s="714"/>
      <c r="BM943" s="714"/>
      <c r="BN943" s="714"/>
      <c r="BO943" s="714"/>
      <c r="BP943" s="714"/>
      <c r="BQ943" s="593"/>
      <c r="BR943" s="593"/>
      <c r="BS943" s="714"/>
      <c r="BT943" s="714"/>
      <c r="BU943" s="714"/>
      <c r="BV943" s="714"/>
      <c r="BW943" s="593"/>
      <c r="BX943" s="714"/>
      <c r="BY943" s="714"/>
      <c r="BZ943" s="714"/>
      <c r="CA943" s="714"/>
      <c r="CB943" s="714"/>
      <c r="CC943" s="714"/>
      <c r="CD943" s="759"/>
      <c r="CE943" s="714"/>
      <c r="CF943" s="765"/>
      <c r="CG943" s="765"/>
      <c r="CH943" s="765"/>
      <c r="CI943" s="765"/>
      <c r="CJ943" s="765"/>
      <c r="CK943" s="765"/>
      <c r="CL943" s="714"/>
      <c r="CM943" s="714"/>
      <c r="CN943" s="714"/>
      <c r="CO943" s="714"/>
      <c r="CP943" s="714"/>
      <c r="CQ943" s="714"/>
      <c r="CR943" s="714"/>
      <c r="CS943" s="714"/>
      <c r="CT943" s="766"/>
      <c r="CU943" s="766"/>
      <c r="CV943" s="766"/>
    </row>
    <row r="944" ht="15.75" customHeight="1">
      <c r="A944" s="714"/>
      <c r="B944" s="760"/>
      <c r="C944" s="593"/>
      <c r="D944" s="593"/>
      <c r="E944" s="593"/>
      <c r="F944" s="593"/>
      <c r="G944" s="761"/>
      <c r="H944" s="761"/>
      <c r="I944" s="761"/>
      <c r="J944" s="761"/>
      <c r="K944" s="761"/>
      <c r="L944" s="761"/>
      <c r="M944" s="762"/>
      <c r="N944" s="714"/>
      <c r="O944" s="714"/>
      <c r="P944" s="714"/>
      <c r="Q944" s="714"/>
      <c r="R944" s="714"/>
      <c r="S944" s="714"/>
      <c r="T944" s="763"/>
      <c r="U944" s="714"/>
      <c r="V944" s="762"/>
      <c r="W944" s="714"/>
      <c r="X944" s="762"/>
      <c r="Y944" s="762"/>
      <c r="Z944" s="762"/>
      <c r="AA944" s="714"/>
      <c r="AB944" s="762"/>
      <c r="AC944" s="714"/>
      <c r="AD944" s="714"/>
      <c r="AE944" s="714"/>
      <c r="AF944" s="714"/>
      <c r="AG944" s="714"/>
      <c r="AH944" s="714"/>
      <c r="AI944" s="714"/>
      <c r="AJ944" s="714"/>
      <c r="AK944" s="714"/>
      <c r="AL944" s="761"/>
      <c r="AM944" s="762"/>
      <c r="AN944" s="762"/>
      <c r="AO944" s="761"/>
      <c r="AP944" s="761"/>
      <c r="AQ944" s="762"/>
      <c r="AR944" s="593"/>
      <c r="AS944" s="714"/>
      <c r="AT944" s="714"/>
      <c r="AU944" s="714"/>
      <c r="AV944" s="714"/>
      <c r="AW944" s="714"/>
      <c r="AX944" s="593"/>
      <c r="AY944" s="714"/>
      <c r="AZ944" s="714"/>
      <c r="BA944" s="714"/>
      <c r="BB944" s="714"/>
      <c r="BC944" s="714"/>
      <c r="BD944" s="593"/>
      <c r="BE944" s="714"/>
      <c r="BF944" s="714"/>
      <c r="BG944" s="714"/>
      <c r="BH944" s="714"/>
      <c r="BI944" s="714"/>
      <c r="BJ944" s="714"/>
      <c r="BK944" s="593"/>
      <c r="BL944" s="714"/>
      <c r="BM944" s="714"/>
      <c r="BN944" s="714"/>
      <c r="BO944" s="714"/>
      <c r="BP944" s="714"/>
      <c r="BQ944" s="593"/>
      <c r="BR944" s="593"/>
      <c r="BS944" s="714"/>
      <c r="BT944" s="714"/>
      <c r="BU944" s="714"/>
      <c r="BV944" s="714"/>
      <c r="BW944" s="593"/>
      <c r="BX944" s="714"/>
      <c r="BY944" s="714"/>
      <c r="BZ944" s="714"/>
      <c r="CA944" s="714"/>
      <c r="CB944" s="714"/>
      <c r="CC944" s="714"/>
      <c r="CD944" s="759"/>
      <c r="CE944" s="714"/>
      <c r="CF944" s="765"/>
      <c r="CG944" s="765"/>
      <c r="CH944" s="765"/>
      <c r="CI944" s="765"/>
      <c r="CJ944" s="765"/>
      <c r="CK944" s="765"/>
      <c r="CL944" s="714"/>
      <c r="CM944" s="714"/>
      <c r="CN944" s="714"/>
      <c r="CO944" s="714"/>
      <c r="CP944" s="714"/>
      <c r="CQ944" s="714"/>
      <c r="CR944" s="714"/>
      <c r="CS944" s="714"/>
      <c r="CT944" s="766"/>
      <c r="CU944" s="766"/>
      <c r="CV944" s="766"/>
    </row>
    <row r="945" ht="15.75" customHeight="1">
      <c r="A945" s="714"/>
      <c r="B945" s="760"/>
      <c r="C945" s="593"/>
      <c r="D945" s="593"/>
      <c r="E945" s="593"/>
      <c r="F945" s="593"/>
      <c r="G945" s="761"/>
      <c r="H945" s="761"/>
      <c r="I945" s="761"/>
      <c r="J945" s="761"/>
      <c r="K945" s="761"/>
      <c r="L945" s="761"/>
      <c r="M945" s="762"/>
      <c r="N945" s="714"/>
      <c r="O945" s="714"/>
      <c r="P945" s="714"/>
      <c r="Q945" s="714"/>
      <c r="R945" s="714"/>
      <c r="S945" s="714"/>
      <c r="T945" s="763"/>
      <c r="U945" s="714"/>
      <c r="V945" s="762"/>
      <c r="W945" s="714"/>
      <c r="X945" s="762"/>
      <c r="Y945" s="762"/>
      <c r="Z945" s="762"/>
      <c r="AA945" s="714"/>
      <c r="AB945" s="762"/>
      <c r="AC945" s="714"/>
      <c r="AD945" s="714"/>
      <c r="AE945" s="714"/>
      <c r="AF945" s="714"/>
      <c r="AG945" s="714"/>
      <c r="AH945" s="714"/>
      <c r="AI945" s="714"/>
      <c r="AJ945" s="714"/>
      <c r="AK945" s="714"/>
      <c r="AL945" s="761"/>
      <c r="AM945" s="762"/>
      <c r="AN945" s="762"/>
      <c r="AO945" s="761"/>
      <c r="AP945" s="761"/>
      <c r="AQ945" s="762"/>
      <c r="AR945" s="593"/>
      <c r="AS945" s="714"/>
      <c r="AT945" s="714"/>
      <c r="AU945" s="714"/>
      <c r="AV945" s="714"/>
      <c r="AW945" s="714"/>
      <c r="AX945" s="593"/>
      <c r="AY945" s="714"/>
      <c r="AZ945" s="714"/>
      <c r="BA945" s="714"/>
      <c r="BB945" s="714"/>
      <c r="BC945" s="714"/>
      <c r="BD945" s="593"/>
      <c r="BE945" s="714"/>
      <c r="BF945" s="714"/>
      <c r="BG945" s="714"/>
      <c r="BH945" s="714"/>
      <c r="BI945" s="714"/>
      <c r="BJ945" s="714"/>
      <c r="BK945" s="593"/>
      <c r="BL945" s="714"/>
      <c r="BM945" s="714"/>
      <c r="BN945" s="714"/>
      <c r="BO945" s="714"/>
      <c r="BP945" s="714"/>
      <c r="BQ945" s="593"/>
      <c r="BR945" s="593"/>
      <c r="BS945" s="714"/>
      <c r="BT945" s="714"/>
      <c r="BU945" s="714"/>
      <c r="BV945" s="714"/>
      <c r="BW945" s="593"/>
      <c r="BX945" s="714"/>
      <c r="BY945" s="714"/>
      <c r="BZ945" s="714"/>
      <c r="CA945" s="714"/>
      <c r="CB945" s="714"/>
      <c r="CC945" s="714"/>
      <c r="CD945" s="759"/>
      <c r="CE945" s="714"/>
      <c r="CF945" s="765"/>
      <c r="CG945" s="765"/>
      <c r="CH945" s="765"/>
      <c r="CI945" s="765"/>
      <c r="CJ945" s="765"/>
      <c r="CK945" s="765"/>
      <c r="CL945" s="714"/>
      <c r="CM945" s="714"/>
      <c r="CN945" s="714"/>
      <c r="CO945" s="714"/>
      <c r="CP945" s="714"/>
      <c r="CQ945" s="714"/>
      <c r="CR945" s="714"/>
      <c r="CS945" s="714"/>
      <c r="CT945" s="766"/>
      <c r="CU945" s="766"/>
      <c r="CV945" s="766"/>
    </row>
    <row r="946" ht="15.75" customHeight="1">
      <c r="A946" s="714"/>
      <c r="B946" s="760"/>
      <c r="C946" s="593"/>
      <c r="D946" s="593"/>
      <c r="E946" s="593"/>
      <c r="F946" s="593"/>
      <c r="G946" s="761"/>
      <c r="H946" s="761"/>
      <c r="I946" s="761"/>
      <c r="J946" s="761"/>
      <c r="K946" s="761"/>
      <c r="L946" s="761"/>
      <c r="M946" s="762"/>
      <c r="N946" s="714"/>
      <c r="O946" s="714"/>
      <c r="P946" s="714"/>
      <c r="Q946" s="714"/>
      <c r="R946" s="714"/>
      <c r="S946" s="714"/>
      <c r="T946" s="763"/>
      <c r="U946" s="714"/>
      <c r="V946" s="762"/>
      <c r="W946" s="714"/>
      <c r="X946" s="762"/>
      <c r="Y946" s="762"/>
      <c r="Z946" s="762"/>
      <c r="AA946" s="714"/>
      <c r="AB946" s="762"/>
      <c r="AC946" s="714"/>
      <c r="AD946" s="714"/>
      <c r="AE946" s="714"/>
      <c r="AF946" s="714"/>
      <c r="AG946" s="714"/>
      <c r="AH946" s="714"/>
      <c r="AI946" s="714"/>
      <c r="AJ946" s="714"/>
      <c r="AK946" s="714"/>
      <c r="AL946" s="761"/>
      <c r="AM946" s="762"/>
      <c r="AN946" s="762"/>
      <c r="AO946" s="761"/>
      <c r="AP946" s="761"/>
      <c r="AQ946" s="762"/>
      <c r="AR946" s="593"/>
      <c r="AS946" s="714"/>
      <c r="AT946" s="714"/>
      <c r="AU946" s="714"/>
      <c r="AV946" s="714"/>
      <c r="AW946" s="714"/>
      <c r="AX946" s="593"/>
      <c r="AY946" s="714"/>
      <c r="AZ946" s="714"/>
      <c r="BA946" s="714"/>
      <c r="BB946" s="714"/>
      <c r="BC946" s="714"/>
      <c r="BD946" s="593"/>
      <c r="BE946" s="714"/>
      <c r="BF946" s="714"/>
      <c r="BG946" s="714"/>
      <c r="BH946" s="714"/>
      <c r="BI946" s="714"/>
      <c r="BJ946" s="714"/>
      <c r="BK946" s="593"/>
      <c r="BL946" s="714"/>
      <c r="BM946" s="714"/>
      <c r="BN946" s="714"/>
      <c r="BO946" s="714"/>
      <c r="BP946" s="714"/>
      <c r="BQ946" s="593"/>
      <c r="BR946" s="593"/>
      <c r="BS946" s="714"/>
      <c r="BT946" s="714"/>
      <c r="BU946" s="714"/>
      <c r="BV946" s="714"/>
      <c r="BW946" s="593"/>
      <c r="BX946" s="714"/>
      <c r="BY946" s="714"/>
      <c r="BZ946" s="714"/>
      <c r="CA946" s="714"/>
      <c r="CB946" s="714"/>
      <c r="CC946" s="714"/>
      <c r="CD946" s="759"/>
      <c r="CE946" s="714"/>
      <c r="CF946" s="765"/>
      <c r="CG946" s="765"/>
      <c r="CH946" s="765"/>
      <c r="CI946" s="765"/>
      <c r="CJ946" s="765"/>
      <c r="CK946" s="765"/>
      <c r="CL946" s="714"/>
      <c r="CM946" s="714"/>
      <c r="CN946" s="714"/>
      <c r="CO946" s="714"/>
      <c r="CP946" s="714"/>
      <c r="CQ946" s="714"/>
      <c r="CR946" s="714"/>
      <c r="CS946" s="714"/>
      <c r="CT946" s="766"/>
      <c r="CU946" s="766"/>
      <c r="CV946" s="766"/>
    </row>
    <row r="947" ht="15.75" customHeight="1">
      <c r="A947" s="714"/>
      <c r="B947" s="760"/>
      <c r="C947" s="593"/>
      <c r="D947" s="593"/>
      <c r="E947" s="593"/>
      <c r="F947" s="593"/>
      <c r="G947" s="761"/>
      <c r="H947" s="761"/>
      <c r="I947" s="761"/>
      <c r="J947" s="761"/>
      <c r="K947" s="761"/>
      <c r="L947" s="761"/>
      <c r="M947" s="762"/>
      <c r="N947" s="714"/>
      <c r="O947" s="714"/>
      <c r="P947" s="714"/>
      <c r="Q947" s="714"/>
      <c r="R947" s="714"/>
      <c r="S947" s="714"/>
      <c r="T947" s="763"/>
      <c r="U947" s="714"/>
      <c r="V947" s="762"/>
      <c r="W947" s="714"/>
      <c r="X947" s="762"/>
      <c r="Y947" s="762"/>
      <c r="Z947" s="762"/>
      <c r="AA947" s="714"/>
      <c r="AB947" s="762"/>
      <c r="AC947" s="714"/>
      <c r="AD947" s="714"/>
      <c r="AE947" s="714"/>
      <c r="AF947" s="714"/>
      <c r="AG947" s="714"/>
      <c r="AH947" s="714"/>
      <c r="AI947" s="714"/>
      <c r="AJ947" s="714"/>
      <c r="AK947" s="714"/>
      <c r="AL947" s="761"/>
      <c r="AM947" s="762"/>
      <c r="AN947" s="762"/>
      <c r="AO947" s="761"/>
      <c r="AP947" s="761"/>
      <c r="AQ947" s="762"/>
      <c r="AR947" s="593"/>
      <c r="AS947" s="714"/>
      <c r="AT947" s="714"/>
      <c r="AU947" s="714"/>
      <c r="AV947" s="714"/>
      <c r="AW947" s="714"/>
      <c r="AX947" s="593"/>
      <c r="AY947" s="714"/>
      <c r="AZ947" s="714"/>
      <c r="BA947" s="714"/>
      <c r="BB947" s="714"/>
      <c r="BC947" s="714"/>
      <c r="BD947" s="593"/>
      <c r="BE947" s="714"/>
      <c r="BF947" s="714"/>
      <c r="BG947" s="714"/>
      <c r="BH947" s="714"/>
      <c r="BI947" s="714"/>
      <c r="BJ947" s="714"/>
      <c r="BK947" s="593"/>
      <c r="BL947" s="714"/>
      <c r="BM947" s="714"/>
      <c r="BN947" s="714"/>
      <c r="BO947" s="714"/>
      <c r="BP947" s="714"/>
      <c r="BQ947" s="593"/>
      <c r="BR947" s="593"/>
      <c r="BS947" s="714"/>
      <c r="BT947" s="714"/>
      <c r="BU947" s="714"/>
      <c r="BV947" s="714"/>
      <c r="BW947" s="593"/>
      <c r="BX947" s="714"/>
      <c r="BY947" s="714"/>
      <c r="BZ947" s="714"/>
      <c r="CA947" s="714"/>
      <c r="CB947" s="714"/>
      <c r="CC947" s="714"/>
      <c r="CD947" s="759"/>
      <c r="CE947" s="714"/>
      <c r="CF947" s="765"/>
      <c r="CG947" s="765"/>
      <c r="CH947" s="765"/>
      <c r="CI947" s="765"/>
      <c r="CJ947" s="765"/>
      <c r="CK947" s="765"/>
      <c r="CL947" s="714"/>
      <c r="CM947" s="714"/>
      <c r="CN947" s="714"/>
      <c r="CO947" s="714"/>
      <c r="CP947" s="714"/>
      <c r="CQ947" s="714"/>
      <c r="CR947" s="714"/>
      <c r="CS947" s="714"/>
      <c r="CT947" s="766"/>
      <c r="CU947" s="766"/>
      <c r="CV947" s="766"/>
    </row>
    <row r="948" ht="15.75" customHeight="1">
      <c r="A948" s="714"/>
      <c r="B948" s="760"/>
      <c r="C948" s="593"/>
      <c r="D948" s="593"/>
      <c r="E948" s="593"/>
      <c r="F948" s="593"/>
      <c r="G948" s="761"/>
      <c r="H948" s="761"/>
      <c r="I948" s="761"/>
      <c r="J948" s="761"/>
      <c r="K948" s="761"/>
      <c r="L948" s="761"/>
      <c r="M948" s="762"/>
      <c r="N948" s="714"/>
      <c r="O948" s="714"/>
      <c r="P948" s="714"/>
      <c r="Q948" s="714"/>
      <c r="R948" s="714"/>
      <c r="S948" s="714"/>
      <c r="T948" s="763"/>
      <c r="U948" s="714"/>
      <c r="V948" s="762"/>
      <c r="W948" s="714"/>
      <c r="X948" s="762"/>
      <c r="Y948" s="762"/>
      <c r="Z948" s="762"/>
      <c r="AA948" s="714"/>
      <c r="AB948" s="762"/>
      <c r="AC948" s="714"/>
      <c r="AD948" s="714"/>
      <c r="AE948" s="714"/>
      <c r="AF948" s="714"/>
      <c r="AG948" s="714"/>
      <c r="AH948" s="714"/>
      <c r="AI948" s="714"/>
      <c r="AJ948" s="714"/>
      <c r="AK948" s="714"/>
      <c r="AL948" s="761"/>
      <c r="AM948" s="762"/>
      <c r="AN948" s="762"/>
      <c r="AO948" s="761"/>
      <c r="AP948" s="761"/>
      <c r="AQ948" s="762"/>
      <c r="AR948" s="593"/>
      <c r="AS948" s="714"/>
      <c r="AT948" s="714"/>
      <c r="AU948" s="714"/>
      <c r="AV948" s="714"/>
      <c r="AW948" s="714"/>
      <c r="AX948" s="593"/>
      <c r="AY948" s="714"/>
      <c r="AZ948" s="714"/>
      <c r="BA948" s="714"/>
      <c r="BB948" s="714"/>
      <c r="BC948" s="714"/>
      <c r="BD948" s="593"/>
      <c r="BE948" s="714"/>
      <c r="BF948" s="714"/>
      <c r="BG948" s="714"/>
      <c r="BH948" s="714"/>
      <c r="BI948" s="714"/>
      <c r="BJ948" s="714"/>
      <c r="BK948" s="593"/>
      <c r="BL948" s="714"/>
      <c r="BM948" s="714"/>
      <c r="BN948" s="714"/>
      <c r="BO948" s="714"/>
      <c r="BP948" s="714"/>
      <c r="BQ948" s="593"/>
      <c r="BR948" s="593"/>
      <c r="BS948" s="714"/>
      <c r="BT948" s="714"/>
      <c r="BU948" s="714"/>
      <c r="BV948" s="714"/>
      <c r="BW948" s="593"/>
      <c r="BX948" s="714"/>
      <c r="BY948" s="714"/>
      <c r="BZ948" s="714"/>
      <c r="CA948" s="714"/>
      <c r="CB948" s="714"/>
      <c r="CC948" s="714"/>
      <c r="CD948" s="759"/>
      <c r="CE948" s="714"/>
      <c r="CF948" s="765"/>
      <c r="CG948" s="765"/>
      <c r="CH948" s="765"/>
      <c r="CI948" s="765"/>
      <c r="CJ948" s="765"/>
      <c r="CK948" s="765"/>
      <c r="CL948" s="714"/>
      <c r="CM948" s="714"/>
      <c r="CN948" s="714"/>
      <c r="CO948" s="714"/>
      <c r="CP948" s="714"/>
      <c r="CQ948" s="714"/>
      <c r="CR948" s="714"/>
      <c r="CS948" s="714"/>
      <c r="CT948" s="766"/>
      <c r="CU948" s="766"/>
      <c r="CV948" s="766"/>
    </row>
    <row r="949" ht="15.75" customHeight="1">
      <c r="A949" s="714"/>
      <c r="B949" s="760"/>
      <c r="C949" s="593"/>
      <c r="D949" s="593"/>
      <c r="E949" s="593"/>
      <c r="F949" s="593"/>
      <c r="G949" s="761"/>
      <c r="H949" s="761"/>
      <c r="I949" s="761"/>
      <c r="J949" s="761"/>
      <c r="K949" s="761"/>
      <c r="L949" s="761"/>
      <c r="M949" s="762"/>
      <c r="N949" s="714"/>
      <c r="O949" s="714"/>
      <c r="P949" s="714"/>
      <c r="Q949" s="714"/>
      <c r="R949" s="714"/>
      <c r="S949" s="714"/>
      <c r="T949" s="763"/>
      <c r="U949" s="714"/>
      <c r="V949" s="762"/>
      <c r="W949" s="714"/>
      <c r="X949" s="762"/>
      <c r="Y949" s="762"/>
      <c r="Z949" s="762"/>
      <c r="AA949" s="714"/>
      <c r="AB949" s="762"/>
      <c r="AC949" s="714"/>
      <c r="AD949" s="714"/>
      <c r="AE949" s="714"/>
      <c r="AF949" s="714"/>
      <c r="AG949" s="714"/>
      <c r="AH949" s="714"/>
      <c r="AI949" s="714"/>
      <c r="AJ949" s="714"/>
      <c r="AK949" s="714"/>
      <c r="AL949" s="761"/>
      <c r="AM949" s="762"/>
      <c r="AN949" s="762"/>
      <c r="AO949" s="761"/>
      <c r="AP949" s="761"/>
      <c r="AQ949" s="762"/>
      <c r="AR949" s="593"/>
      <c r="AS949" s="714"/>
      <c r="AT949" s="714"/>
      <c r="AU949" s="714"/>
      <c r="AV949" s="714"/>
      <c r="AW949" s="714"/>
      <c r="AX949" s="593"/>
      <c r="AY949" s="714"/>
      <c r="AZ949" s="714"/>
      <c r="BA949" s="714"/>
      <c r="BB949" s="714"/>
      <c r="BC949" s="714"/>
      <c r="BD949" s="593"/>
      <c r="BE949" s="714"/>
      <c r="BF949" s="714"/>
      <c r="BG949" s="714"/>
      <c r="BH949" s="714"/>
      <c r="BI949" s="714"/>
      <c r="BJ949" s="714"/>
      <c r="BK949" s="593"/>
      <c r="BL949" s="714"/>
      <c r="BM949" s="714"/>
      <c r="BN949" s="714"/>
      <c r="BO949" s="714"/>
      <c r="BP949" s="714"/>
      <c r="BQ949" s="593"/>
      <c r="BR949" s="593"/>
      <c r="BS949" s="714"/>
      <c r="BT949" s="714"/>
      <c r="BU949" s="714"/>
      <c r="BV949" s="714"/>
      <c r="BW949" s="593"/>
      <c r="BX949" s="714"/>
      <c r="BY949" s="714"/>
      <c r="BZ949" s="714"/>
      <c r="CA949" s="714"/>
      <c r="CB949" s="714"/>
      <c r="CC949" s="714"/>
      <c r="CD949" s="759"/>
      <c r="CE949" s="714"/>
      <c r="CF949" s="765"/>
      <c r="CG949" s="765"/>
      <c r="CH949" s="765"/>
      <c r="CI949" s="765"/>
      <c r="CJ949" s="765"/>
      <c r="CK949" s="765"/>
      <c r="CL949" s="714"/>
      <c r="CM949" s="714"/>
      <c r="CN949" s="714"/>
      <c r="CO949" s="714"/>
      <c r="CP949" s="714"/>
      <c r="CQ949" s="714"/>
      <c r="CR949" s="714"/>
      <c r="CS949" s="714"/>
      <c r="CT949" s="766"/>
      <c r="CU949" s="766"/>
      <c r="CV949" s="766"/>
    </row>
    <row r="950" ht="15.75" customHeight="1">
      <c r="A950" s="714"/>
      <c r="B950" s="760"/>
      <c r="C950" s="593"/>
      <c r="D950" s="593"/>
      <c r="E950" s="593"/>
      <c r="F950" s="593"/>
      <c r="G950" s="761"/>
      <c r="H950" s="761"/>
      <c r="I950" s="761"/>
      <c r="J950" s="761"/>
      <c r="K950" s="761"/>
      <c r="L950" s="761"/>
      <c r="M950" s="762"/>
      <c r="N950" s="714"/>
      <c r="O950" s="714"/>
      <c r="P950" s="714"/>
      <c r="Q950" s="714"/>
      <c r="R950" s="714"/>
      <c r="S950" s="714"/>
      <c r="T950" s="763"/>
      <c r="U950" s="714"/>
      <c r="V950" s="762"/>
      <c r="W950" s="714"/>
      <c r="X950" s="762"/>
      <c r="Y950" s="762"/>
      <c r="Z950" s="762"/>
      <c r="AA950" s="714"/>
      <c r="AB950" s="762"/>
      <c r="AC950" s="714"/>
      <c r="AD950" s="714"/>
      <c r="AE950" s="714"/>
      <c r="AF950" s="714"/>
      <c r="AG950" s="714"/>
      <c r="AH950" s="714"/>
      <c r="AI950" s="714"/>
      <c r="AJ950" s="714"/>
      <c r="AK950" s="714"/>
      <c r="AL950" s="761"/>
      <c r="AM950" s="762"/>
      <c r="AN950" s="762"/>
      <c r="AO950" s="761"/>
      <c r="AP950" s="761"/>
      <c r="AQ950" s="762"/>
      <c r="AR950" s="593"/>
      <c r="AS950" s="714"/>
      <c r="AT950" s="714"/>
      <c r="AU950" s="714"/>
      <c r="AV950" s="714"/>
      <c r="AW950" s="714"/>
      <c r="AX950" s="593"/>
      <c r="AY950" s="714"/>
      <c r="AZ950" s="714"/>
      <c r="BA950" s="714"/>
      <c r="BB950" s="714"/>
      <c r="BC950" s="714"/>
      <c r="BD950" s="593"/>
      <c r="BE950" s="714"/>
      <c r="BF950" s="714"/>
      <c r="BG950" s="714"/>
      <c r="BH950" s="714"/>
      <c r="BI950" s="714"/>
      <c r="BJ950" s="714"/>
      <c r="BK950" s="593"/>
      <c r="BL950" s="714"/>
      <c r="BM950" s="714"/>
      <c r="BN950" s="714"/>
      <c r="BO950" s="714"/>
      <c r="BP950" s="714"/>
      <c r="BQ950" s="593"/>
      <c r="BR950" s="593"/>
      <c r="BS950" s="714"/>
      <c r="BT950" s="714"/>
      <c r="BU950" s="714"/>
      <c r="BV950" s="714"/>
      <c r="BW950" s="593"/>
      <c r="BX950" s="714"/>
      <c r="BY950" s="714"/>
      <c r="BZ950" s="714"/>
      <c r="CA950" s="714"/>
      <c r="CB950" s="714"/>
      <c r="CC950" s="714"/>
      <c r="CD950" s="759"/>
      <c r="CE950" s="714"/>
      <c r="CF950" s="765"/>
      <c r="CG950" s="765"/>
      <c r="CH950" s="765"/>
      <c r="CI950" s="765"/>
      <c r="CJ950" s="765"/>
      <c r="CK950" s="765"/>
      <c r="CL950" s="714"/>
      <c r="CM950" s="714"/>
      <c r="CN950" s="714"/>
      <c r="CO950" s="714"/>
      <c r="CP950" s="714"/>
      <c r="CQ950" s="714"/>
      <c r="CR950" s="714"/>
      <c r="CS950" s="714"/>
      <c r="CT950" s="766"/>
      <c r="CU950" s="766"/>
      <c r="CV950" s="766"/>
    </row>
    <row r="951" ht="15.75" customHeight="1">
      <c r="A951" s="714"/>
      <c r="B951" s="760"/>
      <c r="C951" s="593"/>
      <c r="D951" s="593"/>
      <c r="E951" s="593"/>
      <c r="F951" s="593"/>
      <c r="G951" s="761"/>
      <c r="H951" s="761"/>
      <c r="I951" s="761"/>
      <c r="J951" s="761"/>
      <c r="K951" s="761"/>
      <c r="L951" s="761"/>
      <c r="M951" s="762"/>
      <c r="N951" s="714"/>
      <c r="O951" s="714"/>
      <c r="P951" s="714"/>
      <c r="Q951" s="714"/>
      <c r="R951" s="714"/>
      <c r="S951" s="714"/>
      <c r="T951" s="763"/>
      <c r="U951" s="714"/>
      <c r="V951" s="762"/>
      <c r="W951" s="714"/>
      <c r="X951" s="762"/>
      <c r="Y951" s="762"/>
      <c r="Z951" s="762"/>
      <c r="AA951" s="714"/>
      <c r="AB951" s="762"/>
      <c r="AC951" s="714"/>
      <c r="AD951" s="714"/>
      <c r="AE951" s="714"/>
      <c r="AF951" s="714"/>
      <c r="AG951" s="714"/>
      <c r="AH951" s="714"/>
      <c r="AI951" s="714"/>
      <c r="AJ951" s="714"/>
      <c r="AK951" s="714"/>
      <c r="AL951" s="761"/>
      <c r="AM951" s="762"/>
      <c r="AN951" s="762"/>
      <c r="AO951" s="761"/>
      <c r="AP951" s="761"/>
      <c r="AQ951" s="762"/>
      <c r="AR951" s="593"/>
      <c r="AS951" s="714"/>
      <c r="AT951" s="714"/>
      <c r="AU951" s="714"/>
      <c r="AV951" s="714"/>
      <c r="AW951" s="714"/>
      <c r="AX951" s="593"/>
      <c r="AY951" s="714"/>
      <c r="AZ951" s="714"/>
      <c r="BA951" s="714"/>
      <c r="BB951" s="714"/>
      <c r="BC951" s="714"/>
      <c r="BD951" s="593"/>
      <c r="BE951" s="714"/>
      <c r="BF951" s="714"/>
      <c r="BG951" s="714"/>
      <c r="BH951" s="714"/>
      <c r="BI951" s="714"/>
      <c r="BJ951" s="714"/>
      <c r="BK951" s="593"/>
      <c r="BL951" s="714"/>
      <c r="BM951" s="714"/>
      <c r="BN951" s="714"/>
      <c r="BO951" s="714"/>
      <c r="BP951" s="714"/>
      <c r="BQ951" s="593"/>
      <c r="BR951" s="593"/>
      <c r="BS951" s="714"/>
      <c r="BT951" s="714"/>
      <c r="BU951" s="714"/>
      <c r="BV951" s="714"/>
      <c r="BW951" s="593"/>
      <c r="BX951" s="714"/>
      <c r="BY951" s="714"/>
      <c r="BZ951" s="714"/>
      <c r="CA951" s="714"/>
      <c r="CB951" s="714"/>
      <c r="CC951" s="714"/>
      <c r="CD951" s="759"/>
      <c r="CE951" s="714"/>
      <c r="CF951" s="765"/>
      <c r="CG951" s="765"/>
      <c r="CH951" s="765"/>
      <c r="CI951" s="765"/>
      <c r="CJ951" s="765"/>
      <c r="CK951" s="765"/>
      <c r="CL951" s="714"/>
      <c r="CM951" s="714"/>
      <c r="CN951" s="714"/>
      <c r="CO951" s="714"/>
      <c r="CP951" s="714"/>
      <c r="CQ951" s="714"/>
      <c r="CR951" s="714"/>
      <c r="CS951" s="714"/>
      <c r="CT951" s="766"/>
      <c r="CU951" s="766"/>
      <c r="CV951" s="766"/>
    </row>
    <row r="952" ht="15.75" customHeight="1">
      <c r="A952" s="714"/>
      <c r="B952" s="760"/>
      <c r="C952" s="593"/>
      <c r="D952" s="593"/>
      <c r="E952" s="593"/>
      <c r="F952" s="593"/>
      <c r="G952" s="761"/>
      <c r="H952" s="761"/>
      <c r="I952" s="761"/>
      <c r="J952" s="761"/>
      <c r="K952" s="761"/>
      <c r="L952" s="761"/>
      <c r="M952" s="762"/>
      <c r="N952" s="714"/>
      <c r="O952" s="714"/>
      <c r="P952" s="714"/>
      <c r="Q952" s="714"/>
      <c r="R952" s="714"/>
      <c r="S952" s="714"/>
      <c r="T952" s="763"/>
      <c r="U952" s="714"/>
      <c r="V952" s="762"/>
      <c r="W952" s="714"/>
      <c r="X952" s="762"/>
      <c r="Y952" s="762"/>
      <c r="Z952" s="762"/>
      <c r="AA952" s="714"/>
      <c r="AB952" s="762"/>
      <c r="AC952" s="714"/>
      <c r="AD952" s="714"/>
      <c r="AE952" s="714"/>
      <c r="AF952" s="714"/>
      <c r="AG952" s="714"/>
      <c r="AH952" s="714"/>
      <c r="AI952" s="714"/>
      <c r="AJ952" s="714"/>
      <c r="AK952" s="714"/>
      <c r="AL952" s="761"/>
      <c r="AM952" s="762"/>
      <c r="AN952" s="762"/>
      <c r="AO952" s="761"/>
      <c r="AP952" s="761"/>
      <c r="AQ952" s="762"/>
      <c r="AR952" s="593"/>
      <c r="AS952" s="714"/>
      <c r="AT952" s="714"/>
      <c r="AU952" s="714"/>
      <c r="AV952" s="714"/>
      <c r="AW952" s="714"/>
      <c r="AX952" s="593"/>
      <c r="AY952" s="714"/>
      <c r="AZ952" s="714"/>
      <c r="BA952" s="714"/>
      <c r="BB952" s="714"/>
      <c r="BC952" s="714"/>
      <c r="BD952" s="593"/>
      <c r="BE952" s="714"/>
      <c r="BF952" s="714"/>
      <c r="BG952" s="714"/>
      <c r="BH952" s="714"/>
      <c r="BI952" s="714"/>
      <c r="BJ952" s="714"/>
      <c r="BK952" s="593"/>
      <c r="BL952" s="714"/>
      <c r="BM952" s="714"/>
      <c r="BN952" s="714"/>
      <c r="BO952" s="714"/>
      <c r="BP952" s="714"/>
      <c r="BQ952" s="593"/>
      <c r="BR952" s="593"/>
      <c r="BS952" s="714"/>
      <c r="BT952" s="714"/>
      <c r="BU952" s="714"/>
      <c r="BV952" s="714"/>
      <c r="BW952" s="593"/>
      <c r="BX952" s="714"/>
      <c r="BY952" s="714"/>
      <c r="BZ952" s="714"/>
      <c r="CA952" s="714"/>
      <c r="CB952" s="714"/>
      <c r="CC952" s="714"/>
      <c r="CD952" s="759"/>
      <c r="CE952" s="714"/>
      <c r="CF952" s="765"/>
      <c r="CG952" s="765"/>
      <c r="CH952" s="765"/>
      <c r="CI952" s="765"/>
      <c r="CJ952" s="765"/>
      <c r="CK952" s="765"/>
      <c r="CL952" s="714"/>
      <c r="CM952" s="714"/>
      <c r="CN952" s="714"/>
      <c r="CO952" s="714"/>
      <c r="CP952" s="714"/>
      <c r="CQ952" s="714"/>
      <c r="CR952" s="714"/>
      <c r="CS952" s="714"/>
      <c r="CT952" s="766"/>
      <c r="CU952" s="766"/>
      <c r="CV952" s="766"/>
    </row>
    <row r="953" ht="15.75" customHeight="1">
      <c r="A953" s="714"/>
      <c r="B953" s="760"/>
      <c r="C953" s="593"/>
      <c r="D953" s="593"/>
      <c r="E953" s="593"/>
      <c r="F953" s="593"/>
      <c r="G953" s="761"/>
      <c r="H953" s="761"/>
      <c r="I953" s="761"/>
      <c r="J953" s="761"/>
      <c r="K953" s="761"/>
      <c r="L953" s="761"/>
      <c r="M953" s="762"/>
      <c r="N953" s="714"/>
      <c r="O953" s="714"/>
      <c r="P953" s="714"/>
      <c r="Q953" s="714"/>
      <c r="R953" s="714"/>
      <c r="S953" s="714"/>
      <c r="T953" s="763"/>
      <c r="U953" s="714"/>
      <c r="V953" s="762"/>
      <c r="W953" s="714"/>
      <c r="X953" s="762"/>
      <c r="Y953" s="762"/>
      <c r="Z953" s="762"/>
      <c r="AA953" s="714"/>
      <c r="AB953" s="762"/>
      <c r="AC953" s="714"/>
      <c r="AD953" s="714"/>
      <c r="AE953" s="714"/>
      <c r="AF953" s="714"/>
      <c r="AG953" s="714"/>
      <c r="AH953" s="714"/>
      <c r="AI953" s="714"/>
      <c r="AJ953" s="714"/>
      <c r="AK953" s="714"/>
      <c r="AL953" s="761"/>
      <c r="AM953" s="762"/>
      <c r="AN953" s="762"/>
      <c r="AO953" s="761"/>
      <c r="AP953" s="761"/>
      <c r="AQ953" s="762"/>
      <c r="AR953" s="593"/>
      <c r="AS953" s="714"/>
      <c r="AT953" s="714"/>
      <c r="AU953" s="714"/>
      <c r="AV953" s="714"/>
      <c r="AW953" s="714"/>
      <c r="AX953" s="593"/>
      <c r="AY953" s="714"/>
      <c r="AZ953" s="714"/>
      <c r="BA953" s="714"/>
      <c r="BB953" s="714"/>
      <c r="BC953" s="714"/>
      <c r="BD953" s="593"/>
      <c r="BE953" s="714"/>
      <c r="BF953" s="714"/>
      <c r="BG953" s="714"/>
      <c r="BH953" s="714"/>
      <c r="BI953" s="714"/>
      <c r="BJ953" s="714"/>
      <c r="BK953" s="593"/>
      <c r="BL953" s="714"/>
      <c r="BM953" s="714"/>
      <c r="BN953" s="714"/>
      <c r="BO953" s="714"/>
      <c r="BP953" s="714"/>
      <c r="BQ953" s="593"/>
      <c r="BR953" s="593"/>
      <c r="BS953" s="714"/>
      <c r="BT953" s="714"/>
      <c r="BU953" s="714"/>
      <c r="BV953" s="714"/>
      <c r="BW953" s="593"/>
      <c r="BX953" s="714"/>
      <c r="BY953" s="714"/>
      <c r="BZ953" s="714"/>
      <c r="CA953" s="714"/>
      <c r="CB953" s="714"/>
      <c r="CC953" s="714"/>
      <c r="CD953" s="759"/>
      <c r="CE953" s="714"/>
      <c r="CF953" s="765"/>
      <c r="CG953" s="765"/>
      <c r="CH953" s="765"/>
      <c r="CI953" s="765"/>
      <c r="CJ953" s="765"/>
      <c r="CK953" s="765"/>
      <c r="CL953" s="714"/>
      <c r="CM953" s="714"/>
      <c r="CN953" s="714"/>
      <c r="CO953" s="714"/>
      <c r="CP953" s="714"/>
      <c r="CQ953" s="714"/>
      <c r="CR953" s="714"/>
      <c r="CS953" s="714"/>
      <c r="CT953" s="766"/>
      <c r="CU953" s="766"/>
      <c r="CV953" s="766"/>
    </row>
    <row r="954" ht="15.75" customHeight="1">
      <c r="A954" s="714"/>
      <c r="B954" s="760"/>
      <c r="C954" s="593"/>
      <c r="D954" s="593"/>
      <c r="E954" s="593"/>
      <c r="F954" s="593"/>
      <c r="G954" s="761"/>
      <c r="H954" s="761"/>
      <c r="I954" s="761"/>
      <c r="J954" s="761"/>
      <c r="K954" s="761"/>
      <c r="L954" s="761"/>
      <c r="M954" s="762"/>
      <c r="N954" s="714"/>
      <c r="O954" s="714"/>
      <c r="P954" s="714"/>
      <c r="Q954" s="714"/>
      <c r="R954" s="714"/>
      <c r="S954" s="714"/>
      <c r="T954" s="763"/>
      <c r="U954" s="714"/>
      <c r="V954" s="762"/>
      <c r="W954" s="714"/>
      <c r="X954" s="762"/>
      <c r="Y954" s="762"/>
      <c r="Z954" s="762"/>
      <c r="AA954" s="714"/>
      <c r="AB954" s="762"/>
      <c r="AC954" s="714"/>
      <c r="AD954" s="714"/>
      <c r="AE954" s="714"/>
      <c r="AF954" s="714"/>
      <c r="AG954" s="714"/>
      <c r="AH954" s="714"/>
      <c r="AI954" s="714"/>
      <c r="AJ954" s="714"/>
      <c r="AK954" s="714"/>
      <c r="AL954" s="761"/>
      <c r="AM954" s="762"/>
      <c r="AN954" s="762"/>
      <c r="AO954" s="761"/>
      <c r="AP954" s="761"/>
      <c r="AQ954" s="762"/>
      <c r="AR954" s="593"/>
      <c r="AS954" s="714"/>
      <c r="AT954" s="714"/>
      <c r="AU954" s="714"/>
      <c r="AV954" s="714"/>
      <c r="AW954" s="714"/>
      <c r="AX954" s="593"/>
      <c r="AY954" s="714"/>
      <c r="AZ954" s="714"/>
      <c r="BA954" s="714"/>
      <c r="BB954" s="714"/>
      <c r="BC954" s="714"/>
      <c r="BD954" s="593"/>
      <c r="BE954" s="714"/>
      <c r="BF954" s="714"/>
      <c r="BG954" s="714"/>
      <c r="BH954" s="714"/>
      <c r="BI954" s="714"/>
      <c r="BJ954" s="714"/>
      <c r="BK954" s="593"/>
      <c r="BL954" s="714"/>
      <c r="BM954" s="714"/>
      <c r="BN954" s="714"/>
      <c r="BO954" s="714"/>
      <c r="BP954" s="714"/>
      <c r="BQ954" s="593"/>
      <c r="BR954" s="593"/>
      <c r="BS954" s="714"/>
      <c r="BT954" s="714"/>
      <c r="BU954" s="714"/>
      <c r="BV954" s="714"/>
      <c r="BW954" s="593"/>
      <c r="BX954" s="714"/>
      <c r="BY954" s="714"/>
      <c r="BZ954" s="714"/>
      <c r="CA954" s="714"/>
      <c r="CB954" s="714"/>
      <c r="CC954" s="714"/>
      <c r="CD954" s="759"/>
      <c r="CE954" s="714"/>
      <c r="CF954" s="765"/>
      <c r="CG954" s="765"/>
      <c r="CH954" s="765"/>
      <c r="CI954" s="765"/>
      <c r="CJ954" s="765"/>
      <c r="CK954" s="765"/>
      <c r="CL954" s="714"/>
      <c r="CM954" s="714"/>
      <c r="CN954" s="714"/>
      <c r="CO954" s="714"/>
      <c r="CP954" s="714"/>
      <c r="CQ954" s="714"/>
      <c r="CR954" s="714"/>
      <c r="CS954" s="714"/>
      <c r="CT954" s="766"/>
      <c r="CU954" s="766"/>
      <c r="CV954" s="766"/>
    </row>
    <row r="955" ht="15.75" customHeight="1">
      <c r="A955" s="714"/>
      <c r="B955" s="760"/>
      <c r="C955" s="593"/>
      <c r="D955" s="593"/>
      <c r="E955" s="593"/>
      <c r="F955" s="593"/>
      <c r="G955" s="761"/>
      <c r="H955" s="761"/>
      <c r="I955" s="761"/>
      <c r="J955" s="761"/>
      <c r="K955" s="761"/>
      <c r="L955" s="761"/>
      <c r="M955" s="762"/>
      <c r="N955" s="714"/>
      <c r="O955" s="714"/>
      <c r="P955" s="714"/>
      <c r="Q955" s="714"/>
      <c r="R955" s="714"/>
      <c r="S955" s="714"/>
      <c r="T955" s="763"/>
      <c r="U955" s="714"/>
      <c r="V955" s="762"/>
      <c r="W955" s="714"/>
      <c r="X955" s="762"/>
      <c r="Y955" s="762"/>
      <c r="Z955" s="762"/>
      <c r="AA955" s="714"/>
      <c r="AB955" s="762"/>
      <c r="AC955" s="714"/>
      <c r="AD955" s="714"/>
      <c r="AE955" s="714"/>
      <c r="AF955" s="714"/>
      <c r="AG955" s="714"/>
      <c r="AH955" s="714"/>
      <c r="AI955" s="714"/>
      <c r="AJ955" s="714"/>
      <c r="AK955" s="714"/>
      <c r="AL955" s="761"/>
      <c r="AM955" s="762"/>
      <c r="AN955" s="762"/>
      <c r="AO955" s="761"/>
      <c r="AP955" s="761"/>
      <c r="AQ955" s="762"/>
      <c r="AR955" s="593"/>
      <c r="AS955" s="714"/>
      <c r="AT955" s="714"/>
      <c r="AU955" s="714"/>
      <c r="AV955" s="714"/>
      <c r="AW955" s="714"/>
      <c r="AX955" s="593"/>
      <c r="AY955" s="714"/>
      <c r="AZ955" s="714"/>
      <c r="BA955" s="714"/>
      <c r="BB955" s="714"/>
      <c r="BC955" s="714"/>
      <c r="BD955" s="593"/>
      <c r="BE955" s="714"/>
      <c r="BF955" s="714"/>
      <c r="BG955" s="714"/>
      <c r="BH955" s="714"/>
      <c r="BI955" s="714"/>
      <c r="BJ955" s="714"/>
      <c r="BK955" s="593"/>
      <c r="BL955" s="714"/>
      <c r="BM955" s="714"/>
      <c r="BN955" s="714"/>
      <c r="BO955" s="714"/>
      <c r="BP955" s="714"/>
      <c r="BQ955" s="593"/>
      <c r="BR955" s="593"/>
      <c r="BS955" s="714"/>
      <c r="BT955" s="714"/>
      <c r="BU955" s="714"/>
      <c r="BV955" s="714"/>
      <c r="BW955" s="593"/>
      <c r="BX955" s="714"/>
      <c r="BY955" s="714"/>
      <c r="BZ955" s="714"/>
      <c r="CA955" s="714"/>
      <c r="CB955" s="714"/>
      <c r="CC955" s="714"/>
      <c r="CD955" s="759"/>
      <c r="CE955" s="714"/>
      <c r="CF955" s="765"/>
      <c r="CG955" s="765"/>
      <c r="CH955" s="765"/>
      <c r="CI955" s="765"/>
      <c r="CJ955" s="765"/>
      <c r="CK955" s="765"/>
      <c r="CL955" s="714"/>
      <c r="CM955" s="714"/>
      <c r="CN955" s="714"/>
      <c r="CO955" s="714"/>
      <c r="CP955" s="714"/>
      <c r="CQ955" s="714"/>
      <c r="CR955" s="714"/>
      <c r="CS955" s="714"/>
      <c r="CT955" s="766"/>
      <c r="CU955" s="766"/>
      <c r="CV955" s="766"/>
    </row>
    <row r="956" ht="15.75" customHeight="1">
      <c r="A956" s="714"/>
      <c r="B956" s="760"/>
      <c r="C956" s="593"/>
      <c r="D956" s="593"/>
      <c r="E956" s="593"/>
      <c r="F956" s="593"/>
      <c r="G956" s="761"/>
      <c r="H956" s="761"/>
      <c r="I956" s="761"/>
      <c r="J956" s="761"/>
      <c r="K956" s="761"/>
      <c r="L956" s="761"/>
      <c r="M956" s="762"/>
      <c r="N956" s="714"/>
      <c r="O956" s="714"/>
      <c r="P956" s="714"/>
      <c r="Q956" s="714"/>
      <c r="R956" s="714"/>
      <c r="S956" s="714"/>
      <c r="T956" s="763"/>
      <c r="U956" s="714"/>
      <c r="V956" s="762"/>
      <c r="W956" s="714"/>
      <c r="X956" s="762"/>
      <c r="Y956" s="762"/>
      <c r="Z956" s="762"/>
      <c r="AA956" s="714"/>
      <c r="AB956" s="762"/>
      <c r="AC956" s="714"/>
      <c r="AD956" s="714"/>
      <c r="AE956" s="714"/>
      <c r="AF956" s="714"/>
      <c r="AG956" s="714"/>
      <c r="AH956" s="714"/>
      <c r="AI956" s="714"/>
      <c r="AJ956" s="714"/>
      <c r="AK956" s="714"/>
      <c r="AL956" s="761"/>
      <c r="AM956" s="762"/>
      <c r="AN956" s="762"/>
      <c r="AO956" s="761"/>
      <c r="AP956" s="761"/>
      <c r="AQ956" s="762"/>
      <c r="AR956" s="593"/>
      <c r="AS956" s="714"/>
      <c r="AT956" s="714"/>
      <c r="AU956" s="714"/>
      <c r="AV956" s="714"/>
      <c r="AW956" s="714"/>
      <c r="AX956" s="593"/>
      <c r="AY956" s="714"/>
      <c r="AZ956" s="714"/>
      <c r="BA956" s="714"/>
      <c r="BB956" s="714"/>
      <c r="BC956" s="714"/>
      <c r="BD956" s="593"/>
      <c r="BE956" s="714"/>
      <c r="BF956" s="714"/>
      <c r="BG956" s="714"/>
      <c r="BH956" s="714"/>
      <c r="BI956" s="714"/>
      <c r="BJ956" s="714"/>
      <c r="BK956" s="593"/>
      <c r="BL956" s="714"/>
      <c r="BM956" s="714"/>
      <c r="BN956" s="714"/>
      <c r="BO956" s="714"/>
      <c r="BP956" s="714"/>
      <c r="BQ956" s="593"/>
      <c r="BR956" s="593"/>
      <c r="BS956" s="714"/>
      <c r="BT956" s="714"/>
      <c r="BU956" s="714"/>
      <c r="BV956" s="714"/>
      <c r="BW956" s="593"/>
      <c r="BX956" s="714"/>
      <c r="BY956" s="714"/>
      <c r="BZ956" s="714"/>
      <c r="CA956" s="714"/>
      <c r="CB956" s="714"/>
      <c r="CC956" s="714"/>
      <c r="CD956" s="759"/>
      <c r="CE956" s="714"/>
      <c r="CF956" s="765"/>
      <c r="CG956" s="765"/>
      <c r="CH956" s="765"/>
      <c r="CI956" s="765"/>
      <c r="CJ956" s="765"/>
      <c r="CK956" s="765"/>
      <c r="CL956" s="714"/>
      <c r="CM956" s="714"/>
      <c r="CN956" s="714"/>
      <c r="CO956" s="714"/>
      <c r="CP956" s="714"/>
      <c r="CQ956" s="714"/>
      <c r="CR956" s="714"/>
      <c r="CS956" s="714"/>
      <c r="CT956" s="766"/>
      <c r="CU956" s="766"/>
      <c r="CV956" s="766"/>
    </row>
    <row r="957" ht="15.75" customHeight="1">
      <c r="A957" s="714"/>
      <c r="B957" s="760"/>
      <c r="C957" s="593"/>
      <c r="D957" s="593"/>
      <c r="E957" s="593"/>
      <c r="F957" s="593"/>
      <c r="G957" s="761"/>
      <c r="H957" s="761"/>
      <c r="I957" s="761"/>
      <c r="J957" s="761"/>
      <c r="K957" s="761"/>
      <c r="L957" s="761"/>
      <c r="M957" s="762"/>
      <c r="N957" s="714"/>
      <c r="O957" s="714"/>
      <c r="P957" s="714"/>
      <c r="Q957" s="714"/>
      <c r="R957" s="714"/>
      <c r="S957" s="714"/>
      <c r="T957" s="763"/>
      <c r="U957" s="714"/>
      <c r="V957" s="762"/>
      <c r="W957" s="714"/>
      <c r="X957" s="762"/>
      <c r="Y957" s="762"/>
      <c r="Z957" s="762"/>
      <c r="AA957" s="714"/>
      <c r="AB957" s="762"/>
      <c r="AC957" s="714"/>
      <c r="AD957" s="714"/>
      <c r="AE957" s="714"/>
      <c r="AF957" s="714"/>
      <c r="AG957" s="714"/>
      <c r="AH957" s="714"/>
      <c r="AI957" s="714"/>
      <c r="AJ957" s="714"/>
      <c r="AK957" s="714"/>
      <c r="AL957" s="761"/>
      <c r="AM957" s="762"/>
      <c r="AN957" s="762"/>
      <c r="AO957" s="761"/>
      <c r="AP957" s="761"/>
      <c r="AQ957" s="762"/>
      <c r="AR957" s="593"/>
      <c r="AS957" s="714"/>
      <c r="AT957" s="714"/>
      <c r="AU957" s="714"/>
      <c r="AV957" s="714"/>
      <c r="AW957" s="714"/>
      <c r="AX957" s="593"/>
      <c r="AY957" s="714"/>
      <c r="AZ957" s="714"/>
      <c r="BA957" s="714"/>
      <c r="BB957" s="714"/>
      <c r="BC957" s="714"/>
      <c r="BD957" s="593"/>
      <c r="BE957" s="714"/>
      <c r="BF957" s="714"/>
      <c r="BG957" s="714"/>
      <c r="BH957" s="714"/>
      <c r="BI957" s="714"/>
      <c r="BJ957" s="714"/>
      <c r="BK957" s="593"/>
      <c r="BL957" s="714"/>
      <c r="BM957" s="714"/>
      <c r="BN957" s="714"/>
      <c r="BO957" s="714"/>
      <c r="BP957" s="714"/>
      <c r="BQ957" s="593"/>
      <c r="BR957" s="593"/>
      <c r="BS957" s="714"/>
      <c r="BT957" s="714"/>
      <c r="BU957" s="714"/>
      <c r="BV957" s="714"/>
      <c r="BW957" s="593"/>
      <c r="BX957" s="714"/>
      <c r="BY957" s="714"/>
      <c r="BZ957" s="714"/>
      <c r="CA957" s="714"/>
      <c r="CB957" s="714"/>
      <c r="CC957" s="714"/>
      <c r="CD957" s="759"/>
      <c r="CE957" s="714"/>
      <c r="CF957" s="765"/>
      <c r="CG957" s="765"/>
      <c r="CH957" s="765"/>
      <c r="CI957" s="765"/>
      <c r="CJ957" s="765"/>
      <c r="CK957" s="765"/>
      <c r="CL957" s="714"/>
      <c r="CM957" s="714"/>
      <c r="CN957" s="714"/>
      <c r="CO957" s="714"/>
      <c r="CP957" s="714"/>
      <c r="CQ957" s="714"/>
      <c r="CR957" s="714"/>
      <c r="CS957" s="714"/>
      <c r="CT957" s="766"/>
      <c r="CU957" s="766"/>
      <c r="CV957" s="766"/>
    </row>
    <row r="958" ht="15.75" customHeight="1">
      <c r="A958" s="714"/>
      <c r="B958" s="760"/>
      <c r="C958" s="593"/>
      <c r="D958" s="593"/>
      <c r="E958" s="593"/>
      <c r="F958" s="593"/>
      <c r="G958" s="761"/>
      <c r="H958" s="761"/>
      <c r="I958" s="761"/>
      <c r="J958" s="761"/>
      <c r="K958" s="761"/>
      <c r="L958" s="761"/>
      <c r="M958" s="762"/>
      <c r="N958" s="714"/>
      <c r="O958" s="714"/>
      <c r="P958" s="714"/>
      <c r="Q958" s="714"/>
      <c r="R958" s="714"/>
      <c r="S958" s="714"/>
      <c r="T958" s="763"/>
      <c r="U958" s="714"/>
      <c r="V958" s="762"/>
      <c r="W958" s="714"/>
      <c r="X958" s="762"/>
      <c r="Y958" s="762"/>
      <c r="Z958" s="762"/>
      <c r="AA958" s="714"/>
      <c r="AB958" s="762"/>
      <c r="AC958" s="714"/>
      <c r="AD958" s="714"/>
      <c r="AE958" s="714"/>
      <c r="AF958" s="714"/>
      <c r="AG958" s="714"/>
      <c r="AH958" s="714"/>
      <c r="AI958" s="714"/>
      <c r="AJ958" s="714"/>
      <c r="AK958" s="714"/>
      <c r="AL958" s="761"/>
      <c r="AM958" s="762"/>
      <c r="AN958" s="762"/>
      <c r="AO958" s="761"/>
      <c r="AP958" s="761"/>
      <c r="AQ958" s="762"/>
      <c r="AR958" s="593"/>
      <c r="AS958" s="714"/>
      <c r="AT958" s="714"/>
      <c r="AU958" s="714"/>
      <c r="AV958" s="714"/>
      <c r="AW958" s="714"/>
      <c r="AX958" s="593"/>
      <c r="AY958" s="714"/>
      <c r="AZ958" s="714"/>
      <c r="BA958" s="714"/>
      <c r="BB958" s="714"/>
      <c r="BC958" s="714"/>
      <c r="BD958" s="593"/>
      <c r="BE958" s="714"/>
      <c r="BF958" s="714"/>
      <c r="BG958" s="714"/>
      <c r="BH958" s="714"/>
      <c r="BI958" s="714"/>
      <c r="BJ958" s="714"/>
      <c r="BK958" s="593"/>
      <c r="BL958" s="714"/>
      <c r="BM958" s="714"/>
      <c r="BN958" s="714"/>
      <c r="BO958" s="714"/>
      <c r="BP958" s="714"/>
      <c r="BQ958" s="593"/>
      <c r="BR958" s="593"/>
      <c r="BS958" s="714"/>
      <c r="BT958" s="714"/>
      <c r="BU958" s="714"/>
      <c r="BV958" s="714"/>
      <c r="BW958" s="593"/>
      <c r="BX958" s="714"/>
      <c r="BY958" s="714"/>
      <c r="BZ958" s="714"/>
      <c r="CA958" s="714"/>
      <c r="CB958" s="714"/>
      <c r="CC958" s="714"/>
      <c r="CD958" s="759"/>
      <c r="CE958" s="714"/>
      <c r="CF958" s="765"/>
      <c r="CG958" s="765"/>
      <c r="CH958" s="765"/>
      <c r="CI958" s="765"/>
      <c r="CJ958" s="765"/>
      <c r="CK958" s="765"/>
      <c r="CL958" s="714"/>
      <c r="CM958" s="714"/>
      <c r="CN958" s="714"/>
      <c r="CO958" s="714"/>
      <c r="CP958" s="714"/>
      <c r="CQ958" s="714"/>
      <c r="CR958" s="714"/>
      <c r="CS958" s="714"/>
      <c r="CT958" s="766"/>
      <c r="CU958" s="766"/>
      <c r="CV958" s="766"/>
    </row>
    <row r="959" ht="15.75" customHeight="1">
      <c r="A959" s="714"/>
      <c r="B959" s="760"/>
      <c r="C959" s="593"/>
      <c r="D959" s="593"/>
      <c r="E959" s="593"/>
      <c r="F959" s="593"/>
      <c r="G959" s="761"/>
      <c r="H959" s="761"/>
      <c r="I959" s="761"/>
      <c r="J959" s="761"/>
      <c r="K959" s="761"/>
      <c r="L959" s="761"/>
      <c r="M959" s="762"/>
      <c r="N959" s="714"/>
      <c r="O959" s="714"/>
      <c r="P959" s="714"/>
      <c r="Q959" s="714"/>
      <c r="R959" s="714"/>
      <c r="S959" s="714"/>
      <c r="T959" s="763"/>
      <c r="U959" s="714"/>
      <c r="V959" s="762"/>
      <c r="W959" s="714"/>
      <c r="X959" s="762"/>
      <c r="Y959" s="762"/>
      <c r="Z959" s="762"/>
      <c r="AA959" s="714"/>
      <c r="AB959" s="762"/>
      <c r="AC959" s="714"/>
      <c r="AD959" s="714"/>
      <c r="AE959" s="714"/>
      <c r="AF959" s="714"/>
      <c r="AG959" s="714"/>
      <c r="AH959" s="714"/>
      <c r="AI959" s="714"/>
      <c r="AJ959" s="714"/>
      <c r="AK959" s="714"/>
      <c r="AL959" s="761"/>
      <c r="AM959" s="762"/>
      <c r="AN959" s="762"/>
      <c r="AO959" s="761"/>
      <c r="AP959" s="761"/>
      <c r="AQ959" s="762"/>
      <c r="AR959" s="593"/>
      <c r="AS959" s="714"/>
      <c r="AT959" s="714"/>
      <c r="AU959" s="714"/>
      <c r="AV959" s="714"/>
      <c r="AW959" s="714"/>
      <c r="AX959" s="593"/>
      <c r="AY959" s="714"/>
      <c r="AZ959" s="714"/>
      <c r="BA959" s="714"/>
      <c r="BB959" s="714"/>
      <c r="BC959" s="714"/>
      <c r="BD959" s="593"/>
      <c r="BE959" s="714"/>
      <c r="BF959" s="714"/>
      <c r="BG959" s="714"/>
      <c r="BH959" s="714"/>
      <c r="BI959" s="714"/>
      <c r="BJ959" s="714"/>
      <c r="BK959" s="593"/>
      <c r="BL959" s="714"/>
      <c r="BM959" s="714"/>
      <c r="BN959" s="714"/>
      <c r="BO959" s="714"/>
      <c r="BP959" s="714"/>
      <c r="BQ959" s="593"/>
      <c r="BR959" s="593"/>
      <c r="BS959" s="714"/>
      <c r="BT959" s="714"/>
      <c r="BU959" s="714"/>
      <c r="BV959" s="714"/>
      <c r="BW959" s="593"/>
      <c r="BX959" s="714"/>
      <c r="BY959" s="714"/>
      <c r="BZ959" s="714"/>
      <c r="CA959" s="714"/>
      <c r="CB959" s="714"/>
      <c r="CC959" s="714"/>
      <c r="CD959" s="759"/>
      <c r="CE959" s="714"/>
      <c r="CF959" s="765"/>
      <c r="CG959" s="765"/>
      <c r="CH959" s="765"/>
      <c r="CI959" s="765"/>
      <c r="CJ959" s="765"/>
      <c r="CK959" s="765"/>
      <c r="CL959" s="714"/>
      <c r="CM959" s="714"/>
      <c r="CN959" s="714"/>
      <c r="CO959" s="714"/>
      <c r="CP959" s="714"/>
      <c r="CQ959" s="714"/>
      <c r="CR959" s="714"/>
      <c r="CS959" s="714"/>
      <c r="CT959" s="766"/>
      <c r="CU959" s="766"/>
      <c r="CV959" s="766"/>
    </row>
    <row r="960" ht="15.75" customHeight="1">
      <c r="A960" s="714"/>
      <c r="B960" s="760"/>
      <c r="C960" s="593"/>
      <c r="D960" s="593"/>
      <c r="E960" s="593"/>
      <c r="F960" s="593"/>
      <c r="G960" s="761"/>
      <c r="H960" s="761"/>
      <c r="I960" s="761"/>
      <c r="J960" s="761"/>
      <c r="K960" s="761"/>
      <c r="L960" s="761"/>
      <c r="M960" s="762"/>
      <c r="N960" s="714"/>
      <c r="O960" s="714"/>
      <c r="P960" s="714"/>
      <c r="Q960" s="714"/>
      <c r="R960" s="714"/>
      <c r="S960" s="714"/>
      <c r="T960" s="763"/>
      <c r="U960" s="714"/>
      <c r="V960" s="762"/>
      <c r="W960" s="714"/>
      <c r="X960" s="762"/>
      <c r="Y960" s="762"/>
      <c r="Z960" s="762"/>
      <c r="AA960" s="714"/>
      <c r="AB960" s="762"/>
      <c r="AC960" s="714"/>
      <c r="AD960" s="714"/>
      <c r="AE960" s="714"/>
      <c r="AF960" s="714"/>
      <c r="AG960" s="714"/>
      <c r="AH960" s="714"/>
      <c r="AI960" s="714"/>
      <c r="AJ960" s="714"/>
      <c r="AK960" s="714"/>
      <c r="AL960" s="761"/>
      <c r="AM960" s="762"/>
      <c r="AN960" s="762"/>
      <c r="AO960" s="761"/>
      <c r="AP960" s="761"/>
      <c r="AQ960" s="762"/>
      <c r="AR960" s="593"/>
      <c r="AS960" s="714"/>
      <c r="AT960" s="714"/>
      <c r="AU960" s="714"/>
      <c r="AV960" s="714"/>
      <c r="AW960" s="714"/>
      <c r="AX960" s="593"/>
      <c r="AY960" s="714"/>
      <c r="AZ960" s="714"/>
      <c r="BA960" s="714"/>
      <c r="BB960" s="714"/>
      <c r="BC960" s="714"/>
      <c r="BD960" s="593"/>
      <c r="BE960" s="714"/>
      <c r="BF960" s="714"/>
      <c r="BG960" s="714"/>
      <c r="BH960" s="714"/>
      <c r="BI960" s="714"/>
      <c r="BJ960" s="714"/>
      <c r="BK960" s="593"/>
      <c r="BL960" s="714"/>
      <c r="BM960" s="714"/>
      <c r="BN960" s="714"/>
      <c r="BO960" s="714"/>
      <c r="BP960" s="714"/>
      <c r="BQ960" s="593"/>
      <c r="BR960" s="593"/>
      <c r="BS960" s="714"/>
      <c r="BT960" s="714"/>
      <c r="BU960" s="714"/>
      <c r="BV960" s="714"/>
      <c r="BW960" s="593"/>
      <c r="BX960" s="714"/>
      <c r="BY960" s="714"/>
      <c r="BZ960" s="714"/>
      <c r="CA960" s="714"/>
      <c r="CB960" s="714"/>
      <c r="CC960" s="714"/>
      <c r="CD960" s="759"/>
      <c r="CE960" s="714"/>
      <c r="CF960" s="765"/>
      <c r="CG960" s="765"/>
      <c r="CH960" s="765"/>
      <c r="CI960" s="765"/>
      <c r="CJ960" s="765"/>
      <c r="CK960" s="765"/>
      <c r="CL960" s="714"/>
      <c r="CM960" s="714"/>
      <c r="CN960" s="714"/>
      <c r="CO960" s="714"/>
      <c r="CP960" s="714"/>
      <c r="CQ960" s="714"/>
      <c r="CR960" s="714"/>
      <c r="CS960" s="714"/>
      <c r="CT960" s="766"/>
      <c r="CU960" s="766"/>
      <c r="CV960" s="766"/>
    </row>
    <row r="961" ht="15.75" customHeight="1">
      <c r="A961" s="714"/>
      <c r="B961" s="760"/>
      <c r="C961" s="593"/>
      <c r="D961" s="593"/>
      <c r="E961" s="593"/>
      <c r="F961" s="593"/>
      <c r="G961" s="761"/>
      <c r="H961" s="761"/>
      <c r="I961" s="761"/>
      <c r="J961" s="761"/>
      <c r="K961" s="761"/>
      <c r="L961" s="761"/>
      <c r="M961" s="762"/>
      <c r="N961" s="714"/>
      <c r="O961" s="714"/>
      <c r="P961" s="714"/>
      <c r="Q961" s="714"/>
      <c r="R961" s="714"/>
      <c r="S961" s="714"/>
      <c r="T961" s="763"/>
      <c r="U961" s="714"/>
      <c r="V961" s="762"/>
      <c r="W961" s="714"/>
      <c r="X961" s="762"/>
      <c r="Y961" s="762"/>
      <c r="Z961" s="762"/>
      <c r="AA961" s="714"/>
      <c r="AB961" s="762"/>
      <c r="AC961" s="714"/>
      <c r="AD961" s="714"/>
      <c r="AE961" s="714"/>
      <c r="AF961" s="714"/>
      <c r="AG961" s="714"/>
      <c r="AH961" s="714"/>
      <c r="AI961" s="714"/>
      <c r="AJ961" s="714"/>
      <c r="AK961" s="714"/>
      <c r="AL961" s="761"/>
      <c r="AM961" s="762"/>
      <c r="AN961" s="762"/>
      <c r="AO961" s="761"/>
      <c r="AP961" s="761"/>
      <c r="AQ961" s="762"/>
      <c r="AR961" s="593"/>
      <c r="AS961" s="714"/>
      <c r="AT961" s="714"/>
      <c r="AU961" s="714"/>
      <c r="AV961" s="714"/>
      <c r="AW961" s="714"/>
      <c r="AX961" s="593"/>
      <c r="AY961" s="714"/>
      <c r="AZ961" s="714"/>
      <c r="BA961" s="714"/>
      <c r="BB961" s="714"/>
      <c r="BC961" s="714"/>
      <c r="BD961" s="593"/>
      <c r="BE961" s="714"/>
      <c r="BF961" s="714"/>
      <c r="BG961" s="714"/>
      <c r="BH961" s="714"/>
      <c r="BI961" s="714"/>
      <c r="BJ961" s="714"/>
      <c r="BK961" s="593"/>
      <c r="BL961" s="714"/>
      <c r="BM961" s="714"/>
      <c r="BN961" s="714"/>
      <c r="BO961" s="714"/>
      <c r="BP961" s="714"/>
      <c r="BQ961" s="593"/>
      <c r="BR961" s="593"/>
      <c r="BS961" s="714"/>
      <c r="BT961" s="714"/>
      <c r="BU961" s="714"/>
      <c r="BV961" s="714"/>
      <c r="BW961" s="593"/>
      <c r="BX961" s="714"/>
      <c r="BY961" s="714"/>
      <c r="BZ961" s="714"/>
      <c r="CA961" s="714"/>
      <c r="CB961" s="714"/>
      <c r="CC961" s="714"/>
      <c r="CD961" s="759"/>
      <c r="CE961" s="714"/>
      <c r="CF961" s="765"/>
      <c r="CG961" s="765"/>
      <c r="CH961" s="765"/>
      <c r="CI961" s="765"/>
      <c r="CJ961" s="765"/>
      <c r="CK961" s="765"/>
      <c r="CL961" s="714"/>
      <c r="CM961" s="714"/>
      <c r="CN961" s="714"/>
      <c r="CO961" s="714"/>
      <c r="CP961" s="714"/>
      <c r="CQ961" s="714"/>
      <c r="CR961" s="714"/>
      <c r="CS961" s="714"/>
      <c r="CT961" s="766"/>
      <c r="CU961" s="766"/>
      <c r="CV961" s="766"/>
    </row>
    <row r="962" ht="15.75" customHeight="1">
      <c r="A962" s="714"/>
      <c r="B962" s="714"/>
      <c r="C962" s="714"/>
      <c r="D962" s="714"/>
      <c r="E962" s="714"/>
      <c r="F962" s="714"/>
      <c r="G962" s="714"/>
      <c r="H962" s="714"/>
      <c r="I962" s="714"/>
      <c r="J962" s="714"/>
      <c r="K962" s="714"/>
      <c r="L962" s="714"/>
      <c r="M962" s="714"/>
      <c r="N962" s="714"/>
      <c r="O962" s="714"/>
      <c r="P962" s="714"/>
      <c r="Q962" s="714"/>
      <c r="R962" s="714"/>
      <c r="S962" s="714"/>
      <c r="T962" s="763"/>
      <c r="U962" s="714"/>
      <c r="V962" s="714"/>
      <c r="W962" s="714"/>
      <c r="X962" s="714"/>
      <c r="Y962" s="714"/>
      <c r="Z962" s="714"/>
      <c r="AA962" s="714"/>
      <c r="AB962" s="714"/>
      <c r="AC962" s="714"/>
      <c r="AD962" s="714"/>
      <c r="AE962" s="714"/>
      <c r="AF962" s="714"/>
      <c r="AG962" s="714"/>
      <c r="AH962" s="714"/>
      <c r="AI962" s="714"/>
      <c r="AJ962" s="714"/>
      <c r="AK962" s="714"/>
      <c r="AL962" s="761"/>
      <c r="AM962" s="714"/>
      <c r="AN962" s="714"/>
      <c r="AO962" s="714"/>
      <c r="AP962" s="714"/>
      <c r="AQ962" s="714"/>
      <c r="AR962" s="593"/>
      <c r="AS962" s="714"/>
      <c r="AT962" s="714"/>
      <c r="AU962" s="714"/>
      <c r="AV962" s="714"/>
      <c r="AW962" s="714"/>
      <c r="AX962" s="593"/>
      <c r="AY962" s="714"/>
      <c r="AZ962" s="714"/>
      <c r="BA962" s="714"/>
      <c r="BB962" s="714"/>
      <c r="BC962" s="714"/>
      <c r="BD962" s="593"/>
      <c r="BE962" s="714"/>
      <c r="BF962" s="714"/>
      <c r="BG962" s="714"/>
      <c r="BH962" s="714"/>
      <c r="BI962" s="714"/>
      <c r="BJ962" s="714"/>
      <c r="BK962" s="593"/>
      <c r="BL962" s="714"/>
      <c r="BM962" s="714"/>
      <c r="BN962" s="714"/>
      <c r="BO962" s="714"/>
      <c r="BP962" s="714"/>
      <c r="BQ962" s="593"/>
      <c r="BR962" s="593"/>
      <c r="BS962" s="714"/>
      <c r="BT962" s="714"/>
      <c r="BU962" s="714"/>
      <c r="BV962" s="714"/>
      <c r="BW962" s="593"/>
      <c r="BX962" s="714"/>
      <c r="BY962" s="714"/>
      <c r="BZ962" s="714"/>
      <c r="CA962" s="714"/>
      <c r="CB962" s="714"/>
      <c r="CC962" s="714"/>
      <c r="CD962" s="759"/>
      <c r="CE962" s="714"/>
      <c r="CF962" s="765"/>
      <c r="CG962" s="765"/>
      <c r="CH962" s="765"/>
      <c r="CI962" s="765"/>
      <c r="CJ962" s="765"/>
      <c r="CK962" s="765"/>
      <c r="CL962" s="714"/>
      <c r="CM962" s="714"/>
      <c r="CN962" s="714"/>
      <c r="CO962" s="714"/>
      <c r="CP962" s="714"/>
      <c r="CQ962" s="714"/>
      <c r="CR962" s="714"/>
      <c r="CS962" s="714"/>
      <c r="CT962" s="766"/>
      <c r="CU962" s="766"/>
      <c r="CV962" s="766"/>
    </row>
    <row r="963" ht="15.75" customHeight="1">
      <c r="A963" s="714"/>
      <c r="B963" s="714"/>
      <c r="C963" s="714"/>
      <c r="D963" s="714"/>
      <c r="E963" s="714"/>
      <c r="F963" s="714"/>
      <c r="G963" s="714"/>
      <c r="H963" s="714"/>
      <c r="I963" s="714"/>
      <c r="J963" s="714"/>
      <c r="K963" s="714"/>
      <c r="L963" s="714"/>
      <c r="M963" s="714"/>
      <c r="N963" s="714"/>
      <c r="O963" s="714"/>
      <c r="P963" s="714"/>
      <c r="Q963" s="714"/>
      <c r="R963" s="714"/>
      <c r="S963" s="714"/>
      <c r="T963" s="763"/>
      <c r="U963" s="714"/>
      <c r="V963" s="714"/>
      <c r="W963" s="714"/>
      <c r="X963" s="714"/>
      <c r="Y963" s="714"/>
      <c r="Z963" s="714"/>
      <c r="AA963" s="714"/>
      <c r="AB963" s="714"/>
      <c r="AC963" s="714"/>
      <c r="AD963" s="714"/>
      <c r="AE963" s="714"/>
      <c r="AF963" s="714"/>
      <c r="AG963" s="714"/>
      <c r="AH963" s="714"/>
      <c r="AI963" s="714"/>
      <c r="AJ963" s="714"/>
      <c r="AK963" s="714"/>
      <c r="AL963" s="761"/>
      <c r="AM963" s="714"/>
      <c r="AN963" s="714"/>
      <c r="AO963" s="714"/>
      <c r="AP963" s="714"/>
      <c r="AQ963" s="714"/>
      <c r="AR963" s="593"/>
      <c r="AS963" s="714"/>
      <c r="AT963" s="714"/>
      <c r="AU963" s="714"/>
      <c r="AV963" s="714"/>
      <c r="AW963" s="714"/>
      <c r="AX963" s="593"/>
      <c r="AY963" s="714"/>
      <c r="AZ963" s="714"/>
      <c r="BA963" s="714"/>
      <c r="BB963" s="714"/>
      <c r="BC963" s="714"/>
      <c r="BD963" s="593"/>
      <c r="BE963" s="714"/>
      <c r="BF963" s="714"/>
      <c r="BG963" s="714"/>
      <c r="BH963" s="714"/>
      <c r="BI963" s="714"/>
      <c r="BJ963" s="714"/>
      <c r="BK963" s="593"/>
      <c r="BL963" s="714"/>
      <c r="BM963" s="714"/>
      <c r="BN963" s="714"/>
      <c r="BO963" s="714"/>
      <c r="BP963" s="714"/>
      <c r="BQ963" s="593"/>
      <c r="BR963" s="593"/>
      <c r="BS963" s="714"/>
      <c r="BT963" s="714"/>
      <c r="BU963" s="714"/>
      <c r="BV963" s="714"/>
      <c r="BW963" s="593"/>
      <c r="BX963" s="714"/>
      <c r="BY963" s="714"/>
      <c r="BZ963" s="714"/>
      <c r="CA963" s="714"/>
      <c r="CB963" s="714"/>
      <c r="CC963" s="714"/>
      <c r="CD963" s="759"/>
      <c r="CE963" s="714"/>
      <c r="CF963" s="765"/>
      <c r="CG963" s="765"/>
      <c r="CH963" s="765"/>
      <c r="CI963" s="765"/>
      <c r="CJ963" s="765"/>
      <c r="CK963" s="765"/>
      <c r="CL963" s="714"/>
      <c r="CM963" s="714"/>
      <c r="CN963" s="714"/>
      <c r="CO963" s="714"/>
      <c r="CP963" s="714"/>
      <c r="CQ963" s="714"/>
      <c r="CR963" s="714"/>
      <c r="CS963" s="714"/>
      <c r="CT963" s="766"/>
      <c r="CU963" s="766"/>
      <c r="CV963" s="766"/>
    </row>
    <row r="964" ht="15.75" customHeight="1">
      <c r="A964" s="714"/>
      <c r="B964" s="714"/>
      <c r="C964" s="714"/>
      <c r="D964" s="714"/>
      <c r="E964" s="714"/>
      <c r="F964" s="714"/>
      <c r="G964" s="714"/>
      <c r="H964" s="714"/>
      <c r="I964" s="714"/>
      <c r="J964" s="714"/>
      <c r="K964" s="714"/>
      <c r="L964" s="714"/>
      <c r="M964" s="714"/>
      <c r="N964" s="714"/>
      <c r="O964" s="714"/>
      <c r="P964" s="714"/>
      <c r="Q964" s="714"/>
      <c r="R964" s="714"/>
      <c r="S964" s="714"/>
      <c r="T964" s="763"/>
      <c r="U964" s="714"/>
      <c r="V964" s="714"/>
      <c r="W964" s="714"/>
      <c r="X964" s="714"/>
      <c r="Y964" s="714"/>
      <c r="Z964" s="714"/>
      <c r="AA964" s="714"/>
      <c r="AB964" s="714"/>
      <c r="AC964" s="714"/>
      <c r="AD964" s="714"/>
      <c r="AE964" s="714"/>
      <c r="AF964" s="714"/>
      <c r="AG964" s="714"/>
      <c r="AH964" s="714"/>
      <c r="AI964" s="714"/>
      <c r="AJ964" s="714"/>
      <c r="AK964" s="714"/>
      <c r="AL964" s="761"/>
      <c r="AM964" s="714"/>
      <c r="AN964" s="714"/>
      <c r="AO964" s="714"/>
      <c r="AP964" s="714"/>
      <c r="AQ964" s="714"/>
      <c r="AR964" s="593"/>
      <c r="AS964" s="714"/>
      <c r="AT964" s="714"/>
      <c r="AU964" s="714"/>
      <c r="AV964" s="714"/>
      <c r="AW964" s="714"/>
      <c r="AX964" s="593"/>
      <c r="AY964" s="714"/>
      <c r="AZ964" s="714"/>
      <c r="BA964" s="714"/>
      <c r="BB964" s="714"/>
      <c r="BC964" s="714"/>
      <c r="BD964" s="593"/>
      <c r="BE964" s="714"/>
      <c r="BF964" s="714"/>
      <c r="BG964" s="714"/>
      <c r="BH964" s="714"/>
      <c r="BI964" s="714"/>
      <c r="BJ964" s="714"/>
      <c r="BK964" s="593"/>
      <c r="BL964" s="714"/>
      <c r="BM964" s="714"/>
      <c r="BN964" s="714"/>
      <c r="BO964" s="714"/>
      <c r="BP964" s="714"/>
      <c r="BQ964" s="593"/>
      <c r="BR964" s="593"/>
      <c r="BS964" s="714"/>
      <c r="BT964" s="714"/>
      <c r="BU964" s="714"/>
      <c r="BV964" s="714"/>
      <c r="BW964" s="593"/>
      <c r="BX964" s="714"/>
      <c r="BY964" s="714"/>
      <c r="BZ964" s="714"/>
      <c r="CA964" s="714"/>
      <c r="CB964" s="714"/>
      <c r="CC964" s="714"/>
      <c r="CD964" s="759"/>
      <c r="CE964" s="714"/>
      <c r="CF964" s="765"/>
      <c r="CG964" s="765"/>
      <c r="CH964" s="765"/>
      <c r="CI964" s="765"/>
      <c r="CJ964" s="765"/>
      <c r="CK964" s="765"/>
      <c r="CL964" s="714"/>
      <c r="CM964" s="714"/>
      <c r="CN964" s="714"/>
      <c r="CO964" s="714"/>
      <c r="CP964" s="714"/>
      <c r="CQ964" s="714"/>
      <c r="CR964" s="714"/>
      <c r="CS964" s="714"/>
      <c r="CT964" s="766"/>
      <c r="CU964" s="766"/>
      <c r="CV964" s="766"/>
    </row>
    <row r="965" ht="15.75" customHeight="1">
      <c r="A965" s="714"/>
      <c r="B965" s="714"/>
      <c r="C965" s="714"/>
      <c r="D965" s="714"/>
      <c r="E965" s="714"/>
      <c r="F965" s="714"/>
      <c r="G965" s="714"/>
      <c r="H965" s="714"/>
      <c r="I965" s="714"/>
      <c r="J965" s="714"/>
      <c r="K965" s="714"/>
      <c r="L965" s="714"/>
      <c r="M965" s="714"/>
      <c r="N965" s="714"/>
      <c r="O965" s="714"/>
      <c r="P965" s="714"/>
      <c r="Q965" s="714"/>
      <c r="R965" s="714"/>
      <c r="S965" s="714"/>
      <c r="T965" s="763"/>
      <c r="U965" s="714"/>
      <c r="V965" s="714"/>
      <c r="W965" s="714"/>
      <c r="X965" s="714"/>
      <c r="Y965" s="714"/>
      <c r="Z965" s="714"/>
      <c r="AA965" s="714"/>
      <c r="AB965" s="714"/>
      <c r="AC965" s="714"/>
      <c r="AD965" s="714"/>
      <c r="AE965" s="714"/>
      <c r="AF965" s="714"/>
      <c r="AG965" s="714"/>
      <c r="AH965" s="714"/>
      <c r="AI965" s="714"/>
      <c r="AJ965" s="714"/>
      <c r="AK965" s="714"/>
      <c r="AL965" s="761"/>
      <c r="AM965" s="714"/>
      <c r="AN965" s="714"/>
      <c r="AO965" s="714"/>
      <c r="AP965" s="714"/>
      <c r="AQ965" s="714"/>
      <c r="AR965" s="593"/>
      <c r="AS965" s="714"/>
      <c r="AT965" s="714"/>
      <c r="AU965" s="714"/>
      <c r="AV965" s="714"/>
      <c r="AW965" s="714"/>
      <c r="AX965" s="593"/>
      <c r="AY965" s="714"/>
      <c r="AZ965" s="714"/>
      <c r="BA965" s="714"/>
      <c r="BB965" s="714"/>
      <c r="BC965" s="714"/>
      <c r="BD965" s="593"/>
      <c r="BE965" s="714"/>
      <c r="BF965" s="714"/>
      <c r="BG965" s="714"/>
      <c r="BH965" s="714"/>
      <c r="BI965" s="714"/>
      <c r="BJ965" s="714"/>
      <c r="BK965" s="593"/>
      <c r="BL965" s="714"/>
      <c r="BM965" s="714"/>
      <c r="BN965" s="714"/>
      <c r="BO965" s="714"/>
      <c r="BP965" s="714"/>
      <c r="BQ965" s="593"/>
      <c r="BR965" s="593"/>
      <c r="BS965" s="714"/>
      <c r="BT965" s="714"/>
      <c r="BU965" s="714"/>
      <c r="BV965" s="714"/>
      <c r="BW965" s="593"/>
      <c r="BX965" s="714"/>
      <c r="BY965" s="714"/>
      <c r="BZ965" s="714"/>
      <c r="CA965" s="714"/>
      <c r="CB965" s="714"/>
      <c r="CC965" s="714"/>
      <c r="CD965" s="759"/>
      <c r="CE965" s="714"/>
      <c r="CF965" s="765"/>
      <c r="CG965" s="765"/>
      <c r="CH965" s="765"/>
      <c r="CI965" s="765"/>
      <c r="CJ965" s="765"/>
      <c r="CK965" s="765"/>
      <c r="CL965" s="714"/>
      <c r="CM965" s="714"/>
      <c r="CN965" s="714"/>
      <c r="CO965" s="714"/>
      <c r="CP965" s="714"/>
      <c r="CQ965" s="714"/>
      <c r="CR965" s="714"/>
      <c r="CS965" s="714"/>
      <c r="CT965" s="766"/>
      <c r="CU965" s="766"/>
      <c r="CV965" s="766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193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  <c r="AI966" s="78"/>
      <c r="AJ966" s="78"/>
      <c r="AK966" s="78"/>
      <c r="AL966" s="767"/>
      <c r="AM966" s="78"/>
      <c r="AN966" s="78"/>
      <c r="AO966" s="78"/>
      <c r="AP966" s="78"/>
      <c r="AQ966" s="78"/>
      <c r="AR966" s="768"/>
      <c r="AS966" s="78"/>
      <c r="AT966" s="78"/>
      <c r="AU966" s="78"/>
      <c r="AV966" s="78"/>
      <c r="AW966" s="78"/>
      <c r="AX966" s="768"/>
      <c r="AY966" s="78"/>
      <c r="AZ966" s="78"/>
      <c r="BA966" s="78"/>
      <c r="BB966" s="78"/>
      <c r="BC966" s="78"/>
      <c r="BD966" s="768"/>
      <c r="BE966" s="78"/>
      <c r="BF966" s="78"/>
      <c r="BG966" s="78"/>
      <c r="BH966" s="78"/>
      <c r="BI966" s="78"/>
      <c r="BJ966" s="78"/>
      <c r="BK966" s="768"/>
      <c r="BL966" s="78"/>
      <c r="BM966" s="78"/>
      <c r="BN966" s="78"/>
      <c r="BO966" s="78"/>
      <c r="BP966" s="78"/>
      <c r="BQ966" s="768"/>
      <c r="BR966" s="768"/>
      <c r="BS966" s="78"/>
      <c r="BT966" s="78"/>
      <c r="BU966" s="78"/>
      <c r="BV966" s="78"/>
      <c r="BW966" s="768"/>
      <c r="BX966" s="78"/>
      <c r="BY966" s="78"/>
      <c r="BZ966" s="78"/>
      <c r="CA966" s="78"/>
      <c r="CB966" s="78"/>
      <c r="CC966" s="78"/>
      <c r="CD966" s="769"/>
      <c r="CE966" s="714"/>
      <c r="CF966" s="765"/>
      <c r="CG966" s="765"/>
      <c r="CH966" s="765"/>
      <c r="CI966" s="765"/>
      <c r="CJ966" s="765"/>
      <c r="CK966" s="765"/>
      <c r="CL966" s="714"/>
      <c r="CM966" s="714"/>
      <c r="CN966" s="714"/>
      <c r="CO966" s="714"/>
      <c r="CP966" s="714"/>
      <c r="CQ966" s="714"/>
      <c r="CR966" s="714"/>
      <c r="CS966" s="714"/>
      <c r="CT966" s="766"/>
      <c r="CU966" s="766"/>
      <c r="CV966" s="766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193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  <c r="AI967" s="78"/>
      <c r="AJ967" s="78"/>
      <c r="AK967" s="78"/>
      <c r="AL967" s="767"/>
      <c r="AM967" s="78"/>
      <c r="AN967" s="78"/>
      <c r="AO967" s="78"/>
      <c r="AP967" s="78"/>
      <c r="AQ967" s="78"/>
      <c r="AR967" s="768"/>
      <c r="AS967" s="78"/>
      <c r="AT967" s="78"/>
      <c r="AU967" s="78"/>
      <c r="AV967" s="78"/>
      <c r="AW967" s="78"/>
      <c r="AX967" s="768"/>
      <c r="AY967" s="78"/>
      <c r="AZ967" s="78"/>
      <c r="BA967" s="78"/>
      <c r="BB967" s="78"/>
      <c r="BC967" s="78"/>
      <c r="BD967" s="768"/>
      <c r="BE967" s="78"/>
      <c r="BF967" s="78"/>
      <c r="BG967" s="78"/>
      <c r="BH967" s="78"/>
      <c r="BI967" s="78"/>
      <c r="BJ967" s="78"/>
      <c r="BK967" s="768"/>
      <c r="BL967" s="78"/>
      <c r="BM967" s="78"/>
      <c r="BN967" s="78"/>
      <c r="BO967" s="78"/>
      <c r="BP967" s="78"/>
      <c r="BQ967" s="768"/>
      <c r="BR967" s="768"/>
      <c r="BS967" s="78"/>
      <c r="BT967" s="78"/>
      <c r="BU967" s="78"/>
      <c r="BV967" s="78"/>
      <c r="BW967" s="768"/>
      <c r="BX967" s="78"/>
      <c r="BY967" s="78"/>
      <c r="BZ967" s="78"/>
      <c r="CA967" s="78"/>
      <c r="CB967" s="78"/>
      <c r="CC967" s="78"/>
      <c r="CD967" s="769"/>
      <c r="CE967" s="78"/>
      <c r="CF967" s="765"/>
      <c r="CG967" s="765"/>
      <c r="CH967" s="765"/>
      <c r="CI967" s="765"/>
      <c r="CJ967" s="765"/>
      <c r="CK967" s="765"/>
      <c r="CL967" s="714"/>
      <c r="CM967" s="714"/>
      <c r="CN967" s="78"/>
      <c r="CO967" s="78"/>
      <c r="CP967" s="78"/>
      <c r="CQ967" s="78"/>
      <c r="CR967" s="78"/>
      <c r="CS967" s="78"/>
      <c r="CT967" s="770"/>
      <c r="CU967" s="770"/>
      <c r="CV967" s="770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193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  <c r="AI968" s="78"/>
      <c r="AJ968" s="78"/>
      <c r="AK968" s="78"/>
      <c r="AL968" s="767"/>
      <c r="AM968" s="78"/>
      <c r="AN968" s="78"/>
      <c r="AO968" s="78"/>
      <c r="AP968" s="78"/>
      <c r="AQ968" s="78"/>
      <c r="AR968" s="768"/>
      <c r="AS968" s="78"/>
      <c r="AT968" s="78"/>
      <c r="AU968" s="78"/>
      <c r="AV968" s="78"/>
      <c r="AW968" s="78"/>
      <c r="AX968" s="768"/>
      <c r="AY968" s="78"/>
      <c r="AZ968" s="78"/>
      <c r="BA968" s="78"/>
      <c r="BB968" s="78"/>
      <c r="BC968" s="78"/>
      <c r="BD968" s="768"/>
      <c r="BE968" s="78"/>
      <c r="BF968" s="78"/>
      <c r="BG968" s="78"/>
      <c r="BH968" s="78"/>
      <c r="BI968" s="78"/>
      <c r="BJ968" s="78"/>
      <c r="BK968" s="768"/>
      <c r="BL968" s="78"/>
      <c r="BM968" s="78"/>
      <c r="BN968" s="78"/>
      <c r="BO968" s="78"/>
      <c r="BP968" s="78"/>
      <c r="BQ968" s="768"/>
      <c r="BR968" s="768"/>
      <c r="BS968" s="78"/>
      <c r="BT968" s="78"/>
      <c r="BU968" s="78"/>
      <c r="BV968" s="78"/>
      <c r="BW968" s="768"/>
      <c r="BX968" s="78"/>
      <c r="BY968" s="78"/>
      <c r="BZ968" s="78"/>
      <c r="CA968" s="78"/>
      <c r="CB968" s="78"/>
      <c r="CC968" s="78"/>
      <c r="CD968" s="769"/>
      <c r="CE968" s="78"/>
      <c r="CF968" s="765"/>
      <c r="CG968" s="765"/>
      <c r="CH968" s="765"/>
      <c r="CI968" s="765"/>
      <c r="CJ968" s="765"/>
      <c r="CK968" s="765"/>
      <c r="CL968" s="714"/>
      <c r="CM968" s="714"/>
      <c r="CN968" s="78"/>
      <c r="CO968" s="78"/>
      <c r="CP968" s="78"/>
      <c r="CQ968" s="78"/>
      <c r="CR968" s="78"/>
      <c r="CS968" s="78"/>
      <c r="CT968" s="770"/>
      <c r="CU968" s="770"/>
      <c r="CV968" s="770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193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  <c r="AI969" s="78"/>
      <c r="AJ969" s="78"/>
      <c r="AK969" s="78"/>
      <c r="AL969" s="767"/>
      <c r="AM969" s="78"/>
      <c r="AN969" s="78"/>
      <c r="AO969" s="78"/>
      <c r="AP969" s="78"/>
      <c r="AQ969" s="78"/>
      <c r="AR969" s="768"/>
      <c r="AS969" s="78"/>
      <c r="AT969" s="78"/>
      <c r="AU969" s="78"/>
      <c r="AV969" s="78"/>
      <c r="AW969" s="78"/>
      <c r="AX969" s="768"/>
      <c r="AY969" s="78"/>
      <c r="AZ969" s="78"/>
      <c r="BA969" s="78"/>
      <c r="BB969" s="78"/>
      <c r="BC969" s="78"/>
      <c r="BD969" s="768"/>
      <c r="BE969" s="78"/>
      <c r="BF969" s="78"/>
      <c r="BG969" s="78"/>
      <c r="BH969" s="78"/>
      <c r="BI969" s="78"/>
      <c r="BJ969" s="78"/>
      <c r="BK969" s="768"/>
      <c r="BL969" s="78"/>
      <c r="BM969" s="78"/>
      <c r="BN969" s="78"/>
      <c r="BO969" s="78"/>
      <c r="BP969" s="78"/>
      <c r="BQ969" s="768"/>
      <c r="BR969" s="768"/>
      <c r="BS969" s="78"/>
      <c r="BT969" s="78"/>
      <c r="BU969" s="78"/>
      <c r="BV969" s="78"/>
      <c r="BW969" s="768"/>
      <c r="BX969" s="78"/>
      <c r="BY969" s="78"/>
      <c r="BZ969" s="78"/>
      <c r="CA969" s="78"/>
      <c r="CB969" s="78"/>
      <c r="CC969" s="78"/>
      <c r="CD969" s="769"/>
      <c r="CE969" s="78"/>
      <c r="CF969" s="765"/>
      <c r="CG969" s="765"/>
      <c r="CH969" s="765"/>
      <c r="CI969" s="765"/>
      <c r="CJ969" s="765"/>
      <c r="CK969" s="765"/>
      <c r="CL969" s="714"/>
      <c r="CM969" s="714"/>
      <c r="CN969" s="78"/>
      <c r="CO969" s="78"/>
      <c r="CP969" s="78"/>
      <c r="CQ969" s="78"/>
      <c r="CR969" s="78"/>
      <c r="CS969" s="78"/>
      <c r="CT969" s="770"/>
      <c r="CU969" s="770"/>
      <c r="CV969" s="770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193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  <c r="AI970" s="78"/>
      <c r="AJ970" s="78"/>
      <c r="AK970" s="78"/>
      <c r="AL970" s="767"/>
      <c r="AM970" s="78"/>
      <c r="AN970" s="78"/>
      <c r="AO970" s="78"/>
      <c r="AP970" s="78"/>
      <c r="AQ970" s="78"/>
      <c r="AR970" s="768"/>
      <c r="AS970" s="78"/>
      <c r="AT970" s="78"/>
      <c r="AU970" s="78"/>
      <c r="AV970" s="78"/>
      <c r="AW970" s="78"/>
      <c r="AX970" s="768"/>
      <c r="AY970" s="78"/>
      <c r="AZ970" s="78"/>
      <c r="BA970" s="78"/>
      <c r="BB970" s="78"/>
      <c r="BC970" s="78"/>
      <c r="BD970" s="768"/>
      <c r="BE970" s="78"/>
      <c r="BF970" s="78"/>
      <c r="BG970" s="78"/>
      <c r="BH970" s="78"/>
      <c r="BI970" s="78"/>
      <c r="BJ970" s="78"/>
      <c r="BK970" s="768"/>
      <c r="BL970" s="78"/>
      <c r="BM970" s="78"/>
      <c r="BN970" s="78"/>
      <c r="BO970" s="78"/>
      <c r="BP970" s="78"/>
      <c r="BQ970" s="768"/>
      <c r="BR970" s="768"/>
      <c r="BS970" s="78"/>
      <c r="BT970" s="78"/>
      <c r="BU970" s="78"/>
      <c r="BV970" s="78"/>
      <c r="BW970" s="768"/>
      <c r="BX970" s="78"/>
      <c r="BY970" s="78"/>
      <c r="BZ970" s="78"/>
      <c r="CA970" s="78"/>
      <c r="CB970" s="78"/>
      <c r="CC970" s="78"/>
      <c r="CD970" s="769"/>
      <c r="CE970" s="78"/>
      <c r="CF970" s="765"/>
      <c r="CG970" s="765"/>
      <c r="CH970" s="765"/>
      <c r="CI970" s="765"/>
      <c r="CJ970" s="765"/>
      <c r="CK970" s="765"/>
      <c r="CL970" s="714"/>
      <c r="CM970" s="714"/>
      <c r="CN970" s="78"/>
      <c r="CO970" s="78"/>
      <c r="CP970" s="78"/>
      <c r="CQ970" s="78"/>
      <c r="CR970" s="78"/>
      <c r="CS970" s="78"/>
      <c r="CT970" s="770"/>
      <c r="CU970" s="770"/>
      <c r="CV970" s="770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193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  <c r="AI971" s="78"/>
      <c r="AJ971" s="78"/>
      <c r="AK971" s="78"/>
      <c r="AL971" s="767"/>
      <c r="AM971" s="78"/>
      <c r="AN971" s="78"/>
      <c r="AO971" s="78"/>
      <c r="AP971" s="78"/>
      <c r="AQ971" s="78"/>
      <c r="AR971" s="768"/>
      <c r="AS971" s="78"/>
      <c r="AT971" s="78"/>
      <c r="AU971" s="78"/>
      <c r="AV971" s="78"/>
      <c r="AW971" s="78"/>
      <c r="AX971" s="768"/>
      <c r="AY971" s="78"/>
      <c r="AZ971" s="78"/>
      <c r="BA971" s="78"/>
      <c r="BB971" s="78"/>
      <c r="BC971" s="78"/>
      <c r="BD971" s="768"/>
      <c r="BE971" s="78"/>
      <c r="BF971" s="78"/>
      <c r="BG971" s="78"/>
      <c r="BH971" s="78"/>
      <c r="BI971" s="78"/>
      <c r="BJ971" s="78"/>
      <c r="BK971" s="768"/>
      <c r="BL971" s="78"/>
      <c r="BM971" s="78"/>
      <c r="BN971" s="78"/>
      <c r="BO971" s="78"/>
      <c r="BP971" s="78"/>
      <c r="BQ971" s="768"/>
      <c r="BR971" s="768"/>
      <c r="BS971" s="78"/>
      <c r="BT971" s="78"/>
      <c r="BU971" s="78"/>
      <c r="BV971" s="78"/>
      <c r="BW971" s="768"/>
      <c r="BX971" s="78"/>
      <c r="BY971" s="78"/>
      <c r="BZ971" s="78"/>
      <c r="CA971" s="78"/>
      <c r="CB971" s="78"/>
      <c r="CC971" s="78"/>
      <c r="CD971" s="769"/>
      <c r="CE971" s="78"/>
      <c r="CF971" s="765"/>
      <c r="CG971" s="765"/>
      <c r="CH971" s="765"/>
      <c r="CI971" s="765"/>
      <c r="CJ971" s="765"/>
      <c r="CK971" s="765"/>
      <c r="CL971" s="714"/>
      <c r="CM971" s="714"/>
      <c r="CN971" s="78"/>
      <c r="CO971" s="78"/>
      <c r="CP971" s="78"/>
      <c r="CQ971" s="78"/>
      <c r="CR971" s="78"/>
      <c r="CS971" s="78"/>
      <c r="CT971" s="770"/>
      <c r="CU971" s="770"/>
      <c r="CV971" s="770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193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  <c r="AI972" s="78"/>
      <c r="AJ972" s="78"/>
      <c r="AK972" s="78"/>
      <c r="AL972" s="767"/>
      <c r="AM972" s="78"/>
      <c r="AN972" s="78"/>
      <c r="AO972" s="78"/>
      <c r="AP972" s="78"/>
      <c r="AQ972" s="78"/>
      <c r="AR972" s="768"/>
      <c r="AS972" s="78"/>
      <c r="AT972" s="78"/>
      <c r="AU972" s="78"/>
      <c r="AV972" s="78"/>
      <c r="AW972" s="78"/>
      <c r="AX972" s="768"/>
      <c r="AY972" s="78"/>
      <c r="AZ972" s="78"/>
      <c r="BA972" s="78"/>
      <c r="BB972" s="78"/>
      <c r="BC972" s="78"/>
      <c r="BD972" s="768"/>
      <c r="BE972" s="78"/>
      <c r="BF972" s="78"/>
      <c r="BG972" s="78"/>
      <c r="BH972" s="78"/>
      <c r="BI972" s="78"/>
      <c r="BJ972" s="78"/>
      <c r="BK972" s="768"/>
      <c r="BL972" s="78"/>
      <c r="BM972" s="78"/>
      <c r="BN972" s="78"/>
      <c r="BO972" s="78"/>
      <c r="BP972" s="78"/>
      <c r="BQ972" s="768"/>
      <c r="BR972" s="768"/>
      <c r="BS972" s="78"/>
      <c r="BT972" s="78"/>
      <c r="BU972" s="78"/>
      <c r="BV972" s="78"/>
      <c r="BW972" s="768"/>
      <c r="BX972" s="78"/>
      <c r="BY972" s="78"/>
      <c r="BZ972" s="78"/>
      <c r="CA972" s="78"/>
      <c r="CB972" s="78"/>
      <c r="CC972" s="78"/>
      <c r="CD972" s="769"/>
      <c r="CE972" s="78"/>
      <c r="CF972" s="765"/>
      <c r="CG972" s="765"/>
      <c r="CH972" s="765"/>
      <c r="CI972" s="765"/>
      <c r="CJ972" s="765"/>
      <c r="CK972" s="765"/>
      <c r="CL972" s="714"/>
      <c r="CM972" s="714"/>
      <c r="CN972" s="78"/>
      <c r="CO972" s="78"/>
      <c r="CP972" s="78"/>
      <c r="CQ972" s="78"/>
      <c r="CR972" s="78"/>
      <c r="CS972" s="78"/>
      <c r="CT972" s="770"/>
      <c r="CU972" s="770"/>
      <c r="CV972" s="770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193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  <c r="AI973" s="78"/>
      <c r="AJ973" s="78"/>
      <c r="AK973" s="78"/>
      <c r="AL973" s="767"/>
      <c r="AM973" s="78"/>
      <c r="AN973" s="78"/>
      <c r="AO973" s="78"/>
      <c r="AP973" s="78"/>
      <c r="AQ973" s="78"/>
      <c r="AR973" s="768"/>
      <c r="AS973" s="78"/>
      <c r="AT973" s="78"/>
      <c r="AU973" s="78"/>
      <c r="AV973" s="78"/>
      <c r="AW973" s="78"/>
      <c r="AX973" s="768"/>
      <c r="AY973" s="78"/>
      <c r="AZ973" s="78"/>
      <c r="BA973" s="78"/>
      <c r="BB973" s="78"/>
      <c r="BC973" s="78"/>
      <c r="BD973" s="768"/>
      <c r="BE973" s="78"/>
      <c r="BF973" s="78"/>
      <c r="BG973" s="78"/>
      <c r="BH973" s="78"/>
      <c r="BI973" s="78"/>
      <c r="BJ973" s="78"/>
      <c r="BK973" s="768"/>
      <c r="BL973" s="78"/>
      <c r="BM973" s="78"/>
      <c r="BN973" s="78"/>
      <c r="BO973" s="78"/>
      <c r="BP973" s="78"/>
      <c r="BQ973" s="768"/>
      <c r="BR973" s="768"/>
      <c r="BS973" s="78"/>
      <c r="BT973" s="78"/>
      <c r="BU973" s="78"/>
      <c r="BV973" s="78"/>
      <c r="BW973" s="768"/>
      <c r="BX973" s="78"/>
      <c r="BY973" s="78"/>
      <c r="BZ973" s="78"/>
      <c r="CA973" s="78"/>
      <c r="CB973" s="78"/>
      <c r="CC973" s="78"/>
      <c r="CD973" s="769"/>
      <c r="CE973" s="78"/>
      <c r="CF973" s="765"/>
      <c r="CG973" s="765"/>
      <c r="CH973" s="765"/>
      <c r="CI973" s="765"/>
      <c r="CJ973" s="765"/>
      <c r="CK973" s="765"/>
      <c r="CL973" s="714"/>
      <c r="CM973" s="714"/>
      <c r="CN973" s="78"/>
      <c r="CO973" s="78"/>
      <c r="CP973" s="78"/>
      <c r="CQ973" s="78"/>
      <c r="CR973" s="78"/>
      <c r="CS973" s="78"/>
      <c r="CT973" s="770"/>
      <c r="CU973" s="770"/>
      <c r="CV973" s="770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193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  <c r="AI974" s="78"/>
      <c r="AJ974" s="78"/>
      <c r="AK974" s="78"/>
      <c r="AL974" s="767"/>
      <c r="AM974" s="78"/>
      <c r="AN974" s="78"/>
      <c r="AO974" s="78"/>
      <c r="AP974" s="78"/>
      <c r="AQ974" s="78"/>
      <c r="AR974" s="768"/>
      <c r="AS974" s="78"/>
      <c r="AT974" s="78"/>
      <c r="AU974" s="78"/>
      <c r="AV974" s="78"/>
      <c r="AW974" s="78"/>
      <c r="AX974" s="768"/>
      <c r="AY974" s="78"/>
      <c r="AZ974" s="78"/>
      <c r="BA974" s="78"/>
      <c r="BB974" s="78"/>
      <c r="BC974" s="78"/>
      <c r="BD974" s="768"/>
      <c r="BE974" s="78"/>
      <c r="BF974" s="78"/>
      <c r="BG974" s="78"/>
      <c r="BH974" s="78"/>
      <c r="BI974" s="78"/>
      <c r="BJ974" s="78"/>
      <c r="BK974" s="768"/>
      <c r="BL974" s="78"/>
      <c r="BM974" s="78"/>
      <c r="BN974" s="78"/>
      <c r="BO974" s="78"/>
      <c r="BP974" s="78"/>
      <c r="BQ974" s="768"/>
      <c r="BR974" s="768"/>
      <c r="BS974" s="78"/>
      <c r="BT974" s="78"/>
      <c r="BU974" s="78"/>
      <c r="BV974" s="78"/>
      <c r="BW974" s="768"/>
      <c r="BX974" s="78"/>
      <c r="BY974" s="78"/>
      <c r="BZ974" s="78"/>
      <c r="CA974" s="78"/>
      <c r="CB974" s="78"/>
      <c r="CC974" s="78"/>
      <c r="CD974" s="769"/>
      <c r="CE974" s="78"/>
      <c r="CF974" s="765"/>
      <c r="CG974" s="765"/>
      <c r="CH974" s="765"/>
      <c r="CI974" s="765"/>
      <c r="CJ974" s="765"/>
      <c r="CK974" s="765"/>
      <c r="CL974" s="78"/>
      <c r="CM974" s="78"/>
      <c r="CN974" s="78"/>
      <c r="CO974" s="78"/>
      <c r="CP974" s="78"/>
      <c r="CQ974" s="78"/>
      <c r="CR974" s="78"/>
      <c r="CS974" s="78"/>
      <c r="CT974" s="770"/>
      <c r="CU974" s="770"/>
      <c r="CV974" s="770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193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  <c r="AI975" s="78"/>
      <c r="AJ975" s="78"/>
      <c r="AK975" s="78"/>
      <c r="AL975" s="767"/>
      <c r="AM975" s="78"/>
      <c r="AN975" s="78"/>
      <c r="AO975" s="78"/>
      <c r="AP975" s="78"/>
      <c r="AQ975" s="78"/>
      <c r="AR975" s="768"/>
      <c r="AS975" s="78"/>
      <c r="AT975" s="78"/>
      <c r="AU975" s="78"/>
      <c r="AV975" s="78"/>
      <c r="AW975" s="78"/>
      <c r="AX975" s="768"/>
      <c r="AY975" s="78"/>
      <c r="AZ975" s="78"/>
      <c r="BA975" s="78"/>
      <c r="BB975" s="78"/>
      <c r="BC975" s="78"/>
      <c r="BD975" s="768"/>
      <c r="BE975" s="78"/>
      <c r="BF975" s="78"/>
      <c r="BG975" s="78"/>
      <c r="BH975" s="78"/>
      <c r="BI975" s="78"/>
      <c r="BJ975" s="78"/>
      <c r="BK975" s="768"/>
      <c r="BL975" s="78"/>
      <c r="BM975" s="78"/>
      <c r="BN975" s="78"/>
      <c r="BO975" s="78"/>
      <c r="BP975" s="78"/>
      <c r="BQ975" s="768"/>
      <c r="BR975" s="768"/>
      <c r="BS975" s="78"/>
      <c r="BT975" s="78"/>
      <c r="BU975" s="78"/>
      <c r="BV975" s="78"/>
      <c r="BW975" s="768"/>
      <c r="BX975" s="78"/>
      <c r="BY975" s="78"/>
      <c r="BZ975" s="78"/>
      <c r="CA975" s="78"/>
      <c r="CB975" s="78"/>
      <c r="CC975" s="78"/>
      <c r="CD975" s="769"/>
      <c r="CE975" s="78"/>
      <c r="CF975" s="765"/>
      <c r="CG975" s="765"/>
      <c r="CH975" s="765"/>
      <c r="CI975" s="765"/>
      <c r="CJ975" s="765"/>
      <c r="CK975" s="765"/>
      <c r="CL975" s="78"/>
      <c r="CM975" s="78"/>
      <c r="CN975" s="78"/>
      <c r="CO975" s="78"/>
      <c r="CP975" s="78"/>
      <c r="CQ975" s="78"/>
      <c r="CR975" s="78"/>
      <c r="CS975" s="78"/>
      <c r="CT975" s="770"/>
      <c r="CU975" s="770"/>
      <c r="CV975" s="770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193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  <c r="AI976" s="78"/>
      <c r="AJ976" s="78"/>
      <c r="AK976" s="78"/>
      <c r="AL976" s="767"/>
      <c r="AM976" s="78"/>
      <c r="AN976" s="78"/>
      <c r="AO976" s="78"/>
      <c r="AP976" s="78"/>
      <c r="AQ976" s="78"/>
      <c r="AR976" s="768"/>
      <c r="AS976" s="78"/>
      <c r="AT976" s="78"/>
      <c r="AU976" s="78"/>
      <c r="AV976" s="78"/>
      <c r="AW976" s="78"/>
      <c r="AX976" s="768"/>
      <c r="AY976" s="78"/>
      <c r="AZ976" s="78"/>
      <c r="BA976" s="78"/>
      <c r="BB976" s="78"/>
      <c r="BC976" s="78"/>
      <c r="BD976" s="768"/>
      <c r="BE976" s="78"/>
      <c r="BF976" s="78"/>
      <c r="BG976" s="78"/>
      <c r="BH976" s="78"/>
      <c r="BI976" s="78"/>
      <c r="BJ976" s="78"/>
      <c r="BK976" s="768"/>
      <c r="BL976" s="78"/>
      <c r="BM976" s="78"/>
      <c r="BN976" s="78"/>
      <c r="BO976" s="78"/>
      <c r="BP976" s="78"/>
      <c r="BQ976" s="768"/>
      <c r="BR976" s="768"/>
      <c r="BS976" s="78"/>
      <c r="BT976" s="78"/>
      <c r="BU976" s="78"/>
      <c r="BV976" s="78"/>
      <c r="BW976" s="768"/>
      <c r="BX976" s="78"/>
      <c r="BY976" s="78"/>
      <c r="BZ976" s="78"/>
      <c r="CA976" s="78"/>
      <c r="CB976" s="78"/>
      <c r="CC976" s="78"/>
      <c r="CD976" s="769"/>
      <c r="CE976" s="78"/>
      <c r="CF976" s="765"/>
      <c r="CG976" s="765"/>
      <c r="CH976" s="765"/>
      <c r="CI976" s="765"/>
      <c r="CJ976" s="765"/>
      <c r="CK976" s="765"/>
      <c r="CL976" s="78"/>
      <c r="CM976" s="78"/>
      <c r="CN976" s="78"/>
      <c r="CO976" s="78"/>
      <c r="CP976" s="78"/>
      <c r="CQ976" s="78"/>
      <c r="CR976" s="78"/>
      <c r="CS976" s="78"/>
      <c r="CT976" s="770"/>
      <c r="CU976" s="770"/>
      <c r="CV976" s="770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193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  <c r="AI977" s="78"/>
      <c r="AJ977" s="78"/>
      <c r="AK977" s="78"/>
      <c r="AL977" s="767"/>
      <c r="AM977" s="78"/>
      <c r="AN977" s="78"/>
      <c r="AO977" s="78"/>
      <c r="AP977" s="78"/>
      <c r="AQ977" s="78"/>
      <c r="AR977" s="768"/>
      <c r="AS977" s="78"/>
      <c r="AT977" s="78"/>
      <c r="AU977" s="78"/>
      <c r="AV977" s="78"/>
      <c r="AW977" s="78"/>
      <c r="AX977" s="768"/>
      <c r="AY977" s="78"/>
      <c r="AZ977" s="78"/>
      <c r="BA977" s="78"/>
      <c r="BB977" s="78"/>
      <c r="BC977" s="78"/>
      <c r="BD977" s="768"/>
      <c r="BE977" s="78"/>
      <c r="BF977" s="78"/>
      <c r="BG977" s="78"/>
      <c r="BH977" s="78"/>
      <c r="BI977" s="78"/>
      <c r="BJ977" s="78"/>
      <c r="BK977" s="768"/>
      <c r="BL977" s="78"/>
      <c r="BM977" s="78"/>
      <c r="BN977" s="78"/>
      <c r="BO977" s="78"/>
      <c r="BP977" s="78"/>
      <c r="BQ977" s="768"/>
      <c r="BR977" s="768"/>
      <c r="BS977" s="78"/>
      <c r="BT977" s="78"/>
      <c r="BU977" s="78"/>
      <c r="BV977" s="78"/>
      <c r="BW977" s="768"/>
      <c r="BX977" s="78"/>
      <c r="BY977" s="78"/>
      <c r="BZ977" s="78"/>
      <c r="CA977" s="78"/>
      <c r="CB977" s="78"/>
      <c r="CC977" s="78"/>
      <c r="CD977" s="769"/>
      <c r="CE977" s="78"/>
      <c r="CF977" s="765"/>
      <c r="CG977" s="765"/>
      <c r="CH977" s="765"/>
      <c r="CI977" s="765"/>
      <c r="CJ977" s="765"/>
      <c r="CK977" s="765"/>
      <c r="CL977" s="78"/>
      <c r="CM977" s="78"/>
      <c r="CN977" s="78"/>
      <c r="CO977" s="78"/>
      <c r="CP977" s="78"/>
      <c r="CQ977" s="78"/>
      <c r="CR977" s="78"/>
      <c r="CS977" s="78"/>
      <c r="CT977" s="770"/>
      <c r="CU977" s="770"/>
      <c r="CV977" s="770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193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  <c r="AI978" s="78"/>
      <c r="AJ978" s="78"/>
      <c r="AK978" s="78"/>
      <c r="AL978" s="767"/>
      <c r="AM978" s="78"/>
      <c r="AN978" s="78"/>
      <c r="AO978" s="78"/>
      <c r="AP978" s="78"/>
      <c r="AQ978" s="78"/>
      <c r="AR978" s="768"/>
      <c r="AS978" s="78"/>
      <c r="AT978" s="78"/>
      <c r="AU978" s="78"/>
      <c r="AV978" s="78"/>
      <c r="AW978" s="78"/>
      <c r="AX978" s="768"/>
      <c r="AY978" s="78"/>
      <c r="AZ978" s="78"/>
      <c r="BA978" s="78"/>
      <c r="BB978" s="78"/>
      <c r="BC978" s="78"/>
      <c r="BD978" s="768"/>
      <c r="BE978" s="78"/>
      <c r="BF978" s="78"/>
      <c r="BG978" s="78"/>
      <c r="BH978" s="78"/>
      <c r="BI978" s="78"/>
      <c r="BJ978" s="78"/>
      <c r="BK978" s="768"/>
      <c r="BL978" s="78"/>
      <c r="BM978" s="78"/>
      <c r="BN978" s="78"/>
      <c r="BO978" s="78"/>
      <c r="BP978" s="78"/>
      <c r="BQ978" s="768"/>
      <c r="BR978" s="768"/>
      <c r="BS978" s="78"/>
      <c r="BT978" s="78"/>
      <c r="BU978" s="78"/>
      <c r="BV978" s="78"/>
      <c r="BW978" s="768"/>
      <c r="BX978" s="78"/>
      <c r="BY978" s="78"/>
      <c r="BZ978" s="78"/>
      <c r="CA978" s="78"/>
      <c r="CB978" s="78"/>
      <c r="CC978" s="78"/>
      <c r="CD978" s="769"/>
      <c r="CE978" s="78"/>
      <c r="CF978" s="765"/>
      <c r="CG978" s="765"/>
      <c r="CH978" s="765"/>
      <c r="CI978" s="765"/>
      <c r="CJ978" s="765"/>
      <c r="CK978" s="765"/>
      <c r="CL978" s="78"/>
      <c r="CM978" s="78"/>
      <c r="CN978" s="78"/>
      <c r="CO978" s="78"/>
      <c r="CP978" s="78"/>
      <c r="CQ978" s="78"/>
      <c r="CR978" s="78"/>
      <c r="CS978" s="78"/>
      <c r="CT978" s="770"/>
      <c r="CU978" s="770"/>
      <c r="CV978" s="770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193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  <c r="AI979" s="78"/>
      <c r="AJ979" s="78"/>
      <c r="AK979" s="78"/>
      <c r="AL979" s="767"/>
      <c r="AM979" s="78"/>
      <c r="AN979" s="78"/>
      <c r="AO979" s="78"/>
      <c r="AP979" s="78"/>
      <c r="AQ979" s="78"/>
      <c r="AR979" s="768"/>
      <c r="AS979" s="78"/>
      <c r="AT979" s="78"/>
      <c r="AU979" s="78"/>
      <c r="AV979" s="78"/>
      <c r="AW979" s="78"/>
      <c r="AX979" s="768"/>
      <c r="AY979" s="78"/>
      <c r="AZ979" s="78"/>
      <c r="BA979" s="78"/>
      <c r="BB979" s="78"/>
      <c r="BC979" s="78"/>
      <c r="BD979" s="768"/>
      <c r="BE979" s="78"/>
      <c r="BF979" s="78"/>
      <c r="BG979" s="78"/>
      <c r="BH979" s="78"/>
      <c r="BI979" s="78"/>
      <c r="BJ979" s="78"/>
      <c r="BK979" s="768"/>
      <c r="BL979" s="78"/>
      <c r="BM979" s="78"/>
      <c r="BN979" s="78"/>
      <c r="BO979" s="78"/>
      <c r="BP979" s="78"/>
      <c r="BQ979" s="768"/>
      <c r="BR979" s="768"/>
      <c r="BS979" s="78"/>
      <c r="BT979" s="78"/>
      <c r="BU979" s="78"/>
      <c r="BV979" s="78"/>
      <c r="BW979" s="768"/>
      <c r="BX979" s="78"/>
      <c r="BY979" s="78"/>
      <c r="BZ979" s="78"/>
      <c r="CA979" s="78"/>
      <c r="CB979" s="78"/>
      <c r="CC979" s="78"/>
      <c r="CD979" s="769"/>
      <c r="CE979" s="78"/>
      <c r="CF979" s="765"/>
      <c r="CG979" s="765"/>
      <c r="CH979" s="765"/>
      <c r="CI979" s="765"/>
      <c r="CJ979" s="765"/>
      <c r="CK979" s="765"/>
      <c r="CL979" s="78"/>
      <c r="CM979" s="78"/>
      <c r="CN979" s="78"/>
      <c r="CO979" s="78"/>
      <c r="CP979" s="78"/>
      <c r="CQ979" s="78"/>
      <c r="CR979" s="78"/>
      <c r="CS979" s="78"/>
      <c r="CT979" s="770"/>
      <c r="CU979" s="770"/>
      <c r="CV979" s="770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193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  <c r="AI980" s="78"/>
      <c r="AJ980" s="78"/>
      <c r="AK980" s="78"/>
      <c r="AL980" s="767"/>
      <c r="AM980" s="78"/>
      <c r="AN980" s="78"/>
      <c r="AO980" s="78"/>
      <c r="AP980" s="78"/>
      <c r="AQ980" s="78"/>
      <c r="AR980" s="768"/>
      <c r="AS980" s="78"/>
      <c r="AT980" s="78"/>
      <c r="AU980" s="78"/>
      <c r="AV980" s="78"/>
      <c r="AW980" s="78"/>
      <c r="AX980" s="768"/>
      <c r="AY980" s="78"/>
      <c r="AZ980" s="78"/>
      <c r="BA980" s="78"/>
      <c r="BB980" s="78"/>
      <c r="BC980" s="78"/>
      <c r="BD980" s="768"/>
      <c r="BE980" s="78"/>
      <c r="BF980" s="78"/>
      <c r="BG980" s="78"/>
      <c r="BH980" s="78"/>
      <c r="BI980" s="78"/>
      <c r="BJ980" s="78"/>
      <c r="BK980" s="768"/>
      <c r="BL980" s="78"/>
      <c r="BM980" s="78"/>
      <c r="BN980" s="78"/>
      <c r="BO980" s="78"/>
      <c r="BP980" s="78"/>
      <c r="BQ980" s="768"/>
      <c r="BR980" s="768"/>
      <c r="BS980" s="78"/>
      <c r="BT980" s="78"/>
      <c r="BU980" s="78"/>
      <c r="BV980" s="78"/>
      <c r="BW980" s="768"/>
      <c r="BX980" s="78"/>
      <c r="BY980" s="78"/>
      <c r="BZ980" s="78"/>
      <c r="CA980" s="78"/>
      <c r="CB980" s="78"/>
      <c r="CC980" s="78"/>
      <c r="CD980" s="769"/>
      <c r="CE980" s="78"/>
      <c r="CF980" s="765"/>
      <c r="CG980" s="765"/>
      <c r="CH980" s="765"/>
      <c r="CI980" s="765"/>
      <c r="CJ980" s="765"/>
      <c r="CK980" s="765"/>
      <c r="CL980" s="78"/>
      <c r="CM980" s="78"/>
      <c r="CN980" s="78"/>
      <c r="CO980" s="78"/>
      <c r="CP980" s="78"/>
      <c r="CQ980" s="78"/>
      <c r="CR980" s="78"/>
      <c r="CS980" s="78"/>
      <c r="CT980" s="770"/>
      <c r="CU980" s="770"/>
      <c r="CV980" s="770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193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  <c r="AI981" s="78"/>
      <c r="AJ981" s="78"/>
      <c r="AK981" s="78"/>
      <c r="AL981" s="767"/>
      <c r="AM981" s="78"/>
      <c r="AN981" s="78"/>
      <c r="AO981" s="78"/>
      <c r="AP981" s="78"/>
      <c r="AQ981" s="78"/>
      <c r="AR981" s="768"/>
      <c r="AS981" s="78"/>
      <c r="AT981" s="78"/>
      <c r="AU981" s="78"/>
      <c r="AV981" s="78"/>
      <c r="AW981" s="78"/>
      <c r="AX981" s="768"/>
      <c r="AY981" s="78"/>
      <c r="AZ981" s="78"/>
      <c r="BA981" s="78"/>
      <c r="BB981" s="78"/>
      <c r="BC981" s="78"/>
      <c r="BD981" s="768"/>
      <c r="BE981" s="78"/>
      <c r="BF981" s="78"/>
      <c r="BG981" s="78"/>
      <c r="BH981" s="78"/>
      <c r="BI981" s="78"/>
      <c r="BJ981" s="78"/>
      <c r="BK981" s="768"/>
      <c r="BL981" s="78"/>
      <c r="BM981" s="78"/>
      <c r="BN981" s="78"/>
      <c r="BO981" s="78"/>
      <c r="BP981" s="78"/>
      <c r="BQ981" s="768"/>
      <c r="BR981" s="768"/>
      <c r="BS981" s="78"/>
      <c r="BT981" s="78"/>
      <c r="BU981" s="78"/>
      <c r="BV981" s="78"/>
      <c r="BW981" s="768"/>
      <c r="BX981" s="78"/>
      <c r="BY981" s="78"/>
      <c r="BZ981" s="78"/>
      <c r="CA981" s="78"/>
      <c r="CB981" s="78"/>
      <c r="CC981" s="78"/>
      <c r="CD981" s="769"/>
      <c r="CE981" s="78"/>
      <c r="CF981" s="765"/>
      <c r="CG981" s="765"/>
      <c r="CH981" s="765"/>
      <c r="CI981" s="765"/>
      <c r="CJ981" s="765"/>
      <c r="CK981" s="765"/>
      <c r="CL981" s="78"/>
      <c r="CM981" s="78"/>
      <c r="CN981" s="78"/>
      <c r="CO981" s="78"/>
      <c r="CP981" s="78"/>
      <c r="CQ981" s="78"/>
      <c r="CR981" s="78"/>
      <c r="CS981" s="78"/>
      <c r="CT981" s="770"/>
      <c r="CU981" s="770"/>
      <c r="CV981" s="770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193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  <c r="AI982" s="78"/>
      <c r="AJ982" s="78"/>
      <c r="AK982" s="78"/>
      <c r="AL982" s="767"/>
      <c r="AM982" s="78"/>
      <c r="AN982" s="78"/>
      <c r="AO982" s="78"/>
      <c r="AP982" s="78"/>
      <c r="AQ982" s="78"/>
      <c r="AR982" s="768"/>
      <c r="AS982" s="78"/>
      <c r="AT982" s="78"/>
      <c r="AU982" s="78"/>
      <c r="AV982" s="78"/>
      <c r="AW982" s="78"/>
      <c r="AX982" s="768"/>
      <c r="AY982" s="78"/>
      <c r="AZ982" s="78"/>
      <c r="BA982" s="78"/>
      <c r="BB982" s="78"/>
      <c r="BC982" s="78"/>
      <c r="BD982" s="768"/>
      <c r="BE982" s="78"/>
      <c r="BF982" s="78"/>
      <c r="BG982" s="78"/>
      <c r="BH982" s="78"/>
      <c r="BI982" s="78"/>
      <c r="BJ982" s="78"/>
      <c r="BK982" s="768"/>
      <c r="BL982" s="78"/>
      <c r="BM982" s="78"/>
      <c r="BN982" s="78"/>
      <c r="BO982" s="78"/>
      <c r="BP982" s="78"/>
      <c r="BQ982" s="768"/>
      <c r="BR982" s="768"/>
      <c r="BS982" s="78"/>
      <c r="BT982" s="78"/>
      <c r="BU982" s="78"/>
      <c r="BV982" s="78"/>
      <c r="BW982" s="768"/>
      <c r="BX982" s="78"/>
      <c r="BY982" s="78"/>
      <c r="BZ982" s="78"/>
      <c r="CA982" s="78"/>
      <c r="CB982" s="78"/>
      <c r="CC982" s="78"/>
      <c r="CD982" s="769"/>
      <c r="CE982" s="78"/>
      <c r="CF982" s="765"/>
      <c r="CG982" s="765"/>
      <c r="CH982" s="765"/>
      <c r="CI982" s="765"/>
      <c r="CJ982" s="765"/>
      <c r="CK982" s="765"/>
      <c r="CL982" s="78"/>
      <c r="CM982" s="78"/>
      <c r="CN982" s="78"/>
      <c r="CO982" s="78"/>
      <c r="CP982" s="78"/>
      <c r="CQ982" s="78"/>
      <c r="CR982" s="78"/>
      <c r="CS982" s="78"/>
      <c r="CT982" s="770"/>
      <c r="CU982" s="770"/>
      <c r="CV982" s="770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193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  <c r="AI983" s="78"/>
      <c r="AJ983" s="78"/>
      <c r="AK983" s="78"/>
      <c r="AL983" s="767"/>
      <c r="AM983" s="78"/>
      <c r="AN983" s="78"/>
      <c r="AO983" s="78"/>
      <c r="AP983" s="78"/>
      <c r="AQ983" s="78"/>
      <c r="AR983" s="768"/>
      <c r="AS983" s="78"/>
      <c r="AT983" s="78"/>
      <c r="AU983" s="78"/>
      <c r="AV983" s="78"/>
      <c r="AW983" s="78"/>
      <c r="AX983" s="768"/>
      <c r="AY983" s="78"/>
      <c r="AZ983" s="78"/>
      <c r="BA983" s="78"/>
      <c r="BB983" s="78"/>
      <c r="BC983" s="78"/>
      <c r="BD983" s="768"/>
      <c r="BE983" s="78"/>
      <c r="BF983" s="78"/>
      <c r="BG983" s="78"/>
      <c r="BH983" s="78"/>
      <c r="BI983" s="78"/>
      <c r="BJ983" s="78"/>
      <c r="BK983" s="768"/>
      <c r="BL983" s="78"/>
      <c r="BM983" s="78"/>
      <c r="BN983" s="78"/>
      <c r="BO983" s="78"/>
      <c r="BP983" s="78"/>
      <c r="BQ983" s="768"/>
      <c r="BR983" s="768"/>
      <c r="BS983" s="78"/>
      <c r="BT983" s="78"/>
      <c r="BU983" s="78"/>
      <c r="BV983" s="78"/>
      <c r="BW983" s="768"/>
      <c r="BX983" s="78"/>
      <c r="BY983" s="78"/>
      <c r="BZ983" s="78"/>
      <c r="CA983" s="78"/>
      <c r="CB983" s="78"/>
      <c r="CC983" s="78"/>
      <c r="CD983" s="769"/>
      <c r="CE983" s="78"/>
      <c r="CF983" s="765"/>
      <c r="CG983" s="765"/>
      <c r="CH983" s="765"/>
      <c r="CI983" s="765"/>
      <c r="CJ983" s="765"/>
      <c r="CK983" s="765"/>
      <c r="CL983" s="78"/>
      <c r="CM983" s="78"/>
      <c r="CN983" s="78"/>
      <c r="CO983" s="78"/>
      <c r="CP983" s="78"/>
      <c r="CQ983" s="78"/>
      <c r="CR983" s="78"/>
      <c r="CS983" s="78"/>
      <c r="CT983" s="770"/>
      <c r="CU983" s="770"/>
      <c r="CV983" s="770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193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  <c r="AI984" s="78"/>
      <c r="AJ984" s="78"/>
      <c r="AK984" s="78"/>
      <c r="AL984" s="767"/>
      <c r="AM984" s="78"/>
      <c r="AN984" s="78"/>
      <c r="AO984" s="78"/>
      <c r="AP984" s="78"/>
      <c r="AQ984" s="78"/>
      <c r="AR984" s="768"/>
      <c r="AS984" s="78"/>
      <c r="AT984" s="78"/>
      <c r="AU984" s="78"/>
      <c r="AV984" s="78"/>
      <c r="AW984" s="78"/>
      <c r="AX984" s="768"/>
      <c r="AY984" s="78"/>
      <c r="AZ984" s="78"/>
      <c r="BA984" s="78"/>
      <c r="BB984" s="78"/>
      <c r="BC984" s="78"/>
      <c r="BD984" s="768"/>
      <c r="BE984" s="78"/>
      <c r="BF984" s="78"/>
      <c r="BG984" s="78"/>
      <c r="BH984" s="78"/>
      <c r="BI984" s="78"/>
      <c r="BJ984" s="78"/>
      <c r="BK984" s="768"/>
      <c r="BL984" s="78"/>
      <c r="BM984" s="78"/>
      <c r="BN984" s="78"/>
      <c r="BO984" s="78"/>
      <c r="BP984" s="78"/>
      <c r="BQ984" s="768"/>
      <c r="BR984" s="768"/>
      <c r="BS984" s="78"/>
      <c r="BT984" s="78"/>
      <c r="BU984" s="78"/>
      <c r="BV984" s="78"/>
      <c r="BW984" s="768"/>
      <c r="BX984" s="78"/>
      <c r="BY984" s="78"/>
      <c r="BZ984" s="78"/>
      <c r="CA984" s="78"/>
      <c r="CB984" s="78"/>
      <c r="CC984" s="78"/>
      <c r="CD984" s="769"/>
      <c r="CE984" s="78"/>
      <c r="CF984" s="765"/>
      <c r="CG984" s="765"/>
      <c r="CH984" s="765"/>
      <c r="CI984" s="765"/>
      <c r="CJ984" s="765"/>
      <c r="CK984" s="765"/>
      <c r="CL984" s="78"/>
      <c r="CM984" s="78"/>
      <c r="CN984" s="78"/>
      <c r="CO984" s="78"/>
      <c r="CP984" s="78"/>
      <c r="CQ984" s="78"/>
      <c r="CR984" s="78"/>
      <c r="CS984" s="78"/>
      <c r="CT984" s="770"/>
      <c r="CU984" s="770"/>
      <c r="CV984" s="770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193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  <c r="AI985" s="78"/>
      <c r="AJ985" s="78"/>
      <c r="AK985" s="78"/>
      <c r="AL985" s="767"/>
      <c r="AM985" s="78"/>
      <c r="AN985" s="78"/>
      <c r="AO985" s="78"/>
      <c r="AP985" s="78"/>
      <c r="AQ985" s="78"/>
      <c r="AR985" s="768"/>
      <c r="AS985" s="78"/>
      <c r="AT985" s="78"/>
      <c r="AU985" s="78"/>
      <c r="AV985" s="78"/>
      <c r="AW985" s="78"/>
      <c r="AX985" s="768"/>
      <c r="AY985" s="78"/>
      <c r="AZ985" s="78"/>
      <c r="BA985" s="78"/>
      <c r="BB985" s="78"/>
      <c r="BC985" s="78"/>
      <c r="BD985" s="768"/>
      <c r="BE985" s="78"/>
      <c r="BF985" s="78"/>
      <c r="BG985" s="78"/>
      <c r="BH985" s="78"/>
      <c r="BI985" s="78"/>
      <c r="BJ985" s="78"/>
      <c r="BK985" s="768"/>
      <c r="BL985" s="78"/>
      <c r="BM985" s="78"/>
      <c r="BN985" s="78"/>
      <c r="BO985" s="78"/>
      <c r="BP985" s="78"/>
      <c r="BQ985" s="768"/>
      <c r="BR985" s="768"/>
      <c r="BS985" s="78"/>
      <c r="BT985" s="78"/>
      <c r="BU985" s="78"/>
      <c r="BV985" s="78"/>
      <c r="BW985" s="768"/>
      <c r="BX985" s="78"/>
      <c r="BY985" s="78"/>
      <c r="BZ985" s="78"/>
      <c r="CA985" s="78"/>
      <c r="CB985" s="78"/>
      <c r="CC985" s="78"/>
      <c r="CD985" s="769"/>
      <c r="CE985" s="78"/>
      <c r="CF985" s="765"/>
      <c r="CG985" s="765"/>
      <c r="CH985" s="765"/>
      <c r="CI985" s="765"/>
      <c r="CJ985" s="765"/>
      <c r="CK985" s="765"/>
      <c r="CL985" s="78"/>
      <c r="CM985" s="78"/>
      <c r="CN985" s="78"/>
      <c r="CO985" s="78"/>
      <c r="CP985" s="78"/>
      <c r="CQ985" s="78"/>
      <c r="CR985" s="78"/>
      <c r="CS985" s="78"/>
      <c r="CT985" s="770"/>
      <c r="CU985" s="770"/>
      <c r="CV985" s="770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193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  <c r="AI986" s="78"/>
      <c r="AJ986" s="78"/>
      <c r="AK986" s="78"/>
      <c r="AL986" s="767"/>
      <c r="AM986" s="78"/>
      <c r="AN986" s="78"/>
      <c r="AO986" s="78"/>
      <c r="AP986" s="78"/>
      <c r="AQ986" s="78"/>
      <c r="AR986" s="768"/>
      <c r="AS986" s="78"/>
      <c r="AT986" s="78"/>
      <c r="AU986" s="78"/>
      <c r="AV986" s="78"/>
      <c r="AW986" s="78"/>
      <c r="AX986" s="768"/>
      <c r="AY986" s="78"/>
      <c r="AZ986" s="78"/>
      <c r="BA986" s="78"/>
      <c r="BB986" s="78"/>
      <c r="BC986" s="78"/>
      <c r="BD986" s="768"/>
      <c r="BE986" s="78"/>
      <c r="BF986" s="78"/>
      <c r="BG986" s="78"/>
      <c r="BH986" s="78"/>
      <c r="BI986" s="78"/>
      <c r="BJ986" s="78"/>
      <c r="BK986" s="768"/>
      <c r="BL986" s="78"/>
      <c r="BM986" s="78"/>
      <c r="BN986" s="78"/>
      <c r="BO986" s="78"/>
      <c r="BP986" s="78"/>
      <c r="BQ986" s="768"/>
      <c r="BR986" s="768"/>
      <c r="BS986" s="78"/>
      <c r="BT986" s="78"/>
      <c r="BU986" s="78"/>
      <c r="BV986" s="78"/>
      <c r="BW986" s="768"/>
      <c r="BX986" s="78"/>
      <c r="BY986" s="78"/>
      <c r="BZ986" s="78"/>
      <c r="CA986" s="78"/>
      <c r="CB986" s="78"/>
      <c r="CC986" s="78"/>
      <c r="CD986" s="769"/>
      <c r="CE986" s="78"/>
      <c r="CF986" s="765"/>
      <c r="CG986" s="765"/>
      <c r="CH986" s="765"/>
      <c r="CI986" s="765"/>
      <c r="CJ986" s="765"/>
      <c r="CK986" s="765"/>
      <c r="CL986" s="78"/>
      <c r="CM986" s="78"/>
      <c r="CN986" s="78"/>
      <c r="CO986" s="78"/>
      <c r="CP986" s="78"/>
      <c r="CQ986" s="78"/>
      <c r="CR986" s="78"/>
      <c r="CS986" s="78"/>
      <c r="CT986" s="770"/>
      <c r="CU986" s="770"/>
      <c r="CV986" s="770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193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  <c r="AI987" s="78"/>
      <c r="AJ987" s="78"/>
      <c r="AK987" s="78"/>
      <c r="AL987" s="767"/>
      <c r="AM987" s="78"/>
      <c r="AN987" s="78"/>
      <c r="AO987" s="78"/>
      <c r="AP987" s="78"/>
      <c r="AQ987" s="78"/>
      <c r="AR987" s="768"/>
      <c r="AS987" s="78"/>
      <c r="AT987" s="78"/>
      <c r="AU987" s="78"/>
      <c r="AV987" s="78"/>
      <c r="AW987" s="78"/>
      <c r="AX987" s="768"/>
      <c r="AY987" s="78"/>
      <c r="AZ987" s="78"/>
      <c r="BA987" s="78"/>
      <c r="BB987" s="78"/>
      <c r="BC987" s="78"/>
      <c r="BD987" s="768"/>
      <c r="BE987" s="78"/>
      <c r="BF987" s="78"/>
      <c r="BG987" s="78"/>
      <c r="BH987" s="78"/>
      <c r="BI987" s="78"/>
      <c r="BJ987" s="78"/>
      <c r="BK987" s="768"/>
      <c r="BL987" s="78"/>
      <c r="BM987" s="78"/>
      <c r="BN987" s="78"/>
      <c r="BO987" s="78"/>
      <c r="BP987" s="78"/>
      <c r="BQ987" s="768"/>
      <c r="BR987" s="768"/>
      <c r="BS987" s="78"/>
      <c r="BT987" s="78"/>
      <c r="BU987" s="78"/>
      <c r="BV987" s="78"/>
      <c r="BW987" s="768"/>
      <c r="BX987" s="78"/>
      <c r="BY987" s="78"/>
      <c r="BZ987" s="78"/>
      <c r="CA987" s="78"/>
      <c r="CB987" s="78"/>
      <c r="CC987" s="78"/>
      <c r="CD987" s="769"/>
      <c r="CE987" s="78"/>
      <c r="CF987" s="765"/>
      <c r="CG987" s="765"/>
      <c r="CH987" s="765"/>
      <c r="CI987" s="765"/>
      <c r="CJ987" s="765"/>
      <c r="CK987" s="765"/>
      <c r="CL987" s="78"/>
      <c r="CM987" s="78"/>
      <c r="CN987" s="78"/>
      <c r="CO987" s="78"/>
      <c r="CP987" s="78"/>
      <c r="CQ987" s="78"/>
      <c r="CR987" s="78"/>
      <c r="CS987" s="78"/>
      <c r="CT987" s="770"/>
      <c r="CU987" s="770"/>
      <c r="CV987" s="770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193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  <c r="AJ988" s="78"/>
      <c r="AK988" s="78"/>
      <c r="AL988" s="767"/>
      <c r="AM988" s="78"/>
      <c r="AN988" s="78"/>
      <c r="AO988" s="78"/>
      <c r="AP988" s="78"/>
      <c r="AQ988" s="78"/>
      <c r="AR988" s="768"/>
      <c r="AS988" s="78"/>
      <c r="AT988" s="78"/>
      <c r="AU988" s="78"/>
      <c r="AV988" s="78"/>
      <c r="AW988" s="78"/>
      <c r="AX988" s="768"/>
      <c r="AY988" s="78"/>
      <c r="AZ988" s="78"/>
      <c r="BA988" s="78"/>
      <c r="BB988" s="78"/>
      <c r="BC988" s="78"/>
      <c r="BD988" s="768"/>
      <c r="BE988" s="78"/>
      <c r="BF988" s="78"/>
      <c r="BG988" s="78"/>
      <c r="BH988" s="78"/>
      <c r="BI988" s="78"/>
      <c r="BJ988" s="78"/>
      <c r="BK988" s="768"/>
      <c r="BL988" s="78"/>
      <c r="BM988" s="78"/>
      <c r="BN988" s="78"/>
      <c r="BO988" s="78"/>
      <c r="BP988" s="78"/>
      <c r="BQ988" s="768"/>
      <c r="BR988" s="768"/>
      <c r="BS988" s="78"/>
      <c r="BT988" s="78"/>
      <c r="BU988" s="78"/>
      <c r="BV988" s="78"/>
      <c r="BW988" s="768"/>
      <c r="BX988" s="78"/>
      <c r="BY988" s="78"/>
      <c r="BZ988" s="78"/>
      <c r="CA988" s="78"/>
      <c r="CB988" s="78"/>
      <c r="CC988" s="78"/>
      <c r="CD988" s="769"/>
      <c r="CE988" s="78"/>
      <c r="CF988" s="765"/>
      <c r="CG988" s="765"/>
      <c r="CH988" s="765"/>
      <c r="CI988" s="765"/>
      <c r="CJ988" s="765"/>
      <c r="CK988" s="765"/>
      <c r="CL988" s="78"/>
      <c r="CM988" s="78"/>
      <c r="CN988" s="78"/>
      <c r="CO988" s="78"/>
      <c r="CP988" s="78"/>
      <c r="CQ988" s="78"/>
      <c r="CR988" s="78"/>
      <c r="CS988" s="78"/>
      <c r="CT988" s="770"/>
      <c r="CU988" s="770"/>
      <c r="CV988" s="770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193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  <c r="AI989" s="78"/>
      <c r="AJ989" s="78"/>
      <c r="AK989" s="78"/>
      <c r="AL989" s="767"/>
      <c r="AM989" s="78"/>
      <c r="AN989" s="78"/>
      <c r="AO989" s="78"/>
      <c r="AP989" s="78"/>
      <c r="AQ989" s="78"/>
      <c r="AR989" s="768"/>
      <c r="AS989" s="78"/>
      <c r="AT989" s="78"/>
      <c r="AU989" s="78"/>
      <c r="AV989" s="78"/>
      <c r="AW989" s="78"/>
      <c r="AX989" s="768"/>
      <c r="AY989" s="78"/>
      <c r="AZ989" s="78"/>
      <c r="BA989" s="78"/>
      <c r="BB989" s="78"/>
      <c r="BC989" s="78"/>
      <c r="BD989" s="768"/>
      <c r="BE989" s="78"/>
      <c r="BF989" s="78"/>
      <c r="BG989" s="78"/>
      <c r="BH989" s="78"/>
      <c r="BI989" s="78"/>
      <c r="BJ989" s="78"/>
      <c r="BK989" s="768"/>
      <c r="BL989" s="78"/>
      <c r="BM989" s="78"/>
      <c r="BN989" s="78"/>
      <c r="BO989" s="78"/>
      <c r="BP989" s="78"/>
      <c r="BQ989" s="768"/>
      <c r="BR989" s="768"/>
      <c r="BS989" s="78"/>
      <c r="BT989" s="78"/>
      <c r="BU989" s="78"/>
      <c r="BV989" s="78"/>
      <c r="BW989" s="768"/>
      <c r="BX989" s="78"/>
      <c r="BY989" s="78"/>
      <c r="BZ989" s="78"/>
      <c r="CA989" s="78"/>
      <c r="CB989" s="78"/>
      <c r="CC989" s="78"/>
      <c r="CD989" s="769"/>
      <c r="CE989" s="78"/>
      <c r="CF989" s="765"/>
      <c r="CG989" s="765"/>
      <c r="CH989" s="765"/>
      <c r="CI989" s="765"/>
      <c r="CJ989" s="765"/>
      <c r="CK989" s="765"/>
      <c r="CL989" s="78"/>
      <c r="CM989" s="78"/>
      <c r="CN989" s="78"/>
      <c r="CO989" s="78"/>
      <c r="CP989" s="78"/>
      <c r="CQ989" s="78"/>
      <c r="CR989" s="78"/>
      <c r="CS989" s="78"/>
      <c r="CT989" s="770"/>
      <c r="CU989" s="770"/>
      <c r="CV989" s="770"/>
    </row>
    <row r="990" ht="15.75" customHeight="1">
      <c r="CE990" s="78"/>
      <c r="CF990" s="765"/>
      <c r="CG990" s="765"/>
      <c r="CH990" s="765"/>
      <c r="CI990" s="765"/>
      <c r="CJ990" s="765"/>
      <c r="CK990" s="765"/>
      <c r="CL990" s="78"/>
      <c r="CM990" s="78"/>
      <c r="CN990" s="78"/>
      <c r="CO990" s="78"/>
      <c r="CP990" s="78"/>
      <c r="CQ990" s="78"/>
      <c r="CR990" s="78"/>
      <c r="CS990" s="78"/>
      <c r="CT990" s="770"/>
      <c r="CU990" s="770"/>
      <c r="CV990" s="770"/>
    </row>
  </sheetData>
  <mergeCells count="43">
    <mergeCell ref="CF3:CG3"/>
    <mergeCell ref="CF4:CG4"/>
    <mergeCell ref="CF6:CG6"/>
    <mergeCell ref="CF10:CG10"/>
    <mergeCell ref="CF14:CG14"/>
    <mergeCell ref="CH4:CI4"/>
    <mergeCell ref="CJ4:CK4"/>
    <mergeCell ref="BD3:BI3"/>
    <mergeCell ref="BK3:BP3"/>
    <mergeCell ref="BQ3:BV3"/>
    <mergeCell ref="BW3:CB3"/>
    <mergeCell ref="CH3:CI3"/>
    <mergeCell ref="CJ3:CK3"/>
    <mergeCell ref="CN3:CP4"/>
    <mergeCell ref="BQ2:BV2"/>
    <mergeCell ref="BW2:CB2"/>
    <mergeCell ref="Y2:AB2"/>
    <mergeCell ref="AC2:AL2"/>
    <mergeCell ref="AO2:AQ2"/>
    <mergeCell ref="AR2:AW2"/>
    <mergeCell ref="AX2:BC2"/>
    <mergeCell ref="BD2:BI2"/>
    <mergeCell ref="BK2:BP2"/>
    <mergeCell ref="G3:H3"/>
    <mergeCell ref="I3:J3"/>
    <mergeCell ref="K3:L3"/>
    <mergeCell ref="N3:O3"/>
    <mergeCell ref="P3:Q3"/>
    <mergeCell ref="R3:S3"/>
    <mergeCell ref="A2:A4"/>
    <mergeCell ref="B2:B4"/>
    <mergeCell ref="C2:F2"/>
    <mergeCell ref="G2:M2"/>
    <mergeCell ref="N2:T2"/>
    <mergeCell ref="U2:V2"/>
    <mergeCell ref="W2:X2"/>
    <mergeCell ref="U3:V3"/>
    <mergeCell ref="W3:X3"/>
    <mergeCell ref="AC3:AE3"/>
    <mergeCell ref="AF3:AH3"/>
    <mergeCell ref="AI3:AK3"/>
    <mergeCell ref="AR3:AW3"/>
    <mergeCell ref="AX3:BC3"/>
  </mergeCells>
  <conditionalFormatting sqref="CP5:CP31">
    <cfRule type="cellIs" dxfId="3" priority="1" operator="greaterThanOrEqual">
      <formula>650</formula>
    </cfRule>
  </conditionalFormatting>
  <conditionalFormatting sqref="CP5:CP31">
    <cfRule type="cellIs" dxfId="4" priority="2" operator="between">
      <formula>600</formula>
      <formula>649</formula>
    </cfRule>
  </conditionalFormatting>
  <conditionalFormatting sqref="CP5:CP31">
    <cfRule type="cellIs" dxfId="5" priority="3" operator="between">
      <formula>550</formula>
      <formula>599</formula>
    </cfRule>
  </conditionalFormatting>
  <conditionalFormatting sqref="CP5:CP31">
    <cfRule type="cellIs" dxfId="6" priority="4" operator="between">
      <formula>549</formula>
      <formula>400</formula>
    </cfRule>
  </conditionalFormatting>
  <conditionalFormatting sqref="CP5:CP31">
    <cfRule type="cellIs" dxfId="7" priority="5" operator="between">
      <formula>200</formula>
      <formula>399</formula>
    </cfRule>
  </conditionalFormatting>
  <conditionalFormatting sqref="CP5:CP31">
    <cfRule type="cellIs" dxfId="8" priority="6" operator="lessThanOrEqual">
      <formula>199</formula>
    </cfRule>
  </conditionalFormatting>
  <dataValidations>
    <dataValidation type="list" allowBlank="1" sqref="CF4">
      <formula1>"斉藤愛乃,伊藤悠亜,佐藤ほの,星野もも,セリカ,ホノカ,アスミ,西井リナ,松尾奈美,河谷美奈,椿菜月,リリー,木戸つかさ,松本みずき,日野原小春,須賀あいみ,黒美しの,大島花織,中条舞結,津灘美希,七瀬亜美,市川陽菜,藤川薗絵,桜井美夜,上野花音,藤瀬凪,みゆ"</formula1>
    </dataValidation>
    <dataValidation type="list" allowBlank="1" showErrorMessage="1" sqref="C5:E30">
      <formula1>"○,△,×"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.43"/>
    <col customWidth="1" min="2" max="2" width="6.57"/>
    <col customWidth="1" min="3" max="3" width="4.43"/>
    <col customWidth="1" min="4" max="4" width="18.71"/>
    <col customWidth="1" min="5" max="5" width="11.57"/>
    <col customWidth="1" min="6" max="6" width="5.43"/>
    <col customWidth="1" min="7" max="7" width="15.86"/>
    <col customWidth="1" min="8" max="8" width="11.57"/>
    <col customWidth="1" min="9" max="10" width="7.29"/>
    <col customWidth="1" min="11" max="11" width="8.71"/>
    <col customWidth="1" min="12" max="12" width="10.14"/>
    <col customWidth="1" min="13" max="13" width="7.29"/>
    <col customWidth="1" min="14" max="14" width="14.0"/>
    <col customWidth="1" min="15" max="18" width="3.71"/>
    <col customWidth="1" min="19" max="19" width="8.43"/>
    <col customWidth="1" min="20" max="25" width="3.71"/>
    <col customWidth="1" min="26" max="30" width="4.43"/>
    <col customWidth="1" min="31" max="31" width="6.0"/>
    <col customWidth="1" min="32" max="32" width="7.43"/>
    <col customWidth="1" min="33" max="34" width="5.14"/>
    <col customWidth="1" min="35" max="35" width="3.71"/>
    <col customWidth="1" min="36" max="36" width="8.71"/>
    <col customWidth="1" min="37" max="37" width="3.71"/>
    <col customWidth="1" min="38" max="39" width="7.57"/>
    <col customWidth="1" min="40" max="40" width="5.57"/>
    <col customWidth="1" min="41" max="59" width="5.43"/>
  </cols>
  <sheetData>
    <row r="1" ht="5.25" customHeight="1">
      <c r="A1" s="771"/>
      <c r="B1" s="772"/>
      <c r="C1" s="772"/>
      <c r="D1" s="773"/>
      <c r="E1" s="774"/>
      <c r="F1" s="775"/>
      <c r="G1" s="776"/>
      <c r="H1" s="773"/>
      <c r="I1" s="775"/>
      <c r="J1" s="777"/>
      <c r="K1" s="774"/>
      <c r="L1" s="774"/>
      <c r="M1" s="774"/>
      <c r="N1" s="778"/>
      <c r="O1" s="779"/>
      <c r="P1" s="779"/>
      <c r="Q1" s="779"/>
      <c r="R1" s="779"/>
      <c r="S1" s="779"/>
      <c r="T1" s="779"/>
      <c r="U1" s="779"/>
      <c r="V1" s="779"/>
      <c r="W1" s="779"/>
      <c r="X1" s="779"/>
      <c r="Y1" s="779"/>
      <c r="Z1" s="779"/>
      <c r="AA1" s="779"/>
      <c r="AB1" s="779"/>
      <c r="AC1" s="771"/>
      <c r="AD1" s="771"/>
      <c r="AE1" s="771"/>
      <c r="AF1" s="771"/>
      <c r="AG1" s="780"/>
      <c r="AH1" s="780"/>
      <c r="AI1" s="780"/>
      <c r="AJ1" s="781"/>
      <c r="AK1" s="781"/>
      <c r="AL1" s="782"/>
      <c r="AM1" s="782"/>
      <c r="AN1" s="782"/>
      <c r="AO1" s="782"/>
      <c r="AP1" s="782"/>
      <c r="AQ1" s="782"/>
      <c r="AR1" s="782"/>
      <c r="AS1" s="782"/>
      <c r="AT1" s="782"/>
      <c r="AU1" s="782"/>
      <c r="AV1" s="782"/>
      <c r="AW1" s="782"/>
      <c r="AX1" s="782"/>
      <c r="AY1" s="782"/>
      <c r="AZ1" s="782"/>
      <c r="BA1" s="782"/>
      <c r="BB1" s="782"/>
      <c r="BC1" s="782"/>
      <c r="BD1" s="782"/>
      <c r="BE1" s="782"/>
      <c r="BF1" s="782"/>
      <c r="BG1" s="782"/>
    </row>
    <row r="2" ht="15.0" customHeight="1">
      <c r="A2" s="771"/>
      <c r="B2" s="783" t="s">
        <v>1159</v>
      </c>
      <c r="C2" s="784"/>
      <c r="D2" s="785" t="s">
        <v>1160</v>
      </c>
      <c r="E2" s="784"/>
      <c r="F2" s="784"/>
      <c r="G2" s="784"/>
      <c r="H2" s="786" t="s">
        <v>36</v>
      </c>
      <c r="I2" s="626"/>
      <c r="J2" s="627"/>
      <c r="K2" s="787">
        <f>vlookup($D$4,'外注連絡票'!$D$6:$T$81,10,false)            </f>
        <v>0</v>
      </c>
      <c r="L2" s="626"/>
      <c r="M2" s="627"/>
      <c r="N2" s="778"/>
      <c r="O2" s="779"/>
      <c r="P2" s="779"/>
      <c r="Q2" s="779"/>
      <c r="R2" s="779"/>
      <c r="S2" s="779"/>
      <c r="T2" s="779"/>
      <c r="U2" s="779"/>
      <c r="V2" s="779"/>
      <c r="W2" s="779"/>
      <c r="X2" s="779"/>
      <c r="Y2" s="779"/>
      <c r="Z2" s="779"/>
      <c r="AA2" s="779"/>
      <c r="AB2" s="779"/>
      <c r="AC2" s="771"/>
      <c r="AD2" s="771"/>
      <c r="AE2" s="771"/>
      <c r="AF2" s="771"/>
      <c r="AG2" s="780"/>
      <c r="AH2" s="780"/>
      <c r="AI2" s="780"/>
      <c r="AJ2" s="781"/>
      <c r="AK2" s="781"/>
      <c r="AL2" s="782"/>
      <c r="AM2" s="782"/>
      <c r="AN2" s="782"/>
      <c r="AO2" s="782"/>
      <c r="AP2" s="782"/>
      <c r="AQ2" s="782"/>
      <c r="AR2" s="782"/>
      <c r="AS2" s="782"/>
      <c r="AT2" s="782"/>
      <c r="AU2" s="782"/>
      <c r="AV2" s="782"/>
      <c r="AW2" s="782"/>
      <c r="AX2" s="782"/>
      <c r="AY2" s="782"/>
      <c r="AZ2" s="782"/>
      <c r="BA2" s="782"/>
      <c r="BB2" s="782"/>
      <c r="BC2" s="782"/>
      <c r="BD2" s="782"/>
      <c r="BE2" s="782"/>
      <c r="BF2" s="782"/>
      <c r="BG2" s="782"/>
    </row>
    <row r="3" ht="15.0" customHeight="1">
      <c r="A3" s="788"/>
      <c r="B3" s="789" t="s">
        <v>1161</v>
      </c>
      <c r="C3" s="784"/>
      <c r="D3" s="785" t="s">
        <v>1162</v>
      </c>
      <c r="E3" s="784"/>
      <c r="F3" s="784"/>
      <c r="G3" s="784"/>
      <c r="H3" s="790"/>
      <c r="I3" s="791"/>
      <c r="J3" s="792"/>
      <c r="K3" s="790"/>
      <c r="L3" s="791"/>
      <c r="M3" s="792"/>
      <c r="N3" s="778"/>
      <c r="O3" s="779"/>
      <c r="P3" s="779"/>
      <c r="Q3" s="779"/>
      <c r="R3" s="779"/>
      <c r="S3" s="779"/>
      <c r="T3" s="779"/>
      <c r="U3" s="779"/>
      <c r="V3" s="779"/>
      <c r="W3" s="779"/>
      <c r="X3" s="779"/>
      <c r="Y3" s="779"/>
      <c r="Z3" s="779"/>
      <c r="AA3" s="779"/>
      <c r="AB3" s="779"/>
      <c r="AC3" s="793"/>
      <c r="AD3" s="793"/>
      <c r="AE3" s="793"/>
      <c r="AF3" s="793"/>
      <c r="AG3" s="780"/>
      <c r="AH3" s="780"/>
      <c r="AI3" s="780"/>
      <c r="AJ3" s="780"/>
      <c r="AK3" s="781"/>
      <c r="AL3" s="782"/>
      <c r="AM3" s="782"/>
      <c r="AN3" s="782"/>
      <c r="AO3" s="782"/>
      <c r="AP3" s="782"/>
      <c r="AQ3" s="782"/>
      <c r="AR3" s="782"/>
      <c r="AS3" s="782"/>
      <c r="AT3" s="782"/>
      <c r="AU3" s="782"/>
      <c r="AV3" s="782"/>
      <c r="AW3" s="782"/>
      <c r="AX3" s="782"/>
      <c r="AY3" s="782"/>
      <c r="AZ3" s="782"/>
      <c r="BA3" s="782"/>
      <c r="BB3" s="782"/>
      <c r="BC3" s="782"/>
      <c r="BD3" s="782"/>
      <c r="BE3" s="782"/>
      <c r="BF3" s="782"/>
      <c r="BG3" s="782"/>
    </row>
    <row r="4" ht="18.75" customHeight="1">
      <c r="A4" s="788"/>
      <c r="B4" s="789" t="s">
        <v>28</v>
      </c>
      <c r="C4" s="784"/>
      <c r="D4" s="794" t="s">
        <v>53</v>
      </c>
      <c r="E4" s="784"/>
      <c r="F4" s="784"/>
      <c r="G4" s="784"/>
      <c r="H4" s="795" t="s">
        <v>1163</v>
      </c>
      <c r="I4" s="784"/>
      <c r="J4" s="796"/>
      <c r="K4" s="797">
        <f>vlookup($D$4,'外注連絡票'!$D$6:$T$81,3,false)</f>
        <v>0</v>
      </c>
      <c r="L4" s="784"/>
      <c r="M4" s="796"/>
      <c r="N4" s="778"/>
      <c r="O4" s="779"/>
      <c r="P4" s="779"/>
      <c r="Q4" s="779"/>
      <c r="R4" s="779"/>
      <c r="S4" s="779"/>
      <c r="T4" s="779"/>
      <c r="U4" s="779"/>
      <c r="V4" s="779"/>
      <c r="W4" s="779"/>
      <c r="X4" s="779"/>
      <c r="Y4" s="779"/>
      <c r="Z4" s="779"/>
      <c r="AA4" s="779"/>
      <c r="AB4" s="779"/>
      <c r="AC4" s="793"/>
      <c r="AD4" s="793"/>
      <c r="AE4" s="793"/>
      <c r="AF4" s="793"/>
      <c r="AG4" s="780"/>
      <c r="AH4" s="780"/>
      <c r="AI4" s="780"/>
      <c r="AJ4" s="780"/>
      <c r="AK4" s="798"/>
      <c r="AL4" s="798"/>
      <c r="AM4" s="798"/>
      <c r="AN4" s="798"/>
      <c r="AO4" s="798"/>
      <c r="AP4" s="798"/>
      <c r="AQ4" s="798"/>
      <c r="AR4" s="798"/>
      <c r="AS4" s="798"/>
      <c r="AT4" s="798"/>
      <c r="AU4" s="798"/>
      <c r="AV4" s="798"/>
      <c r="AW4" s="798"/>
      <c r="AX4" s="798"/>
      <c r="AY4" s="798"/>
      <c r="AZ4" s="798"/>
      <c r="BA4" s="798"/>
      <c r="BB4" s="798"/>
      <c r="BC4" s="798"/>
      <c r="BD4" s="798"/>
      <c r="BE4" s="798"/>
      <c r="BF4" s="798"/>
      <c r="BG4" s="798"/>
    </row>
    <row r="5" ht="18.75" customHeight="1">
      <c r="A5" s="782"/>
      <c r="B5" s="789" t="s">
        <v>1164</v>
      </c>
      <c r="C5" s="784"/>
      <c r="D5" s="799" t="str">
        <f>vlookup($D$4,'外注連絡票'!$D$6:$T$81,2,false)</f>
        <v>金澤千夏</v>
      </c>
      <c r="E5" s="784"/>
      <c r="F5" s="784"/>
      <c r="G5" s="784"/>
      <c r="H5" s="795" t="s">
        <v>1165</v>
      </c>
      <c r="I5" s="784"/>
      <c r="J5" s="796"/>
      <c r="K5" s="797">
        <f>vlookup($D$4,'外注連絡票'!$D$6:$M$125,4,false)</f>
        <v>0</v>
      </c>
      <c r="L5" s="784"/>
      <c r="M5" s="796"/>
      <c r="N5" s="778"/>
      <c r="O5" s="779"/>
      <c r="P5" s="779"/>
      <c r="Q5" s="779"/>
      <c r="R5" s="779"/>
      <c r="S5" s="779"/>
      <c r="T5" s="779"/>
      <c r="U5" s="779"/>
      <c r="V5" s="779"/>
      <c r="W5" s="779"/>
      <c r="X5" s="779"/>
      <c r="Y5" s="779"/>
      <c r="Z5" s="779"/>
      <c r="AA5" s="779"/>
      <c r="AB5" s="779"/>
      <c r="AC5" s="793"/>
      <c r="AD5" s="793"/>
      <c r="AE5" s="793"/>
      <c r="AF5" s="793"/>
      <c r="AG5" s="780"/>
      <c r="AH5" s="780"/>
      <c r="AI5" s="780"/>
      <c r="AJ5" s="780"/>
      <c r="AK5" s="781"/>
      <c r="AL5" s="782"/>
      <c r="AM5" s="782"/>
      <c r="AN5" s="782"/>
      <c r="AO5" s="782"/>
      <c r="AP5" s="782"/>
      <c r="AQ5" s="782"/>
      <c r="AR5" s="782"/>
      <c r="AS5" s="782"/>
      <c r="AT5" s="782"/>
      <c r="AU5" s="782"/>
      <c r="AV5" s="782"/>
      <c r="AW5" s="782"/>
      <c r="AX5" s="782"/>
      <c r="AY5" s="782"/>
      <c r="AZ5" s="782"/>
      <c r="BA5" s="782"/>
      <c r="BB5" s="782"/>
      <c r="BC5" s="782"/>
      <c r="BD5" s="782"/>
      <c r="BE5" s="782"/>
      <c r="BF5" s="782"/>
      <c r="BG5" s="782"/>
    </row>
    <row r="6" ht="18.75" customHeight="1">
      <c r="A6" s="782"/>
      <c r="B6" s="789" t="s">
        <v>1166</v>
      </c>
      <c r="C6" s="784"/>
      <c r="D6" s="799" t="str">
        <f>vlookup($D$4,'外注連絡票'!$D$6:$T$81,11,false)</f>
        <v>三井住友銀行 難波支店</v>
      </c>
      <c r="E6" s="784"/>
      <c r="F6" s="784"/>
      <c r="G6" s="784"/>
      <c r="H6" s="795" t="s">
        <v>1167</v>
      </c>
      <c r="I6" s="784"/>
      <c r="J6" s="796"/>
      <c r="K6" s="797">
        <f>vlookup($D$4,'外注連絡票'!$D$6:$T$81,5,false)</f>
        <v>0</v>
      </c>
      <c r="L6" s="784"/>
      <c r="M6" s="796"/>
      <c r="N6" s="800"/>
      <c r="O6" s="779"/>
      <c r="P6" s="779"/>
      <c r="Q6" s="779"/>
      <c r="R6" s="779"/>
      <c r="S6" s="779"/>
      <c r="T6" s="779"/>
      <c r="U6" s="779"/>
      <c r="V6" s="779"/>
      <c r="W6" s="779"/>
      <c r="X6" s="779"/>
      <c r="Y6" s="779"/>
      <c r="Z6" s="779"/>
      <c r="AA6" s="779"/>
      <c r="AB6" s="779"/>
      <c r="AC6" s="793"/>
      <c r="AD6" s="793"/>
      <c r="AE6" s="793"/>
      <c r="AF6" s="793"/>
      <c r="AG6" s="780"/>
      <c r="AH6" s="780"/>
      <c r="AI6" s="780"/>
      <c r="AJ6" s="780"/>
      <c r="AK6" s="781"/>
      <c r="AL6" s="782"/>
      <c r="AM6" s="782"/>
      <c r="AN6" s="782"/>
      <c r="AO6" s="782"/>
      <c r="AP6" s="782"/>
      <c r="AQ6" s="782"/>
      <c r="AR6" s="782"/>
      <c r="AS6" s="782"/>
      <c r="AT6" s="782"/>
      <c r="AU6" s="782"/>
      <c r="AV6" s="782"/>
      <c r="AW6" s="782"/>
      <c r="AX6" s="782"/>
      <c r="AY6" s="782"/>
      <c r="AZ6" s="782"/>
      <c r="BA6" s="782"/>
      <c r="BB6" s="782"/>
      <c r="BC6" s="782"/>
      <c r="BD6" s="782"/>
      <c r="BE6" s="782"/>
      <c r="BF6" s="782"/>
      <c r="BG6" s="782"/>
    </row>
    <row r="7" ht="18.75" customHeight="1">
      <c r="A7" s="782"/>
      <c r="B7" s="789" t="s">
        <v>38</v>
      </c>
      <c r="C7" s="784"/>
      <c r="D7" s="801" t="str">
        <f>vlookup($D$4,'外注連絡票'!$D$6:$T$81,12,false)</f>
        <v>8322416</v>
      </c>
      <c r="E7" s="784"/>
      <c r="F7" s="784"/>
      <c r="G7" s="784"/>
      <c r="H7" s="795" t="s">
        <v>32</v>
      </c>
      <c r="I7" s="784"/>
      <c r="J7" s="796"/>
      <c r="K7" s="797">
        <f>vlookup($D$4,'外注連絡票'!$D$6:$T$81,6,false)</f>
        <v>0</v>
      </c>
      <c r="L7" s="784"/>
      <c r="M7" s="796"/>
      <c r="N7" s="778"/>
      <c r="O7" s="779"/>
      <c r="P7" s="779"/>
      <c r="Q7" s="779"/>
      <c r="R7" s="779"/>
      <c r="S7" s="779"/>
      <c r="T7" s="779"/>
      <c r="U7" s="779"/>
      <c r="V7" s="779"/>
      <c r="W7" s="779"/>
      <c r="X7" s="779"/>
      <c r="Y7" s="779"/>
      <c r="Z7" s="779"/>
      <c r="AA7" s="779"/>
      <c r="AB7" s="779"/>
      <c r="AC7" s="793"/>
      <c r="AD7" s="793"/>
      <c r="AE7" s="793"/>
      <c r="AF7" s="793"/>
      <c r="AG7" s="780"/>
      <c r="AH7" s="780"/>
      <c r="AI7" s="780"/>
      <c r="AJ7" s="780"/>
      <c r="AK7" s="781"/>
      <c r="AL7" s="782"/>
      <c r="AM7" s="782"/>
      <c r="AN7" s="782"/>
      <c r="AO7" s="782"/>
      <c r="AP7" s="782"/>
      <c r="AQ7" s="782"/>
      <c r="AR7" s="782"/>
      <c r="AS7" s="782"/>
      <c r="AT7" s="782"/>
      <c r="AU7" s="782"/>
      <c r="AV7" s="782"/>
      <c r="AW7" s="782"/>
      <c r="AX7" s="782"/>
      <c r="AY7" s="782"/>
      <c r="AZ7" s="782"/>
      <c r="BA7" s="782"/>
      <c r="BB7" s="782"/>
      <c r="BC7" s="782"/>
      <c r="BD7" s="782"/>
      <c r="BE7" s="782"/>
      <c r="BF7" s="782"/>
      <c r="BG7" s="782"/>
    </row>
    <row r="8" ht="18.75" customHeight="1">
      <c r="A8" s="782"/>
      <c r="B8" s="789" t="s">
        <v>40</v>
      </c>
      <c r="C8" s="784"/>
      <c r="D8" s="802" t="str">
        <f>vlookup($D$4,'外注連絡票'!$D$6:$T$81,16,false)</f>
        <v>大阪府大阪市西区九条3丁目27-8九条ソリティア402</v>
      </c>
      <c r="E8" s="784"/>
      <c r="F8" s="784"/>
      <c r="G8" s="784"/>
      <c r="H8" s="795" t="s">
        <v>1168</v>
      </c>
      <c r="I8" s="784"/>
      <c r="J8" s="796"/>
      <c r="K8" s="797">
        <f>vlookup($D$4,'外注連絡票'!$D$6:$T$81,7,false)</f>
        <v>0</v>
      </c>
      <c r="L8" s="784"/>
      <c r="M8" s="796"/>
      <c r="N8" s="778"/>
      <c r="O8" s="779"/>
      <c r="P8" s="779"/>
      <c r="Q8" s="779"/>
      <c r="R8" s="779"/>
      <c r="S8" s="779"/>
      <c r="T8" s="779"/>
      <c r="U8" s="779"/>
      <c r="V8" s="779"/>
      <c r="W8" s="779"/>
      <c r="X8" s="779"/>
      <c r="Y8" s="779"/>
      <c r="Z8" s="779"/>
      <c r="AA8" s="779"/>
      <c r="AB8" s="779"/>
      <c r="AC8" s="779"/>
      <c r="AD8" s="779"/>
      <c r="AE8" s="781"/>
      <c r="AF8" s="781"/>
      <c r="AG8" s="780"/>
      <c r="AH8" s="780"/>
      <c r="AI8" s="780"/>
      <c r="AJ8" s="780"/>
      <c r="AK8" s="781"/>
      <c r="AL8" s="782"/>
      <c r="AM8" s="782"/>
      <c r="AN8" s="782"/>
      <c r="AO8" s="782"/>
      <c r="AP8" s="782"/>
      <c r="AQ8" s="782"/>
      <c r="AR8" s="782"/>
      <c r="AS8" s="782"/>
      <c r="AT8" s="782"/>
      <c r="AU8" s="782"/>
      <c r="AV8" s="782"/>
      <c r="AW8" s="782"/>
      <c r="AX8" s="782"/>
      <c r="AY8" s="782"/>
      <c r="AZ8" s="782"/>
      <c r="BA8" s="782"/>
      <c r="BB8" s="782"/>
      <c r="BC8" s="782"/>
      <c r="BD8" s="782"/>
      <c r="BE8" s="782"/>
      <c r="BF8" s="782"/>
      <c r="BG8" s="782"/>
    </row>
    <row r="9" ht="18.75" customHeight="1">
      <c r="A9" s="782"/>
      <c r="B9" s="789" t="s">
        <v>1169</v>
      </c>
      <c r="C9" s="784"/>
      <c r="D9" s="801" t="str">
        <f>vlookup($D$4,'外注連絡票'!$D$6:$T$81,17,false)</f>
        <v>090-2288-4870</v>
      </c>
      <c r="E9" s="784"/>
      <c r="F9" s="784"/>
      <c r="G9" s="784"/>
      <c r="H9" s="795" t="s">
        <v>1170</v>
      </c>
      <c r="I9" s="784"/>
      <c r="J9" s="796"/>
      <c r="K9" s="797">
        <f>vlookup($D$4,'外注連絡票'!$D$6:$T$81,9,false)</f>
        <v>0</v>
      </c>
      <c r="L9" s="784"/>
      <c r="M9" s="796"/>
      <c r="N9" s="778"/>
      <c r="O9" s="779"/>
      <c r="P9" s="779"/>
      <c r="Q9" s="779"/>
      <c r="R9" s="779"/>
      <c r="S9" s="779"/>
      <c r="T9" s="779"/>
      <c r="U9" s="779"/>
      <c r="V9" s="779"/>
      <c r="W9" s="779"/>
      <c r="X9" s="779"/>
      <c r="Y9" s="779"/>
      <c r="Z9" s="779"/>
      <c r="AA9" s="779"/>
      <c r="AB9" s="779"/>
      <c r="AC9" s="779"/>
      <c r="AD9" s="779"/>
      <c r="AE9" s="781"/>
      <c r="AF9" s="781"/>
      <c r="AG9" s="780"/>
      <c r="AH9" s="780"/>
      <c r="AI9" s="780"/>
      <c r="AJ9" s="780"/>
      <c r="AK9" s="781"/>
      <c r="AL9" s="782"/>
      <c r="AM9" s="782"/>
      <c r="AN9" s="782"/>
      <c r="AO9" s="782"/>
      <c r="AP9" s="782"/>
      <c r="AQ9" s="782"/>
      <c r="AR9" s="782"/>
      <c r="AS9" s="782"/>
      <c r="AT9" s="782"/>
      <c r="AU9" s="782"/>
      <c r="AV9" s="782"/>
      <c r="AW9" s="782"/>
      <c r="AX9" s="782"/>
      <c r="AY9" s="782"/>
      <c r="AZ9" s="782"/>
      <c r="BA9" s="782"/>
      <c r="BB9" s="782"/>
      <c r="BC9" s="782"/>
      <c r="BD9" s="782"/>
      <c r="BE9" s="782"/>
      <c r="BF9" s="782"/>
      <c r="BG9" s="782"/>
    </row>
    <row r="10" ht="21.0" customHeight="1">
      <c r="A10" s="782"/>
      <c r="B10" s="772"/>
      <c r="C10" s="772"/>
      <c r="D10" s="779"/>
      <c r="E10" s="803"/>
      <c r="F10" s="804"/>
      <c r="G10" s="776"/>
      <c r="H10" s="805"/>
      <c r="I10" s="804"/>
      <c r="J10" s="806"/>
      <c r="K10" s="807"/>
      <c r="L10" s="807"/>
      <c r="M10" s="807"/>
      <c r="N10" s="778"/>
      <c r="O10" s="779"/>
      <c r="P10" s="779"/>
      <c r="Q10" s="779"/>
      <c r="R10" s="779"/>
      <c r="S10" s="779"/>
      <c r="T10" s="779"/>
      <c r="U10" s="779"/>
      <c r="V10" s="779"/>
      <c r="W10" s="779"/>
      <c r="X10" s="779"/>
      <c r="Y10" s="779"/>
      <c r="Z10" s="779"/>
      <c r="AA10" s="779"/>
      <c r="AB10" s="779"/>
      <c r="AC10" s="779"/>
      <c r="AD10" s="779"/>
      <c r="AE10" s="781"/>
      <c r="AF10" s="781"/>
      <c r="AG10" s="780"/>
      <c r="AH10" s="780"/>
      <c r="AI10" s="780"/>
      <c r="AJ10" s="780"/>
      <c r="AK10" s="781"/>
      <c r="AL10" s="782"/>
      <c r="AM10" s="782"/>
      <c r="AN10" s="782"/>
      <c r="AO10" s="782"/>
      <c r="AP10" s="782"/>
      <c r="AQ10" s="782"/>
      <c r="AR10" s="782"/>
      <c r="AS10" s="782"/>
      <c r="AT10" s="782"/>
      <c r="AU10" s="782"/>
      <c r="AV10" s="782"/>
      <c r="AW10" s="782"/>
      <c r="AX10" s="782"/>
      <c r="AY10" s="782"/>
      <c r="AZ10" s="782"/>
      <c r="BA10" s="782"/>
      <c r="BB10" s="782"/>
      <c r="BC10" s="782"/>
      <c r="BD10" s="782"/>
      <c r="BE10" s="782"/>
      <c r="BF10" s="782"/>
      <c r="BG10" s="782"/>
    </row>
    <row r="11" ht="21.0" customHeight="1">
      <c r="A11" s="808"/>
      <c r="B11" s="809" t="s">
        <v>1</v>
      </c>
      <c r="C11" s="810"/>
      <c r="D11" s="810" t="s">
        <v>4</v>
      </c>
      <c r="E11" s="811" t="s">
        <v>5</v>
      </c>
      <c r="F11" s="812" t="s">
        <v>6</v>
      </c>
      <c r="G11" s="811" t="s">
        <v>7</v>
      </c>
      <c r="H11" s="811" t="s">
        <v>16</v>
      </c>
      <c r="I11" s="812" t="s">
        <v>8</v>
      </c>
      <c r="J11" s="811" t="s">
        <v>9</v>
      </c>
      <c r="K11" s="811" t="s">
        <v>10</v>
      </c>
      <c r="L11" s="811" t="s">
        <v>11</v>
      </c>
      <c r="M11" s="813" t="s">
        <v>12</v>
      </c>
      <c r="N11" s="814"/>
      <c r="O11" s="779"/>
      <c r="P11" s="779"/>
      <c r="Q11" s="779"/>
      <c r="R11" s="779"/>
      <c r="S11" s="779"/>
      <c r="T11" s="779"/>
      <c r="U11" s="779"/>
      <c r="V11" s="779"/>
      <c r="W11" s="779"/>
      <c r="X11" s="779"/>
      <c r="Y11" s="779"/>
      <c r="Z11" s="779"/>
      <c r="AA11" s="779"/>
      <c r="AB11" s="779"/>
      <c r="AC11" s="815"/>
      <c r="AD11" s="815"/>
      <c r="AE11" s="816"/>
      <c r="AF11" s="816"/>
      <c r="AG11" s="817"/>
      <c r="AH11" s="817"/>
      <c r="AI11" s="817"/>
      <c r="AJ11" s="817"/>
      <c r="AK11" s="818"/>
      <c r="AL11" s="819"/>
      <c r="AM11" s="819"/>
      <c r="AN11" s="819"/>
      <c r="AO11" s="819"/>
      <c r="AP11" s="819"/>
      <c r="AQ11" s="819"/>
      <c r="AR11" s="819"/>
      <c r="AS11" s="819"/>
      <c r="AT11" s="819"/>
      <c r="AU11" s="819"/>
      <c r="AV11" s="819"/>
      <c r="AW11" s="819"/>
      <c r="AX11" s="819"/>
      <c r="AY11" s="819"/>
      <c r="AZ11" s="819"/>
      <c r="BA11" s="819"/>
      <c r="BB11" s="819"/>
      <c r="BC11" s="819"/>
      <c r="BD11" s="819"/>
      <c r="BE11" s="819"/>
      <c r="BF11" s="819"/>
      <c r="BG11" s="819"/>
    </row>
    <row r="12" ht="13.5" customHeight="1">
      <c r="A12" s="782"/>
      <c r="B12" s="772" t="str">
        <f>IFERROR(__xludf.DUMMYFUNCTION("QUERY('1.入力表'!$C$8:$P$3059,""select C,D,F,H,I,J,K,L,M,N,O,P where K ='""&amp;$D$4&amp;""'"")"),"#N/A")</f>
        <v>#N/A</v>
      </c>
      <c r="C12" s="772"/>
      <c r="D12" s="779"/>
      <c r="E12" s="803"/>
      <c r="F12" s="804"/>
      <c r="G12" s="776"/>
      <c r="H12" s="805"/>
      <c r="I12" s="804"/>
      <c r="J12" s="806"/>
      <c r="K12" s="807"/>
      <c r="L12" s="807"/>
      <c r="M12" s="807"/>
      <c r="N12" s="778"/>
      <c r="O12" s="779"/>
      <c r="P12" s="779"/>
      <c r="Q12" s="779"/>
      <c r="R12" s="779"/>
      <c r="S12" s="779"/>
      <c r="T12" s="779"/>
      <c r="U12" s="779"/>
      <c r="V12" s="779"/>
      <c r="W12" s="779"/>
      <c r="X12" s="779"/>
      <c r="Y12" s="779"/>
      <c r="Z12" s="779"/>
      <c r="AA12" s="779"/>
      <c r="AB12" s="779"/>
      <c r="AC12" s="779"/>
      <c r="AD12" s="779"/>
      <c r="AE12" s="781"/>
      <c r="AF12" s="781"/>
      <c r="AG12" s="780"/>
      <c r="AH12" s="780"/>
      <c r="AI12" s="780"/>
      <c r="AJ12" s="780"/>
      <c r="AK12" s="782"/>
      <c r="AL12" s="782"/>
      <c r="AM12" s="782"/>
      <c r="AN12" s="782"/>
      <c r="AO12" s="782"/>
      <c r="AP12" s="782"/>
      <c r="AQ12" s="782"/>
      <c r="AR12" s="782"/>
      <c r="AS12" s="782"/>
      <c r="AT12" s="782"/>
      <c r="AU12" s="782"/>
      <c r="AV12" s="782"/>
      <c r="AW12" s="782"/>
      <c r="AX12" s="782"/>
      <c r="AY12" s="782"/>
      <c r="AZ12" s="782"/>
      <c r="BA12" s="782"/>
      <c r="BB12" s="782"/>
      <c r="BC12" s="782"/>
      <c r="BD12" s="782"/>
      <c r="BE12" s="782"/>
      <c r="BF12" s="782"/>
      <c r="BG12" s="782"/>
    </row>
    <row r="13" ht="13.5" customHeight="1">
      <c r="A13" s="782"/>
      <c r="B13" s="772"/>
      <c r="C13" s="772"/>
      <c r="D13" s="779"/>
      <c r="E13" s="803"/>
      <c r="F13" s="804"/>
      <c r="G13" s="776"/>
      <c r="H13" s="805"/>
      <c r="I13" s="804"/>
      <c r="J13" s="806"/>
      <c r="K13" s="807"/>
      <c r="L13" s="807"/>
      <c r="M13" s="807"/>
      <c r="N13" s="778"/>
      <c r="O13" s="793"/>
      <c r="P13" s="793"/>
      <c r="Q13" s="793"/>
      <c r="R13" s="793"/>
      <c r="S13" s="793"/>
      <c r="T13" s="793"/>
      <c r="U13" s="793"/>
      <c r="V13" s="793"/>
      <c r="W13" s="793"/>
      <c r="X13" s="793"/>
      <c r="Y13" s="793"/>
      <c r="Z13" s="793"/>
      <c r="AA13" s="779"/>
      <c r="AB13" s="779"/>
      <c r="AC13" s="779"/>
      <c r="AD13" s="779"/>
      <c r="AE13" s="781"/>
      <c r="AF13" s="781"/>
      <c r="AG13" s="780"/>
      <c r="AH13" s="780"/>
      <c r="AI13" s="780"/>
      <c r="AJ13" s="780"/>
      <c r="AK13" s="782"/>
      <c r="AL13" s="782"/>
      <c r="AM13" s="782"/>
      <c r="AN13" s="782"/>
      <c r="AO13" s="782"/>
      <c r="AP13" s="782"/>
      <c r="AQ13" s="782"/>
      <c r="AR13" s="782"/>
      <c r="AS13" s="782"/>
      <c r="AT13" s="782"/>
      <c r="AU13" s="782"/>
      <c r="AV13" s="782"/>
      <c r="AW13" s="782"/>
      <c r="AX13" s="782"/>
      <c r="AY13" s="782"/>
      <c r="AZ13" s="782"/>
      <c r="BA13" s="782"/>
      <c r="BB13" s="782"/>
      <c r="BC13" s="782"/>
      <c r="BD13" s="782"/>
      <c r="BE13" s="782"/>
      <c r="BF13" s="782"/>
      <c r="BG13" s="782"/>
    </row>
    <row r="14" ht="13.5" customHeight="1">
      <c r="A14" s="782"/>
      <c r="B14" s="772"/>
      <c r="C14" s="772"/>
      <c r="D14" s="779"/>
      <c r="E14" s="803"/>
      <c r="F14" s="804"/>
      <c r="G14" s="776"/>
      <c r="H14" s="805"/>
      <c r="I14" s="804"/>
      <c r="J14" s="806"/>
      <c r="K14" s="807"/>
      <c r="L14" s="807"/>
      <c r="M14" s="807"/>
      <c r="N14" s="778"/>
      <c r="O14" s="793"/>
      <c r="P14" s="793"/>
      <c r="Q14" s="793"/>
      <c r="R14" s="793"/>
      <c r="S14" s="793"/>
      <c r="T14" s="793"/>
      <c r="U14" s="793"/>
      <c r="V14" s="793"/>
      <c r="W14" s="793"/>
      <c r="X14" s="793"/>
      <c r="Y14" s="793"/>
      <c r="Z14" s="793"/>
      <c r="AA14" s="779"/>
      <c r="AB14" s="779"/>
      <c r="AC14" s="779"/>
      <c r="AD14" s="779"/>
      <c r="AE14" s="781"/>
      <c r="AF14" s="781"/>
      <c r="AG14" s="780"/>
      <c r="AH14" s="780"/>
      <c r="AI14" s="780"/>
      <c r="AJ14" s="780"/>
      <c r="AK14" s="782"/>
      <c r="AL14" s="782"/>
      <c r="AM14" s="782"/>
      <c r="AN14" s="782"/>
      <c r="AO14" s="782"/>
      <c r="AP14" s="782"/>
      <c r="AQ14" s="782"/>
      <c r="AR14" s="782"/>
      <c r="AS14" s="782"/>
      <c r="AT14" s="782"/>
      <c r="AU14" s="782"/>
      <c r="AV14" s="782"/>
      <c r="AW14" s="782"/>
      <c r="AX14" s="782"/>
      <c r="AY14" s="782"/>
      <c r="AZ14" s="782"/>
      <c r="BA14" s="782"/>
      <c r="BB14" s="782"/>
      <c r="BC14" s="782"/>
      <c r="BD14" s="782"/>
      <c r="BE14" s="782"/>
      <c r="BF14" s="782"/>
      <c r="BG14" s="782"/>
    </row>
    <row r="15" ht="13.5" customHeight="1">
      <c r="A15" s="782"/>
      <c r="B15" s="772"/>
      <c r="C15" s="772"/>
      <c r="D15" s="779"/>
      <c r="E15" s="803"/>
      <c r="F15" s="804"/>
      <c r="G15" s="776"/>
      <c r="H15" s="805"/>
      <c r="I15" s="804"/>
      <c r="J15" s="806"/>
      <c r="K15" s="807"/>
      <c r="L15" s="807"/>
      <c r="M15" s="807"/>
      <c r="N15" s="778"/>
      <c r="O15" s="793"/>
      <c r="P15" s="793"/>
      <c r="Q15" s="793"/>
      <c r="R15" s="793"/>
      <c r="S15" s="793"/>
      <c r="T15" s="793"/>
      <c r="U15" s="793"/>
      <c r="V15" s="793"/>
      <c r="W15" s="793"/>
      <c r="X15" s="793"/>
      <c r="Y15" s="793"/>
      <c r="Z15" s="793"/>
      <c r="AA15" s="779"/>
      <c r="AB15" s="779"/>
      <c r="AC15" s="779"/>
      <c r="AD15" s="779"/>
      <c r="AE15" s="781"/>
      <c r="AF15" s="781"/>
      <c r="AG15" s="780"/>
      <c r="AH15" s="780"/>
      <c r="AI15" s="780"/>
      <c r="AJ15" s="780"/>
      <c r="AK15" s="782"/>
      <c r="AL15" s="782"/>
      <c r="AM15" s="782"/>
      <c r="AN15" s="782"/>
      <c r="AO15" s="782"/>
      <c r="AP15" s="782"/>
      <c r="AQ15" s="782"/>
      <c r="AR15" s="782"/>
      <c r="AS15" s="782"/>
      <c r="AT15" s="782"/>
      <c r="AU15" s="782"/>
      <c r="AV15" s="782"/>
      <c r="AW15" s="782"/>
      <c r="AX15" s="782"/>
      <c r="AY15" s="782"/>
      <c r="AZ15" s="782"/>
      <c r="BA15" s="782"/>
      <c r="BB15" s="782"/>
      <c r="BC15" s="782"/>
      <c r="BD15" s="782"/>
      <c r="BE15" s="782"/>
      <c r="BF15" s="782"/>
      <c r="BG15" s="782"/>
    </row>
    <row r="16" ht="13.5" customHeight="1">
      <c r="A16" s="782"/>
      <c r="B16" s="772"/>
      <c r="C16" s="772"/>
      <c r="D16" s="779"/>
      <c r="E16" s="803"/>
      <c r="F16" s="804"/>
      <c r="G16" s="776"/>
      <c r="H16" s="805"/>
      <c r="I16" s="804"/>
      <c r="J16" s="806"/>
      <c r="K16" s="807"/>
      <c r="L16" s="807"/>
      <c r="M16" s="807"/>
      <c r="N16" s="778"/>
      <c r="O16" s="793"/>
      <c r="P16" s="793"/>
      <c r="Q16" s="793"/>
      <c r="R16" s="793"/>
      <c r="S16" s="793"/>
      <c r="T16" s="793"/>
      <c r="U16" s="793"/>
      <c r="V16" s="793"/>
      <c r="W16" s="793"/>
      <c r="X16" s="793"/>
      <c r="Y16" s="793"/>
      <c r="Z16" s="793"/>
      <c r="AA16" s="779"/>
      <c r="AB16" s="779"/>
      <c r="AC16" s="779"/>
      <c r="AD16" s="779"/>
      <c r="AE16" s="781"/>
      <c r="AF16" s="781"/>
      <c r="AG16" s="780"/>
      <c r="AH16" s="780"/>
      <c r="AI16" s="780"/>
      <c r="AJ16" s="780"/>
      <c r="AK16" s="782"/>
      <c r="AL16" s="782"/>
      <c r="AM16" s="782"/>
      <c r="AN16" s="782"/>
      <c r="AO16" s="782"/>
      <c r="AP16" s="782"/>
      <c r="AQ16" s="782"/>
      <c r="AR16" s="782"/>
      <c r="AS16" s="782"/>
      <c r="AT16" s="782"/>
      <c r="AU16" s="782"/>
      <c r="AV16" s="782"/>
      <c r="AW16" s="782"/>
      <c r="AX16" s="782"/>
      <c r="AY16" s="782"/>
      <c r="AZ16" s="782"/>
      <c r="BA16" s="782"/>
      <c r="BB16" s="782"/>
      <c r="BC16" s="782"/>
      <c r="BD16" s="782"/>
      <c r="BE16" s="782"/>
      <c r="BF16" s="782"/>
      <c r="BG16" s="782"/>
    </row>
    <row r="17" ht="13.5" customHeight="1">
      <c r="A17" s="782"/>
      <c r="B17" s="772"/>
      <c r="C17" s="772"/>
      <c r="D17" s="779"/>
      <c r="E17" s="803"/>
      <c r="F17" s="804"/>
      <c r="G17" s="776"/>
      <c r="H17" s="805"/>
      <c r="I17" s="804"/>
      <c r="J17" s="806"/>
      <c r="K17" s="807"/>
      <c r="L17" s="807"/>
      <c r="M17" s="807"/>
      <c r="N17" s="778"/>
      <c r="O17" s="793"/>
      <c r="P17" s="793"/>
      <c r="Q17" s="793"/>
      <c r="R17" s="793"/>
      <c r="S17" s="793"/>
      <c r="T17" s="793"/>
      <c r="U17" s="793"/>
      <c r="V17" s="793"/>
      <c r="W17" s="793"/>
      <c r="X17" s="793"/>
      <c r="Y17" s="793"/>
      <c r="Z17" s="793"/>
      <c r="AA17" s="779"/>
      <c r="AB17" s="779"/>
      <c r="AC17" s="779"/>
      <c r="AD17" s="779"/>
      <c r="AE17" s="781"/>
      <c r="AF17" s="781"/>
      <c r="AG17" s="780"/>
      <c r="AH17" s="780"/>
      <c r="AI17" s="780"/>
      <c r="AJ17" s="780"/>
      <c r="AK17" s="782"/>
      <c r="AL17" s="782"/>
      <c r="AM17" s="782"/>
      <c r="AN17" s="782"/>
      <c r="AO17" s="782"/>
      <c r="AP17" s="782"/>
      <c r="AQ17" s="782"/>
      <c r="AR17" s="782"/>
      <c r="AS17" s="782"/>
      <c r="AT17" s="782"/>
      <c r="AU17" s="782"/>
      <c r="AV17" s="782"/>
      <c r="AW17" s="782"/>
      <c r="AX17" s="782"/>
      <c r="AY17" s="782"/>
      <c r="AZ17" s="782"/>
      <c r="BA17" s="782"/>
      <c r="BB17" s="782"/>
      <c r="BC17" s="782"/>
      <c r="BD17" s="782"/>
      <c r="BE17" s="782"/>
      <c r="BF17" s="782"/>
      <c r="BG17" s="782"/>
    </row>
    <row r="18" ht="13.5" customHeight="1">
      <c r="A18" s="782"/>
      <c r="B18" s="772"/>
      <c r="C18" s="772"/>
      <c r="D18" s="779"/>
      <c r="E18" s="803"/>
      <c r="F18" s="804"/>
      <c r="G18" s="776"/>
      <c r="H18" s="805"/>
      <c r="I18" s="804"/>
      <c r="J18" s="806"/>
      <c r="K18" s="807"/>
      <c r="L18" s="807"/>
      <c r="M18" s="807"/>
      <c r="N18" s="778"/>
      <c r="O18" s="793"/>
      <c r="P18" s="793"/>
      <c r="Q18" s="793"/>
      <c r="R18" s="793"/>
      <c r="S18" s="793"/>
      <c r="T18" s="793"/>
      <c r="U18" s="793"/>
      <c r="V18" s="793"/>
      <c r="W18" s="793"/>
      <c r="X18" s="793"/>
      <c r="Y18" s="793"/>
      <c r="Z18" s="793"/>
      <c r="AA18" s="779"/>
      <c r="AB18" s="779"/>
      <c r="AC18" s="779"/>
      <c r="AD18" s="779"/>
      <c r="AE18" s="781"/>
      <c r="AF18" s="781"/>
      <c r="AG18" s="780"/>
      <c r="AH18" s="780"/>
      <c r="AI18" s="780"/>
      <c r="AJ18" s="780"/>
      <c r="AK18" s="781"/>
      <c r="AL18" s="782"/>
      <c r="AM18" s="782"/>
      <c r="AN18" s="782"/>
      <c r="AO18" s="782"/>
      <c r="AP18" s="782"/>
      <c r="AQ18" s="782"/>
      <c r="AR18" s="782"/>
      <c r="AS18" s="782"/>
      <c r="AT18" s="782"/>
      <c r="AU18" s="782"/>
      <c r="AV18" s="782"/>
      <c r="AW18" s="782"/>
      <c r="AX18" s="782"/>
      <c r="AY18" s="782"/>
      <c r="AZ18" s="782"/>
      <c r="BA18" s="782"/>
      <c r="BB18" s="782"/>
      <c r="BC18" s="782"/>
      <c r="BD18" s="782"/>
      <c r="BE18" s="782"/>
      <c r="BF18" s="782"/>
      <c r="BG18" s="782"/>
    </row>
    <row r="19" ht="13.5" customHeight="1">
      <c r="A19" s="782"/>
      <c r="B19" s="772"/>
      <c r="C19" s="772"/>
      <c r="D19" s="779"/>
      <c r="E19" s="803"/>
      <c r="F19" s="804"/>
      <c r="G19" s="776"/>
      <c r="H19" s="805"/>
      <c r="I19" s="804"/>
      <c r="J19" s="806"/>
      <c r="K19" s="807"/>
      <c r="L19" s="807"/>
      <c r="M19" s="807"/>
      <c r="N19" s="778"/>
      <c r="O19" s="793"/>
      <c r="P19" s="793"/>
      <c r="Q19" s="793"/>
      <c r="R19" s="793"/>
      <c r="S19" s="793"/>
      <c r="T19" s="793"/>
      <c r="U19" s="793"/>
      <c r="V19" s="793"/>
      <c r="W19" s="793"/>
      <c r="X19" s="793"/>
      <c r="Y19" s="793"/>
      <c r="Z19" s="793"/>
      <c r="AA19" s="779"/>
      <c r="AB19" s="779"/>
      <c r="AC19" s="779"/>
      <c r="AD19" s="779"/>
      <c r="AE19" s="781"/>
      <c r="AF19" s="781"/>
      <c r="AG19" s="780"/>
      <c r="AH19" s="780"/>
      <c r="AI19" s="780"/>
      <c r="AJ19" s="780"/>
      <c r="AK19" s="781"/>
      <c r="AL19" s="782"/>
      <c r="AM19" s="782"/>
      <c r="AN19" s="782"/>
      <c r="AO19" s="782"/>
      <c r="AP19" s="782"/>
      <c r="AQ19" s="782"/>
      <c r="AR19" s="782"/>
      <c r="AS19" s="782"/>
      <c r="AT19" s="782"/>
      <c r="AU19" s="782"/>
      <c r="AV19" s="782"/>
      <c r="AW19" s="782"/>
      <c r="AX19" s="782"/>
      <c r="AY19" s="782"/>
      <c r="AZ19" s="782"/>
      <c r="BA19" s="782"/>
      <c r="BB19" s="782"/>
      <c r="BC19" s="782"/>
      <c r="BD19" s="782"/>
      <c r="BE19" s="782"/>
      <c r="BF19" s="782"/>
      <c r="BG19" s="782"/>
    </row>
    <row r="20" ht="13.5" customHeight="1">
      <c r="A20" s="782"/>
      <c r="B20" s="772"/>
      <c r="C20" s="772"/>
      <c r="D20" s="779"/>
      <c r="E20" s="803"/>
      <c r="F20" s="804"/>
      <c r="G20" s="776"/>
      <c r="H20" s="805"/>
      <c r="I20" s="804"/>
      <c r="J20" s="806"/>
      <c r="K20" s="807"/>
      <c r="L20" s="807"/>
      <c r="M20" s="807"/>
      <c r="N20" s="778"/>
      <c r="O20" s="793"/>
      <c r="P20" s="793"/>
      <c r="Q20" s="793"/>
      <c r="R20" s="793"/>
      <c r="S20" s="793"/>
      <c r="T20" s="793"/>
      <c r="U20" s="793"/>
      <c r="V20" s="793"/>
      <c r="W20" s="793"/>
      <c r="X20" s="793"/>
      <c r="Y20" s="793"/>
      <c r="Z20" s="793"/>
      <c r="AA20" s="779"/>
      <c r="AB20" s="779"/>
      <c r="AC20" s="779"/>
      <c r="AD20" s="779"/>
      <c r="AE20" s="781"/>
      <c r="AF20" s="781"/>
      <c r="AG20" s="780"/>
      <c r="AH20" s="780"/>
      <c r="AI20" s="780"/>
      <c r="AJ20" s="780"/>
      <c r="AK20" s="782"/>
      <c r="AL20" s="782"/>
      <c r="AM20" s="782"/>
      <c r="AN20" s="782"/>
      <c r="AO20" s="782"/>
      <c r="AP20" s="782"/>
      <c r="AQ20" s="782"/>
      <c r="AR20" s="782"/>
      <c r="AS20" s="782"/>
      <c r="AT20" s="782"/>
      <c r="AU20" s="782"/>
      <c r="AV20" s="782"/>
      <c r="AW20" s="782"/>
      <c r="AX20" s="782"/>
      <c r="AY20" s="782"/>
      <c r="AZ20" s="782"/>
      <c r="BA20" s="782"/>
      <c r="BB20" s="782"/>
      <c r="BC20" s="782"/>
      <c r="BD20" s="782"/>
      <c r="BE20" s="782"/>
      <c r="BF20" s="782"/>
      <c r="BG20" s="782"/>
    </row>
    <row r="21" ht="13.5" customHeight="1">
      <c r="A21" s="782"/>
      <c r="B21" s="772"/>
      <c r="C21" s="772"/>
      <c r="D21" s="779"/>
      <c r="E21" s="803"/>
      <c r="F21" s="804"/>
      <c r="G21" s="776"/>
      <c r="H21" s="805"/>
      <c r="I21" s="804"/>
      <c r="J21" s="806"/>
      <c r="K21" s="807"/>
      <c r="L21" s="807"/>
      <c r="M21" s="807"/>
      <c r="N21" s="778"/>
      <c r="O21" s="793"/>
      <c r="P21" s="793"/>
      <c r="Q21" s="793"/>
      <c r="R21" s="793"/>
      <c r="S21" s="793"/>
      <c r="T21" s="793"/>
      <c r="U21" s="793"/>
      <c r="V21" s="793"/>
      <c r="W21" s="793"/>
      <c r="X21" s="793"/>
      <c r="Y21" s="793"/>
      <c r="Z21" s="793"/>
      <c r="AA21" s="779"/>
      <c r="AB21" s="779"/>
      <c r="AC21" s="779"/>
      <c r="AD21" s="779"/>
      <c r="AE21" s="781"/>
      <c r="AF21" s="781"/>
      <c r="AG21" s="780"/>
      <c r="AH21" s="780"/>
      <c r="AI21" s="780"/>
      <c r="AJ21" s="780"/>
      <c r="AK21" s="782"/>
      <c r="AL21" s="782"/>
      <c r="AM21" s="782"/>
      <c r="AN21" s="782"/>
      <c r="AO21" s="782"/>
      <c r="AP21" s="782"/>
      <c r="AQ21" s="782"/>
      <c r="AR21" s="782"/>
      <c r="AS21" s="782"/>
      <c r="AT21" s="782"/>
      <c r="AU21" s="782"/>
      <c r="AV21" s="782"/>
      <c r="AW21" s="782"/>
      <c r="AX21" s="782"/>
      <c r="AY21" s="782"/>
      <c r="AZ21" s="782"/>
      <c r="BA21" s="782"/>
      <c r="BB21" s="782"/>
      <c r="BC21" s="782"/>
      <c r="BD21" s="782"/>
      <c r="BE21" s="782"/>
      <c r="BF21" s="782"/>
      <c r="BG21" s="782"/>
    </row>
    <row r="22" ht="13.5" hidden="1" customHeight="1">
      <c r="A22" s="782"/>
      <c r="B22" s="772"/>
      <c r="C22" s="772"/>
      <c r="D22" s="779"/>
      <c r="E22" s="803"/>
      <c r="F22" s="804"/>
      <c r="G22" s="776"/>
      <c r="H22" s="805"/>
      <c r="I22" s="804"/>
      <c r="J22" s="806"/>
      <c r="K22" s="807"/>
      <c r="L22" s="807"/>
      <c r="M22" s="807"/>
      <c r="N22" s="778"/>
      <c r="O22" s="793"/>
      <c r="P22" s="793"/>
      <c r="Q22" s="793"/>
      <c r="R22" s="793"/>
      <c r="S22" s="793"/>
      <c r="T22" s="793"/>
      <c r="U22" s="793"/>
      <c r="V22" s="793"/>
      <c r="W22" s="793"/>
      <c r="X22" s="793"/>
      <c r="Y22" s="793"/>
      <c r="Z22" s="793"/>
      <c r="AA22" s="779"/>
      <c r="AB22" s="779"/>
      <c r="AC22" s="779"/>
      <c r="AD22" s="779"/>
      <c r="AE22" s="781"/>
      <c r="AF22" s="781"/>
      <c r="AG22" s="780"/>
      <c r="AH22" s="780"/>
      <c r="AI22" s="780"/>
      <c r="AJ22" s="780"/>
      <c r="AK22" s="782"/>
      <c r="AL22" s="782"/>
      <c r="AM22" s="782"/>
      <c r="AN22" s="782"/>
      <c r="AO22" s="782"/>
      <c r="AP22" s="782"/>
      <c r="AQ22" s="782"/>
      <c r="AR22" s="782"/>
      <c r="AS22" s="782"/>
      <c r="AT22" s="782"/>
      <c r="AU22" s="782"/>
      <c r="AV22" s="782"/>
      <c r="AW22" s="782"/>
      <c r="AX22" s="782"/>
      <c r="AY22" s="782"/>
      <c r="AZ22" s="782"/>
      <c r="BA22" s="782"/>
      <c r="BB22" s="782"/>
      <c r="BC22" s="782"/>
      <c r="BD22" s="782"/>
      <c r="BE22" s="782"/>
      <c r="BF22" s="782"/>
      <c r="BG22" s="782"/>
    </row>
    <row r="23" ht="13.5" hidden="1" customHeight="1">
      <c r="A23" s="782"/>
      <c r="B23" s="772"/>
      <c r="C23" s="772"/>
      <c r="D23" s="779"/>
      <c r="E23" s="803"/>
      <c r="F23" s="804"/>
      <c r="G23" s="776"/>
      <c r="H23" s="805"/>
      <c r="I23" s="804"/>
      <c r="J23" s="806"/>
      <c r="K23" s="807"/>
      <c r="L23" s="807"/>
      <c r="M23" s="807"/>
      <c r="N23" s="778"/>
      <c r="O23" s="793"/>
      <c r="P23" s="793"/>
      <c r="Q23" s="793"/>
      <c r="R23" s="793"/>
      <c r="S23" s="793"/>
      <c r="T23" s="793"/>
      <c r="U23" s="793"/>
      <c r="V23" s="793"/>
      <c r="W23" s="793"/>
      <c r="X23" s="793"/>
      <c r="Y23" s="793"/>
      <c r="Z23" s="793"/>
      <c r="AA23" s="779"/>
      <c r="AB23" s="779"/>
      <c r="AC23" s="779"/>
      <c r="AD23" s="779"/>
      <c r="AE23" s="781"/>
      <c r="AF23" s="781"/>
      <c r="AG23" s="780"/>
      <c r="AH23" s="780"/>
      <c r="AI23" s="780"/>
      <c r="AJ23" s="780"/>
      <c r="AK23" s="782"/>
      <c r="AL23" s="782"/>
      <c r="AM23" s="782"/>
      <c r="AN23" s="782"/>
      <c r="AO23" s="782"/>
      <c r="AP23" s="782"/>
      <c r="AQ23" s="782"/>
      <c r="AR23" s="782"/>
      <c r="AS23" s="782"/>
      <c r="AT23" s="782"/>
      <c r="AU23" s="782"/>
      <c r="AV23" s="782"/>
      <c r="AW23" s="782"/>
      <c r="AX23" s="782"/>
      <c r="AY23" s="782"/>
      <c r="AZ23" s="782"/>
      <c r="BA23" s="782"/>
      <c r="BB23" s="782"/>
      <c r="BC23" s="782"/>
      <c r="BD23" s="782"/>
      <c r="BE23" s="782"/>
      <c r="BF23" s="782"/>
      <c r="BG23" s="782"/>
    </row>
    <row r="24" ht="13.5" hidden="1" customHeight="1">
      <c r="A24" s="782"/>
      <c r="B24" s="772"/>
      <c r="C24" s="772"/>
      <c r="D24" s="779"/>
      <c r="E24" s="803"/>
      <c r="F24" s="804"/>
      <c r="G24" s="776"/>
      <c r="H24" s="805"/>
      <c r="I24" s="804"/>
      <c r="J24" s="806"/>
      <c r="K24" s="807"/>
      <c r="L24" s="807"/>
      <c r="M24" s="807"/>
      <c r="N24" s="778"/>
      <c r="O24" s="793"/>
      <c r="P24" s="793"/>
      <c r="Q24" s="793"/>
      <c r="R24" s="793"/>
      <c r="S24" s="793"/>
      <c r="T24" s="793"/>
      <c r="U24" s="793"/>
      <c r="V24" s="793"/>
      <c r="W24" s="793"/>
      <c r="X24" s="793"/>
      <c r="Y24" s="793"/>
      <c r="Z24" s="793"/>
      <c r="AA24" s="779"/>
      <c r="AB24" s="779"/>
      <c r="AC24" s="779"/>
      <c r="AD24" s="779"/>
      <c r="AE24" s="781"/>
      <c r="AF24" s="781"/>
      <c r="AG24" s="780"/>
      <c r="AH24" s="780"/>
      <c r="AI24" s="780"/>
      <c r="AJ24" s="780"/>
      <c r="AK24" s="782"/>
      <c r="AL24" s="782"/>
      <c r="AM24" s="782"/>
      <c r="AN24" s="782"/>
      <c r="AO24" s="782"/>
      <c r="AP24" s="782"/>
      <c r="AQ24" s="782"/>
      <c r="AR24" s="782"/>
      <c r="AS24" s="782"/>
      <c r="AT24" s="782"/>
      <c r="AU24" s="782"/>
      <c r="AV24" s="782"/>
      <c r="AW24" s="782"/>
      <c r="AX24" s="782"/>
      <c r="AY24" s="782"/>
      <c r="AZ24" s="782"/>
      <c r="BA24" s="782"/>
      <c r="BB24" s="782"/>
      <c r="BC24" s="782"/>
      <c r="BD24" s="782"/>
      <c r="BE24" s="782"/>
      <c r="BF24" s="782"/>
      <c r="BG24" s="782"/>
    </row>
    <row r="25" ht="13.5" hidden="1" customHeight="1">
      <c r="A25" s="782"/>
      <c r="B25" s="772"/>
      <c r="C25" s="772"/>
      <c r="D25" s="779"/>
      <c r="E25" s="803"/>
      <c r="F25" s="804"/>
      <c r="G25" s="776"/>
      <c r="H25" s="805"/>
      <c r="I25" s="804"/>
      <c r="J25" s="806"/>
      <c r="K25" s="807"/>
      <c r="L25" s="807"/>
      <c r="M25" s="807"/>
      <c r="N25" s="778"/>
      <c r="O25" s="793"/>
      <c r="P25" s="793"/>
      <c r="Q25" s="793"/>
      <c r="R25" s="793"/>
      <c r="S25" s="793"/>
      <c r="T25" s="793"/>
      <c r="U25" s="793"/>
      <c r="V25" s="793"/>
      <c r="W25" s="793"/>
      <c r="X25" s="793"/>
      <c r="Y25" s="793"/>
      <c r="Z25" s="793"/>
      <c r="AA25" s="779"/>
      <c r="AB25" s="779"/>
      <c r="AC25" s="779"/>
      <c r="AD25" s="779"/>
      <c r="AE25" s="781"/>
      <c r="AF25" s="781"/>
      <c r="AG25" s="780"/>
      <c r="AH25" s="780"/>
      <c r="AI25" s="780"/>
      <c r="AJ25" s="780"/>
      <c r="AK25" s="782"/>
      <c r="AL25" s="782"/>
      <c r="AM25" s="782"/>
      <c r="AN25" s="782"/>
      <c r="AO25" s="782"/>
      <c r="AP25" s="782"/>
      <c r="AQ25" s="782"/>
      <c r="AR25" s="782"/>
      <c r="AS25" s="782"/>
      <c r="AT25" s="782"/>
      <c r="AU25" s="782"/>
      <c r="AV25" s="782"/>
      <c r="AW25" s="782"/>
      <c r="AX25" s="782"/>
      <c r="AY25" s="782"/>
      <c r="AZ25" s="782"/>
      <c r="BA25" s="782"/>
      <c r="BB25" s="782"/>
      <c r="BC25" s="782"/>
      <c r="BD25" s="782"/>
      <c r="BE25" s="782"/>
      <c r="BF25" s="782"/>
      <c r="BG25" s="782"/>
    </row>
    <row r="26" ht="13.5" hidden="1" customHeight="1">
      <c r="A26" s="782"/>
      <c r="B26" s="772"/>
      <c r="C26" s="772"/>
      <c r="D26" s="779"/>
      <c r="E26" s="803"/>
      <c r="F26" s="804"/>
      <c r="G26" s="776"/>
      <c r="H26" s="805"/>
      <c r="I26" s="804"/>
      <c r="J26" s="806"/>
      <c r="K26" s="807"/>
      <c r="L26" s="807"/>
      <c r="M26" s="807"/>
      <c r="N26" s="778"/>
      <c r="O26" s="793"/>
      <c r="P26" s="793"/>
      <c r="Q26" s="793"/>
      <c r="R26" s="793"/>
      <c r="S26" s="793"/>
      <c r="T26" s="793"/>
      <c r="U26" s="793"/>
      <c r="V26" s="793"/>
      <c r="W26" s="793"/>
      <c r="X26" s="793"/>
      <c r="Y26" s="793"/>
      <c r="Z26" s="793"/>
      <c r="AA26" s="779"/>
      <c r="AB26" s="779"/>
      <c r="AC26" s="779"/>
      <c r="AD26" s="779"/>
      <c r="AE26" s="781"/>
      <c r="AF26" s="781"/>
      <c r="AG26" s="780"/>
      <c r="AH26" s="780"/>
      <c r="AI26" s="780"/>
      <c r="AJ26" s="780"/>
      <c r="AK26" s="782"/>
      <c r="AL26" s="782"/>
      <c r="AM26" s="782"/>
      <c r="AN26" s="782"/>
      <c r="AO26" s="782"/>
      <c r="AP26" s="782"/>
      <c r="AQ26" s="782"/>
      <c r="AR26" s="782"/>
      <c r="AS26" s="782"/>
      <c r="AT26" s="782"/>
      <c r="AU26" s="782"/>
      <c r="AV26" s="782"/>
      <c r="AW26" s="782"/>
      <c r="AX26" s="782"/>
      <c r="AY26" s="782"/>
      <c r="AZ26" s="782"/>
      <c r="BA26" s="782"/>
      <c r="BB26" s="782"/>
      <c r="BC26" s="782"/>
      <c r="BD26" s="782"/>
      <c r="BE26" s="782"/>
      <c r="BF26" s="782"/>
      <c r="BG26" s="782"/>
    </row>
    <row r="27" ht="13.5" hidden="1" customHeight="1">
      <c r="A27" s="782"/>
      <c r="B27" s="772"/>
      <c r="C27" s="772"/>
      <c r="D27" s="779"/>
      <c r="E27" s="803"/>
      <c r="F27" s="804"/>
      <c r="G27" s="776"/>
      <c r="H27" s="805"/>
      <c r="I27" s="804"/>
      <c r="J27" s="806"/>
      <c r="K27" s="807"/>
      <c r="L27" s="807"/>
      <c r="M27" s="807"/>
      <c r="N27" s="778"/>
      <c r="O27" s="793"/>
      <c r="P27" s="793"/>
      <c r="Q27" s="793"/>
      <c r="R27" s="793"/>
      <c r="S27" s="793"/>
      <c r="T27" s="793"/>
      <c r="U27" s="793"/>
      <c r="V27" s="793"/>
      <c r="W27" s="793"/>
      <c r="X27" s="793"/>
      <c r="Y27" s="793"/>
      <c r="Z27" s="793"/>
      <c r="AA27" s="779"/>
      <c r="AB27" s="779"/>
      <c r="AC27" s="779"/>
      <c r="AD27" s="779"/>
      <c r="AE27" s="781"/>
      <c r="AF27" s="781"/>
      <c r="AG27" s="780"/>
      <c r="AH27" s="780"/>
      <c r="AI27" s="780"/>
      <c r="AJ27" s="780"/>
      <c r="AK27" s="771"/>
      <c r="AL27" s="782"/>
      <c r="AM27" s="782"/>
      <c r="AN27" s="782"/>
      <c r="AO27" s="782"/>
      <c r="AP27" s="782"/>
      <c r="AQ27" s="782"/>
      <c r="AR27" s="782"/>
      <c r="AS27" s="782"/>
      <c r="AT27" s="782"/>
      <c r="AU27" s="782"/>
      <c r="AV27" s="782"/>
      <c r="AW27" s="782"/>
      <c r="AX27" s="782"/>
      <c r="AY27" s="782"/>
      <c r="AZ27" s="782"/>
      <c r="BA27" s="782"/>
      <c r="BB27" s="782"/>
      <c r="BC27" s="782"/>
      <c r="BD27" s="782"/>
      <c r="BE27" s="782"/>
      <c r="BF27" s="782"/>
      <c r="BG27" s="782"/>
    </row>
    <row r="28" ht="13.5" hidden="1" customHeight="1">
      <c r="A28" s="782"/>
      <c r="B28" s="772"/>
      <c r="C28" s="772"/>
      <c r="D28" s="779"/>
      <c r="E28" s="803"/>
      <c r="F28" s="804"/>
      <c r="G28" s="776"/>
      <c r="H28" s="805"/>
      <c r="I28" s="804"/>
      <c r="J28" s="806"/>
      <c r="K28" s="807"/>
      <c r="L28" s="807"/>
      <c r="M28" s="807"/>
      <c r="N28" s="778"/>
      <c r="O28" s="793"/>
      <c r="P28" s="793"/>
      <c r="Q28" s="793"/>
      <c r="R28" s="793"/>
      <c r="S28" s="793"/>
      <c r="T28" s="793"/>
      <c r="U28" s="793"/>
      <c r="V28" s="793"/>
      <c r="W28" s="793"/>
      <c r="X28" s="793"/>
      <c r="Y28" s="793"/>
      <c r="Z28" s="793"/>
      <c r="AA28" s="779"/>
      <c r="AB28" s="779"/>
      <c r="AC28" s="779"/>
      <c r="AD28" s="779"/>
      <c r="AE28" s="781"/>
      <c r="AF28" s="781"/>
      <c r="AG28" s="780"/>
      <c r="AH28" s="780"/>
      <c r="AI28" s="780"/>
      <c r="AJ28" s="780"/>
      <c r="AK28" s="781"/>
      <c r="AL28" s="782"/>
      <c r="AM28" s="782"/>
      <c r="AN28" s="782"/>
      <c r="AO28" s="782"/>
      <c r="AP28" s="782"/>
      <c r="AQ28" s="782"/>
      <c r="AR28" s="782"/>
      <c r="AS28" s="782"/>
      <c r="AT28" s="782"/>
      <c r="AU28" s="782"/>
      <c r="AV28" s="782"/>
      <c r="AW28" s="782"/>
      <c r="AX28" s="782"/>
      <c r="AY28" s="782"/>
      <c r="AZ28" s="782"/>
      <c r="BA28" s="782"/>
      <c r="BB28" s="782"/>
      <c r="BC28" s="782"/>
      <c r="BD28" s="782"/>
      <c r="BE28" s="782"/>
      <c r="BF28" s="782"/>
      <c r="BG28" s="782"/>
    </row>
    <row r="29" ht="13.5" hidden="1" customHeight="1">
      <c r="A29" s="782"/>
      <c r="B29" s="772"/>
      <c r="C29" s="772"/>
      <c r="D29" s="779"/>
      <c r="E29" s="803"/>
      <c r="F29" s="804"/>
      <c r="G29" s="776"/>
      <c r="H29" s="805"/>
      <c r="I29" s="804"/>
      <c r="J29" s="806"/>
      <c r="K29" s="807"/>
      <c r="L29" s="807"/>
      <c r="M29" s="807"/>
      <c r="N29" s="778"/>
      <c r="O29" s="793"/>
      <c r="P29" s="793"/>
      <c r="Q29" s="793"/>
      <c r="R29" s="793"/>
      <c r="S29" s="793"/>
      <c r="T29" s="793"/>
      <c r="U29" s="793"/>
      <c r="V29" s="793"/>
      <c r="W29" s="793"/>
      <c r="X29" s="793"/>
      <c r="Y29" s="793"/>
      <c r="Z29" s="793"/>
      <c r="AA29" s="779"/>
      <c r="AB29" s="779"/>
      <c r="AC29" s="779"/>
      <c r="AD29" s="779"/>
      <c r="AE29" s="781"/>
      <c r="AF29" s="781"/>
      <c r="AG29" s="780"/>
      <c r="AH29" s="780"/>
      <c r="AI29" s="780"/>
      <c r="AJ29" s="780"/>
      <c r="AK29" s="781"/>
      <c r="AL29" s="782"/>
      <c r="AM29" s="782"/>
      <c r="AN29" s="782"/>
      <c r="AO29" s="782"/>
      <c r="AP29" s="782"/>
      <c r="AQ29" s="782"/>
      <c r="AR29" s="782"/>
      <c r="AS29" s="782"/>
      <c r="AT29" s="782"/>
      <c r="AU29" s="782"/>
      <c r="AV29" s="782"/>
      <c r="AW29" s="782"/>
      <c r="AX29" s="782"/>
      <c r="AY29" s="782"/>
      <c r="AZ29" s="782"/>
      <c r="BA29" s="782"/>
      <c r="BB29" s="782"/>
      <c r="BC29" s="782"/>
      <c r="BD29" s="782"/>
      <c r="BE29" s="782"/>
      <c r="BF29" s="782"/>
      <c r="BG29" s="782"/>
    </row>
    <row r="30" ht="13.5" hidden="1" customHeight="1">
      <c r="A30" s="782"/>
      <c r="B30" s="772"/>
      <c r="C30" s="772"/>
      <c r="D30" s="779"/>
      <c r="E30" s="803"/>
      <c r="F30" s="804"/>
      <c r="G30" s="776"/>
      <c r="H30" s="805"/>
      <c r="I30" s="804"/>
      <c r="J30" s="806"/>
      <c r="K30" s="807"/>
      <c r="L30" s="807"/>
      <c r="M30" s="807"/>
      <c r="N30" s="778"/>
      <c r="O30" s="793"/>
      <c r="P30" s="793"/>
      <c r="Q30" s="793"/>
      <c r="R30" s="793"/>
      <c r="S30" s="793"/>
      <c r="T30" s="793"/>
      <c r="U30" s="793"/>
      <c r="V30" s="793"/>
      <c r="W30" s="793"/>
      <c r="X30" s="793"/>
      <c r="Y30" s="793"/>
      <c r="Z30" s="793"/>
      <c r="AA30" s="779"/>
      <c r="AB30" s="779"/>
      <c r="AC30" s="779"/>
      <c r="AD30" s="779"/>
      <c r="AE30" s="781"/>
      <c r="AF30" s="781"/>
      <c r="AG30" s="780"/>
      <c r="AH30" s="780"/>
      <c r="AI30" s="780"/>
      <c r="AJ30" s="780"/>
      <c r="AK30" s="781"/>
      <c r="AL30" s="782"/>
      <c r="AM30" s="782"/>
      <c r="AN30" s="782"/>
      <c r="AO30" s="782"/>
      <c r="AP30" s="782"/>
      <c r="AQ30" s="782"/>
      <c r="AR30" s="782"/>
      <c r="AS30" s="782"/>
      <c r="AT30" s="782"/>
      <c r="AU30" s="782"/>
      <c r="AV30" s="782"/>
      <c r="AW30" s="782"/>
      <c r="AX30" s="782"/>
      <c r="AY30" s="782"/>
      <c r="AZ30" s="782"/>
      <c r="BA30" s="782"/>
      <c r="BB30" s="782"/>
      <c r="BC30" s="782"/>
      <c r="BD30" s="782"/>
      <c r="BE30" s="782"/>
      <c r="BF30" s="782"/>
      <c r="BG30" s="782"/>
    </row>
    <row r="31" ht="13.5" hidden="1" customHeight="1">
      <c r="A31" s="782"/>
      <c r="B31" s="772"/>
      <c r="C31" s="772"/>
      <c r="D31" s="779"/>
      <c r="E31" s="803"/>
      <c r="F31" s="804"/>
      <c r="G31" s="776"/>
      <c r="H31" s="805"/>
      <c r="I31" s="804"/>
      <c r="J31" s="806"/>
      <c r="K31" s="807"/>
      <c r="L31" s="807"/>
      <c r="M31" s="807"/>
      <c r="N31" s="778"/>
      <c r="O31" s="793"/>
      <c r="P31" s="793"/>
      <c r="Q31" s="793"/>
      <c r="R31" s="793"/>
      <c r="S31" s="793"/>
      <c r="T31" s="793"/>
      <c r="U31" s="793"/>
      <c r="V31" s="793"/>
      <c r="W31" s="793"/>
      <c r="X31" s="793"/>
      <c r="Y31" s="793"/>
      <c r="Z31" s="793"/>
      <c r="AA31" s="779"/>
      <c r="AB31" s="779"/>
      <c r="AC31" s="779"/>
      <c r="AD31" s="779"/>
      <c r="AE31" s="781"/>
      <c r="AF31" s="781"/>
      <c r="AG31" s="780"/>
      <c r="AH31" s="780"/>
      <c r="AI31" s="780"/>
      <c r="AJ31" s="780"/>
      <c r="AK31" s="781"/>
      <c r="AL31" s="782"/>
      <c r="AM31" s="782"/>
      <c r="AN31" s="782"/>
      <c r="AO31" s="782"/>
      <c r="AP31" s="782"/>
      <c r="AQ31" s="782"/>
      <c r="AR31" s="782"/>
      <c r="AS31" s="782"/>
      <c r="AT31" s="782"/>
      <c r="AU31" s="782"/>
      <c r="AV31" s="782"/>
      <c r="AW31" s="782"/>
      <c r="AX31" s="782"/>
      <c r="AY31" s="782"/>
      <c r="AZ31" s="782"/>
      <c r="BA31" s="782"/>
      <c r="BB31" s="782"/>
      <c r="BC31" s="782"/>
      <c r="BD31" s="782"/>
      <c r="BE31" s="782"/>
      <c r="BF31" s="782"/>
      <c r="BG31" s="782"/>
    </row>
    <row r="32" ht="13.5" hidden="1" customHeight="1">
      <c r="A32" s="782"/>
      <c r="B32" s="772"/>
      <c r="C32" s="772"/>
      <c r="D32" s="779"/>
      <c r="E32" s="803"/>
      <c r="F32" s="804"/>
      <c r="G32" s="776"/>
      <c r="H32" s="805"/>
      <c r="I32" s="804"/>
      <c r="J32" s="806"/>
      <c r="K32" s="807"/>
      <c r="L32" s="807"/>
      <c r="M32" s="807"/>
      <c r="N32" s="778"/>
      <c r="O32" s="793"/>
      <c r="P32" s="793"/>
      <c r="Q32" s="793"/>
      <c r="R32" s="793"/>
      <c r="S32" s="793"/>
      <c r="T32" s="793"/>
      <c r="U32" s="793"/>
      <c r="V32" s="793"/>
      <c r="W32" s="793"/>
      <c r="X32" s="793"/>
      <c r="Y32" s="793"/>
      <c r="Z32" s="793"/>
      <c r="AA32" s="779"/>
      <c r="AB32" s="779"/>
      <c r="AC32" s="779"/>
      <c r="AD32" s="779"/>
      <c r="AE32" s="781"/>
      <c r="AF32" s="781"/>
      <c r="AG32" s="780"/>
      <c r="AH32" s="780"/>
      <c r="AI32" s="780"/>
      <c r="AJ32" s="780"/>
      <c r="AK32" s="771"/>
      <c r="AL32" s="782"/>
      <c r="AM32" s="782"/>
      <c r="AN32" s="782"/>
      <c r="AO32" s="782"/>
      <c r="AP32" s="782"/>
      <c r="AQ32" s="782"/>
      <c r="AR32" s="782"/>
      <c r="AS32" s="782"/>
      <c r="AT32" s="782"/>
      <c r="AU32" s="782"/>
      <c r="AV32" s="782"/>
      <c r="AW32" s="782"/>
      <c r="AX32" s="782"/>
      <c r="AY32" s="782"/>
      <c r="AZ32" s="782"/>
      <c r="BA32" s="782"/>
      <c r="BB32" s="782"/>
      <c r="BC32" s="782"/>
      <c r="BD32" s="782"/>
      <c r="BE32" s="782"/>
      <c r="BF32" s="782"/>
      <c r="BG32" s="782"/>
    </row>
    <row r="33" ht="13.5" hidden="1" customHeight="1">
      <c r="A33" s="782"/>
      <c r="B33" s="772"/>
      <c r="C33" s="772"/>
      <c r="D33" s="779"/>
      <c r="E33" s="803"/>
      <c r="F33" s="804"/>
      <c r="G33" s="776"/>
      <c r="H33" s="805"/>
      <c r="I33" s="804"/>
      <c r="J33" s="806"/>
      <c r="K33" s="807"/>
      <c r="L33" s="807"/>
      <c r="M33" s="807"/>
      <c r="N33" s="778"/>
      <c r="O33" s="793"/>
      <c r="P33" s="793"/>
      <c r="Q33" s="793"/>
      <c r="R33" s="793"/>
      <c r="S33" s="793"/>
      <c r="T33" s="793"/>
      <c r="U33" s="793"/>
      <c r="V33" s="793"/>
      <c r="W33" s="793"/>
      <c r="X33" s="793"/>
      <c r="Y33" s="793"/>
      <c r="Z33" s="793"/>
      <c r="AA33" s="779"/>
      <c r="AB33" s="779"/>
      <c r="AC33" s="779"/>
      <c r="AD33" s="779"/>
      <c r="AE33" s="781"/>
      <c r="AF33" s="781"/>
      <c r="AG33" s="780"/>
      <c r="AH33" s="780"/>
      <c r="AI33" s="780"/>
      <c r="AJ33" s="780"/>
      <c r="AK33" s="771"/>
      <c r="AL33" s="782"/>
      <c r="AM33" s="782"/>
      <c r="AN33" s="782"/>
      <c r="AO33" s="782"/>
      <c r="AP33" s="782"/>
      <c r="AQ33" s="782"/>
      <c r="AR33" s="782"/>
      <c r="AS33" s="782"/>
      <c r="AT33" s="782"/>
      <c r="AU33" s="782"/>
      <c r="AV33" s="782"/>
      <c r="AW33" s="782"/>
      <c r="AX33" s="782"/>
      <c r="AY33" s="782"/>
      <c r="AZ33" s="782"/>
      <c r="BA33" s="782"/>
      <c r="BB33" s="782"/>
      <c r="BC33" s="782"/>
      <c r="BD33" s="782"/>
      <c r="BE33" s="782"/>
      <c r="BF33" s="782"/>
      <c r="BG33" s="782"/>
    </row>
    <row r="34" ht="13.5" hidden="1" customHeight="1">
      <c r="A34" s="782"/>
      <c r="B34" s="772"/>
      <c r="C34" s="772"/>
      <c r="D34" s="779"/>
      <c r="E34" s="803"/>
      <c r="F34" s="804"/>
      <c r="G34" s="776"/>
      <c r="H34" s="805"/>
      <c r="I34" s="804"/>
      <c r="J34" s="806"/>
      <c r="K34" s="807"/>
      <c r="L34" s="807"/>
      <c r="M34" s="807"/>
      <c r="N34" s="778"/>
      <c r="O34" s="793"/>
      <c r="P34" s="793"/>
      <c r="Q34" s="793"/>
      <c r="R34" s="793"/>
      <c r="S34" s="793"/>
      <c r="T34" s="793"/>
      <c r="U34" s="793"/>
      <c r="V34" s="793"/>
      <c r="W34" s="793"/>
      <c r="X34" s="793"/>
      <c r="Y34" s="793"/>
      <c r="Z34" s="793"/>
      <c r="AA34" s="779"/>
      <c r="AB34" s="779"/>
      <c r="AC34" s="779"/>
      <c r="AD34" s="779"/>
      <c r="AE34" s="781"/>
      <c r="AF34" s="781"/>
      <c r="AG34" s="780"/>
      <c r="AH34" s="780"/>
      <c r="AI34" s="780"/>
      <c r="AJ34" s="780"/>
      <c r="AK34" s="771"/>
      <c r="AL34" s="782"/>
      <c r="AM34" s="782"/>
      <c r="AN34" s="782"/>
      <c r="AO34" s="782"/>
      <c r="AP34" s="782"/>
      <c r="AQ34" s="782"/>
      <c r="AR34" s="782"/>
      <c r="AS34" s="782"/>
      <c r="AT34" s="782"/>
      <c r="AU34" s="782"/>
      <c r="AV34" s="782"/>
      <c r="AW34" s="782"/>
      <c r="AX34" s="782"/>
      <c r="AY34" s="782"/>
      <c r="AZ34" s="782"/>
      <c r="BA34" s="782"/>
      <c r="BB34" s="782"/>
      <c r="BC34" s="782"/>
      <c r="BD34" s="782"/>
      <c r="BE34" s="782"/>
      <c r="BF34" s="782"/>
      <c r="BG34" s="782"/>
    </row>
    <row r="35" hidden="1">
      <c r="A35" s="820"/>
      <c r="B35" s="772"/>
      <c r="C35" s="772"/>
      <c r="D35" s="779"/>
      <c r="E35" s="803"/>
      <c r="F35" s="804"/>
      <c r="G35" s="776"/>
      <c r="H35" s="805"/>
      <c r="I35" s="804"/>
      <c r="J35" s="806"/>
      <c r="K35" s="807"/>
      <c r="L35" s="807"/>
      <c r="M35" s="807"/>
      <c r="N35" s="778"/>
      <c r="O35" s="793"/>
      <c r="P35" s="793"/>
      <c r="Q35" s="793"/>
      <c r="R35" s="793"/>
      <c r="S35" s="793"/>
      <c r="T35" s="793"/>
      <c r="U35" s="793"/>
      <c r="V35" s="793"/>
      <c r="W35" s="793"/>
      <c r="X35" s="793"/>
      <c r="Y35" s="793"/>
      <c r="Z35" s="793"/>
      <c r="AA35" s="779"/>
      <c r="AB35" s="779"/>
      <c r="AC35" s="779"/>
      <c r="AD35" s="779"/>
      <c r="AE35" s="781"/>
      <c r="AF35" s="781"/>
      <c r="AG35" s="780"/>
      <c r="AH35" s="780"/>
      <c r="AI35" s="780"/>
      <c r="AJ35" s="780"/>
      <c r="AK35" s="771"/>
      <c r="AL35" s="820"/>
      <c r="AM35" s="820"/>
      <c r="AN35" s="820"/>
      <c r="AO35" s="820"/>
      <c r="AP35" s="820"/>
      <c r="AQ35" s="820"/>
      <c r="AR35" s="820"/>
      <c r="AS35" s="820"/>
      <c r="AT35" s="820"/>
      <c r="AU35" s="820"/>
      <c r="AV35" s="820"/>
      <c r="AW35" s="820"/>
      <c r="AX35" s="820"/>
      <c r="AY35" s="820"/>
      <c r="AZ35" s="820"/>
      <c r="BA35" s="820"/>
      <c r="BB35" s="820"/>
      <c r="BC35" s="820"/>
      <c r="BD35" s="820"/>
      <c r="BE35" s="820"/>
      <c r="BF35" s="820"/>
      <c r="BG35" s="820"/>
    </row>
    <row r="36" hidden="1">
      <c r="A36" s="820"/>
      <c r="B36" s="772"/>
      <c r="C36" s="772"/>
      <c r="D36" s="779"/>
      <c r="E36" s="803"/>
      <c r="F36" s="804"/>
      <c r="G36" s="776"/>
      <c r="H36" s="805"/>
      <c r="I36" s="804"/>
      <c r="J36" s="806"/>
      <c r="K36" s="807"/>
      <c r="L36" s="807"/>
      <c r="M36" s="807"/>
      <c r="N36" s="778"/>
      <c r="O36" s="793"/>
      <c r="P36" s="793"/>
      <c r="Q36" s="793"/>
      <c r="R36" s="793"/>
      <c r="S36" s="793"/>
      <c r="T36" s="793"/>
      <c r="U36" s="793"/>
      <c r="V36" s="793"/>
      <c r="W36" s="793"/>
      <c r="X36" s="793"/>
      <c r="Y36" s="793"/>
      <c r="Z36" s="793"/>
      <c r="AA36" s="779"/>
      <c r="AB36" s="779"/>
      <c r="AC36" s="779"/>
      <c r="AD36" s="779"/>
      <c r="AE36" s="781"/>
      <c r="AF36" s="781"/>
      <c r="AG36" s="780"/>
      <c r="AH36" s="780"/>
      <c r="AI36" s="780"/>
      <c r="AJ36" s="780"/>
      <c r="AK36" s="771"/>
      <c r="AL36" s="820"/>
      <c r="AM36" s="820"/>
      <c r="AN36" s="820"/>
      <c r="AO36" s="820"/>
      <c r="AP36" s="820"/>
      <c r="AQ36" s="820"/>
      <c r="AR36" s="820"/>
      <c r="AS36" s="820"/>
      <c r="AT36" s="820"/>
      <c r="AU36" s="820"/>
      <c r="AV36" s="820"/>
      <c r="AW36" s="820"/>
      <c r="AX36" s="820"/>
      <c r="AY36" s="820"/>
      <c r="AZ36" s="820"/>
      <c r="BA36" s="820"/>
      <c r="BB36" s="820"/>
      <c r="BC36" s="820"/>
      <c r="BD36" s="820"/>
      <c r="BE36" s="820"/>
      <c r="BF36" s="820"/>
      <c r="BG36" s="820"/>
    </row>
    <row r="37" hidden="1">
      <c r="A37" s="820"/>
      <c r="B37" s="772"/>
      <c r="C37" s="772"/>
      <c r="D37" s="779"/>
      <c r="E37" s="803"/>
      <c r="F37" s="804"/>
      <c r="G37" s="776"/>
      <c r="H37" s="805"/>
      <c r="I37" s="804"/>
      <c r="J37" s="806"/>
      <c r="K37" s="807"/>
      <c r="L37" s="807"/>
      <c r="M37" s="807"/>
      <c r="N37" s="778"/>
      <c r="O37" s="793"/>
      <c r="P37" s="793"/>
      <c r="Q37" s="793"/>
      <c r="R37" s="793"/>
      <c r="S37" s="793"/>
      <c r="T37" s="793"/>
      <c r="U37" s="793"/>
      <c r="V37" s="793"/>
      <c r="W37" s="793"/>
      <c r="X37" s="793"/>
      <c r="Y37" s="793"/>
      <c r="Z37" s="793"/>
      <c r="AA37" s="779"/>
      <c r="AB37" s="779"/>
      <c r="AC37" s="779"/>
      <c r="AD37" s="779"/>
      <c r="AE37" s="781"/>
      <c r="AF37" s="781"/>
      <c r="AG37" s="780"/>
      <c r="AH37" s="780"/>
      <c r="AI37" s="780"/>
      <c r="AJ37" s="780"/>
      <c r="AK37" s="771"/>
      <c r="AL37" s="820"/>
      <c r="AM37" s="820"/>
      <c r="AN37" s="820"/>
      <c r="AO37" s="820"/>
      <c r="AP37" s="820"/>
      <c r="AQ37" s="820"/>
      <c r="AR37" s="820"/>
      <c r="AS37" s="820"/>
      <c r="AT37" s="820"/>
      <c r="AU37" s="820"/>
      <c r="AV37" s="820"/>
      <c r="AW37" s="820"/>
      <c r="AX37" s="820"/>
      <c r="AY37" s="820"/>
      <c r="AZ37" s="820"/>
      <c r="BA37" s="820"/>
      <c r="BB37" s="820"/>
      <c r="BC37" s="820"/>
      <c r="BD37" s="820"/>
      <c r="BE37" s="820"/>
      <c r="BF37" s="820"/>
      <c r="BG37" s="820"/>
    </row>
    <row r="38" hidden="1">
      <c r="A38" s="820"/>
      <c r="B38" s="772"/>
      <c r="C38" s="772"/>
      <c r="D38" s="779"/>
      <c r="E38" s="803"/>
      <c r="F38" s="804"/>
      <c r="G38" s="776"/>
      <c r="H38" s="805"/>
      <c r="I38" s="804"/>
      <c r="J38" s="806"/>
      <c r="K38" s="807"/>
      <c r="L38" s="807"/>
      <c r="M38" s="807"/>
      <c r="N38" s="778"/>
      <c r="O38" s="793"/>
      <c r="P38" s="793"/>
      <c r="Q38" s="793"/>
      <c r="R38" s="793"/>
      <c r="S38" s="793"/>
      <c r="T38" s="793"/>
      <c r="U38" s="793"/>
      <c r="V38" s="793"/>
      <c r="W38" s="793"/>
      <c r="X38" s="793"/>
      <c r="Y38" s="793"/>
      <c r="Z38" s="793"/>
      <c r="AA38" s="779"/>
      <c r="AB38" s="779"/>
      <c r="AC38" s="779"/>
      <c r="AD38" s="779"/>
      <c r="AE38" s="781"/>
      <c r="AF38" s="781"/>
      <c r="AG38" s="780"/>
      <c r="AH38" s="780"/>
      <c r="AI38" s="780"/>
      <c r="AJ38" s="780"/>
      <c r="AK38" s="820"/>
      <c r="AL38" s="820"/>
      <c r="AM38" s="820"/>
      <c r="AN38" s="820"/>
      <c r="AO38" s="820"/>
      <c r="AP38" s="820"/>
      <c r="AQ38" s="820"/>
      <c r="AR38" s="820"/>
      <c r="AS38" s="820"/>
      <c r="AT38" s="820"/>
      <c r="AU38" s="820"/>
      <c r="AV38" s="820"/>
      <c r="AW38" s="820"/>
      <c r="AX38" s="820"/>
      <c r="AY38" s="820"/>
      <c r="AZ38" s="820"/>
      <c r="BA38" s="820"/>
      <c r="BB38" s="820"/>
      <c r="BC38" s="820"/>
      <c r="BD38" s="820"/>
      <c r="BE38" s="820"/>
      <c r="BF38" s="820"/>
      <c r="BG38" s="820"/>
    </row>
    <row r="39" hidden="1">
      <c r="A39" s="820"/>
      <c r="B39" s="772"/>
      <c r="C39" s="772"/>
      <c r="D39" s="779"/>
      <c r="E39" s="803"/>
      <c r="F39" s="804"/>
      <c r="G39" s="776"/>
      <c r="H39" s="805"/>
      <c r="I39" s="804"/>
      <c r="J39" s="806"/>
      <c r="K39" s="807"/>
      <c r="L39" s="807"/>
      <c r="M39" s="807"/>
      <c r="N39" s="778"/>
      <c r="O39" s="793"/>
      <c r="P39" s="793"/>
      <c r="Q39" s="793"/>
      <c r="R39" s="793"/>
      <c r="S39" s="793"/>
      <c r="T39" s="793"/>
      <c r="U39" s="793"/>
      <c r="V39" s="793"/>
      <c r="W39" s="793"/>
      <c r="X39" s="793"/>
      <c r="Y39" s="793"/>
      <c r="Z39" s="793"/>
      <c r="AA39" s="779"/>
      <c r="AB39" s="779"/>
      <c r="AC39" s="779"/>
      <c r="AD39" s="779"/>
      <c r="AE39" s="781"/>
      <c r="AF39" s="781"/>
      <c r="AG39" s="780"/>
      <c r="AH39" s="780"/>
      <c r="AI39" s="780"/>
      <c r="AJ39" s="780"/>
      <c r="AK39" s="820"/>
      <c r="AL39" s="820"/>
      <c r="AM39" s="820"/>
      <c r="AN39" s="820"/>
      <c r="AO39" s="820"/>
      <c r="AP39" s="820"/>
      <c r="AQ39" s="820"/>
      <c r="AR39" s="820"/>
      <c r="AS39" s="820"/>
      <c r="AT39" s="820"/>
      <c r="AU39" s="820"/>
      <c r="AV39" s="820"/>
      <c r="AW39" s="820"/>
      <c r="AX39" s="820"/>
      <c r="AY39" s="820"/>
      <c r="AZ39" s="820"/>
      <c r="BA39" s="820"/>
      <c r="BB39" s="820"/>
      <c r="BC39" s="820"/>
      <c r="BD39" s="820"/>
      <c r="BE39" s="820"/>
      <c r="BF39" s="820"/>
      <c r="BG39" s="820"/>
    </row>
    <row r="40" hidden="1">
      <c r="A40" s="820"/>
      <c r="B40" s="772"/>
      <c r="C40" s="772"/>
      <c r="D40" s="779"/>
      <c r="E40" s="803"/>
      <c r="F40" s="804"/>
      <c r="G40" s="776"/>
      <c r="H40" s="805"/>
      <c r="I40" s="804"/>
      <c r="J40" s="806"/>
      <c r="K40" s="807"/>
      <c r="L40" s="807"/>
      <c r="M40" s="807"/>
      <c r="N40" s="778"/>
      <c r="O40" s="793"/>
      <c r="P40" s="793"/>
      <c r="Q40" s="793"/>
      <c r="R40" s="793"/>
      <c r="S40" s="793"/>
      <c r="T40" s="793"/>
      <c r="U40" s="793"/>
      <c r="V40" s="793"/>
      <c r="W40" s="793"/>
      <c r="X40" s="793"/>
      <c r="Y40" s="793"/>
      <c r="Z40" s="793"/>
      <c r="AA40" s="779"/>
      <c r="AB40" s="779"/>
      <c r="AC40" s="779"/>
      <c r="AD40" s="779"/>
      <c r="AE40" s="781"/>
      <c r="AF40" s="781"/>
      <c r="AG40" s="780"/>
      <c r="AH40" s="780"/>
      <c r="AI40" s="780"/>
      <c r="AJ40" s="780"/>
      <c r="AK40" s="820"/>
      <c r="AL40" s="820"/>
      <c r="AM40" s="820"/>
      <c r="AN40" s="820"/>
      <c r="AO40" s="820"/>
      <c r="AP40" s="820"/>
      <c r="AQ40" s="820"/>
      <c r="AR40" s="820"/>
      <c r="AS40" s="820"/>
      <c r="AT40" s="820"/>
      <c r="AU40" s="820"/>
      <c r="AV40" s="820"/>
      <c r="AW40" s="820"/>
      <c r="AX40" s="820"/>
      <c r="AY40" s="820"/>
      <c r="AZ40" s="820"/>
      <c r="BA40" s="820"/>
      <c r="BB40" s="820"/>
      <c r="BC40" s="820"/>
      <c r="BD40" s="820"/>
      <c r="BE40" s="820"/>
      <c r="BF40" s="820"/>
      <c r="BG40" s="820"/>
    </row>
    <row r="41" hidden="1">
      <c r="A41" s="820"/>
      <c r="B41" s="772"/>
      <c r="C41" s="772"/>
      <c r="D41" s="779"/>
      <c r="E41" s="803"/>
      <c r="F41" s="804"/>
      <c r="G41" s="776"/>
      <c r="H41" s="805"/>
      <c r="I41" s="804"/>
      <c r="J41" s="806"/>
      <c r="K41" s="807"/>
      <c r="L41" s="807"/>
      <c r="M41" s="807"/>
      <c r="N41" s="778"/>
      <c r="O41" s="793"/>
      <c r="P41" s="793"/>
      <c r="Q41" s="793"/>
      <c r="R41" s="793"/>
      <c r="S41" s="793"/>
      <c r="T41" s="793"/>
      <c r="U41" s="793"/>
      <c r="V41" s="793"/>
      <c r="W41" s="793"/>
      <c r="X41" s="793"/>
      <c r="Y41" s="793"/>
      <c r="Z41" s="793"/>
      <c r="AA41" s="779"/>
      <c r="AB41" s="779"/>
      <c r="AC41" s="779"/>
      <c r="AD41" s="779"/>
      <c r="AE41" s="781"/>
      <c r="AF41" s="781"/>
      <c r="AG41" s="780"/>
      <c r="AH41" s="780"/>
      <c r="AI41" s="780"/>
      <c r="AJ41" s="780"/>
      <c r="AK41" s="820"/>
      <c r="AL41" s="820"/>
      <c r="AM41" s="820"/>
      <c r="AN41" s="820"/>
      <c r="AO41" s="820"/>
      <c r="AP41" s="820"/>
      <c r="AQ41" s="820"/>
      <c r="AR41" s="820"/>
      <c r="AS41" s="820"/>
      <c r="AT41" s="820"/>
      <c r="AU41" s="820"/>
      <c r="AV41" s="820"/>
      <c r="AW41" s="820"/>
      <c r="AX41" s="820"/>
      <c r="AY41" s="820"/>
      <c r="AZ41" s="820"/>
      <c r="BA41" s="820"/>
      <c r="BB41" s="820"/>
      <c r="BC41" s="820"/>
      <c r="BD41" s="820"/>
      <c r="BE41" s="820"/>
      <c r="BF41" s="820"/>
      <c r="BG41" s="820"/>
    </row>
    <row r="42" hidden="1">
      <c r="A42" s="820"/>
      <c r="B42" s="772"/>
      <c r="C42" s="772"/>
      <c r="D42" s="779"/>
      <c r="E42" s="803"/>
      <c r="F42" s="804"/>
      <c r="G42" s="776"/>
      <c r="H42" s="805"/>
      <c r="I42" s="804"/>
      <c r="J42" s="806"/>
      <c r="K42" s="807"/>
      <c r="L42" s="807"/>
      <c r="M42" s="807"/>
      <c r="N42" s="778"/>
      <c r="O42" s="793"/>
      <c r="P42" s="793"/>
      <c r="Q42" s="793"/>
      <c r="R42" s="793"/>
      <c r="S42" s="793"/>
      <c r="T42" s="793"/>
      <c r="U42" s="793"/>
      <c r="V42" s="793"/>
      <c r="W42" s="793"/>
      <c r="X42" s="793"/>
      <c r="Y42" s="793"/>
      <c r="Z42" s="793"/>
      <c r="AA42" s="779"/>
      <c r="AB42" s="779"/>
      <c r="AC42" s="779"/>
      <c r="AD42" s="779"/>
      <c r="AE42" s="781"/>
      <c r="AF42" s="781"/>
      <c r="AG42" s="780"/>
      <c r="AH42" s="780"/>
      <c r="AI42" s="780"/>
      <c r="AJ42" s="780"/>
      <c r="AK42" s="820"/>
      <c r="AL42" s="820"/>
      <c r="AM42" s="820"/>
      <c r="AN42" s="820"/>
      <c r="AO42" s="820"/>
      <c r="AP42" s="820"/>
      <c r="AQ42" s="820"/>
      <c r="AR42" s="820"/>
      <c r="AS42" s="820"/>
      <c r="AT42" s="820"/>
      <c r="AU42" s="820"/>
      <c r="AV42" s="820"/>
      <c r="AW42" s="820"/>
      <c r="AX42" s="820"/>
      <c r="AY42" s="820"/>
      <c r="AZ42" s="820"/>
      <c r="BA42" s="820"/>
      <c r="BB42" s="820"/>
      <c r="BC42" s="820"/>
      <c r="BD42" s="820"/>
      <c r="BE42" s="820"/>
      <c r="BF42" s="820"/>
      <c r="BG42" s="820"/>
    </row>
    <row r="43" hidden="1">
      <c r="A43" s="820"/>
      <c r="B43" s="772"/>
      <c r="C43" s="772"/>
      <c r="D43" s="779"/>
      <c r="E43" s="803"/>
      <c r="F43" s="804"/>
      <c r="G43" s="776"/>
      <c r="H43" s="805"/>
      <c r="I43" s="804"/>
      <c r="J43" s="806"/>
      <c r="K43" s="807"/>
      <c r="L43" s="807"/>
      <c r="M43" s="807"/>
      <c r="N43" s="778"/>
      <c r="O43" s="793"/>
      <c r="P43" s="793"/>
      <c r="Q43" s="793"/>
      <c r="R43" s="793"/>
      <c r="S43" s="793"/>
      <c r="T43" s="793"/>
      <c r="U43" s="793"/>
      <c r="V43" s="793"/>
      <c r="W43" s="793"/>
      <c r="X43" s="793"/>
      <c r="Y43" s="793"/>
      <c r="Z43" s="793"/>
      <c r="AA43" s="779"/>
      <c r="AB43" s="779"/>
      <c r="AC43" s="779"/>
      <c r="AD43" s="779"/>
      <c r="AE43" s="781"/>
      <c r="AF43" s="781"/>
      <c r="AG43" s="780"/>
      <c r="AH43" s="780"/>
      <c r="AI43" s="780"/>
      <c r="AJ43" s="780"/>
      <c r="AK43" s="820"/>
      <c r="AL43" s="820"/>
      <c r="AM43" s="820"/>
      <c r="AN43" s="820"/>
      <c r="AO43" s="820"/>
      <c r="AP43" s="820"/>
      <c r="AQ43" s="820"/>
      <c r="AR43" s="820"/>
      <c r="AS43" s="820"/>
      <c r="AT43" s="820"/>
      <c r="AU43" s="820"/>
      <c r="AV43" s="820"/>
      <c r="AW43" s="820"/>
      <c r="AX43" s="820"/>
      <c r="AY43" s="820"/>
      <c r="AZ43" s="820"/>
      <c r="BA43" s="820"/>
      <c r="BB43" s="820"/>
      <c r="BC43" s="820"/>
      <c r="BD43" s="820"/>
      <c r="BE43" s="820"/>
      <c r="BF43" s="820"/>
      <c r="BG43" s="820"/>
    </row>
    <row r="44" hidden="1">
      <c r="A44" s="820"/>
      <c r="B44" s="772"/>
      <c r="C44" s="772"/>
      <c r="D44" s="779"/>
      <c r="E44" s="803"/>
      <c r="F44" s="804"/>
      <c r="G44" s="776"/>
      <c r="H44" s="805"/>
      <c r="I44" s="804"/>
      <c r="J44" s="806"/>
      <c r="K44" s="807"/>
      <c r="L44" s="807"/>
      <c r="M44" s="807"/>
      <c r="N44" s="778"/>
      <c r="O44" s="793"/>
      <c r="P44" s="793"/>
      <c r="Q44" s="793"/>
      <c r="R44" s="793"/>
      <c r="S44" s="793"/>
      <c r="T44" s="793"/>
      <c r="U44" s="793"/>
      <c r="V44" s="793"/>
      <c r="W44" s="793"/>
      <c r="X44" s="793"/>
      <c r="Y44" s="793"/>
      <c r="Z44" s="793"/>
      <c r="AA44" s="779"/>
      <c r="AB44" s="779"/>
      <c r="AC44" s="779"/>
      <c r="AD44" s="779"/>
      <c r="AE44" s="781"/>
      <c r="AF44" s="781"/>
      <c r="AG44" s="780"/>
      <c r="AH44" s="780"/>
      <c r="AI44" s="780"/>
      <c r="AJ44" s="780"/>
      <c r="AK44" s="820"/>
      <c r="AL44" s="820"/>
      <c r="AM44" s="820"/>
      <c r="AN44" s="820"/>
      <c r="AO44" s="820"/>
      <c r="AP44" s="820"/>
      <c r="AQ44" s="820"/>
      <c r="AR44" s="820"/>
      <c r="AS44" s="820"/>
      <c r="AT44" s="820"/>
      <c r="AU44" s="820"/>
      <c r="AV44" s="820"/>
      <c r="AW44" s="820"/>
      <c r="AX44" s="820"/>
      <c r="AY44" s="820"/>
      <c r="AZ44" s="820"/>
      <c r="BA44" s="820"/>
      <c r="BB44" s="820"/>
      <c r="BC44" s="820"/>
      <c r="BD44" s="820"/>
      <c r="BE44" s="820"/>
      <c r="BF44" s="820"/>
      <c r="BG44" s="820"/>
    </row>
    <row r="45" hidden="1">
      <c r="A45" s="820"/>
      <c r="B45" s="772"/>
      <c r="C45" s="772"/>
      <c r="D45" s="779"/>
      <c r="E45" s="803"/>
      <c r="F45" s="804"/>
      <c r="G45" s="776"/>
      <c r="H45" s="805"/>
      <c r="I45" s="804"/>
      <c r="J45" s="806"/>
      <c r="K45" s="807"/>
      <c r="L45" s="807"/>
      <c r="M45" s="807"/>
      <c r="N45" s="778"/>
      <c r="O45" s="793"/>
      <c r="P45" s="793"/>
      <c r="Q45" s="793"/>
      <c r="R45" s="793"/>
      <c r="S45" s="793"/>
      <c r="T45" s="793"/>
      <c r="U45" s="793"/>
      <c r="V45" s="793"/>
      <c r="W45" s="793"/>
      <c r="X45" s="793"/>
      <c r="Y45" s="793"/>
      <c r="Z45" s="793"/>
      <c r="AA45" s="779"/>
      <c r="AB45" s="779"/>
      <c r="AC45" s="779"/>
      <c r="AD45" s="779"/>
      <c r="AE45" s="781"/>
      <c r="AF45" s="781"/>
      <c r="AG45" s="780"/>
      <c r="AH45" s="780"/>
      <c r="AI45" s="780"/>
      <c r="AJ45" s="780"/>
      <c r="AK45" s="820"/>
      <c r="AL45" s="820"/>
      <c r="AM45" s="820"/>
      <c r="AN45" s="820"/>
      <c r="AO45" s="820"/>
      <c r="AP45" s="820"/>
      <c r="AQ45" s="820"/>
      <c r="AR45" s="820"/>
      <c r="AS45" s="820"/>
      <c r="AT45" s="820"/>
      <c r="AU45" s="820"/>
      <c r="AV45" s="820"/>
      <c r="AW45" s="820"/>
      <c r="AX45" s="820"/>
      <c r="AY45" s="820"/>
      <c r="AZ45" s="820"/>
      <c r="BA45" s="820"/>
      <c r="BB45" s="820"/>
      <c r="BC45" s="820"/>
      <c r="BD45" s="820"/>
      <c r="BE45" s="820"/>
      <c r="BF45" s="820"/>
      <c r="BG45" s="820"/>
    </row>
    <row r="46" hidden="1">
      <c r="A46" s="820"/>
      <c r="B46" s="772"/>
      <c r="C46" s="772"/>
      <c r="D46" s="779"/>
      <c r="E46" s="803"/>
      <c r="F46" s="804"/>
      <c r="G46" s="776"/>
      <c r="H46" s="805"/>
      <c r="I46" s="804"/>
      <c r="J46" s="806"/>
      <c r="K46" s="807"/>
      <c r="L46" s="807"/>
      <c r="M46" s="807"/>
      <c r="N46" s="778"/>
      <c r="O46" s="793"/>
      <c r="P46" s="793"/>
      <c r="Q46" s="793"/>
      <c r="R46" s="793"/>
      <c r="S46" s="793"/>
      <c r="T46" s="793"/>
      <c r="U46" s="793"/>
      <c r="V46" s="793"/>
      <c r="W46" s="793"/>
      <c r="X46" s="793"/>
      <c r="Y46" s="793"/>
      <c r="Z46" s="793"/>
      <c r="AA46" s="779"/>
      <c r="AB46" s="779"/>
      <c r="AC46" s="779"/>
      <c r="AD46" s="779"/>
      <c r="AE46" s="781"/>
      <c r="AF46" s="781"/>
      <c r="AG46" s="780"/>
      <c r="AH46" s="780"/>
      <c r="AI46" s="780"/>
      <c r="AJ46" s="780"/>
      <c r="AK46" s="820"/>
      <c r="AL46" s="820"/>
      <c r="AM46" s="820"/>
      <c r="AN46" s="820"/>
      <c r="AO46" s="820"/>
      <c r="AP46" s="820"/>
      <c r="AQ46" s="820"/>
      <c r="AR46" s="820"/>
      <c r="AS46" s="820"/>
      <c r="AT46" s="820"/>
      <c r="AU46" s="820"/>
      <c r="AV46" s="820"/>
      <c r="AW46" s="820"/>
      <c r="AX46" s="820"/>
      <c r="AY46" s="820"/>
      <c r="AZ46" s="820"/>
      <c r="BA46" s="820"/>
      <c r="BB46" s="820"/>
      <c r="BC46" s="820"/>
      <c r="BD46" s="820"/>
      <c r="BE46" s="820"/>
      <c r="BF46" s="820"/>
      <c r="BG46" s="820"/>
    </row>
    <row r="47" hidden="1">
      <c r="A47" s="820"/>
      <c r="B47" s="772"/>
      <c r="C47" s="772"/>
      <c r="D47" s="779"/>
      <c r="E47" s="803"/>
      <c r="F47" s="804"/>
      <c r="G47" s="776"/>
      <c r="H47" s="805"/>
      <c r="I47" s="804"/>
      <c r="J47" s="806"/>
      <c r="K47" s="807"/>
      <c r="L47" s="807"/>
      <c r="M47" s="807"/>
      <c r="N47" s="778"/>
      <c r="O47" s="793"/>
      <c r="P47" s="793"/>
      <c r="Q47" s="793"/>
      <c r="R47" s="793"/>
      <c r="S47" s="793"/>
      <c r="T47" s="793"/>
      <c r="U47" s="793"/>
      <c r="V47" s="793"/>
      <c r="W47" s="793"/>
      <c r="X47" s="793"/>
      <c r="Y47" s="793"/>
      <c r="Z47" s="793"/>
      <c r="AA47" s="779"/>
      <c r="AB47" s="779"/>
      <c r="AC47" s="779"/>
      <c r="AD47" s="779"/>
      <c r="AE47" s="781"/>
      <c r="AF47" s="781"/>
      <c r="AG47" s="780"/>
      <c r="AH47" s="780"/>
      <c r="AI47" s="780"/>
      <c r="AJ47" s="780"/>
      <c r="AK47" s="820"/>
      <c r="AL47" s="820"/>
      <c r="AM47" s="820"/>
      <c r="AN47" s="820"/>
      <c r="AO47" s="820"/>
      <c r="AP47" s="820"/>
      <c r="AQ47" s="820"/>
      <c r="AR47" s="820"/>
      <c r="AS47" s="820"/>
      <c r="AT47" s="820"/>
      <c r="AU47" s="820"/>
      <c r="AV47" s="820"/>
      <c r="AW47" s="820"/>
      <c r="AX47" s="820"/>
      <c r="AY47" s="820"/>
      <c r="AZ47" s="820"/>
      <c r="BA47" s="820"/>
      <c r="BB47" s="820"/>
      <c r="BC47" s="820"/>
      <c r="BD47" s="820"/>
      <c r="BE47" s="820"/>
      <c r="BF47" s="820"/>
      <c r="BG47" s="820"/>
    </row>
    <row r="48" hidden="1">
      <c r="A48" s="820"/>
      <c r="B48" s="772"/>
      <c r="C48" s="772"/>
      <c r="D48" s="779"/>
      <c r="E48" s="803"/>
      <c r="F48" s="804"/>
      <c r="G48" s="776"/>
      <c r="H48" s="805"/>
      <c r="I48" s="804"/>
      <c r="J48" s="806"/>
      <c r="K48" s="807"/>
      <c r="L48" s="807"/>
      <c r="M48" s="807"/>
      <c r="N48" s="778"/>
      <c r="O48" s="793"/>
      <c r="P48" s="793"/>
      <c r="Q48" s="793"/>
      <c r="R48" s="793"/>
      <c r="S48" s="793"/>
      <c r="T48" s="793"/>
      <c r="U48" s="793"/>
      <c r="V48" s="793"/>
      <c r="W48" s="793"/>
      <c r="X48" s="793"/>
      <c r="Y48" s="793"/>
      <c r="Z48" s="793"/>
      <c r="AA48" s="779"/>
      <c r="AB48" s="779"/>
      <c r="AC48" s="779"/>
      <c r="AD48" s="779"/>
      <c r="AE48" s="781"/>
      <c r="AF48" s="781"/>
      <c r="AG48" s="780"/>
      <c r="AH48" s="780"/>
      <c r="AI48" s="780"/>
      <c r="AJ48" s="780"/>
      <c r="AK48" s="820"/>
      <c r="AL48" s="820"/>
      <c r="AM48" s="820"/>
      <c r="AN48" s="820"/>
      <c r="AO48" s="820"/>
      <c r="AP48" s="820"/>
      <c r="AQ48" s="820"/>
      <c r="AR48" s="820"/>
      <c r="AS48" s="820"/>
      <c r="AT48" s="820"/>
      <c r="AU48" s="820"/>
      <c r="AV48" s="820"/>
      <c r="AW48" s="820"/>
      <c r="AX48" s="820"/>
      <c r="AY48" s="820"/>
      <c r="AZ48" s="820"/>
      <c r="BA48" s="820"/>
      <c r="BB48" s="820"/>
      <c r="BC48" s="820"/>
      <c r="BD48" s="820"/>
      <c r="BE48" s="820"/>
      <c r="BF48" s="820"/>
      <c r="BG48" s="820"/>
    </row>
    <row r="49" hidden="1">
      <c r="A49" s="820"/>
      <c r="B49" s="772"/>
      <c r="C49" s="772"/>
      <c r="D49" s="779"/>
      <c r="E49" s="803"/>
      <c r="F49" s="804"/>
      <c r="G49" s="776"/>
      <c r="H49" s="805"/>
      <c r="I49" s="804"/>
      <c r="J49" s="806"/>
      <c r="K49" s="807"/>
      <c r="L49" s="807"/>
      <c r="M49" s="807"/>
      <c r="N49" s="778"/>
      <c r="O49" s="793"/>
      <c r="P49" s="793"/>
      <c r="Q49" s="793"/>
      <c r="R49" s="793"/>
      <c r="S49" s="793"/>
      <c r="T49" s="793"/>
      <c r="U49" s="793"/>
      <c r="V49" s="793"/>
      <c r="W49" s="793"/>
      <c r="X49" s="793"/>
      <c r="Y49" s="793"/>
      <c r="Z49" s="793"/>
      <c r="AA49" s="779"/>
      <c r="AB49" s="779"/>
      <c r="AC49" s="779"/>
      <c r="AD49" s="779"/>
      <c r="AE49" s="781"/>
      <c r="AF49" s="781"/>
      <c r="AG49" s="780"/>
      <c r="AH49" s="780"/>
      <c r="AI49" s="780"/>
      <c r="AJ49" s="780"/>
      <c r="AK49" s="820"/>
      <c r="AL49" s="820"/>
      <c r="AM49" s="820"/>
      <c r="AN49" s="820"/>
      <c r="AO49" s="820"/>
      <c r="AP49" s="820"/>
      <c r="AQ49" s="820"/>
      <c r="AR49" s="820"/>
      <c r="AS49" s="820"/>
      <c r="AT49" s="820"/>
      <c r="AU49" s="820"/>
      <c r="AV49" s="820"/>
      <c r="AW49" s="820"/>
      <c r="AX49" s="820"/>
      <c r="AY49" s="820"/>
      <c r="AZ49" s="820"/>
      <c r="BA49" s="820"/>
      <c r="BB49" s="820"/>
      <c r="BC49" s="820"/>
      <c r="BD49" s="820"/>
      <c r="BE49" s="820"/>
      <c r="BF49" s="820"/>
      <c r="BG49" s="820"/>
    </row>
    <row r="50" hidden="1">
      <c r="A50" s="820"/>
      <c r="B50" s="772"/>
      <c r="C50" s="772"/>
      <c r="D50" s="779"/>
      <c r="E50" s="803"/>
      <c r="F50" s="804"/>
      <c r="G50" s="776"/>
      <c r="H50" s="805"/>
      <c r="I50" s="804"/>
      <c r="J50" s="806"/>
      <c r="K50" s="807"/>
      <c r="L50" s="807"/>
      <c r="M50" s="807"/>
      <c r="N50" s="778"/>
      <c r="O50" s="793"/>
      <c r="P50" s="793"/>
      <c r="Q50" s="793"/>
      <c r="R50" s="793"/>
      <c r="S50" s="793"/>
      <c r="T50" s="793"/>
      <c r="U50" s="793"/>
      <c r="V50" s="793"/>
      <c r="W50" s="793"/>
      <c r="X50" s="793"/>
      <c r="Y50" s="793"/>
      <c r="Z50" s="793"/>
      <c r="AA50" s="779"/>
      <c r="AB50" s="779"/>
      <c r="AC50" s="779"/>
      <c r="AD50" s="779"/>
      <c r="AE50" s="781"/>
      <c r="AF50" s="781"/>
      <c r="AG50" s="780"/>
      <c r="AH50" s="780"/>
      <c r="AI50" s="780"/>
      <c r="AJ50" s="780"/>
      <c r="AK50" s="820"/>
      <c r="AL50" s="820"/>
      <c r="AM50" s="820"/>
      <c r="AN50" s="820"/>
      <c r="AO50" s="820"/>
      <c r="AP50" s="820"/>
      <c r="AQ50" s="820"/>
      <c r="AR50" s="820"/>
      <c r="AS50" s="820"/>
      <c r="AT50" s="820"/>
      <c r="AU50" s="820"/>
      <c r="AV50" s="820"/>
      <c r="AW50" s="820"/>
      <c r="AX50" s="820"/>
      <c r="AY50" s="820"/>
      <c r="AZ50" s="820"/>
      <c r="BA50" s="820"/>
      <c r="BB50" s="820"/>
      <c r="BC50" s="820"/>
      <c r="BD50" s="820"/>
      <c r="BE50" s="820"/>
      <c r="BF50" s="820"/>
      <c r="BG50" s="820"/>
    </row>
    <row r="51" hidden="1">
      <c r="A51" s="820"/>
      <c r="B51" s="772"/>
      <c r="C51" s="772"/>
      <c r="D51" s="779"/>
      <c r="E51" s="803"/>
      <c r="F51" s="804"/>
      <c r="G51" s="776"/>
      <c r="H51" s="805"/>
      <c r="I51" s="804"/>
      <c r="J51" s="806"/>
      <c r="K51" s="807"/>
      <c r="L51" s="807"/>
      <c r="M51" s="807"/>
      <c r="N51" s="778"/>
      <c r="O51" s="793"/>
      <c r="P51" s="793"/>
      <c r="Q51" s="793"/>
      <c r="R51" s="793"/>
      <c r="S51" s="793"/>
      <c r="T51" s="793"/>
      <c r="U51" s="793"/>
      <c r="V51" s="793"/>
      <c r="W51" s="793"/>
      <c r="X51" s="793"/>
      <c r="Y51" s="793"/>
      <c r="Z51" s="793"/>
      <c r="AA51" s="779"/>
      <c r="AB51" s="779"/>
      <c r="AC51" s="779"/>
      <c r="AD51" s="779"/>
      <c r="AE51" s="781"/>
      <c r="AF51" s="781"/>
      <c r="AG51" s="780"/>
      <c r="AH51" s="780"/>
      <c r="AI51" s="780"/>
      <c r="AJ51" s="780"/>
      <c r="AK51" s="820"/>
      <c r="AL51" s="820"/>
      <c r="AM51" s="820"/>
      <c r="AN51" s="820"/>
      <c r="AO51" s="820"/>
      <c r="AP51" s="820"/>
      <c r="AQ51" s="820"/>
      <c r="AR51" s="820"/>
      <c r="AS51" s="820"/>
      <c r="AT51" s="820"/>
      <c r="AU51" s="820"/>
      <c r="AV51" s="820"/>
      <c r="AW51" s="820"/>
      <c r="AX51" s="820"/>
      <c r="AY51" s="820"/>
      <c r="AZ51" s="820"/>
      <c r="BA51" s="820"/>
      <c r="BB51" s="820"/>
      <c r="BC51" s="820"/>
      <c r="BD51" s="820"/>
      <c r="BE51" s="820"/>
      <c r="BF51" s="820"/>
      <c r="BG51" s="820"/>
    </row>
    <row r="52" hidden="1">
      <c r="A52" s="820"/>
      <c r="B52" s="772"/>
      <c r="C52" s="772"/>
      <c r="D52" s="779"/>
      <c r="E52" s="803"/>
      <c r="F52" s="804"/>
      <c r="G52" s="776"/>
      <c r="H52" s="805"/>
      <c r="I52" s="804"/>
      <c r="J52" s="806"/>
      <c r="K52" s="807"/>
      <c r="L52" s="807"/>
      <c r="M52" s="807"/>
      <c r="N52" s="778"/>
      <c r="O52" s="793"/>
      <c r="P52" s="793"/>
      <c r="Q52" s="793"/>
      <c r="R52" s="793"/>
      <c r="S52" s="793"/>
      <c r="T52" s="793"/>
      <c r="U52" s="793"/>
      <c r="V52" s="793"/>
      <c r="W52" s="793"/>
      <c r="X52" s="793"/>
      <c r="Y52" s="793"/>
      <c r="Z52" s="793"/>
      <c r="AA52" s="779"/>
      <c r="AB52" s="779"/>
      <c r="AC52" s="779"/>
      <c r="AD52" s="779"/>
      <c r="AE52" s="781"/>
      <c r="AF52" s="781"/>
      <c r="AG52" s="780"/>
      <c r="AH52" s="780"/>
      <c r="AI52" s="780"/>
      <c r="AJ52" s="780"/>
      <c r="AK52" s="820"/>
      <c r="AL52" s="820"/>
      <c r="AM52" s="820"/>
      <c r="AN52" s="820"/>
      <c r="AO52" s="820"/>
      <c r="AP52" s="820"/>
      <c r="AQ52" s="820"/>
      <c r="AR52" s="820"/>
      <c r="AS52" s="820"/>
      <c r="AT52" s="820"/>
      <c r="AU52" s="820"/>
      <c r="AV52" s="820"/>
      <c r="AW52" s="820"/>
      <c r="AX52" s="820"/>
      <c r="AY52" s="820"/>
      <c r="AZ52" s="820"/>
      <c r="BA52" s="820"/>
      <c r="BB52" s="820"/>
      <c r="BC52" s="820"/>
      <c r="BD52" s="820"/>
      <c r="BE52" s="820"/>
      <c r="BF52" s="820"/>
      <c r="BG52" s="820"/>
    </row>
    <row r="53" hidden="1">
      <c r="A53" s="820"/>
      <c r="B53" s="772"/>
      <c r="C53" s="772"/>
      <c r="D53" s="779"/>
      <c r="E53" s="803"/>
      <c r="F53" s="804"/>
      <c r="G53" s="776"/>
      <c r="H53" s="805"/>
      <c r="I53" s="804"/>
      <c r="J53" s="806"/>
      <c r="K53" s="807"/>
      <c r="L53" s="807"/>
      <c r="M53" s="807"/>
      <c r="N53" s="778"/>
      <c r="O53" s="793"/>
      <c r="P53" s="793"/>
      <c r="Q53" s="793"/>
      <c r="R53" s="793"/>
      <c r="S53" s="793"/>
      <c r="T53" s="793"/>
      <c r="U53" s="793"/>
      <c r="V53" s="793"/>
      <c r="W53" s="793"/>
      <c r="X53" s="793"/>
      <c r="Y53" s="793"/>
      <c r="Z53" s="793"/>
      <c r="AA53" s="779"/>
      <c r="AB53" s="779"/>
      <c r="AC53" s="779"/>
      <c r="AD53" s="779"/>
      <c r="AE53" s="781"/>
      <c r="AF53" s="781"/>
      <c r="AG53" s="780"/>
      <c r="AH53" s="780"/>
      <c r="AI53" s="780"/>
      <c r="AJ53" s="780"/>
      <c r="AK53" s="820"/>
      <c r="AL53" s="820"/>
      <c r="AM53" s="820"/>
      <c r="AN53" s="820"/>
      <c r="AO53" s="820"/>
      <c r="AP53" s="820"/>
      <c r="AQ53" s="820"/>
      <c r="AR53" s="820"/>
      <c r="AS53" s="820"/>
      <c r="AT53" s="820"/>
      <c r="AU53" s="820"/>
      <c r="AV53" s="820"/>
      <c r="AW53" s="820"/>
      <c r="AX53" s="820"/>
      <c r="AY53" s="820"/>
      <c r="AZ53" s="820"/>
      <c r="BA53" s="820"/>
      <c r="BB53" s="820"/>
      <c r="BC53" s="820"/>
      <c r="BD53" s="820"/>
      <c r="BE53" s="820"/>
      <c r="BF53" s="820"/>
      <c r="BG53" s="820"/>
    </row>
    <row r="54">
      <c r="A54" s="820"/>
      <c r="B54" s="772"/>
      <c r="C54" s="772"/>
      <c r="D54" s="779"/>
      <c r="E54" s="803"/>
      <c r="F54" s="804"/>
      <c r="G54" s="776"/>
      <c r="H54" s="805"/>
      <c r="I54" s="804"/>
      <c r="J54" s="806"/>
      <c r="K54" s="807"/>
      <c r="L54" s="807"/>
      <c r="M54" s="807"/>
      <c r="N54" s="778"/>
      <c r="O54" s="793"/>
      <c r="P54" s="793"/>
      <c r="Q54" s="793"/>
      <c r="R54" s="793"/>
      <c r="S54" s="793"/>
      <c r="T54" s="793"/>
      <c r="U54" s="793"/>
      <c r="V54" s="793"/>
      <c r="W54" s="793"/>
      <c r="X54" s="793"/>
      <c r="Y54" s="793"/>
      <c r="Z54" s="793"/>
      <c r="AA54" s="779"/>
      <c r="AB54" s="779"/>
      <c r="AC54" s="779"/>
      <c r="AD54" s="779"/>
      <c r="AE54" s="781"/>
      <c r="AF54" s="781"/>
      <c r="AG54" s="780"/>
      <c r="AH54" s="780"/>
      <c r="AI54" s="780"/>
      <c r="AJ54" s="780"/>
      <c r="AK54" s="820"/>
      <c r="AL54" s="820"/>
      <c r="AM54" s="820"/>
      <c r="AN54" s="820"/>
      <c r="AO54" s="820"/>
      <c r="AP54" s="820"/>
      <c r="AQ54" s="820"/>
      <c r="AR54" s="820"/>
      <c r="AS54" s="820"/>
      <c r="AT54" s="820"/>
      <c r="AU54" s="820"/>
      <c r="AV54" s="820"/>
      <c r="AW54" s="820"/>
      <c r="AX54" s="820"/>
      <c r="AY54" s="820"/>
      <c r="AZ54" s="820"/>
      <c r="BA54" s="820"/>
      <c r="BB54" s="820"/>
      <c r="BC54" s="820"/>
      <c r="BD54" s="820"/>
      <c r="BE54" s="820"/>
      <c r="BF54" s="820"/>
      <c r="BG54" s="820"/>
    </row>
    <row r="55">
      <c r="A55" s="821"/>
      <c r="B55" s="809" t="s">
        <v>1</v>
      </c>
      <c r="C55" s="810"/>
      <c r="D55" s="810" t="s">
        <v>4</v>
      </c>
      <c r="E55" s="822"/>
      <c r="F55" s="823"/>
      <c r="G55" s="811" t="s">
        <v>7</v>
      </c>
      <c r="H55" s="811" t="s">
        <v>16</v>
      </c>
      <c r="I55" s="823" t="s">
        <v>17</v>
      </c>
      <c r="J55" s="822" t="s">
        <v>18</v>
      </c>
      <c r="K55" s="824" t="s">
        <v>1171</v>
      </c>
      <c r="L55" s="825"/>
      <c r="M55" s="825"/>
      <c r="N55" s="826"/>
      <c r="O55" s="827"/>
      <c r="P55" s="827"/>
      <c r="Q55" s="827"/>
      <c r="R55" s="827"/>
      <c r="S55" s="827"/>
      <c r="T55" s="827"/>
      <c r="U55" s="827"/>
      <c r="V55" s="827"/>
      <c r="W55" s="827"/>
      <c r="X55" s="827"/>
      <c r="Y55" s="827"/>
      <c r="Z55" s="827"/>
      <c r="AA55" s="828"/>
      <c r="AB55" s="828"/>
      <c r="AC55" s="828"/>
      <c r="AD55" s="828"/>
      <c r="AE55" s="829"/>
      <c r="AF55" s="829"/>
      <c r="AG55" s="830"/>
      <c r="AH55" s="830"/>
      <c r="AI55" s="830"/>
      <c r="AJ55" s="830"/>
      <c r="AK55" s="821"/>
      <c r="AL55" s="821"/>
      <c r="AM55" s="821"/>
      <c r="AN55" s="821"/>
      <c r="AO55" s="821"/>
      <c r="AP55" s="821"/>
      <c r="AQ55" s="821"/>
      <c r="AR55" s="821"/>
      <c r="AS55" s="821"/>
      <c r="AT55" s="821"/>
      <c r="AU55" s="821"/>
      <c r="AV55" s="821"/>
      <c r="AW55" s="821"/>
      <c r="AX55" s="821"/>
      <c r="AY55" s="821"/>
      <c r="AZ55" s="821"/>
      <c r="BA55" s="821"/>
      <c r="BB55" s="821"/>
      <c r="BC55" s="821"/>
      <c r="BD55" s="821"/>
      <c r="BE55" s="821"/>
      <c r="BF55" s="821"/>
      <c r="BG55" s="821"/>
    </row>
    <row r="56">
      <c r="A56" s="820"/>
      <c r="B56" s="772" t="str">
        <f>IFERROR(__xludf.DUMMYFUNCTION("QUERY('2.入力表'!$C$8:$N$2957,""select C,D,G,H,I,J,K,L,M,N where K ='""&amp;$D$4&amp;""'"")"),"#N/A")</f>
        <v>#N/A</v>
      </c>
      <c r="C56" s="772"/>
      <c r="D56" s="779"/>
      <c r="E56" s="803"/>
      <c r="F56" s="804"/>
      <c r="G56" s="776"/>
      <c r="H56" s="805"/>
      <c r="I56" s="804"/>
      <c r="J56" s="806"/>
      <c r="K56" s="807"/>
      <c r="L56" s="807"/>
      <c r="M56" s="807"/>
      <c r="N56" s="778"/>
      <c r="O56" s="793"/>
      <c r="P56" s="793"/>
      <c r="Q56" s="793"/>
      <c r="R56" s="793"/>
      <c r="S56" s="793"/>
      <c r="T56" s="793"/>
      <c r="U56" s="793"/>
      <c r="V56" s="793"/>
      <c r="W56" s="793"/>
      <c r="X56" s="793"/>
      <c r="Y56" s="793"/>
      <c r="Z56" s="793"/>
      <c r="AA56" s="779"/>
      <c r="AB56" s="779"/>
      <c r="AC56" s="779"/>
      <c r="AD56" s="779"/>
      <c r="AE56" s="781"/>
      <c r="AF56" s="781"/>
      <c r="AG56" s="780"/>
      <c r="AH56" s="780"/>
      <c r="AI56" s="780"/>
      <c r="AJ56" s="780"/>
      <c r="AK56" s="820"/>
      <c r="AL56" s="820"/>
      <c r="AM56" s="820"/>
      <c r="AN56" s="820"/>
      <c r="AO56" s="820"/>
      <c r="AP56" s="820"/>
      <c r="AQ56" s="820"/>
      <c r="AR56" s="820"/>
      <c r="AS56" s="820"/>
      <c r="AT56" s="820"/>
      <c r="AU56" s="820"/>
      <c r="AV56" s="820"/>
      <c r="AW56" s="820"/>
      <c r="AX56" s="820"/>
      <c r="AY56" s="820"/>
      <c r="AZ56" s="820"/>
      <c r="BA56" s="820"/>
      <c r="BB56" s="820"/>
      <c r="BC56" s="820"/>
      <c r="BD56" s="820"/>
      <c r="BE56" s="820"/>
      <c r="BF56" s="820"/>
      <c r="BG56" s="820"/>
    </row>
    <row r="57">
      <c r="A57" s="820"/>
      <c r="B57" s="772"/>
      <c r="C57" s="772"/>
      <c r="D57" s="779"/>
      <c r="E57" s="803"/>
      <c r="F57" s="804"/>
      <c r="G57" s="776"/>
      <c r="H57" s="805"/>
      <c r="I57" s="804"/>
      <c r="J57" s="806"/>
      <c r="K57" s="807"/>
      <c r="L57" s="807"/>
      <c r="M57" s="807"/>
      <c r="N57" s="778"/>
      <c r="O57" s="793"/>
      <c r="P57" s="793"/>
      <c r="Q57" s="793"/>
      <c r="R57" s="793"/>
      <c r="S57" s="793"/>
      <c r="T57" s="793"/>
      <c r="U57" s="793"/>
      <c r="V57" s="793"/>
      <c r="W57" s="793"/>
      <c r="X57" s="793"/>
      <c r="Y57" s="793"/>
      <c r="Z57" s="793"/>
      <c r="AA57" s="779"/>
      <c r="AB57" s="779"/>
      <c r="AC57" s="779"/>
      <c r="AD57" s="779"/>
      <c r="AE57" s="781"/>
      <c r="AF57" s="781"/>
      <c r="AG57" s="780"/>
      <c r="AH57" s="780"/>
      <c r="AI57" s="780"/>
      <c r="AJ57" s="780"/>
      <c r="AK57" s="820"/>
      <c r="AL57" s="820"/>
      <c r="AM57" s="820"/>
      <c r="AN57" s="820"/>
      <c r="AO57" s="820"/>
      <c r="AP57" s="820"/>
      <c r="AQ57" s="820"/>
      <c r="AR57" s="820"/>
      <c r="AS57" s="820"/>
      <c r="AT57" s="820"/>
      <c r="AU57" s="820"/>
      <c r="AV57" s="820"/>
      <c r="AW57" s="820"/>
      <c r="AX57" s="820"/>
      <c r="AY57" s="820"/>
      <c r="AZ57" s="820"/>
      <c r="BA57" s="820"/>
      <c r="BB57" s="820"/>
      <c r="BC57" s="820"/>
      <c r="BD57" s="820"/>
      <c r="BE57" s="820"/>
      <c r="BF57" s="820"/>
      <c r="BG57" s="820"/>
    </row>
    <row r="58">
      <c r="A58" s="820"/>
      <c r="B58" s="772"/>
      <c r="C58" s="772"/>
      <c r="D58" s="779"/>
      <c r="E58" s="803"/>
      <c r="F58" s="804"/>
      <c r="G58" s="776"/>
      <c r="H58" s="805"/>
      <c r="I58" s="804"/>
      <c r="J58" s="806"/>
      <c r="K58" s="807"/>
      <c r="L58" s="807"/>
      <c r="M58" s="807"/>
      <c r="N58" s="778"/>
      <c r="O58" s="793"/>
      <c r="P58" s="793"/>
      <c r="Q58" s="793"/>
      <c r="R58" s="793"/>
      <c r="S58" s="793"/>
      <c r="T58" s="793"/>
      <c r="U58" s="793"/>
      <c r="V58" s="793"/>
      <c r="W58" s="793"/>
      <c r="X58" s="793"/>
      <c r="Y58" s="793"/>
      <c r="Z58" s="793"/>
      <c r="AA58" s="779"/>
      <c r="AB58" s="779"/>
      <c r="AC58" s="779"/>
      <c r="AD58" s="779"/>
      <c r="AE58" s="781"/>
      <c r="AF58" s="781"/>
      <c r="AG58" s="780"/>
      <c r="AH58" s="780"/>
      <c r="AI58" s="780"/>
      <c r="AJ58" s="780"/>
      <c r="AK58" s="820"/>
      <c r="AL58" s="820"/>
      <c r="AM58" s="820"/>
      <c r="AN58" s="820"/>
      <c r="AO58" s="820"/>
      <c r="AP58" s="820"/>
      <c r="AQ58" s="820"/>
      <c r="AR58" s="820"/>
      <c r="AS58" s="820"/>
      <c r="AT58" s="820"/>
      <c r="AU58" s="820"/>
      <c r="AV58" s="820"/>
      <c r="AW58" s="820"/>
      <c r="AX58" s="820"/>
      <c r="AY58" s="820"/>
      <c r="AZ58" s="820"/>
      <c r="BA58" s="820"/>
      <c r="BB58" s="820"/>
      <c r="BC58" s="820"/>
      <c r="BD58" s="820"/>
      <c r="BE58" s="820"/>
      <c r="BF58" s="820"/>
      <c r="BG58" s="820"/>
    </row>
    <row r="59">
      <c r="A59" s="820"/>
      <c r="B59" s="772"/>
      <c r="C59" s="772"/>
      <c r="D59" s="779"/>
      <c r="E59" s="803"/>
      <c r="F59" s="804"/>
      <c r="G59" s="776"/>
      <c r="H59" s="805"/>
      <c r="I59" s="804"/>
      <c r="J59" s="806"/>
      <c r="K59" s="807"/>
      <c r="L59" s="807"/>
      <c r="M59" s="807"/>
      <c r="N59" s="778"/>
      <c r="O59" s="793"/>
      <c r="P59" s="793"/>
      <c r="Q59" s="793"/>
      <c r="R59" s="793"/>
      <c r="S59" s="793"/>
      <c r="T59" s="793"/>
      <c r="U59" s="793"/>
      <c r="V59" s="793"/>
      <c r="W59" s="793"/>
      <c r="X59" s="793"/>
      <c r="Y59" s="793"/>
      <c r="Z59" s="793"/>
      <c r="AA59" s="779"/>
      <c r="AB59" s="779"/>
      <c r="AC59" s="779"/>
      <c r="AD59" s="779"/>
      <c r="AE59" s="781"/>
      <c r="AF59" s="781"/>
      <c r="AG59" s="780"/>
      <c r="AH59" s="780"/>
      <c r="AI59" s="780"/>
      <c r="AJ59" s="780"/>
      <c r="AK59" s="820"/>
      <c r="AL59" s="820"/>
      <c r="AM59" s="820"/>
      <c r="AN59" s="820"/>
      <c r="AO59" s="820"/>
      <c r="AP59" s="820"/>
      <c r="AQ59" s="820"/>
      <c r="AR59" s="820"/>
      <c r="AS59" s="820"/>
      <c r="AT59" s="820"/>
      <c r="AU59" s="820"/>
      <c r="AV59" s="820"/>
      <c r="AW59" s="820"/>
      <c r="AX59" s="820"/>
      <c r="AY59" s="820"/>
      <c r="AZ59" s="820"/>
      <c r="BA59" s="820"/>
      <c r="BB59" s="820"/>
      <c r="BC59" s="820"/>
      <c r="BD59" s="820"/>
      <c r="BE59" s="820"/>
      <c r="BF59" s="820"/>
      <c r="BG59" s="820"/>
    </row>
    <row r="60">
      <c r="A60" s="820"/>
      <c r="B60" s="772"/>
      <c r="C60" s="772"/>
      <c r="D60" s="779"/>
      <c r="E60" s="803"/>
      <c r="F60" s="804"/>
      <c r="G60" s="776"/>
      <c r="H60" s="805"/>
      <c r="I60" s="804"/>
      <c r="J60" s="806"/>
      <c r="K60" s="807"/>
      <c r="L60" s="807"/>
      <c r="M60" s="807"/>
      <c r="N60" s="778"/>
      <c r="O60" s="793"/>
      <c r="P60" s="793"/>
      <c r="Q60" s="793"/>
      <c r="R60" s="793"/>
      <c r="S60" s="793"/>
      <c r="T60" s="793"/>
      <c r="U60" s="793"/>
      <c r="V60" s="793"/>
      <c r="W60" s="793"/>
      <c r="X60" s="793"/>
      <c r="Y60" s="793"/>
      <c r="Z60" s="793"/>
      <c r="AA60" s="779"/>
      <c r="AB60" s="779"/>
      <c r="AC60" s="779"/>
      <c r="AD60" s="779"/>
      <c r="AE60" s="781"/>
      <c r="AF60" s="781"/>
      <c r="AG60" s="780"/>
      <c r="AH60" s="780"/>
      <c r="AI60" s="780"/>
      <c r="AJ60" s="780"/>
      <c r="AK60" s="820"/>
      <c r="AL60" s="820"/>
      <c r="AM60" s="820"/>
      <c r="AN60" s="820"/>
      <c r="AO60" s="820"/>
      <c r="AP60" s="820"/>
      <c r="AQ60" s="820"/>
      <c r="AR60" s="820"/>
      <c r="AS60" s="820"/>
      <c r="AT60" s="820"/>
      <c r="AU60" s="820"/>
      <c r="AV60" s="820"/>
      <c r="AW60" s="820"/>
      <c r="AX60" s="820"/>
      <c r="AY60" s="820"/>
      <c r="AZ60" s="820"/>
      <c r="BA60" s="820"/>
      <c r="BB60" s="820"/>
      <c r="BC60" s="820"/>
      <c r="BD60" s="820"/>
      <c r="BE60" s="820"/>
      <c r="BF60" s="820"/>
      <c r="BG60" s="820"/>
    </row>
    <row r="61">
      <c r="A61" s="820"/>
      <c r="B61" s="772"/>
      <c r="C61" s="772"/>
      <c r="D61" s="779"/>
      <c r="E61" s="803"/>
      <c r="F61" s="804"/>
      <c r="G61" s="776"/>
      <c r="H61" s="805"/>
      <c r="I61" s="804"/>
      <c r="J61" s="806"/>
      <c r="K61" s="807"/>
      <c r="L61" s="807"/>
      <c r="M61" s="807"/>
      <c r="N61" s="778"/>
      <c r="O61" s="793"/>
      <c r="P61" s="793"/>
      <c r="Q61" s="793"/>
      <c r="R61" s="793"/>
      <c r="S61" s="793"/>
      <c r="T61" s="793"/>
      <c r="U61" s="793"/>
      <c r="V61" s="793"/>
      <c r="W61" s="793"/>
      <c r="X61" s="793"/>
      <c r="Y61" s="793"/>
      <c r="Z61" s="793"/>
      <c r="AA61" s="779"/>
      <c r="AB61" s="779"/>
      <c r="AC61" s="779"/>
      <c r="AD61" s="779"/>
      <c r="AE61" s="781"/>
      <c r="AF61" s="781"/>
      <c r="AG61" s="780"/>
      <c r="AH61" s="780"/>
      <c r="AI61" s="780"/>
      <c r="AJ61" s="780"/>
      <c r="AK61" s="820"/>
      <c r="AL61" s="820"/>
      <c r="AM61" s="820"/>
      <c r="AN61" s="820"/>
      <c r="AO61" s="820"/>
      <c r="AP61" s="820"/>
      <c r="AQ61" s="820"/>
      <c r="AR61" s="820"/>
      <c r="AS61" s="820"/>
      <c r="AT61" s="820"/>
      <c r="AU61" s="820"/>
      <c r="AV61" s="820"/>
      <c r="AW61" s="820"/>
      <c r="AX61" s="820"/>
      <c r="AY61" s="820"/>
      <c r="AZ61" s="820"/>
      <c r="BA61" s="820"/>
      <c r="BB61" s="820"/>
      <c r="BC61" s="820"/>
      <c r="BD61" s="820"/>
      <c r="BE61" s="820"/>
      <c r="BF61" s="820"/>
      <c r="BG61" s="820"/>
    </row>
    <row r="62">
      <c r="A62" s="820"/>
      <c r="B62" s="772"/>
      <c r="C62" s="772"/>
      <c r="D62" s="779"/>
      <c r="E62" s="803"/>
      <c r="F62" s="804"/>
      <c r="G62" s="776"/>
      <c r="H62" s="805"/>
      <c r="I62" s="804"/>
      <c r="J62" s="806"/>
      <c r="K62" s="807"/>
      <c r="L62" s="807"/>
      <c r="M62" s="807"/>
      <c r="N62" s="778"/>
      <c r="O62" s="793"/>
      <c r="P62" s="793"/>
      <c r="Q62" s="793"/>
      <c r="R62" s="793"/>
      <c r="S62" s="793"/>
      <c r="T62" s="793"/>
      <c r="U62" s="793"/>
      <c r="V62" s="793"/>
      <c r="W62" s="793"/>
      <c r="X62" s="793"/>
      <c r="Y62" s="793"/>
      <c r="Z62" s="793"/>
      <c r="AA62" s="779"/>
      <c r="AB62" s="779"/>
      <c r="AC62" s="779"/>
      <c r="AD62" s="779"/>
      <c r="AE62" s="781"/>
      <c r="AF62" s="781"/>
      <c r="AG62" s="780"/>
      <c r="AH62" s="780"/>
      <c r="AI62" s="780"/>
      <c r="AJ62" s="780"/>
      <c r="AK62" s="820"/>
      <c r="AL62" s="820"/>
      <c r="AM62" s="820"/>
      <c r="AN62" s="820"/>
      <c r="AO62" s="820"/>
      <c r="AP62" s="820"/>
      <c r="AQ62" s="820"/>
      <c r="AR62" s="820"/>
      <c r="AS62" s="820"/>
      <c r="AT62" s="820"/>
      <c r="AU62" s="820"/>
      <c r="AV62" s="820"/>
      <c r="AW62" s="820"/>
      <c r="AX62" s="820"/>
      <c r="AY62" s="820"/>
      <c r="AZ62" s="820"/>
      <c r="BA62" s="820"/>
      <c r="BB62" s="820"/>
      <c r="BC62" s="820"/>
      <c r="BD62" s="820"/>
      <c r="BE62" s="820"/>
      <c r="BF62" s="820"/>
      <c r="BG62" s="820"/>
    </row>
    <row r="63">
      <c r="A63" s="820"/>
      <c r="B63" s="772"/>
      <c r="C63" s="772"/>
      <c r="D63" s="779"/>
      <c r="E63" s="803"/>
      <c r="F63" s="804"/>
      <c r="G63" s="776"/>
      <c r="H63" s="805"/>
      <c r="I63" s="804"/>
      <c r="J63" s="806"/>
      <c r="K63" s="807"/>
      <c r="L63" s="807"/>
      <c r="M63" s="807"/>
      <c r="N63" s="778"/>
      <c r="O63" s="793"/>
      <c r="P63" s="793"/>
      <c r="Q63" s="793"/>
      <c r="R63" s="793"/>
      <c r="S63" s="793"/>
      <c r="T63" s="793"/>
      <c r="U63" s="793"/>
      <c r="V63" s="793"/>
      <c r="W63" s="793"/>
      <c r="X63" s="793"/>
      <c r="Y63" s="793"/>
      <c r="Z63" s="793"/>
      <c r="AA63" s="779"/>
      <c r="AB63" s="779"/>
      <c r="AC63" s="779"/>
      <c r="AD63" s="779"/>
      <c r="AE63" s="781"/>
      <c r="AF63" s="781"/>
      <c r="AG63" s="780"/>
      <c r="AH63" s="780"/>
      <c r="AI63" s="780"/>
      <c r="AJ63" s="780"/>
      <c r="AK63" s="820"/>
      <c r="AL63" s="820"/>
      <c r="AM63" s="820"/>
      <c r="AN63" s="820"/>
      <c r="AO63" s="820"/>
      <c r="AP63" s="820"/>
      <c r="AQ63" s="820"/>
      <c r="AR63" s="820"/>
      <c r="AS63" s="820"/>
      <c r="AT63" s="820"/>
      <c r="AU63" s="820"/>
      <c r="AV63" s="820"/>
      <c r="AW63" s="820"/>
      <c r="AX63" s="820"/>
      <c r="AY63" s="820"/>
      <c r="AZ63" s="820"/>
      <c r="BA63" s="820"/>
      <c r="BB63" s="820"/>
      <c r="BC63" s="820"/>
      <c r="BD63" s="820"/>
      <c r="BE63" s="820"/>
      <c r="BF63" s="820"/>
      <c r="BG63" s="820"/>
    </row>
    <row r="64">
      <c r="A64" s="782"/>
      <c r="B64" s="772"/>
      <c r="C64" s="772"/>
      <c r="D64" s="779"/>
      <c r="E64" s="803"/>
      <c r="F64" s="804"/>
      <c r="G64" s="776"/>
      <c r="H64" s="805"/>
      <c r="I64" s="804"/>
      <c r="J64" s="806"/>
      <c r="K64" s="807"/>
      <c r="L64" s="807"/>
      <c r="M64" s="807"/>
      <c r="N64" s="778"/>
      <c r="O64" s="793"/>
      <c r="P64" s="793"/>
      <c r="Q64" s="793"/>
      <c r="R64" s="793"/>
      <c r="S64" s="793"/>
      <c r="T64" s="793"/>
      <c r="U64" s="793"/>
      <c r="V64" s="793"/>
      <c r="W64" s="793"/>
      <c r="X64" s="793"/>
      <c r="Y64" s="793"/>
      <c r="Z64" s="793"/>
      <c r="AA64" s="779"/>
      <c r="AB64" s="779"/>
      <c r="AC64" s="779"/>
      <c r="AD64" s="779"/>
      <c r="AE64" s="781"/>
      <c r="AF64" s="781"/>
      <c r="AG64" s="780"/>
      <c r="AH64" s="780"/>
      <c r="AI64" s="780"/>
      <c r="AJ64" s="780"/>
      <c r="AK64" s="782"/>
      <c r="AL64" s="782"/>
      <c r="AM64" s="782"/>
      <c r="AN64" s="782"/>
      <c r="AO64" s="782"/>
      <c r="AP64" s="782"/>
      <c r="AQ64" s="782"/>
      <c r="AR64" s="782"/>
      <c r="AS64" s="782"/>
      <c r="AT64" s="782"/>
      <c r="AU64" s="782"/>
      <c r="AV64" s="782"/>
      <c r="AW64" s="782"/>
      <c r="AX64" s="782"/>
      <c r="AY64" s="782"/>
      <c r="AZ64" s="782"/>
      <c r="BA64" s="782"/>
      <c r="BB64" s="782"/>
      <c r="BC64" s="782"/>
      <c r="BD64" s="782"/>
      <c r="BE64" s="782"/>
      <c r="BF64" s="782"/>
      <c r="BG64" s="782"/>
    </row>
    <row r="65">
      <c r="A65" s="782"/>
      <c r="B65" s="772"/>
      <c r="C65" s="772"/>
      <c r="D65" s="779"/>
      <c r="E65" s="803"/>
      <c r="F65" s="804"/>
      <c r="G65" s="776"/>
      <c r="H65" s="805"/>
      <c r="I65" s="804"/>
      <c r="J65" s="806"/>
      <c r="K65" s="807"/>
      <c r="L65" s="807"/>
      <c r="M65" s="807"/>
      <c r="N65" s="778"/>
      <c r="O65" s="793"/>
      <c r="P65" s="793"/>
      <c r="Q65" s="793"/>
      <c r="R65" s="793"/>
      <c r="S65" s="793"/>
      <c r="T65" s="793"/>
      <c r="U65" s="793"/>
      <c r="V65" s="793"/>
      <c r="W65" s="793"/>
      <c r="X65" s="793"/>
      <c r="Y65" s="793"/>
      <c r="Z65" s="793"/>
      <c r="AA65" s="779"/>
      <c r="AB65" s="779"/>
      <c r="AC65" s="779"/>
      <c r="AD65" s="779"/>
      <c r="AE65" s="781"/>
      <c r="AF65" s="781"/>
      <c r="AG65" s="780"/>
      <c r="AH65" s="780"/>
      <c r="AI65" s="780"/>
      <c r="AJ65" s="780"/>
      <c r="AK65" s="782"/>
      <c r="AL65" s="782"/>
      <c r="AM65" s="782"/>
      <c r="AN65" s="782"/>
      <c r="AO65" s="782"/>
      <c r="AP65" s="782"/>
      <c r="AQ65" s="782"/>
      <c r="AR65" s="782"/>
      <c r="AS65" s="782"/>
      <c r="AT65" s="782"/>
      <c r="AU65" s="782"/>
      <c r="AV65" s="782"/>
      <c r="AW65" s="782"/>
      <c r="AX65" s="782"/>
      <c r="AY65" s="782"/>
      <c r="AZ65" s="782"/>
      <c r="BA65" s="782"/>
      <c r="BB65" s="782"/>
      <c r="BC65" s="782"/>
      <c r="BD65" s="782"/>
      <c r="BE65" s="782"/>
      <c r="BF65" s="782"/>
      <c r="BG65" s="782"/>
    </row>
    <row r="66">
      <c r="A66" s="782"/>
      <c r="B66" s="772"/>
      <c r="C66" s="772"/>
      <c r="D66" s="779"/>
      <c r="E66" s="803"/>
      <c r="F66" s="804"/>
      <c r="G66" s="776"/>
      <c r="H66" s="805"/>
      <c r="I66" s="804"/>
      <c r="J66" s="806"/>
      <c r="K66" s="807"/>
      <c r="L66" s="807"/>
      <c r="M66" s="807"/>
      <c r="N66" s="778"/>
      <c r="O66" s="793"/>
      <c r="P66" s="793"/>
      <c r="Q66" s="793"/>
      <c r="R66" s="793"/>
      <c r="S66" s="793"/>
      <c r="T66" s="793"/>
      <c r="U66" s="793"/>
      <c r="V66" s="793"/>
      <c r="W66" s="793"/>
      <c r="X66" s="793"/>
      <c r="Y66" s="793"/>
      <c r="Z66" s="793"/>
      <c r="AA66" s="779"/>
      <c r="AB66" s="779"/>
      <c r="AC66" s="779"/>
      <c r="AD66" s="779"/>
      <c r="AE66" s="781"/>
      <c r="AF66" s="781"/>
      <c r="AG66" s="780"/>
      <c r="AH66" s="780"/>
      <c r="AI66" s="780"/>
      <c r="AJ66" s="780"/>
      <c r="AK66" s="782"/>
      <c r="AL66" s="782"/>
      <c r="AM66" s="782"/>
      <c r="AN66" s="782"/>
      <c r="AO66" s="782"/>
      <c r="AP66" s="782"/>
      <c r="AQ66" s="782"/>
      <c r="AR66" s="782"/>
      <c r="AS66" s="782"/>
      <c r="AT66" s="782"/>
      <c r="AU66" s="782"/>
      <c r="AV66" s="782"/>
      <c r="AW66" s="782"/>
      <c r="AX66" s="782"/>
      <c r="AY66" s="782"/>
      <c r="AZ66" s="782"/>
      <c r="BA66" s="782"/>
      <c r="BB66" s="782"/>
      <c r="BC66" s="782"/>
      <c r="BD66" s="782"/>
      <c r="BE66" s="782"/>
      <c r="BF66" s="782"/>
      <c r="BG66" s="782"/>
    </row>
    <row r="67">
      <c r="A67" s="782"/>
      <c r="B67" s="772"/>
      <c r="C67" s="772"/>
      <c r="D67" s="779"/>
      <c r="E67" s="803"/>
      <c r="F67" s="804"/>
      <c r="G67" s="776"/>
      <c r="H67" s="805"/>
      <c r="I67" s="804"/>
      <c r="J67" s="806"/>
      <c r="K67" s="807"/>
      <c r="L67" s="807"/>
      <c r="M67" s="807"/>
      <c r="N67" s="778"/>
      <c r="O67" s="793"/>
      <c r="P67" s="793"/>
      <c r="Q67" s="793"/>
      <c r="R67" s="793"/>
      <c r="S67" s="793"/>
      <c r="T67" s="793"/>
      <c r="U67" s="793"/>
      <c r="V67" s="793"/>
      <c r="W67" s="793"/>
      <c r="X67" s="793"/>
      <c r="Y67" s="793"/>
      <c r="Z67" s="793"/>
      <c r="AA67" s="779"/>
      <c r="AB67" s="779"/>
      <c r="AC67" s="779"/>
      <c r="AD67" s="779"/>
      <c r="AE67" s="781"/>
      <c r="AF67" s="781"/>
      <c r="AG67" s="780"/>
      <c r="AH67" s="780"/>
      <c r="AI67" s="780"/>
      <c r="AJ67" s="780"/>
      <c r="AK67" s="782"/>
      <c r="AL67" s="782"/>
      <c r="AM67" s="782"/>
      <c r="AN67" s="782"/>
      <c r="AO67" s="782"/>
      <c r="AP67" s="782"/>
      <c r="AQ67" s="782"/>
      <c r="AR67" s="782"/>
      <c r="AS67" s="782"/>
      <c r="AT67" s="782"/>
      <c r="AU67" s="782"/>
      <c r="AV67" s="782"/>
      <c r="AW67" s="782"/>
      <c r="AX67" s="782"/>
      <c r="AY67" s="782"/>
      <c r="AZ67" s="782"/>
      <c r="BA67" s="782"/>
      <c r="BB67" s="782"/>
      <c r="BC67" s="782"/>
      <c r="BD67" s="782"/>
      <c r="BE67" s="782"/>
      <c r="BF67" s="782"/>
      <c r="BG67" s="782"/>
    </row>
    <row r="68">
      <c r="A68" s="782"/>
      <c r="B68" s="772"/>
      <c r="C68" s="772"/>
      <c r="D68" s="779"/>
      <c r="E68" s="803"/>
      <c r="F68" s="804"/>
      <c r="G68" s="776"/>
      <c r="H68" s="805"/>
      <c r="I68" s="804"/>
      <c r="J68" s="806"/>
      <c r="K68" s="807"/>
      <c r="L68" s="807"/>
      <c r="M68" s="807"/>
      <c r="N68" s="778"/>
      <c r="O68" s="793"/>
      <c r="P68" s="793"/>
      <c r="Q68" s="793"/>
      <c r="R68" s="793"/>
      <c r="S68" s="793"/>
      <c r="T68" s="793"/>
      <c r="U68" s="793"/>
      <c r="V68" s="793"/>
      <c r="W68" s="793"/>
      <c r="X68" s="793"/>
      <c r="Y68" s="793"/>
      <c r="Z68" s="793"/>
      <c r="AA68" s="779"/>
      <c r="AB68" s="779"/>
      <c r="AC68" s="779"/>
      <c r="AD68" s="779"/>
      <c r="AE68" s="781"/>
      <c r="AF68" s="781"/>
      <c r="AG68" s="780"/>
      <c r="AH68" s="780"/>
      <c r="AI68" s="780"/>
      <c r="AJ68" s="780"/>
      <c r="AK68" s="782"/>
      <c r="AL68" s="782"/>
      <c r="AM68" s="782"/>
      <c r="AN68" s="782"/>
      <c r="AO68" s="782"/>
      <c r="AP68" s="782"/>
      <c r="AQ68" s="782"/>
      <c r="AR68" s="782"/>
      <c r="AS68" s="782"/>
      <c r="AT68" s="782"/>
      <c r="AU68" s="782"/>
      <c r="AV68" s="782"/>
      <c r="AW68" s="782"/>
      <c r="AX68" s="782"/>
      <c r="AY68" s="782"/>
      <c r="AZ68" s="782"/>
      <c r="BA68" s="782"/>
      <c r="BB68" s="782"/>
      <c r="BC68" s="782"/>
      <c r="BD68" s="782"/>
      <c r="BE68" s="782"/>
      <c r="BF68" s="782"/>
      <c r="BG68" s="782"/>
    </row>
    <row r="69">
      <c r="A69" s="782"/>
      <c r="B69" s="772"/>
      <c r="C69" s="772"/>
      <c r="D69" s="779"/>
      <c r="E69" s="803"/>
      <c r="F69" s="804"/>
      <c r="G69" s="776"/>
      <c r="H69" s="805"/>
      <c r="I69" s="804"/>
      <c r="J69" s="806"/>
      <c r="K69" s="807"/>
      <c r="L69" s="807"/>
      <c r="M69" s="807"/>
      <c r="N69" s="778"/>
      <c r="O69" s="793"/>
      <c r="P69" s="793"/>
      <c r="Q69" s="793"/>
      <c r="R69" s="793"/>
      <c r="S69" s="793"/>
      <c r="T69" s="793"/>
      <c r="U69" s="793"/>
      <c r="V69" s="793"/>
      <c r="W69" s="793"/>
      <c r="X69" s="793"/>
      <c r="Y69" s="793"/>
      <c r="Z69" s="793"/>
      <c r="AA69" s="779"/>
      <c r="AB69" s="779"/>
      <c r="AC69" s="779"/>
      <c r="AD69" s="779"/>
      <c r="AE69" s="781"/>
      <c r="AF69" s="781"/>
      <c r="AG69" s="780"/>
      <c r="AH69" s="780"/>
      <c r="AI69" s="780"/>
      <c r="AJ69" s="780"/>
      <c r="AK69" s="782"/>
      <c r="AL69" s="782"/>
      <c r="AM69" s="782"/>
      <c r="AN69" s="782"/>
      <c r="AO69" s="782"/>
      <c r="AP69" s="782"/>
      <c r="AQ69" s="782"/>
      <c r="AR69" s="782"/>
      <c r="AS69" s="782"/>
      <c r="AT69" s="782"/>
      <c r="AU69" s="782"/>
      <c r="AV69" s="782"/>
      <c r="AW69" s="782"/>
      <c r="AX69" s="782"/>
      <c r="AY69" s="782"/>
      <c r="AZ69" s="782"/>
      <c r="BA69" s="782"/>
      <c r="BB69" s="782"/>
      <c r="BC69" s="782"/>
      <c r="BD69" s="782"/>
      <c r="BE69" s="782"/>
      <c r="BF69" s="782"/>
      <c r="BG69" s="782"/>
    </row>
    <row r="70">
      <c r="A70" s="782"/>
      <c r="B70" s="772"/>
      <c r="C70" s="772"/>
      <c r="D70" s="779"/>
      <c r="E70" s="803"/>
      <c r="F70" s="804"/>
      <c r="G70" s="776"/>
      <c r="H70" s="805"/>
      <c r="I70" s="804"/>
      <c r="J70" s="806"/>
      <c r="K70" s="807"/>
      <c r="L70" s="807"/>
      <c r="M70" s="807"/>
      <c r="N70" s="778"/>
      <c r="O70" s="793"/>
      <c r="P70" s="793"/>
      <c r="Q70" s="793"/>
      <c r="R70" s="793"/>
      <c r="S70" s="793"/>
      <c r="T70" s="793"/>
      <c r="U70" s="793"/>
      <c r="V70" s="793"/>
      <c r="W70" s="793"/>
      <c r="X70" s="793"/>
      <c r="Y70" s="793"/>
      <c r="Z70" s="793"/>
      <c r="AA70" s="779"/>
      <c r="AB70" s="779"/>
      <c r="AC70" s="779"/>
      <c r="AD70" s="779"/>
      <c r="AE70" s="781"/>
      <c r="AF70" s="781"/>
      <c r="AG70" s="780"/>
      <c r="AH70" s="780"/>
      <c r="AI70" s="780"/>
      <c r="AJ70" s="780"/>
      <c r="AK70" s="782"/>
      <c r="AL70" s="782"/>
      <c r="AM70" s="782"/>
      <c r="AN70" s="782"/>
      <c r="AO70" s="782"/>
      <c r="AP70" s="782"/>
      <c r="AQ70" s="782"/>
      <c r="AR70" s="782"/>
      <c r="AS70" s="782"/>
      <c r="AT70" s="782"/>
      <c r="AU70" s="782"/>
      <c r="AV70" s="782"/>
      <c r="AW70" s="782"/>
      <c r="AX70" s="782"/>
      <c r="AY70" s="782"/>
      <c r="AZ70" s="782"/>
      <c r="BA70" s="782"/>
      <c r="BB70" s="782"/>
      <c r="BC70" s="782"/>
      <c r="BD70" s="782"/>
      <c r="BE70" s="782"/>
      <c r="BF70" s="782"/>
      <c r="BG70" s="782"/>
    </row>
    <row r="71">
      <c r="A71" s="782"/>
      <c r="B71" s="772"/>
      <c r="C71" s="772"/>
      <c r="D71" s="779"/>
      <c r="E71" s="803"/>
      <c r="F71" s="804"/>
      <c r="G71" s="776"/>
      <c r="H71" s="805"/>
      <c r="I71" s="804"/>
      <c r="J71" s="806"/>
      <c r="K71" s="807"/>
      <c r="L71" s="807"/>
      <c r="M71" s="807"/>
      <c r="N71" s="778"/>
      <c r="O71" s="793"/>
      <c r="P71" s="793"/>
      <c r="Q71" s="793"/>
      <c r="R71" s="793"/>
      <c r="S71" s="793"/>
      <c r="T71" s="793"/>
      <c r="U71" s="793"/>
      <c r="V71" s="793"/>
      <c r="W71" s="793"/>
      <c r="X71" s="793"/>
      <c r="Y71" s="793"/>
      <c r="Z71" s="793"/>
      <c r="AA71" s="779"/>
      <c r="AB71" s="779"/>
      <c r="AC71" s="779"/>
      <c r="AD71" s="779"/>
      <c r="AE71" s="781"/>
      <c r="AF71" s="781"/>
      <c r="AG71" s="780"/>
      <c r="AH71" s="780"/>
      <c r="AI71" s="780"/>
      <c r="AJ71" s="780"/>
      <c r="AK71" s="782"/>
      <c r="AL71" s="782"/>
      <c r="AM71" s="782"/>
      <c r="AN71" s="782"/>
      <c r="AO71" s="782"/>
      <c r="AP71" s="782"/>
      <c r="AQ71" s="782"/>
      <c r="AR71" s="782"/>
      <c r="AS71" s="782"/>
      <c r="AT71" s="782"/>
      <c r="AU71" s="782"/>
      <c r="AV71" s="782"/>
      <c r="AW71" s="782"/>
      <c r="AX71" s="782"/>
      <c r="AY71" s="782"/>
      <c r="AZ71" s="782"/>
      <c r="BA71" s="782"/>
      <c r="BB71" s="782"/>
      <c r="BC71" s="782"/>
      <c r="BD71" s="782"/>
      <c r="BE71" s="782"/>
      <c r="BF71" s="782"/>
      <c r="BG71" s="782"/>
    </row>
    <row r="72">
      <c r="A72" s="782"/>
      <c r="B72" s="772"/>
      <c r="C72" s="772"/>
      <c r="D72" s="779"/>
      <c r="E72" s="803"/>
      <c r="F72" s="804"/>
      <c r="G72" s="776"/>
      <c r="H72" s="805"/>
      <c r="I72" s="804"/>
      <c r="J72" s="806"/>
      <c r="K72" s="807"/>
      <c r="L72" s="807"/>
      <c r="M72" s="807"/>
      <c r="N72" s="778"/>
      <c r="O72" s="793"/>
      <c r="P72" s="793"/>
      <c r="Q72" s="793"/>
      <c r="R72" s="793"/>
      <c r="S72" s="793"/>
      <c r="T72" s="793"/>
      <c r="U72" s="793"/>
      <c r="V72" s="793"/>
      <c r="W72" s="793"/>
      <c r="X72" s="793"/>
      <c r="Y72" s="793"/>
      <c r="Z72" s="793"/>
      <c r="AA72" s="779"/>
      <c r="AB72" s="779"/>
      <c r="AC72" s="779"/>
      <c r="AD72" s="779"/>
      <c r="AE72" s="781"/>
      <c r="AF72" s="781"/>
      <c r="AG72" s="780"/>
      <c r="AH72" s="780"/>
      <c r="AI72" s="780"/>
      <c r="AJ72" s="780"/>
      <c r="AK72" s="782"/>
      <c r="AL72" s="782"/>
      <c r="AM72" s="782"/>
      <c r="AN72" s="782"/>
      <c r="AO72" s="782"/>
      <c r="AP72" s="782"/>
      <c r="AQ72" s="782"/>
      <c r="AR72" s="782"/>
      <c r="AS72" s="782"/>
      <c r="AT72" s="782"/>
      <c r="AU72" s="782"/>
      <c r="AV72" s="782"/>
      <c r="AW72" s="782"/>
      <c r="AX72" s="782"/>
      <c r="AY72" s="782"/>
      <c r="AZ72" s="782"/>
      <c r="BA72" s="782"/>
      <c r="BB72" s="782"/>
      <c r="BC72" s="782"/>
      <c r="BD72" s="782"/>
      <c r="BE72" s="782"/>
      <c r="BF72" s="782"/>
      <c r="BG72" s="782"/>
    </row>
    <row r="73">
      <c r="A73" s="782"/>
      <c r="B73" s="772"/>
      <c r="C73" s="772"/>
      <c r="D73" s="779"/>
      <c r="E73" s="803"/>
      <c r="F73" s="804"/>
      <c r="G73" s="776"/>
      <c r="H73" s="805"/>
      <c r="I73" s="804"/>
      <c r="J73" s="806"/>
      <c r="K73" s="807"/>
      <c r="L73" s="807"/>
      <c r="M73" s="807"/>
      <c r="N73" s="778"/>
      <c r="O73" s="793"/>
      <c r="P73" s="793"/>
      <c r="Q73" s="793"/>
      <c r="R73" s="793"/>
      <c r="S73" s="793"/>
      <c r="T73" s="793"/>
      <c r="U73" s="793"/>
      <c r="V73" s="793"/>
      <c r="W73" s="793"/>
      <c r="X73" s="793"/>
      <c r="Y73" s="793"/>
      <c r="Z73" s="793"/>
      <c r="AA73" s="779"/>
      <c r="AB73" s="779"/>
      <c r="AC73" s="779"/>
      <c r="AD73" s="779"/>
      <c r="AE73" s="781"/>
      <c r="AF73" s="781"/>
      <c r="AG73" s="780"/>
      <c r="AH73" s="780"/>
      <c r="AI73" s="780"/>
      <c r="AJ73" s="780"/>
      <c r="AK73" s="782"/>
      <c r="AL73" s="782"/>
      <c r="AM73" s="782"/>
      <c r="AN73" s="782"/>
      <c r="AO73" s="782"/>
      <c r="AP73" s="782"/>
      <c r="AQ73" s="782"/>
      <c r="AR73" s="782"/>
      <c r="AS73" s="782"/>
      <c r="AT73" s="782"/>
      <c r="AU73" s="782"/>
      <c r="AV73" s="782"/>
      <c r="AW73" s="782"/>
      <c r="AX73" s="782"/>
      <c r="AY73" s="782"/>
      <c r="AZ73" s="782"/>
      <c r="BA73" s="782"/>
      <c r="BB73" s="782"/>
      <c r="BC73" s="782"/>
      <c r="BD73" s="782"/>
      <c r="BE73" s="782"/>
      <c r="BF73" s="782"/>
      <c r="BG73" s="782"/>
    </row>
    <row r="74">
      <c r="A74" s="782"/>
      <c r="B74" s="772"/>
      <c r="C74" s="772"/>
      <c r="D74" s="779"/>
      <c r="E74" s="803"/>
      <c r="F74" s="804"/>
      <c r="G74" s="776"/>
      <c r="H74" s="805"/>
      <c r="I74" s="804"/>
      <c r="J74" s="806"/>
      <c r="K74" s="807"/>
      <c r="L74" s="807"/>
      <c r="M74" s="807"/>
      <c r="N74" s="778"/>
      <c r="O74" s="793"/>
      <c r="P74" s="793"/>
      <c r="Q74" s="793"/>
      <c r="R74" s="793"/>
      <c r="S74" s="793"/>
      <c r="T74" s="793"/>
      <c r="U74" s="793"/>
      <c r="V74" s="793"/>
      <c r="W74" s="793"/>
      <c r="X74" s="793"/>
      <c r="Y74" s="793"/>
      <c r="Z74" s="793"/>
      <c r="AA74" s="779"/>
      <c r="AB74" s="779"/>
      <c r="AC74" s="779"/>
      <c r="AD74" s="779"/>
      <c r="AE74" s="781"/>
      <c r="AF74" s="781"/>
      <c r="AG74" s="780"/>
      <c r="AH74" s="780"/>
      <c r="AI74" s="780"/>
      <c r="AJ74" s="780"/>
      <c r="AK74" s="782"/>
      <c r="AL74" s="782"/>
      <c r="AM74" s="782"/>
      <c r="AN74" s="782"/>
      <c r="AO74" s="782"/>
      <c r="AP74" s="782"/>
      <c r="AQ74" s="782"/>
      <c r="AR74" s="782"/>
      <c r="AS74" s="782"/>
      <c r="AT74" s="782"/>
      <c r="AU74" s="782"/>
      <c r="AV74" s="782"/>
      <c r="AW74" s="782"/>
      <c r="AX74" s="782"/>
      <c r="AY74" s="782"/>
      <c r="AZ74" s="782"/>
      <c r="BA74" s="782"/>
      <c r="BB74" s="782"/>
      <c r="BC74" s="782"/>
      <c r="BD74" s="782"/>
      <c r="BE74" s="782"/>
      <c r="BF74" s="782"/>
      <c r="BG74" s="782"/>
    </row>
    <row r="75">
      <c r="A75" s="782"/>
      <c r="B75" s="772"/>
      <c r="C75" s="772"/>
      <c r="D75" s="779"/>
      <c r="E75" s="803"/>
      <c r="F75" s="804"/>
      <c r="G75" s="776"/>
      <c r="H75" s="805"/>
      <c r="I75" s="804"/>
      <c r="J75" s="806"/>
      <c r="K75" s="807"/>
      <c r="L75" s="807"/>
      <c r="M75" s="807"/>
      <c r="N75" s="778"/>
      <c r="O75" s="793"/>
      <c r="P75" s="793"/>
      <c r="Q75" s="793"/>
      <c r="R75" s="793"/>
      <c r="S75" s="793"/>
      <c r="T75" s="793"/>
      <c r="U75" s="793"/>
      <c r="V75" s="793"/>
      <c r="W75" s="793"/>
      <c r="X75" s="793"/>
      <c r="Y75" s="793"/>
      <c r="Z75" s="793"/>
      <c r="AA75" s="779"/>
      <c r="AB75" s="779"/>
      <c r="AC75" s="779"/>
      <c r="AD75" s="779"/>
      <c r="AE75" s="781"/>
      <c r="AF75" s="781"/>
      <c r="AG75" s="780"/>
      <c r="AH75" s="780"/>
      <c r="AI75" s="780"/>
      <c r="AJ75" s="780"/>
      <c r="AK75" s="782"/>
      <c r="AL75" s="782"/>
      <c r="AM75" s="782"/>
      <c r="AN75" s="782"/>
      <c r="AO75" s="782"/>
      <c r="AP75" s="782"/>
      <c r="AQ75" s="782"/>
      <c r="AR75" s="782"/>
      <c r="AS75" s="782"/>
      <c r="AT75" s="782"/>
      <c r="AU75" s="782"/>
      <c r="AV75" s="782"/>
      <c r="AW75" s="782"/>
      <c r="AX75" s="782"/>
      <c r="AY75" s="782"/>
      <c r="AZ75" s="782"/>
      <c r="BA75" s="782"/>
      <c r="BB75" s="782"/>
      <c r="BC75" s="782"/>
      <c r="BD75" s="782"/>
      <c r="BE75" s="782"/>
      <c r="BF75" s="782"/>
      <c r="BG75" s="782"/>
    </row>
    <row r="76">
      <c r="A76" s="782"/>
      <c r="B76" s="772"/>
      <c r="C76" s="772"/>
      <c r="D76" s="779"/>
      <c r="E76" s="803"/>
      <c r="F76" s="804"/>
      <c r="G76" s="776"/>
      <c r="H76" s="805"/>
      <c r="I76" s="804"/>
      <c r="J76" s="806"/>
      <c r="K76" s="807"/>
      <c r="L76" s="807"/>
      <c r="M76" s="807"/>
      <c r="N76" s="778"/>
      <c r="O76" s="793"/>
      <c r="P76" s="793"/>
      <c r="Q76" s="793"/>
      <c r="R76" s="793"/>
      <c r="S76" s="793"/>
      <c r="T76" s="793"/>
      <c r="U76" s="793"/>
      <c r="V76" s="793"/>
      <c r="W76" s="793"/>
      <c r="X76" s="793"/>
      <c r="Y76" s="793"/>
      <c r="Z76" s="793"/>
      <c r="AA76" s="779"/>
      <c r="AB76" s="779"/>
      <c r="AC76" s="779"/>
      <c r="AD76" s="779"/>
      <c r="AE76" s="781"/>
      <c r="AF76" s="781"/>
      <c r="AG76" s="780"/>
      <c r="AH76" s="780"/>
      <c r="AI76" s="780"/>
      <c r="AJ76" s="780"/>
      <c r="AK76" s="782"/>
      <c r="AL76" s="782"/>
      <c r="AM76" s="782"/>
      <c r="AN76" s="782"/>
      <c r="AO76" s="782"/>
      <c r="AP76" s="782"/>
      <c r="AQ76" s="782"/>
      <c r="AR76" s="782"/>
      <c r="AS76" s="782"/>
      <c r="AT76" s="782"/>
      <c r="AU76" s="782"/>
      <c r="AV76" s="782"/>
      <c r="AW76" s="782"/>
      <c r="AX76" s="782"/>
      <c r="AY76" s="782"/>
      <c r="AZ76" s="782"/>
      <c r="BA76" s="782"/>
      <c r="BB76" s="782"/>
      <c r="BC76" s="782"/>
      <c r="BD76" s="782"/>
      <c r="BE76" s="782"/>
      <c r="BF76" s="782"/>
      <c r="BG76" s="782"/>
    </row>
    <row r="77">
      <c r="A77" s="782"/>
      <c r="B77" s="772"/>
      <c r="C77" s="772"/>
      <c r="D77" s="779"/>
      <c r="E77" s="803"/>
      <c r="F77" s="804"/>
      <c r="G77" s="776"/>
      <c r="H77" s="805"/>
      <c r="I77" s="804"/>
      <c r="J77" s="806"/>
      <c r="K77" s="807"/>
      <c r="L77" s="807"/>
      <c r="M77" s="807"/>
      <c r="N77" s="778"/>
      <c r="O77" s="793"/>
      <c r="P77" s="793"/>
      <c r="Q77" s="793"/>
      <c r="R77" s="793"/>
      <c r="S77" s="793"/>
      <c r="T77" s="793"/>
      <c r="U77" s="793"/>
      <c r="V77" s="793"/>
      <c r="W77" s="793"/>
      <c r="X77" s="793"/>
      <c r="Y77" s="793"/>
      <c r="Z77" s="793"/>
      <c r="AA77" s="779"/>
      <c r="AB77" s="779"/>
      <c r="AC77" s="779"/>
      <c r="AD77" s="779"/>
      <c r="AE77" s="781"/>
      <c r="AF77" s="781"/>
      <c r="AG77" s="780"/>
      <c r="AH77" s="780"/>
      <c r="AI77" s="780"/>
      <c r="AJ77" s="780"/>
      <c r="AK77" s="782"/>
      <c r="AL77" s="782"/>
      <c r="AM77" s="782"/>
      <c r="AN77" s="782"/>
      <c r="AO77" s="782"/>
      <c r="AP77" s="782"/>
      <c r="AQ77" s="782"/>
      <c r="AR77" s="782"/>
      <c r="AS77" s="782"/>
      <c r="AT77" s="782"/>
      <c r="AU77" s="782"/>
      <c r="AV77" s="782"/>
      <c r="AW77" s="782"/>
      <c r="AX77" s="782"/>
      <c r="AY77" s="782"/>
      <c r="AZ77" s="782"/>
      <c r="BA77" s="782"/>
      <c r="BB77" s="782"/>
      <c r="BC77" s="782"/>
      <c r="BD77" s="782"/>
      <c r="BE77" s="782"/>
      <c r="BF77" s="782"/>
      <c r="BG77" s="782"/>
    </row>
    <row r="78">
      <c r="A78" s="782"/>
      <c r="B78" s="772"/>
      <c r="C78" s="772"/>
      <c r="D78" s="779"/>
      <c r="E78" s="803"/>
      <c r="F78" s="804"/>
      <c r="G78" s="776"/>
      <c r="H78" s="805"/>
      <c r="I78" s="804"/>
      <c r="J78" s="806"/>
      <c r="K78" s="807"/>
      <c r="L78" s="807"/>
      <c r="M78" s="807"/>
      <c r="N78" s="778"/>
      <c r="O78" s="793"/>
      <c r="P78" s="793"/>
      <c r="Q78" s="793"/>
      <c r="R78" s="793"/>
      <c r="S78" s="793"/>
      <c r="T78" s="793"/>
      <c r="U78" s="793"/>
      <c r="V78" s="793"/>
      <c r="W78" s="793"/>
      <c r="X78" s="793"/>
      <c r="Y78" s="793"/>
      <c r="Z78" s="793"/>
      <c r="AA78" s="779"/>
      <c r="AB78" s="779"/>
      <c r="AC78" s="779"/>
      <c r="AD78" s="779"/>
      <c r="AE78" s="781"/>
      <c r="AF78" s="781"/>
      <c r="AG78" s="780"/>
      <c r="AH78" s="780"/>
      <c r="AI78" s="780"/>
      <c r="AJ78" s="780"/>
      <c r="AK78" s="782"/>
      <c r="AL78" s="782"/>
      <c r="AM78" s="782"/>
      <c r="AN78" s="782"/>
      <c r="AO78" s="782"/>
      <c r="AP78" s="782"/>
      <c r="AQ78" s="782"/>
      <c r="AR78" s="782"/>
      <c r="AS78" s="782"/>
      <c r="AT78" s="782"/>
      <c r="AU78" s="782"/>
      <c r="AV78" s="782"/>
      <c r="AW78" s="782"/>
      <c r="AX78" s="782"/>
      <c r="AY78" s="782"/>
      <c r="AZ78" s="782"/>
      <c r="BA78" s="782"/>
      <c r="BB78" s="782"/>
      <c r="BC78" s="782"/>
      <c r="BD78" s="782"/>
      <c r="BE78" s="782"/>
      <c r="BF78" s="782"/>
      <c r="BG78" s="782"/>
    </row>
    <row r="79">
      <c r="A79" s="782"/>
      <c r="B79" s="772"/>
      <c r="C79" s="772"/>
      <c r="D79" s="779"/>
      <c r="E79" s="803"/>
      <c r="F79" s="804"/>
      <c r="G79" s="776"/>
      <c r="H79" s="805"/>
      <c r="I79" s="804"/>
      <c r="J79" s="806"/>
      <c r="K79" s="807"/>
      <c r="L79" s="807"/>
      <c r="M79" s="807"/>
      <c r="N79" s="778"/>
      <c r="O79" s="793"/>
      <c r="P79" s="793"/>
      <c r="Q79" s="793"/>
      <c r="R79" s="793"/>
      <c r="S79" s="793"/>
      <c r="T79" s="793"/>
      <c r="U79" s="793"/>
      <c r="V79" s="793"/>
      <c r="W79" s="793"/>
      <c r="X79" s="793"/>
      <c r="Y79" s="793"/>
      <c r="Z79" s="793"/>
      <c r="AA79" s="779"/>
      <c r="AB79" s="779"/>
      <c r="AC79" s="779"/>
      <c r="AD79" s="779"/>
      <c r="AE79" s="781"/>
      <c r="AF79" s="781"/>
      <c r="AG79" s="780"/>
      <c r="AH79" s="780"/>
      <c r="AI79" s="780"/>
      <c r="AJ79" s="780"/>
      <c r="AK79" s="782"/>
      <c r="AL79" s="782"/>
      <c r="AM79" s="782"/>
      <c r="AN79" s="782"/>
      <c r="AO79" s="782"/>
      <c r="AP79" s="782"/>
      <c r="AQ79" s="782"/>
      <c r="AR79" s="782"/>
      <c r="AS79" s="782"/>
      <c r="AT79" s="782"/>
      <c r="AU79" s="782"/>
      <c r="AV79" s="782"/>
      <c r="AW79" s="782"/>
      <c r="AX79" s="782"/>
      <c r="AY79" s="782"/>
      <c r="AZ79" s="782"/>
      <c r="BA79" s="782"/>
      <c r="BB79" s="782"/>
      <c r="BC79" s="782"/>
      <c r="BD79" s="782"/>
      <c r="BE79" s="782"/>
      <c r="BF79" s="782"/>
      <c r="BG79" s="782"/>
    </row>
    <row r="80">
      <c r="A80" s="782"/>
      <c r="B80" s="772"/>
      <c r="C80" s="772"/>
      <c r="D80" s="779"/>
      <c r="E80" s="803"/>
      <c r="F80" s="804"/>
      <c r="G80" s="776"/>
      <c r="H80" s="805"/>
      <c r="I80" s="804"/>
      <c r="J80" s="806"/>
      <c r="K80" s="807"/>
      <c r="L80" s="807"/>
      <c r="M80" s="807"/>
      <c r="N80" s="778"/>
      <c r="O80" s="793"/>
      <c r="P80" s="793"/>
      <c r="Q80" s="793"/>
      <c r="R80" s="793"/>
      <c r="S80" s="793"/>
      <c r="T80" s="793"/>
      <c r="U80" s="793"/>
      <c r="V80" s="793"/>
      <c r="W80" s="793"/>
      <c r="X80" s="793"/>
      <c r="Y80" s="793"/>
      <c r="Z80" s="793"/>
      <c r="AA80" s="779"/>
      <c r="AB80" s="779"/>
      <c r="AC80" s="779"/>
      <c r="AD80" s="779"/>
      <c r="AE80" s="781"/>
      <c r="AF80" s="781"/>
      <c r="AG80" s="780"/>
      <c r="AH80" s="780"/>
      <c r="AI80" s="780"/>
      <c r="AJ80" s="780"/>
      <c r="AK80" s="782"/>
      <c r="AL80" s="782"/>
      <c r="AM80" s="782"/>
      <c r="AN80" s="782"/>
      <c r="AO80" s="782"/>
      <c r="AP80" s="782"/>
      <c r="AQ80" s="782"/>
      <c r="AR80" s="782"/>
      <c r="AS80" s="782"/>
      <c r="AT80" s="782"/>
      <c r="AU80" s="782"/>
      <c r="AV80" s="782"/>
      <c r="AW80" s="782"/>
      <c r="AX80" s="782"/>
      <c r="AY80" s="782"/>
      <c r="AZ80" s="782"/>
      <c r="BA80" s="782"/>
      <c r="BB80" s="782"/>
      <c r="BC80" s="782"/>
      <c r="BD80" s="782"/>
      <c r="BE80" s="782"/>
      <c r="BF80" s="782"/>
      <c r="BG80" s="782"/>
    </row>
    <row r="81">
      <c r="A81" s="782"/>
      <c r="B81" s="772"/>
      <c r="C81" s="772"/>
      <c r="D81" s="779"/>
      <c r="E81" s="803"/>
      <c r="F81" s="804"/>
      <c r="G81" s="776"/>
      <c r="H81" s="805"/>
      <c r="I81" s="804"/>
      <c r="J81" s="806"/>
      <c r="K81" s="807"/>
      <c r="L81" s="807"/>
      <c r="M81" s="807"/>
      <c r="N81" s="778"/>
      <c r="O81" s="793"/>
      <c r="P81" s="793"/>
      <c r="Q81" s="793"/>
      <c r="R81" s="793"/>
      <c r="S81" s="793"/>
      <c r="T81" s="793"/>
      <c r="U81" s="793"/>
      <c r="V81" s="793"/>
      <c r="W81" s="793"/>
      <c r="X81" s="793"/>
      <c r="Y81" s="793"/>
      <c r="Z81" s="793"/>
      <c r="AA81" s="779"/>
      <c r="AB81" s="779"/>
      <c r="AC81" s="779"/>
      <c r="AD81" s="779"/>
      <c r="AE81" s="781"/>
      <c r="AF81" s="781"/>
      <c r="AG81" s="780"/>
      <c r="AH81" s="780"/>
      <c r="AI81" s="780"/>
      <c r="AJ81" s="780"/>
      <c r="AK81" s="782"/>
      <c r="AL81" s="782"/>
      <c r="AM81" s="782"/>
      <c r="AN81" s="782"/>
      <c r="AO81" s="782"/>
      <c r="AP81" s="782"/>
      <c r="AQ81" s="782"/>
      <c r="AR81" s="782"/>
      <c r="AS81" s="782"/>
      <c r="AT81" s="782"/>
      <c r="AU81" s="782"/>
      <c r="AV81" s="782"/>
      <c r="AW81" s="782"/>
      <c r="AX81" s="782"/>
      <c r="AY81" s="782"/>
      <c r="AZ81" s="782"/>
      <c r="BA81" s="782"/>
      <c r="BB81" s="782"/>
      <c r="BC81" s="782"/>
      <c r="BD81" s="782"/>
      <c r="BE81" s="782"/>
      <c r="BF81" s="782"/>
      <c r="BG81" s="782"/>
    </row>
    <row r="82">
      <c r="A82" s="782"/>
      <c r="B82" s="772"/>
      <c r="C82" s="772"/>
      <c r="D82" s="779"/>
      <c r="E82" s="803"/>
      <c r="F82" s="804"/>
      <c r="G82" s="776"/>
      <c r="H82" s="805"/>
      <c r="I82" s="804"/>
      <c r="J82" s="806"/>
      <c r="K82" s="807"/>
      <c r="L82" s="807"/>
      <c r="M82" s="807"/>
      <c r="N82" s="778"/>
      <c r="O82" s="793"/>
      <c r="P82" s="793"/>
      <c r="Q82" s="793"/>
      <c r="R82" s="793"/>
      <c r="S82" s="793"/>
      <c r="T82" s="793"/>
      <c r="U82" s="793"/>
      <c r="V82" s="793"/>
      <c r="W82" s="793"/>
      <c r="X82" s="793"/>
      <c r="Y82" s="793"/>
      <c r="Z82" s="793"/>
      <c r="AA82" s="779"/>
      <c r="AB82" s="779"/>
      <c r="AC82" s="779"/>
      <c r="AD82" s="779"/>
      <c r="AE82" s="781"/>
      <c r="AF82" s="781"/>
      <c r="AG82" s="780"/>
      <c r="AH82" s="780"/>
      <c r="AI82" s="780"/>
      <c r="AJ82" s="780"/>
      <c r="AK82" s="782"/>
      <c r="AL82" s="782"/>
      <c r="AM82" s="782"/>
      <c r="AN82" s="782"/>
      <c r="AO82" s="782"/>
      <c r="AP82" s="782"/>
      <c r="AQ82" s="782"/>
      <c r="AR82" s="782"/>
      <c r="AS82" s="782"/>
      <c r="AT82" s="782"/>
      <c r="AU82" s="782"/>
      <c r="AV82" s="782"/>
      <c r="AW82" s="782"/>
      <c r="AX82" s="782"/>
      <c r="AY82" s="782"/>
      <c r="AZ82" s="782"/>
      <c r="BA82" s="782"/>
      <c r="BB82" s="782"/>
      <c r="BC82" s="782"/>
      <c r="BD82" s="782"/>
      <c r="BE82" s="782"/>
      <c r="BF82" s="782"/>
      <c r="BG82" s="782"/>
    </row>
    <row r="83">
      <c r="A83" s="782"/>
      <c r="B83" s="772"/>
      <c r="C83" s="772"/>
      <c r="D83" s="779"/>
      <c r="E83" s="803"/>
      <c r="F83" s="804"/>
      <c r="G83" s="776"/>
      <c r="H83" s="805"/>
      <c r="I83" s="804"/>
      <c r="J83" s="806"/>
      <c r="K83" s="807"/>
      <c r="L83" s="807"/>
      <c r="M83" s="807"/>
      <c r="N83" s="778"/>
      <c r="O83" s="793"/>
      <c r="P83" s="793"/>
      <c r="Q83" s="793"/>
      <c r="R83" s="793"/>
      <c r="S83" s="793"/>
      <c r="T83" s="793"/>
      <c r="U83" s="793"/>
      <c r="V83" s="793"/>
      <c r="W83" s="793"/>
      <c r="X83" s="793"/>
      <c r="Y83" s="793"/>
      <c r="Z83" s="793"/>
      <c r="AA83" s="779"/>
      <c r="AB83" s="779"/>
      <c r="AC83" s="779"/>
      <c r="AD83" s="779"/>
      <c r="AE83" s="781"/>
      <c r="AF83" s="781"/>
      <c r="AG83" s="780"/>
      <c r="AH83" s="780"/>
      <c r="AI83" s="780"/>
      <c r="AJ83" s="780"/>
      <c r="AK83" s="782"/>
      <c r="AL83" s="782"/>
      <c r="AM83" s="782"/>
      <c r="AN83" s="782"/>
      <c r="AO83" s="782"/>
      <c r="AP83" s="782"/>
      <c r="AQ83" s="782"/>
      <c r="AR83" s="782"/>
      <c r="AS83" s="782"/>
      <c r="AT83" s="782"/>
      <c r="AU83" s="782"/>
      <c r="AV83" s="782"/>
      <c r="AW83" s="782"/>
      <c r="AX83" s="782"/>
      <c r="AY83" s="782"/>
      <c r="AZ83" s="782"/>
      <c r="BA83" s="782"/>
      <c r="BB83" s="782"/>
      <c r="BC83" s="782"/>
      <c r="BD83" s="782"/>
      <c r="BE83" s="782"/>
      <c r="BF83" s="782"/>
      <c r="BG83" s="782"/>
    </row>
    <row r="84">
      <c r="A84" s="782"/>
      <c r="B84" s="772"/>
      <c r="C84" s="772"/>
      <c r="D84" s="779"/>
      <c r="E84" s="803"/>
      <c r="F84" s="804"/>
      <c r="G84" s="776"/>
      <c r="H84" s="805"/>
      <c r="I84" s="804"/>
      <c r="J84" s="806"/>
      <c r="K84" s="807"/>
      <c r="L84" s="807"/>
      <c r="M84" s="807"/>
      <c r="N84" s="778"/>
      <c r="O84" s="793"/>
      <c r="P84" s="793"/>
      <c r="Q84" s="793"/>
      <c r="R84" s="793"/>
      <c r="S84" s="793"/>
      <c r="T84" s="793"/>
      <c r="U84" s="793"/>
      <c r="V84" s="793"/>
      <c r="W84" s="793"/>
      <c r="X84" s="793"/>
      <c r="Y84" s="793"/>
      <c r="Z84" s="793"/>
      <c r="AA84" s="779"/>
      <c r="AB84" s="779"/>
      <c r="AC84" s="779"/>
      <c r="AD84" s="779"/>
      <c r="AE84" s="781"/>
      <c r="AF84" s="781"/>
      <c r="AG84" s="780"/>
      <c r="AH84" s="780"/>
      <c r="AI84" s="780"/>
      <c r="AJ84" s="780"/>
      <c r="AK84" s="782"/>
      <c r="AL84" s="782"/>
      <c r="AM84" s="782"/>
      <c r="AN84" s="782"/>
      <c r="AO84" s="782"/>
      <c r="AP84" s="782"/>
      <c r="AQ84" s="782"/>
      <c r="AR84" s="782"/>
      <c r="AS84" s="782"/>
      <c r="AT84" s="782"/>
      <c r="AU84" s="782"/>
      <c r="AV84" s="782"/>
      <c r="AW84" s="782"/>
      <c r="AX84" s="782"/>
      <c r="AY84" s="782"/>
      <c r="AZ84" s="782"/>
      <c r="BA84" s="782"/>
      <c r="BB84" s="782"/>
      <c r="BC84" s="782"/>
      <c r="BD84" s="782"/>
      <c r="BE84" s="782"/>
      <c r="BF84" s="782"/>
      <c r="BG84" s="782"/>
    </row>
    <row r="85">
      <c r="A85" s="782"/>
      <c r="B85" s="772"/>
      <c r="C85" s="772"/>
      <c r="D85" s="779"/>
      <c r="E85" s="803"/>
      <c r="F85" s="804"/>
      <c r="G85" s="776"/>
      <c r="H85" s="805"/>
      <c r="I85" s="804"/>
      <c r="J85" s="806"/>
      <c r="K85" s="807"/>
      <c r="L85" s="807"/>
      <c r="M85" s="807"/>
      <c r="N85" s="778"/>
      <c r="O85" s="793"/>
      <c r="P85" s="793"/>
      <c r="Q85" s="793"/>
      <c r="R85" s="793"/>
      <c r="S85" s="793"/>
      <c r="T85" s="793"/>
      <c r="U85" s="793"/>
      <c r="V85" s="793"/>
      <c r="W85" s="793"/>
      <c r="X85" s="793"/>
      <c r="Y85" s="793"/>
      <c r="Z85" s="793"/>
      <c r="AA85" s="779"/>
      <c r="AB85" s="779"/>
      <c r="AC85" s="779"/>
      <c r="AD85" s="779"/>
      <c r="AE85" s="781"/>
      <c r="AF85" s="781"/>
      <c r="AG85" s="780"/>
      <c r="AH85" s="780"/>
      <c r="AI85" s="780"/>
      <c r="AJ85" s="780"/>
      <c r="AK85" s="782"/>
      <c r="AL85" s="782"/>
      <c r="AM85" s="782"/>
      <c r="AN85" s="782"/>
      <c r="AO85" s="782"/>
      <c r="AP85" s="782"/>
      <c r="AQ85" s="782"/>
      <c r="AR85" s="782"/>
      <c r="AS85" s="782"/>
      <c r="AT85" s="782"/>
      <c r="AU85" s="782"/>
      <c r="AV85" s="782"/>
      <c r="AW85" s="782"/>
      <c r="AX85" s="782"/>
      <c r="AY85" s="782"/>
      <c r="AZ85" s="782"/>
      <c r="BA85" s="782"/>
      <c r="BB85" s="782"/>
      <c r="BC85" s="782"/>
      <c r="BD85" s="782"/>
      <c r="BE85" s="782"/>
      <c r="BF85" s="782"/>
      <c r="BG85" s="782"/>
    </row>
    <row r="86">
      <c r="A86" s="782"/>
      <c r="B86" s="772"/>
      <c r="C86" s="772"/>
      <c r="D86" s="779"/>
      <c r="E86" s="803"/>
      <c r="F86" s="804"/>
      <c r="G86" s="776"/>
      <c r="H86" s="805"/>
      <c r="I86" s="804"/>
      <c r="J86" s="806"/>
      <c r="K86" s="807"/>
      <c r="L86" s="807"/>
      <c r="M86" s="807"/>
      <c r="N86" s="778"/>
      <c r="O86" s="793"/>
      <c r="P86" s="793"/>
      <c r="Q86" s="793"/>
      <c r="R86" s="793"/>
      <c r="S86" s="793"/>
      <c r="T86" s="793"/>
      <c r="U86" s="793"/>
      <c r="V86" s="793"/>
      <c r="W86" s="793"/>
      <c r="X86" s="793"/>
      <c r="Y86" s="793"/>
      <c r="Z86" s="793"/>
      <c r="AA86" s="779"/>
      <c r="AB86" s="779"/>
      <c r="AC86" s="779"/>
      <c r="AD86" s="779"/>
      <c r="AE86" s="781"/>
      <c r="AF86" s="781"/>
      <c r="AG86" s="780"/>
      <c r="AH86" s="780"/>
      <c r="AI86" s="780"/>
      <c r="AJ86" s="780"/>
      <c r="AK86" s="782"/>
      <c r="AL86" s="782"/>
      <c r="AM86" s="782"/>
      <c r="AN86" s="782"/>
      <c r="AO86" s="782"/>
      <c r="AP86" s="782"/>
      <c r="AQ86" s="782"/>
      <c r="AR86" s="782"/>
      <c r="AS86" s="782"/>
      <c r="AT86" s="782"/>
      <c r="AU86" s="782"/>
      <c r="AV86" s="782"/>
      <c r="AW86" s="782"/>
      <c r="AX86" s="782"/>
      <c r="AY86" s="782"/>
      <c r="AZ86" s="782"/>
      <c r="BA86" s="782"/>
      <c r="BB86" s="782"/>
      <c r="BC86" s="782"/>
      <c r="BD86" s="782"/>
      <c r="BE86" s="782"/>
      <c r="BF86" s="782"/>
      <c r="BG86" s="782"/>
    </row>
    <row r="87">
      <c r="A87" s="782"/>
      <c r="B87" s="772"/>
      <c r="C87" s="772"/>
      <c r="D87" s="779"/>
      <c r="E87" s="803"/>
      <c r="F87" s="804"/>
      <c r="G87" s="776"/>
      <c r="H87" s="805"/>
      <c r="I87" s="804"/>
      <c r="J87" s="806"/>
      <c r="K87" s="807"/>
      <c r="L87" s="807"/>
      <c r="M87" s="807"/>
      <c r="N87" s="778"/>
      <c r="O87" s="793"/>
      <c r="P87" s="793"/>
      <c r="Q87" s="793"/>
      <c r="R87" s="793"/>
      <c r="S87" s="793"/>
      <c r="T87" s="793"/>
      <c r="U87" s="793"/>
      <c r="V87" s="793"/>
      <c r="W87" s="793"/>
      <c r="X87" s="793"/>
      <c r="Y87" s="793"/>
      <c r="Z87" s="793"/>
      <c r="AA87" s="779"/>
      <c r="AB87" s="779"/>
      <c r="AC87" s="779"/>
      <c r="AD87" s="779"/>
      <c r="AE87" s="781"/>
      <c r="AF87" s="781"/>
      <c r="AG87" s="780"/>
      <c r="AH87" s="780"/>
      <c r="AI87" s="780"/>
      <c r="AJ87" s="780"/>
      <c r="AK87" s="782"/>
      <c r="AL87" s="782"/>
      <c r="AM87" s="782"/>
      <c r="AN87" s="782"/>
      <c r="AO87" s="782"/>
      <c r="AP87" s="782"/>
      <c r="AQ87" s="782"/>
      <c r="AR87" s="782"/>
      <c r="AS87" s="782"/>
      <c r="AT87" s="782"/>
      <c r="AU87" s="782"/>
      <c r="AV87" s="782"/>
      <c r="AW87" s="782"/>
      <c r="AX87" s="782"/>
      <c r="AY87" s="782"/>
      <c r="AZ87" s="782"/>
      <c r="BA87" s="782"/>
      <c r="BB87" s="782"/>
      <c r="BC87" s="782"/>
      <c r="BD87" s="782"/>
      <c r="BE87" s="782"/>
      <c r="BF87" s="782"/>
      <c r="BG87" s="782"/>
    </row>
    <row r="88">
      <c r="A88" s="782"/>
      <c r="B88" s="772"/>
      <c r="C88" s="772"/>
      <c r="D88" s="779"/>
      <c r="E88" s="803"/>
      <c r="F88" s="804"/>
      <c r="G88" s="776"/>
      <c r="H88" s="805"/>
      <c r="I88" s="804"/>
      <c r="J88" s="806"/>
      <c r="K88" s="807"/>
      <c r="L88" s="807"/>
      <c r="M88" s="807"/>
      <c r="N88" s="778"/>
      <c r="O88" s="793"/>
      <c r="P88" s="793"/>
      <c r="Q88" s="793"/>
      <c r="R88" s="793"/>
      <c r="S88" s="793"/>
      <c r="T88" s="793"/>
      <c r="U88" s="793"/>
      <c r="V88" s="793"/>
      <c r="W88" s="793"/>
      <c r="X88" s="793"/>
      <c r="Y88" s="793"/>
      <c r="Z88" s="793"/>
      <c r="AA88" s="779"/>
      <c r="AB88" s="779"/>
      <c r="AC88" s="779"/>
      <c r="AD88" s="779"/>
      <c r="AE88" s="781"/>
      <c r="AF88" s="781"/>
      <c r="AG88" s="780"/>
      <c r="AH88" s="780"/>
      <c r="AI88" s="780"/>
      <c r="AJ88" s="780"/>
      <c r="AK88" s="782"/>
      <c r="AL88" s="782"/>
      <c r="AM88" s="782"/>
      <c r="AN88" s="782"/>
      <c r="AO88" s="782"/>
      <c r="AP88" s="782"/>
      <c r="AQ88" s="782"/>
      <c r="AR88" s="782"/>
      <c r="AS88" s="782"/>
      <c r="AT88" s="782"/>
      <c r="AU88" s="782"/>
      <c r="AV88" s="782"/>
      <c r="AW88" s="782"/>
      <c r="AX88" s="782"/>
      <c r="AY88" s="782"/>
      <c r="AZ88" s="782"/>
      <c r="BA88" s="782"/>
      <c r="BB88" s="782"/>
      <c r="BC88" s="782"/>
      <c r="BD88" s="782"/>
      <c r="BE88" s="782"/>
      <c r="BF88" s="782"/>
      <c r="BG88" s="782"/>
    </row>
    <row r="89">
      <c r="A89" s="782"/>
      <c r="B89" s="772"/>
      <c r="C89" s="772"/>
      <c r="D89" s="779"/>
      <c r="E89" s="803"/>
      <c r="F89" s="804"/>
      <c r="G89" s="776"/>
      <c r="H89" s="805"/>
      <c r="I89" s="804"/>
      <c r="J89" s="806"/>
      <c r="K89" s="807"/>
      <c r="L89" s="807"/>
      <c r="M89" s="807"/>
      <c r="N89" s="778"/>
      <c r="O89" s="793"/>
      <c r="P89" s="793"/>
      <c r="Q89" s="793"/>
      <c r="R89" s="793"/>
      <c r="S89" s="793"/>
      <c r="T89" s="793"/>
      <c r="U89" s="793"/>
      <c r="V89" s="793"/>
      <c r="W89" s="793"/>
      <c r="X89" s="793"/>
      <c r="Y89" s="793"/>
      <c r="Z89" s="793"/>
      <c r="AA89" s="779"/>
      <c r="AB89" s="779"/>
      <c r="AC89" s="779"/>
      <c r="AD89" s="779"/>
      <c r="AE89" s="781"/>
      <c r="AF89" s="781"/>
      <c r="AG89" s="780"/>
      <c r="AH89" s="780"/>
      <c r="AI89" s="780"/>
      <c r="AJ89" s="780"/>
      <c r="AK89" s="782"/>
      <c r="AL89" s="782"/>
      <c r="AM89" s="782"/>
      <c r="AN89" s="782"/>
      <c r="AO89" s="782"/>
      <c r="AP89" s="782"/>
      <c r="AQ89" s="782"/>
      <c r="AR89" s="782"/>
      <c r="AS89" s="782"/>
      <c r="AT89" s="782"/>
      <c r="AU89" s="782"/>
      <c r="AV89" s="782"/>
      <c r="AW89" s="782"/>
      <c r="AX89" s="782"/>
      <c r="AY89" s="782"/>
      <c r="AZ89" s="782"/>
      <c r="BA89" s="782"/>
      <c r="BB89" s="782"/>
      <c r="BC89" s="782"/>
      <c r="BD89" s="782"/>
      <c r="BE89" s="782"/>
      <c r="BF89" s="782"/>
      <c r="BG89" s="782"/>
    </row>
    <row r="90">
      <c r="A90" s="782"/>
      <c r="B90" s="772"/>
      <c r="C90" s="772"/>
      <c r="D90" s="779"/>
      <c r="E90" s="803"/>
      <c r="F90" s="804"/>
      <c r="G90" s="776"/>
      <c r="H90" s="805"/>
      <c r="I90" s="804"/>
      <c r="J90" s="806"/>
      <c r="K90" s="807"/>
      <c r="L90" s="807"/>
      <c r="M90" s="807"/>
      <c r="N90" s="778"/>
      <c r="O90" s="793"/>
      <c r="P90" s="793"/>
      <c r="Q90" s="793"/>
      <c r="R90" s="793"/>
      <c r="S90" s="793"/>
      <c r="T90" s="793"/>
      <c r="U90" s="793"/>
      <c r="V90" s="793"/>
      <c r="W90" s="793"/>
      <c r="X90" s="793"/>
      <c r="Y90" s="793"/>
      <c r="Z90" s="793"/>
      <c r="AA90" s="779"/>
      <c r="AB90" s="779"/>
      <c r="AC90" s="779"/>
      <c r="AD90" s="779"/>
      <c r="AE90" s="781"/>
      <c r="AF90" s="781"/>
      <c r="AG90" s="780"/>
      <c r="AH90" s="780"/>
      <c r="AI90" s="780"/>
      <c r="AJ90" s="780"/>
      <c r="AK90" s="782"/>
      <c r="AL90" s="782"/>
      <c r="AM90" s="782"/>
      <c r="AN90" s="782"/>
      <c r="AO90" s="782"/>
      <c r="AP90" s="782"/>
      <c r="AQ90" s="782"/>
      <c r="AR90" s="782"/>
      <c r="AS90" s="782"/>
      <c r="AT90" s="782"/>
      <c r="AU90" s="782"/>
      <c r="AV90" s="782"/>
      <c r="AW90" s="782"/>
      <c r="AX90" s="782"/>
      <c r="AY90" s="782"/>
      <c r="AZ90" s="782"/>
      <c r="BA90" s="782"/>
      <c r="BB90" s="782"/>
      <c r="BC90" s="782"/>
      <c r="BD90" s="782"/>
      <c r="BE90" s="782"/>
      <c r="BF90" s="782"/>
      <c r="BG90" s="782"/>
    </row>
    <row r="91">
      <c r="A91" s="782"/>
      <c r="B91" s="772"/>
      <c r="C91" s="772"/>
      <c r="D91" s="779"/>
      <c r="E91" s="803"/>
      <c r="F91" s="804"/>
      <c r="G91" s="776"/>
      <c r="H91" s="805"/>
      <c r="I91" s="804"/>
      <c r="J91" s="806"/>
      <c r="K91" s="807"/>
      <c r="L91" s="807"/>
      <c r="M91" s="807"/>
      <c r="N91" s="778"/>
      <c r="O91" s="793"/>
      <c r="P91" s="793"/>
      <c r="Q91" s="793"/>
      <c r="R91" s="793"/>
      <c r="S91" s="793"/>
      <c r="T91" s="793"/>
      <c r="U91" s="793"/>
      <c r="V91" s="793"/>
      <c r="W91" s="793"/>
      <c r="X91" s="793"/>
      <c r="Y91" s="793"/>
      <c r="Z91" s="793"/>
      <c r="AA91" s="779"/>
      <c r="AB91" s="779"/>
      <c r="AC91" s="779"/>
      <c r="AD91" s="779"/>
      <c r="AE91" s="781"/>
      <c r="AF91" s="781"/>
      <c r="AG91" s="780"/>
      <c r="AH91" s="780"/>
      <c r="AI91" s="780"/>
      <c r="AJ91" s="780"/>
      <c r="AK91" s="782"/>
      <c r="AL91" s="782"/>
      <c r="AM91" s="782"/>
      <c r="AN91" s="782"/>
      <c r="AO91" s="782"/>
      <c r="AP91" s="782"/>
      <c r="AQ91" s="782"/>
      <c r="AR91" s="782"/>
      <c r="AS91" s="782"/>
      <c r="AT91" s="782"/>
      <c r="AU91" s="782"/>
      <c r="AV91" s="782"/>
      <c r="AW91" s="782"/>
      <c r="AX91" s="782"/>
      <c r="AY91" s="782"/>
      <c r="AZ91" s="782"/>
      <c r="BA91" s="782"/>
      <c r="BB91" s="782"/>
      <c r="BC91" s="782"/>
      <c r="BD91" s="782"/>
      <c r="BE91" s="782"/>
      <c r="BF91" s="782"/>
      <c r="BG91" s="782"/>
    </row>
    <row r="92">
      <c r="A92" s="782"/>
      <c r="B92" s="772"/>
      <c r="C92" s="772"/>
      <c r="D92" s="779"/>
      <c r="E92" s="803"/>
      <c r="F92" s="804"/>
      <c r="G92" s="776"/>
      <c r="H92" s="805"/>
      <c r="I92" s="804"/>
      <c r="J92" s="806"/>
      <c r="K92" s="807"/>
      <c r="L92" s="807"/>
      <c r="M92" s="807"/>
      <c r="N92" s="778"/>
      <c r="O92" s="793"/>
      <c r="P92" s="793"/>
      <c r="Q92" s="793"/>
      <c r="R92" s="793"/>
      <c r="S92" s="793"/>
      <c r="T92" s="793"/>
      <c r="U92" s="793"/>
      <c r="V92" s="793"/>
      <c r="W92" s="793"/>
      <c r="X92" s="793"/>
      <c r="Y92" s="793"/>
      <c r="Z92" s="793"/>
      <c r="AA92" s="779"/>
      <c r="AB92" s="779"/>
      <c r="AC92" s="779"/>
      <c r="AD92" s="779"/>
      <c r="AE92" s="781"/>
      <c r="AF92" s="781"/>
      <c r="AG92" s="780"/>
      <c r="AH92" s="780"/>
      <c r="AI92" s="780"/>
      <c r="AJ92" s="780"/>
      <c r="AK92" s="782"/>
      <c r="AL92" s="782"/>
      <c r="AM92" s="782"/>
      <c r="AN92" s="782"/>
      <c r="AO92" s="782"/>
      <c r="AP92" s="782"/>
      <c r="AQ92" s="782"/>
      <c r="AR92" s="782"/>
      <c r="AS92" s="782"/>
      <c r="AT92" s="782"/>
      <c r="AU92" s="782"/>
      <c r="AV92" s="782"/>
      <c r="AW92" s="782"/>
      <c r="AX92" s="782"/>
      <c r="AY92" s="782"/>
      <c r="AZ92" s="782"/>
      <c r="BA92" s="782"/>
      <c r="BB92" s="782"/>
      <c r="BC92" s="782"/>
      <c r="BD92" s="782"/>
      <c r="BE92" s="782"/>
      <c r="BF92" s="782"/>
      <c r="BG92" s="782"/>
    </row>
    <row r="93">
      <c r="A93" s="782"/>
      <c r="B93" s="772"/>
      <c r="C93" s="772"/>
      <c r="D93" s="779"/>
      <c r="E93" s="803"/>
      <c r="F93" s="804"/>
      <c r="G93" s="776"/>
      <c r="H93" s="805"/>
      <c r="I93" s="804"/>
      <c r="J93" s="806"/>
      <c r="K93" s="807"/>
      <c r="L93" s="807"/>
      <c r="M93" s="807"/>
      <c r="N93" s="778"/>
      <c r="O93" s="793"/>
      <c r="P93" s="793"/>
      <c r="Q93" s="793"/>
      <c r="R93" s="793"/>
      <c r="S93" s="793"/>
      <c r="T93" s="793"/>
      <c r="U93" s="793"/>
      <c r="V93" s="793"/>
      <c r="W93" s="793"/>
      <c r="X93" s="793"/>
      <c r="Y93" s="793"/>
      <c r="Z93" s="793"/>
      <c r="AA93" s="779"/>
      <c r="AB93" s="779"/>
      <c r="AC93" s="779"/>
      <c r="AD93" s="779"/>
      <c r="AE93" s="781"/>
      <c r="AF93" s="781"/>
      <c r="AG93" s="780"/>
      <c r="AH93" s="780"/>
      <c r="AI93" s="780"/>
      <c r="AJ93" s="780"/>
      <c r="AK93" s="782"/>
      <c r="AL93" s="782"/>
      <c r="AM93" s="782"/>
      <c r="AN93" s="782"/>
      <c r="AO93" s="782"/>
      <c r="AP93" s="782"/>
      <c r="AQ93" s="782"/>
      <c r="AR93" s="782"/>
      <c r="AS93" s="782"/>
      <c r="AT93" s="782"/>
      <c r="AU93" s="782"/>
      <c r="AV93" s="782"/>
      <c r="AW93" s="782"/>
      <c r="AX93" s="782"/>
      <c r="AY93" s="782"/>
      <c r="AZ93" s="782"/>
      <c r="BA93" s="782"/>
      <c r="BB93" s="782"/>
      <c r="BC93" s="782"/>
      <c r="BD93" s="782"/>
      <c r="BE93" s="782"/>
      <c r="BF93" s="782"/>
      <c r="BG93" s="782"/>
    </row>
    <row r="94">
      <c r="A94" s="782"/>
      <c r="B94" s="772"/>
      <c r="C94" s="772"/>
      <c r="D94" s="779"/>
      <c r="E94" s="803"/>
      <c r="F94" s="804"/>
      <c r="G94" s="776"/>
      <c r="H94" s="805"/>
      <c r="I94" s="804"/>
      <c r="J94" s="806"/>
      <c r="K94" s="807"/>
      <c r="L94" s="807"/>
      <c r="M94" s="807"/>
      <c r="N94" s="778"/>
      <c r="O94" s="793"/>
      <c r="P94" s="793"/>
      <c r="Q94" s="793"/>
      <c r="R94" s="793"/>
      <c r="S94" s="793"/>
      <c r="T94" s="793"/>
      <c r="U94" s="793"/>
      <c r="V94" s="793"/>
      <c r="W94" s="793"/>
      <c r="X94" s="793"/>
      <c r="Y94" s="793"/>
      <c r="Z94" s="793"/>
      <c r="AA94" s="779"/>
      <c r="AB94" s="779"/>
      <c r="AC94" s="779"/>
      <c r="AD94" s="779"/>
      <c r="AE94" s="781"/>
      <c r="AF94" s="781"/>
      <c r="AG94" s="780"/>
      <c r="AH94" s="780"/>
      <c r="AI94" s="780"/>
      <c r="AJ94" s="780"/>
      <c r="AK94" s="782"/>
      <c r="AL94" s="782"/>
      <c r="AM94" s="782"/>
      <c r="AN94" s="782"/>
      <c r="AO94" s="782"/>
      <c r="AP94" s="782"/>
      <c r="AQ94" s="782"/>
      <c r="AR94" s="782"/>
      <c r="AS94" s="782"/>
      <c r="AT94" s="782"/>
      <c r="AU94" s="782"/>
      <c r="AV94" s="782"/>
      <c r="AW94" s="782"/>
      <c r="AX94" s="782"/>
      <c r="AY94" s="782"/>
      <c r="AZ94" s="782"/>
      <c r="BA94" s="782"/>
      <c r="BB94" s="782"/>
      <c r="BC94" s="782"/>
      <c r="BD94" s="782"/>
      <c r="BE94" s="782"/>
      <c r="BF94" s="782"/>
      <c r="BG94" s="782"/>
    </row>
    <row r="95">
      <c r="A95" s="782"/>
      <c r="B95" s="772"/>
      <c r="C95" s="772"/>
      <c r="D95" s="779"/>
      <c r="E95" s="803"/>
      <c r="F95" s="804"/>
      <c r="G95" s="776"/>
      <c r="H95" s="805"/>
      <c r="I95" s="804"/>
      <c r="J95" s="806"/>
      <c r="K95" s="807"/>
      <c r="L95" s="807"/>
      <c r="M95" s="807"/>
      <c r="N95" s="778"/>
      <c r="O95" s="793"/>
      <c r="P95" s="793"/>
      <c r="Q95" s="793"/>
      <c r="R95" s="793"/>
      <c r="S95" s="793"/>
      <c r="T95" s="793"/>
      <c r="U95" s="793"/>
      <c r="V95" s="793"/>
      <c r="W95" s="793"/>
      <c r="X95" s="793"/>
      <c r="Y95" s="793"/>
      <c r="Z95" s="793"/>
      <c r="AA95" s="779"/>
      <c r="AB95" s="779"/>
      <c r="AC95" s="779"/>
      <c r="AD95" s="779"/>
      <c r="AE95" s="781"/>
      <c r="AF95" s="781"/>
      <c r="AG95" s="780"/>
      <c r="AH95" s="780"/>
      <c r="AI95" s="780"/>
      <c r="AJ95" s="780"/>
      <c r="AK95" s="782"/>
      <c r="AL95" s="782"/>
      <c r="AM95" s="782"/>
      <c r="AN95" s="782"/>
      <c r="AO95" s="782"/>
      <c r="AP95" s="782"/>
      <c r="AQ95" s="782"/>
      <c r="AR95" s="782"/>
      <c r="AS95" s="782"/>
      <c r="AT95" s="782"/>
      <c r="AU95" s="782"/>
      <c r="AV95" s="782"/>
      <c r="AW95" s="782"/>
      <c r="AX95" s="782"/>
      <c r="AY95" s="782"/>
      <c r="AZ95" s="782"/>
      <c r="BA95" s="782"/>
      <c r="BB95" s="782"/>
      <c r="BC95" s="782"/>
      <c r="BD95" s="782"/>
      <c r="BE95" s="782"/>
      <c r="BF95" s="782"/>
      <c r="BG95" s="782"/>
    </row>
    <row r="96">
      <c r="A96" s="831"/>
      <c r="B96" s="772"/>
      <c r="C96" s="772"/>
      <c r="D96" s="779"/>
      <c r="E96" s="803"/>
      <c r="F96" s="804"/>
      <c r="G96" s="776"/>
      <c r="H96" s="805"/>
      <c r="I96" s="804"/>
      <c r="J96" s="806"/>
      <c r="K96" s="807"/>
      <c r="L96" s="807"/>
      <c r="M96" s="807"/>
      <c r="N96" s="778"/>
      <c r="O96" s="793"/>
      <c r="P96" s="793"/>
      <c r="Q96" s="793"/>
      <c r="R96" s="793"/>
      <c r="S96" s="793"/>
      <c r="T96" s="793"/>
      <c r="U96" s="793"/>
      <c r="V96" s="793"/>
      <c r="W96" s="793"/>
      <c r="X96" s="793"/>
      <c r="Y96" s="793"/>
      <c r="Z96" s="793"/>
      <c r="AA96" s="779"/>
      <c r="AB96" s="779"/>
      <c r="AC96" s="779"/>
      <c r="AD96" s="779"/>
      <c r="AE96" s="781"/>
      <c r="AF96" s="781"/>
      <c r="AG96" s="780"/>
      <c r="AH96" s="780"/>
      <c r="AI96" s="780"/>
      <c r="AJ96" s="780"/>
      <c r="AK96" s="831"/>
      <c r="AL96" s="831"/>
      <c r="AM96" s="831"/>
      <c r="AN96" s="831"/>
      <c r="AO96" s="831"/>
      <c r="AP96" s="831"/>
      <c r="AQ96" s="831"/>
      <c r="AR96" s="831"/>
      <c r="AS96" s="831"/>
      <c r="AT96" s="831"/>
      <c r="AU96" s="831"/>
      <c r="AV96" s="831"/>
      <c r="AW96" s="831"/>
      <c r="AX96" s="831"/>
      <c r="AY96" s="831"/>
      <c r="AZ96" s="831"/>
      <c r="BA96" s="831"/>
      <c r="BB96" s="831"/>
      <c r="BC96" s="831"/>
      <c r="BD96" s="831"/>
      <c r="BE96" s="831"/>
      <c r="BF96" s="831"/>
      <c r="BG96" s="831"/>
    </row>
    <row r="97">
      <c r="A97" s="831"/>
      <c r="B97" s="772"/>
      <c r="C97" s="772"/>
      <c r="D97" s="779"/>
      <c r="E97" s="803"/>
      <c r="F97" s="804"/>
      <c r="G97" s="776"/>
      <c r="H97" s="805"/>
      <c r="I97" s="804"/>
      <c r="J97" s="806"/>
      <c r="K97" s="807"/>
      <c r="L97" s="807"/>
      <c r="M97" s="807"/>
      <c r="N97" s="778"/>
      <c r="O97" s="793"/>
      <c r="P97" s="793"/>
      <c r="Q97" s="793"/>
      <c r="R97" s="793"/>
      <c r="S97" s="793"/>
      <c r="T97" s="793"/>
      <c r="U97" s="793"/>
      <c r="V97" s="793"/>
      <c r="W97" s="793"/>
      <c r="X97" s="793"/>
      <c r="Y97" s="793"/>
      <c r="Z97" s="793"/>
      <c r="AA97" s="779"/>
      <c r="AB97" s="779"/>
      <c r="AC97" s="779"/>
      <c r="AD97" s="779"/>
      <c r="AE97" s="781"/>
      <c r="AF97" s="781"/>
      <c r="AG97" s="780"/>
      <c r="AH97" s="780"/>
      <c r="AI97" s="780"/>
      <c r="AJ97" s="780"/>
      <c r="AK97" s="831"/>
      <c r="AL97" s="831"/>
      <c r="AM97" s="831"/>
      <c r="AN97" s="831"/>
      <c r="AO97" s="831"/>
      <c r="AP97" s="831"/>
      <c r="AQ97" s="831"/>
      <c r="AR97" s="831"/>
      <c r="AS97" s="831"/>
      <c r="AT97" s="831"/>
      <c r="AU97" s="831"/>
      <c r="AV97" s="831"/>
      <c r="AW97" s="831"/>
      <c r="AX97" s="831"/>
      <c r="AY97" s="831"/>
      <c r="AZ97" s="831"/>
      <c r="BA97" s="831"/>
      <c r="BB97" s="831"/>
      <c r="BC97" s="831"/>
      <c r="BD97" s="831"/>
      <c r="BE97" s="831"/>
      <c r="BF97" s="831"/>
      <c r="BG97" s="831"/>
    </row>
    <row r="98" ht="13.5" customHeight="1">
      <c r="A98" s="831"/>
      <c r="B98" s="772"/>
      <c r="C98" s="772"/>
      <c r="D98" s="779"/>
      <c r="E98" s="803"/>
      <c r="F98" s="804"/>
      <c r="G98" s="776"/>
      <c r="H98" s="805"/>
      <c r="I98" s="804"/>
      <c r="J98" s="806"/>
      <c r="K98" s="807"/>
      <c r="L98" s="807"/>
      <c r="M98" s="807"/>
      <c r="N98" s="778"/>
      <c r="O98" s="793"/>
      <c r="P98" s="793"/>
      <c r="Q98" s="793"/>
      <c r="R98" s="793"/>
      <c r="S98" s="793"/>
      <c r="T98" s="793"/>
      <c r="U98" s="793"/>
      <c r="V98" s="793"/>
      <c r="W98" s="793"/>
      <c r="X98" s="793"/>
      <c r="Y98" s="793"/>
      <c r="Z98" s="793"/>
      <c r="AA98" s="779"/>
      <c r="AB98" s="779"/>
      <c r="AC98" s="779"/>
      <c r="AD98" s="779"/>
      <c r="AE98" s="781"/>
      <c r="AF98" s="781"/>
      <c r="AG98" s="780"/>
      <c r="AH98" s="780"/>
      <c r="AI98" s="780"/>
      <c r="AJ98" s="780"/>
      <c r="AK98" s="831"/>
      <c r="AL98" s="831"/>
      <c r="AM98" s="831"/>
      <c r="AN98" s="831"/>
      <c r="AO98" s="831"/>
      <c r="AP98" s="831"/>
      <c r="AQ98" s="831"/>
      <c r="AR98" s="831"/>
      <c r="AS98" s="831"/>
      <c r="AT98" s="831"/>
      <c r="AU98" s="831"/>
      <c r="AV98" s="831"/>
      <c r="AW98" s="831"/>
      <c r="AX98" s="831"/>
      <c r="AY98" s="831"/>
      <c r="AZ98" s="831"/>
      <c r="BA98" s="831"/>
      <c r="BB98" s="831"/>
      <c r="BC98" s="831"/>
      <c r="BD98" s="831"/>
      <c r="BE98" s="831"/>
      <c r="BF98" s="831"/>
      <c r="BG98" s="831"/>
    </row>
    <row r="99" ht="13.5" customHeight="1">
      <c r="A99" s="831"/>
      <c r="B99" s="772"/>
      <c r="C99" s="772"/>
      <c r="D99" s="779"/>
      <c r="E99" s="803"/>
      <c r="F99" s="804"/>
      <c r="G99" s="776"/>
      <c r="H99" s="805"/>
      <c r="I99" s="804"/>
      <c r="J99" s="806"/>
      <c r="K99" s="807"/>
      <c r="L99" s="807"/>
      <c r="M99" s="807"/>
      <c r="N99" s="778"/>
      <c r="O99" s="793"/>
      <c r="P99" s="793"/>
      <c r="Q99" s="793"/>
      <c r="R99" s="793"/>
      <c r="S99" s="793"/>
      <c r="T99" s="793"/>
      <c r="U99" s="793"/>
      <c r="V99" s="793"/>
      <c r="W99" s="793"/>
      <c r="X99" s="793"/>
      <c r="Y99" s="793"/>
      <c r="Z99" s="793"/>
      <c r="AA99" s="779"/>
      <c r="AB99" s="779"/>
      <c r="AC99" s="779"/>
      <c r="AD99" s="779"/>
      <c r="AE99" s="781"/>
      <c r="AF99" s="781"/>
      <c r="AG99" s="780"/>
      <c r="AH99" s="780"/>
      <c r="AI99" s="780"/>
      <c r="AJ99" s="780"/>
      <c r="AK99" s="831"/>
      <c r="AL99" s="831"/>
      <c r="AM99" s="831"/>
      <c r="AN99" s="831"/>
      <c r="AO99" s="831"/>
      <c r="AP99" s="831"/>
      <c r="AQ99" s="831"/>
      <c r="AR99" s="831"/>
      <c r="AS99" s="831"/>
      <c r="AT99" s="831"/>
      <c r="AU99" s="831"/>
      <c r="AV99" s="831"/>
      <c r="AW99" s="831"/>
      <c r="AX99" s="831"/>
      <c r="AY99" s="831"/>
      <c r="AZ99" s="831"/>
      <c r="BA99" s="831"/>
      <c r="BB99" s="831"/>
      <c r="BC99" s="831"/>
      <c r="BD99" s="831"/>
      <c r="BE99" s="831"/>
      <c r="BF99" s="831"/>
      <c r="BG99" s="831"/>
    </row>
    <row r="100" ht="13.5" customHeight="1">
      <c r="A100" s="831"/>
      <c r="B100" s="772"/>
      <c r="C100" s="772"/>
      <c r="D100" s="779"/>
      <c r="E100" s="803"/>
      <c r="F100" s="804"/>
      <c r="G100" s="776"/>
      <c r="H100" s="805"/>
      <c r="I100" s="804"/>
      <c r="J100" s="806"/>
      <c r="K100" s="807"/>
      <c r="L100" s="807"/>
      <c r="M100" s="807"/>
      <c r="N100" s="778"/>
      <c r="O100" s="793"/>
      <c r="P100" s="793"/>
      <c r="Q100" s="793"/>
      <c r="R100" s="793"/>
      <c r="S100" s="793"/>
      <c r="T100" s="793"/>
      <c r="U100" s="793"/>
      <c r="V100" s="793"/>
      <c r="W100" s="793"/>
      <c r="X100" s="793"/>
      <c r="Y100" s="793"/>
      <c r="Z100" s="793"/>
      <c r="AA100" s="779"/>
      <c r="AB100" s="779"/>
      <c r="AC100" s="779"/>
      <c r="AD100" s="779"/>
      <c r="AE100" s="781"/>
      <c r="AF100" s="781"/>
      <c r="AG100" s="780"/>
      <c r="AH100" s="780"/>
      <c r="AI100" s="780"/>
      <c r="AJ100" s="780"/>
      <c r="AK100" s="831"/>
      <c r="AL100" s="831"/>
      <c r="AM100" s="831"/>
      <c r="AN100" s="831"/>
      <c r="AO100" s="831"/>
      <c r="AP100" s="831"/>
      <c r="AQ100" s="831"/>
      <c r="AR100" s="831"/>
      <c r="AS100" s="831"/>
      <c r="AT100" s="831"/>
      <c r="AU100" s="831"/>
      <c r="AV100" s="831"/>
      <c r="AW100" s="831"/>
      <c r="AX100" s="831"/>
      <c r="AY100" s="831"/>
      <c r="AZ100" s="831"/>
      <c r="BA100" s="831"/>
      <c r="BB100" s="831"/>
      <c r="BC100" s="831"/>
      <c r="BD100" s="831"/>
      <c r="BE100" s="831"/>
      <c r="BF100" s="831"/>
      <c r="BG100" s="831"/>
    </row>
    <row r="101" ht="13.5" customHeight="1">
      <c r="A101" s="831"/>
      <c r="B101" s="772"/>
      <c r="C101" s="772"/>
      <c r="D101" s="779"/>
      <c r="E101" s="803"/>
      <c r="F101" s="804"/>
      <c r="G101" s="776"/>
      <c r="H101" s="805"/>
      <c r="I101" s="804"/>
      <c r="J101" s="806"/>
      <c r="K101" s="807"/>
      <c r="L101" s="807"/>
      <c r="M101" s="807"/>
      <c r="N101" s="778"/>
      <c r="O101" s="793"/>
      <c r="P101" s="793"/>
      <c r="Q101" s="793"/>
      <c r="R101" s="793"/>
      <c r="S101" s="793"/>
      <c r="T101" s="793"/>
      <c r="U101" s="793"/>
      <c r="V101" s="793"/>
      <c r="W101" s="793"/>
      <c r="X101" s="793"/>
      <c r="Y101" s="793"/>
      <c r="Z101" s="793"/>
      <c r="AA101" s="779"/>
      <c r="AB101" s="779"/>
      <c r="AC101" s="779"/>
      <c r="AD101" s="779"/>
      <c r="AE101" s="781"/>
      <c r="AF101" s="781"/>
      <c r="AG101" s="780"/>
      <c r="AH101" s="780"/>
      <c r="AI101" s="780"/>
      <c r="AJ101" s="780"/>
      <c r="AK101" s="831"/>
      <c r="AL101" s="831"/>
      <c r="AM101" s="831"/>
      <c r="AN101" s="831"/>
      <c r="AO101" s="831"/>
      <c r="AP101" s="831"/>
      <c r="AQ101" s="831"/>
      <c r="AR101" s="831"/>
      <c r="AS101" s="831"/>
      <c r="AT101" s="831"/>
      <c r="AU101" s="831"/>
      <c r="AV101" s="831"/>
      <c r="AW101" s="831"/>
      <c r="AX101" s="831"/>
      <c r="AY101" s="831"/>
      <c r="AZ101" s="831"/>
      <c r="BA101" s="831"/>
      <c r="BB101" s="831"/>
      <c r="BC101" s="831"/>
      <c r="BD101" s="831"/>
      <c r="BE101" s="831"/>
      <c r="BF101" s="831"/>
      <c r="BG101" s="831"/>
    </row>
    <row r="102" ht="13.5" customHeight="1">
      <c r="A102" s="831"/>
      <c r="B102" s="772"/>
      <c r="C102" s="772"/>
      <c r="D102" s="779"/>
      <c r="E102" s="803"/>
      <c r="F102" s="804"/>
      <c r="G102" s="776"/>
      <c r="H102" s="805"/>
      <c r="I102" s="804"/>
      <c r="J102" s="806"/>
      <c r="K102" s="807"/>
      <c r="L102" s="807"/>
      <c r="M102" s="807"/>
      <c r="N102" s="778"/>
      <c r="O102" s="793"/>
      <c r="P102" s="793"/>
      <c r="Q102" s="793"/>
      <c r="R102" s="793"/>
      <c r="S102" s="793"/>
      <c r="T102" s="793"/>
      <c r="U102" s="793"/>
      <c r="V102" s="793"/>
      <c r="W102" s="793"/>
      <c r="X102" s="793"/>
      <c r="Y102" s="793"/>
      <c r="Z102" s="793"/>
      <c r="AA102" s="779"/>
      <c r="AB102" s="779"/>
      <c r="AC102" s="779"/>
      <c r="AD102" s="779"/>
      <c r="AE102" s="781"/>
      <c r="AF102" s="781"/>
      <c r="AG102" s="780"/>
      <c r="AH102" s="780"/>
      <c r="AI102" s="780"/>
      <c r="AJ102" s="780"/>
      <c r="AK102" s="831"/>
      <c r="AL102" s="831"/>
      <c r="AM102" s="831"/>
      <c r="AN102" s="831"/>
      <c r="AO102" s="831"/>
      <c r="AP102" s="831"/>
      <c r="AQ102" s="831"/>
      <c r="AR102" s="831"/>
      <c r="AS102" s="831"/>
      <c r="AT102" s="831"/>
      <c r="AU102" s="831"/>
      <c r="AV102" s="831"/>
      <c r="AW102" s="831"/>
      <c r="AX102" s="831"/>
      <c r="AY102" s="831"/>
      <c r="AZ102" s="831"/>
      <c r="BA102" s="831"/>
      <c r="BB102" s="831"/>
      <c r="BC102" s="831"/>
      <c r="BD102" s="831"/>
      <c r="BE102" s="831"/>
      <c r="BF102" s="831"/>
      <c r="BG102" s="831"/>
    </row>
    <row r="103" ht="13.5" customHeight="1">
      <c r="A103" s="831"/>
      <c r="B103" s="772"/>
      <c r="C103" s="772"/>
      <c r="D103" s="779"/>
      <c r="E103" s="803"/>
      <c r="F103" s="804"/>
      <c r="G103" s="776"/>
      <c r="H103" s="805"/>
      <c r="I103" s="804"/>
      <c r="J103" s="806"/>
      <c r="K103" s="807"/>
      <c r="L103" s="807"/>
      <c r="M103" s="807"/>
      <c r="N103" s="778"/>
      <c r="O103" s="793"/>
      <c r="P103" s="793"/>
      <c r="Q103" s="793"/>
      <c r="R103" s="793"/>
      <c r="S103" s="793"/>
      <c r="T103" s="793"/>
      <c r="U103" s="793"/>
      <c r="V103" s="793"/>
      <c r="W103" s="793"/>
      <c r="X103" s="793"/>
      <c r="Y103" s="793"/>
      <c r="Z103" s="793"/>
      <c r="AA103" s="779"/>
      <c r="AB103" s="779"/>
      <c r="AC103" s="779"/>
      <c r="AD103" s="779"/>
      <c r="AE103" s="781"/>
      <c r="AF103" s="781"/>
      <c r="AG103" s="780"/>
      <c r="AH103" s="780"/>
      <c r="AI103" s="780"/>
      <c r="AJ103" s="780"/>
      <c r="AK103" s="831"/>
      <c r="AL103" s="831"/>
      <c r="AM103" s="831"/>
      <c r="AN103" s="831"/>
      <c r="AO103" s="831"/>
      <c r="AP103" s="831"/>
      <c r="AQ103" s="831"/>
      <c r="AR103" s="831"/>
      <c r="AS103" s="831"/>
      <c r="AT103" s="831"/>
      <c r="AU103" s="831"/>
      <c r="AV103" s="831"/>
      <c r="AW103" s="831"/>
      <c r="AX103" s="831"/>
      <c r="AY103" s="831"/>
      <c r="AZ103" s="831"/>
      <c r="BA103" s="831"/>
      <c r="BB103" s="831"/>
      <c r="BC103" s="831"/>
      <c r="BD103" s="831"/>
      <c r="BE103" s="831"/>
      <c r="BF103" s="831"/>
      <c r="BG103" s="831"/>
    </row>
    <row r="104" ht="13.5" customHeight="1">
      <c r="A104" s="831"/>
      <c r="B104" s="772"/>
      <c r="C104" s="772"/>
      <c r="D104" s="779"/>
      <c r="E104" s="803"/>
      <c r="F104" s="804"/>
      <c r="G104" s="776"/>
      <c r="H104" s="805"/>
      <c r="I104" s="804"/>
      <c r="J104" s="806"/>
      <c r="K104" s="807"/>
      <c r="L104" s="807"/>
      <c r="M104" s="807"/>
      <c r="N104" s="778"/>
      <c r="O104" s="793"/>
      <c r="P104" s="793"/>
      <c r="Q104" s="793"/>
      <c r="R104" s="793"/>
      <c r="S104" s="793"/>
      <c r="T104" s="793"/>
      <c r="U104" s="793"/>
      <c r="V104" s="793"/>
      <c r="W104" s="793"/>
      <c r="X104" s="793"/>
      <c r="Y104" s="793"/>
      <c r="Z104" s="793"/>
      <c r="AA104" s="779"/>
      <c r="AB104" s="779"/>
      <c r="AC104" s="779"/>
      <c r="AD104" s="779"/>
      <c r="AE104" s="781"/>
      <c r="AF104" s="781"/>
      <c r="AG104" s="780"/>
      <c r="AH104" s="780"/>
      <c r="AI104" s="780"/>
      <c r="AJ104" s="780"/>
      <c r="AK104" s="831"/>
      <c r="AL104" s="831"/>
      <c r="AM104" s="831"/>
      <c r="AN104" s="831"/>
      <c r="AO104" s="831"/>
      <c r="AP104" s="831"/>
      <c r="AQ104" s="831"/>
      <c r="AR104" s="831"/>
      <c r="AS104" s="831"/>
      <c r="AT104" s="831"/>
      <c r="AU104" s="831"/>
      <c r="AV104" s="831"/>
      <c r="AW104" s="831"/>
      <c r="AX104" s="831"/>
      <c r="AY104" s="831"/>
      <c r="AZ104" s="831"/>
      <c r="BA104" s="831"/>
      <c r="BB104" s="831"/>
      <c r="BC104" s="831"/>
      <c r="BD104" s="831"/>
      <c r="BE104" s="831"/>
      <c r="BF104" s="831"/>
      <c r="BG104" s="831"/>
    </row>
    <row r="105" ht="13.5" customHeight="1">
      <c r="A105" s="831"/>
      <c r="B105" s="772"/>
      <c r="C105" s="772"/>
      <c r="D105" s="779"/>
      <c r="E105" s="803"/>
      <c r="F105" s="804"/>
      <c r="G105" s="776"/>
      <c r="H105" s="805"/>
      <c r="I105" s="804"/>
      <c r="J105" s="806"/>
      <c r="K105" s="807"/>
      <c r="L105" s="807"/>
      <c r="M105" s="807"/>
      <c r="N105" s="778"/>
      <c r="O105" s="793"/>
      <c r="P105" s="793"/>
      <c r="Q105" s="793"/>
      <c r="R105" s="793"/>
      <c r="S105" s="793"/>
      <c r="T105" s="793"/>
      <c r="U105" s="793"/>
      <c r="V105" s="793"/>
      <c r="W105" s="793"/>
      <c r="X105" s="793"/>
      <c r="Y105" s="793"/>
      <c r="Z105" s="793"/>
      <c r="AA105" s="779"/>
      <c r="AB105" s="779"/>
      <c r="AC105" s="779"/>
      <c r="AD105" s="779"/>
      <c r="AE105" s="781"/>
      <c r="AF105" s="781"/>
      <c r="AG105" s="780"/>
      <c r="AH105" s="780"/>
      <c r="AI105" s="780"/>
      <c r="AJ105" s="780"/>
      <c r="AK105" s="831"/>
      <c r="AL105" s="831"/>
      <c r="AM105" s="831"/>
      <c r="AN105" s="831"/>
      <c r="AO105" s="831"/>
      <c r="AP105" s="831"/>
      <c r="AQ105" s="831"/>
      <c r="AR105" s="831"/>
      <c r="AS105" s="831"/>
      <c r="AT105" s="831"/>
      <c r="AU105" s="831"/>
      <c r="AV105" s="831"/>
      <c r="AW105" s="831"/>
      <c r="AX105" s="831"/>
      <c r="AY105" s="831"/>
      <c r="AZ105" s="831"/>
      <c r="BA105" s="831"/>
      <c r="BB105" s="831"/>
      <c r="BC105" s="831"/>
      <c r="BD105" s="831"/>
      <c r="BE105" s="831"/>
      <c r="BF105" s="831"/>
      <c r="BG105" s="831"/>
    </row>
    <row r="106" ht="13.5" customHeight="1">
      <c r="A106" s="831"/>
      <c r="B106" s="772"/>
      <c r="C106" s="772"/>
      <c r="D106" s="779"/>
      <c r="E106" s="803"/>
      <c r="F106" s="804"/>
      <c r="G106" s="776"/>
      <c r="H106" s="805"/>
      <c r="I106" s="804"/>
      <c r="J106" s="806"/>
      <c r="K106" s="807"/>
      <c r="L106" s="807"/>
      <c r="M106" s="807"/>
      <c r="N106" s="778"/>
      <c r="O106" s="793"/>
      <c r="P106" s="793"/>
      <c r="Q106" s="793"/>
      <c r="R106" s="793"/>
      <c r="S106" s="793"/>
      <c r="T106" s="793"/>
      <c r="U106" s="793"/>
      <c r="V106" s="793"/>
      <c r="W106" s="793"/>
      <c r="X106" s="793"/>
      <c r="Y106" s="793"/>
      <c r="Z106" s="793"/>
      <c r="AA106" s="779"/>
      <c r="AB106" s="779"/>
      <c r="AC106" s="779"/>
      <c r="AD106" s="779"/>
      <c r="AE106" s="781"/>
      <c r="AF106" s="781"/>
      <c r="AG106" s="780"/>
      <c r="AH106" s="780"/>
      <c r="AI106" s="780"/>
      <c r="AJ106" s="780"/>
      <c r="AK106" s="831"/>
      <c r="AL106" s="831"/>
      <c r="AM106" s="831"/>
      <c r="AN106" s="831"/>
      <c r="AO106" s="831"/>
      <c r="AP106" s="831"/>
      <c r="AQ106" s="831"/>
      <c r="AR106" s="831"/>
      <c r="AS106" s="831"/>
      <c r="AT106" s="831"/>
      <c r="AU106" s="831"/>
      <c r="AV106" s="831"/>
      <c r="AW106" s="831"/>
      <c r="AX106" s="831"/>
      <c r="AY106" s="831"/>
      <c r="AZ106" s="831"/>
      <c r="BA106" s="831"/>
      <c r="BB106" s="831"/>
      <c r="BC106" s="831"/>
      <c r="BD106" s="831"/>
      <c r="BE106" s="831"/>
      <c r="BF106" s="831"/>
      <c r="BG106" s="831"/>
    </row>
    <row r="107" ht="13.5" customHeight="1">
      <c r="A107" s="831"/>
      <c r="B107" s="772"/>
      <c r="C107" s="772"/>
      <c r="D107" s="779"/>
      <c r="E107" s="803"/>
      <c r="F107" s="804"/>
      <c r="G107" s="776"/>
      <c r="H107" s="805"/>
      <c r="I107" s="804"/>
      <c r="J107" s="806"/>
      <c r="K107" s="807"/>
      <c r="L107" s="807"/>
      <c r="M107" s="807"/>
      <c r="N107" s="778"/>
      <c r="O107" s="793"/>
      <c r="P107" s="793"/>
      <c r="Q107" s="793"/>
      <c r="R107" s="793"/>
      <c r="S107" s="793"/>
      <c r="T107" s="793"/>
      <c r="U107" s="793"/>
      <c r="V107" s="793"/>
      <c r="W107" s="793"/>
      <c r="X107" s="793"/>
      <c r="Y107" s="793"/>
      <c r="Z107" s="793"/>
      <c r="AA107" s="779"/>
      <c r="AB107" s="779"/>
      <c r="AC107" s="779"/>
      <c r="AD107" s="779"/>
      <c r="AE107" s="781"/>
      <c r="AF107" s="781"/>
      <c r="AG107" s="780"/>
      <c r="AH107" s="780"/>
      <c r="AI107" s="780"/>
      <c r="AJ107" s="780"/>
      <c r="AK107" s="831"/>
      <c r="AL107" s="831"/>
      <c r="AM107" s="831"/>
      <c r="AN107" s="831"/>
      <c r="AO107" s="831"/>
      <c r="AP107" s="831"/>
      <c r="AQ107" s="831"/>
      <c r="AR107" s="831"/>
      <c r="AS107" s="831"/>
      <c r="AT107" s="831"/>
      <c r="AU107" s="831"/>
      <c r="AV107" s="831"/>
      <c r="AW107" s="831"/>
      <c r="AX107" s="831"/>
      <c r="AY107" s="831"/>
      <c r="AZ107" s="831"/>
      <c r="BA107" s="831"/>
      <c r="BB107" s="831"/>
      <c r="BC107" s="831"/>
      <c r="BD107" s="831"/>
      <c r="BE107" s="831"/>
      <c r="BF107" s="831"/>
      <c r="BG107" s="831"/>
    </row>
    <row r="108" ht="13.5" customHeight="1">
      <c r="A108" s="831"/>
      <c r="B108" s="772"/>
      <c r="C108" s="772"/>
      <c r="D108" s="779"/>
      <c r="E108" s="803"/>
      <c r="F108" s="804"/>
      <c r="G108" s="776"/>
      <c r="H108" s="805"/>
      <c r="I108" s="804"/>
      <c r="J108" s="806"/>
      <c r="K108" s="807"/>
      <c r="L108" s="807"/>
      <c r="M108" s="807"/>
      <c r="N108" s="778"/>
      <c r="O108" s="793"/>
      <c r="P108" s="793"/>
      <c r="Q108" s="793"/>
      <c r="R108" s="793"/>
      <c r="S108" s="793"/>
      <c r="T108" s="793"/>
      <c r="U108" s="793"/>
      <c r="V108" s="793"/>
      <c r="W108" s="793"/>
      <c r="X108" s="793"/>
      <c r="Y108" s="793"/>
      <c r="Z108" s="793"/>
      <c r="AA108" s="779"/>
      <c r="AB108" s="779"/>
      <c r="AC108" s="779"/>
      <c r="AD108" s="779"/>
      <c r="AE108" s="781"/>
      <c r="AF108" s="781"/>
      <c r="AG108" s="780"/>
      <c r="AH108" s="780"/>
      <c r="AI108" s="780"/>
      <c r="AJ108" s="780"/>
      <c r="AK108" s="831"/>
      <c r="AL108" s="831"/>
      <c r="AM108" s="831"/>
      <c r="AN108" s="831"/>
      <c r="AO108" s="831"/>
      <c r="AP108" s="831"/>
      <c r="AQ108" s="831"/>
      <c r="AR108" s="831"/>
      <c r="AS108" s="831"/>
      <c r="AT108" s="831"/>
      <c r="AU108" s="831"/>
      <c r="AV108" s="831"/>
      <c r="AW108" s="831"/>
      <c r="AX108" s="831"/>
      <c r="AY108" s="831"/>
      <c r="AZ108" s="831"/>
      <c r="BA108" s="831"/>
      <c r="BB108" s="831"/>
      <c r="BC108" s="831"/>
      <c r="BD108" s="831"/>
      <c r="BE108" s="831"/>
      <c r="BF108" s="831"/>
      <c r="BG108" s="831"/>
    </row>
    <row r="109" ht="13.5" customHeight="1">
      <c r="A109" s="831"/>
      <c r="B109" s="772"/>
      <c r="C109" s="772"/>
      <c r="D109" s="779"/>
      <c r="E109" s="803"/>
      <c r="F109" s="804"/>
      <c r="G109" s="776"/>
      <c r="H109" s="805"/>
      <c r="I109" s="804"/>
      <c r="J109" s="806"/>
      <c r="K109" s="807"/>
      <c r="L109" s="807"/>
      <c r="M109" s="807"/>
      <c r="N109" s="778"/>
      <c r="O109" s="793"/>
      <c r="P109" s="793"/>
      <c r="Q109" s="793"/>
      <c r="R109" s="793"/>
      <c r="S109" s="793"/>
      <c r="T109" s="793"/>
      <c r="U109" s="793"/>
      <c r="V109" s="793"/>
      <c r="W109" s="793"/>
      <c r="X109" s="793"/>
      <c r="Y109" s="793"/>
      <c r="Z109" s="793"/>
      <c r="AA109" s="779"/>
      <c r="AB109" s="779"/>
      <c r="AC109" s="779"/>
      <c r="AD109" s="779"/>
      <c r="AE109" s="781"/>
      <c r="AF109" s="781"/>
      <c r="AG109" s="780"/>
      <c r="AH109" s="780"/>
      <c r="AI109" s="780"/>
      <c r="AJ109" s="780"/>
      <c r="AK109" s="831"/>
      <c r="AL109" s="831"/>
      <c r="AM109" s="831"/>
      <c r="AN109" s="831"/>
      <c r="AO109" s="831"/>
      <c r="AP109" s="831"/>
      <c r="AQ109" s="831"/>
      <c r="AR109" s="831"/>
      <c r="AS109" s="831"/>
      <c r="AT109" s="831"/>
      <c r="AU109" s="831"/>
      <c r="AV109" s="831"/>
      <c r="AW109" s="831"/>
      <c r="AX109" s="831"/>
      <c r="AY109" s="831"/>
      <c r="AZ109" s="831"/>
      <c r="BA109" s="831"/>
      <c r="BB109" s="831"/>
      <c r="BC109" s="831"/>
      <c r="BD109" s="831"/>
      <c r="BE109" s="831"/>
      <c r="BF109" s="831"/>
      <c r="BG109" s="831"/>
    </row>
    <row r="110" ht="13.5" customHeight="1">
      <c r="A110" s="831"/>
      <c r="B110" s="772"/>
      <c r="C110" s="772"/>
      <c r="D110" s="779"/>
      <c r="E110" s="803"/>
      <c r="F110" s="804"/>
      <c r="G110" s="776"/>
      <c r="H110" s="805"/>
      <c r="I110" s="804"/>
      <c r="J110" s="806"/>
      <c r="K110" s="807"/>
      <c r="L110" s="807"/>
      <c r="M110" s="807"/>
      <c r="N110" s="778"/>
      <c r="O110" s="793"/>
      <c r="P110" s="793"/>
      <c r="Q110" s="793"/>
      <c r="R110" s="793"/>
      <c r="S110" s="793"/>
      <c r="T110" s="793"/>
      <c r="U110" s="793"/>
      <c r="V110" s="793"/>
      <c r="W110" s="793"/>
      <c r="X110" s="793"/>
      <c r="Y110" s="793"/>
      <c r="Z110" s="793"/>
      <c r="AA110" s="779"/>
      <c r="AB110" s="779"/>
      <c r="AC110" s="779"/>
      <c r="AD110" s="779"/>
      <c r="AE110" s="781"/>
      <c r="AF110" s="781"/>
      <c r="AG110" s="780"/>
      <c r="AH110" s="780"/>
      <c r="AI110" s="780"/>
      <c r="AJ110" s="780"/>
      <c r="AK110" s="831"/>
      <c r="AL110" s="831"/>
      <c r="AM110" s="831"/>
      <c r="AN110" s="831"/>
      <c r="AO110" s="831"/>
      <c r="AP110" s="831"/>
      <c r="AQ110" s="831"/>
      <c r="AR110" s="831"/>
      <c r="AS110" s="831"/>
      <c r="AT110" s="831"/>
      <c r="AU110" s="831"/>
      <c r="AV110" s="831"/>
      <c r="AW110" s="831"/>
      <c r="AX110" s="831"/>
      <c r="AY110" s="831"/>
      <c r="AZ110" s="831"/>
      <c r="BA110" s="831"/>
      <c r="BB110" s="831"/>
      <c r="BC110" s="831"/>
      <c r="BD110" s="831"/>
      <c r="BE110" s="831"/>
      <c r="BF110" s="831"/>
      <c r="BG110" s="831"/>
    </row>
    <row r="111" ht="13.5" customHeight="1">
      <c r="A111" s="831"/>
      <c r="B111" s="772"/>
      <c r="C111" s="772"/>
      <c r="D111" s="779"/>
      <c r="E111" s="803"/>
      <c r="F111" s="804"/>
      <c r="G111" s="776"/>
      <c r="H111" s="805"/>
      <c r="I111" s="804"/>
      <c r="J111" s="806"/>
      <c r="K111" s="807"/>
      <c r="L111" s="807"/>
      <c r="M111" s="807"/>
      <c r="N111" s="778"/>
      <c r="O111" s="793"/>
      <c r="P111" s="793"/>
      <c r="Q111" s="793"/>
      <c r="R111" s="793"/>
      <c r="S111" s="793"/>
      <c r="T111" s="793"/>
      <c r="U111" s="793"/>
      <c r="V111" s="793"/>
      <c r="W111" s="793"/>
      <c r="X111" s="793"/>
      <c r="Y111" s="793"/>
      <c r="Z111" s="793"/>
      <c r="AA111" s="779"/>
      <c r="AB111" s="779"/>
      <c r="AC111" s="779"/>
      <c r="AD111" s="779"/>
      <c r="AE111" s="781"/>
      <c r="AF111" s="781"/>
      <c r="AG111" s="780"/>
      <c r="AH111" s="780"/>
      <c r="AI111" s="780"/>
      <c r="AJ111" s="780"/>
      <c r="AK111" s="831"/>
      <c r="AL111" s="831"/>
      <c r="AM111" s="831"/>
      <c r="AN111" s="831"/>
      <c r="AO111" s="831"/>
      <c r="AP111" s="831"/>
      <c r="AQ111" s="831"/>
      <c r="AR111" s="831"/>
      <c r="AS111" s="831"/>
      <c r="AT111" s="831"/>
      <c r="AU111" s="831"/>
      <c r="AV111" s="831"/>
      <c r="AW111" s="831"/>
      <c r="AX111" s="831"/>
      <c r="AY111" s="831"/>
      <c r="AZ111" s="831"/>
      <c r="BA111" s="831"/>
      <c r="BB111" s="831"/>
      <c r="BC111" s="831"/>
      <c r="BD111" s="831"/>
      <c r="BE111" s="831"/>
      <c r="BF111" s="831"/>
      <c r="BG111" s="831"/>
    </row>
    <row r="112" ht="13.5" customHeight="1">
      <c r="A112" s="831"/>
      <c r="B112" s="772"/>
      <c r="C112" s="772"/>
      <c r="D112" s="779"/>
      <c r="E112" s="803"/>
      <c r="F112" s="804"/>
      <c r="G112" s="776"/>
      <c r="H112" s="805"/>
      <c r="I112" s="804"/>
      <c r="J112" s="806"/>
      <c r="K112" s="807"/>
      <c r="L112" s="807"/>
      <c r="M112" s="807"/>
      <c r="N112" s="778"/>
      <c r="O112" s="793"/>
      <c r="P112" s="793"/>
      <c r="Q112" s="793"/>
      <c r="R112" s="793"/>
      <c r="S112" s="793"/>
      <c r="T112" s="793"/>
      <c r="U112" s="793"/>
      <c r="V112" s="793"/>
      <c r="W112" s="793"/>
      <c r="X112" s="793"/>
      <c r="Y112" s="793"/>
      <c r="Z112" s="793"/>
      <c r="AA112" s="779"/>
      <c r="AB112" s="779"/>
      <c r="AC112" s="779"/>
      <c r="AD112" s="779"/>
      <c r="AE112" s="781"/>
      <c r="AF112" s="781"/>
      <c r="AG112" s="780"/>
      <c r="AH112" s="780"/>
      <c r="AI112" s="780"/>
      <c r="AJ112" s="780"/>
      <c r="AK112" s="831"/>
      <c r="AL112" s="831"/>
      <c r="AM112" s="831"/>
      <c r="AN112" s="831"/>
      <c r="AO112" s="831"/>
      <c r="AP112" s="831"/>
      <c r="AQ112" s="831"/>
      <c r="AR112" s="831"/>
      <c r="AS112" s="831"/>
      <c r="AT112" s="831"/>
      <c r="AU112" s="831"/>
      <c r="AV112" s="831"/>
      <c r="AW112" s="831"/>
      <c r="AX112" s="831"/>
      <c r="AY112" s="831"/>
      <c r="AZ112" s="831"/>
      <c r="BA112" s="831"/>
      <c r="BB112" s="831"/>
      <c r="BC112" s="831"/>
      <c r="BD112" s="831"/>
      <c r="BE112" s="831"/>
      <c r="BF112" s="831"/>
      <c r="BG112" s="831"/>
    </row>
    <row r="113" ht="13.5" customHeight="1">
      <c r="A113" s="831"/>
      <c r="B113" s="772"/>
      <c r="C113" s="772"/>
      <c r="D113" s="779"/>
      <c r="E113" s="803"/>
      <c r="F113" s="804"/>
      <c r="G113" s="776"/>
      <c r="H113" s="805"/>
      <c r="I113" s="804"/>
      <c r="J113" s="806"/>
      <c r="K113" s="807"/>
      <c r="L113" s="807"/>
      <c r="M113" s="807"/>
      <c r="N113" s="778"/>
      <c r="O113" s="793"/>
      <c r="P113" s="793"/>
      <c r="Q113" s="793"/>
      <c r="R113" s="793"/>
      <c r="S113" s="793"/>
      <c r="T113" s="793"/>
      <c r="U113" s="793"/>
      <c r="V113" s="793"/>
      <c r="W113" s="793"/>
      <c r="X113" s="793"/>
      <c r="Y113" s="793"/>
      <c r="Z113" s="793"/>
      <c r="AA113" s="779"/>
      <c r="AB113" s="779"/>
      <c r="AC113" s="779"/>
      <c r="AD113" s="779"/>
      <c r="AE113" s="781"/>
      <c r="AF113" s="781"/>
      <c r="AG113" s="780"/>
      <c r="AH113" s="780"/>
      <c r="AI113" s="780"/>
      <c r="AJ113" s="780"/>
      <c r="AK113" s="831"/>
      <c r="AL113" s="831"/>
      <c r="AM113" s="831"/>
      <c r="AN113" s="831"/>
      <c r="AO113" s="831"/>
      <c r="AP113" s="831"/>
      <c r="AQ113" s="831"/>
      <c r="AR113" s="831"/>
      <c r="AS113" s="831"/>
      <c r="AT113" s="831"/>
      <c r="AU113" s="831"/>
      <c r="AV113" s="831"/>
      <c r="AW113" s="831"/>
      <c r="AX113" s="831"/>
      <c r="AY113" s="831"/>
      <c r="AZ113" s="831"/>
      <c r="BA113" s="831"/>
      <c r="BB113" s="831"/>
      <c r="BC113" s="831"/>
      <c r="BD113" s="831"/>
      <c r="BE113" s="831"/>
      <c r="BF113" s="831"/>
      <c r="BG113" s="831"/>
    </row>
    <row r="114" ht="13.5" customHeight="1">
      <c r="A114" s="831"/>
      <c r="B114" s="772"/>
      <c r="C114" s="772"/>
      <c r="D114" s="779"/>
      <c r="E114" s="803"/>
      <c r="F114" s="804"/>
      <c r="G114" s="776"/>
      <c r="H114" s="805"/>
      <c r="I114" s="804"/>
      <c r="J114" s="806"/>
      <c r="K114" s="807"/>
      <c r="L114" s="807"/>
      <c r="M114" s="807"/>
      <c r="N114" s="778"/>
      <c r="O114" s="793"/>
      <c r="P114" s="793"/>
      <c r="Q114" s="793"/>
      <c r="R114" s="793"/>
      <c r="S114" s="793"/>
      <c r="T114" s="793"/>
      <c r="U114" s="793"/>
      <c r="V114" s="793"/>
      <c r="W114" s="793"/>
      <c r="X114" s="793"/>
      <c r="Y114" s="793"/>
      <c r="Z114" s="793"/>
      <c r="AA114" s="779"/>
      <c r="AB114" s="779"/>
      <c r="AC114" s="779"/>
      <c r="AD114" s="779"/>
      <c r="AE114" s="781"/>
      <c r="AF114" s="781"/>
      <c r="AG114" s="780"/>
      <c r="AH114" s="780"/>
      <c r="AI114" s="780"/>
      <c r="AJ114" s="780"/>
      <c r="AK114" s="831"/>
      <c r="AL114" s="831"/>
      <c r="AM114" s="831"/>
      <c r="AN114" s="831"/>
      <c r="AO114" s="831"/>
      <c r="AP114" s="831"/>
      <c r="AQ114" s="831"/>
      <c r="AR114" s="831"/>
      <c r="AS114" s="831"/>
      <c r="AT114" s="831"/>
      <c r="AU114" s="831"/>
      <c r="AV114" s="831"/>
      <c r="AW114" s="831"/>
      <c r="AX114" s="831"/>
      <c r="AY114" s="831"/>
      <c r="AZ114" s="831"/>
      <c r="BA114" s="831"/>
      <c r="BB114" s="831"/>
      <c r="BC114" s="831"/>
      <c r="BD114" s="831"/>
      <c r="BE114" s="831"/>
      <c r="BF114" s="831"/>
      <c r="BG114" s="831"/>
    </row>
    <row r="115" ht="13.5" customHeight="1">
      <c r="A115" s="831"/>
      <c r="B115" s="772"/>
      <c r="C115" s="772"/>
      <c r="D115" s="779"/>
      <c r="E115" s="803"/>
      <c r="F115" s="804"/>
      <c r="G115" s="776"/>
      <c r="H115" s="805"/>
      <c r="I115" s="804"/>
      <c r="J115" s="806"/>
      <c r="K115" s="807"/>
      <c r="L115" s="807"/>
      <c r="M115" s="807"/>
      <c r="N115" s="778"/>
      <c r="O115" s="793"/>
      <c r="P115" s="793"/>
      <c r="Q115" s="793"/>
      <c r="R115" s="793"/>
      <c r="S115" s="793"/>
      <c r="T115" s="793"/>
      <c r="U115" s="793"/>
      <c r="V115" s="793"/>
      <c r="W115" s="793"/>
      <c r="X115" s="793"/>
      <c r="Y115" s="793"/>
      <c r="Z115" s="793"/>
      <c r="AA115" s="779"/>
      <c r="AB115" s="779"/>
      <c r="AC115" s="779"/>
      <c r="AD115" s="779"/>
      <c r="AE115" s="781"/>
      <c r="AF115" s="781"/>
      <c r="AG115" s="780"/>
      <c r="AH115" s="780"/>
      <c r="AI115" s="780"/>
      <c r="AJ115" s="780"/>
      <c r="AK115" s="831"/>
      <c r="AL115" s="831"/>
      <c r="AM115" s="831"/>
      <c r="AN115" s="831"/>
      <c r="AO115" s="831"/>
      <c r="AP115" s="831"/>
      <c r="AQ115" s="831"/>
      <c r="AR115" s="831"/>
      <c r="AS115" s="831"/>
      <c r="AT115" s="831"/>
      <c r="AU115" s="831"/>
      <c r="AV115" s="831"/>
      <c r="AW115" s="831"/>
      <c r="AX115" s="831"/>
      <c r="AY115" s="831"/>
      <c r="AZ115" s="831"/>
      <c r="BA115" s="831"/>
      <c r="BB115" s="831"/>
      <c r="BC115" s="831"/>
      <c r="BD115" s="831"/>
      <c r="BE115" s="831"/>
      <c r="BF115" s="831"/>
      <c r="BG115" s="831"/>
    </row>
    <row r="116" ht="13.5" customHeight="1">
      <c r="A116" s="831"/>
      <c r="B116" s="772"/>
      <c r="C116" s="772"/>
      <c r="D116" s="779"/>
      <c r="E116" s="803"/>
      <c r="F116" s="804"/>
      <c r="G116" s="776"/>
      <c r="H116" s="805"/>
      <c r="I116" s="804"/>
      <c r="J116" s="806"/>
      <c r="K116" s="807"/>
      <c r="L116" s="807"/>
      <c r="M116" s="807"/>
      <c r="N116" s="778"/>
      <c r="O116" s="793"/>
      <c r="P116" s="793"/>
      <c r="Q116" s="793"/>
      <c r="R116" s="793"/>
      <c r="S116" s="793"/>
      <c r="T116" s="793"/>
      <c r="U116" s="793"/>
      <c r="V116" s="793"/>
      <c r="W116" s="793"/>
      <c r="X116" s="793"/>
      <c r="Y116" s="793"/>
      <c r="Z116" s="793"/>
      <c r="AA116" s="779"/>
      <c r="AB116" s="779"/>
      <c r="AC116" s="779"/>
      <c r="AD116" s="779"/>
      <c r="AE116" s="781"/>
      <c r="AF116" s="781"/>
      <c r="AG116" s="780"/>
      <c r="AH116" s="780"/>
      <c r="AI116" s="780"/>
      <c r="AJ116" s="780"/>
      <c r="AK116" s="831"/>
      <c r="AL116" s="831"/>
      <c r="AM116" s="831"/>
      <c r="AN116" s="831"/>
      <c r="AO116" s="831"/>
      <c r="AP116" s="831"/>
      <c r="AQ116" s="831"/>
      <c r="AR116" s="831"/>
      <c r="AS116" s="831"/>
      <c r="AT116" s="831"/>
      <c r="AU116" s="831"/>
      <c r="AV116" s="831"/>
      <c r="AW116" s="831"/>
      <c r="AX116" s="831"/>
      <c r="AY116" s="831"/>
      <c r="AZ116" s="831"/>
      <c r="BA116" s="831"/>
      <c r="BB116" s="831"/>
      <c r="BC116" s="831"/>
      <c r="BD116" s="831"/>
      <c r="BE116" s="831"/>
      <c r="BF116" s="831"/>
      <c r="BG116" s="831"/>
    </row>
    <row r="117" ht="13.5" customHeight="1">
      <c r="A117" s="831"/>
      <c r="B117" s="772"/>
      <c r="C117" s="772"/>
      <c r="D117" s="779"/>
      <c r="E117" s="803"/>
      <c r="F117" s="804"/>
      <c r="G117" s="776"/>
      <c r="H117" s="805"/>
      <c r="I117" s="804"/>
      <c r="J117" s="806"/>
      <c r="K117" s="807"/>
      <c r="L117" s="807"/>
      <c r="M117" s="807"/>
      <c r="N117" s="778"/>
      <c r="O117" s="793"/>
      <c r="P117" s="793"/>
      <c r="Q117" s="793"/>
      <c r="R117" s="793"/>
      <c r="S117" s="793"/>
      <c r="T117" s="793"/>
      <c r="U117" s="793"/>
      <c r="V117" s="793"/>
      <c r="W117" s="793"/>
      <c r="X117" s="793"/>
      <c r="Y117" s="793"/>
      <c r="Z117" s="793"/>
      <c r="AA117" s="779"/>
      <c r="AB117" s="779"/>
      <c r="AC117" s="779"/>
      <c r="AD117" s="779"/>
      <c r="AE117" s="781"/>
      <c r="AF117" s="781"/>
      <c r="AG117" s="780"/>
      <c r="AH117" s="780"/>
      <c r="AI117" s="780"/>
      <c r="AJ117" s="780"/>
      <c r="AK117" s="831"/>
      <c r="AL117" s="831"/>
      <c r="AM117" s="831"/>
      <c r="AN117" s="831"/>
      <c r="AO117" s="831"/>
      <c r="AP117" s="831"/>
      <c r="AQ117" s="831"/>
      <c r="AR117" s="831"/>
      <c r="AS117" s="831"/>
      <c r="AT117" s="831"/>
      <c r="AU117" s="831"/>
      <c r="AV117" s="831"/>
      <c r="AW117" s="831"/>
      <c r="AX117" s="831"/>
      <c r="AY117" s="831"/>
      <c r="AZ117" s="831"/>
      <c r="BA117" s="831"/>
      <c r="BB117" s="831"/>
      <c r="BC117" s="831"/>
      <c r="BD117" s="831"/>
      <c r="BE117" s="831"/>
      <c r="BF117" s="831"/>
      <c r="BG117" s="831"/>
    </row>
    <row r="118" ht="13.5" customHeight="1">
      <c r="A118" s="831"/>
      <c r="B118" s="772"/>
      <c r="C118" s="772"/>
      <c r="D118" s="779"/>
      <c r="E118" s="803"/>
      <c r="F118" s="804"/>
      <c r="G118" s="776"/>
      <c r="H118" s="805"/>
      <c r="I118" s="804"/>
      <c r="J118" s="806"/>
      <c r="K118" s="807"/>
      <c r="L118" s="807"/>
      <c r="M118" s="807"/>
      <c r="N118" s="778"/>
      <c r="O118" s="793"/>
      <c r="P118" s="793"/>
      <c r="Q118" s="793"/>
      <c r="R118" s="793"/>
      <c r="S118" s="793"/>
      <c r="T118" s="793"/>
      <c r="U118" s="793"/>
      <c r="V118" s="793"/>
      <c r="W118" s="793"/>
      <c r="X118" s="793"/>
      <c r="Y118" s="793"/>
      <c r="Z118" s="793"/>
      <c r="AA118" s="779"/>
      <c r="AB118" s="779"/>
      <c r="AC118" s="779"/>
      <c r="AD118" s="779"/>
      <c r="AE118" s="781"/>
      <c r="AF118" s="781"/>
      <c r="AG118" s="780"/>
      <c r="AH118" s="780"/>
      <c r="AI118" s="780"/>
      <c r="AJ118" s="780"/>
      <c r="AK118" s="831"/>
      <c r="AL118" s="831"/>
      <c r="AM118" s="831"/>
      <c r="AN118" s="831"/>
      <c r="AO118" s="831"/>
      <c r="AP118" s="831"/>
      <c r="AQ118" s="831"/>
      <c r="AR118" s="831"/>
      <c r="AS118" s="831"/>
      <c r="AT118" s="831"/>
      <c r="AU118" s="831"/>
      <c r="AV118" s="831"/>
      <c r="AW118" s="831"/>
      <c r="AX118" s="831"/>
      <c r="AY118" s="831"/>
      <c r="AZ118" s="831"/>
      <c r="BA118" s="831"/>
      <c r="BB118" s="831"/>
      <c r="BC118" s="831"/>
      <c r="BD118" s="831"/>
      <c r="BE118" s="831"/>
      <c r="BF118" s="831"/>
      <c r="BG118" s="831"/>
    </row>
    <row r="119" ht="13.5" customHeight="1">
      <c r="A119" s="831"/>
      <c r="B119" s="772"/>
      <c r="C119" s="772"/>
      <c r="D119" s="779"/>
      <c r="E119" s="803"/>
      <c r="F119" s="804"/>
      <c r="G119" s="776"/>
      <c r="H119" s="805"/>
      <c r="I119" s="804"/>
      <c r="J119" s="806"/>
      <c r="K119" s="807"/>
      <c r="L119" s="807"/>
      <c r="M119" s="807"/>
      <c r="N119" s="778"/>
      <c r="O119" s="793"/>
      <c r="P119" s="793"/>
      <c r="Q119" s="793"/>
      <c r="R119" s="793"/>
      <c r="S119" s="793"/>
      <c r="T119" s="793"/>
      <c r="U119" s="793"/>
      <c r="V119" s="793"/>
      <c r="W119" s="793"/>
      <c r="X119" s="793"/>
      <c r="Y119" s="793"/>
      <c r="Z119" s="793"/>
      <c r="AA119" s="779"/>
      <c r="AB119" s="779"/>
      <c r="AC119" s="779"/>
      <c r="AD119" s="779"/>
      <c r="AE119" s="781"/>
      <c r="AF119" s="781"/>
      <c r="AG119" s="780"/>
      <c r="AH119" s="780"/>
      <c r="AI119" s="780"/>
      <c r="AJ119" s="780"/>
      <c r="AK119" s="831"/>
      <c r="AL119" s="831"/>
      <c r="AM119" s="831"/>
      <c r="AN119" s="831"/>
      <c r="AO119" s="831"/>
      <c r="AP119" s="831"/>
      <c r="AQ119" s="831"/>
      <c r="AR119" s="831"/>
      <c r="AS119" s="831"/>
      <c r="AT119" s="831"/>
      <c r="AU119" s="831"/>
      <c r="AV119" s="831"/>
      <c r="AW119" s="831"/>
      <c r="AX119" s="831"/>
      <c r="AY119" s="831"/>
      <c r="AZ119" s="831"/>
      <c r="BA119" s="831"/>
      <c r="BB119" s="831"/>
      <c r="BC119" s="831"/>
      <c r="BD119" s="831"/>
      <c r="BE119" s="831"/>
      <c r="BF119" s="831"/>
      <c r="BG119" s="831"/>
    </row>
    <row r="120" ht="13.5" customHeight="1">
      <c r="A120" s="831"/>
      <c r="B120" s="772"/>
      <c r="C120" s="772"/>
      <c r="D120" s="779"/>
      <c r="E120" s="803"/>
      <c r="F120" s="804"/>
      <c r="G120" s="776"/>
      <c r="H120" s="805"/>
      <c r="I120" s="804"/>
      <c r="J120" s="806"/>
      <c r="K120" s="807"/>
      <c r="L120" s="807"/>
      <c r="M120" s="807"/>
      <c r="N120" s="778"/>
      <c r="O120" s="793"/>
      <c r="P120" s="793"/>
      <c r="Q120" s="793"/>
      <c r="R120" s="793"/>
      <c r="S120" s="793"/>
      <c r="T120" s="793"/>
      <c r="U120" s="793"/>
      <c r="V120" s="793"/>
      <c r="W120" s="793"/>
      <c r="X120" s="793"/>
      <c r="Y120" s="793"/>
      <c r="Z120" s="793"/>
      <c r="AA120" s="779"/>
      <c r="AB120" s="779"/>
      <c r="AC120" s="779"/>
      <c r="AD120" s="779"/>
      <c r="AE120" s="781"/>
      <c r="AF120" s="781"/>
      <c r="AG120" s="780"/>
      <c r="AH120" s="780"/>
      <c r="AI120" s="780"/>
      <c r="AJ120" s="780"/>
      <c r="AK120" s="831"/>
      <c r="AL120" s="831"/>
      <c r="AM120" s="831"/>
      <c r="AN120" s="831"/>
      <c r="AO120" s="831"/>
      <c r="AP120" s="831"/>
      <c r="AQ120" s="831"/>
      <c r="AR120" s="831"/>
      <c r="AS120" s="831"/>
      <c r="AT120" s="831"/>
      <c r="AU120" s="831"/>
      <c r="AV120" s="831"/>
      <c r="AW120" s="831"/>
      <c r="AX120" s="831"/>
      <c r="AY120" s="831"/>
      <c r="AZ120" s="831"/>
      <c r="BA120" s="831"/>
      <c r="BB120" s="831"/>
      <c r="BC120" s="831"/>
      <c r="BD120" s="831"/>
      <c r="BE120" s="831"/>
      <c r="BF120" s="831"/>
      <c r="BG120" s="831"/>
    </row>
    <row r="121" ht="13.5" customHeight="1">
      <c r="A121" s="831"/>
      <c r="B121" s="772"/>
      <c r="C121" s="772"/>
      <c r="D121" s="779"/>
      <c r="E121" s="803"/>
      <c r="F121" s="804"/>
      <c r="G121" s="776"/>
      <c r="H121" s="805"/>
      <c r="I121" s="804"/>
      <c r="J121" s="806"/>
      <c r="K121" s="807"/>
      <c r="L121" s="807"/>
      <c r="M121" s="807"/>
      <c r="N121" s="778"/>
      <c r="O121" s="793"/>
      <c r="P121" s="793"/>
      <c r="Q121" s="793"/>
      <c r="R121" s="793"/>
      <c r="S121" s="793"/>
      <c r="T121" s="793"/>
      <c r="U121" s="793"/>
      <c r="V121" s="793"/>
      <c r="W121" s="793"/>
      <c r="X121" s="793"/>
      <c r="Y121" s="793"/>
      <c r="Z121" s="793"/>
      <c r="AA121" s="779"/>
      <c r="AB121" s="779"/>
      <c r="AC121" s="779"/>
      <c r="AD121" s="779"/>
      <c r="AE121" s="781"/>
      <c r="AF121" s="781"/>
      <c r="AG121" s="780"/>
      <c r="AH121" s="780"/>
      <c r="AI121" s="780"/>
      <c r="AJ121" s="780"/>
      <c r="AK121" s="831"/>
      <c r="AL121" s="831"/>
      <c r="AM121" s="831"/>
      <c r="AN121" s="831"/>
      <c r="AO121" s="831"/>
      <c r="AP121" s="831"/>
      <c r="AQ121" s="831"/>
      <c r="AR121" s="831"/>
      <c r="AS121" s="831"/>
      <c r="AT121" s="831"/>
      <c r="AU121" s="831"/>
      <c r="AV121" s="831"/>
      <c r="AW121" s="831"/>
      <c r="AX121" s="831"/>
      <c r="AY121" s="831"/>
      <c r="AZ121" s="831"/>
      <c r="BA121" s="831"/>
      <c r="BB121" s="831"/>
      <c r="BC121" s="831"/>
      <c r="BD121" s="831"/>
      <c r="BE121" s="831"/>
      <c r="BF121" s="831"/>
      <c r="BG121" s="831"/>
    </row>
    <row r="122" ht="13.5" customHeight="1">
      <c r="A122" s="831"/>
      <c r="B122" s="772"/>
      <c r="C122" s="772"/>
      <c r="D122" s="779"/>
      <c r="E122" s="803"/>
      <c r="F122" s="804"/>
      <c r="G122" s="776"/>
      <c r="H122" s="805"/>
      <c r="I122" s="804"/>
      <c r="J122" s="806"/>
      <c r="K122" s="807"/>
      <c r="L122" s="807"/>
      <c r="M122" s="807"/>
      <c r="N122" s="778"/>
      <c r="O122" s="793"/>
      <c r="P122" s="793"/>
      <c r="Q122" s="793"/>
      <c r="R122" s="793"/>
      <c r="S122" s="793"/>
      <c r="T122" s="793"/>
      <c r="U122" s="793"/>
      <c r="V122" s="793"/>
      <c r="W122" s="793"/>
      <c r="X122" s="793"/>
      <c r="Y122" s="793"/>
      <c r="Z122" s="793"/>
      <c r="AA122" s="779"/>
      <c r="AB122" s="779"/>
      <c r="AC122" s="779"/>
      <c r="AD122" s="779"/>
      <c r="AE122" s="781"/>
      <c r="AF122" s="781"/>
      <c r="AG122" s="780"/>
      <c r="AH122" s="780"/>
      <c r="AI122" s="780"/>
      <c r="AJ122" s="780"/>
      <c r="AK122" s="831"/>
      <c r="AL122" s="831"/>
      <c r="AM122" s="831"/>
      <c r="AN122" s="831"/>
      <c r="AO122" s="831"/>
      <c r="AP122" s="831"/>
      <c r="AQ122" s="831"/>
      <c r="AR122" s="831"/>
      <c r="AS122" s="831"/>
      <c r="AT122" s="831"/>
      <c r="AU122" s="831"/>
      <c r="AV122" s="831"/>
      <c r="AW122" s="831"/>
      <c r="AX122" s="831"/>
      <c r="AY122" s="831"/>
      <c r="AZ122" s="831"/>
      <c r="BA122" s="831"/>
      <c r="BB122" s="831"/>
      <c r="BC122" s="831"/>
      <c r="BD122" s="831"/>
      <c r="BE122" s="831"/>
      <c r="BF122" s="831"/>
      <c r="BG122" s="831"/>
    </row>
    <row r="123" ht="13.5" customHeight="1">
      <c r="A123" s="831"/>
      <c r="B123" s="772"/>
      <c r="C123" s="772"/>
      <c r="D123" s="779"/>
      <c r="E123" s="803"/>
      <c r="F123" s="804"/>
      <c r="G123" s="776"/>
      <c r="H123" s="805"/>
      <c r="I123" s="804"/>
      <c r="J123" s="806"/>
      <c r="K123" s="807"/>
      <c r="L123" s="807"/>
      <c r="M123" s="807"/>
      <c r="N123" s="778"/>
      <c r="O123" s="793"/>
      <c r="P123" s="793"/>
      <c r="Q123" s="793"/>
      <c r="R123" s="793"/>
      <c r="S123" s="793"/>
      <c r="T123" s="793"/>
      <c r="U123" s="793"/>
      <c r="V123" s="793"/>
      <c r="W123" s="793"/>
      <c r="X123" s="793"/>
      <c r="Y123" s="793"/>
      <c r="Z123" s="793"/>
      <c r="AA123" s="779"/>
      <c r="AB123" s="779"/>
      <c r="AC123" s="779"/>
      <c r="AD123" s="779"/>
      <c r="AE123" s="781"/>
      <c r="AF123" s="781"/>
      <c r="AG123" s="780"/>
      <c r="AH123" s="780"/>
      <c r="AI123" s="780"/>
      <c r="AJ123" s="780"/>
      <c r="AK123" s="831"/>
      <c r="AL123" s="831"/>
      <c r="AM123" s="831"/>
      <c r="AN123" s="831"/>
      <c r="AO123" s="831"/>
      <c r="AP123" s="831"/>
      <c r="AQ123" s="831"/>
      <c r="AR123" s="831"/>
      <c r="AS123" s="831"/>
      <c r="AT123" s="831"/>
      <c r="AU123" s="831"/>
      <c r="AV123" s="831"/>
      <c r="AW123" s="831"/>
      <c r="AX123" s="831"/>
      <c r="AY123" s="831"/>
      <c r="AZ123" s="831"/>
      <c r="BA123" s="831"/>
      <c r="BB123" s="831"/>
      <c r="BC123" s="831"/>
      <c r="BD123" s="831"/>
      <c r="BE123" s="831"/>
      <c r="BF123" s="831"/>
      <c r="BG123" s="831"/>
    </row>
    <row r="124" ht="13.5" customHeight="1">
      <c r="A124" s="831"/>
      <c r="B124" s="772"/>
      <c r="C124" s="772"/>
      <c r="D124" s="779"/>
      <c r="E124" s="803"/>
      <c r="F124" s="804"/>
      <c r="G124" s="776"/>
      <c r="H124" s="805"/>
      <c r="I124" s="804"/>
      <c r="J124" s="806"/>
      <c r="K124" s="807"/>
      <c r="L124" s="807"/>
      <c r="M124" s="807"/>
      <c r="N124" s="778"/>
      <c r="O124" s="793"/>
      <c r="P124" s="793"/>
      <c r="Q124" s="793"/>
      <c r="R124" s="793"/>
      <c r="S124" s="793"/>
      <c r="T124" s="793"/>
      <c r="U124" s="793"/>
      <c r="V124" s="793"/>
      <c r="W124" s="793"/>
      <c r="X124" s="793"/>
      <c r="Y124" s="793"/>
      <c r="Z124" s="793"/>
      <c r="AA124" s="779"/>
      <c r="AB124" s="779"/>
      <c r="AC124" s="779"/>
      <c r="AD124" s="779"/>
      <c r="AE124" s="781"/>
      <c r="AF124" s="781"/>
      <c r="AG124" s="780"/>
      <c r="AH124" s="780"/>
      <c r="AI124" s="780"/>
      <c r="AJ124" s="780"/>
      <c r="AK124" s="831"/>
      <c r="AL124" s="831"/>
      <c r="AM124" s="831"/>
      <c r="AN124" s="831"/>
      <c r="AO124" s="831"/>
      <c r="AP124" s="831"/>
      <c r="AQ124" s="831"/>
      <c r="AR124" s="831"/>
      <c r="AS124" s="831"/>
      <c r="AT124" s="831"/>
      <c r="AU124" s="831"/>
      <c r="AV124" s="831"/>
      <c r="AW124" s="831"/>
      <c r="AX124" s="831"/>
      <c r="AY124" s="831"/>
      <c r="AZ124" s="831"/>
      <c r="BA124" s="831"/>
      <c r="BB124" s="831"/>
      <c r="BC124" s="831"/>
      <c r="BD124" s="831"/>
      <c r="BE124" s="831"/>
      <c r="BF124" s="831"/>
      <c r="BG124" s="831"/>
    </row>
    <row r="125" ht="13.5" customHeight="1">
      <c r="A125" s="831"/>
      <c r="B125" s="772"/>
      <c r="C125" s="772"/>
      <c r="D125" s="779"/>
      <c r="E125" s="803"/>
      <c r="F125" s="804"/>
      <c r="G125" s="776"/>
      <c r="H125" s="805"/>
      <c r="I125" s="804"/>
      <c r="J125" s="806"/>
      <c r="K125" s="807"/>
      <c r="L125" s="807"/>
      <c r="M125" s="807"/>
      <c r="N125" s="778"/>
      <c r="O125" s="793"/>
      <c r="P125" s="793"/>
      <c r="Q125" s="793"/>
      <c r="R125" s="793"/>
      <c r="S125" s="793"/>
      <c r="T125" s="793"/>
      <c r="U125" s="793"/>
      <c r="V125" s="793"/>
      <c r="W125" s="793"/>
      <c r="X125" s="793"/>
      <c r="Y125" s="793"/>
      <c r="Z125" s="793"/>
      <c r="AA125" s="779"/>
      <c r="AB125" s="779"/>
      <c r="AC125" s="779"/>
      <c r="AD125" s="779"/>
      <c r="AE125" s="781"/>
      <c r="AF125" s="781"/>
      <c r="AG125" s="780"/>
      <c r="AH125" s="780"/>
      <c r="AI125" s="780"/>
      <c r="AJ125" s="780"/>
      <c r="AK125" s="831"/>
      <c r="AL125" s="831"/>
      <c r="AM125" s="831"/>
      <c r="AN125" s="831"/>
      <c r="AO125" s="831"/>
      <c r="AP125" s="831"/>
      <c r="AQ125" s="831"/>
      <c r="AR125" s="831"/>
      <c r="AS125" s="831"/>
      <c r="AT125" s="831"/>
      <c r="AU125" s="831"/>
      <c r="AV125" s="831"/>
      <c r="AW125" s="831"/>
      <c r="AX125" s="831"/>
      <c r="AY125" s="831"/>
      <c r="AZ125" s="831"/>
      <c r="BA125" s="831"/>
      <c r="BB125" s="831"/>
      <c r="BC125" s="831"/>
      <c r="BD125" s="831"/>
      <c r="BE125" s="831"/>
      <c r="BF125" s="831"/>
      <c r="BG125" s="831"/>
    </row>
    <row r="126" ht="13.5" customHeight="1">
      <c r="A126" s="831"/>
      <c r="B126" s="772"/>
      <c r="C126" s="772"/>
      <c r="D126" s="779"/>
      <c r="E126" s="803"/>
      <c r="F126" s="804"/>
      <c r="G126" s="776"/>
      <c r="H126" s="805"/>
      <c r="I126" s="804"/>
      <c r="J126" s="806"/>
      <c r="K126" s="807"/>
      <c r="L126" s="807"/>
      <c r="M126" s="807"/>
      <c r="N126" s="778"/>
      <c r="O126" s="793"/>
      <c r="P126" s="793"/>
      <c r="Q126" s="793"/>
      <c r="R126" s="793"/>
      <c r="S126" s="793"/>
      <c r="T126" s="793"/>
      <c r="U126" s="793"/>
      <c r="V126" s="793"/>
      <c r="W126" s="793"/>
      <c r="X126" s="793"/>
      <c r="Y126" s="793"/>
      <c r="Z126" s="793"/>
      <c r="AA126" s="779"/>
      <c r="AB126" s="779"/>
      <c r="AC126" s="779"/>
      <c r="AD126" s="779"/>
      <c r="AE126" s="781"/>
      <c r="AF126" s="781"/>
      <c r="AG126" s="780"/>
      <c r="AH126" s="780"/>
      <c r="AI126" s="780"/>
      <c r="AJ126" s="780"/>
      <c r="AK126" s="831"/>
      <c r="AL126" s="831"/>
      <c r="AM126" s="831"/>
      <c r="AN126" s="831"/>
      <c r="AO126" s="831"/>
      <c r="AP126" s="831"/>
      <c r="AQ126" s="831"/>
      <c r="AR126" s="831"/>
      <c r="AS126" s="831"/>
      <c r="AT126" s="831"/>
      <c r="AU126" s="831"/>
      <c r="AV126" s="831"/>
      <c r="AW126" s="831"/>
      <c r="AX126" s="831"/>
      <c r="AY126" s="831"/>
      <c r="AZ126" s="831"/>
      <c r="BA126" s="831"/>
      <c r="BB126" s="831"/>
      <c r="BC126" s="831"/>
      <c r="BD126" s="831"/>
      <c r="BE126" s="831"/>
      <c r="BF126" s="831"/>
      <c r="BG126" s="831"/>
    </row>
    <row r="127" ht="13.5" customHeight="1">
      <c r="A127" s="831"/>
      <c r="B127" s="772"/>
      <c r="C127" s="772"/>
      <c r="D127" s="779"/>
      <c r="E127" s="803"/>
      <c r="F127" s="804"/>
      <c r="G127" s="776"/>
      <c r="H127" s="805"/>
      <c r="I127" s="804"/>
      <c r="J127" s="806"/>
      <c r="K127" s="807"/>
      <c r="L127" s="807"/>
      <c r="M127" s="807"/>
      <c r="N127" s="778"/>
      <c r="O127" s="793"/>
      <c r="P127" s="793"/>
      <c r="Q127" s="793"/>
      <c r="R127" s="793"/>
      <c r="S127" s="793"/>
      <c r="T127" s="793"/>
      <c r="U127" s="793"/>
      <c r="V127" s="793"/>
      <c r="W127" s="793"/>
      <c r="X127" s="793"/>
      <c r="Y127" s="793"/>
      <c r="Z127" s="793"/>
      <c r="AA127" s="779"/>
      <c r="AB127" s="779"/>
      <c r="AC127" s="779"/>
      <c r="AD127" s="779"/>
      <c r="AE127" s="781"/>
      <c r="AF127" s="781"/>
      <c r="AG127" s="780"/>
      <c r="AH127" s="780"/>
      <c r="AI127" s="780"/>
      <c r="AJ127" s="780"/>
      <c r="AK127" s="831"/>
      <c r="AL127" s="831"/>
      <c r="AM127" s="831"/>
      <c r="AN127" s="831"/>
      <c r="AO127" s="831"/>
      <c r="AP127" s="831"/>
      <c r="AQ127" s="831"/>
      <c r="AR127" s="831"/>
      <c r="AS127" s="831"/>
      <c r="AT127" s="831"/>
      <c r="AU127" s="831"/>
      <c r="AV127" s="831"/>
      <c r="AW127" s="831"/>
      <c r="AX127" s="831"/>
      <c r="AY127" s="831"/>
      <c r="AZ127" s="831"/>
      <c r="BA127" s="831"/>
      <c r="BB127" s="831"/>
      <c r="BC127" s="831"/>
      <c r="BD127" s="831"/>
      <c r="BE127" s="831"/>
      <c r="BF127" s="831"/>
      <c r="BG127" s="831"/>
    </row>
    <row r="128" ht="13.5" customHeight="1">
      <c r="A128" s="831"/>
      <c r="B128" s="772"/>
      <c r="C128" s="772"/>
      <c r="D128" s="779"/>
      <c r="E128" s="803"/>
      <c r="F128" s="804"/>
      <c r="G128" s="776"/>
      <c r="H128" s="805"/>
      <c r="I128" s="804"/>
      <c r="J128" s="806"/>
      <c r="K128" s="807"/>
      <c r="L128" s="807"/>
      <c r="M128" s="807"/>
      <c r="N128" s="778"/>
      <c r="O128" s="793"/>
      <c r="P128" s="793"/>
      <c r="Q128" s="793"/>
      <c r="R128" s="793"/>
      <c r="S128" s="793"/>
      <c r="T128" s="793"/>
      <c r="U128" s="793"/>
      <c r="V128" s="793"/>
      <c r="W128" s="793"/>
      <c r="X128" s="793"/>
      <c r="Y128" s="793"/>
      <c r="Z128" s="793"/>
      <c r="AA128" s="779"/>
      <c r="AB128" s="779"/>
      <c r="AC128" s="779"/>
      <c r="AD128" s="779"/>
      <c r="AE128" s="781"/>
      <c r="AF128" s="781"/>
      <c r="AG128" s="780"/>
      <c r="AH128" s="780"/>
      <c r="AI128" s="780"/>
      <c r="AJ128" s="780"/>
      <c r="AK128" s="831"/>
      <c r="AL128" s="831"/>
      <c r="AM128" s="831"/>
      <c r="AN128" s="831"/>
      <c r="AO128" s="831"/>
      <c r="AP128" s="831"/>
      <c r="AQ128" s="831"/>
      <c r="AR128" s="831"/>
      <c r="AS128" s="831"/>
      <c r="AT128" s="831"/>
      <c r="AU128" s="831"/>
      <c r="AV128" s="831"/>
      <c r="AW128" s="831"/>
      <c r="AX128" s="831"/>
      <c r="AY128" s="831"/>
      <c r="AZ128" s="831"/>
      <c r="BA128" s="831"/>
      <c r="BB128" s="831"/>
      <c r="BC128" s="831"/>
      <c r="BD128" s="831"/>
      <c r="BE128" s="831"/>
      <c r="BF128" s="831"/>
      <c r="BG128" s="831"/>
    </row>
    <row r="129" ht="13.5" customHeight="1">
      <c r="A129" s="831"/>
      <c r="B129" s="772"/>
      <c r="C129" s="772"/>
      <c r="D129" s="779"/>
      <c r="E129" s="803"/>
      <c r="F129" s="804"/>
      <c r="G129" s="776"/>
      <c r="H129" s="805"/>
      <c r="I129" s="804"/>
      <c r="J129" s="806"/>
      <c r="K129" s="807"/>
      <c r="L129" s="807"/>
      <c r="M129" s="807"/>
      <c r="N129" s="778"/>
      <c r="O129" s="793"/>
      <c r="P129" s="793"/>
      <c r="Q129" s="793"/>
      <c r="R129" s="793"/>
      <c r="S129" s="793"/>
      <c r="T129" s="793"/>
      <c r="U129" s="793"/>
      <c r="V129" s="793"/>
      <c r="W129" s="793"/>
      <c r="X129" s="793"/>
      <c r="Y129" s="793"/>
      <c r="Z129" s="793"/>
      <c r="AA129" s="779"/>
      <c r="AB129" s="779"/>
      <c r="AC129" s="779"/>
      <c r="AD129" s="779"/>
      <c r="AE129" s="781"/>
      <c r="AF129" s="781"/>
      <c r="AG129" s="780"/>
      <c r="AH129" s="780"/>
      <c r="AI129" s="780"/>
      <c r="AJ129" s="780"/>
      <c r="AK129" s="831"/>
      <c r="AL129" s="831"/>
      <c r="AM129" s="831"/>
      <c r="AN129" s="831"/>
      <c r="AO129" s="831"/>
      <c r="AP129" s="831"/>
      <c r="AQ129" s="831"/>
      <c r="AR129" s="831"/>
      <c r="AS129" s="831"/>
      <c r="AT129" s="831"/>
      <c r="AU129" s="831"/>
      <c r="AV129" s="831"/>
      <c r="AW129" s="831"/>
      <c r="AX129" s="831"/>
      <c r="AY129" s="831"/>
      <c r="AZ129" s="831"/>
      <c r="BA129" s="831"/>
      <c r="BB129" s="831"/>
      <c r="BC129" s="831"/>
      <c r="BD129" s="831"/>
      <c r="BE129" s="831"/>
      <c r="BF129" s="831"/>
      <c r="BG129" s="831"/>
    </row>
    <row r="130" ht="13.5" customHeight="1">
      <c r="A130" s="831"/>
      <c r="B130" s="772"/>
      <c r="C130" s="772"/>
      <c r="D130" s="779"/>
      <c r="E130" s="803"/>
      <c r="F130" s="804"/>
      <c r="G130" s="776"/>
      <c r="H130" s="805"/>
      <c r="I130" s="804"/>
      <c r="J130" s="806"/>
      <c r="K130" s="807"/>
      <c r="L130" s="807"/>
      <c r="M130" s="807"/>
      <c r="N130" s="778"/>
      <c r="O130" s="793"/>
      <c r="P130" s="793"/>
      <c r="Q130" s="793"/>
      <c r="R130" s="793"/>
      <c r="S130" s="793"/>
      <c r="T130" s="793"/>
      <c r="U130" s="793"/>
      <c r="V130" s="793"/>
      <c r="W130" s="793"/>
      <c r="X130" s="793"/>
      <c r="Y130" s="793"/>
      <c r="Z130" s="793"/>
      <c r="AA130" s="779"/>
      <c r="AB130" s="779"/>
      <c r="AC130" s="779"/>
      <c r="AD130" s="779"/>
      <c r="AE130" s="781"/>
      <c r="AF130" s="781"/>
      <c r="AG130" s="780"/>
      <c r="AH130" s="780"/>
      <c r="AI130" s="780"/>
      <c r="AJ130" s="780"/>
      <c r="AK130" s="831"/>
      <c r="AL130" s="831"/>
      <c r="AM130" s="831"/>
      <c r="AN130" s="831"/>
      <c r="AO130" s="831"/>
      <c r="AP130" s="831"/>
      <c r="AQ130" s="831"/>
      <c r="AR130" s="831"/>
      <c r="AS130" s="831"/>
      <c r="AT130" s="831"/>
      <c r="AU130" s="831"/>
      <c r="AV130" s="831"/>
      <c r="AW130" s="831"/>
      <c r="AX130" s="831"/>
      <c r="AY130" s="831"/>
      <c r="AZ130" s="831"/>
      <c r="BA130" s="831"/>
      <c r="BB130" s="831"/>
      <c r="BC130" s="831"/>
      <c r="BD130" s="831"/>
      <c r="BE130" s="831"/>
      <c r="BF130" s="831"/>
      <c r="BG130" s="831"/>
    </row>
    <row r="131" ht="13.5" customHeight="1">
      <c r="A131" s="831"/>
      <c r="B131" s="772"/>
      <c r="C131" s="772"/>
      <c r="D131" s="779"/>
      <c r="E131" s="803"/>
      <c r="F131" s="804"/>
      <c r="G131" s="776"/>
      <c r="H131" s="805"/>
      <c r="I131" s="804"/>
      <c r="J131" s="806"/>
      <c r="K131" s="807"/>
      <c r="L131" s="807"/>
      <c r="M131" s="807"/>
      <c r="N131" s="778"/>
      <c r="O131" s="793"/>
      <c r="P131" s="793"/>
      <c r="Q131" s="793"/>
      <c r="R131" s="793"/>
      <c r="S131" s="793"/>
      <c r="T131" s="793"/>
      <c r="U131" s="793"/>
      <c r="V131" s="793"/>
      <c r="W131" s="793"/>
      <c r="X131" s="793"/>
      <c r="Y131" s="793"/>
      <c r="Z131" s="793"/>
      <c r="AA131" s="779"/>
      <c r="AB131" s="779"/>
      <c r="AC131" s="779"/>
      <c r="AD131" s="779"/>
      <c r="AE131" s="781"/>
      <c r="AF131" s="781"/>
      <c r="AG131" s="780"/>
      <c r="AH131" s="780"/>
      <c r="AI131" s="780"/>
      <c r="AJ131" s="780"/>
      <c r="AK131" s="831"/>
      <c r="AL131" s="831"/>
      <c r="AM131" s="831"/>
      <c r="AN131" s="831"/>
      <c r="AO131" s="831"/>
      <c r="AP131" s="831"/>
      <c r="AQ131" s="831"/>
      <c r="AR131" s="831"/>
      <c r="AS131" s="831"/>
      <c r="AT131" s="831"/>
      <c r="AU131" s="831"/>
      <c r="AV131" s="831"/>
      <c r="AW131" s="831"/>
      <c r="AX131" s="831"/>
      <c r="AY131" s="831"/>
      <c r="AZ131" s="831"/>
      <c r="BA131" s="831"/>
      <c r="BB131" s="831"/>
      <c r="BC131" s="831"/>
      <c r="BD131" s="831"/>
      <c r="BE131" s="831"/>
      <c r="BF131" s="831"/>
      <c r="BG131" s="831"/>
    </row>
    <row r="132" ht="13.5" customHeight="1">
      <c r="A132" s="831"/>
      <c r="B132" s="772"/>
      <c r="C132" s="772"/>
      <c r="D132" s="779"/>
      <c r="E132" s="803"/>
      <c r="F132" s="804"/>
      <c r="G132" s="776"/>
      <c r="H132" s="805"/>
      <c r="I132" s="804"/>
      <c r="J132" s="806"/>
      <c r="K132" s="807"/>
      <c r="L132" s="807"/>
      <c r="M132" s="807"/>
      <c r="N132" s="778"/>
      <c r="O132" s="793"/>
      <c r="P132" s="793"/>
      <c r="Q132" s="793"/>
      <c r="R132" s="793"/>
      <c r="S132" s="793"/>
      <c r="T132" s="793"/>
      <c r="U132" s="793"/>
      <c r="V132" s="793"/>
      <c r="W132" s="793"/>
      <c r="X132" s="793"/>
      <c r="Y132" s="793"/>
      <c r="Z132" s="793"/>
      <c r="AA132" s="779"/>
      <c r="AB132" s="779"/>
      <c r="AC132" s="779"/>
      <c r="AD132" s="779"/>
      <c r="AE132" s="781"/>
      <c r="AF132" s="781"/>
      <c r="AG132" s="780"/>
      <c r="AH132" s="780"/>
      <c r="AI132" s="780"/>
      <c r="AJ132" s="780"/>
      <c r="AK132" s="831"/>
      <c r="AL132" s="831"/>
      <c r="AM132" s="831"/>
      <c r="AN132" s="831"/>
      <c r="AO132" s="831"/>
      <c r="AP132" s="831"/>
      <c r="AQ132" s="831"/>
      <c r="AR132" s="831"/>
      <c r="AS132" s="831"/>
      <c r="AT132" s="831"/>
      <c r="AU132" s="831"/>
      <c r="AV132" s="831"/>
      <c r="AW132" s="831"/>
      <c r="AX132" s="831"/>
      <c r="AY132" s="831"/>
      <c r="AZ132" s="831"/>
      <c r="BA132" s="831"/>
      <c r="BB132" s="831"/>
      <c r="BC132" s="831"/>
      <c r="BD132" s="831"/>
      <c r="BE132" s="831"/>
      <c r="BF132" s="831"/>
      <c r="BG132" s="831"/>
    </row>
    <row r="133" ht="13.5" customHeight="1">
      <c r="A133" s="831"/>
      <c r="B133" s="772"/>
      <c r="C133" s="772"/>
      <c r="D133" s="779"/>
      <c r="E133" s="803"/>
      <c r="F133" s="804"/>
      <c r="G133" s="776"/>
      <c r="H133" s="805"/>
      <c r="I133" s="804"/>
      <c r="J133" s="806"/>
      <c r="K133" s="807"/>
      <c r="L133" s="807"/>
      <c r="M133" s="807"/>
      <c r="N133" s="778"/>
      <c r="O133" s="793"/>
      <c r="P133" s="793"/>
      <c r="Q133" s="793"/>
      <c r="R133" s="793"/>
      <c r="S133" s="793"/>
      <c r="T133" s="793"/>
      <c r="U133" s="793"/>
      <c r="V133" s="793"/>
      <c r="W133" s="793"/>
      <c r="X133" s="793"/>
      <c r="Y133" s="793"/>
      <c r="Z133" s="793"/>
      <c r="AA133" s="779"/>
      <c r="AB133" s="779"/>
      <c r="AC133" s="779"/>
      <c r="AD133" s="779"/>
      <c r="AE133" s="781"/>
      <c r="AF133" s="781"/>
      <c r="AG133" s="780"/>
      <c r="AH133" s="780"/>
      <c r="AI133" s="780"/>
      <c r="AJ133" s="780"/>
      <c r="AK133" s="831"/>
      <c r="AL133" s="831"/>
      <c r="AM133" s="831"/>
      <c r="AN133" s="831"/>
      <c r="AO133" s="831"/>
      <c r="AP133" s="831"/>
      <c r="AQ133" s="831"/>
      <c r="AR133" s="831"/>
      <c r="AS133" s="831"/>
      <c r="AT133" s="831"/>
      <c r="AU133" s="831"/>
      <c r="AV133" s="831"/>
      <c r="AW133" s="831"/>
      <c r="AX133" s="831"/>
      <c r="AY133" s="831"/>
      <c r="AZ133" s="831"/>
      <c r="BA133" s="831"/>
      <c r="BB133" s="831"/>
      <c r="BC133" s="831"/>
      <c r="BD133" s="831"/>
      <c r="BE133" s="831"/>
      <c r="BF133" s="831"/>
      <c r="BG133" s="831"/>
    </row>
    <row r="134" ht="13.5" customHeight="1">
      <c r="A134" s="831"/>
      <c r="B134" s="772"/>
      <c r="C134" s="772"/>
      <c r="D134" s="779"/>
      <c r="E134" s="803"/>
      <c r="F134" s="804"/>
      <c r="G134" s="776"/>
      <c r="H134" s="805"/>
      <c r="I134" s="804"/>
      <c r="J134" s="806"/>
      <c r="K134" s="807"/>
      <c r="L134" s="807"/>
      <c r="M134" s="807"/>
      <c r="N134" s="778"/>
      <c r="O134" s="793"/>
      <c r="P134" s="793"/>
      <c r="Q134" s="793"/>
      <c r="R134" s="793"/>
      <c r="S134" s="793"/>
      <c r="T134" s="793"/>
      <c r="U134" s="793"/>
      <c r="V134" s="793"/>
      <c r="W134" s="793"/>
      <c r="X134" s="793"/>
      <c r="Y134" s="793"/>
      <c r="Z134" s="793"/>
      <c r="AA134" s="779"/>
      <c r="AB134" s="779"/>
      <c r="AC134" s="779"/>
      <c r="AD134" s="779"/>
      <c r="AE134" s="781"/>
      <c r="AF134" s="781"/>
      <c r="AG134" s="780"/>
      <c r="AH134" s="780"/>
      <c r="AI134" s="780"/>
      <c r="AJ134" s="780"/>
      <c r="AK134" s="831"/>
      <c r="AL134" s="831"/>
      <c r="AM134" s="831"/>
      <c r="AN134" s="831"/>
      <c r="AO134" s="831"/>
      <c r="AP134" s="831"/>
      <c r="AQ134" s="831"/>
      <c r="AR134" s="831"/>
      <c r="AS134" s="831"/>
      <c r="AT134" s="831"/>
      <c r="AU134" s="831"/>
      <c r="AV134" s="831"/>
      <c r="AW134" s="831"/>
      <c r="AX134" s="831"/>
      <c r="AY134" s="831"/>
      <c r="AZ134" s="831"/>
      <c r="BA134" s="831"/>
      <c r="BB134" s="831"/>
      <c r="BC134" s="831"/>
      <c r="BD134" s="831"/>
      <c r="BE134" s="831"/>
      <c r="BF134" s="831"/>
      <c r="BG134" s="831"/>
    </row>
    <row r="135" ht="13.5" customHeight="1">
      <c r="A135" s="831"/>
      <c r="B135" s="772"/>
      <c r="C135" s="772"/>
      <c r="D135" s="779"/>
      <c r="E135" s="803"/>
      <c r="F135" s="804"/>
      <c r="G135" s="776"/>
      <c r="H135" s="805"/>
      <c r="I135" s="804"/>
      <c r="J135" s="806"/>
      <c r="K135" s="807"/>
      <c r="L135" s="807"/>
      <c r="M135" s="807"/>
      <c r="N135" s="778"/>
      <c r="O135" s="793"/>
      <c r="P135" s="793"/>
      <c r="Q135" s="793"/>
      <c r="R135" s="793"/>
      <c r="S135" s="793"/>
      <c r="T135" s="793"/>
      <c r="U135" s="793"/>
      <c r="V135" s="793"/>
      <c r="W135" s="793"/>
      <c r="X135" s="793"/>
      <c r="Y135" s="793"/>
      <c r="Z135" s="793"/>
      <c r="AA135" s="779"/>
      <c r="AB135" s="779"/>
      <c r="AC135" s="779"/>
      <c r="AD135" s="779"/>
      <c r="AE135" s="781"/>
      <c r="AF135" s="781"/>
      <c r="AG135" s="780"/>
      <c r="AH135" s="780"/>
      <c r="AI135" s="780"/>
      <c r="AJ135" s="780"/>
      <c r="AK135" s="831"/>
      <c r="AL135" s="831"/>
      <c r="AM135" s="831"/>
      <c r="AN135" s="831"/>
      <c r="AO135" s="831"/>
      <c r="AP135" s="831"/>
      <c r="AQ135" s="831"/>
      <c r="AR135" s="831"/>
      <c r="AS135" s="831"/>
      <c r="AT135" s="831"/>
      <c r="AU135" s="831"/>
      <c r="AV135" s="831"/>
      <c r="AW135" s="831"/>
      <c r="AX135" s="831"/>
      <c r="AY135" s="831"/>
      <c r="AZ135" s="831"/>
      <c r="BA135" s="831"/>
      <c r="BB135" s="831"/>
      <c r="BC135" s="831"/>
      <c r="BD135" s="831"/>
      <c r="BE135" s="831"/>
      <c r="BF135" s="831"/>
      <c r="BG135" s="831"/>
    </row>
    <row r="136" ht="13.5" customHeight="1">
      <c r="A136" s="831"/>
      <c r="B136" s="772"/>
      <c r="C136" s="772"/>
      <c r="D136" s="779"/>
      <c r="E136" s="803"/>
      <c r="F136" s="804"/>
      <c r="G136" s="776"/>
      <c r="H136" s="805"/>
      <c r="I136" s="804"/>
      <c r="J136" s="806"/>
      <c r="K136" s="807"/>
      <c r="L136" s="807"/>
      <c r="M136" s="807"/>
      <c r="N136" s="778"/>
      <c r="O136" s="793"/>
      <c r="P136" s="793"/>
      <c r="Q136" s="793"/>
      <c r="R136" s="793"/>
      <c r="S136" s="793"/>
      <c r="T136" s="793"/>
      <c r="U136" s="793"/>
      <c r="V136" s="793"/>
      <c r="W136" s="793"/>
      <c r="X136" s="793"/>
      <c r="Y136" s="793"/>
      <c r="Z136" s="793"/>
      <c r="AA136" s="779"/>
      <c r="AB136" s="779"/>
      <c r="AC136" s="779"/>
      <c r="AD136" s="779"/>
      <c r="AE136" s="781"/>
      <c r="AF136" s="781"/>
      <c r="AG136" s="780"/>
      <c r="AH136" s="780"/>
      <c r="AI136" s="780"/>
      <c r="AJ136" s="780"/>
      <c r="AK136" s="831"/>
      <c r="AL136" s="831"/>
      <c r="AM136" s="831"/>
      <c r="AN136" s="831"/>
      <c r="AO136" s="831"/>
      <c r="AP136" s="831"/>
      <c r="AQ136" s="831"/>
      <c r="AR136" s="831"/>
      <c r="AS136" s="831"/>
      <c r="AT136" s="831"/>
      <c r="AU136" s="831"/>
      <c r="AV136" s="831"/>
      <c r="AW136" s="831"/>
      <c r="AX136" s="831"/>
      <c r="AY136" s="831"/>
      <c r="AZ136" s="831"/>
      <c r="BA136" s="831"/>
      <c r="BB136" s="831"/>
      <c r="BC136" s="831"/>
      <c r="BD136" s="831"/>
      <c r="BE136" s="831"/>
      <c r="BF136" s="831"/>
      <c r="BG136" s="831"/>
    </row>
    <row r="137" ht="13.5" customHeight="1">
      <c r="A137" s="831"/>
      <c r="B137" s="772"/>
      <c r="C137" s="772"/>
      <c r="D137" s="779"/>
      <c r="E137" s="803"/>
      <c r="F137" s="804"/>
      <c r="G137" s="776"/>
      <c r="H137" s="805"/>
      <c r="I137" s="804"/>
      <c r="J137" s="806"/>
      <c r="K137" s="807"/>
      <c r="L137" s="807"/>
      <c r="M137" s="807"/>
      <c r="N137" s="778"/>
      <c r="O137" s="793"/>
      <c r="P137" s="793"/>
      <c r="Q137" s="793"/>
      <c r="R137" s="793"/>
      <c r="S137" s="793"/>
      <c r="T137" s="793"/>
      <c r="U137" s="793"/>
      <c r="V137" s="793"/>
      <c r="W137" s="793"/>
      <c r="X137" s="793"/>
      <c r="Y137" s="793"/>
      <c r="Z137" s="793"/>
      <c r="AA137" s="779"/>
      <c r="AB137" s="779"/>
      <c r="AC137" s="779"/>
      <c r="AD137" s="779"/>
      <c r="AE137" s="781"/>
      <c r="AF137" s="781"/>
      <c r="AG137" s="780"/>
      <c r="AH137" s="780"/>
      <c r="AI137" s="780"/>
      <c r="AJ137" s="780"/>
      <c r="AK137" s="831"/>
      <c r="AL137" s="831"/>
      <c r="AM137" s="831"/>
      <c r="AN137" s="831"/>
      <c r="AO137" s="831"/>
      <c r="AP137" s="831"/>
      <c r="AQ137" s="831"/>
      <c r="AR137" s="831"/>
      <c r="AS137" s="831"/>
      <c r="AT137" s="831"/>
      <c r="AU137" s="831"/>
      <c r="AV137" s="831"/>
      <c r="AW137" s="831"/>
      <c r="AX137" s="831"/>
      <c r="AY137" s="831"/>
      <c r="AZ137" s="831"/>
      <c r="BA137" s="831"/>
      <c r="BB137" s="831"/>
      <c r="BC137" s="831"/>
      <c r="BD137" s="831"/>
      <c r="BE137" s="831"/>
      <c r="BF137" s="831"/>
      <c r="BG137" s="831"/>
    </row>
    <row r="138" ht="13.5" customHeight="1">
      <c r="A138" s="831"/>
      <c r="B138" s="772"/>
      <c r="C138" s="772"/>
      <c r="D138" s="779"/>
      <c r="E138" s="803"/>
      <c r="F138" s="804"/>
      <c r="G138" s="776"/>
      <c r="H138" s="805"/>
      <c r="I138" s="804"/>
      <c r="J138" s="806"/>
      <c r="K138" s="807"/>
      <c r="L138" s="807"/>
      <c r="M138" s="807"/>
      <c r="N138" s="778"/>
      <c r="O138" s="793"/>
      <c r="P138" s="793"/>
      <c r="Q138" s="793"/>
      <c r="R138" s="793"/>
      <c r="S138" s="793"/>
      <c r="T138" s="793"/>
      <c r="U138" s="793"/>
      <c r="V138" s="793"/>
      <c r="W138" s="793"/>
      <c r="X138" s="793"/>
      <c r="Y138" s="793"/>
      <c r="Z138" s="793"/>
      <c r="AA138" s="779"/>
      <c r="AB138" s="779"/>
      <c r="AC138" s="779"/>
      <c r="AD138" s="779"/>
      <c r="AE138" s="781"/>
      <c r="AF138" s="781"/>
      <c r="AG138" s="780"/>
      <c r="AH138" s="780"/>
      <c r="AI138" s="780"/>
      <c r="AJ138" s="780"/>
      <c r="AK138" s="831"/>
      <c r="AL138" s="831"/>
      <c r="AM138" s="831"/>
      <c r="AN138" s="831"/>
      <c r="AO138" s="831"/>
      <c r="AP138" s="831"/>
      <c r="AQ138" s="831"/>
      <c r="AR138" s="831"/>
      <c r="AS138" s="831"/>
      <c r="AT138" s="831"/>
      <c r="AU138" s="831"/>
      <c r="AV138" s="831"/>
      <c r="AW138" s="831"/>
      <c r="AX138" s="831"/>
      <c r="AY138" s="831"/>
      <c r="AZ138" s="831"/>
      <c r="BA138" s="831"/>
      <c r="BB138" s="831"/>
      <c r="BC138" s="831"/>
      <c r="BD138" s="831"/>
      <c r="BE138" s="831"/>
      <c r="BF138" s="831"/>
      <c r="BG138" s="831"/>
    </row>
    <row r="139" ht="13.5" customHeight="1">
      <c r="A139" s="831"/>
      <c r="B139" s="772"/>
      <c r="C139" s="772"/>
      <c r="D139" s="779"/>
      <c r="E139" s="803"/>
      <c r="F139" s="804"/>
      <c r="G139" s="776"/>
      <c r="H139" s="805"/>
      <c r="I139" s="804"/>
      <c r="J139" s="806"/>
      <c r="K139" s="807"/>
      <c r="L139" s="807"/>
      <c r="M139" s="807"/>
      <c r="N139" s="778"/>
      <c r="O139" s="793"/>
      <c r="P139" s="793"/>
      <c r="Q139" s="793"/>
      <c r="R139" s="793"/>
      <c r="S139" s="793"/>
      <c r="T139" s="793"/>
      <c r="U139" s="793"/>
      <c r="V139" s="793"/>
      <c r="W139" s="793"/>
      <c r="X139" s="793"/>
      <c r="Y139" s="793"/>
      <c r="Z139" s="793"/>
      <c r="AA139" s="779"/>
      <c r="AB139" s="779"/>
      <c r="AC139" s="779"/>
      <c r="AD139" s="779"/>
      <c r="AE139" s="781"/>
      <c r="AF139" s="781"/>
      <c r="AG139" s="780"/>
      <c r="AH139" s="780"/>
      <c r="AI139" s="780"/>
      <c r="AJ139" s="780"/>
      <c r="AK139" s="831"/>
      <c r="AL139" s="831"/>
      <c r="AM139" s="831"/>
      <c r="AN139" s="831"/>
      <c r="AO139" s="831"/>
      <c r="AP139" s="831"/>
      <c r="AQ139" s="831"/>
      <c r="AR139" s="831"/>
      <c r="AS139" s="831"/>
      <c r="AT139" s="831"/>
      <c r="AU139" s="831"/>
      <c r="AV139" s="831"/>
      <c r="AW139" s="831"/>
      <c r="AX139" s="831"/>
      <c r="AY139" s="831"/>
      <c r="AZ139" s="831"/>
      <c r="BA139" s="831"/>
      <c r="BB139" s="831"/>
      <c r="BC139" s="831"/>
      <c r="BD139" s="831"/>
      <c r="BE139" s="831"/>
      <c r="BF139" s="831"/>
      <c r="BG139" s="831"/>
    </row>
    <row r="140" ht="13.5" customHeight="1">
      <c r="A140" s="831"/>
      <c r="B140" s="772"/>
      <c r="C140" s="772"/>
      <c r="D140" s="779"/>
      <c r="E140" s="803"/>
      <c r="F140" s="804"/>
      <c r="G140" s="776"/>
      <c r="H140" s="805"/>
      <c r="I140" s="804"/>
      <c r="J140" s="806"/>
      <c r="K140" s="807"/>
      <c r="L140" s="807"/>
      <c r="M140" s="807"/>
      <c r="N140" s="778"/>
      <c r="O140" s="793"/>
      <c r="P140" s="793"/>
      <c r="Q140" s="793"/>
      <c r="R140" s="793"/>
      <c r="S140" s="793"/>
      <c r="T140" s="793"/>
      <c r="U140" s="793"/>
      <c r="V140" s="793"/>
      <c r="W140" s="793"/>
      <c r="X140" s="793"/>
      <c r="Y140" s="793"/>
      <c r="Z140" s="793"/>
      <c r="AA140" s="779"/>
      <c r="AB140" s="779"/>
      <c r="AC140" s="779"/>
      <c r="AD140" s="779"/>
      <c r="AE140" s="781"/>
      <c r="AF140" s="781"/>
      <c r="AG140" s="780"/>
      <c r="AH140" s="780"/>
      <c r="AI140" s="780"/>
      <c r="AJ140" s="780"/>
      <c r="AK140" s="831"/>
      <c r="AL140" s="831"/>
      <c r="AM140" s="831"/>
      <c r="AN140" s="831"/>
      <c r="AO140" s="831"/>
      <c r="AP140" s="831"/>
      <c r="AQ140" s="831"/>
      <c r="AR140" s="831"/>
      <c r="AS140" s="831"/>
      <c r="AT140" s="831"/>
      <c r="AU140" s="831"/>
      <c r="AV140" s="831"/>
      <c r="AW140" s="831"/>
      <c r="AX140" s="831"/>
      <c r="AY140" s="831"/>
      <c r="AZ140" s="831"/>
      <c r="BA140" s="831"/>
      <c r="BB140" s="831"/>
      <c r="BC140" s="831"/>
      <c r="BD140" s="831"/>
      <c r="BE140" s="831"/>
      <c r="BF140" s="831"/>
      <c r="BG140" s="831"/>
    </row>
    <row r="141" ht="13.5" customHeight="1">
      <c r="A141" s="831"/>
      <c r="B141" s="772"/>
      <c r="C141" s="772"/>
      <c r="D141" s="779"/>
      <c r="E141" s="803"/>
      <c r="F141" s="804"/>
      <c r="G141" s="776"/>
      <c r="H141" s="805"/>
      <c r="I141" s="804"/>
      <c r="J141" s="806"/>
      <c r="K141" s="807"/>
      <c r="L141" s="807"/>
      <c r="M141" s="807"/>
      <c r="N141" s="778"/>
      <c r="O141" s="793"/>
      <c r="P141" s="793"/>
      <c r="Q141" s="793"/>
      <c r="R141" s="793"/>
      <c r="S141" s="793"/>
      <c r="T141" s="793"/>
      <c r="U141" s="793"/>
      <c r="V141" s="793"/>
      <c r="W141" s="793"/>
      <c r="X141" s="793"/>
      <c r="Y141" s="793"/>
      <c r="Z141" s="793"/>
      <c r="AA141" s="779"/>
      <c r="AB141" s="779"/>
      <c r="AC141" s="779"/>
      <c r="AD141" s="779"/>
      <c r="AE141" s="781"/>
      <c r="AF141" s="781"/>
      <c r="AG141" s="780"/>
      <c r="AH141" s="780"/>
      <c r="AI141" s="780"/>
      <c r="AJ141" s="780"/>
      <c r="AK141" s="831"/>
      <c r="AL141" s="831"/>
      <c r="AM141" s="831"/>
      <c r="AN141" s="831"/>
      <c r="AO141" s="831"/>
      <c r="AP141" s="831"/>
      <c r="AQ141" s="831"/>
      <c r="AR141" s="831"/>
      <c r="AS141" s="831"/>
      <c r="AT141" s="831"/>
      <c r="AU141" s="831"/>
      <c r="AV141" s="831"/>
      <c r="AW141" s="831"/>
      <c r="AX141" s="831"/>
      <c r="AY141" s="831"/>
      <c r="AZ141" s="831"/>
      <c r="BA141" s="831"/>
      <c r="BB141" s="831"/>
      <c r="BC141" s="831"/>
      <c r="BD141" s="831"/>
      <c r="BE141" s="831"/>
      <c r="BF141" s="831"/>
      <c r="BG141" s="831"/>
    </row>
    <row r="142" ht="13.5" customHeight="1">
      <c r="A142" s="831"/>
      <c r="B142" s="772"/>
      <c r="C142" s="772"/>
      <c r="D142" s="779"/>
      <c r="E142" s="803"/>
      <c r="F142" s="804"/>
      <c r="G142" s="776"/>
      <c r="H142" s="805"/>
      <c r="I142" s="804"/>
      <c r="J142" s="806"/>
      <c r="K142" s="807"/>
      <c r="L142" s="807"/>
      <c r="M142" s="807"/>
      <c r="N142" s="778"/>
      <c r="O142" s="793"/>
      <c r="P142" s="793"/>
      <c r="Q142" s="793"/>
      <c r="R142" s="793"/>
      <c r="S142" s="793"/>
      <c r="T142" s="793"/>
      <c r="U142" s="793"/>
      <c r="V142" s="793"/>
      <c r="W142" s="793"/>
      <c r="X142" s="793"/>
      <c r="Y142" s="793"/>
      <c r="Z142" s="793"/>
      <c r="AA142" s="779"/>
      <c r="AB142" s="779"/>
      <c r="AC142" s="779"/>
      <c r="AD142" s="779"/>
      <c r="AE142" s="781"/>
      <c r="AF142" s="781"/>
      <c r="AG142" s="780"/>
      <c r="AH142" s="780"/>
      <c r="AI142" s="780"/>
      <c r="AJ142" s="780"/>
      <c r="AK142" s="831"/>
      <c r="AL142" s="831"/>
      <c r="AM142" s="831"/>
      <c r="AN142" s="831"/>
      <c r="AO142" s="831"/>
      <c r="AP142" s="831"/>
      <c r="AQ142" s="831"/>
      <c r="AR142" s="831"/>
      <c r="AS142" s="831"/>
      <c r="AT142" s="831"/>
      <c r="AU142" s="831"/>
      <c r="AV142" s="831"/>
      <c r="AW142" s="831"/>
      <c r="AX142" s="831"/>
      <c r="AY142" s="831"/>
      <c r="AZ142" s="831"/>
      <c r="BA142" s="831"/>
      <c r="BB142" s="831"/>
      <c r="BC142" s="831"/>
      <c r="BD142" s="831"/>
      <c r="BE142" s="831"/>
      <c r="BF142" s="831"/>
      <c r="BG142" s="831"/>
    </row>
    <row r="143" ht="13.5" customHeight="1">
      <c r="A143" s="831"/>
      <c r="B143" s="772"/>
      <c r="C143" s="772"/>
      <c r="D143" s="779"/>
      <c r="E143" s="803"/>
      <c r="F143" s="804"/>
      <c r="G143" s="776"/>
      <c r="H143" s="805"/>
      <c r="I143" s="804"/>
      <c r="J143" s="806"/>
      <c r="K143" s="807"/>
      <c r="L143" s="807"/>
      <c r="M143" s="807"/>
      <c r="N143" s="778"/>
      <c r="O143" s="793"/>
      <c r="P143" s="793"/>
      <c r="Q143" s="793"/>
      <c r="R143" s="793"/>
      <c r="S143" s="793"/>
      <c r="T143" s="793"/>
      <c r="U143" s="793"/>
      <c r="V143" s="793"/>
      <c r="W143" s="793"/>
      <c r="X143" s="793"/>
      <c r="Y143" s="793"/>
      <c r="Z143" s="793"/>
      <c r="AA143" s="779"/>
      <c r="AB143" s="779"/>
      <c r="AC143" s="779"/>
      <c r="AD143" s="779"/>
      <c r="AE143" s="781"/>
      <c r="AF143" s="781"/>
      <c r="AG143" s="780"/>
      <c r="AH143" s="780"/>
      <c r="AI143" s="780"/>
      <c r="AJ143" s="780"/>
      <c r="AK143" s="831"/>
      <c r="AL143" s="831"/>
      <c r="AM143" s="831"/>
      <c r="AN143" s="831"/>
      <c r="AO143" s="831"/>
      <c r="AP143" s="831"/>
      <c r="AQ143" s="831"/>
      <c r="AR143" s="831"/>
      <c r="AS143" s="831"/>
      <c r="AT143" s="831"/>
      <c r="AU143" s="831"/>
      <c r="AV143" s="831"/>
      <c r="AW143" s="831"/>
      <c r="AX143" s="831"/>
      <c r="AY143" s="831"/>
      <c r="AZ143" s="831"/>
      <c r="BA143" s="831"/>
      <c r="BB143" s="831"/>
      <c r="BC143" s="831"/>
      <c r="BD143" s="831"/>
      <c r="BE143" s="831"/>
      <c r="BF143" s="831"/>
      <c r="BG143" s="831"/>
    </row>
    <row r="144" ht="13.5" customHeight="1">
      <c r="A144" s="831"/>
      <c r="B144" s="772"/>
      <c r="C144" s="772"/>
      <c r="D144" s="779"/>
      <c r="E144" s="803"/>
      <c r="F144" s="804"/>
      <c r="G144" s="776"/>
      <c r="H144" s="805"/>
      <c r="I144" s="804"/>
      <c r="J144" s="806"/>
      <c r="K144" s="807"/>
      <c r="L144" s="807"/>
      <c r="M144" s="807"/>
      <c r="N144" s="778"/>
      <c r="O144" s="793"/>
      <c r="P144" s="793"/>
      <c r="Q144" s="793"/>
      <c r="R144" s="793"/>
      <c r="S144" s="793"/>
      <c r="T144" s="793"/>
      <c r="U144" s="793"/>
      <c r="V144" s="793"/>
      <c r="W144" s="793"/>
      <c r="X144" s="793"/>
      <c r="Y144" s="793"/>
      <c r="Z144" s="793"/>
      <c r="AA144" s="779"/>
      <c r="AB144" s="779"/>
      <c r="AC144" s="779"/>
      <c r="AD144" s="779"/>
      <c r="AE144" s="781"/>
      <c r="AF144" s="781"/>
      <c r="AG144" s="780"/>
      <c r="AH144" s="780"/>
      <c r="AI144" s="780"/>
      <c r="AJ144" s="780"/>
      <c r="AK144" s="831"/>
      <c r="AL144" s="831"/>
      <c r="AM144" s="831"/>
      <c r="AN144" s="831"/>
      <c r="AO144" s="831"/>
      <c r="AP144" s="831"/>
      <c r="AQ144" s="831"/>
      <c r="AR144" s="831"/>
      <c r="AS144" s="831"/>
      <c r="AT144" s="831"/>
      <c r="AU144" s="831"/>
      <c r="AV144" s="831"/>
      <c r="AW144" s="831"/>
      <c r="AX144" s="831"/>
      <c r="AY144" s="831"/>
      <c r="AZ144" s="831"/>
      <c r="BA144" s="831"/>
      <c r="BB144" s="831"/>
      <c r="BC144" s="831"/>
      <c r="BD144" s="831"/>
      <c r="BE144" s="831"/>
      <c r="BF144" s="831"/>
      <c r="BG144" s="831"/>
    </row>
    <row r="145" ht="13.5" customHeight="1">
      <c r="A145" s="831"/>
      <c r="B145" s="772"/>
      <c r="C145" s="772"/>
      <c r="D145" s="779"/>
      <c r="E145" s="803"/>
      <c r="F145" s="804"/>
      <c r="G145" s="776"/>
      <c r="H145" s="805"/>
      <c r="I145" s="804"/>
      <c r="J145" s="806"/>
      <c r="K145" s="807"/>
      <c r="L145" s="807"/>
      <c r="M145" s="807"/>
      <c r="N145" s="778"/>
      <c r="O145" s="793"/>
      <c r="P145" s="793"/>
      <c r="Q145" s="793"/>
      <c r="R145" s="793"/>
      <c r="S145" s="793"/>
      <c r="T145" s="793"/>
      <c r="U145" s="793"/>
      <c r="V145" s="793"/>
      <c r="W145" s="793"/>
      <c r="X145" s="793"/>
      <c r="Y145" s="793"/>
      <c r="Z145" s="793"/>
      <c r="AA145" s="779"/>
      <c r="AB145" s="779"/>
      <c r="AC145" s="779"/>
      <c r="AD145" s="779"/>
      <c r="AE145" s="781"/>
      <c r="AF145" s="781"/>
      <c r="AG145" s="780"/>
      <c r="AH145" s="780"/>
      <c r="AI145" s="780"/>
      <c r="AJ145" s="780"/>
      <c r="AK145" s="831"/>
      <c r="AL145" s="831"/>
      <c r="AM145" s="831"/>
      <c r="AN145" s="831"/>
      <c r="AO145" s="831"/>
      <c r="AP145" s="831"/>
      <c r="AQ145" s="831"/>
      <c r="AR145" s="831"/>
      <c r="AS145" s="831"/>
      <c r="AT145" s="831"/>
      <c r="AU145" s="831"/>
      <c r="AV145" s="831"/>
      <c r="AW145" s="831"/>
      <c r="AX145" s="831"/>
      <c r="AY145" s="831"/>
      <c r="AZ145" s="831"/>
      <c r="BA145" s="831"/>
      <c r="BB145" s="831"/>
      <c r="BC145" s="831"/>
      <c r="BD145" s="831"/>
      <c r="BE145" s="831"/>
      <c r="BF145" s="831"/>
      <c r="BG145" s="831"/>
    </row>
    <row r="146" ht="13.5" customHeight="1">
      <c r="A146" s="831"/>
      <c r="B146" s="772"/>
      <c r="C146" s="772"/>
      <c r="D146" s="779"/>
      <c r="E146" s="803"/>
      <c r="F146" s="804"/>
      <c r="G146" s="776"/>
      <c r="H146" s="805"/>
      <c r="I146" s="804"/>
      <c r="J146" s="806"/>
      <c r="K146" s="807"/>
      <c r="L146" s="807"/>
      <c r="M146" s="807"/>
      <c r="N146" s="778"/>
      <c r="O146" s="793"/>
      <c r="P146" s="793"/>
      <c r="Q146" s="793"/>
      <c r="R146" s="793"/>
      <c r="S146" s="793"/>
      <c r="T146" s="793"/>
      <c r="U146" s="793"/>
      <c r="V146" s="793"/>
      <c r="W146" s="793"/>
      <c r="X146" s="793"/>
      <c r="Y146" s="793"/>
      <c r="Z146" s="793"/>
      <c r="AA146" s="779"/>
      <c r="AB146" s="779"/>
      <c r="AC146" s="779"/>
      <c r="AD146" s="779"/>
      <c r="AE146" s="781"/>
      <c r="AF146" s="781"/>
      <c r="AG146" s="780"/>
      <c r="AH146" s="780"/>
      <c r="AI146" s="780"/>
      <c r="AJ146" s="780"/>
      <c r="AK146" s="831"/>
      <c r="AL146" s="831"/>
      <c r="AM146" s="831"/>
      <c r="AN146" s="831"/>
      <c r="AO146" s="831"/>
      <c r="AP146" s="831"/>
      <c r="AQ146" s="831"/>
      <c r="AR146" s="831"/>
      <c r="AS146" s="831"/>
      <c r="AT146" s="831"/>
      <c r="AU146" s="831"/>
      <c r="AV146" s="831"/>
      <c r="AW146" s="831"/>
      <c r="AX146" s="831"/>
      <c r="AY146" s="831"/>
      <c r="AZ146" s="831"/>
      <c r="BA146" s="831"/>
      <c r="BB146" s="831"/>
      <c r="BC146" s="831"/>
      <c r="BD146" s="831"/>
      <c r="BE146" s="831"/>
      <c r="BF146" s="831"/>
      <c r="BG146" s="831"/>
    </row>
    <row r="147" ht="13.5" customHeight="1">
      <c r="A147" s="831"/>
      <c r="B147" s="772"/>
      <c r="C147" s="772"/>
      <c r="D147" s="779"/>
      <c r="E147" s="803"/>
      <c r="F147" s="804"/>
      <c r="G147" s="776"/>
      <c r="H147" s="805"/>
      <c r="I147" s="804"/>
      <c r="J147" s="806"/>
      <c r="K147" s="807"/>
      <c r="L147" s="807"/>
      <c r="M147" s="807"/>
      <c r="N147" s="778"/>
      <c r="O147" s="793"/>
      <c r="P147" s="793"/>
      <c r="Q147" s="793"/>
      <c r="R147" s="793"/>
      <c r="S147" s="793"/>
      <c r="T147" s="793"/>
      <c r="U147" s="793"/>
      <c r="V147" s="793"/>
      <c r="W147" s="793"/>
      <c r="X147" s="793"/>
      <c r="Y147" s="793"/>
      <c r="Z147" s="793"/>
      <c r="AA147" s="779"/>
      <c r="AB147" s="779"/>
      <c r="AC147" s="779"/>
      <c r="AD147" s="779"/>
      <c r="AE147" s="781"/>
      <c r="AF147" s="781"/>
      <c r="AG147" s="780"/>
      <c r="AH147" s="780"/>
      <c r="AI147" s="780"/>
      <c r="AJ147" s="780"/>
      <c r="AK147" s="831"/>
      <c r="AL147" s="831"/>
      <c r="AM147" s="831"/>
      <c r="AN147" s="831"/>
      <c r="AO147" s="831"/>
      <c r="AP147" s="831"/>
      <c r="AQ147" s="831"/>
      <c r="AR147" s="831"/>
      <c r="AS147" s="831"/>
      <c r="AT147" s="831"/>
      <c r="AU147" s="831"/>
      <c r="AV147" s="831"/>
      <c r="AW147" s="831"/>
      <c r="AX147" s="831"/>
      <c r="AY147" s="831"/>
      <c r="AZ147" s="831"/>
      <c r="BA147" s="831"/>
      <c r="BB147" s="831"/>
      <c r="BC147" s="831"/>
      <c r="BD147" s="831"/>
      <c r="BE147" s="831"/>
      <c r="BF147" s="831"/>
      <c r="BG147" s="831"/>
    </row>
    <row r="148" ht="13.5" customHeight="1">
      <c r="A148" s="831"/>
      <c r="B148" s="772"/>
      <c r="C148" s="772"/>
      <c r="D148" s="779"/>
      <c r="E148" s="803"/>
      <c r="F148" s="804"/>
      <c r="G148" s="776"/>
      <c r="H148" s="805"/>
      <c r="I148" s="804"/>
      <c r="J148" s="806"/>
      <c r="K148" s="807"/>
      <c r="L148" s="807"/>
      <c r="M148" s="807"/>
      <c r="N148" s="778"/>
      <c r="O148" s="793"/>
      <c r="P148" s="793"/>
      <c r="Q148" s="793"/>
      <c r="R148" s="793"/>
      <c r="S148" s="793"/>
      <c r="T148" s="793"/>
      <c r="U148" s="793"/>
      <c r="V148" s="793"/>
      <c r="W148" s="793"/>
      <c r="X148" s="793"/>
      <c r="Y148" s="793"/>
      <c r="Z148" s="793"/>
      <c r="AA148" s="779"/>
      <c r="AB148" s="779"/>
      <c r="AC148" s="779"/>
      <c r="AD148" s="779"/>
      <c r="AE148" s="781"/>
      <c r="AF148" s="781"/>
      <c r="AG148" s="780"/>
      <c r="AH148" s="780"/>
      <c r="AI148" s="780"/>
      <c r="AJ148" s="780"/>
      <c r="AK148" s="831"/>
      <c r="AL148" s="831"/>
      <c r="AM148" s="831"/>
      <c r="AN148" s="831"/>
      <c r="AO148" s="831"/>
      <c r="AP148" s="831"/>
      <c r="AQ148" s="831"/>
      <c r="AR148" s="831"/>
      <c r="AS148" s="831"/>
      <c r="AT148" s="831"/>
      <c r="AU148" s="831"/>
      <c r="AV148" s="831"/>
      <c r="AW148" s="831"/>
      <c r="AX148" s="831"/>
      <c r="AY148" s="831"/>
      <c r="AZ148" s="831"/>
      <c r="BA148" s="831"/>
      <c r="BB148" s="831"/>
      <c r="BC148" s="831"/>
      <c r="BD148" s="831"/>
      <c r="BE148" s="831"/>
      <c r="BF148" s="831"/>
      <c r="BG148" s="831"/>
    </row>
    <row r="149" ht="13.5" customHeight="1">
      <c r="A149" s="831"/>
      <c r="B149" s="772"/>
      <c r="C149" s="772"/>
      <c r="D149" s="779"/>
      <c r="E149" s="803"/>
      <c r="F149" s="804"/>
      <c r="G149" s="776"/>
      <c r="H149" s="805"/>
      <c r="I149" s="804"/>
      <c r="J149" s="806"/>
      <c r="K149" s="807"/>
      <c r="L149" s="807"/>
      <c r="M149" s="807"/>
      <c r="N149" s="778"/>
      <c r="O149" s="793"/>
      <c r="P149" s="793"/>
      <c r="Q149" s="793"/>
      <c r="R149" s="793"/>
      <c r="S149" s="793"/>
      <c r="T149" s="793"/>
      <c r="U149" s="793"/>
      <c r="V149" s="793"/>
      <c r="W149" s="793"/>
      <c r="X149" s="793"/>
      <c r="Y149" s="793"/>
      <c r="Z149" s="793"/>
      <c r="AA149" s="779"/>
      <c r="AB149" s="779"/>
      <c r="AC149" s="779"/>
      <c r="AD149" s="779"/>
      <c r="AE149" s="781"/>
      <c r="AF149" s="781"/>
      <c r="AG149" s="780"/>
      <c r="AH149" s="780"/>
      <c r="AI149" s="780"/>
      <c r="AJ149" s="780"/>
      <c r="AK149" s="831"/>
      <c r="AL149" s="831"/>
      <c r="AM149" s="831"/>
      <c r="AN149" s="831"/>
      <c r="AO149" s="831"/>
      <c r="AP149" s="831"/>
      <c r="AQ149" s="831"/>
      <c r="AR149" s="831"/>
      <c r="AS149" s="831"/>
      <c r="AT149" s="831"/>
      <c r="AU149" s="831"/>
      <c r="AV149" s="831"/>
      <c r="AW149" s="831"/>
      <c r="AX149" s="831"/>
      <c r="AY149" s="831"/>
      <c r="AZ149" s="831"/>
      <c r="BA149" s="831"/>
      <c r="BB149" s="831"/>
      <c r="BC149" s="831"/>
      <c r="BD149" s="831"/>
      <c r="BE149" s="831"/>
      <c r="BF149" s="831"/>
      <c r="BG149" s="831"/>
    </row>
    <row r="150" ht="13.5" customHeight="1">
      <c r="A150" s="831"/>
      <c r="B150" s="772"/>
      <c r="C150" s="772"/>
      <c r="D150" s="779"/>
      <c r="E150" s="803"/>
      <c r="F150" s="804"/>
      <c r="G150" s="776"/>
      <c r="H150" s="805"/>
      <c r="I150" s="804"/>
      <c r="J150" s="806"/>
      <c r="K150" s="807"/>
      <c r="L150" s="807"/>
      <c r="M150" s="807"/>
      <c r="N150" s="778"/>
      <c r="O150" s="793"/>
      <c r="P150" s="793"/>
      <c r="Q150" s="793"/>
      <c r="R150" s="793"/>
      <c r="S150" s="793"/>
      <c r="T150" s="793"/>
      <c r="U150" s="793"/>
      <c r="V150" s="793"/>
      <c r="W150" s="793"/>
      <c r="X150" s="793"/>
      <c r="Y150" s="793"/>
      <c r="Z150" s="793"/>
      <c r="AA150" s="779"/>
      <c r="AB150" s="779"/>
      <c r="AC150" s="779"/>
      <c r="AD150" s="779"/>
      <c r="AE150" s="781"/>
      <c r="AF150" s="781"/>
      <c r="AG150" s="780"/>
      <c r="AH150" s="780"/>
      <c r="AI150" s="780"/>
      <c r="AJ150" s="780"/>
      <c r="AK150" s="831"/>
      <c r="AL150" s="831"/>
      <c r="AM150" s="831"/>
      <c r="AN150" s="831"/>
      <c r="AO150" s="831"/>
      <c r="AP150" s="831"/>
      <c r="AQ150" s="831"/>
      <c r="AR150" s="831"/>
      <c r="AS150" s="831"/>
      <c r="AT150" s="831"/>
      <c r="AU150" s="831"/>
      <c r="AV150" s="831"/>
      <c r="AW150" s="831"/>
      <c r="AX150" s="831"/>
      <c r="AY150" s="831"/>
      <c r="AZ150" s="831"/>
      <c r="BA150" s="831"/>
      <c r="BB150" s="831"/>
      <c r="BC150" s="831"/>
      <c r="BD150" s="831"/>
      <c r="BE150" s="831"/>
      <c r="BF150" s="831"/>
      <c r="BG150" s="831"/>
    </row>
    <row r="151" ht="13.5" customHeight="1">
      <c r="A151" s="831"/>
      <c r="B151" s="772"/>
      <c r="C151" s="772"/>
      <c r="D151" s="779"/>
      <c r="E151" s="803"/>
      <c r="F151" s="804"/>
      <c r="G151" s="776"/>
      <c r="H151" s="805"/>
      <c r="I151" s="804"/>
      <c r="J151" s="806"/>
      <c r="K151" s="807"/>
      <c r="L151" s="807"/>
      <c r="M151" s="807"/>
      <c r="N151" s="778"/>
      <c r="O151" s="793"/>
      <c r="P151" s="793"/>
      <c r="Q151" s="793"/>
      <c r="R151" s="793"/>
      <c r="S151" s="793"/>
      <c r="T151" s="793"/>
      <c r="U151" s="793"/>
      <c r="V151" s="793"/>
      <c r="W151" s="793"/>
      <c r="X151" s="793"/>
      <c r="Y151" s="793"/>
      <c r="Z151" s="793"/>
      <c r="AA151" s="779"/>
      <c r="AB151" s="779"/>
      <c r="AC151" s="779"/>
      <c r="AD151" s="779"/>
      <c r="AE151" s="781"/>
      <c r="AF151" s="781"/>
      <c r="AG151" s="780"/>
      <c r="AH151" s="780"/>
      <c r="AI151" s="780"/>
      <c r="AJ151" s="780"/>
      <c r="AK151" s="831"/>
      <c r="AL151" s="831"/>
      <c r="AM151" s="831"/>
      <c r="AN151" s="831"/>
      <c r="AO151" s="831"/>
      <c r="AP151" s="831"/>
      <c r="AQ151" s="831"/>
      <c r="AR151" s="831"/>
      <c r="AS151" s="831"/>
      <c r="AT151" s="831"/>
      <c r="AU151" s="831"/>
      <c r="AV151" s="831"/>
      <c r="AW151" s="831"/>
      <c r="AX151" s="831"/>
      <c r="AY151" s="831"/>
      <c r="AZ151" s="831"/>
      <c r="BA151" s="831"/>
      <c r="BB151" s="831"/>
      <c r="BC151" s="831"/>
      <c r="BD151" s="831"/>
      <c r="BE151" s="831"/>
      <c r="BF151" s="831"/>
      <c r="BG151" s="831"/>
    </row>
    <row r="152" ht="13.5" customHeight="1">
      <c r="A152" s="831"/>
      <c r="B152" s="772"/>
      <c r="C152" s="772"/>
      <c r="D152" s="779"/>
      <c r="E152" s="803"/>
      <c r="F152" s="804"/>
      <c r="G152" s="776"/>
      <c r="H152" s="805"/>
      <c r="I152" s="804"/>
      <c r="J152" s="806"/>
      <c r="K152" s="807"/>
      <c r="L152" s="807"/>
      <c r="M152" s="807"/>
      <c r="N152" s="778"/>
      <c r="O152" s="793"/>
      <c r="P152" s="793"/>
      <c r="Q152" s="793"/>
      <c r="R152" s="793"/>
      <c r="S152" s="793"/>
      <c r="T152" s="793"/>
      <c r="U152" s="793"/>
      <c r="V152" s="793"/>
      <c r="W152" s="793"/>
      <c r="X152" s="793"/>
      <c r="Y152" s="793"/>
      <c r="Z152" s="793"/>
      <c r="AA152" s="779"/>
      <c r="AB152" s="779"/>
      <c r="AC152" s="779"/>
      <c r="AD152" s="779"/>
      <c r="AE152" s="781"/>
      <c r="AF152" s="781"/>
      <c r="AG152" s="780"/>
      <c r="AH152" s="780"/>
      <c r="AI152" s="780"/>
      <c r="AJ152" s="780"/>
      <c r="AK152" s="831"/>
      <c r="AL152" s="831"/>
      <c r="AM152" s="831"/>
      <c r="AN152" s="831"/>
      <c r="AO152" s="831"/>
      <c r="AP152" s="831"/>
      <c r="AQ152" s="831"/>
      <c r="AR152" s="831"/>
      <c r="AS152" s="831"/>
      <c r="AT152" s="831"/>
      <c r="AU152" s="831"/>
      <c r="AV152" s="831"/>
      <c r="AW152" s="831"/>
      <c r="AX152" s="831"/>
      <c r="AY152" s="831"/>
      <c r="AZ152" s="831"/>
      <c r="BA152" s="831"/>
      <c r="BB152" s="831"/>
      <c r="BC152" s="831"/>
      <c r="BD152" s="831"/>
      <c r="BE152" s="831"/>
      <c r="BF152" s="831"/>
      <c r="BG152" s="831"/>
    </row>
    <row r="153" ht="13.5" customHeight="1">
      <c r="A153" s="831"/>
      <c r="B153" s="772"/>
      <c r="C153" s="772"/>
      <c r="D153" s="779"/>
      <c r="E153" s="803"/>
      <c r="F153" s="804"/>
      <c r="G153" s="776"/>
      <c r="H153" s="805"/>
      <c r="I153" s="804"/>
      <c r="J153" s="806"/>
      <c r="K153" s="807"/>
      <c r="L153" s="807"/>
      <c r="M153" s="807"/>
      <c r="N153" s="778"/>
      <c r="O153" s="793"/>
      <c r="P153" s="793"/>
      <c r="Q153" s="793"/>
      <c r="R153" s="793"/>
      <c r="S153" s="793"/>
      <c r="T153" s="793"/>
      <c r="U153" s="793"/>
      <c r="V153" s="793"/>
      <c r="W153" s="793"/>
      <c r="X153" s="793"/>
      <c r="Y153" s="793"/>
      <c r="Z153" s="793"/>
      <c r="AA153" s="779"/>
      <c r="AB153" s="779"/>
      <c r="AC153" s="779"/>
      <c r="AD153" s="779"/>
      <c r="AE153" s="781"/>
      <c r="AF153" s="781"/>
      <c r="AG153" s="780"/>
      <c r="AH153" s="780"/>
      <c r="AI153" s="780"/>
      <c r="AJ153" s="780"/>
      <c r="AK153" s="831"/>
      <c r="AL153" s="831"/>
      <c r="AM153" s="831"/>
      <c r="AN153" s="831"/>
      <c r="AO153" s="831"/>
      <c r="AP153" s="831"/>
      <c r="AQ153" s="831"/>
      <c r="AR153" s="831"/>
      <c r="AS153" s="831"/>
      <c r="AT153" s="831"/>
      <c r="AU153" s="831"/>
      <c r="AV153" s="831"/>
      <c r="AW153" s="831"/>
      <c r="AX153" s="831"/>
      <c r="AY153" s="831"/>
      <c r="AZ153" s="831"/>
      <c r="BA153" s="831"/>
      <c r="BB153" s="831"/>
      <c r="BC153" s="831"/>
      <c r="BD153" s="831"/>
      <c r="BE153" s="831"/>
      <c r="BF153" s="831"/>
      <c r="BG153" s="831"/>
    </row>
    <row r="154" ht="13.5" customHeight="1">
      <c r="A154" s="831"/>
      <c r="B154" s="772"/>
      <c r="C154" s="772"/>
      <c r="D154" s="779"/>
      <c r="E154" s="803"/>
      <c r="F154" s="804"/>
      <c r="G154" s="776"/>
      <c r="H154" s="805"/>
      <c r="I154" s="804"/>
      <c r="J154" s="806"/>
      <c r="K154" s="807"/>
      <c r="L154" s="807"/>
      <c r="M154" s="807"/>
      <c r="N154" s="778"/>
      <c r="O154" s="793"/>
      <c r="P154" s="793"/>
      <c r="Q154" s="793"/>
      <c r="R154" s="793"/>
      <c r="S154" s="793"/>
      <c r="T154" s="793"/>
      <c r="U154" s="793"/>
      <c r="V154" s="793"/>
      <c r="W154" s="793"/>
      <c r="X154" s="793"/>
      <c r="Y154" s="793"/>
      <c r="Z154" s="793"/>
      <c r="AA154" s="779"/>
      <c r="AB154" s="779"/>
      <c r="AC154" s="779"/>
      <c r="AD154" s="779"/>
      <c r="AE154" s="781"/>
      <c r="AF154" s="781"/>
      <c r="AG154" s="780"/>
      <c r="AH154" s="780"/>
      <c r="AI154" s="780"/>
      <c r="AJ154" s="780"/>
      <c r="AK154" s="831"/>
      <c r="AL154" s="831"/>
      <c r="AM154" s="831"/>
      <c r="AN154" s="831"/>
      <c r="AO154" s="831"/>
      <c r="AP154" s="831"/>
      <c r="AQ154" s="831"/>
      <c r="AR154" s="831"/>
      <c r="AS154" s="831"/>
      <c r="AT154" s="831"/>
      <c r="AU154" s="831"/>
      <c r="AV154" s="831"/>
      <c r="AW154" s="831"/>
      <c r="AX154" s="831"/>
      <c r="AY154" s="831"/>
      <c r="AZ154" s="831"/>
      <c r="BA154" s="831"/>
      <c r="BB154" s="831"/>
      <c r="BC154" s="831"/>
      <c r="BD154" s="831"/>
      <c r="BE154" s="831"/>
      <c r="BF154" s="831"/>
      <c r="BG154" s="831"/>
    </row>
    <row r="155" ht="13.5" customHeight="1">
      <c r="A155" s="831"/>
      <c r="B155" s="772"/>
      <c r="C155" s="772"/>
      <c r="D155" s="779"/>
      <c r="E155" s="803"/>
      <c r="F155" s="804"/>
      <c r="G155" s="776"/>
      <c r="H155" s="805"/>
      <c r="I155" s="804"/>
      <c r="J155" s="806"/>
      <c r="K155" s="807"/>
      <c r="L155" s="807"/>
      <c r="M155" s="807"/>
      <c r="N155" s="778"/>
      <c r="O155" s="793"/>
      <c r="P155" s="793"/>
      <c r="Q155" s="793"/>
      <c r="R155" s="793"/>
      <c r="S155" s="793"/>
      <c r="T155" s="793"/>
      <c r="U155" s="793"/>
      <c r="V155" s="793"/>
      <c r="W155" s="793"/>
      <c r="X155" s="793"/>
      <c r="Y155" s="793"/>
      <c r="Z155" s="793"/>
      <c r="AA155" s="779"/>
      <c r="AB155" s="779"/>
      <c r="AC155" s="779"/>
      <c r="AD155" s="779"/>
      <c r="AE155" s="781"/>
      <c r="AF155" s="781"/>
      <c r="AG155" s="780"/>
      <c r="AH155" s="780"/>
      <c r="AI155" s="780"/>
      <c r="AJ155" s="780"/>
      <c r="AK155" s="831"/>
      <c r="AL155" s="831"/>
      <c r="AM155" s="831"/>
      <c r="AN155" s="831"/>
      <c r="AO155" s="831"/>
      <c r="AP155" s="831"/>
      <c r="AQ155" s="831"/>
      <c r="AR155" s="831"/>
      <c r="AS155" s="831"/>
      <c r="AT155" s="831"/>
      <c r="AU155" s="831"/>
      <c r="AV155" s="831"/>
      <c r="AW155" s="831"/>
      <c r="AX155" s="831"/>
      <c r="AY155" s="831"/>
      <c r="AZ155" s="831"/>
      <c r="BA155" s="831"/>
      <c r="BB155" s="831"/>
      <c r="BC155" s="831"/>
      <c r="BD155" s="831"/>
      <c r="BE155" s="831"/>
      <c r="BF155" s="831"/>
      <c r="BG155" s="831"/>
    </row>
    <row r="156" ht="13.5" customHeight="1">
      <c r="A156" s="831"/>
      <c r="B156" s="772"/>
      <c r="C156" s="772"/>
      <c r="D156" s="779"/>
      <c r="E156" s="803"/>
      <c r="F156" s="804"/>
      <c r="G156" s="776"/>
      <c r="H156" s="805"/>
      <c r="I156" s="804"/>
      <c r="J156" s="806"/>
      <c r="K156" s="807"/>
      <c r="L156" s="807"/>
      <c r="M156" s="807"/>
      <c r="N156" s="778"/>
      <c r="O156" s="793"/>
      <c r="P156" s="793"/>
      <c r="Q156" s="793"/>
      <c r="R156" s="793"/>
      <c r="S156" s="793"/>
      <c r="T156" s="793"/>
      <c r="U156" s="793"/>
      <c r="V156" s="793"/>
      <c r="W156" s="793"/>
      <c r="X156" s="793"/>
      <c r="Y156" s="793"/>
      <c r="Z156" s="793"/>
      <c r="AA156" s="779"/>
      <c r="AB156" s="779"/>
      <c r="AC156" s="779"/>
      <c r="AD156" s="779"/>
      <c r="AE156" s="781"/>
      <c r="AF156" s="781"/>
      <c r="AG156" s="780"/>
      <c r="AH156" s="780"/>
      <c r="AI156" s="780"/>
      <c r="AJ156" s="780"/>
      <c r="AK156" s="831"/>
      <c r="AL156" s="831"/>
      <c r="AM156" s="831"/>
      <c r="AN156" s="831"/>
      <c r="AO156" s="831"/>
      <c r="AP156" s="831"/>
      <c r="AQ156" s="831"/>
      <c r="AR156" s="831"/>
      <c r="AS156" s="831"/>
      <c r="AT156" s="831"/>
      <c r="AU156" s="831"/>
      <c r="AV156" s="831"/>
      <c r="AW156" s="831"/>
      <c r="AX156" s="831"/>
      <c r="AY156" s="831"/>
      <c r="AZ156" s="831"/>
      <c r="BA156" s="831"/>
      <c r="BB156" s="831"/>
      <c r="BC156" s="831"/>
      <c r="BD156" s="831"/>
      <c r="BE156" s="831"/>
      <c r="BF156" s="831"/>
      <c r="BG156" s="831"/>
    </row>
    <row r="157" ht="15.75" customHeight="1">
      <c r="A157" s="832"/>
      <c r="B157" s="772"/>
      <c r="C157" s="772"/>
      <c r="D157" s="779"/>
      <c r="E157" s="803"/>
      <c r="F157" s="804"/>
      <c r="G157" s="776"/>
      <c r="H157" s="805"/>
      <c r="I157" s="804"/>
      <c r="J157" s="806"/>
      <c r="K157" s="807"/>
      <c r="L157" s="807"/>
      <c r="M157" s="807"/>
      <c r="N157" s="778"/>
      <c r="O157" s="793"/>
      <c r="P157" s="793"/>
      <c r="Q157" s="793"/>
      <c r="R157" s="793"/>
      <c r="S157" s="793"/>
      <c r="T157" s="793"/>
      <c r="U157" s="793"/>
      <c r="V157" s="793"/>
      <c r="W157" s="793"/>
      <c r="X157" s="793"/>
      <c r="Y157" s="793"/>
      <c r="Z157" s="793"/>
      <c r="AA157" s="779"/>
      <c r="AB157" s="779"/>
      <c r="AC157" s="779"/>
      <c r="AD157" s="779"/>
      <c r="AE157" s="781"/>
      <c r="AF157" s="781"/>
      <c r="AG157" s="780"/>
      <c r="AH157" s="780"/>
      <c r="AI157" s="780"/>
      <c r="AJ157" s="780"/>
      <c r="AK157" s="832"/>
      <c r="AL157" s="832"/>
      <c r="AM157" s="832"/>
      <c r="AN157" s="832"/>
      <c r="AO157" s="832"/>
      <c r="AP157" s="832"/>
      <c r="AQ157" s="832"/>
      <c r="AR157" s="832"/>
      <c r="AS157" s="832"/>
      <c r="AT157" s="832"/>
      <c r="AU157" s="832"/>
      <c r="AV157" s="832"/>
      <c r="AW157" s="832"/>
      <c r="AX157" s="832"/>
      <c r="AY157" s="832"/>
      <c r="AZ157" s="832"/>
      <c r="BA157" s="832"/>
      <c r="BB157" s="832"/>
      <c r="BC157" s="832"/>
      <c r="BD157" s="832"/>
      <c r="BE157" s="832"/>
      <c r="BF157" s="832"/>
      <c r="BG157" s="832"/>
    </row>
    <row r="158" ht="15.75" customHeight="1">
      <c r="A158" s="832"/>
      <c r="B158" s="772"/>
      <c r="C158" s="772"/>
      <c r="D158" s="779"/>
      <c r="E158" s="803"/>
      <c r="F158" s="804"/>
      <c r="G158" s="776"/>
      <c r="H158" s="805"/>
      <c r="I158" s="804"/>
      <c r="J158" s="806"/>
      <c r="K158" s="807"/>
      <c r="L158" s="807"/>
      <c r="M158" s="807"/>
      <c r="N158" s="778"/>
      <c r="O158" s="793"/>
      <c r="P158" s="793"/>
      <c r="Q158" s="793"/>
      <c r="R158" s="793"/>
      <c r="S158" s="793"/>
      <c r="T158" s="793"/>
      <c r="U158" s="793"/>
      <c r="V158" s="793"/>
      <c r="W158" s="793"/>
      <c r="X158" s="793"/>
      <c r="Y158" s="793"/>
      <c r="Z158" s="793"/>
      <c r="AA158" s="779"/>
      <c r="AB158" s="779"/>
      <c r="AC158" s="779"/>
      <c r="AD158" s="779"/>
      <c r="AE158" s="781"/>
      <c r="AF158" s="781"/>
      <c r="AG158" s="780"/>
      <c r="AH158" s="780"/>
      <c r="AI158" s="780"/>
      <c r="AJ158" s="780"/>
      <c r="AK158" s="832"/>
      <c r="AL158" s="832"/>
      <c r="AM158" s="832"/>
      <c r="AN158" s="832"/>
      <c r="AO158" s="832"/>
      <c r="AP158" s="832"/>
      <c r="AQ158" s="832"/>
      <c r="AR158" s="832"/>
      <c r="AS158" s="832"/>
      <c r="AT158" s="832"/>
      <c r="AU158" s="832"/>
      <c r="AV158" s="832"/>
      <c r="AW158" s="832"/>
      <c r="AX158" s="832"/>
      <c r="AY158" s="832"/>
      <c r="AZ158" s="832"/>
      <c r="BA158" s="832"/>
      <c r="BB158" s="832"/>
      <c r="BC158" s="832"/>
      <c r="BD158" s="832"/>
      <c r="BE158" s="832"/>
      <c r="BF158" s="832"/>
      <c r="BG158" s="832"/>
    </row>
    <row r="159" ht="15.75" customHeight="1">
      <c r="A159" s="832"/>
      <c r="B159" s="772"/>
      <c r="C159" s="772"/>
      <c r="D159" s="779"/>
      <c r="E159" s="803"/>
      <c r="F159" s="804"/>
      <c r="G159" s="776"/>
      <c r="H159" s="805"/>
      <c r="I159" s="804"/>
      <c r="J159" s="806"/>
      <c r="K159" s="807"/>
      <c r="L159" s="807"/>
      <c r="M159" s="807"/>
      <c r="N159" s="778"/>
      <c r="O159" s="793"/>
      <c r="P159" s="793"/>
      <c r="Q159" s="793"/>
      <c r="R159" s="793"/>
      <c r="S159" s="793"/>
      <c r="T159" s="793"/>
      <c r="U159" s="793"/>
      <c r="V159" s="793"/>
      <c r="W159" s="793"/>
      <c r="X159" s="793"/>
      <c r="Y159" s="793"/>
      <c r="Z159" s="793"/>
      <c r="AA159" s="779"/>
      <c r="AB159" s="779"/>
      <c r="AC159" s="779"/>
      <c r="AD159" s="779"/>
      <c r="AE159" s="781"/>
      <c r="AF159" s="781"/>
      <c r="AG159" s="780"/>
      <c r="AH159" s="780"/>
      <c r="AI159" s="780"/>
      <c r="AJ159" s="780"/>
      <c r="AK159" s="832"/>
      <c r="AL159" s="832"/>
      <c r="AM159" s="832"/>
      <c r="AN159" s="832"/>
      <c r="AO159" s="832"/>
      <c r="AP159" s="832"/>
      <c r="AQ159" s="832"/>
      <c r="AR159" s="832"/>
      <c r="AS159" s="832"/>
      <c r="AT159" s="832"/>
      <c r="AU159" s="832"/>
      <c r="AV159" s="832"/>
      <c r="AW159" s="832"/>
      <c r="AX159" s="832"/>
      <c r="AY159" s="832"/>
      <c r="AZ159" s="832"/>
      <c r="BA159" s="832"/>
      <c r="BB159" s="832"/>
      <c r="BC159" s="832"/>
      <c r="BD159" s="832"/>
      <c r="BE159" s="832"/>
      <c r="BF159" s="832"/>
      <c r="BG159" s="832"/>
    </row>
    <row r="160" ht="15.75" customHeight="1">
      <c r="A160" s="832"/>
      <c r="B160" s="772"/>
      <c r="C160" s="772"/>
      <c r="D160" s="779"/>
      <c r="E160" s="803"/>
      <c r="F160" s="804"/>
      <c r="G160" s="776"/>
      <c r="H160" s="805"/>
      <c r="I160" s="804"/>
      <c r="J160" s="806"/>
      <c r="K160" s="807"/>
      <c r="L160" s="807"/>
      <c r="M160" s="807"/>
      <c r="N160" s="778"/>
      <c r="O160" s="793"/>
      <c r="P160" s="793"/>
      <c r="Q160" s="793"/>
      <c r="R160" s="793"/>
      <c r="S160" s="793"/>
      <c r="T160" s="793"/>
      <c r="U160" s="793"/>
      <c r="V160" s="793"/>
      <c r="W160" s="793"/>
      <c r="X160" s="793"/>
      <c r="Y160" s="793"/>
      <c r="Z160" s="793"/>
      <c r="AA160" s="779"/>
      <c r="AB160" s="779"/>
      <c r="AC160" s="779"/>
      <c r="AD160" s="779"/>
      <c r="AE160" s="781"/>
      <c r="AF160" s="781"/>
      <c r="AG160" s="780"/>
      <c r="AH160" s="780"/>
      <c r="AI160" s="780"/>
      <c r="AJ160" s="780"/>
      <c r="AK160" s="832"/>
      <c r="AL160" s="832"/>
      <c r="AM160" s="832"/>
      <c r="AN160" s="832"/>
      <c r="AO160" s="832"/>
      <c r="AP160" s="832"/>
      <c r="AQ160" s="832"/>
      <c r="AR160" s="832"/>
      <c r="AS160" s="832"/>
      <c r="AT160" s="832"/>
      <c r="AU160" s="832"/>
      <c r="AV160" s="832"/>
      <c r="AW160" s="832"/>
      <c r="AX160" s="832"/>
      <c r="AY160" s="832"/>
      <c r="AZ160" s="832"/>
      <c r="BA160" s="832"/>
      <c r="BB160" s="832"/>
      <c r="BC160" s="832"/>
      <c r="BD160" s="832"/>
      <c r="BE160" s="832"/>
      <c r="BF160" s="832"/>
      <c r="BG160" s="832"/>
    </row>
    <row r="161" ht="15.75" customHeight="1">
      <c r="A161" s="832"/>
      <c r="B161" s="772"/>
      <c r="C161" s="772"/>
      <c r="D161" s="779"/>
      <c r="E161" s="803"/>
      <c r="F161" s="804"/>
      <c r="G161" s="776"/>
      <c r="H161" s="805"/>
      <c r="I161" s="804"/>
      <c r="J161" s="806"/>
      <c r="K161" s="807"/>
      <c r="L161" s="807"/>
      <c r="M161" s="807"/>
      <c r="N161" s="778"/>
      <c r="O161" s="793"/>
      <c r="P161" s="793"/>
      <c r="Q161" s="793"/>
      <c r="R161" s="793"/>
      <c r="S161" s="793"/>
      <c r="T161" s="793"/>
      <c r="U161" s="793"/>
      <c r="V161" s="793"/>
      <c r="W161" s="793"/>
      <c r="X161" s="793"/>
      <c r="Y161" s="793"/>
      <c r="Z161" s="793"/>
      <c r="AA161" s="779"/>
      <c r="AB161" s="779"/>
      <c r="AC161" s="779"/>
      <c r="AD161" s="779"/>
      <c r="AE161" s="781"/>
      <c r="AF161" s="781"/>
      <c r="AG161" s="780"/>
      <c r="AH161" s="780"/>
      <c r="AI161" s="780"/>
      <c r="AJ161" s="780"/>
      <c r="AK161" s="832"/>
      <c r="AL161" s="832"/>
      <c r="AM161" s="832"/>
      <c r="AN161" s="832"/>
      <c r="AO161" s="832"/>
      <c r="AP161" s="832"/>
      <c r="AQ161" s="832"/>
      <c r="AR161" s="832"/>
      <c r="AS161" s="832"/>
      <c r="AT161" s="832"/>
      <c r="AU161" s="832"/>
      <c r="AV161" s="832"/>
      <c r="AW161" s="832"/>
      <c r="AX161" s="832"/>
      <c r="AY161" s="832"/>
      <c r="AZ161" s="832"/>
      <c r="BA161" s="832"/>
      <c r="BB161" s="832"/>
      <c r="BC161" s="832"/>
      <c r="BD161" s="832"/>
      <c r="BE161" s="832"/>
      <c r="BF161" s="832"/>
      <c r="BG161" s="832"/>
    </row>
    <row r="162" ht="15.75" customHeight="1">
      <c r="A162" s="832"/>
      <c r="B162" s="772"/>
      <c r="C162" s="772"/>
      <c r="D162" s="779"/>
      <c r="E162" s="803"/>
      <c r="F162" s="804"/>
      <c r="G162" s="776"/>
      <c r="H162" s="805"/>
      <c r="I162" s="804"/>
      <c r="J162" s="806"/>
      <c r="K162" s="807"/>
      <c r="L162" s="807"/>
      <c r="M162" s="807"/>
      <c r="N162" s="778"/>
      <c r="O162" s="793"/>
      <c r="P162" s="793"/>
      <c r="Q162" s="793"/>
      <c r="R162" s="793"/>
      <c r="S162" s="793"/>
      <c r="T162" s="793"/>
      <c r="U162" s="793"/>
      <c r="V162" s="793"/>
      <c r="W162" s="793"/>
      <c r="X162" s="793"/>
      <c r="Y162" s="793"/>
      <c r="Z162" s="793"/>
      <c r="AA162" s="779"/>
      <c r="AB162" s="779"/>
      <c r="AC162" s="779"/>
      <c r="AD162" s="779"/>
      <c r="AE162" s="781"/>
      <c r="AF162" s="781"/>
      <c r="AG162" s="780"/>
      <c r="AH162" s="780"/>
      <c r="AI162" s="780"/>
      <c r="AJ162" s="780"/>
      <c r="AK162" s="832"/>
      <c r="AL162" s="832"/>
      <c r="AM162" s="832"/>
      <c r="AN162" s="832"/>
      <c r="AO162" s="832"/>
      <c r="AP162" s="832"/>
      <c r="AQ162" s="832"/>
      <c r="AR162" s="832"/>
      <c r="AS162" s="832"/>
      <c r="AT162" s="832"/>
      <c r="AU162" s="832"/>
      <c r="AV162" s="832"/>
      <c r="AW162" s="832"/>
      <c r="AX162" s="832"/>
      <c r="AY162" s="832"/>
      <c r="AZ162" s="832"/>
      <c r="BA162" s="832"/>
      <c r="BB162" s="832"/>
      <c r="BC162" s="832"/>
      <c r="BD162" s="832"/>
      <c r="BE162" s="832"/>
      <c r="BF162" s="832"/>
      <c r="BG162" s="832"/>
    </row>
    <row r="163" ht="15.75" customHeight="1">
      <c r="A163" s="832"/>
      <c r="B163" s="772"/>
      <c r="C163" s="772"/>
      <c r="D163" s="779"/>
      <c r="E163" s="803"/>
      <c r="F163" s="804"/>
      <c r="G163" s="776"/>
      <c r="H163" s="805"/>
      <c r="I163" s="804"/>
      <c r="J163" s="806"/>
      <c r="K163" s="807"/>
      <c r="L163" s="807"/>
      <c r="M163" s="807"/>
      <c r="N163" s="778"/>
      <c r="O163" s="793"/>
      <c r="P163" s="793"/>
      <c r="Q163" s="793"/>
      <c r="R163" s="793"/>
      <c r="S163" s="793"/>
      <c r="T163" s="793"/>
      <c r="U163" s="793"/>
      <c r="V163" s="793"/>
      <c r="W163" s="793"/>
      <c r="X163" s="793"/>
      <c r="Y163" s="793"/>
      <c r="Z163" s="793"/>
      <c r="AA163" s="779"/>
      <c r="AB163" s="779"/>
      <c r="AC163" s="779"/>
      <c r="AD163" s="779"/>
      <c r="AE163" s="781"/>
      <c r="AF163" s="781"/>
      <c r="AG163" s="780"/>
      <c r="AH163" s="780"/>
      <c r="AI163" s="780"/>
      <c r="AJ163" s="780"/>
      <c r="AK163" s="832"/>
      <c r="AL163" s="832"/>
      <c r="AM163" s="832"/>
      <c r="AN163" s="832"/>
      <c r="AO163" s="832"/>
      <c r="AP163" s="832"/>
      <c r="AQ163" s="832"/>
      <c r="AR163" s="832"/>
      <c r="AS163" s="832"/>
      <c r="AT163" s="832"/>
      <c r="AU163" s="832"/>
      <c r="AV163" s="832"/>
      <c r="AW163" s="832"/>
      <c r="AX163" s="832"/>
      <c r="AY163" s="832"/>
      <c r="AZ163" s="832"/>
      <c r="BA163" s="832"/>
      <c r="BB163" s="832"/>
      <c r="BC163" s="832"/>
      <c r="BD163" s="832"/>
      <c r="BE163" s="832"/>
      <c r="BF163" s="832"/>
      <c r="BG163" s="832"/>
    </row>
    <row r="164" ht="15.75" customHeight="1">
      <c r="A164" s="832"/>
      <c r="B164" s="772"/>
      <c r="C164" s="772"/>
      <c r="D164" s="779"/>
      <c r="E164" s="803"/>
      <c r="F164" s="804"/>
      <c r="G164" s="776"/>
      <c r="H164" s="805"/>
      <c r="I164" s="804"/>
      <c r="J164" s="806"/>
      <c r="K164" s="807"/>
      <c r="L164" s="807"/>
      <c r="M164" s="807"/>
      <c r="N164" s="778"/>
      <c r="O164" s="793"/>
      <c r="P164" s="793"/>
      <c r="Q164" s="793"/>
      <c r="R164" s="793"/>
      <c r="S164" s="793"/>
      <c r="T164" s="793"/>
      <c r="U164" s="793"/>
      <c r="V164" s="793"/>
      <c r="W164" s="793"/>
      <c r="X164" s="793"/>
      <c r="Y164" s="793"/>
      <c r="Z164" s="793"/>
      <c r="AA164" s="779"/>
      <c r="AB164" s="779"/>
      <c r="AC164" s="779"/>
      <c r="AD164" s="779"/>
      <c r="AE164" s="781"/>
      <c r="AF164" s="781"/>
      <c r="AG164" s="780"/>
      <c r="AH164" s="780"/>
      <c r="AI164" s="780"/>
      <c r="AJ164" s="780"/>
      <c r="AK164" s="832"/>
      <c r="AL164" s="832"/>
      <c r="AM164" s="832"/>
      <c r="AN164" s="832"/>
      <c r="AO164" s="832"/>
      <c r="AP164" s="832"/>
      <c r="AQ164" s="832"/>
      <c r="AR164" s="832"/>
      <c r="AS164" s="832"/>
      <c r="AT164" s="832"/>
      <c r="AU164" s="832"/>
      <c r="AV164" s="832"/>
      <c r="AW164" s="832"/>
      <c r="AX164" s="832"/>
      <c r="AY164" s="832"/>
      <c r="AZ164" s="832"/>
      <c r="BA164" s="832"/>
      <c r="BB164" s="832"/>
      <c r="BC164" s="832"/>
      <c r="BD164" s="832"/>
      <c r="BE164" s="832"/>
      <c r="BF164" s="832"/>
      <c r="BG164" s="832"/>
    </row>
    <row r="165" ht="15.75" customHeight="1">
      <c r="A165" s="832"/>
      <c r="B165" s="772"/>
      <c r="C165" s="772"/>
      <c r="D165" s="779"/>
      <c r="E165" s="803"/>
      <c r="F165" s="804"/>
      <c r="G165" s="776"/>
      <c r="H165" s="805"/>
      <c r="I165" s="804"/>
      <c r="J165" s="806"/>
      <c r="K165" s="807"/>
      <c r="L165" s="807"/>
      <c r="M165" s="807"/>
      <c r="N165" s="778"/>
      <c r="O165" s="793"/>
      <c r="P165" s="793"/>
      <c r="Q165" s="793"/>
      <c r="R165" s="793"/>
      <c r="S165" s="793"/>
      <c r="T165" s="793"/>
      <c r="U165" s="793"/>
      <c r="V165" s="793"/>
      <c r="W165" s="793"/>
      <c r="X165" s="793"/>
      <c r="Y165" s="793"/>
      <c r="Z165" s="793"/>
      <c r="AA165" s="779"/>
      <c r="AB165" s="779"/>
      <c r="AC165" s="779"/>
      <c r="AD165" s="779"/>
      <c r="AE165" s="781"/>
      <c r="AF165" s="781"/>
      <c r="AG165" s="780"/>
      <c r="AH165" s="780"/>
      <c r="AI165" s="780"/>
      <c r="AJ165" s="780"/>
      <c r="AK165" s="832"/>
      <c r="AL165" s="832"/>
      <c r="AM165" s="832"/>
      <c r="AN165" s="832"/>
      <c r="AO165" s="832"/>
      <c r="AP165" s="832"/>
      <c r="AQ165" s="832"/>
      <c r="AR165" s="832"/>
      <c r="AS165" s="832"/>
      <c r="AT165" s="832"/>
      <c r="AU165" s="832"/>
      <c r="AV165" s="832"/>
      <c r="AW165" s="832"/>
      <c r="AX165" s="832"/>
      <c r="AY165" s="832"/>
      <c r="AZ165" s="832"/>
      <c r="BA165" s="832"/>
      <c r="BB165" s="832"/>
      <c r="BC165" s="832"/>
      <c r="BD165" s="832"/>
      <c r="BE165" s="832"/>
      <c r="BF165" s="832"/>
      <c r="BG165" s="832"/>
    </row>
    <row r="166" ht="15.75" customHeight="1">
      <c r="A166" s="832"/>
      <c r="B166" s="772"/>
      <c r="C166" s="772"/>
      <c r="D166" s="779"/>
      <c r="E166" s="803"/>
      <c r="F166" s="804"/>
      <c r="G166" s="776"/>
      <c r="H166" s="805"/>
      <c r="I166" s="804"/>
      <c r="J166" s="806"/>
      <c r="K166" s="807"/>
      <c r="L166" s="807"/>
      <c r="M166" s="807"/>
      <c r="N166" s="778"/>
      <c r="O166" s="793"/>
      <c r="P166" s="793"/>
      <c r="Q166" s="793"/>
      <c r="R166" s="793"/>
      <c r="S166" s="793"/>
      <c r="T166" s="793"/>
      <c r="U166" s="793"/>
      <c r="V166" s="793"/>
      <c r="W166" s="793"/>
      <c r="X166" s="793"/>
      <c r="Y166" s="793"/>
      <c r="Z166" s="793"/>
      <c r="AA166" s="779"/>
      <c r="AB166" s="779"/>
      <c r="AC166" s="779"/>
      <c r="AD166" s="779"/>
      <c r="AE166" s="781"/>
      <c r="AF166" s="781"/>
      <c r="AG166" s="780"/>
      <c r="AH166" s="780"/>
      <c r="AI166" s="780"/>
      <c r="AJ166" s="780"/>
      <c r="AK166" s="832"/>
      <c r="AL166" s="832"/>
      <c r="AM166" s="832"/>
      <c r="AN166" s="832"/>
      <c r="AO166" s="832"/>
      <c r="AP166" s="832"/>
      <c r="AQ166" s="832"/>
      <c r="AR166" s="832"/>
      <c r="AS166" s="832"/>
      <c r="AT166" s="832"/>
      <c r="AU166" s="832"/>
      <c r="AV166" s="832"/>
      <c r="AW166" s="832"/>
      <c r="AX166" s="832"/>
      <c r="AY166" s="832"/>
      <c r="AZ166" s="832"/>
      <c r="BA166" s="832"/>
      <c r="BB166" s="832"/>
      <c r="BC166" s="832"/>
      <c r="BD166" s="832"/>
      <c r="BE166" s="832"/>
      <c r="BF166" s="832"/>
      <c r="BG166" s="832"/>
    </row>
    <row r="167" ht="15.75" customHeight="1">
      <c r="A167" s="832"/>
      <c r="B167" s="772"/>
      <c r="C167" s="772"/>
      <c r="D167" s="779"/>
      <c r="E167" s="803"/>
      <c r="F167" s="804"/>
      <c r="G167" s="776"/>
      <c r="H167" s="805"/>
      <c r="I167" s="804"/>
      <c r="J167" s="806"/>
      <c r="K167" s="807"/>
      <c r="L167" s="807"/>
      <c r="M167" s="807"/>
      <c r="N167" s="778"/>
      <c r="O167" s="793"/>
      <c r="P167" s="793"/>
      <c r="Q167" s="793"/>
      <c r="R167" s="793"/>
      <c r="S167" s="793"/>
      <c r="T167" s="793"/>
      <c r="U167" s="793"/>
      <c r="V167" s="793"/>
      <c r="W167" s="793"/>
      <c r="X167" s="793"/>
      <c r="Y167" s="793"/>
      <c r="Z167" s="793"/>
      <c r="AA167" s="779"/>
      <c r="AB167" s="779"/>
      <c r="AC167" s="779"/>
      <c r="AD167" s="779"/>
      <c r="AE167" s="781"/>
      <c r="AF167" s="781"/>
      <c r="AG167" s="780"/>
      <c r="AH167" s="780"/>
      <c r="AI167" s="780"/>
      <c r="AJ167" s="780"/>
      <c r="AK167" s="832"/>
      <c r="AL167" s="832"/>
      <c r="AM167" s="832"/>
      <c r="AN167" s="832"/>
      <c r="AO167" s="832"/>
      <c r="AP167" s="832"/>
      <c r="AQ167" s="832"/>
      <c r="AR167" s="832"/>
      <c r="AS167" s="832"/>
      <c r="AT167" s="832"/>
      <c r="AU167" s="832"/>
      <c r="AV167" s="832"/>
      <c r="AW167" s="832"/>
      <c r="AX167" s="832"/>
      <c r="AY167" s="832"/>
      <c r="AZ167" s="832"/>
      <c r="BA167" s="832"/>
      <c r="BB167" s="832"/>
      <c r="BC167" s="832"/>
      <c r="BD167" s="832"/>
      <c r="BE167" s="832"/>
      <c r="BF167" s="832"/>
      <c r="BG167" s="832"/>
    </row>
    <row r="168" ht="15.75" customHeight="1">
      <c r="A168" s="832"/>
      <c r="B168" s="833"/>
      <c r="C168" s="833"/>
      <c r="D168" s="834"/>
      <c r="E168" s="835"/>
      <c r="F168" s="836"/>
      <c r="G168" s="837"/>
      <c r="H168" s="838"/>
      <c r="I168" s="836"/>
      <c r="J168" s="839"/>
      <c r="K168" s="840"/>
      <c r="L168" s="841"/>
      <c r="M168" s="841"/>
      <c r="N168" s="842"/>
      <c r="O168" s="832"/>
      <c r="P168" s="843"/>
      <c r="Q168" s="832"/>
      <c r="R168" s="843"/>
      <c r="S168" s="843"/>
      <c r="T168" s="843"/>
      <c r="U168" s="832"/>
      <c r="V168" s="843"/>
      <c r="W168" s="832"/>
      <c r="X168" s="832"/>
      <c r="Y168" s="832"/>
      <c r="Z168" s="832"/>
      <c r="AA168" s="832"/>
      <c r="AB168" s="832"/>
      <c r="AC168" s="832"/>
      <c r="AD168" s="844"/>
      <c r="AE168" s="843"/>
      <c r="AF168" s="843"/>
      <c r="AG168" s="844"/>
      <c r="AH168" s="844"/>
      <c r="AI168" s="843"/>
      <c r="AJ168" s="834"/>
      <c r="AK168" s="832"/>
      <c r="AL168" s="832"/>
      <c r="AM168" s="832"/>
      <c r="AN168" s="832"/>
      <c r="AO168" s="832"/>
      <c r="AP168" s="832"/>
      <c r="AQ168" s="832"/>
      <c r="AR168" s="832"/>
      <c r="AS168" s="832"/>
      <c r="AT168" s="832"/>
      <c r="AU168" s="832"/>
      <c r="AV168" s="832"/>
      <c r="AW168" s="832"/>
      <c r="AX168" s="832"/>
      <c r="AY168" s="832"/>
      <c r="AZ168" s="832"/>
      <c r="BA168" s="832"/>
      <c r="BB168" s="832"/>
      <c r="BC168" s="832"/>
      <c r="BD168" s="832"/>
      <c r="BE168" s="832"/>
      <c r="BF168" s="832"/>
      <c r="BG168" s="832"/>
    </row>
    <row r="169" ht="15.75" customHeight="1">
      <c r="A169" s="832"/>
      <c r="B169" s="833"/>
      <c r="C169" s="833"/>
      <c r="D169" s="834"/>
      <c r="E169" s="835"/>
      <c r="F169" s="836"/>
      <c r="G169" s="837"/>
      <c r="H169" s="838"/>
      <c r="I169" s="836"/>
      <c r="J169" s="839"/>
      <c r="K169" s="840"/>
      <c r="L169" s="841"/>
      <c r="M169" s="841"/>
      <c r="N169" s="842"/>
      <c r="O169" s="832"/>
      <c r="P169" s="843"/>
      <c r="Q169" s="832"/>
      <c r="R169" s="843"/>
      <c r="S169" s="843"/>
      <c r="T169" s="843"/>
      <c r="U169" s="832"/>
      <c r="V169" s="843"/>
      <c r="W169" s="832"/>
      <c r="X169" s="832"/>
      <c r="Y169" s="832"/>
      <c r="Z169" s="832"/>
      <c r="AA169" s="832"/>
      <c r="AB169" s="832"/>
      <c r="AC169" s="832"/>
      <c r="AD169" s="844"/>
      <c r="AE169" s="843"/>
      <c r="AF169" s="843"/>
      <c r="AG169" s="844"/>
      <c r="AH169" s="844"/>
      <c r="AI169" s="843"/>
      <c r="AJ169" s="834"/>
      <c r="AK169" s="832"/>
      <c r="AL169" s="832"/>
      <c r="AM169" s="832"/>
      <c r="AN169" s="832"/>
      <c r="AO169" s="832"/>
      <c r="AP169" s="832"/>
      <c r="AQ169" s="832"/>
      <c r="AR169" s="832"/>
      <c r="AS169" s="832"/>
      <c r="AT169" s="832"/>
      <c r="AU169" s="832"/>
      <c r="AV169" s="832"/>
      <c r="AW169" s="832"/>
      <c r="AX169" s="832"/>
      <c r="AY169" s="832"/>
      <c r="AZ169" s="832"/>
      <c r="BA169" s="832"/>
      <c r="BB169" s="832"/>
      <c r="BC169" s="832"/>
      <c r="BD169" s="832"/>
      <c r="BE169" s="832"/>
      <c r="BF169" s="832"/>
      <c r="BG169" s="832"/>
    </row>
    <row r="170" ht="15.75" customHeight="1">
      <c r="A170" s="832"/>
      <c r="B170" s="833"/>
      <c r="C170" s="833"/>
      <c r="D170" s="834"/>
      <c r="E170" s="835"/>
      <c r="F170" s="836"/>
      <c r="G170" s="837"/>
      <c r="H170" s="838"/>
      <c r="I170" s="836"/>
      <c r="J170" s="839"/>
      <c r="K170" s="840"/>
      <c r="L170" s="841"/>
      <c r="M170" s="841"/>
      <c r="N170" s="842"/>
      <c r="O170" s="832"/>
      <c r="P170" s="843"/>
      <c r="Q170" s="832"/>
      <c r="R170" s="843"/>
      <c r="S170" s="843"/>
      <c r="T170" s="843"/>
      <c r="U170" s="832"/>
      <c r="V170" s="843"/>
      <c r="W170" s="832"/>
      <c r="X170" s="832"/>
      <c r="Y170" s="832"/>
      <c r="Z170" s="832"/>
      <c r="AA170" s="832"/>
      <c r="AB170" s="832"/>
      <c r="AC170" s="832"/>
      <c r="AD170" s="844"/>
      <c r="AE170" s="843"/>
      <c r="AF170" s="843"/>
      <c r="AG170" s="844"/>
      <c r="AH170" s="844"/>
      <c r="AI170" s="843"/>
      <c r="AJ170" s="834"/>
      <c r="AK170" s="832"/>
      <c r="AL170" s="832"/>
      <c r="AM170" s="832"/>
      <c r="AN170" s="832"/>
      <c r="AO170" s="832"/>
      <c r="AP170" s="832"/>
      <c r="AQ170" s="832"/>
      <c r="AR170" s="832"/>
      <c r="AS170" s="832"/>
      <c r="AT170" s="832"/>
      <c r="AU170" s="832"/>
      <c r="AV170" s="832"/>
      <c r="AW170" s="832"/>
      <c r="AX170" s="832"/>
      <c r="AY170" s="832"/>
      <c r="AZ170" s="832"/>
      <c r="BA170" s="832"/>
      <c r="BB170" s="832"/>
      <c r="BC170" s="832"/>
      <c r="BD170" s="832"/>
      <c r="BE170" s="832"/>
      <c r="BF170" s="832"/>
      <c r="BG170" s="832"/>
    </row>
    <row r="171" ht="15.75" customHeight="1">
      <c r="A171" s="832"/>
      <c r="B171" s="833"/>
      <c r="C171" s="833"/>
      <c r="D171" s="834"/>
      <c r="E171" s="835"/>
      <c r="F171" s="836"/>
      <c r="G171" s="837"/>
      <c r="H171" s="838"/>
      <c r="I171" s="836"/>
      <c r="J171" s="839"/>
      <c r="K171" s="840"/>
      <c r="L171" s="841"/>
      <c r="M171" s="841"/>
      <c r="N171" s="842"/>
      <c r="O171" s="832"/>
      <c r="P171" s="843"/>
      <c r="Q171" s="832"/>
      <c r="R171" s="843"/>
      <c r="S171" s="843"/>
      <c r="T171" s="843"/>
      <c r="U171" s="832"/>
      <c r="V171" s="843"/>
      <c r="W171" s="832"/>
      <c r="X171" s="832"/>
      <c r="Y171" s="832"/>
      <c r="Z171" s="832"/>
      <c r="AA171" s="832"/>
      <c r="AB171" s="832"/>
      <c r="AC171" s="832"/>
      <c r="AD171" s="844"/>
      <c r="AE171" s="843"/>
      <c r="AF171" s="843"/>
      <c r="AG171" s="844"/>
      <c r="AH171" s="844"/>
      <c r="AI171" s="843"/>
      <c r="AJ171" s="834"/>
      <c r="AK171" s="832"/>
      <c r="AL171" s="832"/>
      <c r="AM171" s="832"/>
      <c r="AN171" s="832"/>
      <c r="AO171" s="832"/>
      <c r="AP171" s="832"/>
      <c r="AQ171" s="832"/>
      <c r="AR171" s="832"/>
      <c r="AS171" s="832"/>
      <c r="AT171" s="832"/>
      <c r="AU171" s="832"/>
      <c r="AV171" s="832"/>
      <c r="AW171" s="832"/>
      <c r="AX171" s="832"/>
      <c r="AY171" s="832"/>
      <c r="AZ171" s="832"/>
      <c r="BA171" s="832"/>
      <c r="BB171" s="832"/>
      <c r="BC171" s="832"/>
      <c r="BD171" s="832"/>
      <c r="BE171" s="832"/>
      <c r="BF171" s="832"/>
      <c r="BG171" s="832"/>
    </row>
    <row r="172" ht="15.75" customHeight="1">
      <c r="A172" s="832"/>
      <c r="B172" s="833"/>
      <c r="C172" s="833"/>
      <c r="D172" s="834"/>
      <c r="E172" s="835"/>
      <c r="F172" s="836"/>
      <c r="G172" s="837"/>
      <c r="H172" s="838"/>
      <c r="I172" s="836"/>
      <c r="J172" s="839"/>
      <c r="K172" s="840"/>
      <c r="L172" s="841"/>
      <c r="M172" s="841"/>
      <c r="N172" s="842"/>
      <c r="O172" s="832"/>
      <c r="P172" s="843"/>
      <c r="Q172" s="832"/>
      <c r="R172" s="843"/>
      <c r="S172" s="843"/>
      <c r="T172" s="843"/>
      <c r="U172" s="832"/>
      <c r="V172" s="843"/>
      <c r="W172" s="832"/>
      <c r="X172" s="832"/>
      <c r="Y172" s="832"/>
      <c r="Z172" s="832"/>
      <c r="AA172" s="832"/>
      <c r="AB172" s="832"/>
      <c r="AC172" s="832"/>
      <c r="AD172" s="844"/>
      <c r="AE172" s="843"/>
      <c r="AF172" s="843"/>
      <c r="AG172" s="844"/>
      <c r="AH172" s="844"/>
      <c r="AI172" s="843"/>
      <c r="AJ172" s="834"/>
      <c r="AK172" s="832"/>
      <c r="AL172" s="832"/>
      <c r="AM172" s="832"/>
      <c r="AN172" s="832"/>
      <c r="AO172" s="832"/>
      <c r="AP172" s="832"/>
      <c r="AQ172" s="832"/>
      <c r="AR172" s="832"/>
      <c r="AS172" s="832"/>
      <c r="AT172" s="832"/>
      <c r="AU172" s="832"/>
      <c r="AV172" s="832"/>
      <c r="AW172" s="832"/>
      <c r="AX172" s="832"/>
      <c r="AY172" s="832"/>
      <c r="AZ172" s="832"/>
      <c r="BA172" s="832"/>
      <c r="BB172" s="832"/>
      <c r="BC172" s="832"/>
      <c r="BD172" s="832"/>
      <c r="BE172" s="832"/>
      <c r="BF172" s="832"/>
      <c r="BG172" s="832"/>
    </row>
    <row r="173" ht="15.75" customHeight="1">
      <c r="A173" s="832"/>
      <c r="B173" s="833"/>
      <c r="C173" s="833"/>
      <c r="D173" s="834"/>
      <c r="E173" s="835"/>
      <c r="F173" s="836"/>
      <c r="G173" s="837"/>
      <c r="H173" s="838"/>
      <c r="I173" s="836"/>
      <c r="J173" s="839"/>
      <c r="K173" s="840"/>
      <c r="L173" s="841"/>
      <c r="M173" s="841"/>
      <c r="N173" s="842"/>
      <c r="O173" s="832"/>
      <c r="P173" s="843"/>
      <c r="Q173" s="832"/>
      <c r="R173" s="843"/>
      <c r="S173" s="843"/>
      <c r="T173" s="843"/>
      <c r="U173" s="832"/>
      <c r="V173" s="843"/>
      <c r="W173" s="832"/>
      <c r="X173" s="832"/>
      <c r="Y173" s="832"/>
      <c r="Z173" s="832"/>
      <c r="AA173" s="832"/>
      <c r="AB173" s="832"/>
      <c r="AC173" s="832"/>
      <c r="AD173" s="844"/>
      <c r="AE173" s="843"/>
      <c r="AF173" s="843"/>
      <c r="AG173" s="844"/>
      <c r="AH173" s="844"/>
      <c r="AI173" s="843"/>
      <c r="AJ173" s="834"/>
      <c r="AK173" s="832"/>
      <c r="AL173" s="832"/>
      <c r="AM173" s="832"/>
      <c r="AN173" s="832"/>
      <c r="AO173" s="832"/>
      <c r="AP173" s="832"/>
      <c r="AQ173" s="832"/>
      <c r="AR173" s="832"/>
      <c r="AS173" s="832"/>
      <c r="AT173" s="832"/>
      <c r="AU173" s="832"/>
      <c r="AV173" s="832"/>
      <c r="AW173" s="832"/>
      <c r="AX173" s="832"/>
      <c r="AY173" s="832"/>
      <c r="AZ173" s="832"/>
      <c r="BA173" s="832"/>
      <c r="BB173" s="832"/>
      <c r="BC173" s="832"/>
      <c r="BD173" s="832"/>
      <c r="BE173" s="832"/>
      <c r="BF173" s="832"/>
      <c r="BG173" s="832"/>
    </row>
    <row r="174" ht="15.75" customHeight="1">
      <c r="A174" s="832"/>
      <c r="B174" s="833"/>
      <c r="C174" s="833"/>
      <c r="D174" s="834"/>
      <c r="E174" s="835"/>
      <c r="F174" s="836"/>
      <c r="G174" s="837"/>
      <c r="H174" s="838"/>
      <c r="I174" s="836"/>
      <c r="J174" s="839"/>
      <c r="K174" s="840"/>
      <c r="L174" s="841"/>
      <c r="M174" s="841"/>
      <c r="N174" s="842"/>
      <c r="O174" s="832"/>
      <c r="P174" s="843"/>
      <c r="Q174" s="832"/>
      <c r="R174" s="843"/>
      <c r="S174" s="843"/>
      <c r="T174" s="843"/>
      <c r="U174" s="832"/>
      <c r="V174" s="843"/>
      <c r="W174" s="832"/>
      <c r="X174" s="832"/>
      <c r="Y174" s="832"/>
      <c r="Z174" s="832"/>
      <c r="AA174" s="832"/>
      <c r="AB174" s="832"/>
      <c r="AC174" s="832"/>
      <c r="AD174" s="844"/>
      <c r="AE174" s="843"/>
      <c r="AF174" s="843"/>
      <c r="AG174" s="844"/>
      <c r="AH174" s="844"/>
      <c r="AI174" s="843"/>
      <c r="AJ174" s="834"/>
      <c r="AK174" s="832"/>
      <c r="AL174" s="832"/>
      <c r="AM174" s="832"/>
      <c r="AN174" s="832"/>
      <c r="AO174" s="832"/>
      <c r="AP174" s="832"/>
      <c r="AQ174" s="832"/>
      <c r="AR174" s="832"/>
      <c r="AS174" s="832"/>
      <c r="AT174" s="832"/>
      <c r="AU174" s="832"/>
      <c r="AV174" s="832"/>
      <c r="AW174" s="832"/>
      <c r="AX174" s="832"/>
      <c r="AY174" s="832"/>
      <c r="AZ174" s="832"/>
      <c r="BA174" s="832"/>
      <c r="BB174" s="832"/>
      <c r="BC174" s="832"/>
      <c r="BD174" s="832"/>
      <c r="BE174" s="832"/>
      <c r="BF174" s="832"/>
      <c r="BG174" s="832"/>
    </row>
    <row r="175" ht="15.75" customHeight="1">
      <c r="A175" s="832"/>
      <c r="B175" s="833"/>
      <c r="C175" s="833"/>
      <c r="D175" s="834"/>
      <c r="E175" s="835"/>
      <c r="F175" s="836"/>
      <c r="G175" s="837"/>
      <c r="H175" s="838"/>
      <c r="I175" s="836"/>
      <c r="J175" s="839"/>
      <c r="K175" s="840"/>
      <c r="L175" s="841"/>
      <c r="M175" s="841"/>
      <c r="N175" s="842"/>
      <c r="O175" s="832"/>
      <c r="P175" s="843"/>
      <c r="Q175" s="832"/>
      <c r="R175" s="843"/>
      <c r="S175" s="843"/>
      <c r="T175" s="843"/>
      <c r="U175" s="832"/>
      <c r="V175" s="843"/>
      <c r="W175" s="832"/>
      <c r="X175" s="832"/>
      <c r="Y175" s="832"/>
      <c r="Z175" s="832"/>
      <c r="AA175" s="832"/>
      <c r="AB175" s="832"/>
      <c r="AC175" s="832"/>
      <c r="AD175" s="844"/>
      <c r="AE175" s="843"/>
      <c r="AF175" s="843"/>
      <c r="AG175" s="844"/>
      <c r="AH175" s="844"/>
      <c r="AI175" s="843"/>
      <c r="AJ175" s="834"/>
      <c r="AK175" s="832"/>
      <c r="AL175" s="832"/>
      <c r="AM175" s="832"/>
      <c r="AN175" s="832"/>
      <c r="AO175" s="832"/>
      <c r="AP175" s="832"/>
      <c r="AQ175" s="832"/>
      <c r="AR175" s="832"/>
      <c r="AS175" s="832"/>
      <c r="AT175" s="832"/>
      <c r="AU175" s="832"/>
      <c r="AV175" s="832"/>
      <c r="AW175" s="832"/>
      <c r="AX175" s="832"/>
      <c r="AY175" s="832"/>
      <c r="AZ175" s="832"/>
      <c r="BA175" s="832"/>
      <c r="BB175" s="832"/>
      <c r="BC175" s="832"/>
      <c r="BD175" s="832"/>
      <c r="BE175" s="832"/>
      <c r="BF175" s="832"/>
      <c r="BG175" s="832"/>
    </row>
    <row r="176" ht="15.75" customHeight="1">
      <c r="A176" s="832"/>
      <c r="B176" s="833"/>
      <c r="C176" s="833"/>
      <c r="D176" s="834"/>
      <c r="E176" s="835"/>
      <c r="F176" s="836"/>
      <c r="G176" s="837"/>
      <c r="H176" s="838"/>
      <c r="I176" s="836"/>
      <c r="J176" s="839"/>
      <c r="K176" s="840"/>
      <c r="L176" s="841"/>
      <c r="M176" s="841"/>
      <c r="N176" s="842"/>
      <c r="O176" s="832"/>
      <c r="P176" s="843"/>
      <c r="Q176" s="832"/>
      <c r="R176" s="843"/>
      <c r="S176" s="843"/>
      <c r="T176" s="843"/>
      <c r="U176" s="832"/>
      <c r="V176" s="843"/>
      <c r="W176" s="832"/>
      <c r="X176" s="832"/>
      <c r="Y176" s="832"/>
      <c r="Z176" s="832"/>
      <c r="AA176" s="832"/>
      <c r="AB176" s="832"/>
      <c r="AC176" s="832"/>
      <c r="AD176" s="844"/>
      <c r="AE176" s="843"/>
      <c r="AF176" s="843"/>
      <c r="AG176" s="844"/>
      <c r="AH176" s="844"/>
      <c r="AI176" s="843"/>
      <c r="AJ176" s="834"/>
      <c r="AK176" s="832"/>
      <c r="AL176" s="832"/>
      <c r="AM176" s="832"/>
      <c r="AN176" s="832"/>
      <c r="AO176" s="832"/>
      <c r="AP176" s="832"/>
      <c r="AQ176" s="832"/>
      <c r="AR176" s="832"/>
      <c r="AS176" s="832"/>
      <c r="AT176" s="832"/>
      <c r="AU176" s="832"/>
      <c r="AV176" s="832"/>
      <c r="AW176" s="832"/>
      <c r="AX176" s="832"/>
      <c r="AY176" s="832"/>
      <c r="AZ176" s="832"/>
      <c r="BA176" s="832"/>
      <c r="BB176" s="832"/>
      <c r="BC176" s="832"/>
      <c r="BD176" s="832"/>
      <c r="BE176" s="832"/>
      <c r="BF176" s="832"/>
      <c r="BG176" s="832"/>
    </row>
    <row r="177" ht="15.75" customHeight="1">
      <c r="A177" s="832"/>
      <c r="B177" s="833"/>
      <c r="C177" s="833"/>
      <c r="D177" s="834"/>
      <c r="E177" s="835"/>
      <c r="F177" s="836"/>
      <c r="G177" s="837"/>
      <c r="H177" s="838"/>
      <c r="I177" s="836"/>
      <c r="J177" s="839"/>
      <c r="K177" s="840"/>
      <c r="L177" s="841"/>
      <c r="M177" s="841"/>
      <c r="N177" s="842"/>
      <c r="O177" s="832"/>
      <c r="P177" s="843"/>
      <c r="Q177" s="832"/>
      <c r="R177" s="843"/>
      <c r="S177" s="843"/>
      <c r="T177" s="843"/>
      <c r="U177" s="832"/>
      <c r="V177" s="843"/>
      <c r="W177" s="832"/>
      <c r="X177" s="832"/>
      <c r="Y177" s="832"/>
      <c r="Z177" s="832"/>
      <c r="AA177" s="832"/>
      <c r="AB177" s="832"/>
      <c r="AC177" s="832"/>
      <c r="AD177" s="844"/>
      <c r="AE177" s="843"/>
      <c r="AF177" s="843"/>
      <c r="AG177" s="844"/>
      <c r="AH177" s="844"/>
      <c r="AI177" s="843"/>
      <c r="AJ177" s="834"/>
      <c r="AK177" s="832"/>
      <c r="AL177" s="832"/>
      <c r="AM177" s="832"/>
      <c r="AN177" s="832"/>
      <c r="AO177" s="832"/>
      <c r="AP177" s="832"/>
      <c r="AQ177" s="832"/>
      <c r="AR177" s="832"/>
      <c r="AS177" s="832"/>
      <c r="AT177" s="832"/>
      <c r="AU177" s="832"/>
      <c r="AV177" s="832"/>
      <c r="AW177" s="832"/>
      <c r="AX177" s="832"/>
      <c r="AY177" s="832"/>
      <c r="AZ177" s="832"/>
      <c r="BA177" s="832"/>
      <c r="BB177" s="832"/>
      <c r="BC177" s="832"/>
      <c r="BD177" s="832"/>
      <c r="BE177" s="832"/>
      <c r="BF177" s="832"/>
      <c r="BG177" s="832"/>
    </row>
    <row r="178" ht="15.75" customHeight="1">
      <c r="A178" s="832"/>
      <c r="B178" s="833"/>
      <c r="C178" s="833"/>
      <c r="D178" s="834"/>
      <c r="E178" s="835"/>
      <c r="F178" s="836"/>
      <c r="G178" s="837"/>
      <c r="H178" s="838"/>
      <c r="I178" s="836"/>
      <c r="J178" s="839"/>
      <c r="K178" s="840"/>
      <c r="L178" s="841"/>
      <c r="M178" s="841"/>
      <c r="N178" s="842"/>
      <c r="O178" s="832"/>
      <c r="P178" s="843"/>
      <c r="Q178" s="832"/>
      <c r="R178" s="843"/>
      <c r="S178" s="843"/>
      <c r="T178" s="843"/>
      <c r="U178" s="832"/>
      <c r="V178" s="843"/>
      <c r="W178" s="832"/>
      <c r="X178" s="832"/>
      <c r="Y178" s="832"/>
      <c r="Z178" s="832"/>
      <c r="AA178" s="832"/>
      <c r="AB178" s="832"/>
      <c r="AC178" s="832"/>
      <c r="AD178" s="844"/>
      <c r="AE178" s="843"/>
      <c r="AF178" s="843"/>
      <c r="AG178" s="844"/>
      <c r="AH178" s="844"/>
      <c r="AI178" s="843"/>
      <c r="AJ178" s="834"/>
      <c r="AK178" s="832"/>
      <c r="AL178" s="832"/>
      <c r="AM178" s="832"/>
      <c r="AN178" s="832"/>
      <c r="AO178" s="832"/>
      <c r="AP178" s="832"/>
      <c r="AQ178" s="832"/>
      <c r="AR178" s="832"/>
      <c r="AS178" s="832"/>
      <c r="AT178" s="832"/>
      <c r="AU178" s="832"/>
      <c r="AV178" s="832"/>
      <c r="AW178" s="832"/>
      <c r="AX178" s="832"/>
      <c r="AY178" s="832"/>
      <c r="AZ178" s="832"/>
      <c r="BA178" s="832"/>
      <c r="BB178" s="832"/>
      <c r="BC178" s="832"/>
      <c r="BD178" s="832"/>
      <c r="BE178" s="832"/>
      <c r="BF178" s="832"/>
      <c r="BG178" s="832"/>
    </row>
    <row r="179" ht="15.75" customHeight="1">
      <c r="A179" s="832"/>
      <c r="B179" s="833"/>
      <c r="C179" s="833"/>
      <c r="D179" s="834"/>
      <c r="E179" s="835"/>
      <c r="F179" s="836"/>
      <c r="G179" s="837"/>
      <c r="H179" s="838"/>
      <c r="I179" s="836"/>
      <c r="J179" s="839"/>
      <c r="K179" s="840"/>
      <c r="L179" s="841"/>
      <c r="M179" s="841"/>
      <c r="N179" s="842"/>
      <c r="O179" s="832"/>
      <c r="P179" s="843"/>
      <c r="Q179" s="832"/>
      <c r="R179" s="843"/>
      <c r="S179" s="843"/>
      <c r="T179" s="843"/>
      <c r="U179" s="832"/>
      <c r="V179" s="843"/>
      <c r="W179" s="832"/>
      <c r="X179" s="832"/>
      <c r="Y179" s="832"/>
      <c r="Z179" s="832"/>
      <c r="AA179" s="832"/>
      <c r="AB179" s="832"/>
      <c r="AC179" s="832"/>
      <c r="AD179" s="844"/>
      <c r="AE179" s="843"/>
      <c r="AF179" s="843"/>
      <c r="AG179" s="844"/>
      <c r="AH179" s="844"/>
      <c r="AI179" s="843"/>
      <c r="AJ179" s="834"/>
      <c r="AK179" s="832"/>
      <c r="AL179" s="832"/>
      <c r="AM179" s="832"/>
      <c r="AN179" s="832"/>
      <c r="AO179" s="832"/>
      <c r="AP179" s="832"/>
      <c r="AQ179" s="832"/>
      <c r="AR179" s="832"/>
      <c r="AS179" s="832"/>
      <c r="AT179" s="832"/>
      <c r="AU179" s="832"/>
      <c r="AV179" s="832"/>
      <c r="AW179" s="832"/>
      <c r="AX179" s="832"/>
      <c r="AY179" s="832"/>
      <c r="AZ179" s="832"/>
      <c r="BA179" s="832"/>
      <c r="BB179" s="832"/>
      <c r="BC179" s="832"/>
      <c r="BD179" s="832"/>
      <c r="BE179" s="832"/>
      <c r="BF179" s="832"/>
      <c r="BG179" s="832"/>
    </row>
    <row r="180" ht="15.75" customHeight="1">
      <c r="A180" s="832"/>
      <c r="B180" s="833"/>
      <c r="C180" s="833"/>
      <c r="D180" s="834"/>
      <c r="E180" s="835"/>
      <c r="F180" s="836"/>
      <c r="G180" s="837"/>
      <c r="H180" s="838"/>
      <c r="I180" s="836"/>
      <c r="J180" s="839"/>
      <c r="K180" s="840"/>
      <c r="L180" s="841"/>
      <c r="M180" s="841"/>
      <c r="N180" s="842"/>
      <c r="O180" s="832"/>
      <c r="P180" s="843"/>
      <c r="Q180" s="832"/>
      <c r="R180" s="843"/>
      <c r="S180" s="843"/>
      <c r="T180" s="843"/>
      <c r="U180" s="832"/>
      <c r="V180" s="843"/>
      <c r="W180" s="832"/>
      <c r="X180" s="832"/>
      <c r="Y180" s="832"/>
      <c r="Z180" s="832"/>
      <c r="AA180" s="832"/>
      <c r="AB180" s="832"/>
      <c r="AC180" s="832"/>
      <c r="AD180" s="844"/>
      <c r="AE180" s="843"/>
      <c r="AF180" s="843"/>
      <c r="AG180" s="844"/>
      <c r="AH180" s="844"/>
      <c r="AI180" s="843"/>
      <c r="AJ180" s="834"/>
      <c r="AK180" s="832"/>
      <c r="AL180" s="832"/>
      <c r="AM180" s="832"/>
      <c r="AN180" s="832"/>
      <c r="AO180" s="832"/>
      <c r="AP180" s="832"/>
      <c r="AQ180" s="832"/>
      <c r="AR180" s="832"/>
      <c r="AS180" s="832"/>
      <c r="AT180" s="832"/>
      <c r="AU180" s="832"/>
      <c r="AV180" s="832"/>
      <c r="AW180" s="832"/>
      <c r="AX180" s="832"/>
      <c r="AY180" s="832"/>
      <c r="AZ180" s="832"/>
      <c r="BA180" s="832"/>
      <c r="BB180" s="832"/>
      <c r="BC180" s="832"/>
      <c r="BD180" s="832"/>
      <c r="BE180" s="832"/>
      <c r="BF180" s="832"/>
      <c r="BG180" s="832"/>
    </row>
    <row r="181" ht="15.75" customHeight="1">
      <c r="A181" s="832"/>
      <c r="B181" s="833"/>
      <c r="C181" s="833"/>
      <c r="D181" s="834"/>
      <c r="E181" s="835"/>
      <c r="F181" s="836"/>
      <c r="G181" s="837"/>
      <c r="H181" s="838"/>
      <c r="I181" s="836"/>
      <c r="J181" s="839"/>
      <c r="K181" s="840"/>
      <c r="L181" s="841"/>
      <c r="M181" s="841"/>
      <c r="N181" s="842"/>
      <c r="O181" s="832"/>
      <c r="P181" s="843"/>
      <c r="Q181" s="832"/>
      <c r="R181" s="843"/>
      <c r="S181" s="843"/>
      <c r="T181" s="843"/>
      <c r="U181" s="832"/>
      <c r="V181" s="843"/>
      <c r="W181" s="832"/>
      <c r="X181" s="832"/>
      <c r="Y181" s="832"/>
      <c r="Z181" s="832"/>
      <c r="AA181" s="832"/>
      <c r="AB181" s="832"/>
      <c r="AC181" s="832"/>
      <c r="AD181" s="844"/>
      <c r="AE181" s="843"/>
      <c r="AF181" s="843"/>
      <c r="AG181" s="844"/>
      <c r="AH181" s="844"/>
      <c r="AI181" s="843"/>
      <c r="AJ181" s="834"/>
      <c r="AK181" s="832"/>
      <c r="AL181" s="832"/>
      <c r="AM181" s="832"/>
      <c r="AN181" s="832"/>
      <c r="AO181" s="832"/>
      <c r="AP181" s="832"/>
      <c r="AQ181" s="832"/>
      <c r="AR181" s="832"/>
      <c r="AS181" s="832"/>
      <c r="AT181" s="832"/>
      <c r="AU181" s="832"/>
      <c r="AV181" s="832"/>
      <c r="AW181" s="832"/>
      <c r="AX181" s="832"/>
      <c r="AY181" s="832"/>
      <c r="AZ181" s="832"/>
      <c r="BA181" s="832"/>
      <c r="BB181" s="832"/>
      <c r="BC181" s="832"/>
      <c r="BD181" s="832"/>
      <c r="BE181" s="832"/>
      <c r="BF181" s="832"/>
      <c r="BG181" s="832"/>
    </row>
    <row r="182" ht="15.75" customHeight="1">
      <c r="A182" s="832"/>
      <c r="B182" s="833"/>
      <c r="C182" s="833"/>
      <c r="D182" s="834"/>
      <c r="E182" s="835"/>
      <c r="F182" s="836"/>
      <c r="G182" s="837"/>
      <c r="H182" s="838"/>
      <c r="I182" s="836"/>
      <c r="J182" s="839"/>
      <c r="K182" s="840"/>
      <c r="L182" s="841"/>
      <c r="M182" s="841"/>
      <c r="N182" s="842"/>
      <c r="O182" s="832"/>
      <c r="P182" s="843"/>
      <c r="Q182" s="832"/>
      <c r="R182" s="843"/>
      <c r="S182" s="843"/>
      <c r="T182" s="843"/>
      <c r="U182" s="832"/>
      <c r="V182" s="843"/>
      <c r="W182" s="832"/>
      <c r="X182" s="832"/>
      <c r="Y182" s="832"/>
      <c r="Z182" s="832"/>
      <c r="AA182" s="832"/>
      <c r="AB182" s="832"/>
      <c r="AC182" s="832"/>
      <c r="AD182" s="844"/>
      <c r="AE182" s="843"/>
      <c r="AF182" s="843"/>
      <c r="AG182" s="844"/>
      <c r="AH182" s="844"/>
      <c r="AI182" s="843"/>
      <c r="AJ182" s="834"/>
      <c r="AK182" s="832"/>
      <c r="AL182" s="832"/>
      <c r="AM182" s="832"/>
      <c r="AN182" s="832"/>
      <c r="AO182" s="832"/>
      <c r="AP182" s="832"/>
      <c r="AQ182" s="832"/>
      <c r="AR182" s="832"/>
      <c r="AS182" s="832"/>
      <c r="AT182" s="832"/>
      <c r="AU182" s="832"/>
      <c r="AV182" s="832"/>
      <c r="AW182" s="832"/>
      <c r="AX182" s="832"/>
      <c r="AY182" s="832"/>
      <c r="AZ182" s="832"/>
      <c r="BA182" s="832"/>
      <c r="BB182" s="832"/>
      <c r="BC182" s="832"/>
      <c r="BD182" s="832"/>
      <c r="BE182" s="832"/>
      <c r="BF182" s="832"/>
      <c r="BG182" s="832"/>
    </row>
    <row r="183" ht="15.75" customHeight="1">
      <c r="A183" s="832"/>
      <c r="B183" s="833"/>
      <c r="C183" s="833"/>
      <c r="D183" s="834"/>
      <c r="E183" s="835"/>
      <c r="F183" s="836"/>
      <c r="G183" s="837"/>
      <c r="H183" s="838"/>
      <c r="I183" s="836"/>
      <c r="J183" s="839"/>
      <c r="K183" s="840"/>
      <c r="L183" s="841"/>
      <c r="M183" s="841"/>
      <c r="N183" s="842"/>
      <c r="O183" s="832"/>
      <c r="P183" s="843"/>
      <c r="Q183" s="832"/>
      <c r="R183" s="843"/>
      <c r="S183" s="843"/>
      <c r="T183" s="843"/>
      <c r="U183" s="832"/>
      <c r="V183" s="843"/>
      <c r="W183" s="832"/>
      <c r="X183" s="832"/>
      <c r="Y183" s="832"/>
      <c r="Z183" s="832"/>
      <c r="AA183" s="832"/>
      <c r="AB183" s="832"/>
      <c r="AC183" s="832"/>
      <c r="AD183" s="844"/>
      <c r="AE183" s="843"/>
      <c r="AF183" s="843"/>
      <c r="AG183" s="844"/>
      <c r="AH183" s="844"/>
      <c r="AI183" s="843"/>
      <c r="AJ183" s="834"/>
      <c r="AK183" s="832"/>
      <c r="AL183" s="832"/>
      <c r="AM183" s="832"/>
      <c r="AN183" s="832"/>
      <c r="AO183" s="832"/>
      <c r="AP183" s="832"/>
      <c r="AQ183" s="832"/>
      <c r="AR183" s="832"/>
      <c r="AS183" s="832"/>
      <c r="AT183" s="832"/>
      <c r="AU183" s="832"/>
      <c r="AV183" s="832"/>
      <c r="AW183" s="832"/>
      <c r="AX183" s="832"/>
      <c r="AY183" s="832"/>
      <c r="AZ183" s="832"/>
      <c r="BA183" s="832"/>
      <c r="BB183" s="832"/>
      <c r="BC183" s="832"/>
      <c r="BD183" s="832"/>
      <c r="BE183" s="832"/>
      <c r="BF183" s="832"/>
      <c r="BG183" s="832"/>
    </row>
    <row r="184" ht="15.75" customHeight="1">
      <c r="A184" s="832"/>
      <c r="B184" s="833"/>
      <c r="C184" s="833"/>
      <c r="D184" s="834"/>
      <c r="E184" s="835"/>
      <c r="F184" s="836"/>
      <c r="G184" s="837"/>
      <c r="H184" s="838"/>
      <c r="I184" s="836"/>
      <c r="J184" s="839"/>
      <c r="K184" s="840"/>
      <c r="L184" s="841"/>
      <c r="M184" s="841"/>
      <c r="N184" s="842"/>
      <c r="O184" s="832"/>
      <c r="P184" s="843"/>
      <c r="Q184" s="832"/>
      <c r="R184" s="843"/>
      <c r="S184" s="843"/>
      <c r="T184" s="843"/>
      <c r="U184" s="832"/>
      <c r="V184" s="843"/>
      <c r="W184" s="832"/>
      <c r="X184" s="832"/>
      <c r="Y184" s="832"/>
      <c r="Z184" s="832"/>
      <c r="AA184" s="832"/>
      <c r="AB184" s="832"/>
      <c r="AC184" s="832"/>
      <c r="AD184" s="844"/>
      <c r="AE184" s="843"/>
      <c r="AF184" s="843"/>
      <c r="AG184" s="844"/>
      <c r="AH184" s="844"/>
      <c r="AI184" s="843"/>
      <c r="AJ184" s="834"/>
      <c r="AK184" s="832"/>
      <c r="AL184" s="832"/>
      <c r="AM184" s="832"/>
      <c r="AN184" s="832"/>
      <c r="AO184" s="832"/>
      <c r="AP184" s="832"/>
      <c r="AQ184" s="832"/>
      <c r="AR184" s="832"/>
      <c r="AS184" s="832"/>
      <c r="AT184" s="832"/>
      <c r="AU184" s="832"/>
      <c r="AV184" s="832"/>
      <c r="AW184" s="832"/>
      <c r="AX184" s="832"/>
      <c r="AY184" s="832"/>
      <c r="AZ184" s="832"/>
      <c r="BA184" s="832"/>
      <c r="BB184" s="832"/>
      <c r="BC184" s="832"/>
      <c r="BD184" s="832"/>
      <c r="BE184" s="832"/>
      <c r="BF184" s="832"/>
      <c r="BG184" s="832"/>
    </row>
    <row r="185" ht="15.75" customHeight="1">
      <c r="A185" s="832"/>
      <c r="B185" s="833"/>
      <c r="C185" s="833"/>
      <c r="D185" s="834"/>
      <c r="E185" s="835"/>
      <c r="F185" s="836"/>
      <c r="G185" s="837"/>
      <c r="H185" s="838"/>
      <c r="I185" s="836"/>
      <c r="J185" s="839"/>
      <c r="K185" s="840"/>
      <c r="L185" s="841"/>
      <c r="M185" s="841"/>
      <c r="N185" s="842"/>
      <c r="O185" s="832"/>
      <c r="P185" s="843"/>
      <c r="Q185" s="832"/>
      <c r="R185" s="843"/>
      <c r="S185" s="843"/>
      <c r="T185" s="843"/>
      <c r="U185" s="832"/>
      <c r="V185" s="843"/>
      <c r="W185" s="832"/>
      <c r="X185" s="832"/>
      <c r="Y185" s="832"/>
      <c r="Z185" s="832"/>
      <c r="AA185" s="832"/>
      <c r="AB185" s="832"/>
      <c r="AC185" s="832"/>
      <c r="AD185" s="844"/>
      <c r="AE185" s="843"/>
      <c r="AF185" s="843"/>
      <c r="AG185" s="844"/>
      <c r="AH185" s="844"/>
      <c r="AI185" s="843"/>
      <c r="AJ185" s="834"/>
      <c r="AK185" s="832"/>
      <c r="AL185" s="832"/>
      <c r="AM185" s="832"/>
      <c r="AN185" s="832"/>
      <c r="AO185" s="832"/>
      <c r="AP185" s="832"/>
      <c r="AQ185" s="832"/>
      <c r="AR185" s="832"/>
      <c r="AS185" s="832"/>
      <c r="AT185" s="832"/>
      <c r="AU185" s="832"/>
      <c r="AV185" s="832"/>
      <c r="AW185" s="832"/>
      <c r="AX185" s="832"/>
      <c r="AY185" s="832"/>
      <c r="AZ185" s="832"/>
      <c r="BA185" s="832"/>
      <c r="BB185" s="832"/>
      <c r="BC185" s="832"/>
      <c r="BD185" s="832"/>
      <c r="BE185" s="832"/>
      <c r="BF185" s="832"/>
      <c r="BG185" s="832"/>
    </row>
    <row r="186" ht="15.75" customHeight="1">
      <c r="A186" s="832"/>
      <c r="B186" s="833"/>
      <c r="C186" s="833"/>
      <c r="D186" s="834"/>
      <c r="E186" s="835"/>
      <c r="F186" s="836"/>
      <c r="G186" s="837"/>
      <c r="H186" s="838"/>
      <c r="I186" s="836"/>
      <c r="J186" s="839"/>
      <c r="K186" s="840"/>
      <c r="L186" s="841"/>
      <c r="M186" s="841"/>
      <c r="N186" s="842"/>
      <c r="O186" s="832"/>
      <c r="P186" s="843"/>
      <c r="Q186" s="832"/>
      <c r="R186" s="843"/>
      <c r="S186" s="843"/>
      <c r="T186" s="843"/>
      <c r="U186" s="832"/>
      <c r="V186" s="843"/>
      <c r="W186" s="832"/>
      <c r="X186" s="832"/>
      <c r="Y186" s="832"/>
      <c r="Z186" s="832"/>
      <c r="AA186" s="832"/>
      <c r="AB186" s="832"/>
      <c r="AC186" s="832"/>
      <c r="AD186" s="844"/>
      <c r="AE186" s="843"/>
      <c r="AF186" s="843"/>
      <c r="AG186" s="844"/>
      <c r="AH186" s="844"/>
      <c r="AI186" s="843"/>
      <c r="AJ186" s="834"/>
      <c r="AK186" s="832"/>
      <c r="AL186" s="832"/>
      <c r="AM186" s="832"/>
      <c r="AN186" s="832"/>
      <c r="AO186" s="832"/>
      <c r="AP186" s="832"/>
      <c r="AQ186" s="832"/>
      <c r="AR186" s="832"/>
      <c r="AS186" s="832"/>
      <c r="AT186" s="832"/>
      <c r="AU186" s="832"/>
      <c r="AV186" s="832"/>
      <c r="AW186" s="832"/>
      <c r="AX186" s="832"/>
      <c r="AY186" s="832"/>
      <c r="AZ186" s="832"/>
      <c r="BA186" s="832"/>
      <c r="BB186" s="832"/>
      <c r="BC186" s="832"/>
      <c r="BD186" s="832"/>
      <c r="BE186" s="832"/>
      <c r="BF186" s="832"/>
      <c r="BG186" s="832"/>
    </row>
    <row r="187" ht="15.75" customHeight="1">
      <c r="A187" s="832"/>
      <c r="B187" s="833"/>
      <c r="C187" s="833"/>
      <c r="D187" s="834"/>
      <c r="E187" s="835"/>
      <c r="F187" s="836"/>
      <c r="G187" s="837"/>
      <c r="H187" s="838"/>
      <c r="I187" s="836"/>
      <c r="J187" s="839"/>
      <c r="K187" s="840"/>
      <c r="L187" s="841"/>
      <c r="M187" s="841"/>
      <c r="N187" s="842"/>
      <c r="O187" s="832"/>
      <c r="P187" s="843"/>
      <c r="Q187" s="832"/>
      <c r="R187" s="843"/>
      <c r="S187" s="843"/>
      <c r="T187" s="843"/>
      <c r="U187" s="832"/>
      <c r="V187" s="843"/>
      <c r="W187" s="832"/>
      <c r="X187" s="832"/>
      <c r="Y187" s="832"/>
      <c r="Z187" s="832"/>
      <c r="AA187" s="832"/>
      <c r="AB187" s="832"/>
      <c r="AC187" s="832"/>
      <c r="AD187" s="844"/>
      <c r="AE187" s="843"/>
      <c r="AF187" s="843"/>
      <c r="AG187" s="844"/>
      <c r="AH187" s="844"/>
      <c r="AI187" s="843"/>
      <c r="AJ187" s="834"/>
      <c r="AK187" s="832"/>
      <c r="AL187" s="832"/>
      <c r="AM187" s="832"/>
      <c r="AN187" s="832"/>
      <c r="AO187" s="832"/>
      <c r="AP187" s="832"/>
      <c r="AQ187" s="832"/>
      <c r="AR187" s="832"/>
      <c r="AS187" s="832"/>
      <c r="AT187" s="832"/>
      <c r="AU187" s="832"/>
      <c r="AV187" s="832"/>
      <c r="AW187" s="832"/>
      <c r="AX187" s="832"/>
      <c r="AY187" s="832"/>
      <c r="AZ187" s="832"/>
      <c r="BA187" s="832"/>
      <c r="BB187" s="832"/>
      <c r="BC187" s="832"/>
      <c r="BD187" s="832"/>
      <c r="BE187" s="832"/>
      <c r="BF187" s="832"/>
      <c r="BG187" s="832"/>
    </row>
    <row r="188" ht="15.75" customHeight="1">
      <c r="A188" s="832"/>
      <c r="B188" s="833"/>
      <c r="C188" s="833"/>
      <c r="D188" s="834"/>
      <c r="E188" s="835"/>
      <c r="F188" s="836"/>
      <c r="G188" s="837"/>
      <c r="H188" s="838"/>
      <c r="I188" s="836"/>
      <c r="J188" s="839"/>
      <c r="K188" s="840"/>
      <c r="L188" s="841"/>
      <c r="M188" s="841"/>
      <c r="N188" s="842"/>
      <c r="O188" s="832"/>
      <c r="P188" s="843"/>
      <c r="Q188" s="832"/>
      <c r="R188" s="843"/>
      <c r="S188" s="843"/>
      <c r="T188" s="843"/>
      <c r="U188" s="832"/>
      <c r="V188" s="843"/>
      <c r="W188" s="832"/>
      <c r="X188" s="832"/>
      <c r="Y188" s="832"/>
      <c r="Z188" s="832"/>
      <c r="AA188" s="832"/>
      <c r="AB188" s="832"/>
      <c r="AC188" s="832"/>
      <c r="AD188" s="844"/>
      <c r="AE188" s="843"/>
      <c r="AF188" s="843"/>
      <c r="AG188" s="844"/>
      <c r="AH188" s="844"/>
      <c r="AI188" s="843"/>
      <c r="AJ188" s="834"/>
      <c r="AK188" s="832"/>
      <c r="AL188" s="832"/>
      <c r="AM188" s="832"/>
      <c r="AN188" s="832"/>
      <c r="AO188" s="832"/>
      <c r="AP188" s="832"/>
      <c r="AQ188" s="832"/>
      <c r="AR188" s="832"/>
      <c r="AS188" s="832"/>
      <c r="AT188" s="832"/>
      <c r="AU188" s="832"/>
      <c r="AV188" s="832"/>
      <c r="AW188" s="832"/>
      <c r="AX188" s="832"/>
      <c r="AY188" s="832"/>
      <c r="AZ188" s="832"/>
      <c r="BA188" s="832"/>
      <c r="BB188" s="832"/>
      <c r="BC188" s="832"/>
      <c r="BD188" s="832"/>
      <c r="BE188" s="832"/>
      <c r="BF188" s="832"/>
      <c r="BG188" s="832"/>
    </row>
    <row r="189" ht="15.75" customHeight="1">
      <c r="A189" s="832"/>
      <c r="B189" s="833"/>
      <c r="C189" s="833"/>
      <c r="D189" s="834"/>
      <c r="E189" s="835"/>
      <c r="F189" s="836"/>
      <c r="G189" s="837"/>
      <c r="H189" s="838"/>
      <c r="I189" s="836"/>
      <c r="J189" s="839"/>
      <c r="K189" s="840"/>
      <c r="L189" s="841"/>
      <c r="M189" s="841"/>
      <c r="N189" s="842"/>
      <c r="O189" s="832"/>
      <c r="P189" s="843"/>
      <c r="Q189" s="832"/>
      <c r="R189" s="843"/>
      <c r="S189" s="843"/>
      <c r="T189" s="843"/>
      <c r="U189" s="832"/>
      <c r="V189" s="843"/>
      <c r="W189" s="832"/>
      <c r="X189" s="832"/>
      <c r="Y189" s="832"/>
      <c r="Z189" s="832"/>
      <c r="AA189" s="832"/>
      <c r="AB189" s="832"/>
      <c r="AC189" s="832"/>
      <c r="AD189" s="844"/>
      <c r="AE189" s="843"/>
      <c r="AF189" s="843"/>
      <c r="AG189" s="844"/>
      <c r="AH189" s="844"/>
      <c r="AI189" s="843"/>
      <c r="AJ189" s="834"/>
      <c r="AK189" s="832"/>
      <c r="AL189" s="832"/>
      <c r="AM189" s="832"/>
      <c r="AN189" s="832"/>
      <c r="AO189" s="832"/>
      <c r="AP189" s="832"/>
      <c r="AQ189" s="832"/>
      <c r="AR189" s="832"/>
      <c r="AS189" s="832"/>
      <c r="AT189" s="832"/>
      <c r="AU189" s="832"/>
      <c r="AV189" s="832"/>
      <c r="AW189" s="832"/>
      <c r="AX189" s="832"/>
      <c r="AY189" s="832"/>
      <c r="AZ189" s="832"/>
      <c r="BA189" s="832"/>
      <c r="BB189" s="832"/>
      <c r="BC189" s="832"/>
      <c r="BD189" s="832"/>
      <c r="BE189" s="832"/>
      <c r="BF189" s="832"/>
      <c r="BG189" s="832"/>
    </row>
    <row r="190" ht="15.75" customHeight="1">
      <c r="A190" s="832"/>
      <c r="B190" s="833"/>
      <c r="C190" s="833"/>
      <c r="D190" s="834"/>
      <c r="E190" s="835"/>
      <c r="F190" s="836"/>
      <c r="G190" s="837"/>
      <c r="H190" s="838"/>
      <c r="I190" s="836"/>
      <c r="J190" s="839"/>
      <c r="K190" s="840"/>
      <c r="L190" s="841"/>
      <c r="M190" s="841"/>
      <c r="N190" s="842"/>
      <c r="O190" s="832"/>
      <c r="P190" s="843"/>
      <c r="Q190" s="832"/>
      <c r="R190" s="843"/>
      <c r="S190" s="843"/>
      <c r="T190" s="843"/>
      <c r="U190" s="832"/>
      <c r="V190" s="843"/>
      <c r="W190" s="832"/>
      <c r="X190" s="832"/>
      <c r="Y190" s="832"/>
      <c r="Z190" s="832"/>
      <c r="AA190" s="832"/>
      <c r="AB190" s="832"/>
      <c r="AC190" s="832"/>
      <c r="AD190" s="844"/>
      <c r="AE190" s="843"/>
      <c r="AF190" s="843"/>
      <c r="AG190" s="844"/>
      <c r="AH190" s="844"/>
      <c r="AI190" s="843"/>
      <c r="AJ190" s="834"/>
      <c r="AK190" s="832"/>
      <c r="AL190" s="832"/>
      <c r="AM190" s="832"/>
      <c r="AN190" s="832"/>
      <c r="AO190" s="832"/>
      <c r="AP190" s="832"/>
      <c r="AQ190" s="832"/>
      <c r="AR190" s="832"/>
      <c r="AS190" s="832"/>
      <c r="AT190" s="832"/>
      <c r="AU190" s="832"/>
      <c r="AV190" s="832"/>
      <c r="AW190" s="832"/>
      <c r="AX190" s="832"/>
      <c r="AY190" s="832"/>
      <c r="AZ190" s="832"/>
      <c r="BA190" s="832"/>
      <c r="BB190" s="832"/>
      <c r="BC190" s="832"/>
      <c r="BD190" s="832"/>
      <c r="BE190" s="832"/>
      <c r="BF190" s="832"/>
      <c r="BG190" s="832"/>
    </row>
    <row r="191" ht="15.75" customHeight="1">
      <c r="A191" s="832"/>
      <c r="B191" s="833"/>
      <c r="C191" s="833"/>
      <c r="D191" s="834"/>
      <c r="E191" s="835"/>
      <c r="F191" s="836"/>
      <c r="G191" s="837"/>
      <c r="H191" s="838"/>
      <c r="I191" s="836"/>
      <c r="J191" s="839"/>
      <c r="K191" s="840"/>
      <c r="L191" s="841"/>
      <c r="M191" s="841"/>
      <c r="N191" s="842"/>
      <c r="O191" s="832"/>
      <c r="P191" s="843"/>
      <c r="Q191" s="832"/>
      <c r="R191" s="843"/>
      <c r="S191" s="843"/>
      <c r="T191" s="843"/>
      <c r="U191" s="832"/>
      <c r="V191" s="843"/>
      <c r="W191" s="832"/>
      <c r="X191" s="832"/>
      <c r="Y191" s="832"/>
      <c r="Z191" s="832"/>
      <c r="AA191" s="832"/>
      <c r="AB191" s="832"/>
      <c r="AC191" s="832"/>
      <c r="AD191" s="844"/>
      <c r="AE191" s="843"/>
      <c r="AF191" s="843"/>
      <c r="AG191" s="844"/>
      <c r="AH191" s="844"/>
      <c r="AI191" s="843"/>
      <c r="AJ191" s="834"/>
      <c r="AK191" s="832"/>
      <c r="AL191" s="832"/>
      <c r="AM191" s="832"/>
      <c r="AN191" s="832"/>
      <c r="AO191" s="832"/>
      <c r="AP191" s="832"/>
      <c r="AQ191" s="832"/>
      <c r="AR191" s="832"/>
      <c r="AS191" s="832"/>
      <c r="AT191" s="832"/>
      <c r="AU191" s="832"/>
      <c r="AV191" s="832"/>
      <c r="AW191" s="832"/>
      <c r="AX191" s="832"/>
      <c r="AY191" s="832"/>
      <c r="AZ191" s="832"/>
      <c r="BA191" s="832"/>
      <c r="BB191" s="832"/>
      <c r="BC191" s="832"/>
      <c r="BD191" s="832"/>
      <c r="BE191" s="832"/>
      <c r="BF191" s="832"/>
      <c r="BG191" s="832"/>
    </row>
    <row r="192" ht="15.75" customHeight="1">
      <c r="A192" s="832"/>
      <c r="B192" s="833"/>
      <c r="C192" s="833"/>
      <c r="D192" s="834"/>
      <c r="E192" s="835"/>
      <c r="F192" s="836"/>
      <c r="G192" s="837"/>
      <c r="H192" s="838"/>
      <c r="I192" s="836"/>
      <c r="J192" s="839"/>
      <c r="K192" s="840"/>
      <c r="L192" s="841"/>
      <c r="M192" s="841"/>
      <c r="N192" s="842"/>
      <c r="O192" s="832"/>
      <c r="P192" s="843"/>
      <c r="Q192" s="832"/>
      <c r="R192" s="843"/>
      <c r="S192" s="843"/>
      <c r="T192" s="843"/>
      <c r="U192" s="832"/>
      <c r="V192" s="843"/>
      <c r="W192" s="832"/>
      <c r="X192" s="832"/>
      <c r="Y192" s="832"/>
      <c r="Z192" s="832"/>
      <c r="AA192" s="832"/>
      <c r="AB192" s="832"/>
      <c r="AC192" s="832"/>
      <c r="AD192" s="844"/>
      <c r="AE192" s="843"/>
      <c r="AF192" s="843"/>
      <c r="AG192" s="844"/>
      <c r="AH192" s="844"/>
      <c r="AI192" s="843"/>
      <c r="AJ192" s="834"/>
      <c r="AK192" s="832"/>
      <c r="AL192" s="832"/>
      <c r="AM192" s="832"/>
      <c r="AN192" s="832"/>
      <c r="AO192" s="832"/>
      <c r="AP192" s="832"/>
      <c r="AQ192" s="832"/>
      <c r="AR192" s="832"/>
      <c r="AS192" s="832"/>
      <c r="AT192" s="832"/>
      <c r="AU192" s="832"/>
      <c r="AV192" s="832"/>
      <c r="AW192" s="832"/>
      <c r="AX192" s="832"/>
      <c r="AY192" s="832"/>
      <c r="AZ192" s="832"/>
      <c r="BA192" s="832"/>
      <c r="BB192" s="832"/>
      <c r="BC192" s="832"/>
      <c r="BD192" s="832"/>
      <c r="BE192" s="832"/>
      <c r="BF192" s="832"/>
      <c r="BG192" s="832"/>
    </row>
    <row r="193" ht="15.75" customHeight="1">
      <c r="A193" s="832"/>
      <c r="B193" s="833"/>
      <c r="C193" s="833"/>
      <c r="D193" s="834"/>
      <c r="E193" s="835"/>
      <c r="F193" s="836"/>
      <c r="G193" s="837"/>
      <c r="H193" s="838"/>
      <c r="I193" s="836"/>
      <c r="J193" s="839"/>
      <c r="K193" s="840"/>
      <c r="L193" s="841"/>
      <c r="M193" s="841"/>
      <c r="N193" s="842"/>
      <c r="O193" s="832"/>
      <c r="P193" s="843"/>
      <c r="Q193" s="832"/>
      <c r="R193" s="843"/>
      <c r="S193" s="843"/>
      <c r="T193" s="843"/>
      <c r="U193" s="832"/>
      <c r="V193" s="843"/>
      <c r="W193" s="832"/>
      <c r="X193" s="832"/>
      <c r="Y193" s="832"/>
      <c r="Z193" s="832"/>
      <c r="AA193" s="832"/>
      <c r="AB193" s="832"/>
      <c r="AC193" s="832"/>
      <c r="AD193" s="844"/>
      <c r="AE193" s="843"/>
      <c r="AF193" s="843"/>
      <c r="AG193" s="844"/>
      <c r="AH193" s="844"/>
      <c r="AI193" s="843"/>
      <c r="AJ193" s="834"/>
      <c r="AK193" s="832"/>
      <c r="AL193" s="832"/>
      <c r="AM193" s="832"/>
      <c r="AN193" s="832"/>
      <c r="AO193" s="832"/>
      <c r="AP193" s="832"/>
      <c r="AQ193" s="832"/>
      <c r="AR193" s="832"/>
      <c r="AS193" s="832"/>
      <c r="AT193" s="832"/>
      <c r="AU193" s="832"/>
      <c r="AV193" s="832"/>
      <c r="AW193" s="832"/>
      <c r="AX193" s="832"/>
      <c r="AY193" s="832"/>
      <c r="AZ193" s="832"/>
      <c r="BA193" s="832"/>
      <c r="BB193" s="832"/>
      <c r="BC193" s="832"/>
      <c r="BD193" s="832"/>
      <c r="BE193" s="832"/>
      <c r="BF193" s="832"/>
      <c r="BG193" s="832"/>
    </row>
    <row r="194" ht="15.75" customHeight="1">
      <c r="A194" s="832"/>
      <c r="B194" s="833"/>
      <c r="C194" s="833"/>
      <c r="D194" s="834"/>
      <c r="E194" s="835"/>
      <c r="F194" s="836"/>
      <c r="G194" s="837"/>
      <c r="H194" s="838"/>
      <c r="I194" s="836"/>
      <c r="J194" s="839"/>
      <c r="K194" s="840"/>
      <c r="L194" s="841"/>
      <c r="M194" s="841"/>
      <c r="N194" s="842"/>
      <c r="O194" s="832"/>
      <c r="P194" s="843"/>
      <c r="Q194" s="832"/>
      <c r="R194" s="843"/>
      <c r="S194" s="843"/>
      <c r="T194" s="843"/>
      <c r="U194" s="832"/>
      <c r="V194" s="843"/>
      <c r="W194" s="832"/>
      <c r="X194" s="832"/>
      <c r="Y194" s="832"/>
      <c r="Z194" s="832"/>
      <c r="AA194" s="832"/>
      <c r="AB194" s="832"/>
      <c r="AC194" s="832"/>
      <c r="AD194" s="844"/>
      <c r="AE194" s="843"/>
      <c r="AF194" s="843"/>
      <c r="AG194" s="844"/>
      <c r="AH194" s="844"/>
      <c r="AI194" s="843"/>
      <c r="AJ194" s="834"/>
      <c r="AK194" s="832"/>
      <c r="AL194" s="832"/>
      <c r="AM194" s="832"/>
      <c r="AN194" s="832"/>
      <c r="AO194" s="832"/>
      <c r="AP194" s="832"/>
      <c r="AQ194" s="832"/>
      <c r="AR194" s="832"/>
      <c r="AS194" s="832"/>
      <c r="AT194" s="832"/>
      <c r="AU194" s="832"/>
      <c r="AV194" s="832"/>
      <c r="AW194" s="832"/>
      <c r="AX194" s="832"/>
      <c r="AY194" s="832"/>
      <c r="AZ194" s="832"/>
      <c r="BA194" s="832"/>
      <c r="BB194" s="832"/>
      <c r="BC194" s="832"/>
      <c r="BD194" s="832"/>
      <c r="BE194" s="832"/>
      <c r="BF194" s="832"/>
      <c r="BG194" s="832"/>
    </row>
    <row r="195" ht="15.75" customHeight="1">
      <c r="A195" s="832"/>
      <c r="B195" s="833"/>
      <c r="C195" s="833"/>
      <c r="D195" s="834"/>
      <c r="E195" s="835"/>
      <c r="F195" s="836"/>
      <c r="G195" s="837"/>
      <c r="H195" s="838"/>
      <c r="I195" s="836"/>
      <c r="J195" s="839"/>
      <c r="K195" s="840"/>
      <c r="L195" s="841"/>
      <c r="M195" s="841"/>
      <c r="N195" s="842"/>
      <c r="O195" s="832"/>
      <c r="P195" s="843"/>
      <c r="Q195" s="832"/>
      <c r="R195" s="843"/>
      <c r="S195" s="843"/>
      <c r="T195" s="843"/>
      <c r="U195" s="832"/>
      <c r="V195" s="843"/>
      <c r="W195" s="832"/>
      <c r="X195" s="832"/>
      <c r="Y195" s="832"/>
      <c r="Z195" s="832"/>
      <c r="AA195" s="832"/>
      <c r="AB195" s="832"/>
      <c r="AC195" s="832"/>
      <c r="AD195" s="844"/>
      <c r="AE195" s="843"/>
      <c r="AF195" s="843"/>
      <c r="AG195" s="844"/>
      <c r="AH195" s="844"/>
      <c r="AI195" s="843"/>
      <c r="AJ195" s="834"/>
      <c r="AK195" s="832"/>
      <c r="AL195" s="832"/>
      <c r="AM195" s="832"/>
      <c r="AN195" s="832"/>
      <c r="AO195" s="832"/>
      <c r="AP195" s="832"/>
      <c r="AQ195" s="832"/>
      <c r="AR195" s="832"/>
      <c r="AS195" s="832"/>
      <c r="AT195" s="832"/>
      <c r="AU195" s="832"/>
      <c r="AV195" s="832"/>
      <c r="AW195" s="832"/>
      <c r="AX195" s="832"/>
      <c r="AY195" s="832"/>
      <c r="AZ195" s="832"/>
      <c r="BA195" s="832"/>
      <c r="BB195" s="832"/>
      <c r="BC195" s="832"/>
      <c r="BD195" s="832"/>
      <c r="BE195" s="832"/>
      <c r="BF195" s="832"/>
      <c r="BG195" s="832"/>
    </row>
    <row r="196" ht="15.75" customHeight="1">
      <c r="A196" s="832"/>
      <c r="B196" s="833"/>
      <c r="C196" s="833"/>
      <c r="D196" s="834"/>
      <c r="E196" s="835"/>
      <c r="F196" s="836"/>
      <c r="G196" s="837"/>
      <c r="H196" s="838"/>
      <c r="I196" s="836"/>
      <c r="J196" s="839"/>
      <c r="K196" s="840"/>
      <c r="L196" s="841"/>
      <c r="M196" s="841"/>
      <c r="N196" s="842"/>
      <c r="O196" s="832"/>
      <c r="P196" s="843"/>
      <c r="Q196" s="832"/>
      <c r="R196" s="843"/>
      <c r="S196" s="843"/>
      <c r="T196" s="843"/>
      <c r="U196" s="832"/>
      <c r="V196" s="843"/>
      <c r="W196" s="832"/>
      <c r="X196" s="832"/>
      <c r="Y196" s="832"/>
      <c r="Z196" s="832"/>
      <c r="AA196" s="832"/>
      <c r="AB196" s="832"/>
      <c r="AC196" s="832"/>
      <c r="AD196" s="844"/>
      <c r="AE196" s="843"/>
      <c r="AF196" s="843"/>
      <c r="AG196" s="844"/>
      <c r="AH196" s="844"/>
      <c r="AI196" s="843"/>
      <c r="AJ196" s="834"/>
      <c r="AK196" s="832"/>
      <c r="AL196" s="832"/>
      <c r="AM196" s="832"/>
      <c r="AN196" s="832"/>
      <c r="AO196" s="832"/>
      <c r="AP196" s="832"/>
      <c r="AQ196" s="832"/>
      <c r="AR196" s="832"/>
      <c r="AS196" s="832"/>
      <c r="AT196" s="832"/>
      <c r="AU196" s="832"/>
      <c r="AV196" s="832"/>
      <c r="AW196" s="832"/>
      <c r="AX196" s="832"/>
      <c r="AY196" s="832"/>
      <c r="AZ196" s="832"/>
      <c r="BA196" s="832"/>
      <c r="BB196" s="832"/>
      <c r="BC196" s="832"/>
      <c r="BD196" s="832"/>
      <c r="BE196" s="832"/>
      <c r="BF196" s="832"/>
      <c r="BG196" s="832"/>
    </row>
    <row r="197" ht="15.75" customHeight="1">
      <c r="A197" s="832"/>
      <c r="B197" s="833"/>
      <c r="C197" s="833"/>
      <c r="D197" s="834"/>
      <c r="E197" s="835"/>
      <c r="F197" s="836"/>
      <c r="G197" s="837"/>
      <c r="H197" s="838"/>
      <c r="I197" s="836"/>
      <c r="J197" s="839"/>
      <c r="K197" s="840"/>
      <c r="L197" s="841"/>
      <c r="M197" s="841"/>
      <c r="N197" s="842"/>
      <c r="O197" s="832"/>
      <c r="P197" s="843"/>
      <c r="Q197" s="832"/>
      <c r="R197" s="843"/>
      <c r="S197" s="843"/>
      <c r="T197" s="843"/>
      <c r="U197" s="832"/>
      <c r="V197" s="843"/>
      <c r="W197" s="832"/>
      <c r="X197" s="832"/>
      <c r="Y197" s="832"/>
      <c r="Z197" s="832"/>
      <c r="AA197" s="832"/>
      <c r="AB197" s="832"/>
      <c r="AC197" s="832"/>
      <c r="AD197" s="844"/>
      <c r="AE197" s="843"/>
      <c r="AF197" s="843"/>
      <c r="AG197" s="844"/>
      <c r="AH197" s="844"/>
      <c r="AI197" s="843"/>
      <c r="AJ197" s="834"/>
      <c r="AK197" s="832"/>
      <c r="AL197" s="832"/>
      <c r="AM197" s="832"/>
      <c r="AN197" s="832"/>
      <c r="AO197" s="832"/>
      <c r="AP197" s="832"/>
      <c r="AQ197" s="832"/>
      <c r="AR197" s="832"/>
      <c r="AS197" s="832"/>
      <c r="AT197" s="832"/>
      <c r="AU197" s="832"/>
      <c r="AV197" s="832"/>
      <c r="AW197" s="832"/>
      <c r="AX197" s="832"/>
      <c r="AY197" s="832"/>
      <c r="AZ197" s="832"/>
      <c r="BA197" s="832"/>
      <c r="BB197" s="832"/>
      <c r="BC197" s="832"/>
      <c r="BD197" s="832"/>
      <c r="BE197" s="832"/>
      <c r="BF197" s="832"/>
      <c r="BG197" s="832"/>
    </row>
    <row r="198" ht="15.75" customHeight="1">
      <c r="A198" s="832"/>
      <c r="B198" s="833"/>
      <c r="C198" s="833"/>
      <c r="D198" s="834"/>
      <c r="E198" s="835"/>
      <c r="F198" s="836"/>
      <c r="G198" s="837"/>
      <c r="H198" s="838"/>
      <c r="I198" s="836"/>
      <c r="J198" s="839"/>
      <c r="K198" s="840"/>
      <c r="L198" s="841"/>
      <c r="M198" s="841"/>
      <c r="N198" s="842"/>
      <c r="O198" s="832"/>
      <c r="P198" s="843"/>
      <c r="Q198" s="832"/>
      <c r="R198" s="843"/>
      <c r="S198" s="843"/>
      <c r="T198" s="843"/>
      <c r="U198" s="832"/>
      <c r="V198" s="843"/>
      <c r="W198" s="832"/>
      <c r="X198" s="832"/>
      <c r="Y198" s="832"/>
      <c r="Z198" s="832"/>
      <c r="AA198" s="832"/>
      <c r="AB198" s="832"/>
      <c r="AC198" s="832"/>
      <c r="AD198" s="844"/>
      <c r="AE198" s="843"/>
      <c r="AF198" s="843"/>
      <c r="AG198" s="844"/>
      <c r="AH198" s="844"/>
      <c r="AI198" s="843"/>
      <c r="AJ198" s="834"/>
      <c r="AK198" s="832"/>
      <c r="AL198" s="832"/>
      <c r="AM198" s="832"/>
      <c r="AN198" s="832"/>
      <c r="AO198" s="832"/>
      <c r="AP198" s="832"/>
      <c r="AQ198" s="832"/>
      <c r="AR198" s="832"/>
      <c r="AS198" s="832"/>
      <c r="AT198" s="832"/>
      <c r="AU198" s="832"/>
      <c r="AV198" s="832"/>
      <c r="AW198" s="832"/>
      <c r="AX198" s="832"/>
      <c r="AY198" s="832"/>
      <c r="AZ198" s="832"/>
      <c r="BA198" s="832"/>
      <c r="BB198" s="832"/>
      <c r="BC198" s="832"/>
      <c r="BD198" s="832"/>
      <c r="BE198" s="832"/>
      <c r="BF198" s="832"/>
      <c r="BG198" s="832"/>
    </row>
    <row r="199" ht="15.75" customHeight="1">
      <c r="A199" s="832"/>
      <c r="B199" s="833"/>
      <c r="C199" s="833"/>
      <c r="D199" s="834"/>
      <c r="E199" s="835"/>
      <c r="F199" s="836"/>
      <c r="G199" s="837"/>
      <c r="H199" s="838"/>
      <c r="I199" s="836"/>
      <c r="J199" s="839"/>
      <c r="K199" s="840"/>
      <c r="L199" s="841"/>
      <c r="M199" s="841"/>
      <c r="N199" s="842"/>
      <c r="O199" s="832"/>
      <c r="P199" s="843"/>
      <c r="Q199" s="832"/>
      <c r="R199" s="843"/>
      <c r="S199" s="843"/>
      <c r="T199" s="843"/>
      <c r="U199" s="832"/>
      <c r="V199" s="843"/>
      <c r="W199" s="832"/>
      <c r="X199" s="832"/>
      <c r="Y199" s="832"/>
      <c r="Z199" s="832"/>
      <c r="AA199" s="832"/>
      <c r="AB199" s="832"/>
      <c r="AC199" s="832"/>
      <c r="AD199" s="844"/>
      <c r="AE199" s="843"/>
      <c r="AF199" s="843"/>
      <c r="AG199" s="844"/>
      <c r="AH199" s="844"/>
      <c r="AI199" s="843"/>
      <c r="AJ199" s="834"/>
      <c r="AK199" s="832"/>
      <c r="AL199" s="832"/>
      <c r="AM199" s="832"/>
      <c r="AN199" s="832"/>
      <c r="AO199" s="832"/>
      <c r="AP199" s="832"/>
      <c r="AQ199" s="832"/>
      <c r="AR199" s="832"/>
      <c r="AS199" s="832"/>
      <c r="AT199" s="832"/>
      <c r="AU199" s="832"/>
      <c r="AV199" s="832"/>
      <c r="AW199" s="832"/>
      <c r="AX199" s="832"/>
      <c r="AY199" s="832"/>
      <c r="AZ199" s="832"/>
      <c r="BA199" s="832"/>
      <c r="BB199" s="832"/>
      <c r="BC199" s="832"/>
      <c r="BD199" s="832"/>
      <c r="BE199" s="832"/>
      <c r="BF199" s="832"/>
      <c r="BG199" s="832"/>
    </row>
    <row r="200" ht="15.75" customHeight="1">
      <c r="A200" s="832"/>
      <c r="B200" s="833"/>
      <c r="C200" s="833"/>
      <c r="D200" s="834"/>
      <c r="E200" s="835"/>
      <c r="F200" s="836"/>
      <c r="G200" s="837"/>
      <c r="H200" s="838"/>
      <c r="I200" s="836"/>
      <c r="J200" s="839"/>
      <c r="K200" s="840"/>
      <c r="L200" s="841"/>
      <c r="M200" s="841"/>
      <c r="N200" s="842"/>
      <c r="O200" s="832"/>
      <c r="P200" s="843"/>
      <c r="Q200" s="832"/>
      <c r="R200" s="843"/>
      <c r="S200" s="843"/>
      <c r="T200" s="843"/>
      <c r="U200" s="832"/>
      <c r="V200" s="843"/>
      <c r="W200" s="832"/>
      <c r="X200" s="832"/>
      <c r="Y200" s="832"/>
      <c r="Z200" s="832"/>
      <c r="AA200" s="832"/>
      <c r="AB200" s="832"/>
      <c r="AC200" s="832"/>
      <c r="AD200" s="844"/>
      <c r="AE200" s="843"/>
      <c r="AF200" s="843"/>
      <c r="AG200" s="844"/>
      <c r="AH200" s="844"/>
      <c r="AI200" s="843"/>
      <c r="AJ200" s="834"/>
      <c r="AK200" s="832"/>
      <c r="AL200" s="832"/>
      <c r="AM200" s="832"/>
      <c r="AN200" s="832"/>
      <c r="AO200" s="832"/>
      <c r="AP200" s="832"/>
      <c r="AQ200" s="832"/>
      <c r="AR200" s="832"/>
      <c r="AS200" s="832"/>
      <c r="AT200" s="832"/>
      <c r="AU200" s="832"/>
      <c r="AV200" s="832"/>
      <c r="AW200" s="832"/>
      <c r="AX200" s="832"/>
      <c r="AY200" s="832"/>
      <c r="AZ200" s="832"/>
      <c r="BA200" s="832"/>
      <c r="BB200" s="832"/>
      <c r="BC200" s="832"/>
      <c r="BD200" s="832"/>
      <c r="BE200" s="832"/>
      <c r="BF200" s="832"/>
      <c r="BG200" s="832"/>
    </row>
    <row r="201" ht="15.75" customHeight="1">
      <c r="A201" s="832"/>
      <c r="B201" s="833"/>
      <c r="C201" s="833"/>
      <c r="D201" s="834"/>
      <c r="E201" s="835"/>
      <c r="F201" s="836"/>
      <c r="G201" s="837"/>
      <c r="H201" s="838"/>
      <c r="I201" s="836"/>
      <c r="J201" s="839"/>
      <c r="K201" s="840"/>
      <c r="L201" s="841"/>
      <c r="M201" s="841"/>
      <c r="N201" s="842"/>
      <c r="O201" s="832"/>
      <c r="P201" s="843"/>
      <c r="Q201" s="832"/>
      <c r="R201" s="843"/>
      <c r="S201" s="843"/>
      <c r="T201" s="843"/>
      <c r="U201" s="832"/>
      <c r="V201" s="843"/>
      <c r="W201" s="832"/>
      <c r="X201" s="832"/>
      <c r="Y201" s="832"/>
      <c r="Z201" s="832"/>
      <c r="AA201" s="832"/>
      <c r="AB201" s="832"/>
      <c r="AC201" s="832"/>
      <c r="AD201" s="844"/>
      <c r="AE201" s="843"/>
      <c r="AF201" s="843"/>
      <c r="AG201" s="844"/>
      <c r="AH201" s="844"/>
      <c r="AI201" s="843"/>
      <c r="AJ201" s="834"/>
      <c r="AK201" s="832"/>
      <c r="AL201" s="832"/>
      <c r="AM201" s="832"/>
      <c r="AN201" s="832"/>
      <c r="AO201" s="832"/>
      <c r="AP201" s="832"/>
      <c r="AQ201" s="832"/>
      <c r="AR201" s="832"/>
      <c r="AS201" s="832"/>
      <c r="AT201" s="832"/>
      <c r="AU201" s="832"/>
      <c r="AV201" s="832"/>
      <c r="AW201" s="832"/>
      <c r="AX201" s="832"/>
      <c r="AY201" s="832"/>
      <c r="AZ201" s="832"/>
      <c r="BA201" s="832"/>
      <c r="BB201" s="832"/>
      <c r="BC201" s="832"/>
      <c r="BD201" s="832"/>
      <c r="BE201" s="832"/>
      <c r="BF201" s="832"/>
      <c r="BG201" s="832"/>
    </row>
    <row r="202" ht="15.75" customHeight="1">
      <c r="A202" s="832"/>
      <c r="B202" s="833"/>
      <c r="C202" s="833"/>
      <c r="D202" s="834"/>
      <c r="E202" s="835"/>
      <c r="F202" s="836"/>
      <c r="G202" s="837"/>
      <c r="H202" s="838"/>
      <c r="I202" s="836"/>
      <c r="J202" s="839"/>
      <c r="K202" s="840"/>
      <c r="L202" s="841"/>
      <c r="M202" s="841"/>
      <c r="N202" s="842"/>
      <c r="O202" s="832"/>
      <c r="P202" s="843"/>
      <c r="Q202" s="832"/>
      <c r="R202" s="843"/>
      <c r="S202" s="843"/>
      <c r="T202" s="843"/>
      <c r="U202" s="832"/>
      <c r="V202" s="843"/>
      <c r="W202" s="832"/>
      <c r="X202" s="832"/>
      <c r="Y202" s="832"/>
      <c r="Z202" s="832"/>
      <c r="AA202" s="832"/>
      <c r="AB202" s="832"/>
      <c r="AC202" s="832"/>
      <c r="AD202" s="844"/>
      <c r="AE202" s="843"/>
      <c r="AF202" s="843"/>
      <c r="AG202" s="844"/>
      <c r="AH202" s="844"/>
      <c r="AI202" s="843"/>
      <c r="AJ202" s="834"/>
      <c r="AK202" s="832"/>
      <c r="AL202" s="832"/>
      <c r="AM202" s="832"/>
      <c r="AN202" s="832"/>
      <c r="AO202" s="832"/>
      <c r="AP202" s="832"/>
      <c r="AQ202" s="832"/>
      <c r="AR202" s="832"/>
      <c r="AS202" s="832"/>
      <c r="AT202" s="832"/>
      <c r="AU202" s="832"/>
      <c r="AV202" s="832"/>
      <c r="AW202" s="832"/>
      <c r="AX202" s="832"/>
      <c r="AY202" s="832"/>
      <c r="AZ202" s="832"/>
      <c r="BA202" s="832"/>
      <c r="BB202" s="832"/>
      <c r="BC202" s="832"/>
      <c r="BD202" s="832"/>
      <c r="BE202" s="832"/>
      <c r="BF202" s="832"/>
      <c r="BG202" s="832"/>
    </row>
    <row r="203" ht="15.75" customHeight="1">
      <c r="A203" s="832"/>
      <c r="B203" s="833"/>
      <c r="C203" s="833"/>
      <c r="D203" s="834"/>
      <c r="E203" s="835"/>
      <c r="F203" s="836"/>
      <c r="G203" s="837"/>
      <c r="H203" s="838"/>
      <c r="I203" s="836"/>
      <c r="J203" s="839"/>
      <c r="K203" s="840"/>
      <c r="L203" s="841"/>
      <c r="M203" s="841"/>
      <c r="N203" s="842"/>
      <c r="O203" s="832"/>
      <c r="P203" s="843"/>
      <c r="Q203" s="832"/>
      <c r="R203" s="843"/>
      <c r="S203" s="843"/>
      <c r="T203" s="843"/>
      <c r="U203" s="832"/>
      <c r="V203" s="843"/>
      <c r="W203" s="832"/>
      <c r="X203" s="832"/>
      <c r="Y203" s="832"/>
      <c r="Z203" s="832"/>
      <c r="AA203" s="832"/>
      <c r="AB203" s="832"/>
      <c r="AC203" s="832"/>
      <c r="AD203" s="844"/>
      <c r="AE203" s="843"/>
      <c r="AF203" s="843"/>
      <c r="AG203" s="844"/>
      <c r="AH203" s="844"/>
      <c r="AI203" s="843"/>
      <c r="AJ203" s="834"/>
      <c r="AK203" s="832"/>
      <c r="AL203" s="832"/>
      <c r="AM203" s="832"/>
      <c r="AN203" s="832"/>
      <c r="AO203" s="832"/>
      <c r="AP203" s="832"/>
      <c r="AQ203" s="832"/>
      <c r="AR203" s="832"/>
      <c r="AS203" s="832"/>
      <c r="AT203" s="832"/>
      <c r="AU203" s="832"/>
      <c r="AV203" s="832"/>
      <c r="AW203" s="832"/>
      <c r="AX203" s="832"/>
      <c r="AY203" s="832"/>
      <c r="AZ203" s="832"/>
      <c r="BA203" s="832"/>
      <c r="BB203" s="832"/>
      <c r="BC203" s="832"/>
      <c r="BD203" s="832"/>
      <c r="BE203" s="832"/>
      <c r="BF203" s="832"/>
      <c r="BG203" s="832"/>
    </row>
    <row r="204" ht="15.75" customHeight="1">
      <c r="A204" s="832"/>
      <c r="B204" s="833"/>
      <c r="C204" s="833"/>
      <c r="D204" s="834"/>
      <c r="E204" s="835"/>
      <c r="F204" s="836"/>
      <c r="G204" s="837"/>
      <c r="H204" s="838"/>
      <c r="I204" s="836"/>
      <c r="J204" s="839"/>
      <c r="K204" s="840"/>
      <c r="L204" s="841"/>
      <c r="M204" s="841"/>
      <c r="N204" s="842"/>
      <c r="O204" s="832"/>
      <c r="P204" s="843"/>
      <c r="Q204" s="832"/>
      <c r="R204" s="843"/>
      <c r="S204" s="843"/>
      <c r="T204" s="843"/>
      <c r="U204" s="832"/>
      <c r="V204" s="843"/>
      <c r="W204" s="832"/>
      <c r="X204" s="832"/>
      <c r="Y204" s="832"/>
      <c r="Z204" s="832"/>
      <c r="AA204" s="832"/>
      <c r="AB204" s="832"/>
      <c r="AC204" s="832"/>
      <c r="AD204" s="844"/>
      <c r="AE204" s="843"/>
      <c r="AF204" s="843"/>
      <c r="AG204" s="844"/>
      <c r="AH204" s="844"/>
      <c r="AI204" s="843"/>
      <c r="AJ204" s="834"/>
      <c r="AK204" s="832"/>
      <c r="AL204" s="832"/>
      <c r="AM204" s="832"/>
      <c r="AN204" s="832"/>
      <c r="AO204" s="832"/>
      <c r="AP204" s="832"/>
      <c r="AQ204" s="832"/>
      <c r="AR204" s="832"/>
      <c r="AS204" s="832"/>
      <c r="AT204" s="832"/>
      <c r="AU204" s="832"/>
      <c r="AV204" s="832"/>
      <c r="AW204" s="832"/>
      <c r="AX204" s="832"/>
      <c r="AY204" s="832"/>
      <c r="AZ204" s="832"/>
      <c r="BA204" s="832"/>
      <c r="BB204" s="832"/>
      <c r="BC204" s="832"/>
      <c r="BD204" s="832"/>
      <c r="BE204" s="832"/>
      <c r="BF204" s="832"/>
      <c r="BG204" s="832"/>
    </row>
    <row r="205" ht="15.75" customHeight="1">
      <c r="A205" s="832"/>
      <c r="B205" s="833"/>
      <c r="C205" s="833"/>
      <c r="D205" s="834"/>
      <c r="E205" s="835"/>
      <c r="F205" s="836"/>
      <c r="G205" s="837"/>
      <c r="H205" s="838"/>
      <c r="I205" s="836"/>
      <c r="J205" s="839"/>
      <c r="K205" s="840"/>
      <c r="L205" s="841"/>
      <c r="M205" s="841"/>
      <c r="N205" s="842"/>
      <c r="O205" s="832"/>
      <c r="P205" s="843"/>
      <c r="Q205" s="832"/>
      <c r="R205" s="843"/>
      <c r="S205" s="843"/>
      <c r="T205" s="843"/>
      <c r="U205" s="832"/>
      <c r="V205" s="843"/>
      <c r="W205" s="832"/>
      <c r="X205" s="832"/>
      <c r="Y205" s="832"/>
      <c r="Z205" s="832"/>
      <c r="AA205" s="832"/>
      <c r="AB205" s="832"/>
      <c r="AC205" s="832"/>
      <c r="AD205" s="844"/>
      <c r="AE205" s="843"/>
      <c r="AF205" s="843"/>
      <c r="AG205" s="844"/>
      <c r="AH205" s="844"/>
      <c r="AI205" s="843"/>
      <c r="AJ205" s="834"/>
      <c r="AK205" s="832"/>
      <c r="AL205" s="832"/>
      <c r="AM205" s="832"/>
      <c r="AN205" s="832"/>
      <c r="AO205" s="832"/>
      <c r="AP205" s="832"/>
      <c r="AQ205" s="832"/>
      <c r="AR205" s="832"/>
      <c r="AS205" s="832"/>
      <c r="AT205" s="832"/>
      <c r="AU205" s="832"/>
      <c r="AV205" s="832"/>
      <c r="AW205" s="832"/>
      <c r="AX205" s="832"/>
      <c r="AY205" s="832"/>
      <c r="AZ205" s="832"/>
      <c r="BA205" s="832"/>
      <c r="BB205" s="832"/>
      <c r="BC205" s="832"/>
      <c r="BD205" s="832"/>
      <c r="BE205" s="832"/>
      <c r="BF205" s="832"/>
      <c r="BG205" s="832"/>
    </row>
    <row r="206" ht="15.75" customHeight="1">
      <c r="A206" s="832"/>
      <c r="B206" s="833"/>
      <c r="C206" s="833"/>
      <c r="D206" s="834"/>
      <c r="E206" s="835"/>
      <c r="F206" s="836"/>
      <c r="G206" s="837"/>
      <c r="H206" s="838"/>
      <c r="I206" s="836"/>
      <c r="J206" s="839"/>
      <c r="K206" s="840"/>
      <c r="L206" s="841"/>
      <c r="M206" s="841"/>
      <c r="N206" s="842"/>
      <c r="O206" s="832"/>
      <c r="P206" s="843"/>
      <c r="Q206" s="832"/>
      <c r="R206" s="843"/>
      <c r="S206" s="843"/>
      <c r="T206" s="843"/>
      <c r="U206" s="832"/>
      <c r="V206" s="843"/>
      <c r="W206" s="832"/>
      <c r="X206" s="832"/>
      <c r="Y206" s="832"/>
      <c r="Z206" s="832"/>
      <c r="AA206" s="832"/>
      <c r="AB206" s="832"/>
      <c r="AC206" s="832"/>
      <c r="AD206" s="844"/>
      <c r="AE206" s="843"/>
      <c r="AF206" s="843"/>
      <c r="AG206" s="844"/>
      <c r="AH206" s="844"/>
      <c r="AI206" s="843"/>
      <c r="AJ206" s="834"/>
      <c r="AK206" s="832"/>
      <c r="AL206" s="832"/>
      <c r="AM206" s="832"/>
      <c r="AN206" s="832"/>
      <c r="AO206" s="832"/>
      <c r="AP206" s="832"/>
      <c r="AQ206" s="832"/>
      <c r="AR206" s="832"/>
      <c r="AS206" s="832"/>
      <c r="AT206" s="832"/>
      <c r="AU206" s="832"/>
      <c r="AV206" s="832"/>
      <c r="AW206" s="832"/>
      <c r="AX206" s="832"/>
      <c r="AY206" s="832"/>
      <c r="AZ206" s="832"/>
      <c r="BA206" s="832"/>
      <c r="BB206" s="832"/>
      <c r="BC206" s="832"/>
      <c r="BD206" s="832"/>
      <c r="BE206" s="832"/>
      <c r="BF206" s="832"/>
      <c r="BG206" s="832"/>
    </row>
    <row r="207" ht="15.75" customHeight="1">
      <c r="A207" s="832"/>
      <c r="B207" s="833"/>
      <c r="C207" s="833"/>
      <c r="D207" s="834"/>
      <c r="E207" s="835"/>
      <c r="F207" s="836"/>
      <c r="G207" s="837"/>
      <c r="H207" s="838"/>
      <c r="I207" s="836"/>
      <c r="J207" s="839"/>
      <c r="K207" s="840"/>
      <c r="L207" s="841"/>
      <c r="M207" s="841"/>
      <c r="N207" s="842"/>
      <c r="O207" s="832"/>
      <c r="P207" s="843"/>
      <c r="Q207" s="832"/>
      <c r="R207" s="843"/>
      <c r="S207" s="843"/>
      <c r="T207" s="843"/>
      <c r="U207" s="832"/>
      <c r="V207" s="843"/>
      <c r="W207" s="832"/>
      <c r="X207" s="832"/>
      <c r="Y207" s="832"/>
      <c r="Z207" s="832"/>
      <c r="AA207" s="832"/>
      <c r="AB207" s="832"/>
      <c r="AC207" s="832"/>
      <c r="AD207" s="844"/>
      <c r="AE207" s="843"/>
      <c r="AF207" s="843"/>
      <c r="AG207" s="844"/>
      <c r="AH207" s="844"/>
      <c r="AI207" s="843"/>
      <c r="AJ207" s="834"/>
      <c r="AK207" s="832"/>
      <c r="AL207" s="832"/>
      <c r="AM207" s="832"/>
      <c r="AN207" s="832"/>
      <c r="AO207" s="832"/>
      <c r="AP207" s="832"/>
      <c r="AQ207" s="832"/>
      <c r="AR207" s="832"/>
      <c r="AS207" s="832"/>
      <c r="AT207" s="832"/>
      <c r="AU207" s="832"/>
      <c r="AV207" s="832"/>
      <c r="AW207" s="832"/>
      <c r="AX207" s="832"/>
      <c r="AY207" s="832"/>
      <c r="AZ207" s="832"/>
      <c r="BA207" s="832"/>
      <c r="BB207" s="832"/>
      <c r="BC207" s="832"/>
      <c r="BD207" s="832"/>
      <c r="BE207" s="832"/>
      <c r="BF207" s="832"/>
      <c r="BG207" s="832"/>
    </row>
    <row r="208" ht="15.75" customHeight="1">
      <c r="A208" s="832"/>
      <c r="B208" s="833"/>
      <c r="C208" s="833"/>
      <c r="D208" s="834"/>
      <c r="E208" s="835"/>
      <c r="F208" s="836"/>
      <c r="G208" s="837"/>
      <c r="H208" s="838"/>
      <c r="I208" s="836"/>
      <c r="J208" s="839"/>
      <c r="K208" s="840"/>
      <c r="L208" s="841"/>
      <c r="M208" s="841"/>
      <c r="N208" s="842"/>
      <c r="O208" s="832"/>
      <c r="P208" s="843"/>
      <c r="Q208" s="832"/>
      <c r="R208" s="843"/>
      <c r="S208" s="843"/>
      <c r="T208" s="843"/>
      <c r="U208" s="832"/>
      <c r="V208" s="843"/>
      <c r="W208" s="832"/>
      <c r="X208" s="832"/>
      <c r="Y208" s="832"/>
      <c r="Z208" s="832"/>
      <c r="AA208" s="832"/>
      <c r="AB208" s="832"/>
      <c r="AC208" s="832"/>
      <c r="AD208" s="844"/>
      <c r="AE208" s="843"/>
      <c r="AF208" s="843"/>
      <c r="AG208" s="844"/>
      <c r="AH208" s="844"/>
      <c r="AI208" s="843"/>
      <c r="AJ208" s="834"/>
      <c r="AK208" s="832"/>
      <c r="AL208" s="832"/>
      <c r="AM208" s="832"/>
      <c r="AN208" s="832"/>
      <c r="AO208" s="832"/>
      <c r="AP208" s="832"/>
      <c r="AQ208" s="832"/>
      <c r="AR208" s="832"/>
      <c r="AS208" s="832"/>
      <c r="AT208" s="832"/>
      <c r="AU208" s="832"/>
      <c r="AV208" s="832"/>
      <c r="AW208" s="832"/>
      <c r="AX208" s="832"/>
      <c r="AY208" s="832"/>
      <c r="AZ208" s="832"/>
      <c r="BA208" s="832"/>
      <c r="BB208" s="832"/>
      <c r="BC208" s="832"/>
      <c r="BD208" s="832"/>
      <c r="BE208" s="832"/>
      <c r="BF208" s="832"/>
      <c r="BG208" s="832"/>
    </row>
    <row r="209" ht="15.75" customHeight="1">
      <c r="A209" s="832"/>
      <c r="B209" s="833"/>
      <c r="C209" s="833"/>
      <c r="D209" s="834"/>
      <c r="E209" s="835"/>
      <c r="F209" s="836"/>
      <c r="G209" s="837"/>
      <c r="H209" s="838"/>
      <c r="I209" s="836"/>
      <c r="J209" s="839"/>
      <c r="K209" s="840"/>
      <c r="L209" s="841"/>
      <c r="M209" s="841"/>
      <c r="N209" s="842"/>
      <c r="O209" s="832"/>
      <c r="P209" s="843"/>
      <c r="Q209" s="832"/>
      <c r="R209" s="843"/>
      <c r="S209" s="843"/>
      <c r="T209" s="843"/>
      <c r="U209" s="832"/>
      <c r="V209" s="843"/>
      <c r="W209" s="832"/>
      <c r="X209" s="832"/>
      <c r="Y209" s="832"/>
      <c r="Z209" s="832"/>
      <c r="AA209" s="832"/>
      <c r="AB209" s="832"/>
      <c r="AC209" s="832"/>
      <c r="AD209" s="844"/>
      <c r="AE209" s="843"/>
      <c r="AF209" s="843"/>
      <c r="AG209" s="844"/>
      <c r="AH209" s="844"/>
      <c r="AI209" s="843"/>
      <c r="AJ209" s="834"/>
      <c r="AK209" s="832"/>
      <c r="AL209" s="832"/>
      <c r="AM209" s="832"/>
      <c r="AN209" s="832"/>
      <c r="AO209" s="832"/>
      <c r="AP209" s="832"/>
      <c r="AQ209" s="832"/>
      <c r="AR209" s="832"/>
      <c r="AS209" s="832"/>
      <c r="AT209" s="832"/>
      <c r="AU209" s="832"/>
      <c r="AV209" s="832"/>
      <c r="AW209" s="832"/>
      <c r="AX209" s="832"/>
      <c r="AY209" s="832"/>
      <c r="AZ209" s="832"/>
      <c r="BA209" s="832"/>
      <c r="BB209" s="832"/>
      <c r="BC209" s="832"/>
      <c r="BD209" s="832"/>
      <c r="BE209" s="832"/>
      <c r="BF209" s="832"/>
      <c r="BG209" s="832"/>
    </row>
    <row r="210" ht="15.75" customHeight="1">
      <c r="A210" s="832"/>
      <c r="B210" s="833"/>
      <c r="C210" s="833"/>
      <c r="D210" s="834"/>
      <c r="E210" s="835"/>
      <c r="F210" s="836"/>
      <c r="G210" s="837"/>
      <c r="H210" s="838"/>
      <c r="I210" s="836"/>
      <c r="J210" s="839"/>
      <c r="K210" s="840"/>
      <c r="L210" s="841"/>
      <c r="M210" s="841"/>
      <c r="N210" s="842"/>
      <c r="O210" s="832"/>
      <c r="P210" s="843"/>
      <c r="Q210" s="832"/>
      <c r="R210" s="843"/>
      <c r="S210" s="843"/>
      <c r="T210" s="843"/>
      <c r="U210" s="832"/>
      <c r="V210" s="843"/>
      <c r="W210" s="832"/>
      <c r="X210" s="832"/>
      <c r="Y210" s="832"/>
      <c r="Z210" s="832"/>
      <c r="AA210" s="832"/>
      <c r="AB210" s="832"/>
      <c r="AC210" s="832"/>
      <c r="AD210" s="844"/>
      <c r="AE210" s="843"/>
      <c r="AF210" s="843"/>
      <c r="AG210" s="844"/>
      <c r="AH210" s="844"/>
      <c r="AI210" s="843"/>
      <c r="AJ210" s="834"/>
      <c r="AK210" s="832"/>
      <c r="AL210" s="832"/>
      <c r="AM210" s="832"/>
      <c r="AN210" s="832"/>
      <c r="AO210" s="832"/>
      <c r="AP210" s="832"/>
      <c r="AQ210" s="832"/>
      <c r="AR210" s="832"/>
      <c r="AS210" s="832"/>
      <c r="AT210" s="832"/>
      <c r="AU210" s="832"/>
      <c r="AV210" s="832"/>
      <c r="AW210" s="832"/>
      <c r="AX210" s="832"/>
      <c r="AY210" s="832"/>
      <c r="AZ210" s="832"/>
      <c r="BA210" s="832"/>
      <c r="BB210" s="832"/>
      <c r="BC210" s="832"/>
      <c r="BD210" s="832"/>
      <c r="BE210" s="832"/>
      <c r="BF210" s="832"/>
      <c r="BG210" s="832"/>
    </row>
    <row r="211" ht="15.75" customHeight="1">
      <c r="A211" s="832"/>
      <c r="B211" s="833"/>
      <c r="C211" s="833"/>
      <c r="D211" s="834"/>
      <c r="E211" s="835"/>
      <c r="F211" s="836"/>
      <c r="G211" s="837"/>
      <c r="H211" s="838"/>
      <c r="I211" s="836"/>
      <c r="J211" s="839"/>
      <c r="K211" s="840"/>
      <c r="L211" s="841"/>
      <c r="M211" s="841"/>
      <c r="N211" s="842"/>
      <c r="O211" s="832"/>
      <c r="P211" s="843"/>
      <c r="Q211" s="832"/>
      <c r="R211" s="843"/>
      <c r="S211" s="843"/>
      <c r="T211" s="843"/>
      <c r="U211" s="832"/>
      <c r="V211" s="843"/>
      <c r="W211" s="832"/>
      <c r="X211" s="832"/>
      <c r="Y211" s="832"/>
      <c r="Z211" s="832"/>
      <c r="AA211" s="832"/>
      <c r="AB211" s="832"/>
      <c r="AC211" s="832"/>
      <c r="AD211" s="844"/>
      <c r="AE211" s="843"/>
      <c r="AF211" s="843"/>
      <c r="AG211" s="844"/>
      <c r="AH211" s="844"/>
      <c r="AI211" s="843"/>
      <c r="AJ211" s="834"/>
      <c r="AK211" s="832"/>
      <c r="AL211" s="832"/>
      <c r="AM211" s="832"/>
      <c r="AN211" s="832"/>
      <c r="AO211" s="832"/>
      <c r="AP211" s="832"/>
      <c r="AQ211" s="832"/>
      <c r="AR211" s="832"/>
      <c r="AS211" s="832"/>
      <c r="AT211" s="832"/>
      <c r="AU211" s="832"/>
      <c r="AV211" s="832"/>
      <c r="AW211" s="832"/>
      <c r="AX211" s="832"/>
      <c r="AY211" s="832"/>
      <c r="AZ211" s="832"/>
      <c r="BA211" s="832"/>
      <c r="BB211" s="832"/>
      <c r="BC211" s="832"/>
      <c r="BD211" s="832"/>
      <c r="BE211" s="832"/>
      <c r="BF211" s="832"/>
      <c r="BG211" s="832"/>
    </row>
    <row r="212" ht="15.75" customHeight="1">
      <c r="A212" s="832"/>
      <c r="B212" s="833"/>
      <c r="C212" s="833"/>
      <c r="D212" s="834"/>
      <c r="E212" s="835"/>
      <c r="F212" s="836"/>
      <c r="G212" s="837"/>
      <c r="H212" s="838"/>
      <c r="I212" s="836"/>
      <c r="J212" s="839"/>
      <c r="K212" s="840"/>
      <c r="L212" s="841"/>
      <c r="M212" s="841"/>
      <c r="N212" s="842"/>
      <c r="O212" s="832"/>
      <c r="P212" s="843"/>
      <c r="Q212" s="832"/>
      <c r="R212" s="843"/>
      <c r="S212" s="843"/>
      <c r="T212" s="843"/>
      <c r="U212" s="832"/>
      <c r="V212" s="843"/>
      <c r="W212" s="832"/>
      <c r="X212" s="832"/>
      <c r="Y212" s="832"/>
      <c r="Z212" s="832"/>
      <c r="AA212" s="832"/>
      <c r="AB212" s="832"/>
      <c r="AC212" s="832"/>
      <c r="AD212" s="844"/>
      <c r="AE212" s="843"/>
      <c r="AF212" s="843"/>
      <c r="AG212" s="844"/>
      <c r="AH212" s="844"/>
      <c r="AI212" s="843"/>
      <c r="AJ212" s="834"/>
      <c r="AK212" s="832"/>
      <c r="AL212" s="832"/>
      <c r="AM212" s="832"/>
      <c r="AN212" s="832"/>
      <c r="AO212" s="832"/>
      <c r="AP212" s="832"/>
      <c r="AQ212" s="832"/>
      <c r="AR212" s="832"/>
      <c r="AS212" s="832"/>
      <c r="AT212" s="832"/>
      <c r="AU212" s="832"/>
      <c r="AV212" s="832"/>
      <c r="AW212" s="832"/>
      <c r="AX212" s="832"/>
      <c r="AY212" s="832"/>
      <c r="AZ212" s="832"/>
      <c r="BA212" s="832"/>
      <c r="BB212" s="832"/>
      <c r="BC212" s="832"/>
      <c r="BD212" s="832"/>
      <c r="BE212" s="832"/>
      <c r="BF212" s="832"/>
      <c r="BG212" s="832"/>
    </row>
    <row r="213" ht="15.75" customHeight="1">
      <c r="A213" s="832"/>
      <c r="B213" s="833"/>
      <c r="C213" s="833"/>
      <c r="D213" s="834"/>
      <c r="E213" s="835"/>
      <c r="F213" s="836"/>
      <c r="G213" s="837"/>
      <c r="H213" s="838"/>
      <c r="I213" s="836"/>
      <c r="J213" s="839"/>
      <c r="K213" s="840"/>
      <c r="L213" s="841"/>
      <c r="M213" s="841"/>
      <c r="N213" s="842"/>
      <c r="O213" s="832"/>
      <c r="P213" s="843"/>
      <c r="Q213" s="832"/>
      <c r="R213" s="843"/>
      <c r="S213" s="843"/>
      <c r="T213" s="843"/>
      <c r="U213" s="832"/>
      <c r="V213" s="843"/>
      <c r="W213" s="832"/>
      <c r="X213" s="832"/>
      <c r="Y213" s="832"/>
      <c r="Z213" s="832"/>
      <c r="AA213" s="832"/>
      <c r="AB213" s="832"/>
      <c r="AC213" s="832"/>
      <c r="AD213" s="844"/>
      <c r="AE213" s="843"/>
      <c r="AF213" s="843"/>
      <c r="AG213" s="844"/>
      <c r="AH213" s="844"/>
      <c r="AI213" s="843"/>
      <c r="AJ213" s="834"/>
      <c r="AK213" s="832"/>
      <c r="AL213" s="832"/>
      <c r="AM213" s="832"/>
      <c r="AN213" s="832"/>
      <c r="AO213" s="832"/>
      <c r="AP213" s="832"/>
      <c r="AQ213" s="832"/>
      <c r="AR213" s="832"/>
      <c r="AS213" s="832"/>
      <c r="AT213" s="832"/>
      <c r="AU213" s="832"/>
      <c r="AV213" s="832"/>
      <c r="AW213" s="832"/>
      <c r="AX213" s="832"/>
      <c r="AY213" s="832"/>
      <c r="AZ213" s="832"/>
      <c r="BA213" s="832"/>
      <c r="BB213" s="832"/>
      <c r="BC213" s="832"/>
      <c r="BD213" s="832"/>
      <c r="BE213" s="832"/>
      <c r="BF213" s="832"/>
      <c r="BG213" s="832"/>
    </row>
    <row r="214" ht="15.75" customHeight="1">
      <c r="A214" s="832"/>
      <c r="B214" s="833"/>
      <c r="C214" s="833"/>
      <c r="D214" s="834"/>
      <c r="E214" s="835"/>
      <c r="F214" s="836"/>
      <c r="G214" s="837"/>
      <c r="H214" s="838"/>
      <c r="I214" s="836"/>
      <c r="J214" s="839"/>
      <c r="K214" s="840"/>
      <c r="L214" s="841"/>
      <c r="M214" s="841"/>
      <c r="N214" s="842"/>
      <c r="O214" s="832"/>
      <c r="P214" s="843"/>
      <c r="Q214" s="832"/>
      <c r="R214" s="843"/>
      <c r="S214" s="843"/>
      <c r="T214" s="843"/>
      <c r="U214" s="832"/>
      <c r="V214" s="843"/>
      <c r="W214" s="832"/>
      <c r="X214" s="832"/>
      <c r="Y214" s="832"/>
      <c r="Z214" s="832"/>
      <c r="AA214" s="832"/>
      <c r="AB214" s="832"/>
      <c r="AC214" s="832"/>
      <c r="AD214" s="844"/>
      <c r="AE214" s="843"/>
      <c r="AF214" s="843"/>
      <c r="AG214" s="844"/>
      <c r="AH214" s="844"/>
      <c r="AI214" s="843"/>
      <c r="AJ214" s="834"/>
      <c r="AK214" s="832"/>
      <c r="AL214" s="832"/>
      <c r="AM214" s="832"/>
      <c r="AN214" s="832"/>
      <c r="AO214" s="832"/>
      <c r="AP214" s="832"/>
      <c r="AQ214" s="832"/>
      <c r="AR214" s="832"/>
      <c r="AS214" s="832"/>
      <c r="AT214" s="832"/>
      <c r="AU214" s="832"/>
      <c r="AV214" s="832"/>
      <c r="AW214" s="832"/>
      <c r="AX214" s="832"/>
      <c r="AY214" s="832"/>
      <c r="AZ214" s="832"/>
      <c r="BA214" s="832"/>
      <c r="BB214" s="832"/>
      <c r="BC214" s="832"/>
      <c r="BD214" s="832"/>
      <c r="BE214" s="832"/>
      <c r="BF214" s="832"/>
      <c r="BG214" s="832"/>
    </row>
    <row r="215" ht="15.75" customHeight="1">
      <c r="A215" s="832"/>
      <c r="B215" s="833"/>
      <c r="C215" s="833"/>
      <c r="D215" s="834"/>
      <c r="E215" s="835"/>
      <c r="F215" s="836"/>
      <c r="G215" s="837"/>
      <c r="H215" s="838"/>
      <c r="I215" s="836"/>
      <c r="J215" s="839"/>
      <c r="K215" s="840"/>
      <c r="L215" s="841"/>
      <c r="M215" s="841"/>
      <c r="N215" s="842"/>
      <c r="O215" s="832"/>
      <c r="P215" s="843"/>
      <c r="Q215" s="832"/>
      <c r="R215" s="843"/>
      <c r="S215" s="843"/>
      <c r="T215" s="843"/>
      <c r="U215" s="832"/>
      <c r="V215" s="843"/>
      <c r="W215" s="832"/>
      <c r="X215" s="832"/>
      <c r="Y215" s="832"/>
      <c r="Z215" s="832"/>
      <c r="AA215" s="832"/>
      <c r="AB215" s="832"/>
      <c r="AC215" s="832"/>
      <c r="AD215" s="844"/>
      <c r="AE215" s="843"/>
      <c r="AF215" s="843"/>
      <c r="AG215" s="844"/>
      <c r="AH215" s="844"/>
      <c r="AI215" s="843"/>
      <c r="AJ215" s="834"/>
      <c r="AK215" s="832"/>
      <c r="AL215" s="832"/>
      <c r="AM215" s="832"/>
      <c r="AN215" s="832"/>
      <c r="AO215" s="832"/>
      <c r="AP215" s="832"/>
      <c r="AQ215" s="832"/>
      <c r="AR215" s="832"/>
      <c r="AS215" s="832"/>
      <c r="AT215" s="832"/>
      <c r="AU215" s="832"/>
      <c r="AV215" s="832"/>
      <c r="AW215" s="832"/>
      <c r="AX215" s="832"/>
      <c r="AY215" s="832"/>
      <c r="AZ215" s="832"/>
      <c r="BA215" s="832"/>
      <c r="BB215" s="832"/>
      <c r="BC215" s="832"/>
      <c r="BD215" s="832"/>
      <c r="BE215" s="832"/>
      <c r="BF215" s="832"/>
      <c r="BG215" s="832"/>
    </row>
    <row r="216" ht="15.75" customHeight="1">
      <c r="A216" s="832"/>
      <c r="B216" s="833"/>
      <c r="C216" s="833"/>
      <c r="D216" s="834"/>
      <c r="E216" s="835"/>
      <c r="F216" s="836"/>
      <c r="G216" s="837"/>
      <c r="H216" s="838"/>
      <c r="I216" s="836"/>
      <c r="J216" s="839"/>
      <c r="K216" s="840"/>
      <c r="L216" s="841"/>
      <c r="M216" s="841"/>
      <c r="N216" s="842"/>
      <c r="O216" s="832"/>
      <c r="P216" s="843"/>
      <c r="Q216" s="832"/>
      <c r="R216" s="843"/>
      <c r="S216" s="843"/>
      <c r="T216" s="843"/>
      <c r="U216" s="832"/>
      <c r="V216" s="843"/>
      <c r="W216" s="832"/>
      <c r="X216" s="832"/>
      <c r="Y216" s="832"/>
      <c r="Z216" s="832"/>
      <c r="AA216" s="832"/>
      <c r="AB216" s="832"/>
      <c r="AC216" s="832"/>
      <c r="AD216" s="844"/>
      <c r="AE216" s="843"/>
      <c r="AF216" s="843"/>
      <c r="AG216" s="844"/>
      <c r="AH216" s="844"/>
      <c r="AI216" s="843"/>
      <c r="AJ216" s="834"/>
      <c r="AK216" s="832"/>
      <c r="AL216" s="832"/>
      <c r="AM216" s="832"/>
      <c r="AN216" s="832"/>
      <c r="AO216" s="832"/>
      <c r="AP216" s="832"/>
      <c r="AQ216" s="832"/>
      <c r="AR216" s="832"/>
      <c r="AS216" s="832"/>
      <c r="AT216" s="832"/>
      <c r="AU216" s="832"/>
      <c r="AV216" s="832"/>
      <c r="AW216" s="832"/>
      <c r="AX216" s="832"/>
      <c r="AY216" s="832"/>
      <c r="AZ216" s="832"/>
      <c r="BA216" s="832"/>
      <c r="BB216" s="832"/>
      <c r="BC216" s="832"/>
      <c r="BD216" s="832"/>
      <c r="BE216" s="832"/>
      <c r="BF216" s="832"/>
      <c r="BG216" s="832"/>
    </row>
    <row r="217" ht="15.75" customHeight="1">
      <c r="A217" s="832"/>
      <c r="B217" s="833"/>
      <c r="C217" s="833"/>
      <c r="D217" s="834"/>
      <c r="E217" s="835"/>
      <c r="F217" s="836"/>
      <c r="G217" s="837"/>
      <c r="H217" s="838"/>
      <c r="I217" s="836"/>
      <c r="J217" s="839"/>
      <c r="K217" s="840"/>
      <c r="L217" s="841"/>
      <c r="M217" s="841"/>
      <c r="N217" s="842"/>
      <c r="O217" s="832"/>
      <c r="P217" s="843"/>
      <c r="Q217" s="832"/>
      <c r="R217" s="843"/>
      <c r="S217" s="843"/>
      <c r="T217" s="843"/>
      <c r="U217" s="832"/>
      <c r="V217" s="843"/>
      <c r="W217" s="832"/>
      <c r="X217" s="832"/>
      <c r="Y217" s="832"/>
      <c r="Z217" s="832"/>
      <c r="AA217" s="832"/>
      <c r="AB217" s="832"/>
      <c r="AC217" s="832"/>
      <c r="AD217" s="844"/>
      <c r="AE217" s="843"/>
      <c r="AF217" s="843"/>
      <c r="AG217" s="844"/>
      <c r="AH217" s="844"/>
      <c r="AI217" s="843"/>
      <c r="AJ217" s="834"/>
      <c r="AK217" s="832"/>
      <c r="AL217" s="832"/>
      <c r="AM217" s="832"/>
      <c r="AN217" s="832"/>
      <c r="AO217" s="832"/>
      <c r="AP217" s="832"/>
      <c r="AQ217" s="832"/>
      <c r="AR217" s="832"/>
      <c r="AS217" s="832"/>
      <c r="AT217" s="832"/>
      <c r="AU217" s="832"/>
      <c r="AV217" s="832"/>
      <c r="AW217" s="832"/>
      <c r="AX217" s="832"/>
      <c r="AY217" s="832"/>
      <c r="AZ217" s="832"/>
      <c r="BA217" s="832"/>
      <c r="BB217" s="832"/>
      <c r="BC217" s="832"/>
      <c r="BD217" s="832"/>
      <c r="BE217" s="832"/>
      <c r="BF217" s="832"/>
      <c r="BG217" s="832"/>
    </row>
    <row r="218" ht="15.75" customHeight="1">
      <c r="A218" s="832"/>
      <c r="B218" s="833"/>
      <c r="C218" s="833"/>
      <c r="D218" s="834"/>
      <c r="E218" s="835"/>
      <c r="F218" s="836"/>
      <c r="G218" s="837"/>
      <c r="H218" s="838"/>
      <c r="I218" s="836"/>
      <c r="J218" s="839"/>
      <c r="K218" s="840"/>
      <c r="L218" s="841"/>
      <c r="M218" s="841"/>
      <c r="N218" s="842"/>
      <c r="O218" s="832"/>
      <c r="P218" s="843"/>
      <c r="Q218" s="832"/>
      <c r="R218" s="843"/>
      <c r="S218" s="843"/>
      <c r="T218" s="843"/>
      <c r="U218" s="832"/>
      <c r="V218" s="843"/>
      <c r="W218" s="832"/>
      <c r="X218" s="832"/>
      <c r="Y218" s="832"/>
      <c r="Z218" s="832"/>
      <c r="AA218" s="832"/>
      <c r="AB218" s="832"/>
      <c r="AC218" s="832"/>
      <c r="AD218" s="844"/>
      <c r="AE218" s="843"/>
      <c r="AF218" s="843"/>
      <c r="AG218" s="844"/>
      <c r="AH218" s="844"/>
      <c r="AI218" s="843"/>
      <c r="AJ218" s="834"/>
      <c r="AK218" s="832"/>
      <c r="AL218" s="832"/>
      <c r="AM218" s="832"/>
      <c r="AN218" s="832"/>
      <c r="AO218" s="832"/>
      <c r="AP218" s="832"/>
      <c r="AQ218" s="832"/>
      <c r="AR218" s="832"/>
      <c r="AS218" s="832"/>
      <c r="AT218" s="832"/>
      <c r="AU218" s="832"/>
      <c r="AV218" s="832"/>
      <c r="AW218" s="832"/>
      <c r="AX218" s="832"/>
      <c r="AY218" s="832"/>
      <c r="AZ218" s="832"/>
      <c r="BA218" s="832"/>
      <c r="BB218" s="832"/>
      <c r="BC218" s="832"/>
      <c r="BD218" s="832"/>
      <c r="BE218" s="832"/>
      <c r="BF218" s="832"/>
      <c r="BG218" s="832"/>
    </row>
    <row r="219" ht="15.75" customHeight="1">
      <c r="A219" s="832"/>
      <c r="B219" s="833"/>
      <c r="C219" s="833"/>
      <c r="D219" s="834"/>
      <c r="E219" s="835"/>
      <c r="F219" s="836"/>
      <c r="G219" s="837"/>
      <c r="H219" s="838"/>
      <c r="I219" s="836"/>
      <c r="J219" s="839"/>
      <c r="K219" s="840"/>
      <c r="L219" s="841"/>
      <c r="M219" s="841"/>
      <c r="N219" s="842"/>
      <c r="O219" s="832"/>
      <c r="P219" s="843"/>
      <c r="Q219" s="832"/>
      <c r="R219" s="843"/>
      <c r="S219" s="843"/>
      <c r="T219" s="843"/>
      <c r="U219" s="832"/>
      <c r="V219" s="843"/>
      <c r="W219" s="832"/>
      <c r="X219" s="832"/>
      <c r="Y219" s="832"/>
      <c r="Z219" s="832"/>
      <c r="AA219" s="832"/>
      <c r="AB219" s="832"/>
      <c r="AC219" s="832"/>
      <c r="AD219" s="844"/>
      <c r="AE219" s="843"/>
      <c r="AF219" s="843"/>
      <c r="AG219" s="844"/>
      <c r="AH219" s="844"/>
      <c r="AI219" s="843"/>
      <c r="AJ219" s="834"/>
      <c r="AK219" s="832"/>
      <c r="AL219" s="832"/>
      <c r="AM219" s="832"/>
      <c r="AN219" s="832"/>
      <c r="AO219" s="832"/>
      <c r="AP219" s="832"/>
      <c r="AQ219" s="832"/>
      <c r="AR219" s="832"/>
      <c r="AS219" s="832"/>
      <c r="AT219" s="832"/>
      <c r="AU219" s="832"/>
      <c r="AV219" s="832"/>
      <c r="AW219" s="832"/>
      <c r="AX219" s="832"/>
      <c r="AY219" s="832"/>
      <c r="AZ219" s="832"/>
      <c r="BA219" s="832"/>
      <c r="BB219" s="832"/>
      <c r="BC219" s="832"/>
      <c r="BD219" s="832"/>
      <c r="BE219" s="832"/>
      <c r="BF219" s="832"/>
      <c r="BG219" s="832"/>
    </row>
    <row r="220" ht="15.75" customHeight="1">
      <c r="A220" s="832"/>
      <c r="B220" s="833"/>
      <c r="C220" s="833"/>
      <c r="D220" s="834"/>
      <c r="E220" s="835"/>
      <c r="F220" s="836"/>
      <c r="G220" s="837"/>
      <c r="H220" s="838"/>
      <c r="I220" s="836"/>
      <c r="J220" s="839"/>
      <c r="K220" s="840"/>
      <c r="L220" s="841"/>
      <c r="M220" s="841"/>
      <c r="N220" s="842"/>
      <c r="O220" s="832"/>
      <c r="P220" s="843"/>
      <c r="Q220" s="832"/>
      <c r="R220" s="843"/>
      <c r="S220" s="843"/>
      <c r="T220" s="843"/>
      <c r="U220" s="832"/>
      <c r="V220" s="843"/>
      <c r="W220" s="832"/>
      <c r="X220" s="832"/>
      <c r="Y220" s="832"/>
      <c r="Z220" s="832"/>
      <c r="AA220" s="832"/>
      <c r="AB220" s="832"/>
      <c r="AC220" s="832"/>
      <c r="AD220" s="844"/>
      <c r="AE220" s="843"/>
      <c r="AF220" s="843"/>
      <c r="AG220" s="844"/>
      <c r="AH220" s="844"/>
      <c r="AI220" s="843"/>
      <c r="AJ220" s="834"/>
      <c r="AK220" s="832"/>
      <c r="AL220" s="832"/>
      <c r="AM220" s="832"/>
      <c r="AN220" s="832"/>
      <c r="AO220" s="832"/>
      <c r="AP220" s="832"/>
      <c r="AQ220" s="832"/>
      <c r="AR220" s="832"/>
      <c r="AS220" s="832"/>
      <c r="AT220" s="832"/>
      <c r="AU220" s="832"/>
      <c r="AV220" s="832"/>
      <c r="AW220" s="832"/>
      <c r="AX220" s="832"/>
      <c r="AY220" s="832"/>
      <c r="AZ220" s="832"/>
      <c r="BA220" s="832"/>
      <c r="BB220" s="832"/>
      <c r="BC220" s="832"/>
      <c r="BD220" s="832"/>
      <c r="BE220" s="832"/>
      <c r="BF220" s="832"/>
      <c r="BG220" s="832"/>
    </row>
    <row r="221" ht="15.75" customHeight="1">
      <c r="A221" s="832"/>
      <c r="B221" s="833"/>
      <c r="C221" s="833"/>
      <c r="D221" s="834"/>
      <c r="E221" s="835"/>
      <c r="F221" s="836"/>
      <c r="G221" s="837"/>
      <c r="H221" s="838"/>
      <c r="I221" s="836"/>
      <c r="J221" s="839"/>
      <c r="K221" s="840"/>
      <c r="L221" s="841"/>
      <c r="M221" s="841"/>
      <c r="N221" s="842"/>
      <c r="O221" s="832"/>
      <c r="P221" s="843"/>
      <c r="Q221" s="832"/>
      <c r="R221" s="843"/>
      <c r="S221" s="843"/>
      <c r="T221" s="843"/>
      <c r="U221" s="832"/>
      <c r="V221" s="843"/>
      <c r="W221" s="832"/>
      <c r="X221" s="832"/>
      <c r="Y221" s="832"/>
      <c r="Z221" s="832"/>
      <c r="AA221" s="832"/>
      <c r="AB221" s="832"/>
      <c r="AC221" s="832"/>
      <c r="AD221" s="844"/>
      <c r="AE221" s="843"/>
      <c r="AF221" s="843"/>
      <c r="AG221" s="844"/>
      <c r="AH221" s="844"/>
      <c r="AI221" s="843"/>
      <c r="AJ221" s="834"/>
      <c r="AK221" s="832"/>
      <c r="AL221" s="832"/>
      <c r="AM221" s="832"/>
      <c r="AN221" s="832"/>
      <c r="AO221" s="832"/>
      <c r="AP221" s="832"/>
      <c r="AQ221" s="832"/>
      <c r="AR221" s="832"/>
      <c r="AS221" s="832"/>
      <c r="AT221" s="832"/>
      <c r="AU221" s="832"/>
      <c r="AV221" s="832"/>
      <c r="AW221" s="832"/>
      <c r="AX221" s="832"/>
      <c r="AY221" s="832"/>
      <c r="AZ221" s="832"/>
      <c r="BA221" s="832"/>
      <c r="BB221" s="832"/>
      <c r="BC221" s="832"/>
      <c r="BD221" s="832"/>
      <c r="BE221" s="832"/>
      <c r="BF221" s="832"/>
      <c r="BG221" s="832"/>
    </row>
    <row r="222" ht="15.75" customHeight="1">
      <c r="A222" s="832"/>
      <c r="B222" s="833"/>
      <c r="C222" s="833"/>
      <c r="D222" s="834"/>
      <c r="E222" s="835"/>
      <c r="F222" s="836"/>
      <c r="G222" s="837"/>
      <c r="H222" s="838"/>
      <c r="I222" s="836"/>
      <c r="J222" s="839"/>
      <c r="K222" s="840"/>
      <c r="L222" s="841"/>
      <c r="M222" s="841"/>
      <c r="N222" s="842"/>
      <c r="O222" s="832"/>
      <c r="P222" s="843"/>
      <c r="Q222" s="832"/>
      <c r="R222" s="843"/>
      <c r="S222" s="843"/>
      <c r="T222" s="843"/>
      <c r="U222" s="832"/>
      <c r="V222" s="843"/>
      <c r="W222" s="832"/>
      <c r="X222" s="832"/>
      <c r="Y222" s="832"/>
      <c r="Z222" s="832"/>
      <c r="AA222" s="832"/>
      <c r="AB222" s="832"/>
      <c r="AC222" s="832"/>
      <c r="AD222" s="844"/>
      <c r="AE222" s="843"/>
      <c r="AF222" s="843"/>
      <c r="AG222" s="844"/>
      <c r="AH222" s="844"/>
      <c r="AI222" s="843"/>
      <c r="AJ222" s="834"/>
      <c r="AK222" s="832"/>
      <c r="AL222" s="832"/>
      <c r="AM222" s="832"/>
      <c r="AN222" s="832"/>
      <c r="AO222" s="832"/>
      <c r="AP222" s="832"/>
      <c r="AQ222" s="832"/>
      <c r="AR222" s="832"/>
      <c r="AS222" s="832"/>
      <c r="AT222" s="832"/>
      <c r="AU222" s="832"/>
      <c r="AV222" s="832"/>
      <c r="AW222" s="832"/>
      <c r="AX222" s="832"/>
      <c r="AY222" s="832"/>
      <c r="AZ222" s="832"/>
      <c r="BA222" s="832"/>
      <c r="BB222" s="832"/>
      <c r="BC222" s="832"/>
      <c r="BD222" s="832"/>
      <c r="BE222" s="832"/>
      <c r="BF222" s="832"/>
      <c r="BG222" s="832"/>
    </row>
    <row r="223" ht="15.75" customHeight="1">
      <c r="A223" s="832"/>
      <c r="B223" s="833"/>
      <c r="C223" s="833"/>
      <c r="D223" s="834"/>
      <c r="E223" s="835"/>
      <c r="F223" s="836"/>
      <c r="G223" s="837"/>
      <c r="H223" s="838"/>
      <c r="I223" s="836"/>
      <c r="J223" s="839"/>
      <c r="K223" s="840"/>
      <c r="L223" s="841"/>
      <c r="M223" s="841"/>
      <c r="N223" s="842"/>
      <c r="O223" s="832"/>
      <c r="P223" s="843"/>
      <c r="Q223" s="832"/>
      <c r="R223" s="843"/>
      <c r="S223" s="843"/>
      <c r="T223" s="843"/>
      <c r="U223" s="832"/>
      <c r="V223" s="843"/>
      <c r="W223" s="832"/>
      <c r="X223" s="832"/>
      <c r="Y223" s="832"/>
      <c r="Z223" s="832"/>
      <c r="AA223" s="832"/>
      <c r="AB223" s="832"/>
      <c r="AC223" s="832"/>
      <c r="AD223" s="844"/>
      <c r="AE223" s="843"/>
      <c r="AF223" s="843"/>
      <c r="AG223" s="844"/>
      <c r="AH223" s="844"/>
      <c r="AI223" s="843"/>
      <c r="AJ223" s="834"/>
      <c r="AK223" s="832"/>
      <c r="AL223" s="832"/>
      <c r="AM223" s="832"/>
      <c r="AN223" s="832"/>
      <c r="AO223" s="832"/>
      <c r="AP223" s="832"/>
      <c r="AQ223" s="832"/>
      <c r="AR223" s="832"/>
      <c r="AS223" s="832"/>
      <c r="AT223" s="832"/>
      <c r="AU223" s="832"/>
      <c r="AV223" s="832"/>
      <c r="AW223" s="832"/>
      <c r="AX223" s="832"/>
      <c r="AY223" s="832"/>
      <c r="AZ223" s="832"/>
      <c r="BA223" s="832"/>
      <c r="BB223" s="832"/>
      <c r="BC223" s="832"/>
      <c r="BD223" s="832"/>
      <c r="BE223" s="832"/>
      <c r="BF223" s="832"/>
      <c r="BG223" s="832"/>
    </row>
    <row r="224" ht="15.75" customHeight="1">
      <c r="A224" s="832"/>
      <c r="B224" s="833"/>
      <c r="C224" s="833"/>
      <c r="D224" s="834"/>
      <c r="E224" s="835"/>
      <c r="F224" s="836"/>
      <c r="G224" s="837"/>
      <c r="H224" s="838"/>
      <c r="I224" s="836"/>
      <c r="J224" s="839"/>
      <c r="K224" s="840"/>
      <c r="L224" s="841"/>
      <c r="M224" s="841"/>
      <c r="N224" s="842"/>
      <c r="O224" s="832"/>
      <c r="P224" s="843"/>
      <c r="Q224" s="832"/>
      <c r="R224" s="843"/>
      <c r="S224" s="843"/>
      <c r="T224" s="843"/>
      <c r="U224" s="832"/>
      <c r="V224" s="843"/>
      <c r="W224" s="832"/>
      <c r="X224" s="832"/>
      <c r="Y224" s="832"/>
      <c r="Z224" s="832"/>
      <c r="AA224" s="832"/>
      <c r="AB224" s="832"/>
      <c r="AC224" s="832"/>
      <c r="AD224" s="844"/>
      <c r="AE224" s="843"/>
      <c r="AF224" s="843"/>
      <c r="AG224" s="844"/>
      <c r="AH224" s="844"/>
      <c r="AI224" s="843"/>
      <c r="AJ224" s="834"/>
      <c r="AK224" s="832"/>
      <c r="AL224" s="832"/>
      <c r="AM224" s="832"/>
      <c r="AN224" s="832"/>
      <c r="AO224" s="832"/>
      <c r="AP224" s="832"/>
      <c r="AQ224" s="832"/>
      <c r="AR224" s="832"/>
      <c r="AS224" s="832"/>
      <c r="AT224" s="832"/>
      <c r="AU224" s="832"/>
      <c r="AV224" s="832"/>
      <c r="AW224" s="832"/>
      <c r="AX224" s="832"/>
      <c r="AY224" s="832"/>
      <c r="AZ224" s="832"/>
      <c r="BA224" s="832"/>
      <c r="BB224" s="832"/>
      <c r="BC224" s="832"/>
      <c r="BD224" s="832"/>
      <c r="BE224" s="832"/>
      <c r="BF224" s="832"/>
      <c r="BG224" s="832"/>
    </row>
    <row r="225" ht="15.75" customHeight="1">
      <c r="A225" s="832"/>
      <c r="B225" s="833"/>
      <c r="C225" s="833"/>
      <c r="D225" s="834"/>
      <c r="E225" s="835"/>
      <c r="F225" s="836"/>
      <c r="G225" s="837"/>
      <c r="H225" s="838"/>
      <c r="I225" s="836"/>
      <c r="J225" s="839"/>
      <c r="K225" s="840"/>
      <c r="L225" s="841"/>
      <c r="M225" s="841"/>
      <c r="N225" s="842"/>
      <c r="O225" s="832"/>
      <c r="P225" s="843"/>
      <c r="Q225" s="832"/>
      <c r="R225" s="843"/>
      <c r="S225" s="843"/>
      <c r="T225" s="843"/>
      <c r="U225" s="832"/>
      <c r="V225" s="843"/>
      <c r="W225" s="832"/>
      <c r="X225" s="832"/>
      <c r="Y225" s="832"/>
      <c r="Z225" s="832"/>
      <c r="AA225" s="832"/>
      <c r="AB225" s="832"/>
      <c r="AC225" s="832"/>
      <c r="AD225" s="844"/>
      <c r="AE225" s="843"/>
      <c r="AF225" s="843"/>
      <c r="AG225" s="844"/>
      <c r="AH225" s="844"/>
      <c r="AI225" s="843"/>
      <c r="AJ225" s="834"/>
      <c r="AK225" s="832"/>
      <c r="AL225" s="832"/>
      <c r="AM225" s="832"/>
      <c r="AN225" s="832"/>
      <c r="AO225" s="832"/>
      <c r="AP225" s="832"/>
      <c r="AQ225" s="832"/>
      <c r="AR225" s="832"/>
      <c r="AS225" s="832"/>
      <c r="AT225" s="832"/>
      <c r="AU225" s="832"/>
      <c r="AV225" s="832"/>
      <c r="AW225" s="832"/>
      <c r="AX225" s="832"/>
      <c r="AY225" s="832"/>
      <c r="AZ225" s="832"/>
      <c r="BA225" s="832"/>
      <c r="BB225" s="832"/>
      <c r="BC225" s="832"/>
      <c r="BD225" s="832"/>
      <c r="BE225" s="832"/>
      <c r="BF225" s="832"/>
      <c r="BG225" s="832"/>
    </row>
    <row r="226" ht="15.75" customHeight="1">
      <c r="A226" s="832"/>
      <c r="B226" s="833"/>
      <c r="C226" s="833"/>
      <c r="D226" s="834"/>
      <c r="E226" s="835"/>
      <c r="F226" s="836"/>
      <c r="G226" s="837"/>
      <c r="H226" s="838"/>
      <c r="I226" s="836"/>
      <c r="J226" s="839"/>
      <c r="K226" s="840"/>
      <c r="L226" s="841"/>
      <c r="M226" s="841"/>
      <c r="N226" s="842"/>
      <c r="O226" s="832"/>
      <c r="P226" s="843"/>
      <c r="Q226" s="832"/>
      <c r="R226" s="843"/>
      <c r="S226" s="843"/>
      <c r="T226" s="843"/>
      <c r="U226" s="832"/>
      <c r="V226" s="843"/>
      <c r="W226" s="832"/>
      <c r="X226" s="832"/>
      <c r="Y226" s="832"/>
      <c r="Z226" s="832"/>
      <c r="AA226" s="832"/>
      <c r="AB226" s="832"/>
      <c r="AC226" s="832"/>
      <c r="AD226" s="844"/>
      <c r="AE226" s="843"/>
      <c r="AF226" s="843"/>
      <c r="AG226" s="844"/>
      <c r="AH226" s="844"/>
      <c r="AI226" s="843"/>
      <c r="AJ226" s="834"/>
      <c r="AK226" s="832"/>
      <c r="AL226" s="832"/>
      <c r="AM226" s="832"/>
      <c r="AN226" s="832"/>
      <c r="AO226" s="832"/>
      <c r="AP226" s="832"/>
      <c r="AQ226" s="832"/>
      <c r="AR226" s="832"/>
      <c r="AS226" s="832"/>
      <c r="AT226" s="832"/>
      <c r="AU226" s="832"/>
      <c r="AV226" s="832"/>
      <c r="AW226" s="832"/>
      <c r="AX226" s="832"/>
      <c r="AY226" s="832"/>
      <c r="AZ226" s="832"/>
      <c r="BA226" s="832"/>
      <c r="BB226" s="832"/>
      <c r="BC226" s="832"/>
      <c r="BD226" s="832"/>
      <c r="BE226" s="832"/>
      <c r="BF226" s="832"/>
      <c r="BG226" s="832"/>
    </row>
    <row r="227" ht="15.75" customHeight="1">
      <c r="A227" s="832"/>
      <c r="B227" s="833"/>
      <c r="C227" s="833"/>
      <c r="D227" s="834"/>
      <c r="E227" s="835"/>
      <c r="F227" s="836"/>
      <c r="G227" s="837"/>
      <c r="H227" s="838"/>
      <c r="I227" s="836"/>
      <c r="J227" s="839"/>
      <c r="K227" s="840"/>
      <c r="L227" s="841"/>
      <c r="M227" s="841"/>
      <c r="N227" s="842"/>
      <c r="O227" s="832"/>
      <c r="P227" s="843"/>
      <c r="Q227" s="832"/>
      <c r="R227" s="843"/>
      <c r="S227" s="843"/>
      <c r="T227" s="843"/>
      <c r="U227" s="832"/>
      <c r="V227" s="843"/>
      <c r="W227" s="832"/>
      <c r="X227" s="832"/>
      <c r="Y227" s="832"/>
      <c r="Z227" s="832"/>
      <c r="AA227" s="832"/>
      <c r="AB227" s="832"/>
      <c r="AC227" s="832"/>
      <c r="AD227" s="844"/>
      <c r="AE227" s="843"/>
      <c r="AF227" s="843"/>
      <c r="AG227" s="844"/>
      <c r="AH227" s="844"/>
      <c r="AI227" s="843"/>
      <c r="AJ227" s="834"/>
      <c r="AK227" s="832"/>
      <c r="AL227" s="832"/>
      <c r="AM227" s="832"/>
      <c r="AN227" s="832"/>
      <c r="AO227" s="832"/>
      <c r="AP227" s="832"/>
      <c r="AQ227" s="832"/>
      <c r="AR227" s="832"/>
      <c r="AS227" s="832"/>
      <c r="AT227" s="832"/>
      <c r="AU227" s="832"/>
      <c r="AV227" s="832"/>
      <c r="AW227" s="832"/>
      <c r="AX227" s="832"/>
      <c r="AY227" s="832"/>
      <c r="AZ227" s="832"/>
      <c r="BA227" s="832"/>
      <c r="BB227" s="832"/>
      <c r="BC227" s="832"/>
      <c r="BD227" s="832"/>
      <c r="BE227" s="832"/>
      <c r="BF227" s="832"/>
      <c r="BG227" s="832"/>
    </row>
    <row r="228" ht="15.75" customHeight="1">
      <c r="A228" s="832"/>
      <c r="B228" s="833"/>
      <c r="C228" s="833"/>
      <c r="D228" s="834"/>
      <c r="E228" s="835"/>
      <c r="F228" s="836"/>
      <c r="G228" s="837"/>
      <c r="H228" s="838"/>
      <c r="I228" s="836"/>
      <c r="J228" s="839"/>
      <c r="K228" s="840"/>
      <c r="L228" s="841"/>
      <c r="M228" s="841"/>
      <c r="N228" s="842"/>
      <c r="O228" s="832"/>
      <c r="P228" s="843"/>
      <c r="Q228" s="832"/>
      <c r="R228" s="843"/>
      <c r="S228" s="843"/>
      <c r="T228" s="843"/>
      <c r="U228" s="832"/>
      <c r="V228" s="843"/>
      <c r="W228" s="832"/>
      <c r="X228" s="832"/>
      <c r="Y228" s="832"/>
      <c r="Z228" s="832"/>
      <c r="AA228" s="832"/>
      <c r="AB228" s="832"/>
      <c r="AC228" s="832"/>
      <c r="AD228" s="844"/>
      <c r="AE228" s="843"/>
      <c r="AF228" s="843"/>
      <c r="AG228" s="844"/>
      <c r="AH228" s="844"/>
      <c r="AI228" s="843"/>
      <c r="AJ228" s="834"/>
      <c r="AK228" s="832"/>
      <c r="AL228" s="832"/>
      <c r="AM228" s="832"/>
      <c r="AN228" s="832"/>
      <c r="AO228" s="832"/>
      <c r="AP228" s="832"/>
      <c r="AQ228" s="832"/>
      <c r="AR228" s="832"/>
      <c r="AS228" s="832"/>
      <c r="AT228" s="832"/>
      <c r="AU228" s="832"/>
      <c r="AV228" s="832"/>
      <c r="AW228" s="832"/>
      <c r="AX228" s="832"/>
      <c r="AY228" s="832"/>
      <c r="AZ228" s="832"/>
      <c r="BA228" s="832"/>
      <c r="BB228" s="832"/>
      <c r="BC228" s="832"/>
      <c r="BD228" s="832"/>
      <c r="BE228" s="832"/>
      <c r="BF228" s="832"/>
      <c r="BG228" s="832"/>
    </row>
    <row r="229" ht="15.75" customHeight="1">
      <c r="A229" s="832"/>
      <c r="B229" s="833"/>
      <c r="C229" s="833"/>
      <c r="D229" s="834"/>
      <c r="E229" s="835"/>
      <c r="F229" s="836"/>
      <c r="G229" s="837"/>
      <c r="H229" s="838"/>
      <c r="I229" s="836"/>
      <c r="J229" s="839"/>
      <c r="K229" s="840"/>
      <c r="L229" s="841"/>
      <c r="M229" s="841"/>
      <c r="N229" s="842"/>
      <c r="O229" s="832"/>
      <c r="P229" s="843"/>
      <c r="Q229" s="832"/>
      <c r="R229" s="843"/>
      <c r="S229" s="843"/>
      <c r="T229" s="843"/>
      <c r="U229" s="832"/>
      <c r="V229" s="843"/>
      <c r="W229" s="832"/>
      <c r="X229" s="832"/>
      <c r="Y229" s="832"/>
      <c r="Z229" s="832"/>
      <c r="AA229" s="832"/>
      <c r="AB229" s="832"/>
      <c r="AC229" s="832"/>
      <c r="AD229" s="844"/>
      <c r="AE229" s="843"/>
      <c r="AF229" s="843"/>
      <c r="AG229" s="844"/>
      <c r="AH229" s="844"/>
      <c r="AI229" s="843"/>
      <c r="AJ229" s="834"/>
      <c r="AK229" s="832"/>
      <c r="AL229" s="832"/>
      <c r="AM229" s="832"/>
      <c r="AN229" s="832"/>
      <c r="AO229" s="832"/>
      <c r="AP229" s="832"/>
      <c r="AQ229" s="832"/>
      <c r="AR229" s="832"/>
      <c r="AS229" s="832"/>
      <c r="AT229" s="832"/>
      <c r="AU229" s="832"/>
      <c r="AV229" s="832"/>
      <c r="AW229" s="832"/>
      <c r="AX229" s="832"/>
      <c r="AY229" s="832"/>
      <c r="AZ229" s="832"/>
      <c r="BA229" s="832"/>
      <c r="BB229" s="832"/>
      <c r="BC229" s="832"/>
      <c r="BD229" s="832"/>
      <c r="BE229" s="832"/>
      <c r="BF229" s="832"/>
      <c r="BG229" s="832"/>
    </row>
    <row r="230" ht="15.75" customHeight="1">
      <c r="A230" s="832"/>
      <c r="B230" s="833"/>
      <c r="C230" s="833"/>
      <c r="D230" s="834"/>
      <c r="E230" s="835"/>
      <c r="F230" s="836"/>
      <c r="G230" s="837"/>
      <c r="H230" s="838"/>
      <c r="I230" s="836"/>
      <c r="J230" s="839"/>
      <c r="K230" s="840"/>
      <c r="L230" s="841"/>
      <c r="M230" s="841"/>
      <c r="N230" s="842"/>
      <c r="O230" s="832"/>
      <c r="P230" s="843"/>
      <c r="Q230" s="832"/>
      <c r="R230" s="843"/>
      <c r="S230" s="843"/>
      <c r="T230" s="843"/>
      <c r="U230" s="832"/>
      <c r="V230" s="843"/>
      <c r="W230" s="832"/>
      <c r="X230" s="832"/>
      <c r="Y230" s="832"/>
      <c r="Z230" s="832"/>
      <c r="AA230" s="832"/>
      <c r="AB230" s="832"/>
      <c r="AC230" s="832"/>
      <c r="AD230" s="844"/>
      <c r="AE230" s="843"/>
      <c r="AF230" s="843"/>
      <c r="AG230" s="844"/>
      <c r="AH230" s="844"/>
      <c r="AI230" s="843"/>
      <c r="AJ230" s="834"/>
      <c r="AK230" s="832"/>
      <c r="AL230" s="832"/>
      <c r="AM230" s="832"/>
      <c r="AN230" s="832"/>
      <c r="AO230" s="832"/>
      <c r="AP230" s="832"/>
      <c r="AQ230" s="832"/>
      <c r="AR230" s="832"/>
      <c r="AS230" s="832"/>
      <c r="AT230" s="832"/>
      <c r="AU230" s="832"/>
      <c r="AV230" s="832"/>
      <c r="AW230" s="832"/>
      <c r="AX230" s="832"/>
      <c r="AY230" s="832"/>
      <c r="AZ230" s="832"/>
      <c r="BA230" s="832"/>
      <c r="BB230" s="832"/>
      <c r="BC230" s="832"/>
      <c r="BD230" s="832"/>
      <c r="BE230" s="832"/>
      <c r="BF230" s="832"/>
      <c r="BG230" s="832"/>
    </row>
    <row r="231" ht="15.75" customHeight="1">
      <c r="A231" s="832"/>
      <c r="B231" s="833"/>
      <c r="C231" s="833"/>
      <c r="D231" s="834"/>
      <c r="E231" s="835"/>
      <c r="F231" s="836"/>
      <c r="G231" s="837"/>
      <c r="H231" s="838"/>
      <c r="I231" s="836"/>
      <c r="J231" s="839"/>
      <c r="K231" s="840"/>
      <c r="L231" s="841"/>
      <c r="M231" s="841"/>
      <c r="N231" s="842"/>
      <c r="O231" s="832"/>
      <c r="P231" s="843"/>
      <c r="Q231" s="832"/>
      <c r="R231" s="843"/>
      <c r="S231" s="843"/>
      <c r="T231" s="843"/>
      <c r="U231" s="832"/>
      <c r="V231" s="843"/>
      <c r="W231" s="832"/>
      <c r="X231" s="832"/>
      <c r="Y231" s="832"/>
      <c r="Z231" s="832"/>
      <c r="AA231" s="832"/>
      <c r="AB231" s="832"/>
      <c r="AC231" s="832"/>
      <c r="AD231" s="844"/>
      <c r="AE231" s="843"/>
      <c r="AF231" s="843"/>
      <c r="AG231" s="844"/>
      <c r="AH231" s="844"/>
      <c r="AI231" s="843"/>
      <c r="AJ231" s="834"/>
      <c r="AK231" s="832"/>
      <c r="AL231" s="832"/>
      <c r="AM231" s="832"/>
      <c r="AN231" s="832"/>
      <c r="AO231" s="832"/>
      <c r="AP231" s="832"/>
      <c r="AQ231" s="832"/>
      <c r="AR231" s="832"/>
      <c r="AS231" s="832"/>
      <c r="AT231" s="832"/>
      <c r="AU231" s="832"/>
      <c r="AV231" s="832"/>
      <c r="AW231" s="832"/>
      <c r="AX231" s="832"/>
      <c r="AY231" s="832"/>
      <c r="AZ231" s="832"/>
      <c r="BA231" s="832"/>
      <c r="BB231" s="832"/>
      <c r="BC231" s="832"/>
      <c r="BD231" s="832"/>
      <c r="BE231" s="832"/>
      <c r="BF231" s="832"/>
      <c r="BG231" s="832"/>
    </row>
    <row r="232" ht="15.75" customHeight="1">
      <c r="A232" s="832"/>
      <c r="B232" s="833"/>
      <c r="C232" s="833"/>
      <c r="D232" s="834"/>
      <c r="E232" s="835"/>
      <c r="F232" s="836"/>
      <c r="G232" s="837"/>
      <c r="H232" s="838"/>
      <c r="I232" s="836"/>
      <c r="J232" s="839"/>
      <c r="K232" s="840"/>
      <c r="L232" s="841"/>
      <c r="M232" s="841"/>
      <c r="N232" s="842"/>
      <c r="O232" s="832"/>
      <c r="P232" s="843"/>
      <c r="Q232" s="832"/>
      <c r="R232" s="843"/>
      <c r="S232" s="843"/>
      <c r="T232" s="843"/>
      <c r="U232" s="832"/>
      <c r="V232" s="843"/>
      <c r="W232" s="832"/>
      <c r="X232" s="832"/>
      <c r="Y232" s="832"/>
      <c r="Z232" s="832"/>
      <c r="AA232" s="832"/>
      <c r="AB232" s="832"/>
      <c r="AC232" s="832"/>
      <c r="AD232" s="844"/>
      <c r="AE232" s="843"/>
      <c r="AF232" s="843"/>
      <c r="AG232" s="844"/>
      <c r="AH232" s="844"/>
      <c r="AI232" s="843"/>
      <c r="AJ232" s="834"/>
      <c r="AK232" s="832"/>
      <c r="AL232" s="832"/>
      <c r="AM232" s="832"/>
      <c r="AN232" s="832"/>
      <c r="AO232" s="832"/>
      <c r="AP232" s="832"/>
      <c r="AQ232" s="832"/>
      <c r="AR232" s="832"/>
      <c r="AS232" s="832"/>
      <c r="AT232" s="832"/>
      <c r="AU232" s="832"/>
      <c r="AV232" s="832"/>
      <c r="AW232" s="832"/>
      <c r="AX232" s="832"/>
      <c r="AY232" s="832"/>
      <c r="AZ232" s="832"/>
      <c r="BA232" s="832"/>
      <c r="BB232" s="832"/>
      <c r="BC232" s="832"/>
      <c r="BD232" s="832"/>
      <c r="BE232" s="832"/>
      <c r="BF232" s="832"/>
      <c r="BG232" s="832"/>
    </row>
    <row r="233" ht="15.75" customHeight="1">
      <c r="A233" s="832"/>
      <c r="B233" s="833"/>
      <c r="C233" s="833"/>
      <c r="D233" s="834"/>
      <c r="E233" s="835"/>
      <c r="F233" s="836"/>
      <c r="G233" s="837"/>
      <c r="H233" s="838"/>
      <c r="I233" s="836"/>
      <c r="J233" s="839"/>
      <c r="K233" s="840"/>
      <c r="L233" s="841"/>
      <c r="M233" s="841"/>
      <c r="N233" s="842"/>
      <c r="O233" s="832"/>
      <c r="P233" s="843"/>
      <c r="Q233" s="832"/>
      <c r="R233" s="843"/>
      <c r="S233" s="843"/>
      <c r="T233" s="843"/>
      <c r="U233" s="832"/>
      <c r="V233" s="843"/>
      <c r="W233" s="832"/>
      <c r="X233" s="832"/>
      <c r="Y233" s="832"/>
      <c r="Z233" s="832"/>
      <c r="AA233" s="832"/>
      <c r="AB233" s="832"/>
      <c r="AC233" s="832"/>
      <c r="AD233" s="844"/>
      <c r="AE233" s="843"/>
      <c r="AF233" s="843"/>
      <c r="AG233" s="844"/>
      <c r="AH233" s="844"/>
      <c r="AI233" s="843"/>
      <c r="AJ233" s="834"/>
      <c r="AK233" s="832"/>
      <c r="AL233" s="832"/>
      <c r="AM233" s="832"/>
      <c r="AN233" s="832"/>
      <c r="AO233" s="832"/>
      <c r="AP233" s="832"/>
      <c r="AQ233" s="832"/>
      <c r="AR233" s="832"/>
      <c r="AS233" s="832"/>
      <c r="AT233" s="832"/>
      <c r="AU233" s="832"/>
      <c r="AV233" s="832"/>
      <c r="AW233" s="832"/>
      <c r="AX233" s="832"/>
      <c r="AY233" s="832"/>
      <c r="AZ233" s="832"/>
      <c r="BA233" s="832"/>
      <c r="BB233" s="832"/>
      <c r="BC233" s="832"/>
      <c r="BD233" s="832"/>
      <c r="BE233" s="832"/>
      <c r="BF233" s="832"/>
      <c r="BG233" s="832"/>
    </row>
    <row r="234" ht="15.75" customHeight="1">
      <c r="A234" s="832"/>
      <c r="B234" s="833"/>
      <c r="C234" s="833"/>
      <c r="D234" s="834"/>
      <c r="E234" s="835"/>
      <c r="F234" s="836"/>
      <c r="G234" s="837"/>
      <c r="H234" s="838"/>
      <c r="I234" s="836"/>
      <c r="J234" s="839"/>
      <c r="K234" s="840"/>
      <c r="L234" s="841"/>
      <c r="M234" s="841"/>
      <c r="N234" s="842"/>
      <c r="O234" s="832"/>
      <c r="P234" s="843"/>
      <c r="Q234" s="832"/>
      <c r="R234" s="843"/>
      <c r="S234" s="843"/>
      <c r="T234" s="843"/>
      <c r="U234" s="832"/>
      <c r="V234" s="843"/>
      <c r="W234" s="832"/>
      <c r="X234" s="832"/>
      <c r="Y234" s="832"/>
      <c r="Z234" s="832"/>
      <c r="AA234" s="832"/>
      <c r="AB234" s="832"/>
      <c r="AC234" s="832"/>
      <c r="AD234" s="844"/>
      <c r="AE234" s="843"/>
      <c r="AF234" s="843"/>
      <c r="AG234" s="844"/>
      <c r="AH234" s="844"/>
      <c r="AI234" s="843"/>
      <c r="AJ234" s="834"/>
      <c r="AK234" s="832"/>
      <c r="AL234" s="832"/>
      <c r="AM234" s="832"/>
      <c r="AN234" s="832"/>
      <c r="AO234" s="832"/>
      <c r="AP234" s="832"/>
      <c r="AQ234" s="832"/>
      <c r="AR234" s="832"/>
      <c r="AS234" s="832"/>
      <c r="AT234" s="832"/>
      <c r="AU234" s="832"/>
      <c r="AV234" s="832"/>
      <c r="AW234" s="832"/>
      <c r="AX234" s="832"/>
      <c r="AY234" s="832"/>
      <c r="AZ234" s="832"/>
      <c r="BA234" s="832"/>
      <c r="BB234" s="832"/>
      <c r="BC234" s="832"/>
      <c r="BD234" s="832"/>
      <c r="BE234" s="832"/>
      <c r="BF234" s="832"/>
      <c r="BG234" s="832"/>
    </row>
    <row r="235" ht="15.75" customHeight="1">
      <c r="A235" s="832"/>
      <c r="B235" s="833"/>
      <c r="C235" s="833"/>
      <c r="D235" s="834"/>
      <c r="E235" s="835"/>
      <c r="F235" s="836"/>
      <c r="G235" s="837"/>
      <c r="H235" s="838"/>
      <c r="I235" s="836"/>
      <c r="J235" s="839"/>
      <c r="K235" s="840"/>
      <c r="L235" s="841"/>
      <c r="M235" s="841"/>
      <c r="N235" s="842"/>
      <c r="O235" s="832"/>
      <c r="P235" s="843"/>
      <c r="Q235" s="832"/>
      <c r="R235" s="843"/>
      <c r="S235" s="843"/>
      <c r="T235" s="843"/>
      <c r="U235" s="832"/>
      <c r="V235" s="843"/>
      <c r="W235" s="832"/>
      <c r="X235" s="832"/>
      <c r="Y235" s="832"/>
      <c r="Z235" s="832"/>
      <c r="AA235" s="832"/>
      <c r="AB235" s="832"/>
      <c r="AC235" s="832"/>
      <c r="AD235" s="844"/>
      <c r="AE235" s="843"/>
      <c r="AF235" s="843"/>
      <c r="AG235" s="844"/>
      <c r="AH235" s="844"/>
      <c r="AI235" s="843"/>
      <c r="AJ235" s="834"/>
      <c r="AK235" s="832"/>
      <c r="AL235" s="832"/>
      <c r="AM235" s="832"/>
      <c r="AN235" s="832"/>
      <c r="AO235" s="832"/>
      <c r="AP235" s="832"/>
      <c r="AQ235" s="832"/>
      <c r="AR235" s="832"/>
      <c r="AS235" s="832"/>
      <c r="AT235" s="832"/>
      <c r="AU235" s="832"/>
      <c r="AV235" s="832"/>
      <c r="AW235" s="832"/>
      <c r="AX235" s="832"/>
      <c r="AY235" s="832"/>
      <c r="AZ235" s="832"/>
      <c r="BA235" s="832"/>
      <c r="BB235" s="832"/>
      <c r="BC235" s="832"/>
      <c r="BD235" s="832"/>
      <c r="BE235" s="832"/>
      <c r="BF235" s="832"/>
      <c r="BG235" s="832"/>
    </row>
    <row r="236" ht="15.75" customHeight="1">
      <c r="A236" s="832"/>
      <c r="B236" s="833"/>
      <c r="C236" s="833"/>
      <c r="D236" s="834"/>
      <c r="E236" s="835"/>
      <c r="F236" s="836"/>
      <c r="G236" s="837"/>
      <c r="H236" s="838"/>
      <c r="I236" s="836"/>
      <c r="J236" s="839"/>
      <c r="K236" s="840"/>
      <c r="L236" s="841"/>
      <c r="M236" s="841"/>
      <c r="N236" s="842"/>
      <c r="O236" s="832"/>
      <c r="P236" s="843"/>
      <c r="Q236" s="832"/>
      <c r="R236" s="843"/>
      <c r="S236" s="843"/>
      <c r="T236" s="843"/>
      <c r="U236" s="832"/>
      <c r="V236" s="843"/>
      <c r="W236" s="832"/>
      <c r="X236" s="832"/>
      <c r="Y236" s="832"/>
      <c r="Z236" s="832"/>
      <c r="AA236" s="832"/>
      <c r="AB236" s="832"/>
      <c r="AC236" s="832"/>
      <c r="AD236" s="844"/>
      <c r="AE236" s="843"/>
      <c r="AF236" s="843"/>
      <c r="AG236" s="844"/>
      <c r="AH236" s="844"/>
      <c r="AI236" s="843"/>
      <c r="AJ236" s="834"/>
      <c r="AK236" s="832"/>
      <c r="AL236" s="832"/>
      <c r="AM236" s="832"/>
      <c r="AN236" s="832"/>
      <c r="AO236" s="832"/>
      <c r="AP236" s="832"/>
      <c r="AQ236" s="832"/>
      <c r="AR236" s="832"/>
      <c r="AS236" s="832"/>
      <c r="AT236" s="832"/>
      <c r="AU236" s="832"/>
      <c r="AV236" s="832"/>
      <c r="AW236" s="832"/>
      <c r="AX236" s="832"/>
      <c r="AY236" s="832"/>
      <c r="AZ236" s="832"/>
      <c r="BA236" s="832"/>
      <c r="BB236" s="832"/>
      <c r="BC236" s="832"/>
      <c r="BD236" s="832"/>
      <c r="BE236" s="832"/>
      <c r="BF236" s="832"/>
      <c r="BG236" s="832"/>
    </row>
    <row r="237" ht="15.75" customHeight="1">
      <c r="A237" s="832"/>
      <c r="B237" s="833"/>
      <c r="C237" s="833"/>
      <c r="D237" s="834"/>
      <c r="E237" s="835"/>
      <c r="F237" s="836"/>
      <c r="G237" s="837"/>
      <c r="H237" s="838"/>
      <c r="I237" s="836"/>
      <c r="J237" s="839"/>
      <c r="K237" s="840"/>
      <c r="L237" s="841"/>
      <c r="M237" s="841"/>
      <c r="N237" s="842"/>
      <c r="O237" s="832"/>
      <c r="P237" s="843"/>
      <c r="Q237" s="832"/>
      <c r="R237" s="843"/>
      <c r="S237" s="843"/>
      <c r="T237" s="843"/>
      <c r="U237" s="832"/>
      <c r="V237" s="843"/>
      <c r="W237" s="832"/>
      <c r="X237" s="832"/>
      <c r="Y237" s="832"/>
      <c r="Z237" s="832"/>
      <c r="AA237" s="832"/>
      <c r="AB237" s="832"/>
      <c r="AC237" s="832"/>
      <c r="AD237" s="844"/>
      <c r="AE237" s="843"/>
      <c r="AF237" s="843"/>
      <c r="AG237" s="844"/>
      <c r="AH237" s="844"/>
      <c r="AI237" s="843"/>
      <c r="AJ237" s="834"/>
      <c r="AK237" s="832"/>
      <c r="AL237" s="832"/>
      <c r="AM237" s="832"/>
      <c r="AN237" s="832"/>
      <c r="AO237" s="832"/>
      <c r="AP237" s="832"/>
      <c r="AQ237" s="832"/>
      <c r="AR237" s="832"/>
      <c r="AS237" s="832"/>
      <c r="AT237" s="832"/>
      <c r="AU237" s="832"/>
      <c r="AV237" s="832"/>
      <c r="AW237" s="832"/>
      <c r="AX237" s="832"/>
      <c r="AY237" s="832"/>
      <c r="AZ237" s="832"/>
      <c r="BA237" s="832"/>
      <c r="BB237" s="832"/>
      <c r="BC237" s="832"/>
      <c r="BD237" s="832"/>
      <c r="BE237" s="832"/>
      <c r="BF237" s="832"/>
      <c r="BG237" s="832"/>
    </row>
    <row r="238" ht="15.75" customHeight="1">
      <c r="A238" s="832"/>
      <c r="B238" s="833"/>
      <c r="C238" s="833"/>
      <c r="D238" s="834"/>
      <c r="E238" s="835"/>
      <c r="F238" s="836"/>
      <c r="G238" s="837"/>
      <c r="H238" s="838"/>
      <c r="I238" s="836"/>
      <c r="J238" s="839"/>
      <c r="K238" s="840"/>
      <c r="L238" s="841"/>
      <c r="M238" s="841"/>
      <c r="N238" s="842"/>
      <c r="O238" s="832"/>
      <c r="P238" s="843"/>
      <c r="Q238" s="832"/>
      <c r="R238" s="843"/>
      <c r="S238" s="843"/>
      <c r="T238" s="843"/>
      <c r="U238" s="832"/>
      <c r="V238" s="843"/>
      <c r="W238" s="832"/>
      <c r="X238" s="832"/>
      <c r="Y238" s="832"/>
      <c r="Z238" s="832"/>
      <c r="AA238" s="832"/>
      <c r="AB238" s="832"/>
      <c r="AC238" s="832"/>
      <c r="AD238" s="844"/>
      <c r="AE238" s="843"/>
      <c r="AF238" s="843"/>
      <c r="AG238" s="844"/>
      <c r="AH238" s="844"/>
      <c r="AI238" s="843"/>
      <c r="AJ238" s="834"/>
      <c r="AK238" s="832"/>
      <c r="AL238" s="832"/>
      <c r="AM238" s="832"/>
      <c r="AN238" s="832"/>
      <c r="AO238" s="832"/>
      <c r="AP238" s="832"/>
      <c r="AQ238" s="832"/>
      <c r="AR238" s="832"/>
      <c r="AS238" s="832"/>
      <c r="AT238" s="832"/>
      <c r="AU238" s="832"/>
      <c r="AV238" s="832"/>
      <c r="AW238" s="832"/>
      <c r="AX238" s="832"/>
      <c r="AY238" s="832"/>
      <c r="AZ238" s="832"/>
      <c r="BA238" s="832"/>
      <c r="BB238" s="832"/>
      <c r="BC238" s="832"/>
      <c r="BD238" s="832"/>
      <c r="BE238" s="832"/>
      <c r="BF238" s="832"/>
      <c r="BG238" s="832"/>
    </row>
    <row r="239" ht="15.75" customHeight="1">
      <c r="A239" s="832"/>
      <c r="B239" s="833"/>
      <c r="C239" s="833"/>
      <c r="D239" s="834"/>
      <c r="E239" s="835"/>
      <c r="F239" s="836"/>
      <c r="G239" s="837"/>
      <c r="H239" s="838"/>
      <c r="I239" s="836"/>
      <c r="J239" s="839"/>
      <c r="K239" s="840"/>
      <c r="L239" s="841"/>
      <c r="M239" s="841"/>
      <c r="N239" s="842"/>
      <c r="O239" s="832"/>
      <c r="P239" s="843"/>
      <c r="Q239" s="832"/>
      <c r="R239" s="843"/>
      <c r="S239" s="843"/>
      <c r="T239" s="843"/>
      <c r="U239" s="832"/>
      <c r="V239" s="843"/>
      <c r="W239" s="832"/>
      <c r="X239" s="832"/>
      <c r="Y239" s="832"/>
      <c r="Z239" s="832"/>
      <c r="AA239" s="832"/>
      <c r="AB239" s="832"/>
      <c r="AC239" s="832"/>
      <c r="AD239" s="844"/>
      <c r="AE239" s="843"/>
      <c r="AF239" s="843"/>
      <c r="AG239" s="844"/>
      <c r="AH239" s="844"/>
      <c r="AI239" s="843"/>
      <c r="AJ239" s="834"/>
      <c r="AK239" s="832"/>
      <c r="AL239" s="832"/>
      <c r="AM239" s="832"/>
      <c r="AN239" s="832"/>
      <c r="AO239" s="832"/>
      <c r="AP239" s="832"/>
      <c r="AQ239" s="832"/>
      <c r="AR239" s="832"/>
      <c r="AS239" s="832"/>
      <c r="AT239" s="832"/>
      <c r="AU239" s="832"/>
      <c r="AV239" s="832"/>
      <c r="AW239" s="832"/>
      <c r="AX239" s="832"/>
      <c r="AY239" s="832"/>
      <c r="AZ239" s="832"/>
      <c r="BA239" s="832"/>
      <c r="BB239" s="832"/>
      <c r="BC239" s="832"/>
      <c r="BD239" s="832"/>
      <c r="BE239" s="832"/>
      <c r="BF239" s="832"/>
      <c r="BG239" s="832"/>
    </row>
    <row r="240" ht="15.75" customHeight="1">
      <c r="A240" s="832"/>
      <c r="B240" s="833"/>
      <c r="C240" s="833"/>
      <c r="D240" s="834"/>
      <c r="E240" s="835"/>
      <c r="F240" s="836"/>
      <c r="G240" s="837"/>
      <c r="H240" s="838"/>
      <c r="I240" s="836"/>
      <c r="J240" s="839"/>
      <c r="K240" s="840"/>
      <c r="L240" s="841"/>
      <c r="M240" s="841"/>
      <c r="N240" s="842"/>
      <c r="O240" s="832"/>
      <c r="P240" s="843"/>
      <c r="Q240" s="832"/>
      <c r="R240" s="843"/>
      <c r="S240" s="843"/>
      <c r="T240" s="843"/>
      <c r="U240" s="832"/>
      <c r="V240" s="843"/>
      <c r="W240" s="832"/>
      <c r="X240" s="832"/>
      <c r="Y240" s="832"/>
      <c r="Z240" s="832"/>
      <c r="AA240" s="832"/>
      <c r="AB240" s="832"/>
      <c r="AC240" s="832"/>
      <c r="AD240" s="844"/>
      <c r="AE240" s="843"/>
      <c r="AF240" s="843"/>
      <c r="AG240" s="844"/>
      <c r="AH240" s="844"/>
      <c r="AI240" s="843"/>
      <c r="AJ240" s="834"/>
      <c r="AK240" s="832"/>
      <c r="AL240" s="832"/>
      <c r="AM240" s="832"/>
      <c r="AN240" s="832"/>
      <c r="AO240" s="832"/>
      <c r="AP240" s="832"/>
      <c r="AQ240" s="832"/>
      <c r="AR240" s="832"/>
      <c r="AS240" s="832"/>
      <c r="AT240" s="832"/>
      <c r="AU240" s="832"/>
      <c r="AV240" s="832"/>
      <c r="AW240" s="832"/>
      <c r="AX240" s="832"/>
      <c r="AY240" s="832"/>
      <c r="AZ240" s="832"/>
      <c r="BA240" s="832"/>
      <c r="BB240" s="832"/>
      <c r="BC240" s="832"/>
      <c r="BD240" s="832"/>
      <c r="BE240" s="832"/>
      <c r="BF240" s="832"/>
      <c r="BG240" s="832"/>
    </row>
    <row r="241" ht="15.75" customHeight="1">
      <c r="A241" s="832"/>
      <c r="B241" s="833"/>
      <c r="C241" s="833"/>
      <c r="D241" s="834"/>
      <c r="E241" s="835"/>
      <c r="F241" s="836"/>
      <c r="G241" s="837"/>
      <c r="H241" s="838"/>
      <c r="I241" s="836"/>
      <c r="J241" s="839"/>
      <c r="K241" s="840"/>
      <c r="L241" s="841"/>
      <c r="M241" s="841"/>
      <c r="N241" s="842"/>
      <c r="O241" s="832"/>
      <c r="P241" s="843"/>
      <c r="Q241" s="832"/>
      <c r="R241" s="843"/>
      <c r="S241" s="843"/>
      <c r="T241" s="843"/>
      <c r="U241" s="832"/>
      <c r="V241" s="843"/>
      <c r="W241" s="832"/>
      <c r="X241" s="832"/>
      <c r="Y241" s="832"/>
      <c r="Z241" s="832"/>
      <c r="AA241" s="832"/>
      <c r="AB241" s="832"/>
      <c r="AC241" s="832"/>
      <c r="AD241" s="844"/>
      <c r="AE241" s="843"/>
      <c r="AF241" s="843"/>
      <c r="AG241" s="844"/>
      <c r="AH241" s="844"/>
      <c r="AI241" s="843"/>
      <c r="AJ241" s="834"/>
      <c r="AK241" s="832"/>
      <c r="AL241" s="832"/>
      <c r="AM241" s="832"/>
      <c r="AN241" s="832"/>
      <c r="AO241" s="832"/>
      <c r="AP241" s="832"/>
      <c r="AQ241" s="832"/>
      <c r="AR241" s="832"/>
      <c r="AS241" s="832"/>
      <c r="AT241" s="832"/>
      <c r="AU241" s="832"/>
      <c r="AV241" s="832"/>
      <c r="AW241" s="832"/>
      <c r="AX241" s="832"/>
      <c r="AY241" s="832"/>
      <c r="AZ241" s="832"/>
      <c r="BA241" s="832"/>
      <c r="BB241" s="832"/>
      <c r="BC241" s="832"/>
      <c r="BD241" s="832"/>
      <c r="BE241" s="832"/>
      <c r="BF241" s="832"/>
      <c r="BG241" s="832"/>
    </row>
    <row r="242" ht="15.75" customHeight="1">
      <c r="A242" s="832"/>
      <c r="B242" s="833"/>
      <c r="C242" s="833"/>
      <c r="D242" s="834"/>
      <c r="E242" s="835"/>
      <c r="F242" s="836"/>
      <c r="G242" s="837"/>
      <c r="H242" s="838"/>
      <c r="I242" s="836"/>
      <c r="J242" s="839"/>
      <c r="K242" s="840"/>
      <c r="L242" s="841"/>
      <c r="M242" s="841"/>
      <c r="N242" s="842"/>
      <c r="O242" s="832"/>
      <c r="P242" s="843"/>
      <c r="Q242" s="832"/>
      <c r="R242" s="843"/>
      <c r="S242" s="843"/>
      <c r="T242" s="843"/>
      <c r="U242" s="832"/>
      <c r="V242" s="843"/>
      <c r="W242" s="832"/>
      <c r="X242" s="832"/>
      <c r="Y242" s="832"/>
      <c r="Z242" s="832"/>
      <c r="AA242" s="832"/>
      <c r="AB242" s="832"/>
      <c r="AC242" s="832"/>
      <c r="AD242" s="844"/>
      <c r="AE242" s="843"/>
      <c r="AF242" s="843"/>
      <c r="AG242" s="844"/>
      <c r="AH242" s="844"/>
      <c r="AI242" s="843"/>
      <c r="AJ242" s="834"/>
      <c r="AK242" s="832"/>
      <c r="AL242" s="832"/>
      <c r="AM242" s="832"/>
      <c r="AN242" s="832"/>
      <c r="AO242" s="832"/>
      <c r="AP242" s="832"/>
      <c r="AQ242" s="832"/>
      <c r="AR242" s="832"/>
      <c r="AS242" s="832"/>
      <c r="AT242" s="832"/>
      <c r="AU242" s="832"/>
      <c r="AV242" s="832"/>
      <c r="AW242" s="832"/>
      <c r="AX242" s="832"/>
      <c r="AY242" s="832"/>
      <c r="AZ242" s="832"/>
      <c r="BA242" s="832"/>
      <c r="BB242" s="832"/>
      <c r="BC242" s="832"/>
      <c r="BD242" s="832"/>
      <c r="BE242" s="832"/>
      <c r="BF242" s="832"/>
      <c r="BG242" s="832"/>
    </row>
    <row r="243" ht="15.75" customHeight="1">
      <c r="A243" s="832"/>
      <c r="B243" s="833"/>
      <c r="C243" s="833"/>
      <c r="D243" s="834"/>
      <c r="E243" s="835"/>
      <c r="F243" s="836"/>
      <c r="G243" s="837"/>
      <c r="H243" s="838"/>
      <c r="I243" s="836"/>
      <c r="J243" s="839"/>
      <c r="K243" s="840"/>
      <c r="L243" s="841"/>
      <c r="M243" s="841"/>
      <c r="N243" s="842"/>
      <c r="O243" s="832"/>
      <c r="P243" s="843"/>
      <c r="Q243" s="832"/>
      <c r="R243" s="843"/>
      <c r="S243" s="843"/>
      <c r="T243" s="843"/>
      <c r="U243" s="832"/>
      <c r="V243" s="843"/>
      <c r="W243" s="832"/>
      <c r="X243" s="832"/>
      <c r="Y243" s="832"/>
      <c r="Z243" s="832"/>
      <c r="AA243" s="832"/>
      <c r="AB243" s="832"/>
      <c r="AC243" s="832"/>
      <c r="AD243" s="844"/>
      <c r="AE243" s="843"/>
      <c r="AF243" s="843"/>
      <c r="AG243" s="844"/>
      <c r="AH243" s="844"/>
      <c r="AI243" s="843"/>
      <c r="AJ243" s="834"/>
      <c r="AK243" s="832"/>
      <c r="AL243" s="832"/>
      <c r="AM243" s="832"/>
      <c r="AN243" s="832"/>
      <c r="AO243" s="832"/>
      <c r="AP243" s="832"/>
      <c r="AQ243" s="832"/>
      <c r="AR243" s="832"/>
      <c r="AS243" s="832"/>
      <c r="AT243" s="832"/>
      <c r="AU243" s="832"/>
      <c r="AV243" s="832"/>
      <c r="AW243" s="832"/>
      <c r="AX243" s="832"/>
      <c r="AY243" s="832"/>
      <c r="AZ243" s="832"/>
      <c r="BA243" s="832"/>
      <c r="BB243" s="832"/>
      <c r="BC243" s="832"/>
      <c r="BD243" s="832"/>
      <c r="BE243" s="832"/>
      <c r="BF243" s="832"/>
      <c r="BG243" s="832"/>
    </row>
    <row r="244" ht="15.75" customHeight="1">
      <c r="A244" s="832"/>
      <c r="B244" s="833"/>
      <c r="C244" s="833"/>
      <c r="D244" s="834"/>
      <c r="E244" s="835"/>
      <c r="F244" s="836"/>
      <c r="G244" s="837"/>
      <c r="H244" s="838"/>
      <c r="I244" s="836"/>
      <c r="J244" s="839"/>
      <c r="K244" s="840"/>
      <c r="L244" s="841"/>
      <c r="M244" s="841"/>
      <c r="N244" s="842"/>
      <c r="O244" s="832"/>
      <c r="P244" s="843"/>
      <c r="Q244" s="832"/>
      <c r="R244" s="843"/>
      <c r="S244" s="843"/>
      <c r="T244" s="843"/>
      <c r="U244" s="832"/>
      <c r="V244" s="843"/>
      <c r="W244" s="832"/>
      <c r="X244" s="832"/>
      <c r="Y244" s="832"/>
      <c r="Z244" s="832"/>
      <c r="AA244" s="832"/>
      <c r="AB244" s="832"/>
      <c r="AC244" s="832"/>
      <c r="AD244" s="844"/>
      <c r="AE244" s="843"/>
      <c r="AF244" s="843"/>
      <c r="AG244" s="844"/>
      <c r="AH244" s="844"/>
      <c r="AI244" s="843"/>
      <c r="AJ244" s="834"/>
      <c r="AK244" s="832"/>
      <c r="AL244" s="832"/>
      <c r="AM244" s="832"/>
      <c r="AN244" s="832"/>
      <c r="AO244" s="832"/>
      <c r="AP244" s="832"/>
      <c r="AQ244" s="832"/>
      <c r="AR244" s="832"/>
      <c r="AS244" s="832"/>
      <c r="AT244" s="832"/>
      <c r="AU244" s="832"/>
      <c r="AV244" s="832"/>
      <c r="AW244" s="832"/>
      <c r="AX244" s="832"/>
      <c r="AY244" s="832"/>
      <c r="AZ244" s="832"/>
      <c r="BA244" s="832"/>
      <c r="BB244" s="832"/>
      <c r="BC244" s="832"/>
      <c r="BD244" s="832"/>
      <c r="BE244" s="832"/>
      <c r="BF244" s="832"/>
      <c r="BG244" s="832"/>
    </row>
    <row r="245" ht="15.75" customHeight="1">
      <c r="A245" s="832"/>
      <c r="B245" s="833"/>
      <c r="C245" s="833"/>
      <c r="D245" s="834"/>
      <c r="E245" s="835"/>
      <c r="F245" s="836"/>
      <c r="G245" s="837"/>
      <c r="H245" s="838"/>
      <c r="I245" s="836"/>
      <c r="J245" s="839"/>
      <c r="K245" s="840"/>
      <c r="L245" s="841"/>
      <c r="M245" s="841"/>
      <c r="N245" s="842"/>
      <c r="O245" s="832"/>
      <c r="P245" s="843"/>
      <c r="Q245" s="832"/>
      <c r="R245" s="843"/>
      <c r="S245" s="843"/>
      <c r="T245" s="843"/>
      <c r="U245" s="832"/>
      <c r="V245" s="843"/>
      <c r="W245" s="832"/>
      <c r="X245" s="832"/>
      <c r="Y245" s="832"/>
      <c r="Z245" s="832"/>
      <c r="AA245" s="832"/>
      <c r="AB245" s="832"/>
      <c r="AC245" s="832"/>
      <c r="AD245" s="844"/>
      <c r="AE245" s="843"/>
      <c r="AF245" s="843"/>
      <c r="AG245" s="844"/>
      <c r="AH245" s="844"/>
      <c r="AI245" s="843"/>
      <c r="AJ245" s="834"/>
      <c r="AK245" s="832"/>
      <c r="AL245" s="832"/>
      <c r="AM245" s="832"/>
      <c r="AN245" s="832"/>
      <c r="AO245" s="832"/>
      <c r="AP245" s="832"/>
      <c r="AQ245" s="832"/>
      <c r="AR245" s="832"/>
      <c r="AS245" s="832"/>
      <c r="AT245" s="832"/>
      <c r="AU245" s="832"/>
      <c r="AV245" s="832"/>
      <c r="AW245" s="832"/>
      <c r="AX245" s="832"/>
      <c r="AY245" s="832"/>
      <c r="AZ245" s="832"/>
      <c r="BA245" s="832"/>
      <c r="BB245" s="832"/>
      <c r="BC245" s="832"/>
      <c r="BD245" s="832"/>
      <c r="BE245" s="832"/>
      <c r="BF245" s="832"/>
      <c r="BG245" s="832"/>
    </row>
    <row r="246" ht="15.75" customHeight="1">
      <c r="A246" s="832"/>
      <c r="B246" s="833"/>
      <c r="C246" s="833"/>
      <c r="D246" s="834"/>
      <c r="E246" s="835"/>
      <c r="F246" s="836"/>
      <c r="G246" s="837"/>
      <c r="H246" s="838"/>
      <c r="I246" s="836"/>
      <c r="J246" s="839"/>
      <c r="K246" s="840"/>
      <c r="L246" s="841"/>
      <c r="M246" s="841"/>
      <c r="N246" s="842"/>
      <c r="O246" s="832"/>
      <c r="P246" s="843"/>
      <c r="Q246" s="832"/>
      <c r="R246" s="843"/>
      <c r="S246" s="843"/>
      <c r="T246" s="843"/>
      <c r="U246" s="832"/>
      <c r="V246" s="843"/>
      <c r="W246" s="832"/>
      <c r="X246" s="832"/>
      <c r="Y246" s="832"/>
      <c r="Z246" s="832"/>
      <c r="AA246" s="832"/>
      <c r="AB246" s="832"/>
      <c r="AC246" s="832"/>
      <c r="AD246" s="844"/>
      <c r="AE246" s="843"/>
      <c r="AF246" s="843"/>
      <c r="AG246" s="844"/>
      <c r="AH246" s="844"/>
      <c r="AI246" s="843"/>
      <c r="AJ246" s="834"/>
      <c r="AK246" s="832"/>
      <c r="AL246" s="832"/>
      <c r="AM246" s="832"/>
      <c r="AN246" s="832"/>
      <c r="AO246" s="832"/>
      <c r="AP246" s="832"/>
      <c r="AQ246" s="832"/>
      <c r="AR246" s="832"/>
      <c r="AS246" s="832"/>
      <c r="AT246" s="832"/>
      <c r="AU246" s="832"/>
      <c r="AV246" s="832"/>
      <c r="AW246" s="832"/>
      <c r="AX246" s="832"/>
      <c r="AY246" s="832"/>
      <c r="AZ246" s="832"/>
      <c r="BA246" s="832"/>
      <c r="BB246" s="832"/>
      <c r="BC246" s="832"/>
      <c r="BD246" s="832"/>
      <c r="BE246" s="832"/>
      <c r="BF246" s="832"/>
      <c r="BG246" s="832"/>
    </row>
    <row r="247" ht="15.75" customHeight="1">
      <c r="A247" s="832"/>
      <c r="B247" s="833"/>
      <c r="C247" s="833"/>
      <c r="D247" s="834"/>
      <c r="E247" s="835"/>
      <c r="F247" s="836"/>
      <c r="G247" s="837"/>
      <c r="H247" s="838"/>
      <c r="I247" s="836"/>
      <c r="J247" s="839"/>
      <c r="K247" s="840"/>
      <c r="L247" s="841"/>
      <c r="M247" s="841"/>
      <c r="N247" s="842"/>
      <c r="O247" s="832"/>
      <c r="P247" s="843"/>
      <c r="Q247" s="832"/>
      <c r="R247" s="843"/>
      <c r="S247" s="843"/>
      <c r="T247" s="843"/>
      <c r="U247" s="832"/>
      <c r="V247" s="843"/>
      <c r="W247" s="832"/>
      <c r="X247" s="832"/>
      <c r="Y247" s="832"/>
      <c r="Z247" s="832"/>
      <c r="AA247" s="832"/>
      <c r="AB247" s="832"/>
      <c r="AC247" s="832"/>
      <c r="AD247" s="844"/>
      <c r="AE247" s="843"/>
      <c r="AF247" s="843"/>
      <c r="AG247" s="844"/>
      <c r="AH247" s="844"/>
      <c r="AI247" s="843"/>
      <c r="AJ247" s="834"/>
      <c r="AK247" s="832"/>
      <c r="AL247" s="832"/>
      <c r="AM247" s="832"/>
      <c r="AN247" s="832"/>
      <c r="AO247" s="832"/>
      <c r="AP247" s="832"/>
      <c r="AQ247" s="832"/>
      <c r="AR247" s="832"/>
      <c r="AS247" s="832"/>
      <c r="AT247" s="832"/>
      <c r="AU247" s="832"/>
      <c r="AV247" s="832"/>
      <c r="AW247" s="832"/>
      <c r="AX247" s="832"/>
      <c r="AY247" s="832"/>
      <c r="AZ247" s="832"/>
      <c r="BA247" s="832"/>
      <c r="BB247" s="832"/>
      <c r="BC247" s="832"/>
      <c r="BD247" s="832"/>
      <c r="BE247" s="832"/>
      <c r="BF247" s="832"/>
      <c r="BG247" s="832"/>
    </row>
    <row r="248" ht="15.75" customHeight="1">
      <c r="A248" s="832"/>
      <c r="B248" s="833"/>
      <c r="C248" s="833"/>
      <c r="D248" s="834"/>
      <c r="E248" s="835"/>
      <c r="F248" s="836"/>
      <c r="G248" s="837"/>
      <c r="H248" s="838"/>
      <c r="I248" s="836"/>
      <c r="J248" s="839"/>
      <c r="K248" s="840"/>
      <c r="L248" s="841"/>
      <c r="M248" s="841"/>
      <c r="N248" s="842"/>
      <c r="O248" s="832"/>
      <c r="P248" s="843"/>
      <c r="Q248" s="832"/>
      <c r="R248" s="843"/>
      <c r="S248" s="843"/>
      <c r="T248" s="843"/>
      <c r="U248" s="832"/>
      <c r="V248" s="843"/>
      <c r="W248" s="832"/>
      <c r="X248" s="832"/>
      <c r="Y248" s="832"/>
      <c r="Z248" s="832"/>
      <c r="AA248" s="832"/>
      <c r="AB248" s="832"/>
      <c r="AC248" s="832"/>
      <c r="AD248" s="844"/>
      <c r="AE248" s="843"/>
      <c r="AF248" s="843"/>
      <c r="AG248" s="844"/>
      <c r="AH248" s="844"/>
      <c r="AI248" s="843"/>
      <c r="AJ248" s="834"/>
      <c r="AK248" s="832"/>
      <c r="AL248" s="832"/>
      <c r="AM248" s="832"/>
      <c r="AN248" s="832"/>
      <c r="AO248" s="832"/>
      <c r="AP248" s="832"/>
      <c r="AQ248" s="832"/>
      <c r="AR248" s="832"/>
      <c r="AS248" s="832"/>
      <c r="AT248" s="832"/>
      <c r="AU248" s="832"/>
      <c r="AV248" s="832"/>
      <c r="AW248" s="832"/>
      <c r="AX248" s="832"/>
      <c r="AY248" s="832"/>
      <c r="AZ248" s="832"/>
      <c r="BA248" s="832"/>
      <c r="BB248" s="832"/>
      <c r="BC248" s="832"/>
      <c r="BD248" s="832"/>
      <c r="BE248" s="832"/>
      <c r="BF248" s="832"/>
      <c r="BG248" s="832"/>
    </row>
    <row r="249" ht="15.75" customHeight="1">
      <c r="A249" s="832"/>
      <c r="B249" s="833"/>
      <c r="C249" s="833"/>
      <c r="D249" s="834"/>
      <c r="E249" s="835"/>
      <c r="F249" s="836"/>
      <c r="G249" s="837"/>
      <c r="H249" s="838"/>
      <c r="I249" s="836"/>
      <c r="J249" s="839"/>
      <c r="K249" s="840"/>
      <c r="L249" s="841"/>
      <c r="M249" s="841"/>
      <c r="N249" s="842"/>
      <c r="O249" s="832"/>
      <c r="P249" s="843"/>
      <c r="Q249" s="832"/>
      <c r="R249" s="843"/>
      <c r="S249" s="843"/>
      <c r="T249" s="843"/>
      <c r="U249" s="832"/>
      <c r="V249" s="843"/>
      <c r="W249" s="832"/>
      <c r="X249" s="832"/>
      <c r="Y249" s="832"/>
      <c r="Z249" s="832"/>
      <c r="AA249" s="832"/>
      <c r="AB249" s="832"/>
      <c r="AC249" s="832"/>
      <c r="AD249" s="844"/>
      <c r="AE249" s="843"/>
      <c r="AF249" s="843"/>
      <c r="AG249" s="844"/>
      <c r="AH249" s="844"/>
      <c r="AI249" s="843"/>
      <c r="AJ249" s="834"/>
      <c r="AK249" s="832"/>
      <c r="AL249" s="832"/>
      <c r="AM249" s="832"/>
      <c r="AN249" s="832"/>
      <c r="AO249" s="832"/>
      <c r="AP249" s="832"/>
      <c r="AQ249" s="832"/>
      <c r="AR249" s="832"/>
      <c r="AS249" s="832"/>
      <c r="AT249" s="832"/>
      <c r="AU249" s="832"/>
      <c r="AV249" s="832"/>
      <c r="AW249" s="832"/>
      <c r="AX249" s="832"/>
      <c r="AY249" s="832"/>
      <c r="AZ249" s="832"/>
      <c r="BA249" s="832"/>
      <c r="BB249" s="832"/>
      <c r="BC249" s="832"/>
      <c r="BD249" s="832"/>
      <c r="BE249" s="832"/>
      <c r="BF249" s="832"/>
      <c r="BG249" s="832"/>
    </row>
    <row r="250" ht="15.75" customHeight="1">
      <c r="A250" s="832"/>
      <c r="B250" s="833"/>
      <c r="C250" s="833"/>
      <c r="D250" s="834"/>
      <c r="E250" s="835"/>
      <c r="F250" s="836"/>
      <c r="G250" s="837"/>
      <c r="H250" s="838"/>
      <c r="I250" s="836"/>
      <c r="J250" s="839"/>
      <c r="K250" s="840"/>
      <c r="L250" s="841"/>
      <c r="M250" s="841"/>
      <c r="N250" s="842"/>
      <c r="O250" s="832"/>
      <c r="P250" s="843"/>
      <c r="Q250" s="832"/>
      <c r="R250" s="843"/>
      <c r="S250" s="843"/>
      <c r="T250" s="843"/>
      <c r="U250" s="832"/>
      <c r="V250" s="843"/>
      <c r="W250" s="832"/>
      <c r="X250" s="832"/>
      <c r="Y250" s="832"/>
      <c r="Z250" s="832"/>
      <c r="AA250" s="832"/>
      <c r="AB250" s="832"/>
      <c r="AC250" s="832"/>
      <c r="AD250" s="844"/>
      <c r="AE250" s="843"/>
      <c r="AF250" s="843"/>
      <c r="AG250" s="844"/>
      <c r="AH250" s="844"/>
      <c r="AI250" s="843"/>
      <c r="AJ250" s="834"/>
      <c r="AK250" s="832"/>
      <c r="AL250" s="832"/>
      <c r="AM250" s="832"/>
      <c r="AN250" s="832"/>
      <c r="AO250" s="832"/>
      <c r="AP250" s="832"/>
      <c r="AQ250" s="832"/>
      <c r="AR250" s="832"/>
      <c r="AS250" s="832"/>
      <c r="AT250" s="832"/>
      <c r="AU250" s="832"/>
      <c r="AV250" s="832"/>
      <c r="AW250" s="832"/>
      <c r="AX250" s="832"/>
      <c r="AY250" s="832"/>
      <c r="AZ250" s="832"/>
      <c r="BA250" s="832"/>
      <c r="BB250" s="832"/>
      <c r="BC250" s="832"/>
      <c r="BD250" s="832"/>
      <c r="BE250" s="832"/>
      <c r="BF250" s="832"/>
      <c r="BG250" s="832"/>
    </row>
    <row r="251" ht="15.75" customHeight="1">
      <c r="A251" s="832"/>
      <c r="B251" s="833"/>
      <c r="C251" s="833"/>
      <c r="D251" s="834"/>
      <c r="E251" s="835"/>
      <c r="F251" s="836"/>
      <c r="G251" s="837"/>
      <c r="H251" s="838"/>
      <c r="I251" s="836"/>
      <c r="J251" s="839"/>
      <c r="K251" s="840"/>
      <c r="L251" s="841"/>
      <c r="M251" s="841"/>
      <c r="N251" s="842"/>
      <c r="O251" s="832"/>
      <c r="P251" s="843"/>
      <c r="Q251" s="832"/>
      <c r="R251" s="843"/>
      <c r="S251" s="843"/>
      <c r="T251" s="843"/>
      <c r="U251" s="832"/>
      <c r="V251" s="843"/>
      <c r="W251" s="832"/>
      <c r="X251" s="832"/>
      <c r="Y251" s="832"/>
      <c r="Z251" s="832"/>
      <c r="AA251" s="832"/>
      <c r="AB251" s="832"/>
      <c r="AC251" s="832"/>
      <c r="AD251" s="844"/>
      <c r="AE251" s="843"/>
      <c r="AF251" s="843"/>
      <c r="AG251" s="844"/>
      <c r="AH251" s="844"/>
      <c r="AI251" s="843"/>
      <c r="AJ251" s="834"/>
      <c r="AK251" s="832"/>
      <c r="AL251" s="832"/>
      <c r="AM251" s="832"/>
      <c r="AN251" s="832"/>
      <c r="AO251" s="832"/>
      <c r="AP251" s="832"/>
      <c r="AQ251" s="832"/>
      <c r="AR251" s="832"/>
      <c r="AS251" s="832"/>
      <c r="AT251" s="832"/>
      <c r="AU251" s="832"/>
      <c r="AV251" s="832"/>
      <c r="AW251" s="832"/>
      <c r="AX251" s="832"/>
      <c r="AY251" s="832"/>
      <c r="AZ251" s="832"/>
      <c r="BA251" s="832"/>
      <c r="BB251" s="832"/>
      <c r="BC251" s="832"/>
      <c r="BD251" s="832"/>
      <c r="BE251" s="832"/>
      <c r="BF251" s="832"/>
      <c r="BG251" s="832"/>
    </row>
    <row r="252" ht="15.75" customHeight="1">
      <c r="A252" s="832"/>
      <c r="B252" s="833"/>
      <c r="C252" s="833"/>
      <c r="D252" s="834"/>
      <c r="E252" s="835"/>
      <c r="F252" s="836"/>
      <c r="G252" s="837"/>
      <c r="H252" s="838"/>
      <c r="I252" s="836"/>
      <c r="J252" s="839"/>
      <c r="K252" s="840"/>
      <c r="L252" s="841"/>
      <c r="M252" s="841"/>
      <c r="N252" s="842"/>
      <c r="O252" s="832"/>
      <c r="P252" s="843"/>
      <c r="Q252" s="832"/>
      <c r="R252" s="843"/>
      <c r="S252" s="843"/>
      <c r="T252" s="843"/>
      <c r="U252" s="832"/>
      <c r="V252" s="843"/>
      <c r="W252" s="832"/>
      <c r="X252" s="832"/>
      <c r="Y252" s="832"/>
      <c r="Z252" s="832"/>
      <c r="AA252" s="832"/>
      <c r="AB252" s="832"/>
      <c r="AC252" s="832"/>
      <c r="AD252" s="844"/>
      <c r="AE252" s="843"/>
      <c r="AF252" s="843"/>
      <c r="AG252" s="844"/>
      <c r="AH252" s="844"/>
      <c r="AI252" s="843"/>
      <c r="AJ252" s="834"/>
      <c r="AK252" s="832"/>
      <c r="AL252" s="832"/>
      <c r="AM252" s="832"/>
      <c r="AN252" s="832"/>
      <c r="AO252" s="832"/>
      <c r="AP252" s="832"/>
      <c r="AQ252" s="832"/>
      <c r="AR252" s="832"/>
      <c r="AS252" s="832"/>
      <c r="AT252" s="832"/>
      <c r="AU252" s="832"/>
      <c r="AV252" s="832"/>
      <c r="AW252" s="832"/>
      <c r="AX252" s="832"/>
      <c r="AY252" s="832"/>
      <c r="AZ252" s="832"/>
      <c r="BA252" s="832"/>
      <c r="BB252" s="832"/>
      <c r="BC252" s="832"/>
      <c r="BD252" s="832"/>
      <c r="BE252" s="832"/>
      <c r="BF252" s="832"/>
      <c r="BG252" s="832"/>
    </row>
    <row r="253" ht="15.75" customHeight="1">
      <c r="A253" s="832"/>
      <c r="B253" s="833"/>
      <c r="C253" s="833"/>
      <c r="D253" s="834"/>
      <c r="E253" s="835"/>
      <c r="F253" s="836"/>
      <c r="G253" s="837"/>
      <c r="H253" s="838"/>
      <c r="I253" s="836"/>
      <c r="J253" s="839"/>
      <c r="K253" s="840"/>
      <c r="L253" s="841"/>
      <c r="M253" s="841"/>
      <c r="N253" s="842"/>
      <c r="O253" s="832"/>
      <c r="P253" s="843"/>
      <c r="Q253" s="832"/>
      <c r="R253" s="843"/>
      <c r="S253" s="843"/>
      <c r="T253" s="843"/>
      <c r="U253" s="832"/>
      <c r="V253" s="843"/>
      <c r="W253" s="832"/>
      <c r="X253" s="832"/>
      <c r="Y253" s="832"/>
      <c r="Z253" s="832"/>
      <c r="AA253" s="832"/>
      <c r="AB253" s="832"/>
      <c r="AC253" s="832"/>
      <c r="AD253" s="844"/>
      <c r="AE253" s="843"/>
      <c r="AF253" s="843"/>
      <c r="AG253" s="844"/>
      <c r="AH253" s="844"/>
      <c r="AI253" s="843"/>
      <c r="AJ253" s="834"/>
      <c r="AK253" s="832"/>
      <c r="AL253" s="832"/>
      <c r="AM253" s="832"/>
      <c r="AN253" s="832"/>
      <c r="AO253" s="832"/>
      <c r="AP253" s="832"/>
      <c r="AQ253" s="832"/>
      <c r="AR253" s="832"/>
      <c r="AS253" s="832"/>
      <c r="AT253" s="832"/>
      <c r="AU253" s="832"/>
      <c r="AV253" s="832"/>
      <c r="AW253" s="832"/>
      <c r="AX253" s="832"/>
      <c r="AY253" s="832"/>
      <c r="AZ253" s="832"/>
      <c r="BA253" s="832"/>
      <c r="BB253" s="832"/>
      <c r="BC253" s="832"/>
      <c r="BD253" s="832"/>
      <c r="BE253" s="832"/>
      <c r="BF253" s="832"/>
      <c r="BG253" s="832"/>
    </row>
    <row r="254" ht="15.75" customHeight="1">
      <c r="A254" s="832"/>
      <c r="B254" s="833"/>
      <c r="C254" s="833"/>
      <c r="D254" s="834"/>
      <c r="E254" s="835"/>
      <c r="F254" s="836"/>
      <c r="G254" s="837"/>
      <c r="H254" s="838"/>
      <c r="I254" s="836"/>
      <c r="J254" s="839"/>
      <c r="K254" s="840"/>
      <c r="L254" s="841"/>
      <c r="M254" s="841"/>
      <c r="N254" s="842"/>
      <c r="O254" s="832"/>
      <c r="P254" s="843"/>
      <c r="Q254" s="832"/>
      <c r="R254" s="843"/>
      <c r="S254" s="843"/>
      <c r="T254" s="843"/>
      <c r="U254" s="832"/>
      <c r="V254" s="843"/>
      <c r="W254" s="832"/>
      <c r="X254" s="832"/>
      <c r="Y254" s="832"/>
      <c r="Z254" s="832"/>
      <c r="AA254" s="832"/>
      <c r="AB254" s="832"/>
      <c r="AC254" s="832"/>
      <c r="AD254" s="844"/>
      <c r="AE254" s="843"/>
      <c r="AF254" s="843"/>
      <c r="AG254" s="844"/>
      <c r="AH254" s="844"/>
      <c r="AI254" s="843"/>
      <c r="AJ254" s="834"/>
      <c r="AK254" s="832"/>
      <c r="AL254" s="832"/>
      <c r="AM254" s="832"/>
      <c r="AN254" s="832"/>
      <c r="AO254" s="832"/>
      <c r="AP254" s="832"/>
      <c r="AQ254" s="832"/>
      <c r="AR254" s="832"/>
      <c r="AS254" s="832"/>
      <c r="AT254" s="832"/>
      <c r="AU254" s="832"/>
      <c r="AV254" s="832"/>
      <c r="AW254" s="832"/>
      <c r="AX254" s="832"/>
      <c r="AY254" s="832"/>
      <c r="AZ254" s="832"/>
      <c r="BA254" s="832"/>
      <c r="BB254" s="832"/>
      <c r="BC254" s="832"/>
      <c r="BD254" s="832"/>
      <c r="BE254" s="832"/>
      <c r="BF254" s="832"/>
      <c r="BG254" s="832"/>
    </row>
    <row r="255" ht="15.75" customHeight="1">
      <c r="A255" s="832"/>
      <c r="B255" s="833"/>
      <c r="C255" s="833"/>
      <c r="D255" s="834"/>
      <c r="E255" s="835"/>
      <c r="F255" s="836"/>
      <c r="G255" s="837"/>
      <c r="H255" s="838"/>
      <c r="I255" s="836"/>
      <c r="J255" s="839"/>
      <c r="K255" s="840"/>
      <c r="L255" s="841"/>
      <c r="M255" s="841"/>
      <c r="N255" s="842"/>
      <c r="O255" s="832"/>
      <c r="P255" s="843"/>
      <c r="Q255" s="832"/>
      <c r="R255" s="843"/>
      <c r="S255" s="843"/>
      <c r="T255" s="843"/>
      <c r="U255" s="832"/>
      <c r="V255" s="843"/>
      <c r="W255" s="832"/>
      <c r="X255" s="832"/>
      <c r="Y255" s="832"/>
      <c r="Z255" s="832"/>
      <c r="AA255" s="832"/>
      <c r="AB255" s="832"/>
      <c r="AC255" s="832"/>
      <c r="AD255" s="844"/>
      <c r="AE255" s="843"/>
      <c r="AF255" s="843"/>
      <c r="AG255" s="844"/>
      <c r="AH255" s="844"/>
      <c r="AI255" s="843"/>
      <c r="AJ255" s="834"/>
      <c r="AK255" s="832"/>
      <c r="AL255" s="832"/>
      <c r="AM255" s="832"/>
      <c r="AN255" s="832"/>
      <c r="AO255" s="832"/>
      <c r="AP255" s="832"/>
      <c r="AQ255" s="832"/>
      <c r="AR255" s="832"/>
      <c r="AS255" s="832"/>
      <c r="AT255" s="832"/>
      <c r="AU255" s="832"/>
      <c r="AV255" s="832"/>
      <c r="AW255" s="832"/>
      <c r="AX255" s="832"/>
      <c r="AY255" s="832"/>
      <c r="AZ255" s="832"/>
      <c r="BA255" s="832"/>
      <c r="BB255" s="832"/>
      <c r="BC255" s="832"/>
      <c r="BD255" s="832"/>
      <c r="BE255" s="832"/>
      <c r="BF255" s="832"/>
      <c r="BG255" s="832"/>
    </row>
    <row r="256" ht="15.75" customHeight="1">
      <c r="A256" s="832"/>
      <c r="B256" s="833"/>
      <c r="C256" s="833"/>
      <c r="D256" s="834"/>
      <c r="E256" s="835"/>
      <c r="F256" s="836"/>
      <c r="G256" s="837"/>
      <c r="H256" s="838"/>
      <c r="I256" s="836"/>
      <c r="J256" s="839"/>
      <c r="K256" s="840"/>
      <c r="L256" s="841"/>
      <c r="M256" s="841"/>
      <c r="N256" s="842"/>
      <c r="O256" s="832"/>
      <c r="P256" s="843"/>
      <c r="Q256" s="832"/>
      <c r="R256" s="843"/>
      <c r="S256" s="843"/>
      <c r="T256" s="843"/>
      <c r="U256" s="832"/>
      <c r="V256" s="843"/>
      <c r="W256" s="832"/>
      <c r="X256" s="832"/>
      <c r="Y256" s="832"/>
      <c r="Z256" s="832"/>
      <c r="AA256" s="832"/>
      <c r="AB256" s="832"/>
      <c r="AC256" s="832"/>
      <c r="AD256" s="844"/>
      <c r="AE256" s="843"/>
      <c r="AF256" s="843"/>
      <c r="AG256" s="844"/>
      <c r="AH256" s="844"/>
      <c r="AI256" s="843"/>
      <c r="AJ256" s="834"/>
      <c r="AK256" s="832"/>
      <c r="AL256" s="832"/>
      <c r="AM256" s="832"/>
      <c r="AN256" s="832"/>
      <c r="AO256" s="832"/>
      <c r="AP256" s="832"/>
      <c r="AQ256" s="832"/>
      <c r="AR256" s="832"/>
      <c r="AS256" s="832"/>
      <c r="AT256" s="832"/>
      <c r="AU256" s="832"/>
      <c r="AV256" s="832"/>
      <c r="AW256" s="832"/>
      <c r="AX256" s="832"/>
      <c r="AY256" s="832"/>
      <c r="AZ256" s="832"/>
      <c r="BA256" s="832"/>
      <c r="BB256" s="832"/>
      <c r="BC256" s="832"/>
      <c r="BD256" s="832"/>
      <c r="BE256" s="832"/>
      <c r="BF256" s="832"/>
      <c r="BG256" s="832"/>
    </row>
    <row r="257" ht="15.75" customHeight="1">
      <c r="A257" s="832"/>
      <c r="B257" s="833"/>
      <c r="C257" s="833"/>
      <c r="D257" s="834"/>
      <c r="E257" s="835"/>
      <c r="F257" s="836"/>
      <c r="G257" s="837"/>
      <c r="H257" s="838"/>
      <c r="I257" s="836"/>
      <c r="J257" s="839"/>
      <c r="K257" s="840"/>
      <c r="L257" s="841"/>
      <c r="M257" s="841"/>
      <c r="N257" s="842"/>
      <c r="O257" s="832"/>
      <c r="P257" s="843"/>
      <c r="Q257" s="832"/>
      <c r="R257" s="843"/>
      <c r="S257" s="843"/>
      <c r="T257" s="843"/>
      <c r="U257" s="832"/>
      <c r="V257" s="843"/>
      <c r="W257" s="832"/>
      <c r="X257" s="832"/>
      <c r="Y257" s="832"/>
      <c r="Z257" s="832"/>
      <c r="AA257" s="832"/>
      <c r="AB257" s="832"/>
      <c r="AC257" s="832"/>
      <c r="AD257" s="844"/>
      <c r="AE257" s="843"/>
      <c r="AF257" s="843"/>
      <c r="AG257" s="844"/>
      <c r="AH257" s="844"/>
      <c r="AI257" s="843"/>
      <c r="AJ257" s="834"/>
      <c r="AK257" s="832"/>
      <c r="AL257" s="832"/>
      <c r="AM257" s="832"/>
      <c r="AN257" s="832"/>
      <c r="AO257" s="832"/>
      <c r="AP257" s="832"/>
      <c r="AQ257" s="832"/>
      <c r="AR257" s="832"/>
      <c r="AS257" s="832"/>
      <c r="AT257" s="832"/>
      <c r="AU257" s="832"/>
      <c r="AV257" s="832"/>
      <c r="AW257" s="832"/>
      <c r="AX257" s="832"/>
      <c r="AY257" s="832"/>
      <c r="AZ257" s="832"/>
      <c r="BA257" s="832"/>
      <c r="BB257" s="832"/>
      <c r="BC257" s="832"/>
      <c r="BD257" s="832"/>
      <c r="BE257" s="832"/>
      <c r="BF257" s="832"/>
      <c r="BG257" s="832"/>
    </row>
    <row r="258" ht="15.75" customHeight="1">
      <c r="A258" s="832"/>
      <c r="B258" s="833"/>
      <c r="C258" s="833"/>
      <c r="D258" s="834"/>
      <c r="E258" s="835"/>
      <c r="F258" s="836"/>
      <c r="G258" s="837"/>
      <c r="H258" s="838"/>
      <c r="I258" s="836"/>
      <c r="J258" s="839"/>
      <c r="K258" s="840"/>
      <c r="L258" s="841"/>
      <c r="M258" s="841"/>
      <c r="N258" s="842"/>
      <c r="O258" s="832"/>
      <c r="P258" s="843"/>
      <c r="Q258" s="832"/>
      <c r="R258" s="843"/>
      <c r="S258" s="843"/>
      <c r="T258" s="843"/>
      <c r="U258" s="832"/>
      <c r="V258" s="843"/>
      <c r="W258" s="832"/>
      <c r="X258" s="832"/>
      <c r="Y258" s="832"/>
      <c r="Z258" s="832"/>
      <c r="AA258" s="832"/>
      <c r="AB258" s="832"/>
      <c r="AC258" s="832"/>
      <c r="AD258" s="844"/>
      <c r="AE258" s="843"/>
      <c r="AF258" s="843"/>
      <c r="AG258" s="844"/>
      <c r="AH258" s="844"/>
      <c r="AI258" s="843"/>
      <c r="AJ258" s="834"/>
      <c r="AK258" s="832"/>
      <c r="AL258" s="832"/>
      <c r="AM258" s="832"/>
      <c r="AN258" s="832"/>
      <c r="AO258" s="832"/>
      <c r="AP258" s="832"/>
      <c r="AQ258" s="832"/>
      <c r="AR258" s="832"/>
      <c r="AS258" s="832"/>
      <c r="AT258" s="832"/>
      <c r="AU258" s="832"/>
      <c r="AV258" s="832"/>
      <c r="AW258" s="832"/>
      <c r="AX258" s="832"/>
      <c r="AY258" s="832"/>
      <c r="AZ258" s="832"/>
      <c r="BA258" s="832"/>
      <c r="BB258" s="832"/>
      <c r="BC258" s="832"/>
      <c r="BD258" s="832"/>
      <c r="BE258" s="832"/>
      <c r="BF258" s="832"/>
      <c r="BG258" s="832"/>
    </row>
    <row r="259" ht="15.75" customHeight="1">
      <c r="A259" s="832"/>
      <c r="B259" s="833"/>
      <c r="C259" s="833"/>
      <c r="D259" s="834"/>
      <c r="E259" s="835"/>
      <c r="F259" s="836"/>
      <c r="G259" s="837"/>
      <c r="H259" s="838"/>
      <c r="I259" s="836"/>
      <c r="J259" s="839"/>
      <c r="K259" s="840"/>
      <c r="L259" s="841"/>
      <c r="M259" s="841"/>
      <c r="N259" s="842"/>
      <c r="O259" s="832"/>
      <c r="P259" s="843"/>
      <c r="Q259" s="832"/>
      <c r="R259" s="843"/>
      <c r="S259" s="843"/>
      <c r="T259" s="843"/>
      <c r="U259" s="832"/>
      <c r="V259" s="843"/>
      <c r="W259" s="832"/>
      <c r="X259" s="832"/>
      <c r="Y259" s="832"/>
      <c r="Z259" s="832"/>
      <c r="AA259" s="832"/>
      <c r="AB259" s="832"/>
      <c r="AC259" s="832"/>
      <c r="AD259" s="844"/>
      <c r="AE259" s="843"/>
      <c r="AF259" s="843"/>
      <c r="AG259" s="844"/>
      <c r="AH259" s="844"/>
      <c r="AI259" s="843"/>
      <c r="AJ259" s="834"/>
      <c r="AK259" s="832"/>
      <c r="AL259" s="832"/>
      <c r="AM259" s="832"/>
      <c r="AN259" s="832"/>
      <c r="AO259" s="832"/>
      <c r="AP259" s="832"/>
      <c r="AQ259" s="832"/>
      <c r="AR259" s="832"/>
      <c r="AS259" s="832"/>
      <c r="AT259" s="832"/>
      <c r="AU259" s="832"/>
      <c r="AV259" s="832"/>
      <c r="AW259" s="832"/>
      <c r="AX259" s="832"/>
      <c r="AY259" s="832"/>
      <c r="AZ259" s="832"/>
      <c r="BA259" s="832"/>
      <c r="BB259" s="832"/>
      <c r="BC259" s="832"/>
      <c r="BD259" s="832"/>
      <c r="BE259" s="832"/>
      <c r="BF259" s="832"/>
      <c r="BG259" s="832"/>
    </row>
    <row r="260" ht="15.75" customHeight="1">
      <c r="A260" s="832"/>
      <c r="B260" s="833"/>
      <c r="C260" s="833"/>
      <c r="D260" s="834"/>
      <c r="E260" s="835"/>
      <c r="F260" s="836"/>
      <c r="G260" s="837"/>
      <c r="H260" s="838"/>
      <c r="I260" s="836"/>
      <c r="J260" s="839"/>
      <c r="K260" s="840"/>
      <c r="L260" s="841"/>
      <c r="M260" s="841"/>
      <c r="N260" s="842"/>
      <c r="O260" s="832"/>
      <c r="P260" s="843"/>
      <c r="Q260" s="832"/>
      <c r="R260" s="843"/>
      <c r="S260" s="843"/>
      <c r="T260" s="843"/>
      <c r="U260" s="832"/>
      <c r="V260" s="843"/>
      <c r="W260" s="832"/>
      <c r="X260" s="832"/>
      <c r="Y260" s="832"/>
      <c r="Z260" s="832"/>
      <c r="AA260" s="832"/>
      <c r="AB260" s="832"/>
      <c r="AC260" s="832"/>
      <c r="AD260" s="844"/>
      <c r="AE260" s="843"/>
      <c r="AF260" s="843"/>
      <c r="AG260" s="844"/>
      <c r="AH260" s="844"/>
      <c r="AI260" s="843"/>
      <c r="AJ260" s="834"/>
      <c r="AK260" s="832"/>
      <c r="AL260" s="832"/>
      <c r="AM260" s="832"/>
      <c r="AN260" s="832"/>
      <c r="AO260" s="832"/>
      <c r="AP260" s="832"/>
      <c r="AQ260" s="832"/>
      <c r="AR260" s="832"/>
      <c r="AS260" s="832"/>
      <c r="AT260" s="832"/>
      <c r="AU260" s="832"/>
      <c r="AV260" s="832"/>
      <c r="AW260" s="832"/>
      <c r="AX260" s="832"/>
      <c r="AY260" s="832"/>
      <c r="AZ260" s="832"/>
      <c r="BA260" s="832"/>
      <c r="BB260" s="832"/>
      <c r="BC260" s="832"/>
      <c r="BD260" s="832"/>
      <c r="BE260" s="832"/>
      <c r="BF260" s="832"/>
      <c r="BG260" s="832"/>
    </row>
    <row r="261" ht="15.75" customHeight="1">
      <c r="A261" s="832"/>
      <c r="B261" s="833"/>
      <c r="C261" s="833"/>
      <c r="D261" s="834"/>
      <c r="E261" s="835"/>
      <c r="F261" s="836"/>
      <c r="G261" s="837"/>
      <c r="H261" s="838"/>
      <c r="I261" s="836"/>
      <c r="J261" s="839"/>
      <c r="K261" s="840"/>
      <c r="L261" s="841"/>
      <c r="M261" s="841"/>
      <c r="N261" s="842"/>
      <c r="O261" s="832"/>
      <c r="P261" s="843"/>
      <c r="Q261" s="832"/>
      <c r="R261" s="843"/>
      <c r="S261" s="843"/>
      <c r="T261" s="843"/>
      <c r="U261" s="832"/>
      <c r="V261" s="843"/>
      <c r="W261" s="832"/>
      <c r="X261" s="832"/>
      <c r="Y261" s="832"/>
      <c r="Z261" s="832"/>
      <c r="AA261" s="832"/>
      <c r="AB261" s="832"/>
      <c r="AC261" s="832"/>
      <c r="AD261" s="844"/>
      <c r="AE261" s="843"/>
      <c r="AF261" s="843"/>
      <c r="AG261" s="844"/>
      <c r="AH261" s="844"/>
      <c r="AI261" s="843"/>
      <c r="AJ261" s="834"/>
      <c r="AK261" s="832"/>
      <c r="AL261" s="832"/>
      <c r="AM261" s="832"/>
      <c r="AN261" s="832"/>
      <c r="AO261" s="832"/>
      <c r="AP261" s="832"/>
      <c r="AQ261" s="832"/>
      <c r="AR261" s="832"/>
      <c r="AS261" s="832"/>
      <c r="AT261" s="832"/>
      <c r="AU261" s="832"/>
      <c r="AV261" s="832"/>
      <c r="AW261" s="832"/>
      <c r="AX261" s="832"/>
      <c r="AY261" s="832"/>
      <c r="AZ261" s="832"/>
      <c r="BA261" s="832"/>
      <c r="BB261" s="832"/>
      <c r="BC261" s="832"/>
      <c r="BD261" s="832"/>
      <c r="BE261" s="832"/>
      <c r="BF261" s="832"/>
      <c r="BG261" s="832"/>
    </row>
    <row r="262" ht="15.75" customHeight="1">
      <c r="A262" s="832"/>
      <c r="B262" s="833"/>
      <c r="C262" s="833"/>
      <c r="D262" s="834"/>
      <c r="E262" s="835"/>
      <c r="F262" s="836"/>
      <c r="G262" s="837"/>
      <c r="H262" s="838"/>
      <c r="I262" s="836"/>
      <c r="J262" s="839"/>
      <c r="K262" s="840"/>
      <c r="L262" s="841"/>
      <c r="M262" s="841"/>
      <c r="N262" s="842"/>
      <c r="O262" s="832"/>
      <c r="P262" s="843"/>
      <c r="Q262" s="832"/>
      <c r="R262" s="843"/>
      <c r="S262" s="843"/>
      <c r="T262" s="843"/>
      <c r="U262" s="832"/>
      <c r="V262" s="843"/>
      <c r="W262" s="832"/>
      <c r="X262" s="832"/>
      <c r="Y262" s="832"/>
      <c r="Z262" s="832"/>
      <c r="AA262" s="832"/>
      <c r="AB262" s="832"/>
      <c r="AC262" s="832"/>
      <c r="AD262" s="844"/>
      <c r="AE262" s="843"/>
      <c r="AF262" s="843"/>
      <c r="AG262" s="844"/>
      <c r="AH262" s="844"/>
      <c r="AI262" s="843"/>
      <c r="AJ262" s="834"/>
      <c r="AK262" s="832"/>
      <c r="AL262" s="832"/>
      <c r="AM262" s="832"/>
      <c r="AN262" s="832"/>
      <c r="AO262" s="832"/>
      <c r="AP262" s="832"/>
      <c r="AQ262" s="832"/>
      <c r="AR262" s="832"/>
      <c r="AS262" s="832"/>
      <c r="AT262" s="832"/>
      <c r="AU262" s="832"/>
      <c r="AV262" s="832"/>
      <c r="AW262" s="832"/>
      <c r="AX262" s="832"/>
      <c r="AY262" s="832"/>
      <c r="AZ262" s="832"/>
      <c r="BA262" s="832"/>
      <c r="BB262" s="832"/>
      <c r="BC262" s="832"/>
      <c r="BD262" s="832"/>
      <c r="BE262" s="832"/>
      <c r="BF262" s="832"/>
      <c r="BG262" s="832"/>
    </row>
    <row r="263" ht="15.75" customHeight="1">
      <c r="A263" s="832"/>
      <c r="B263" s="833"/>
      <c r="C263" s="833"/>
      <c r="D263" s="834"/>
      <c r="E263" s="835"/>
      <c r="F263" s="836"/>
      <c r="G263" s="837"/>
      <c r="H263" s="838"/>
      <c r="I263" s="836"/>
      <c r="J263" s="839"/>
      <c r="K263" s="840"/>
      <c r="L263" s="841"/>
      <c r="M263" s="841"/>
      <c r="N263" s="842"/>
      <c r="O263" s="832"/>
      <c r="P263" s="843"/>
      <c r="Q263" s="832"/>
      <c r="R263" s="843"/>
      <c r="S263" s="843"/>
      <c r="T263" s="843"/>
      <c r="U263" s="832"/>
      <c r="V263" s="843"/>
      <c r="W263" s="832"/>
      <c r="X263" s="832"/>
      <c r="Y263" s="832"/>
      <c r="Z263" s="832"/>
      <c r="AA263" s="832"/>
      <c r="AB263" s="832"/>
      <c r="AC263" s="832"/>
      <c r="AD263" s="844"/>
      <c r="AE263" s="843"/>
      <c r="AF263" s="843"/>
      <c r="AG263" s="844"/>
      <c r="AH263" s="844"/>
      <c r="AI263" s="843"/>
      <c r="AJ263" s="834"/>
      <c r="AK263" s="832"/>
      <c r="AL263" s="832"/>
      <c r="AM263" s="832"/>
      <c r="AN263" s="832"/>
      <c r="AO263" s="832"/>
      <c r="AP263" s="832"/>
      <c r="AQ263" s="832"/>
      <c r="AR263" s="832"/>
      <c r="AS263" s="832"/>
      <c r="AT263" s="832"/>
      <c r="AU263" s="832"/>
      <c r="AV263" s="832"/>
      <c r="AW263" s="832"/>
      <c r="AX263" s="832"/>
      <c r="AY263" s="832"/>
      <c r="AZ263" s="832"/>
      <c r="BA263" s="832"/>
      <c r="BB263" s="832"/>
      <c r="BC263" s="832"/>
      <c r="BD263" s="832"/>
      <c r="BE263" s="832"/>
      <c r="BF263" s="832"/>
      <c r="BG263" s="832"/>
    </row>
    <row r="264" ht="15.75" customHeight="1">
      <c r="A264" s="832"/>
      <c r="B264" s="833"/>
      <c r="C264" s="833"/>
      <c r="D264" s="834"/>
      <c r="E264" s="835"/>
      <c r="F264" s="836"/>
      <c r="G264" s="837"/>
      <c r="H264" s="838"/>
      <c r="I264" s="836"/>
      <c r="J264" s="839"/>
      <c r="K264" s="840"/>
      <c r="L264" s="841"/>
      <c r="M264" s="841"/>
      <c r="N264" s="842"/>
      <c r="O264" s="832"/>
      <c r="P264" s="843"/>
      <c r="Q264" s="832"/>
      <c r="R264" s="843"/>
      <c r="S264" s="843"/>
      <c r="T264" s="843"/>
      <c r="U264" s="832"/>
      <c r="V264" s="843"/>
      <c r="W264" s="832"/>
      <c r="X264" s="832"/>
      <c r="Y264" s="832"/>
      <c r="Z264" s="832"/>
      <c r="AA264" s="832"/>
      <c r="AB264" s="832"/>
      <c r="AC264" s="832"/>
      <c r="AD264" s="844"/>
      <c r="AE264" s="843"/>
      <c r="AF264" s="843"/>
      <c r="AG264" s="844"/>
      <c r="AH264" s="844"/>
      <c r="AI264" s="843"/>
      <c r="AJ264" s="834"/>
      <c r="AK264" s="832"/>
      <c r="AL264" s="832"/>
      <c r="AM264" s="832"/>
      <c r="AN264" s="832"/>
      <c r="AO264" s="832"/>
      <c r="AP264" s="832"/>
      <c r="AQ264" s="832"/>
      <c r="AR264" s="832"/>
      <c r="AS264" s="832"/>
      <c r="AT264" s="832"/>
      <c r="AU264" s="832"/>
      <c r="AV264" s="832"/>
      <c r="AW264" s="832"/>
      <c r="AX264" s="832"/>
      <c r="AY264" s="832"/>
      <c r="AZ264" s="832"/>
      <c r="BA264" s="832"/>
      <c r="BB264" s="832"/>
      <c r="BC264" s="832"/>
      <c r="BD264" s="832"/>
      <c r="BE264" s="832"/>
      <c r="BF264" s="832"/>
      <c r="BG264" s="832"/>
    </row>
    <row r="265" ht="15.75" customHeight="1">
      <c r="A265" s="832"/>
      <c r="B265" s="833"/>
      <c r="C265" s="833"/>
      <c r="D265" s="834"/>
      <c r="E265" s="835"/>
      <c r="F265" s="836"/>
      <c r="G265" s="837"/>
      <c r="H265" s="838"/>
      <c r="I265" s="836"/>
      <c r="J265" s="839"/>
      <c r="K265" s="840"/>
      <c r="L265" s="841"/>
      <c r="M265" s="841"/>
      <c r="N265" s="842"/>
      <c r="O265" s="832"/>
      <c r="P265" s="843"/>
      <c r="Q265" s="832"/>
      <c r="R265" s="843"/>
      <c r="S265" s="843"/>
      <c r="T265" s="843"/>
      <c r="U265" s="832"/>
      <c r="V265" s="843"/>
      <c r="W265" s="832"/>
      <c r="X265" s="832"/>
      <c r="Y265" s="832"/>
      <c r="Z265" s="832"/>
      <c r="AA265" s="832"/>
      <c r="AB265" s="832"/>
      <c r="AC265" s="832"/>
      <c r="AD265" s="844"/>
      <c r="AE265" s="843"/>
      <c r="AF265" s="843"/>
      <c r="AG265" s="844"/>
      <c r="AH265" s="844"/>
      <c r="AI265" s="843"/>
      <c r="AJ265" s="834"/>
      <c r="AK265" s="832"/>
      <c r="AL265" s="832"/>
      <c r="AM265" s="832"/>
      <c r="AN265" s="832"/>
      <c r="AO265" s="832"/>
      <c r="AP265" s="832"/>
      <c r="AQ265" s="832"/>
      <c r="AR265" s="832"/>
      <c r="AS265" s="832"/>
      <c r="AT265" s="832"/>
      <c r="AU265" s="832"/>
      <c r="AV265" s="832"/>
      <c r="AW265" s="832"/>
      <c r="AX265" s="832"/>
      <c r="AY265" s="832"/>
      <c r="AZ265" s="832"/>
      <c r="BA265" s="832"/>
      <c r="BB265" s="832"/>
      <c r="BC265" s="832"/>
      <c r="BD265" s="832"/>
      <c r="BE265" s="832"/>
      <c r="BF265" s="832"/>
      <c r="BG265" s="832"/>
    </row>
    <row r="266" ht="15.75" customHeight="1">
      <c r="A266" s="832"/>
      <c r="B266" s="833"/>
      <c r="C266" s="833"/>
      <c r="D266" s="834"/>
      <c r="E266" s="835"/>
      <c r="F266" s="836"/>
      <c r="G266" s="837"/>
      <c r="H266" s="838"/>
      <c r="I266" s="836"/>
      <c r="J266" s="839"/>
      <c r="K266" s="840"/>
      <c r="L266" s="841"/>
      <c r="M266" s="841"/>
      <c r="N266" s="842"/>
      <c r="O266" s="832"/>
      <c r="P266" s="843"/>
      <c r="Q266" s="832"/>
      <c r="R266" s="843"/>
      <c r="S266" s="843"/>
      <c r="T266" s="843"/>
      <c r="U266" s="832"/>
      <c r="V266" s="843"/>
      <c r="W266" s="832"/>
      <c r="X266" s="832"/>
      <c r="Y266" s="832"/>
      <c r="Z266" s="832"/>
      <c r="AA266" s="832"/>
      <c r="AB266" s="832"/>
      <c r="AC266" s="832"/>
      <c r="AD266" s="844"/>
      <c r="AE266" s="843"/>
      <c r="AF266" s="843"/>
      <c r="AG266" s="844"/>
      <c r="AH266" s="844"/>
      <c r="AI266" s="843"/>
      <c r="AJ266" s="834"/>
      <c r="AK266" s="832"/>
      <c r="AL266" s="832"/>
      <c r="AM266" s="832"/>
      <c r="AN266" s="832"/>
      <c r="AO266" s="832"/>
      <c r="AP266" s="832"/>
      <c r="AQ266" s="832"/>
      <c r="AR266" s="832"/>
      <c r="AS266" s="832"/>
      <c r="AT266" s="832"/>
      <c r="AU266" s="832"/>
      <c r="AV266" s="832"/>
      <c r="AW266" s="832"/>
      <c r="AX266" s="832"/>
      <c r="AY266" s="832"/>
      <c r="AZ266" s="832"/>
      <c r="BA266" s="832"/>
      <c r="BB266" s="832"/>
      <c r="BC266" s="832"/>
      <c r="BD266" s="832"/>
      <c r="BE266" s="832"/>
      <c r="BF266" s="832"/>
      <c r="BG266" s="832"/>
    </row>
    <row r="267" ht="15.75" customHeight="1">
      <c r="A267" s="832"/>
      <c r="B267" s="833"/>
      <c r="C267" s="833"/>
      <c r="D267" s="834"/>
      <c r="E267" s="835"/>
      <c r="F267" s="836"/>
      <c r="G267" s="837"/>
      <c r="H267" s="838"/>
      <c r="I267" s="836"/>
      <c r="J267" s="839"/>
      <c r="K267" s="840"/>
      <c r="L267" s="841"/>
      <c r="M267" s="841"/>
      <c r="N267" s="842"/>
      <c r="O267" s="832"/>
      <c r="P267" s="843"/>
      <c r="Q267" s="832"/>
      <c r="R267" s="843"/>
      <c r="S267" s="843"/>
      <c r="T267" s="843"/>
      <c r="U267" s="832"/>
      <c r="V267" s="843"/>
      <c r="W267" s="832"/>
      <c r="X267" s="832"/>
      <c r="Y267" s="832"/>
      <c r="Z267" s="832"/>
      <c r="AA267" s="832"/>
      <c r="AB267" s="832"/>
      <c r="AC267" s="832"/>
      <c r="AD267" s="844"/>
      <c r="AE267" s="843"/>
      <c r="AF267" s="843"/>
      <c r="AG267" s="844"/>
      <c r="AH267" s="844"/>
      <c r="AI267" s="843"/>
      <c r="AJ267" s="834"/>
      <c r="AK267" s="832"/>
      <c r="AL267" s="832"/>
      <c r="AM267" s="832"/>
      <c r="AN267" s="832"/>
      <c r="AO267" s="832"/>
      <c r="AP267" s="832"/>
      <c r="AQ267" s="832"/>
      <c r="AR267" s="832"/>
      <c r="AS267" s="832"/>
      <c r="AT267" s="832"/>
      <c r="AU267" s="832"/>
      <c r="AV267" s="832"/>
      <c r="AW267" s="832"/>
      <c r="AX267" s="832"/>
      <c r="AY267" s="832"/>
      <c r="AZ267" s="832"/>
      <c r="BA267" s="832"/>
      <c r="BB267" s="832"/>
      <c r="BC267" s="832"/>
      <c r="BD267" s="832"/>
      <c r="BE267" s="832"/>
      <c r="BF267" s="832"/>
      <c r="BG267" s="832"/>
    </row>
    <row r="268" ht="15.75" customHeight="1">
      <c r="A268" s="832"/>
      <c r="B268" s="833"/>
      <c r="C268" s="833"/>
      <c r="D268" s="834"/>
      <c r="E268" s="835"/>
      <c r="F268" s="836"/>
      <c r="G268" s="837"/>
      <c r="H268" s="838"/>
      <c r="I268" s="836"/>
      <c r="J268" s="839"/>
      <c r="K268" s="840"/>
      <c r="L268" s="841"/>
      <c r="M268" s="841"/>
      <c r="N268" s="842"/>
      <c r="O268" s="832"/>
      <c r="P268" s="843"/>
      <c r="Q268" s="832"/>
      <c r="R268" s="843"/>
      <c r="S268" s="843"/>
      <c r="T268" s="843"/>
      <c r="U268" s="832"/>
      <c r="V268" s="843"/>
      <c r="W268" s="832"/>
      <c r="X268" s="832"/>
      <c r="Y268" s="832"/>
      <c r="Z268" s="832"/>
      <c r="AA268" s="832"/>
      <c r="AB268" s="832"/>
      <c r="AC268" s="832"/>
      <c r="AD268" s="844"/>
      <c r="AE268" s="843"/>
      <c r="AF268" s="843"/>
      <c r="AG268" s="844"/>
      <c r="AH268" s="844"/>
      <c r="AI268" s="843"/>
      <c r="AJ268" s="834"/>
      <c r="AK268" s="832"/>
      <c r="AL268" s="832"/>
      <c r="AM268" s="832"/>
      <c r="AN268" s="832"/>
      <c r="AO268" s="832"/>
      <c r="AP268" s="832"/>
      <c r="AQ268" s="832"/>
      <c r="AR268" s="832"/>
      <c r="AS268" s="832"/>
      <c r="AT268" s="832"/>
      <c r="AU268" s="832"/>
      <c r="AV268" s="832"/>
      <c r="AW268" s="832"/>
      <c r="AX268" s="832"/>
      <c r="AY268" s="832"/>
      <c r="AZ268" s="832"/>
      <c r="BA268" s="832"/>
      <c r="BB268" s="832"/>
      <c r="BC268" s="832"/>
      <c r="BD268" s="832"/>
      <c r="BE268" s="832"/>
      <c r="BF268" s="832"/>
      <c r="BG268" s="832"/>
    </row>
    <row r="269" ht="15.75" customHeight="1">
      <c r="A269" s="832"/>
      <c r="B269" s="833"/>
      <c r="C269" s="833"/>
      <c r="D269" s="834"/>
      <c r="E269" s="835"/>
      <c r="F269" s="836"/>
      <c r="G269" s="837"/>
      <c r="H269" s="838"/>
      <c r="I269" s="836"/>
      <c r="J269" s="839"/>
      <c r="K269" s="840"/>
      <c r="L269" s="841"/>
      <c r="M269" s="841"/>
      <c r="N269" s="842"/>
      <c r="O269" s="832"/>
      <c r="P269" s="843"/>
      <c r="Q269" s="832"/>
      <c r="R269" s="843"/>
      <c r="S269" s="843"/>
      <c r="T269" s="843"/>
      <c r="U269" s="832"/>
      <c r="V269" s="843"/>
      <c r="W269" s="832"/>
      <c r="X269" s="832"/>
      <c r="Y269" s="832"/>
      <c r="Z269" s="832"/>
      <c r="AA269" s="832"/>
      <c r="AB269" s="832"/>
      <c r="AC269" s="832"/>
      <c r="AD269" s="844"/>
      <c r="AE269" s="843"/>
      <c r="AF269" s="843"/>
      <c r="AG269" s="844"/>
      <c r="AH269" s="844"/>
      <c r="AI269" s="843"/>
      <c r="AJ269" s="834"/>
      <c r="AK269" s="832"/>
      <c r="AL269" s="832"/>
      <c r="AM269" s="832"/>
      <c r="AN269" s="832"/>
      <c r="AO269" s="832"/>
      <c r="AP269" s="832"/>
      <c r="AQ269" s="832"/>
      <c r="AR269" s="832"/>
      <c r="AS269" s="832"/>
      <c r="AT269" s="832"/>
      <c r="AU269" s="832"/>
      <c r="AV269" s="832"/>
      <c r="AW269" s="832"/>
      <c r="AX269" s="832"/>
      <c r="AY269" s="832"/>
      <c r="AZ269" s="832"/>
      <c r="BA269" s="832"/>
      <c r="BB269" s="832"/>
      <c r="BC269" s="832"/>
      <c r="BD269" s="832"/>
      <c r="BE269" s="832"/>
      <c r="BF269" s="832"/>
      <c r="BG269" s="832"/>
    </row>
    <row r="270" ht="15.75" customHeight="1">
      <c r="A270" s="832"/>
      <c r="B270" s="833"/>
      <c r="C270" s="833"/>
      <c r="D270" s="834"/>
      <c r="E270" s="835"/>
      <c r="F270" s="836"/>
      <c r="G270" s="837"/>
      <c r="H270" s="838"/>
      <c r="I270" s="836"/>
      <c r="J270" s="839"/>
      <c r="K270" s="840"/>
      <c r="L270" s="841"/>
      <c r="M270" s="841"/>
      <c r="N270" s="842"/>
      <c r="O270" s="832"/>
      <c r="P270" s="843"/>
      <c r="Q270" s="832"/>
      <c r="R270" s="843"/>
      <c r="S270" s="843"/>
      <c r="T270" s="843"/>
      <c r="U270" s="832"/>
      <c r="V270" s="843"/>
      <c r="W270" s="832"/>
      <c r="X270" s="832"/>
      <c r="Y270" s="832"/>
      <c r="Z270" s="832"/>
      <c r="AA270" s="832"/>
      <c r="AB270" s="832"/>
      <c r="AC270" s="832"/>
      <c r="AD270" s="844"/>
      <c r="AE270" s="843"/>
      <c r="AF270" s="843"/>
      <c r="AG270" s="844"/>
      <c r="AH270" s="844"/>
      <c r="AI270" s="843"/>
      <c r="AJ270" s="834"/>
      <c r="AK270" s="832"/>
      <c r="AL270" s="832"/>
      <c r="AM270" s="832"/>
      <c r="AN270" s="832"/>
      <c r="AO270" s="832"/>
      <c r="AP270" s="832"/>
      <c r="AQ270" s="832"/>
      <c r="AR270" s="832"/>
      <c r="AS270" s="832"/>
      <c r="AT270" s="832"/>
      <c r="AU270" s="832"/>
      <c r="AV270" s="832"/>
      <c r="AW270" s="832"/>
      <c r="AX270" s="832"/>
      <c r="AY270" s="832"/>
      <c r="AZ270" s="832"/>
      <c r="BA270" s="832"/>
      <c r="BB270" s="832"/>
      <c r="BC270" s="832"/>
      <c r="BD270" s="832"/>
      <c r="BE270" s="832"/>
      <c r="BF270" s="832"/>
      <c r="BG270" s="832"/>
    </row>
    <row r="271" ht="15.75" customHeight="1">
      <c r="A271" s="832"/>
      <c r="B271" s="833"/>
      <c r="C271" s="833"/>
      <c r="D271" s="834"/>
      <c r="E271" s="835"/>
      <c r="F271" s="836"/>
      <c r="G271" s="837"/>
      <c r="H271" s="838"/>
      <c r="I271" s="836"/>
      <c r="J271" s="839"/>
      <c r="K271" s="840"/>
      <c r="L271" s="841"/>
      <c r="M271" s="841"/>
      <c r="N271" s="842"/>
      <c r="O271" s="832"/>
      <c r="P271" s="843"/>
      <c r="Q271" s="832"/>
      <c r="R271" s="843"/>
      <c r="S271" s="843"/>
      <c r="T271" s="843"/>
      <c r="U271" s="832"/>
      <c r="V271" s="843"/>
      <c r="W271" s="832"/>
      <c r="X271" s="832"/>
      <c r="Y271" s="832"/>
      <c r="Z271" s="832"/>
      <c r="AA271" s="832"/>
      <c r="AB271" s="832"/>
      <c r="AC271" s="832"/>
      <c r="AD271" s="844"/>
      <c r="AE271" s="843"/>
      <c r="AF271" s="843"/>
      <c r="AG271" s="844"/>
      <c r="AH271" s="844"/>
      <c r="AI271" s="843"/>
      <c r="AJ271" s="834"/>
      <c r="AK271" s="832"/>
      <c r="AL271" s="832"/>
      <c r="AM271" s="832"/>
      <c r="AN271" s="832"/>
      <c r="AO271" s="832"/>
      <c r="AP271" s="832"/>
      <c r="AQ271" s="832"/>
      <c r="AR271" s="832"/>
      <c r="AS271" s="832"/>
      <c r="AT271" s="832"/>
      <c r="AU271" s="832"/>
      <c r="AV271" s="832"/>
      <c r="AW271" s="832"/>
      <c r="AX271" s="832"/>
      <c r="AY271" s="832"/>
      <c r="AZ271" s="832"/>
      <c r="BA271" s="832"/>
      <c r="BB271" s="832"/>
      <c r="BC271" s="832"/>
      <c r="BD271" s="832"/>
      <c r="BE271" s="832"/>
      <c r="BF271" s="832"/>
      <c r="BG271" s="832"/>
    </row>
    <row r="272" ht="15.75" customHeight="1">
      <c r="A272" s="832"/>
      <c r="B272" s="833"/>
      <c r="C272" s="833"/>
      <c r="D272" s="834"/>
      <c r="E272" s="835"/>
      <c r="F272" s="836"/>
      <c r="G272" s="837"/>
      <c r="H272" s="838"/>
      <c r="I272" s="836"/>
      <c r="J272" s="839"/>
      <c r="K272" s="840"/>
      <c r="L272" s="841"/>
      <c r="M272" s="841"/>
      <c r="N272" s="842"/>
      <c r="O272" s="832"/>
      <c r="P272" s="843"/>
      <c r="Q272" s="832"/>
      <c r="R272" s="843"/>
      <c r="S272" s="843"/>
      <c r="T272" s="843"/>
      <c r="U272" s="832"/>
      <c r="V272" s="843"/>
      <c r="W272" s="832"/>
      <c r="X272" s="832"/>
      <c r="Y272" s="832"/>
      <c r="Z272" s="832"/>
      <c r="AA272" s="832"/>
      <c r="AB272" s="832"/>
      <c r="AC272" s="832"/>
      <c r="AD272" s="844"/>
      <c r="AE272" s="843"/>
      <c r="AF272" s="843"/>
      <c r="AG272" s="844"/>
      <c r="AH272" s="844"/>
      <c r="AI272" s="843"/>
      <c r="AJ272" s="834"/>
      <c r="AK272" s="832"/>
      <c r="AL272" s="832"/>
      <c r="AM272" s="832"/>
      <c r="AN272" s="832"/>
      <c r="AO272" s="832"/>
      <c r="AP272" s="832"/>
      <c r="AQ272" s="832"/>
      <c r="AR272" s="832"/>
      <c r="AS272" s="832"/>
      <c r="AT272" s="832"/>
      <c r="AU272" s="832"/>
      <c r="AV272" s="832"/>
      <c r="AW272" s="832"/>
      <c r="AX272" s="832"/>
      <c r="AY272" s="832"/>
      <c r="AZ272" s="832"/>
      <c r="BA272" s="832"/>
      <c r="BB272" s="832"/>
      <c r="BC272" s="832"/>
      <c r="BD272" s="832"/>
      <c r="BE272" s="832"/>
      <c r="BF272" s="832"/>
      <c r="BG272" s="832"/>
    </row>
    <row r="273" ht="15.75" customHeight="1">
      <c r="A273" s="832"/>
      <c r="B273" s="833"/>
      <c r="C273" s="833"/>
      <c r="D273" s="834"/>
      <c r="E273" s="835"/>
      <c r="F273" s="836"/>
      <c r="G273" s="837"/>
      <c r="H273" s="838"/>
      <c r="I273" s="836"/>
      <c r="J273" s="839"/>
      <c r="K273" s="840"/>
      <c r="L273" s="841"/>
      <c r="M273" s="841"/>
      <c r="N273" s="842"/>
      <c r="O273" s="832"/>
      <c r="P273" s="843"/>
      <c r="Q273" s="832"/>
      <c r="R273" s="843"/>
      <c r="S273" s="843"/>
      <c r="T273" s="843"/>
      <c r="U273" s="832"/>
      <c r="V273" s="843"/>
      <c r="W273" s="832"/>
      <c r="X273" s="832"/>
      <c r="Y273" s="832"/>
      <c r="Z273" s="832"/>
      <c r="AA273" s="832"/>
      <c r="AB273" s="832"/>
      <c r="AC273" s="832"/>
      <c r="AD273" s="844"/>
      <c r="AE273" s="843"/>
      <c r="AF273" s="843"/>
      <c r="AG273" s="844"/>
      <c r="AH273" s="844"/>
      <c r="AI273" s="843"/>
      <c r="AJ273" s="834"/>
      <c r="AK273" s="832"/>
      <c r="AL273" s="832"/>
      <c r="AM273" s="832"/>
      <c r="AN273" s="832"/>
      <c r="AO273" s="832"/>
      <c r="AP273" s="832"/>
      <c r="AQ273" s="832"/>
      <c r="AR273" s="832"/>
      <c r="AS273" s="832"/>
      <c r="AT273" s="832"/>
      <c r="AU273" s="832"/>
      <c r="AV273" s="832"/>
      <c r="AW273" s="832"/>
      <c r="AX273" s="832"/>
      <c r="AY273" s="832"/>
      <c r="AZ273" s="832"/>
      <c r="BA273" s="832"/>
      <c r="BB273" s="832"/>
      <c r="BC273" s="832"/>
      <c r="BD273" s="832"/>
      <c r="BE273" s="832"/>
      <c r="BF273" s="832"/>
      <c r="BG273" s="832"/>
    </row>
    <row r="274" ht="15.75" customHeight="1">
      <c r="A274" s="832"/>
      <c r="B274" s="833"/>
      <c r="C274" s="833"/>
      <c r="D274" s="834"/>
      <c r="E274" s="835"/>
      <c r="F274" s="836"/>
      <c r="G274" s="837"/>
      <c r="H274" s="838"/>
      <c r="I274" s="836"/>
      <c r="J274" s="839"/>
      <c r="K274" s="840"/>
      <c r="L274" s="841"/>
      <c r="M274" s="841"/>
      <c r="N274" s="842"/>
      <c r="O274" s="832"/>
      <c r="P274" s="843"/>
      <c r="Q274" s="832"/>
      <c r="R274" s="843"/>
      <c r="S274" s="843"/>
      <c r="T274" s="843"/>
      <c r="U274" s="832"/>
      <c r="V274" s="843"/>
      <c r="W274" s="832"/>
      <c r="X274" s="832"/>
      <c r="Y274" s="832"/>
      <c r="Z274" s="832"/>
      <c r="AA274" s="832"/>
      <c r="AB274" s="832"/>
      <c r="AC274" s="832"/>
      <c r="AD274" s="844"/>
      <c r="AE274" s="843"/>
      <c r="AF274" s="843"/>
      <c r="AG274" s="844"/>
      <c r="AH274" s="844"/>
      <c r="AI274" s="843"/>
      <c r="AJ274" s="834"/>
      <c r="AK274" s="832"/>
      <c r="AL274" s="832"/>
      <c r="AM274" s="832"/>
      <c r="AN274" s="832"/>
      <c r="AO274" s="832"/>
      <c r="AP274" s="832"/>
      <c r="AQ274" s="832"/>
      <c r="AR274" s="832"/>
      <c r="AS274" s="832"/>
      <c r="AT274" s="832"/>
      <c r="AU274" s="832"/>
      <c r="AV274" s="832"/>
      <c r="AW274" s="832"/>
      <c r="AX274" s="832"/>
      <c r="AY274" s="832"/>
      <c r="AZ274" s="832"/>
      <c r="BA274" s="832"/>
      <c r="BB274" s="832"/>
      <c r="BC274" s="832"/>
      <c r="BD274" s="832"/>
      <c r="BE274" s="832"/>
      <c r="BF274" s="832"/>
      <c r="BG274" s="832"/>
    </row>
    <row r="275" ht="15.75" customHeight="1">
      <c r="A275" s="832"/>
      <c r="B275" s="833"/>
      <c r="C275" s="833"/>
      <c r="D275" s="834"/>
      <c r="E275" s="835"/>
      <c r="F275" s="836"/>
      <c r="G275" s="837"/>
      <c r="H275" s="838"/>
      <c r="I275" s="836"/>
      <c r="J275" s="839"/>
      <c r="K275" s="840"/>
      <c r="L275" s="841"/>
      <c r="M275" s="841"/>
      <c r="N275" s="842"/>
      <c r="O275" s="832"/>
      <c r="P275" s="843"/>
      <c r="Q275" s="832"/>
      <c r="R275" s="843"/>
      <c r="S275" s="843"/>
      <c r="T275" s="843"/>
      <c r="U275" s="832"/>
      <c r="V275" s="843"/>
      <c r="W275" s="832"/>
      <c r="X275" s="832"/>
      <c r="Y275" s="832"/>
      <c r="Z275" s="832"/>
      <c r="AA275" s="832"/>
      <c r="AB275" s="832"/>
      <c r="AC275" s="832"/>
      <c r="AD275" s="844"/>
      <c r="AE275" s="843"/>
      <c r="AF275" s="843"/>
      <c r="AG275" s="844"/>
      <c r="AH275" s="844"/>
      <c r="AI275" s="843"/>
      <c r="AJ275" s="834"/>
      <c r="AK275" s="832"/>
      <c r="AL275" s="832"/>
      <c r="AM275" s="832"/>
      <c r="AN275" s="832"/>
      <c r="AO275" s="832"/>
      <c r="AP275" s="832"/>
      <c r="AQ275" s="832"/>
      <c r="AR275" s="832"/>
      <c r="AS275" s="832"/>
      <c r="AT275" s="832"/>
      <c r="AU275" s="832"/>
      <c r="AV275" s="832"/>
      <c r="AW275" s="832"/>
      <c r="AX275" s="832"/>
      <c r="AY275" s="832"/>
      <c r="AZ275" s="832"/>
      <c r="BA275" s="832"/>
      <c r="BB275" s="832"/>
      <c r="BC275" s="832"/>
      <c r="BD275" s="832"/>
      <c r="BE275" s="832"/>
      <c r="BF275" s="832"/>
      <c r="BG275" s="832"/>
    </row>
    <row r="276" ht="15.75" customHeight="1">
      <c r="A276" s="832"/>
      <c r="B276" s="833"/>
      <c r="C276" s="833"/>
      <c r="D276" s="834"/>
      <c r="E276" s="835"/>
      <c r="F276" s="836"/>
      <c r="G276" s="837"/>
      <c r="H276" s="838"/>
      <c r="I276" s="836"/>
      <c r="J276" s="839"/>
      <c r="K276" s="840"/>
      <c r="L276" s="841"/>
      <c r="M276" s="841"/>
      <c r="N276" s="842"/>
      <c r="O276" s="832"/>
      <c r="P276" s="843"/>
      <c r="Q276" s="832"/>
      <c r="R276" s="843"/>
      <c r="S276" s="843"/>
      <c r="T276" s="843"/>
      <c r="U276" s="832"/>
      <c r="V276" s="843"/>
      <c r="W276" s="832"/>
      <c r="X276" s="832"/>
      <c r="Y276" s="832"/>
      <c r="Z276" s="832"/>
      <c r="AA276" s="832"/>
      <c r="AB276" s="832"/>
      <c r="AC276" s="832"/>
      <c r="AD276" s="844"/>
      <c r="AE276" s="843"/>
      <c r="AF276" s="843"/>
      <c r="AG276" s="844"/>
      <c r="AH276" s="844"/>
      <c r="AI276" s="843"/>
      <c r="AJ276" s="834"/>
      <c r="AK276" s="832"/>
      <c r="AL276" s="832"/>
      <c r="AM276" s="832"/>
      <c r="AN276" s="832"/>
      <c r="AO276" s="832"/>
      <c r="AP276" s="832"/>
      <c r="AQ276" s="832"/>
      <c r="AR276" s="832"/>
      <c r="AS276" s="832"/>
      <c r="AT276" s="832"/>
      <c r="AU276" s="832"/>
      <c r="AV276" s="832"/>
      <c r="AW276" s="832"/>
      <c r="AX276" s="832"/>
      <c r="AY276" s="832"/>
      <c r="AZ276" s="832"/>
      <c r="BA276" s="832"/>
      <c r="BB276" s="832"/>
      <c r="BC276" s="832"/>
      <c r="BD276" s="832"/>
      <c r="BE276" s="832"/>
      <c r="BF276" s="832"/>
      <c r="BG276" s="832"/>
    </row>
    <row r="277" ht="15.75" customHeight="1">
      <c r="A277" s="832"/>
      <c r="B277" s="833"/>
      <c r="C277" s="833"/>
      <c r="D277" s="834"/>
      <c r="E277" s="835"/>
      <c r="F277" s="836"/>
      <c r="G277" s="837"/>
      <c r="H277" s="838"/>
      <c r="I277" s="836"/>
      <c r="J277" s="839"/>
      <c r="K277" s="840"/>
      <c r="L277" s="841"/>
      <c r="M277" s="841"/>
      <c r="N277" s="842"/>
      <c r="O277" s="832"/>
      <c r="P277" s="843"/>
      <c r="Q277" s="832"/>
      <c r="R277" s="843"/>
      <c r="S277" s="843"/>
      <c r="T277" s="843"/>
      <c r="U277" s="832"/>
      <c r="V277" s="843"/>
      <c r="W277" s="832"/>
      <c r="X277" s="832"/>
      <c r="Y277" s="832"/>
      <c r="Z277" s="832"/>
      <c r="AA277" s="832"/>
      <c r="AB277" s="832"/>
      <c r="AC277" s="832"/>
      <c r="AD277" s="844"/>
      <c r="AE277" s="843"/>
      <c r="AF277" s="843"/>
      <c r="AG277" s="844"/>
      <c r="AH277" s="844"/>
      <c r="AI277" s="843"/>
      <c r="AJ277" s="834"/>
      <c r="AK277" s="832"/>
      <c r="AL277" s="832"/>
      <c r="AM277" s="832"/>
      <c r="AN277" s="832"/>
      <c r="AO277" s="832"/>
      <c r="AP277" s="832"/>
      <c r="AQ277" s="832"/>
      <c r="AR277" s="832"/>
      <c r="AS277" s="832"/>
      <c r="AT277" s="832"/>
      <c r="AU277" s="832"/>
      <c r="AV277" s="832"/>
      <c r="AW277" s="832"/>
      <c r="AX277" s="832"/>
      <c r="AY277" s="832"/>
      <c r="AZ277" s="832"/>
      <c r="BA277" s="832"/>
      <c r="BB277" s="832"/>
      <c r="BC277" s="832"/>
      <c r="BD277" s="832"/>
      <c r="BE277" s="832"/>
      <c r="BF277" s="832"/>
      <c r="BG277" s="832"/>
    </row>
    <row r="278" ht="15.75" customHeight="1">
      <c r="A278" s="832"/>
      <c r="B278" s="833"/>
      <c r="C278" s="833"/>
      <c r="D278" s="834"/>
      <c r="E278" s="835"/>
      <c r="F278" s="836"/>
      <c r="G278" s="837"/>
      <c r="H278" s="838"/>
      <c r="I278" s="836"/>
      <c r="J278" s="839"/>
      <c r="K278" s="840"/>
      <c r="L278" s="841"/>
      <c r="M278" s="841"/>
      <c r="N278" s="842"/>
      <c r="O278" s="832"/>
      <c r="P278" s="843"/>
      <c r="Q278" s="832"/>
      <c r="R278" s="843"/>
      <c r="S278" s="843"/>
      <c r="T278" s="843"/>
      <c r="U278" s="832"/>
      <c r="V278" s="843"/>
      <c r="W278" s="832"/>
      <c r="X278" s="832"/>
      <c r="Y278" s="832"/>
      <c r="Z278" s="832"/>
      <c r="AA278" s="832"/>
      <c r="AB278" s="832"/>
      <c r="AC278" s="832"/>
      <c r="AD278" s="844"/>
      <c r="AE278" s="843"/>
      <c r="AF278" s="843"/>
      <c r="AG278" s="844"/>
      <c r="AH278" s="844"/>
      <c r="AI278" s="843"/>
      <c r="AJ278" s="834"/>
      <c r="AK278" s="832"/>
      <c r="AL278" s="832"/>
      <c r="AM278" s="832"/>
      <c r="AN278" s="832"/>
      <c r="AO278" s="832"/>
      <c r="AP278" s="832"/>
      <c r="AQ278" s="832"/>
      <c r="AR278" s="832"/>
      <c r="AS278" s="832"/>
      <c r="AT278" s="832"/>
      <c r="AU278" s="832"/>
      <c r="AV278" s="832"/>
      <c r="AW278" s="832"/>
      <c r="AX278" s="832"/>
      <c r="AY278" s="832"/>
      <c r="AZ278" s="832"/>
      <c r="BA278" s="832"/>
      <c r="BB278" s="832"/>
      <c r="BC278" s="832"/>
      <c r="BD278" s="832"/>
      <c r="BE278" s="832"/>
      <c r="BF278" s="832"/>
      <c r="BG278" s="832"/>
    </row>
    <row r="279" ht="15.75" customHeight="1">
      <c r="A279" s="832"/>
      <c r="B279" s="833"/>
      <c r="C279" s="833"/>
      <c r="D279" s="834"/>
      <c r="E279" s="835"/>
      <c r="F279" s="836"/>
      <c r="G279" s="837"/>
      <c r="H279" s="838"/>
      <c r="I279" s="836"/>
      <c r="J279" s="839"/>
      <c r="K279" s="840"/>
      <c r="L279" s="841"/>
      <c r="M279" s="841"/>
      <c r="N279" s="842"/>
      <c r="O279" s="832"/>
      <c r="P279" s="843"/>
      <c r="Q279" s="832"/>
      <c r="R279" s="843"/>
      <c r="S279" s="843"/>
      <c r="T279" s="843"/>
      <c r="U279" s="832"/>
      <c r="V279" s="843"/>
      <c r="W279" s="832"/>
      <c r="X279" s="832"/>
      <c r="Y279" s="832"/>
      <c r="Z279" s="832"/>
      <c r="AA279" s="832"/>
      <c r="AB279" s="832"/>
      <c r="AC279" s="832"/>
      <c r="AD279" s="844"/>
      <c r="AE279" s="843"/>
      <c r="AF279" s="843"/>
      <c r="AG279" s="844"/>
      <c r="AH279" s="844"/>
      <c r="AI279" s="843"/>
      <c r="AJ279" s="834"/>
      <c r="AK279" s="832"/>
      <c r="AL279" s="832"/>
      <c r="AM279" s="832"/>
      <c r="AN279" s="832"/>
      <c r="AO279" s="832"/>
      <c r="AP279" s="832"/>
      <c r="AQ279" s="832"/>
      <c r="AR279" s="832"/>
      <c r="AS279" s="832"/>
      <c r="AT279" s="832"/>
      <c r="AU279" s="832"/>
      <c r="AV279" s="832"/>
      <c r="AW279" s="832"/>
      <c r="AX279" s="832"/>
      <c r="AY279" s="832"/>
      <c r="AZ279" s="832"/>
      <c r="BA279" s="832"/>
      <c r="BB279" s="832"/>
      <c r="BC279" s="832"/>
      <c r="BD279" s="832"/>
      <c r="BE279" s="832"/>
      <c r="BF279" s="832"/>
      <c r="BG279" s="832"/>
    </row>
    <row r="280" ht="15.75" customHeight="1">
      <c r="A280" s="832"/>
      <c r="B280" s="833"/>
      <c r="C280" s="833"/>
      <c r="D280" s="834"/>
      <c r="E280" s="835"/>
      <c r="F280" s="836"/>
      <c r="G280" s="837"/>
      <c r="H280" s="838"/>
      <c r="I280" s="836"/>
      <c r="J280" s="839"/>
      <c r="K280" s="840"/>
      <c r="L280" s="841"/>
      <c r="M280" s="841"/>
      <c r="N280" s="842"/>
      <c r="O280" s="832"/>
      <c r="P280" s="843"/>
      <c r="Q280" s="832"/>
      <c r="R280" s="843"/>
      <c r="S280" s="843"/>
      <c r="T280" s="843"/>
      <c r="U280" s="832"/>
      <c r="V280" s="843"/>
      <c r="W280" s="832"/>
      <c r="X280" s="832"/>
      <c r="Y280" s="832"/>
      <c r="Z280" s="832"/>
      <c r="AA280" s="832"/>
      <c r="AB280" s="832"/>
      <c r="AC280" s="832"/>
      <c r="AD280" s="844"/>
      <c r="AE280" s="843"/>
      <c r="AF280" s="843"/>
      <c r="AG280" s="844"/>
      <c r="AH280" s="844"/>
      <c r="AI280" s="843"/>
      <c r="AJ280" s="834"/>
      <c r="AK280" s="832"/>
      <c r="AL280" s="832"/>
      <c r="AM280" s="832"/>
      <c r="AN280" s="832"/>
      <c r="AO280" s="832"/>
      <c r="AP280" s="832"/>
      <c r="AQ280" s="832"/>
      <c r="AR280" s="832"/>
      <c r="AS280" s="832"/>
      <c r="AT280" s="832"/>
      <c r="AU280" s="832"/>
      <c r="AV280" s="832"/>
      <c r="AW280" s="832"/>
      <c r="AX280" s="832"/>
      <c r="AY280" s="832"/>
      <c r="AZ280" s="832"/>
      <c r="BA280" s="832"/>
      <c r="BB280" s="832"/>
      <c r="BC280" s="832"/>
      <c r="BD280" s="832"/>
      <c r="BE280" s="832"/>
      <c r="BF280" s="832"/>
      <c r="BG280" s="832"/>
    </row>
    <row r="281" ht="15.75" customHeight="1">
      <c r="A281" s="832"/>
      <c r="B281" s="833"/>
      <c r="C281" s="833"/>
      <c r="D281" s="834"/>
      <c r="E281" s="835"/>
      <c r="F281" s="836"/>
      <c r="G281" s="837"/>
      <c r="H281" s="838"/>
      <c r="I281" s="836"/>
      <c r="J281" s="839"/>
      <c r="K281" s="840"/>
      <c r="L281" s="841"/>
      <c r="M281" s="841"/>
      <c r="N281" s="842"/>
      <c r="O281" s="832"/>
      <c r="P281" s="843"/>
      <c r="Q281" s="832"/>
      <c r="R281" s="843"/>
      <c r="S281" s="843"/>
      <c r="T281" s="843"/>
      <c r="U281" s="832"/>
      <c r="V281" s="843"/>
      <c r="W281" s="832"/>
      <c r="X281" s="832"/>
      <c r="Y281" s="832"/>
      <c r="Z281" s="832"/>
      <c r="AA281" s="832"/>
      <c r="AB281" s="832"/>
      <c r="AC281" s="832"/>
      <c r="AD281" s="844"/>
      <c r="AE281" s="843"/>
      <c r="AF281" s="843"/>
      <c r="AG281" s="844"/>
      <c r="AH281" s="844"/>
      <c r="AI281" s="843"/>
      <c r="AJ281" s="834"/>
      <c r="AK281" s="832"/>
      <c r="AL281" s="832"/>
      <c r="AM281" s="832"/>
      <c r="AN281" s="832"/>
      <c r="AO281" s="832"/>
      <c r="AP281" s="832"/>
      <c r="AQ281" s="832"/>
      <c r="AR281" s="832"/>
      <c r="AS281" s="832"/>
      <c r="AT281" s="832"/>
      <c r="AU281" s="832"/>
      <c r="AV281" s="832"/>
      <c r="AW281" s="832"/>
      <c r="AX281" s="832"/>
      <c r="AY281" s="832"/>
      <c r="AZ281" s="832"/>
      <c r="BA281" s="832"/>
      <c r="BB281" s="832"/>
      <c r="BC281" s="832"/>
      <c r="BD281" s="832"/>
      <c r="BE281" s="832"/>
      <c r="BF281" s="832"/>
      <c r="BG281" s="832"/>
    </row>
    <row r="282" ht="15.75" customHeight="1">
      <c r="A282" s="832"/>
      <c r="B282" s="833"/>
      <c r="C282" s="833"/>
      <c r="D282" s="834"/>
      <c r="E282" s="835"/>
      <c r="F282" s="836"/>
      <c r="G282" s="837"/>
      <c r="H282" s="838"/>
      <c r="I282" s="836"/>
      <c r="J282" s="839"/>
      <c r="K282" s="840"/>
      <c r="L282" s="841"/>
      <c r="M282" s="841"/>
      <c r="N282" s="842"/>
      <c r="O282" s="832"/>
      <c r="P282" s="843"/>
      <c r="Q282" s="832"/>
      <c r="R282" s="843"/>
      <c r="S282" s="843"/>
      <c r="T282" s="843"/>
      <c r="U282" s="832"/>
      <c r="V282" s="843"/>
      <c r="W282" s="832"/>
      <c r="X282" s="832"/>
      <c r="Y282" s="832"/>
      <c r="Z282" s="832"/>
      <c r="AA282" s="832"/>
      <c r="AB282" s="832"/>
      <c r="AC282" s="832"/>
      <c r="AD282" s="844"/>
      <c r="AE282" s="843"/>
      <c r="AF282" s="843"/>
      <c r="AG282" s="844"/>
      <c r="AH282" s="844"/>
      <c r="AI282" s="843"/>
      <c r="AJ282" s="834"/>
      <c r="AK282" s="832"/>
      <c r="AL282" s="832"/>
      <c r="AM282" s="832"/>
      <c r="AN282" s="832"/>
      <c r="AO282" s="832"/>
      <c r="AP282" s="832"/>
      <c r="AQ282" s="832"/>
      <c r="AR282" s="832"/>
      <c r="AS282" s="832"/>
      <c r="AT282" s="832"/>
      <c r="AU282" s="832"/>
      <c r="AV282" s="832"/>
      <c r="AW282" s="832"/>
      <c r="AX282" s="832"/>
      <c r="AY282" s="832"/>
      <c r="AZ282" s="832"/>
      <c r="BA282" s="832"/>
      <c r="BB282" s="832"/>
      <c r="BC282" s="832"/>
      <c r="BD282" s="832"/>
      <c r="BE282" s="832"/>
      <c r="BF282" s="832"/>
      <c r="BG282" s="832"/>
    </row>
    <row r="283" ht="15.75" customHeight="1">
      <c r="A283" s="832"/>
      <c r="B283" s="833"/>
      <c r="C283" s="833"/>
      <c r="D283" s="834"/>
      <c r="E283" s="835"/>
      <c r="F283" s="836"/>
      <c r="G283" s="837"/>
      <c r="H283" s="838"/>
      <c r="I283" s="836"/>
      <c r="J283" s="839"/>
      <c r="K283" s="840"/>
      <c r="L283" s="841"/>
      <c r="M283" s="841"/>
      <c r="N283" s="842"/>
      <c r="O283" s="832"/>
      <c r="P283" s="843"/>
      <c r="Q283" s="832"/>
      <c r="R283" s="843"/>
      <c r="S283" s="843"/>
      <c r="T283" s="843"/>
      <c r="U283" s="832"/>
      <c r="V283" s="843"/>
      <c r="W283" s="832"/>
      <c r="X283" s="832"/>
      <c r="Y283" s="832"/>
      <c r="Z283" s="832"/>
      <c r="AA283" s="832"/>
      <c r="AB283" s="832"/>
      <c r="AC283" s="832"/>
      <c r="AD283" s="844"/>
      <c r="AE283" s="843"/>
      <c r="AF283" s="843"/>
      <c r="AG283" s="844"/>
      <c r="AH283" s="844"/>
      <c r="AI283" s="843"/>
      <c r="AJ283" s="834"/>
      <c r="AK283" s="832"/>
      <c r="AL283" s="832"/>
      <c r="AM283" s="832"/>
      <c r="AN283" s="832"/>
      <c r="AO283" s="832"/>
      <c r="AP283" s="832"/>
      <c r="AQ283" s="832"/>
      <c r="AR283" s="832"/>
      <c r="AS283" s="832"/>
      <c r="AT283" s="832"/>
      <c r="AU283" s="832"/>
      <c r="AV283" s="832"/>
      <c r="AW283" s="832"/>
      <c r="AX283" s="832"/>
      <c r="AY283" s="832"/>
      <c r="AZ283" s="832"/>
      <c r="BA283" s="832"/>
      <c r="BB283" s="832"/>
      <c r="BC283" s="832"/>
      <c r="BD283" s="832"/>
      <c r="BE283" s="832"/>
      <c r="BF283" s="832"/>
      <c r="BG283" s="832"/>
    </row>
    <row r="284" ht="15.75" customHeight="1">
      <c r="A284" s="832"/>
      <c r="B284" s="833"/>
      <c r="C284" s="833"/>
      <c r="D284" s="834"/>
      <c r="E284" s="835"/>
      <c r="F284" s="836"/>
      <c r="G284" s="837"/>
      <c r="H284" s="838"/>
      <c r="I284" s="836"/>
      <c r="J284" s="839"/>
      <c r="K284" s="840"/>
      <c r="L284" s="841"/>
      <c r="M284" s="841"/>
      <c r="N284" s="842"/>
      <c r="O284" s="832"/>
      <c r="P284" s="843"/>
      <c r="Q284" s="832"/>
      <c r="R284" s="843"/>
      <c r="S284" s="843"/>
      <c r="T284" s="843"/>
      <c r="U284" s="832"/>
      <c r="V284" s="843"/>
      <c r="W284" s="832"/>
      <c r="X284" s="832"/>
      <c r="Y284" s="832"/>
      <c r="Z284" s="832"/>
      <c r="AA284" s="832"/>
      <c r="AB284" s="832"/>
      <c r="AC284" s="832"/>
      <c r="AD284" s="844"/>
      <c r="AE284" s="843"/>
      <c r="AF284" s="843"/>
      <c r="AG284" s="844"/>
      <c r="AH284" s="844"/>
      <c r="AI284" s="843"/>
      <c r="AJ284" s="834"/>
      <c r="AK284" s="832"/>
      <c r="AL284" s="832"/>
      <c r="AM284" s="832"/>
      <c r="AN284" s="832"/>
      <c r="AO284" s="832"/>
      <c r="AP284" s="832"/>
      <c r="AQ284" s="832"/>
      <c r="AR284" s="832"/>
      <c r="AS284" s="832"/>
      <c r="AT284" s="832"/>
      <c r="AU284" s="832"/>
      <c r="AV284" s="832"/>
      <c r="AW284" s="832"/>
      <c r="AX284" s="832"/>
      <c r="AY284" s="832"/>
      <c r="AZ284" s="832"/>
      <c r="BA284" s="832"/>
      <c r="BB284" s="832"/>
      <c r="BC284" s="832"/>
      <c r="BD284" s="832"/>
      <c r="BE284" s="832"/>
      <c r="BF284" s="832"/>
      <c r="BG284" s="832"/>
    </row>
    <row r="285" ht="15.75" customHeight="1">
      <c r="A285" s="832"/>
      <c r="B285" s="833"/>
      <c r="C285" s="833"/>
      <c r="D285" s="834"/>
      <c r="E285" s="835"/>
      <c r="F285" s="836"/>
      <c r="G285" s="837"/>
      <c r="H285" s="838"/>
      <c r="I285" s="836"/>
      <c r="J285" s="839"/>
      <c r="K285" s="840"/>
      <c r="L285" s="841"/>
      <c r="M285" s="841"/>
      <c r="N285" s="842"/>
      <c r="O285" s="832"/>
      <c r="P285" s="843"/>
      <c r="Q285" s="832"/>
      <c r="R285" s="843"/>
      <c r="S285" s="843"/>
      <c r="T285" s="843"/>
      <c r="U285" s="832"/>
      <c r="V285" s="843"/>
      <c r="W285" s="832"/>
      <c r="X285" s="832"/>
      <c r="Y285" s="832"/>
      <c r="Z285" s="832"/>
      <c r="AA285" s="832"/>
      <c r="AB285" s="832"/>
      <c r="AC285" s="832"/>
      <c r="AD285" s="844"/>
      <c r="AE285" s="843"/>
      <c r="AF285" s="843"/>
      <c r="AG285" s="844"/>
      <c r="AH285" s="844"/>
      <c r="AI285" s="843"/>
      <c r="AJ285" s="834"/>
      <c r="AK285" s="832"/>
      <c r="AL285" s="832"/>
      <c r="AM285" s="832"/>
      <c r="AN285" s="832"/>
      <c r="AO285" s="832"/>
      <c r="AP285" s="832"/>
      <c r="AQ285" s="832"/>
      <c r="AR285" s="832"/>
      <c r="AS285" s="832"/>
      <c r="AT285" s="832"/>
      <c r="AU285" s="832"/>
      <c r="AV285" s="832"/>
      <c r="AW285" s="832"/>
      <c r="AX285" s="832"/>
      <c r="AY285" s="832"/>
      <c r="AZ285" s="832"/>
      <c r="BA285" s="832"/>
      <c r="BB285" s="832"/>
      <c r="BC285" s="832"/>
      <c r="BD285" s="832"/>
      <c r="BE285" s="832"/>
      <c r="BF285" s="832"/>
      <c r="BG285" s="832"/>
    </row>
    <row r="286" ht="15.75" customHeight="1">
      <c r="A286" s="832"/>
      <c r="B286" s="833"/>
      <c r="C286" s="833"/>
      <c r="D286" s="834"/>
      <c r="E286" s="835"/>
      <c r="F286" s="836"/>
      <c r="G286" s="837"/>
      <c r="H286" s="838"/>
      <c r="I286" s="836"/>
      <c r="J286" s="839"/>
      <c r="K286" s="840"/>
      <c r="L286" s="841"/>
      <c r="M286" s="841"/>
      <c r="N286" s="842"/>
      <c r="O286" s="832"/>
      <c r="P286" s="843"/>
      <c r="Q286" s="832"/>
      <c r="R286" s="843"/>
      <c r="S286" s="843"/>
      <c r="T286" s="843"/>
      <c r="U286" s="832"/>
      <c r="V286" s="843"/>
      <c r="W286" s="832"/>
      <c r="X286" s="832"/>
      <c r="Y286" s="832"/>
      <c r="Z286" s="832"/>
      <c r="AA286" s="832"/>
      <c r="AB286" s="832"/>
      <c r="AC286" s="832"/>
      <c r="AD286" s="844"/>
      <c r="AE286" s="843"/>
      <c r="AF286" s="843"/>
      <c r="AG286" s="844"/>
      <c r="AH286" s="844"/>
      <c r="AI286" s="843"/>
      <c r="AJ286" s="834"/>
      <c r="AK286" s="832"/>
      <c r="AL286" s="832"/>
      <c r="AM286" s="832"/>
      <c r="AN286" s="832"/>
      <c r="AO286" s="832"/>
      <c r="AP286" s="832"/>
      <c r="AQ286" s="832"/>
      <c r="AR286" s="832"/>
      <c r="AS286" s="832"/>
      <c r="AT286" s="832"/>
      <c r="AU286" s="832"/>
      <c r="AV286" s="832"/>
      <c r="AW286" s="832"/>
      <c r="AX286" s="832"/>
      <c r="AY286" s="832"/>
      <c r="AZ286" s="832"/>
      <c r="BA286" s="832"/>
      <c r="BB286" s="832"/>
      <c r="BC286" s="832"/>
      <c r="BD286" s="832"/>
      <c r="BE286" s="832"/>
      <c r="BF286" s="832"/>
      <c r="BG286" s="832"/>
    </row>
    <row r="287" ht="15.75" customHeight="1">
      <c r="A287" s="832"/>
      <c r="B287" s="833"/>
      <c r="C287" s="833"/>
      <c r="D287" s="834"/>
      <c r="E287" s="835"/>
      <c r="F287" s="836"/>
      <c r="G287" s="837"/>
      <c r="H287" s="838"/>
      <c r="I287" s="836"/>
      <c r="J287" s="839"/>
      <c r="K287" s="840"/>
      <c r="L287" s="841"/>
      <c r="M287" s="841"/>
      <c r="N287" s="842"/>
      <c r="O287" s="832"/>
      <c r="P287" s="843"/>
      <c r="Q287" s="832"/>
      <c r="R287" s="843"/>
      <c r="S287" s="843"/>
      <c r="T287" s="843"/>
      <c r="U287" s="832"/>
      <c r="V287" s="843"/>
      <c r="W287" s="832"/>
      <c r="X287" s="832"/>
      <c r="Y287" s="832"/>
      <c r="Z287" s="832"/>
      <c r="AA287" s="832"/>
      <c r="AB287" s="832"/>
      <c r="AC287" s="832"/>
      <c r="AD287" s="844"/>
      <c r="AE287" s="843"/>
      <c r="AF287" s="843"/>
      <c r="AG287" s="844"/>
      <c r="AH287" s="844"/>
      <c r="AI287" s="843"/>
      <c r="AJ287" s="834"/>
      <c r="AK287" s="832"/>
      <c r="AL287" s="832"/>
      <c r="AM287" s="832"/>
      <c r="AN287" s="832"/>
      <c r="AO287" s="832"/>
      <c r="AP287" s="832"/>
      <c r="AQ287" s="832"/>
      <c r="AR287" s="832"/>
      <c r="AS287" s="832"/>
      <c r="AT287" s="832"/>
      <c r="AU287" s="832"/>
      <c r="AV287" s="832"/>
      <c r="AW287" s="832"/>
      <c r="AX287" s="832"/>
      <c r="AY287" s="832"/>
      <c r="AZ287" s="832"/>
      <c r="BA287" s="832"/>
      <c r="BB287" s="832"/>
      <c r="BC287" s="832"/>
      <c r="BD287" s="832"/>
      <c r="BE287" s="832"/>
      <c r="BF287" s="832"/>
      <c r="BG287" s="832"/>
    </row>
    <row r="288" ht="15.75" customHeight="1">
      <c r="A288" s="832"/>
      <c r="B288" s="833"/>
      <c r="C288" s="833"/>
      <c r="D288" s="834"/>
      <c r="E288" s="835"/>
      <c r="F288" s="836"/>
      <c r="G288" s="837"/>
      <c r="H288" s="838"/>
      <c r="I288" s="836"/>
      <c r="J288" s="839"/>
      <c r="K288" s="840"/>
      <c r="L288" s="841"/>
      <c r="M288" s="841"/>
      <c r="N288" s="842"/>
      <c r="O288" s="832"/>
      <c r="P288" s="843"/>
      <c r="Q288" s="832"/>
      <c r="R288" s="843"/>
      <c r="S288" s="843"/>
      <c r="T288" s="843"/>
      <c r="U288" s="832"/>
      <c r="V288" s="843"/>
      <c r="W288" s="832"/>
      <c r="X288" s="832"/>
      <c r="Y288" s="832"/>
      <c r="Z288" s="832"/>
      <c r="AA288" s="832"/>
      <c r="AB288" s="832"/>
      <c r="AC288" s="832"/>
      <c r="AD288" s="844"/>
      <c r="AE288" s="843"/>
      <c r="AF288" s="843"/>
      <c r="AG288" s="844"/>
      <c r="AH288" s="844"/>
      <c r="AI288" s="843"/>
      <c r="AJ288" s="834"/>
      <c r="AK288" s="832"/>
      <c r="AL288" s="832"/>
      <c r="AM288" s="832"/>
      <c r="AN288" s="832"/>
      <c r="AO288" s="832"/>
      <c r="AP288" s="832"/>
      <c r="AQ288" s="832"/>
      <c r="AR288" s="832"/>
      <c r="AS288" s="832"/>
      <c r="AT288" s="832"/>
      <c r="AU288" s="832"/>
      <c r="AV288" s="832"/>
      <c r="AW288" s="832"/>
      <c r="AX288" s="832"/>
      <c r="AY288" s="832"/>
      <c r="AZ288" s="832"/>
      <c r="BA288" s="832"/>
      <c r="BB288" s="832"/>
      <c r="BC288" s="832"/>
      <c r="BD288" s="832"/>
      <c r="BE288" s="832"/>
      <c r="BF288" s="832"/>
      <c r="BG288" s="832"/>
    </row>
    <row r="289" ht="15.75" customHeight="1">
      <c r="A289" s="832"/>
      <c r="B289" s="833"/>
      <c r="C289" s="833"/>
      <c r="D289" s="834"/>
      <c r="E289" s="835"/>
      <c r="F289" s="836"/>
      <c r="G289" s="837"/>
      <c r="H289" s="838"/>
      <c r="I289" s="836"/>
      <c r="J289" s="839"/>
      <c r="K289" s="840"/>
      <c r="L289" s="841"/>
      <c r="M289" s="841"/>
      <c r="N289" s="842"/>
      <c r="O289" s="832"/>
      <c r="P289" s="843"/>
      <c r="Q289" s="832"/>
      <c r="R289" s="843"/>
      <c r="S289" s="843"/>
      <c r="T289" s="843"/>
      <c r="U289" s="832"/>
      <c r="V289" s="843"/>
      <c r="W289" s="832"/>
      <c r="X289" s="832"/>
      <c r="Y289" s="832"/>
      <c r="Z289" s="832"/>
      <c r="AA289" s="832"/>
      <c r="AB289" s="832"/>
      <c r="AC289" s="832"/>
      <c r="AD289" s="844"/>
      <c r="AE289" s="843"/>
      <c r="AF289" s="843"/>
      <c r="AG289" s="844"/>
      <c r="AH289" s="844"/>
      <c r="AI289" s="843"/>
      <c r="AJ289" s="834"/>
      <c r="AK289" s="832"/>
      <c r="AL289" s="832"/>
      <c r="AM289" s="832"/>
      <c r="AN289" s="832"/>
      <c r="AO289" s="832"/>
      <c r="AP289" s="832"/>
      <c r="AQ289" s="832"/>
      <c r="AR289" s="832"/>
      <c r="AS289" s="832"/>
      <c r="AT289" s="832"/>
      <c r="AU289" s="832"/>
      <c r="AV289" s="832"/>
      <c r="AW289" s="832"/>
      <c r="AX289" s="832"/>
      <c r="AY289" s="832"/>
      <c r="AZ289" s="832"/>
      <c r="BA289" s="832"/>
      <c r="BB289" s="832"/>
      <c r="BC289" s="832"/>
      <c r="BD289" s="832"/>
      <c r="BE289" s="832"/>
      <c r="BF289" s="832"/>
      <c r="BG289" s="832"/>
    </row>
    <row r="290" ht="15.75" customHeight="1">
      <c r="A290" s="832"/>
      <c r="B290" s="833"/>
      <c r="C290" s="833"/>
      <c r="D290" s="834"/>
      <c r="E290" s="835"/>
      <c r="F290" s="836"/>
      <c r="G290" s="837"/>
      <c r="H290" s="838"/>
      <c r="I290" s="836"/>
      <c r="J290" s="839"/>
      <c r="K290" s="840"/>
      <c r="L290" s="841"/>
      <c r="M290" s="841"/>
      <c r="N290" s="842"/>
      <c r="O290" s="832"/>
      <c r="P290" s="843"/>
      <c r="Q290" s="832"/>
      <c r="R290" s="843"/>
      <c r="S290" s="843"/>
      <c r="T290" s="843"/>
      <c r="U290" s="832"/>
      <c r="V290" s="843"/>
      <c r="W290" s="832"/>
      <c r="X290" s="832"/>
      <c r="Y290" s="832"/>
      <c r="Z290" s="832"/>
      <c r="AA290" s="832"/>
      <c r="AB290" s="832"/>
      <c r="AC290" s="832"/>
      <c r="AD290" s="844"/>
      <c r="AE290" s="843"/>
      <c r="AF290" s="843"/>
      <c r="AG290" s="844"/>
      <c r="AH290" s="844"/>
      <c r="AI290" s="843"/>
      <c r="AJ290" s="834"/>
      <c r="AK290" s="832"/>
      <c r="AL290" s="832"/>
      <c r="AM290" s="832"/>
      <c r="AN290" s="832"/>
      <c r="AO290" s="832"/>
      <c r="AP290" s="832"/>
      <c r="AQ290" s="832"/>
      <c r="AR290" s="832"/>
      <c r="AS290" s="832"/>
      <c r="AT290" s="832"/>
      <c r="AU290" s="832"/>
      <c r="AV290" s="832"/>
      <c r="AW290" s="832"/>
      <c r="AX290" s="832"/>
      <c r="AY290" s="832"/>
      <c r="AZ290" s="832"/>
      <c r="BA290" s="832"/>
      <c r="BB290" s="832"/>
      <c r="BC290" s="832"/>
      <c r="BD290" s="832"/>
      <c r="BE290" s="832"/>
      <c r="BF290" s="832"/>
      <c r="BG290" s="832"/>
    </row>
    <row r="291" ht="15.75" customHeight="1">
      <c r="A291" s="832"/>
      <c r="B291" s="833"/>
      <c r="C291" s="833"/>
      <c r="D291" s="834"/>
      <c r="E291" s="835"/>
      <c r="F291" s="836"/>
      <c r="G291" s="837"/>
      <c r="H291" s="838"/>
      <c r="I291" s="836"/>
      <c r="J291" s="839"/>
      <c r="K291" s="840"/>
      <c r="L291" s="841"/>
      <c r="M291" s="841"/>
      <c r="N291" s="842"/>
      <c r="O291" s="832"/>
      <c r="P291" s="843"/>
      <c r="Q291" s="832"/>
      <c r="R291" s="843"/>
      <c r="S291" s="843"/>
      <c r="T291" s="843"/>
      <c r="U291" s="832"/>
      <c r="V291" s="843"/>
      <c r="W291" s="832"/>
      <c r="X291" s="832"/>
      <c r="Y291" s="832"/>
      <c r="Z291" s="832"/>
      <c r="AA291" s="832"/>
      <c r="AB291" s="832"/>
      <c r="AC291" s="832"/>
      <c r="AD291" s="844"/>
      <c r="AE291" s="843"/>
      <c r="AF291" s="843"/>
      <c r="AG291" s="844"/>
      <c r="AH291" s="844"/>
      <c r="AI291" s="843"/>
      <c r="AJ291" s="834"/>
      <c r="AK291" s="832"/>
      <c r="AL291" s="832"/>
      <c r="AM291" s="832"/>
      <c r="AN291" s="832"/>
      <c r="AO291" s="832"/>
      <c r="AP291" s="832"/>
      <c r="AQ291" s="832"/>
      <c r="AR291" s="832"/>
      <c r="AS291" s="832"/>
      <c r="AT291" s="832"/>
      <c r="AU291" s="832"/>
      <c r="AV291" s="832"/>
      <c r="AW291" s="832"/>
      <c r="AX291" s="832"/>
      <c r="AY291" s="832"/>
      <c r="AZ291" s="832"/>
      <c r="BA291" s="832"/>
      <c r="BB291" s="832"/>
      <c r="BC291" s="832"/>
      <c r="BD291" s="832"/>
      <c r="BE291" s="832"/>
      <c r="BF291" s="832"/>
      <c r="BG291" s="832"/>
    </row>
    <row r="292" ht="15.75" customHeight="1">
      <c r="A292" s="832"/>
      <c r="B292" s="833"/>
      <c r="C292" s="833"/>
      <c r="D292" s="834"/>
      <c r="E292" s="835"/>
      <c r="F292" s="836"/>
      <c r="G292" s="837"/>
      <c r="H292" s="838"/>
      <c r="I292" s="836"/>
      <c r="J292" s="839"/>
      <c r="K292" s="840"/>
      <c r="L292" s="841"/>
      <c r="M292" s="841"/>
      <c r="N292" s="842"/>
      <c r="O292" s="832"/>
      <c r="P292" s="843"/>
      <c r="Q292" s="832"/>
      <c r="R292" s="843"/>
      <c r="S292" s="843"/>
      <c r="T292" s="843"/>
      <c r="U292" s="832"/>
      <c r="V292" s="843"/>
      <c r="W292" s="832"/>
      <c r="X292" s="832"/>
      <c r="Y292" s="832"/>
      <c r="Z292" s="832"/>
      <c r="AA292" s="832"/>
      <c r="AB292" s="832"/>
      <c r="AC292" s="832"/>
      <c r="AD292" s="844"/>
      <c r="AE292" s="843"/>
      <c r="AF292" s="843"/>
      <c r="AG292" s="844"/>
      <c r="AH292" s="844"/>
      <c r="AI292" s="843"/>
      <c r="AJ292" s="834"/>
      <c r="AK292" s="832"/>
      <c r="AL292" s="832"/>
      <c r="AM292" s="832"/>
      <c r="AN292" s="832"/>
      <c r="AO292" s="832"/>
      <c r="AP292" s="832"/>
      <c r="AQ292" s="832"/>
      <c r="AR292" s="832"/>
      <c r="AS292" s="832"/>
      <c r="AT292" s="832"/>
      <c r="AU292" s="832"/>
      <c r="AV292" s="832"/>
      <c r="AW292" s="832"/>
      <c r="AX292" s="832"/>
      <c r="AY292" s="832"/>
      <c r="AZ292" s="832"/>
      <c r="BA292" s="832"/>
      <c r="BB292" s="832"/>
      <c r="BC292" s="832"/>
      <c r="BD292" s="832"/>
      <c r="BE292" s="832"/>
      <c r="BF292" s="832"/>
      <c r="BG292" s="832"/>
    </row>
    <row r="293" ht="15.75" customHeight="1">
      <c r="A293" s="832"/>
      <c r="B293" s="833"/>
      <c r="C293" s="833"/>
      <c r="D293" s="834"/>
      <c r="E293" s="835"/>
      <c r="F293" s="836"/>
      <c r="G293" s="837"/>
      <c r="H293" s="838"/>
      <c r="I293" s="836"/>
      <c r="J293" s="839"/>
      <c r="K293" s="840"/>
      <c r="L293" s="841"/>
      <c r="M293" s="841"/>
      <c r="N293" s="842"/>
      <c r="O293" s="832"/>
      <c r="P293" s="843"/>
      <c r="Q293" s="832"/>
      <c r="R293" s="843"/>
      <c r="S293" s="843"/>
      <c r="T293" s="843"/>
      <c r="U293" s="832"/>
      <c r="V293" s="843"/>
      <c r="W293" s="832"/>
      <c r="X293" s="832"/>
      <c r="Y293" s="832"/>
      <c r="Z293" s="832"/>
      <c r="AA293" s="832"/>
      <c r="AB293" s="832"/>
      <c r="AC293" s="832"/>
      <c r="AD293" s="844"/>
      <c r="AE293" s="843"/>
      <c r="AF293" s="843"/>
      <c r="AG293" s="844"/>
      <c r="AH293" s="844"/>
      <c r="AI293" s="843"/>
      <c r="AJ293" s="834"/>
      <c r="AK293" s="832"/>
      <c r="AL293" s="832"/>
      <c r="AM293" s="832"/>
      <c r="AN293" s="832"/>
      <c r="AO293" s="832"/>
      <c r="AP293" s="832"/>
      <c r="AQ293" s="832"/>
      <c r="AR293" s="832"/>
      <c r="AS293" s="832"/>
      <c r="AT293" s="832"/>
      <c r="AU293" s="832"/>
      <c r="AV293" s="832"/>
      <c r="AW293" s="832"/>
      <c r="AX293" s="832"/>
      <c r="AY293" s="832"/>
      <c r="AZ293" s="832"/>
      <c r="BA293" s="832"/>
      <c r="BB293" s="832"/>
      <c r="BC293" s="832"/>
      <c r="BD293" s="832"/>
      <c r="BE293" s="832"/>
      <c r="BF293" s="832"/>
      <c r="BG293" s="832"/>
    </row>
    <row r="294" ht="15.75" customHeight="1">
      <c r="A294" s="832"/>
      <c r="B294" s="833"/>
      <c r="C294" s="833"/>
      <c r="D294" s="834"/>
      <c r="E294" s="835"/>
      <c r="F294" s="836"/>
      <c r="G294" s="837"/>
      <c r="H294" s="838"/>
      <c r="I294" s="836"/>
      <c r="J294" s="839"/>
      <c r="K294" s="840"/>
      <c r="L294" s="841"/>
      <c r="M294" s="841"/>
      <c r="N294" s="842"/>
      <c r="O294" s="832"/>
      <c r="P294" s="843"/>
      <c r="Q294" s="832"/>
      <c r="R294" s="843"/>
      <c r="S294" s="843"/>
      <c r="T294" s="843"/>
      <c r="U294" s="832"/>
      <c r="V294" s="843"/>
      <c r="W294" s="832"/>
      <c r="X294" s="832"/>
      <c r="Y294" s="832"/>
      <c r="Z294" s="832"/>
      <c r="AA294" s="832"/>
      <c r="AB294" s="832"/>
      <c r="AC294" s="832"/>
      <c r="AD294" s="844"/>
      <c r="AE294" s="843"/>
      <c r="AF294" s="843"/>
      <c r="AG294" s="844"/>
      <c r="AH294" s="844"/>
      <c r="AI294" s="843"/>
      <c r="AJ294" s="834"/>
      <c r="AK294" s="832"/>
      <c r="AL294" s="832"/>
      <c r="AM294" s="832"/>
      <c r="AN294" s="832"/>
      <c r="AO294" s="832"/>
      <c r="AP294" s="832"/>
      <c r="AQ294" s="832"/>
      <c r="AR294" s="832"/>
      <c r="AS294" s="832"/>
      <c r="AT294" s="832"/>
      <c r="AU294" s="832"/>
      <c r="AV294" s="832"/>
      <c r="AW294" s="832"/>
      <c r="AX294" s="832"/>
      <c r="AY294" s="832"/>
      <c r="AZ294" s="832"/>
      <c r="BA294" s="832"/>
      <c r="BB294" s="832"/>
      <c r="BC294" s="832"/>
      <c r="BD294" s="832"/>
      <c r="BE294" s="832"/>
      <c r="BF294" s="832"/>
      <c r="BG294" s="832"/>
    </row>
    <row r="295" ht="15.75" customHeight="1">
      <c r="A295" s="832"/>
      <c r="B295" s="833"/>
      <c r="C295" s="833"/>
      <c r="D295" s="834"/>
      <c r="E295" s="835"/>
      <c r="F295" s="836"/>
      <c r="G295" s="837"/>
      <c r="H295" s="838"/>
      <c r="I295" s="836"/>
      <c r="J295" s="839"/>
      <c r="K295" s="840"/>
      <c r="L295" s="841"/>
      <c r="M295" s="841"/>
      <c r="N295" s="842"/>
      <c r="O295" s="832"/>
      <c r="P295" s="843"/>
      <c r="Q295" s="832"/>
      <c r="R295" s="843"/>
      <c r="S295" s="843"/>
      <c r="T295" s="843"/>
      <c r="U295" s="832"/>
      <c r="V295" s="843"/>
      <c r="W295" s="832"/>
      <c r="X295" s="832"/>
      <c r="Y295" s="832"/>
      <c r="Z295" s="832"/>
      <c r="AA295" s="832"/>
      <c r="AB295" s="832"/>
      <c r="AC295" s="832"/>
      <c r="AD295" s="844"/>
      <c r="AE295" s="843"/>
      <c r="AF295" s="843"/>
      <c r="AG295" s="844"/>
      <c r="AH295" s="844"/>
      <c r="AI295" s="843"/>
      <c r="AJ295" s="834"/>
      <c r="AK295" s="832"/>
      <c r="AL295" s="832"/>
      <c r="AM295" s="832"/>
      <c r="AN295" s="832"/>
      <c r="AO295" s="832"/>
      <c r="AP295" s="832"/>
      <c r="AQ295" s="832"/>
      <c r="AR295" s="832"/>
      <c r="AS295" s="832"/>
      <c r="AT295" s="832"/>
      <c r="AU295" s="832"/>
      <c r="AV295" s="832"/>
      <c r="AW295" s="832"/>
      <c r="AX295" s="832"/>
      <c r="AY295" s="832"/>
      <c r="AZ295" s="832"/>
      <c r="BA295" s="832"/>
      <c r="BB295" s="832"/>
      <c r="BC295" s="832"/>
      <c r="BD295" s="832"/>
      <c r="BE295" s="832"/>
      <c r="BF295" s="832"/>
      <c r="BG295" s="832"/>
    </row>
    <row r="296" ht="15.75" customHeight="1">
      <c r="A296" s="832"/>
      <c r="B296" s="833"/>
      <c r="C296" s="833"/>
      <c r="D296" s="834"/>
      <c r="E296" s="835"/>
      <c r="F296" s="836"/>
      <c r="G296" s="837"/>
      <c r="H296" s="838"/>
      <c r="I296" s="836"/>
      <c r="J296" s="839"/>
      <c r="K296" s="840"/>
      <c r="L296" s="841"/>
      <c r="M296" s="841"/>
      <c r="N296" s="842"/>
      <c r="O296" s="832"/>
      <c r="P296" s="843"/>
      <c r="Q296" s="832"/>
      <c r="R296" s="843"/>
      <c r="S296" s="843"/>
      <c r="T296" s="843"/>
      <c r="U296" s="832"/>
      <c r="V296" s="843"/>
      <c r="W296" s="832"/>
      <c r="X296" s="832"/>
      <c r="Y296" s="832"/>
      <c r="Z296" s="832"/>
      <c r="AA296" s="832"/>
      <c r="AB296" s="832"/>
      <c r="AC296" s="832"/>
      <c r="AD296" s="844"/>
      <c r="AE296" s="843"/>
      <c r="AF296" s="843"/>
      <c r="AG296" s="844"/>
      <c r="AH296" s="844"/>
      <c r="AI296" s="843"/>
      <c r="AJ296" s="834"/>
      <c r="AK296" s="832"/>
      <c r="AL296" s="832"/>
      <c r="AM296" s="832"/>
      <c r="AN296" s="832"/>
      <c r="AO296" s="832"/>
      <c r="AP296" s="832"/>
      <c r="AQ296" s="832"/>
      <c r="AR296" s="832"/>
      <c r="AS296" s="832"/>
      <c r="AT296" s="832"/>
      <c r="AU296" s="832"/>
      <c r="AV296" s="832"/>
      <c r="AW296" s="832"/>
      <c r="AX296" s="832"/>
      <c r="AY296" s="832"/>
      <c r="AZ296" s="832"/>
      <c r="BA296" s="832"/>
      <c r="BB296" s="832"/>
      <c r="BC296" s="832"/>
      <c r="BD296" s="832"/>
      <c r="BE296" s="832"/>
      <c r="BF296" s="832"/>
      <c r="BG296" s="832"/>
    </row>
    <row r="297" ht="15.75" customHeight="1">
      <c r="A297" s="832"/>
      <c r="B297" s="833"/>
      <c r="C297" s="833"/>
      <c r="D297" s="834"/>
      <c r="E297" s="835"/>
      <c r="F297" s="836"/>
      <c r="G297" s="837"/>
      <c r="H297" s="838"/>
      <c r="I297" s="836"/>
      <c r="J297" s="839"/>
      <c r="K297" s="840"/>
      <c r="L297" s="841"/>
      <c r="M297" s="841"/>
      <c r="N297" s="842"/>
      <c r="O297" s="832"/>
      <c r="P297" s="843"/>
      <c r="Q297" s="832"/>
      <c r="R297" s="843"/>
      <c r="S297" s="843"/>
      <c r="T297" s="843"/>
      <c r="U297" s="832"/>
      <c r="V297" s="843"/>
      <c r="W297" s="832"/>
      <c r="X297" s="832"/>
      <c r="Y297" s="832"/>
      <c r="Z297" s="832"/>
      <c r="AA297" s="832"/>
      <c r="AB297" s="832"/>
      <c r="AC297" s="832"/>
      <c r="AD297" s="844"/>
      <c r="AE297" s="843"/>
      <c r="AF297" s="843"/>
      <c r="AG297" s="844"/>
      <c r="AH297" s="844"/>
      <c r="AI297" s="843"/>
      <c r="AJ297" s="834"/>
      <c r="AK297" s="832"/>
      <c r="AL297" s="832"/>
      <c r="AM297" s="832"/>
      <c r="AN297" s="832"/>
      <c r="AO297" s="832"/>
      <c r="AP297" s="832"/>
      <c r="AQ297" s="832"/>
      <c r="AR297" s="832"/>
      <c r="AS297" s="832"/>
      <c r="AT297" s="832"/>
      <c r="AU297" s="832"/>
      <c r="AV297" s="832"/>
      <c r="AW297" s="832"/>
      <c r="AX297" s="832"/>
      <c r="AY297" s="832"/>
      <c r="AZ297" s="832"/>
      <c r="BA297" s="832"/>
      <c r="BB297" s="832"/>
      <c r="BC297" s="832"/>
      <c r="BD297" s="832"/>
      <c r="BE297" s="832"/>
      <c r="BF297" s="832"/>
      <c r="BG297" s="832"/>
    </row>
    <row r="298" ht="15.75" customHeight="1">
      <c r="A298" s="832"/>
      <c r="B298" s="833"/>
      <c r="C298" s="833"/>
      <c r="D298" s="834"/>
      <c r="E298" s="835"/>
      <c r="F298" s="836"/>
      <c r="G298" s="837"/>
      <c r="H298" s="838"/>
      <c r="I298" s="836"/>
      <c r="J298" s="839"/>
      <c r="K298" s="840"/>
      <c r="L298" s="841"/>
      <c r="M298" s="841"/>
      <c r="N298" s="842"/>
      <c r="O298" s="832"/>
      <c r="P298" s="843"/>
      <c r="Q298" s="832"/>
      <c r="R298" s="843"/>
      <c r="S298" s="843"/>
      <c r="T298" s="843"/>
      <c r="U298" s="832"/>
      <c r="V298" s="843"/>
      <c r="W298" s="832"/>
      <c r="X298" s="832"/>
      <c r="Y298" s="832"/>
      <c r="Z298" s="832"/>
      <c r="AA298" s="832"/>
      <c r="AB298" s="832"/>
      <c r="AC298" s="832"/>
      <c r="AD298" s="844"/>
      <c r="AE298" s="843"/>
      <c r="AF298" s="843"/>
      <c r="AG298" s="844"/>
      <c r="AH298" s="844"/>
      <c r="AI298" s="843"/>
      <c r="AJ298" s="834"/>
      <c r="AK298" s="832"/>
      <c r="AL298" s="832"/>
      <c r="AM298" s="832"/>
      <c r="AN298" s="832"/>
      <c r="AO298" s="832"/>
      <c r="AP298" s="832"/>
      <c r="AQ298" s="832"/>
      <c r="AR298" s="832"/>
      <c r="AS298" s="832"/>
      <c r="AT298" s="832"/>
      <c r="AU298" s="832"/>
      <c r="AV298" s="832"/>
      <c r="AW298" s="832"/>
      <c r="AX298" s="832"/>
      <c r="AY298" s="832"/>
      <c r="AZ298" s="832"/>
      <c r="BA298" s="832"/>
      <c r="BB298" s="832"/>
      <c r="BC298" s="832"/>
      <c r="BD298" s="832"/>
      <c r="BE298" s="832"/>
      <c r="BF298" s="832"/>
      <c r="BG298" s="832"/>
    </row>
    <row r="299" ht="15.75" customHeight="1">
      <c r="A299" s="832"/>
      <c r="B299" s="833"/>
      <c r="C299" s="833"/>
      <c r="D299" s="834"/>
      <c r="E299" s="835"/>
      <c r="F299" s="836"/>
      <c r="G299" s="837"/>
      <c r="H299" s="838"/>
      <c r="I299" s="836"/>
      <c r="J299" s="839"/>
      <c r="K299" s="840"/>
      <c r="L299" s="841"/>
      <c r="M299" s="841"/>
      <c r="N299" s="842"/>
      <c r="O299" s="832"/>
      <c r="P299" s="843"/>
      <c r="Q299" s="832"/>
      <c r="R299" s="843"/>
      <c r="S299" s="843"/>
      <c r="T299" s="843"/>
      <c r="U299" s="832"/>
      <c r="V299" s="843"/>
      <c r="W299" s="832"/>
      <c r="X299" s="832"/>
      <c r="Y299" s="832"/>
      <c r="Z299" s="832"/>
      <c r="AA299" s="832"/>
      <c r="AB299" s="832"/>
      <c r="AC299" s="832"/>
      <c r="AD299" s="844"/>
      <c r="AE299" s="843"/>
      <c r="AF299" s="843"/>
      <c r="AG299" s="844"/>
      <c r="AH299" s="844"/>
      <c r="AI299" s="843"/>
      <c r="AJ299" s="834"/>
      <c r="AK299" s="832"/>
      <c r="AL299" s="832"/>
      <c r="AM299" s="832"/>
      <c r="AN299" s="832"/>
      <c r="AO299" s="832"/>
      <c r="AP299" s="832"/>
      <c r="AQ299" s="832"/>
      <c r="AR299" s="832"/>
      <c r="AS299" s="832"/>
      <c r="AT299" s="832"/>
      <c r="AU299" s="832"/>
      <c r="AV299" s="832"/>
      <c r="AW299" s="832"/>
      <c r="AX299" s="832"/>
      <c r="AY299" s="832"/>
      <c r="AZ299" s="832"/>
      <c r="BA299" s="832"/>
      <c r="BB299" s="832"/>
      <c r="BC299" s="832"/>
      <c r="BD299" s="832"/>
      <c r="BE299" s="832"/>
      <c r="BF299" s="832"/>
      <c r="BG299" s="832"/>
    </row>
    <row r="300" ht="15.75" customHeight="1">
      <c r="A300" s="832"/>
      <c r="B300" s="833"/>
      <c r="C300" s="833"/>
      <c r="D300" s="834"/>
      <c r="E300" s="835"/>
      <c r="F300" s="836"/>
      <c r="G300" s="837"/>
      <c r="H300" s="838"/>
      <c r="I300" s="836"/>
      <c r="J300" s="839"/>
      <c r="K300" s="840"/>
      <c r="L300" s="841"/>
      <c r="M300" s="841"/>
      <c r="N300" s="842"/>
      <c r="O300" s="832"/>
      <c r="P300" s="843"/>
      <c r="Q300" s="832"/>
      <c r="R300" s="843"/>
      <c r="S300" s="843"/>
      <c r="T300" s="843"/>
      <c r="U300" s="832"/>
      <c r="V300" s="843"/>
      <c r="W300" s="832"/>
      <c r="X300" s="832"/>
      <c r="Y300" s="832"/>
      <c r="Z300" s="832"/>
      <c r="AA300" s="832"/>
      <c r="AB300" s="832"/>
      <c r="AC300" s="832"/>
      <c r="AD300" s="844"/>
      <c r="AE300" s="843"/>
      <c r="AF300" s="843"/>
      <c r="AG300" s="844"/>
      <c r="AH300" s="844"/>
      <c r="AI300" s="843"/>
      <c r="AJ300" s="834"/>
      <c r="AK300" s="832"/>
      <c r="AL300" s="832"/>
      <c r="AM300" s="832"/>
      <c r="AN300" s="832"/>
      <c r="AO300" s="832"/>
      <c r="AP300" s="832"/>
      <c r="AQ300" s="832"/>
      <c r="AR300" s="832"/>
      <c r="AS300" s="832"/>
      <c r="AT300" s="832"/>
      <c r="AU300" s="832"/>
      <c r="AV300" s="832"/>
      <c r="AW300" s="832"/>
      <c r="AX300" s="832"/>
      <c r="AY300" s="832"/>
      <c r="AZ300" s="832"/>
      <c r="BA300" s="832"/>
      <c r="BB300" s="832"/>
      <c r="BC300" s="832"/>
      <c r="BD300" s="832"/>
      <c r="BE300" s="832"/>
      <c r="BF300" s="832"/>
      <c r="BG300" s="832"/>
    </row>
    <row r="301" ht="15.75" customHeight="1">
      <c r="A301" s="832"/>
      <c r="B301" s="833"/>
      <c r="C301" s="833"/>
      <c r="D301" s="834"/>
      <c r="E301" s="835"/>
      <c r="F301" s="836"/>
      <c r="G301" s="837"/>
      <c r="H301" s="838"/>
      <c r="I301" s="836"/>
      <c r="J301" s="839"/>
      <c r="K301" s="840"/>
      <c r="L301" s="841"/>
      <c r="M301" s="841"/>
      <c r="N301" s="842"/>
      <c r="O301" s="832"/>
      <c r="P301" s="843"/>
      <c r="Q301" s="832"/>
      <c r="R301" s="843"/>
      <c r="S301" s="843"/>
      <c r="T301" s="843"/>
      <c r="U301" s="832"/>
      <c r="V301" s="843"/>
      <c r="W301" s="832"/>
      <c r="X301" s="832"/>
      <c r="Y301" s="832"/>
      <c r="Z301" s="832"/>
      <c r="AA301" s="832"/>
      <c r="AB301" s="832"/>
      <c r="AC301" s="832"/>
      <c r="AD301" s="844"/>
      <c r="AE301" s="843"/>
      <c r="AF301" s="843"/>
      <c r="AG301" s="844"/>
      <c r="AH301" s="844"/>
      <c r="AI301" s="843"/>
      <c r="AJ301" s="834"/>
      <c r="AK301" s="832"/>
      <c r="AL301" s="832"/>
      <c r="AM301" s="832"/>
      <c r="AN301" s="832"/>
      <c r="AO301" s="832"/>
      <c r="AP301" s="832"/>
      <c r="AQ301" s="832"/>
      <c r="AR301" s="832"/>
      <c r="AS301" s="832"/>
      <c r="AT301" s="832"/>
      <c r="AU301" s="832"/>
      <c r="AV301" s="832"/>
      <c r="AW301" s="832"/>
      <c r="AX301" s="832"/>
      <c r="AY301" s="832"/>
      <c r="AZ301" s="832"/>
      <c r="BA301" s="832"/>
      <c r="BB301" s="832"/>
      <c r="BC301" s="832"/>
      <c r="BD301" s="832"/>
      <c r="BE301" s="832"/>
      <c r="BF301" s="832"/>
      <c r="BG301" s="832"/>
    </row>
    <row r="302" ht="15.75" customHeight="1">
      <c r="A302" s="832"/>
      <c r="B302" s="833"/>
      <c r="C302" s="833"/>
      <c r="D302" s="834"/>
      <c r="E302" s="835"/>
      <c r="F302" s="836"/>
      <c r="G302" s="837"/>
      <c r="H302" s="838"/>
      <c r="I302" s="836"/>
      <c r="J302" s="839"/>
      <c r="K302" s="840"/>
      <c r="L302" s="841"/>
      <c r="M302" s="841"/>
      <c r="N302" s="842"/>
      <c r="O302" s="832"/>
      <c r="P302" s="843"/>
      <c r="Q302" s="832"/>
      <c r="R302" s="843"/>
      <c r="S302" s="843"/>
      <c r="T302" s="843"/>
      <c r="U302" s="832"/>
      <c r="V302" s="843"/>
      <c r="W302" s="832"/>
      <c r="X302" s="832"/>
      <c r="Y302" s="832"/>
      <c r="Z302" s="832"/>
      <c r="AA302" s="832"/>
      <c r="AB302" s="832"/>
      <c r="AC302" s="832"/>
      <c r="AD302" s="844"/>
      <c r="AE302" s="843"/>
      <c r="AF302" s="843"/>
      <c r="AG302" s="844"/>
      <c r="AH302" s="844"/>
      <c r="AI302" s="843"/>
      <c r="AJ302" s="834"/>
      <c r="AK302" s="832"/>
      <c r="AL302" s="832"/>
      <c r="AM302" s="832"/>
      <c r="AN302" s="832"/>
      <c r="AO302" s="832"/>
      <c r="AP302" s="832"/>
      <c r="AQ302" s="832"/>
      <c r="AR302" s="832"/>
      <c r="AS302" s="832"/>
      <c r="AT302" s="832"/>
      <c r="AU302" s="832"/>
      <c r="AV302" s="832"/>
      <c r="AW302" s="832"/>
      <c r="AX302" s="832"/>
      <c r="AY302" s="832"/>
      <c r="AZ302" s="832"/>
      <c r="BA302" s="832"/>
      <c r="BB302" s="832"/>
      <c r="BC302" s="832"/>
      <c r="BD302" s="832"/>
      <c r="BE302" s="832"/>
      <c r="BF302" s="832"/>
      <c r="BG302" s="832"/>
    </row>
    <row r="303" ht="15.75" customHeight="1">
      <c r="A303" s="832"/>
      <c r="B303" s="833"/>
      <c r="C303" s="833"/>
      <c r="D303" s="834"/>
      <c r="E303" s="835"/>
      <c r="F303" s="836"/>
      <c r="G303" s="837"/>
      <c r="H303" s="838"/>
      <c r="I303" s="836"/>
      <c r="J303" s="839"/>
      <c r="K303" s="840"/>
      <c r="L303" s="841"/>
      <c r="M303" s="841"/>
      <c r="N303" s="842"/>
      <c r="O303" s="832"/>
      <c r="P303" s="843"/>
      <c r="Q303" s="832"/>
      <c r="R303" s="843"/>
      <c r="S303" s="843"/>
      <c r="T303" s="843"/>
      <c r="U303" s="832"/>
      <c r="V303" s="843"/>
      <c r="W303" s="832"/>
      <c r="X303" s="832"/>
      <c r="Y303" s="832"/>
      <c r="Z303" s="832"/>
      <c r="AA303" s="832"/>
      <c r="AB303" s="832"/>
      <c r="AC303" s="832"/>
      <c r="AD303" s="844"/>
      <c r="AE303" s="843"/>
      <c r="AF303" s="843"/>
      <c r="AG303" s="844"/>
      <c r="AH303" s="844"/>
      <c r="AI303" s="843"/>
      <c r="AJ303" s="834"/>
      <c r="AK303" s="832"/>
      <c r="AL303" s="832"/>
      <c r="AM303" s="832"/>
      <c r="AN303" s="832"/>
      <c r="AO303" s="832"/>
      <c r="AP303" s="832"/>
      <c r="AQ303" s="832"/>
      <c r="AR303" s="832"/>
      <c r="AS303" s="832"/>
      <c r="AT303" s="832"/>
      <c r="AU303" s="832"/>
      <c r="AV303" s="832"/>
      <c r="AW303" s="832"/>
      <c r="AX303" s="832"/>
      <c r="AY303" s="832"/>
      <c r="AZ303" s="832"/>
      <c r="BA303" s="832"/>
      <c r="BB303" s="832"/>
      <c r="BC303" s="832"/>
      <c r="BD303" s="832"/>
      <c r="BE303" s="832"/>
      <c r="BF303" s="832"/>
      <c r="BG303" s="832"/>
    </row>
    <row r="304" ht="15.75" customHeight="1">
      <c r="A304" s="832"/>
      <c r="B304" s="833"/>
      <c r="C304" s="833"/>
      <c r="D304" s="834"/>
      <c r="E304" s="835"/>
      <c r="F304" s="836"/>
      <c r="G304" s="837"/>
      <c r="H304" s="838"/>
      <c r="I304" s="836"/>
      <c r="J304" s="839"/>
      <c r="K304" s="840"/>
      <c r="L304" s="841"/>
      <c r="M304" s="841"/>
      <c r="N304" s="842"/>
      <c r="O304" s="832"/>
      <c r="P304" s="843"/>
      <c r="Q304" s="832"/>
      <c r="R304" s="843"/>
      <c r="S304" s="843"/>
      <c r="T304" s="843"/>
      <c r="U304" s="832"/>
      <c r="V304" s="843"/>
      <c r="W304" s="832"/>
      <c r="X304" s="832"/>
      <c r="Y304" s="832"/>
      <c r="Z304" s="832"/>
      <c r="AA304" s="832"/>
      <c r="AB304" s="832"/>
      <c r="AC304" s="832"/>
      <c r="AD304" s="844"/>
      <c r="AE304" s="843"/>
      <c r="AF304" s="843"/>
      <c r="AG304" s="844"/>
      <c r="AH304" s="844"/>
      <c r="AI304" s="843"/>
      <c r="AJ304" s="834"/>
      <c r="AK304" s="832"/>
      <c r="AL304" s="832"/>
      <c r="AM304" s="832"/>
      <c r="AN304" s="832"/>
      <c r="AO304" s="832"/>
      <c r="AP304" s="832"/>
      <c r="AQ304" s="832"/>
      <c r="AR304" s="832"/>
      <c r="AS304" s="832"/>
      <c r="AT304" s="832"/>
      <c r="AU304" s="832"/>
      <c r="AV304" s="832"/>
      <c r="AW304" s="832"/>
      <c r="AX304" s="832"/>
      <c r="AY304" s="832"/>
      <c r="AZ304" s="832"/>
      <c r="BA304" s="832"/>
      <c r="BB304" s="832"/>
      <c r="BC304" s="832"/>
      <c r="BD304" s="832"/>
      <c r="BE304" s="832"/>
      <c r="BF304" s="832"/>
      <c r="BG304" s="832"/>
    </row>
    <row r="305" ht="15.75" customHeight="1">
      <c r="A305" s="832"/>
      <c r="B305" s="833"/>
      <c r="C305" s="833"/>
      <c r="D305" s="834"/>
      <c r="E305" s="835"/>
      <c r="F305" s="836"/>
      <c r="G305" s="837"/>
      <c r="H305" s="838"/>
      <c r="I305" s="836"/>
      <c r="J305" s="839"/>
      <c r="K305" s="840"/>
      <c r="L305" s="841"/>
      <c r="M305" s="841"/>
      <c r="N305" s="842"/>
      <c r="O305" s="832"/>
      <c r="P305" s="843"/>
      <c r="Q305" s="832"/>
      <c r="R305" s="843"/>
      <c r="S305" s="843"/>
      <c r="T305" s="843"/>
      <c r="U305" s="832"/>
      <c r="V305" s="843"/>
      <c r="W305" s="832"/>
      <c r="X305" s="832"/>
      <c r="Y305" s="832"/>
      <c r="Z305" s="832"/>
      <c r="AA305" s="832"/>
      <c r="AB305" s="832"/>
      <c r="AC305" s="832"/>
      <c r="AD305" s="844"/>
      <c r="AE305" s="843"/>
      <c r="AF305" s="843"/>
      <c r="AG305" s="844"/>
      <c r="AH305" s="844"/>
      <c r="AI305" s="843"/>
      <c r="AJ305" s="834"/>
      <c r="AK305" s="832"/>
      <c r="AL305" s="832"/>
      <c r="AM305" s="832"/>
      <c r="AN305" s="832"/>
      <c r="AO305" s="832"/>
      <c r="AP305" s="832"/>
      <c r="AQ305" s="832"/>
      <c r="AR305" s="832"/>
      <c r="AS305" s="832"/>
      <c r="AT305" s="832"/>
      <c r="AU305" s="832"/>
      <c r="AV305" s="832"/>
      <c r="AW305" s="832"/>
      <c r="AX305" s="832"/>
      <c r="AY305" s="832"/>
      <c r="AZ305" s="832"/>
      <c r="BA305" s="832"/>
      <c r="BB305" s="832"/>
      <c r="BC305" s="832"/>
      <c r="BD305" s="832"/>
      <c r="BE305" s="832"/>
      <c r="BF305" s="832"/>
      <c r="BG305" s="832"/>
    </row>
    <row r="306" ht="15.75" customHeight="1">
      <c r="A306" s="832"/>
      <c r="B306" s="833"/>
      <c r="C306" s="833"/>
      <c r="D306" s="834"/>
      <c r="E306" s="835"/>
      <c r="F306" s="836"/>
      <c r="G306" s="837"/>
      <c r="H306" s="838"/>
      <c r="I306" s="836"/>
      <c r="J306" s="839"/>
      <c r="K306" s="840"/>
      <c r="L306" s="841"/>
      <c r="M306" s="841"/>
      <c r="N306" s="842"/>
      <c r="O306" s="832"/>
      <c r="P306" s="843"/>
      <c r="Q306" s="832"/>
      <c r="R306" s="843"/>
      <c r="S306" s="843"/>
      <c r="T306" s="843"/>
      <c r="U306" s="832"/>
      <c r="V306" s="843"/>
      <c r="W306" s="832"/>
      <c r="X306" s="832"/>
      <c r="Y306" s="832"/>
      <c r="Z306" s="832"/>
      <c r="AA306" s="832"/>
      <c r="AB306" s="832"/>
      <c r="AC306" s="832"/>
      <c r="AD306" s="844"/>
      <c r="AE306" s="843"/>
      <c r="AF306" s="843"/>
      <c r="AG306" s="844"/>
      <c r="AH306" s="844"/>
      <c r="AI306" s="843"/>
      <c r="AJ306" s="834"/>
      <c r="AK306" s="832"/>
      <c r="AL306" s="832"/>
      <c r="AM306" s="832"/>
      <c r="AN306" s="832"/>
      <c r="AO306" s="832"/>
      <c r="AP306" s="832"/>
      <c r="AQ306" s="832"/>
      <c r="AR306" s="832"/>
      <c r="AS306" s="832"/>
      <c r="AT306" s="832"/>
      <c r="AU306" s="832"/>
      <c r="AV306" s="832"/>
      <c r="AW306" s="832"/>
      <c r="AX306" s="832"/>
      <c r="AY306" s="832"/>
      <c r="AZ306" s="832"/>
      <c r="BA306" s="832"/>
      <c r="BB306" s="832"/>
      <c r="BC306" s="832"/>
      <c r="BD306" s="832"/>
      <c r="BE306" s="832"/>
      <c r="BF306" s="832"/>
      <c r="BG306" s="832"/>
    </row>
    <row r="307" ht="15.75" customHeight="1">
      <c r="A307" s="832"/>
      <c r="B307" s="833"/>
      <c r="C307" s="833"/>
      <c r="D307" s="834"/>
      <c r="E307" s="835"/>
      <c r="F307" s="836"/>
      <c r="G307" s="837"/>
      <c r="H307" s="838"/>
      <c r="I307" s="836"/>
      <c r="J307" s="839"/>
      <c r="K307" s="840"/>
      <c r="L307" s="841"/>
      <c r="M307" s="841"/>
      <c r="N307" s="842"/>
      <c r="O307" s="832"/>
      <c r="P307" s="843"/>
      <c r="Q307" s="832"/>
      <c r="R307" s="843"/>
      <c r="S307" s="843"/>
      <c r="T307" s="843"/>
      <c r="U307" s="832"/>
      <c r="V307" s="843"/>
      <c r="W307" s="832"/>
      <c r="X307" s="832"/>
      <c r="Y307" s="832"/>
      <c r="Z307" s="832"/>
      <c r="AA307" s="832"/>
      <c r="AB307" s="832"/>
      <c r="AC307" s="832"/>
      <c r="AD307" s="844"/>
      <c r="AE307" s="843"/>
      <c r="AF307" s="843"/>
      <c r="AG307" s="844"/>
      <c r="AH307" s="844"/>
      <c r="AI307" s="843"/>
      <c r="AJ307" s="834"/>
      <c r="AK307" s="832"/>
      <c r="AL307" s="832"/>
      <c r="AM307" s="832"/>
      <c r="AN307" s="832"/>
      <c r="AO307" s="832"/>
      <c r="AP307" s="832"/>
      <c r="AQ307" s="832"/>
      <c r="AR307" s="832"/>
      <c r="AS307" s="832"/>
      <c r="AT307" s="832"/>
      <c r="AU307" s="832"/>
      <c r="AV307" s="832"/>
      <c r="AW307" s="832"/>
      <c r="AX307" s="832"/>
      <c r="AY307" s="832"/>
      <c r="AZ307" s="832"/>
      <c r="BA307" s="832"/>
      <c r="BB307" s="832"/>
      <c r="BC307" s="832"/>
      <c r="BD307" s="832"/>
      <c r="BE307" s="832"/>
      <c r="BF307" s="832"/>
      <c r="BG307" s="832"/>
    </row>
    <row r="308" ht="15.75" customHeight="1">
      <c r="A308" s="832"/>
      <c r="B308" s="833"/>
      <c r="C308" s="833"/>
      <c r="D308" s="834"/>
      <c r="E308" s="835"/>
      <c r="F308" s="836"/>
      <c r="G308" s="837"/>
      <c r="H308" s="838"/>
      <c r="I308" s="836"/>
      <c r="J308" s="839"/>
      <c r="K308" s="840"/>
      <c r="L308" s="841"/>
      <c r="M308" s="841"/>
      <c r="N308" s="842"/>
      <c r="O308" s="832"/>
      <c r="P308" s="843"/>
      <c r="Q308" s="832"/>
      <c r="R308" s="843"/>
      <c r="S308" s="843"/>
      <c r="T308" s="843"/>
      <c r="U308" s="832"/>
      <c r="V308" s="843"/>
      <c r="W308" s="832"/>
      <c r="X308" s="832"/>
      <c r="Y308" s="832"/>
      <c r="Z308" s="832"/>
      <c r="AA308" s="832"/>
      <c r="AB308" s="832"/>
      <c r="AC308" s="832"/>
      <c r="AD308" s="844"/>
      <c r="AE308" s="843"/>
      <c r="AF308" s="843"/>
      <c r="AG308" s="844"/>
      <c r="AH308" s="844"/>
      <c r="AI308" s="843"/>
      <c r="AJ308" s="834"/>
      <c r="AK308" s="832"/>
      <c r="AL308" s="832"/>
      <c r="AM308" s="832"/>
      <c r="AN308" s="832"/>
      <c r="AO308" s="832"/>
      <c r="AP308" s="832"/>
      <c r="AQ308" s="832"/>
      <c r="AR308" s="832"/>
      <c r="AS308" s="832"/>
      <c r="AT308" s="832"/>
      <c r="AU308" s="832"/>
      <c r="AV308" s="832"/>
      <c r="AW308" s="832"/>
      <c r="AX308" s="832"/>
      <c r="AY308" s="832"/>
      <c r="AZ308" s="832"/>
      <c r="BA308" s="832"/>
      <c r="BB308" s="832"/>
      <c r="BC308" s="832"/>
      <c r="BD308" s="832"/>
      <c r="BE308" s="832"/>
      <c r="BF308" s="832"/>
      <c r="BG308" s="832"/>
    </row>
    <row r="309" ht="15.75" customHeight="1">
      <c r="A309" s="832"/>
      <c r="B309" s="833"/>
      <c r="C309" s="833"/>
      <c r="D309" s="834"/>
      <c r="E309" s="835"/>
      <c r="F309" s="836"/>
      <c r="G309" s="837"/>
      <c r="H309" s="838"/>
      <c r="I309" s="836"/>
      <c r="J309" s="839"/>
      <c r="K309" s="840"/>
      <c r="L309" s="841"/>
      <c r="M309" s="841"/>
      <c r="N309" s="842"/>
      <c r="O309" s="832"/>
      <c r="P309" s="843"/>
      <c r="Q309" s="832"/>
      <c r="R309" s="843"/>
      <c r="S309" s="843"/>
      <c r="T309" s="843"/>
      <c r="U309" s="832"/>
      <c r="V309" s="843"/>
      <c r="W309" s="832"/>
      <c r="X309" s="832"/>
      <c r="Y309" s="832"/>
      <c r="Z309" s="832"/>
      <c r="AA309" s="832"/>
      <c r="AB309" s="832"/>
      <c r="AC309" s="832"/>
      <c r="AD309" s="844"/>
      <c r="AE309" s="843"/>
      <c r="AF309" s="843"/>
      <c r="AG309" s="844"/>
      <c r="AH309" s="844"/>
      <c r="AI309" s="843"/>
      <c r="AJ309" s="834"/>
      <c r="AK309" s="832"/>
      <c r="AL309" s="832"/>
      <c r="AM309" s="832"/>
      <c r="AN309" s="832"/>
      <c r="AO309" s="832"/>
      <c r="AP309" s="832"/>
      <c r="AQ309" s="832"/>
      <c r="AR309" s="832"/>
      <c r="AS309" s="832"/>
      <c r="AT309" s="832"/>
      <c r="AU309" s="832"/>
      <c r="AV309" s="832"/>
      <c r="AW309" s="832"/>
      <c r="AX309" s="832"/>
      <c r="AY309" s="832"/>
      <c r="AZ309" s="832"/>
      <c r="BA309" s="832"/>
      <c r="BB309" s="832"/>
      <c r="BC309" s="832"/>
      <c r="BD309" s="832"/>
      <c r="BE309" s="832"/>
      <c r="BF309" s="832"/>
      <c r="BG309" s="832"/>
    </row>
    <row r="310" ht="15.75" customHeight="1">
      <c r="A310" s="832"/>
      <c r="B310" s="833"/>
      <c r="C310" s="833"/>
      <c r="D310" s="834"/>
      <c r="E310" s="835"/>
      <c r="F310" s="836"/>
      <c r="G310" s="837"/>
      <c r="H310" s="838"/>
      <c r="I310" s="836"/>
      <c r="J310" s="839"/>
      <c r="K310" s="840"/>
      <c r="L310" s="841"/>
      <c r="M310" s="841"/>
      <c r="N310" s="842"/>
      <c r="O310" s="832"/>
      <c r="P310" s="843"/>
      <c r="Q310" s="832"/>
      <c r="R310" s="843"/>
      <c r="S310" s="843"/>
      <c r="T310" s="843"/>
      <c r="U310" s="832"/>
      <c r="V310" s="843"/>
      <c r="W310" s="832"/>
      <c r="X310" s="832"/>
      <c r="Y310" s="832"/>
      <c r="Z310" s="832"/>
      <c r="AA310" s="832"/>
      <c r="AB310" s="832"/>
      <c r="AC310" s="832"/>
      <c r="AD310" s="844"/>
      <c r="AE310" s="843"/>
      <c r="AF310" s="843"/>
      <c r="AG310" s="844"/>
      <c r="AH310" s="844"/>
      <c r="AI310" s="843"/>
      <c r="AJ310" s="834"/>
      <c r="AK310" s="832"/>
      <c r="AL310" s="832"/>
      <c r="AM310" s="832"/>
      <c r="AN310" s="832"/>
      <c r="AO310" s="832"/>
      <c r="AP310" s="832"/>
      <c r="AQ310" s="832"/>
      <c r="AR310" s="832"/>
      <c r="AS310" s="832"/>
      <c r="AT310" s="832"/>
      <c r="AU310" s="832"/>
      <c r="AV310" s="832"/>
      <c r="AW310" s="832"/>
      <c r="AX310" s="832"/>
      <c r="AY310" s="832"/>
      <c r="AZ310" s="832"/>
      <c r="BA310" s="832"/>
      <c r="BB310" s="832"/>
      <c r="BC310" s="832"/>
      <c r="BD310" s="832"/>
      <c r="BE310" s="832"/>
      <c r="BF310" s="832"/>
      <c r="BG310" s="832"/>
    </row>
    <row r="311" ht="15.75" customHeight="1">
      <c r="A311" s="832"/>
      <c r="B311" s="833"/>
      <c r="C311" s="833"/>
      <c r="D311" s="834"/>
      <c r="E311" s="835"/>
      <c r="F311" s="836"/>
      <c r="G311" s="837"/>
      <c r="H311" s="838"/>
      <c r="I311" s="836"/>
      <c r="J311" s="839"/>
      <c r="K311" s="840"/>
      <c r="L311" s="841"/>
      <c r="M311" s="841"/>
      <c r="N311" s="842"/>
      <c r="O311" s="832"/>
      <c r="P311" s="843"/>
      <c r="Q311" s="832"/>
      <c r="R311" s="843"/>
      <c r="S311" s="843"/>
      <c r="T311" s="843"/>
      <c r="U311" s="832"/>
      <c r="V311" s="843"/>
      <c r="W311" s="832"/>
      <c r="X311" s="832"/>
      <c r="Y311" s="832"/>
      <c r="Z311" s="832"/>
      <c r="AA311" s="832"/>
      <c r="AB311" s="832"/>
      <c r="AC311" s="832"/>
      <c r="AD311" s="844"/>
      <c r="AE311" s="843"/>
      <c r="AF311" s="843"/>
      <c r="AG311" s="844"/>
      <c r="AH311" s="844"/>
      <c r="AI311" s="843"/>
      <c r="AJ311" s="834"/>
      <c r="AK311" s="832"/>
      <c r="AL311" s="832"/>
      <c r="AM311" s="832"/>
      <c r="AN311" s="832"/>
      <c r="AO311" s="832"/>
      <c r="AP311" s="832"/>
      <c r="AQ311" s="832"/>
      <c r="AR311" s="832"/>
      <c r="AS311" s="832"/>
      <c r="AT311" s="832"/>
      <c r="AU311" s="832"/>
      <c r="AV311" s="832"/>
      <c r="AW311" s="832"/>
      <c r="AX311" s="832"/>
      <c r="AY311" s="832"/>
      <c r="AZ311" s="832"/>
      <c r="BA311" s="832"/>
      <c r="BB311" s="832"/>
      <c r="BC311" s="832"/>
      <c r="BD311" s="832"/>
      <c r="BE311" s="832"/>
      <c r="BF311" s="832"/>
      <c r="BG311" s="832"/>
    </row>
    <row r="312" ht="15.75" customHeight="1">
      <c r="A312" s="832"/>
      <c r="B312" s="833"/>
      <c r="C312" s="833"/>
      <c r="D312" s="834"/>
      <c r="E312" s="835"/>
      <c r="F312" s="836"/>
      <c r="G312" s="837"/>
      <c r="H312" s="838"/>
      <c r="I312" s="836"/>
      <c r="J312" s="839"/>
      <c r="K312" s="840"/>
      <c r="L312" s="841"/>
      <c r="M312" s="841"/>
      <c r="N312" s="842"/>
      <c r="O312" s="832"/>
      <c r="P312" s="843"/>
      <c r="Q312" s="832"/>
      <c r="R312" s="843"/>
      <c r="S312" s="843"/>
      <c r="T312" s="843"/>
      <c r="U312" s="832"/>
      <c r="V312" s="843"/>
      <c r="W312" s="832"/>
      <c r="X312" s="832"/>
      <c r="Y312" s="832"/>
      <c r="Z312" s="832"/>
      <c r="AA312" s="832"/>
      <c r="AB312" s="832"/>
      <c r="AC312" s="832"/>
      <c r="AD312" s="844"/>
      <c r="AE312" s="843"/>
      <c r="AF312" s="843"/>
      <c r="AG312" s="844"/>
      <c r="AH312" s="844"/>
      <c r="AI312" s="843"/>
      <c r="AJ312" s="834"/>
      <c r="AK312" s="832"/>
      <c r="AL312" s="832"/>
      <c r="AM312" s="832"/>
      <c r="AN312" s="832"/>
      <c r="AO312" s="832"/>
      <c r="AP312" s="832"/>
      <c r="AQ312" s="832"/>
      <c r="AR312" s="832"/>
      <c r="AS312" s="832"/>
      <c r="AT312" s="832"/>
      <c r="AU312" s="832"/>
      <c r="AV312" s="832"/>
      <c r="AW312" s="832"/>
      <c r="AX312" s="832"/>
      <c r="AY312" s="832"/>
      <c r="AZ312" s="832"/>
      <c r="BA312" s="832"/>
      <c r="BB312" s="832"/>
      <c r="BC312" s="832"/>
      <c r="BD312" s="832"/>
      <c r="BE312" s="832"/>
      <c r="BF312" s="832"/>
      <c r="BG312" s="832"/>
    </row>
    <row r="313" ht="15.75" customHeight="1">
      <c r="A313" s="832"/>
      <c r="B313" s="833"/>
      <c r="C313" s="833"/>
      <c r="D313" s="834"/>
      <c r="E313" s="835"/>
      <c r="F313" s="836"/>
      <c r="G313" s="837"/>
      <c r="H313" s="838"/>
      <c r="I313" s="836"/>
      <c r="J313" s="839"/>
      <c r="K313" s="840"/>
      <c r="L313" s="841"/>
      <c r="M313" s="841"/>
      <c r="N313" s="842"/>
      <c r="O313" s="832"/>
      <c r="P313" s="843"/>
      <c r="Q313" s="832"/>
      <c r="R313" s="843"/>
      <c r="S313" s="843"/>
      <c r="T313" s="843"/>
      <c r="U313" s="832"/>
      <c r="V313" s="843"/>
      <c r="W313" s="832"/>
      <c r="X313" s="832"/>
      <c r="Y313" s="832"/>
      <c r="Z313" s="832"/>
      <c r="AA313" s="832"/>
      <c r="AB313" s="832"/>
      <c r="AC313" s="832"/>
      <c r="AD313" s="844"/>
      <c r="AE313" s="843"/>
      <c r="AF313" s="843"/>
      <c r="AG313" s="844"/>
      <c r="AH313" s="844"/>
      <c r="AI313" s="843"/>
      <c r="AJ313" s="834"/>
      <c r="AK313" s="832"/>
      <c r="AL313" s="832"/>
      <c r="AM313" s="832"/>
      <c r="AN313" s="832"/>
      <c r="AO313" s="832"/>
      <c r="AP313" s="832"/>
      <c r="AQ313" s="832"/>
      <c r="AR313" s="832"/>
      <c r="AS313" s="832"/>
      <c r="AT313" s="832"/>
      <c r="AU313" s="832"/>
      <c r="AV313" s="832"/>
      <c r="AW313" s="832"/>
      <c r="AX313" s="832"/>
      <c r="AY313" s="832"/>
      <c r="AZ313" s="832"/>
      <c r="BA313" s="832"/>
      <c r="BB313" s="832"/>
      <c r="BC313" s="832"/>
      <c r="BD313" s="832"/>
      <c r="BE313" s="832"/>
      <c r="BF313" s="832"/>
      <c r="BG313" s="832"/>
    </row>
    <row r="314" ht="15.75" customHeight="1">
      <c r="A314" s="832"/>
      <c r="B314" s="833"/>
      <c r="C314" s="833"/>
      <c r="D314" s="834"/>
      <c r="E314" s="835"/>
      <c r="F314" s="836"/>
      <c r="G314" s="837"/>
      <c r="H314" s="838"/>
      <c r="I314" s="836"/>
      <c r="J314" s="839"/>
      <c r="K314" s="840"/>
      <c r="L314" s="841"/>
      <c r="M314" s="841"/>
      <c r="N314" s="842"/>
      <c r="O314" s="832"/>
      <c r="P314" s="843"/>
      <c r="Q314" s="832"/>
      <c r="R314" s="843"/>
      <c r="S314" s="843"/>
      <c r="T314" s="843"/>
      <c r="U314" s="832"/>
      <c r="V314" s="843"/>
      <c r="W314" s="832"/>
      <c r="X314" s="832"/>
      <c r="Y314" s="832"/>
      <c r="Z314" s="832"/>
      <c r="AA314" s="832"/>
      <c r="AB314" s="832"/>
      <c r="AC314" s="832"/>
      <c r="AD314" s="844"/>
      <c r="AE314" s="843"/>
      <c r="AF314" s="843"/>
      <c r="AG314" s="844"/>
      <c r="AH314" s="844"/>
      <c r="AI314" s="843"/>
      <c r="AJ314" s="834"/>
      <c r="AK314" s="832"/>
      <c r="AL314" s="832"/>
      <c r="AM314" s="832"/>
      <c r="AN314" s="832"/>
      <c r="AO314" s="832"/>
      <c r="AP314" s="832"/>
      <c r="AQ314" s="832"/>
      <c r="AR314" s="832"/>
      <c r="AS314" s="832"/>
      <c r="AT314" s="832"/>
      <c r="AU314" s="832"/>
      <c r="AV314" s="832"/>
      <c r="AW314" s="832"/>
      <c r="AX314" s="832"/>
      <c r="AY314" s="832"/>
      <c r="AZ314" s="832"/>
      <c r="BA314" s="832"/>
      <c r="BB314" s="832"/>
      <c r="BC314" s="832"/>
      <c r="BD314" s="832"/>
      <c r="BE314" s="832"/>
      <c r="BF314" s="832"/>
      <c r="BG314" s="832"/>
    </row>
    <row r="315" ht="15.75" customHeight="1">
      <c r="A315" s="832"/>
      <c r="B315" s="833"/>
      <c r="C315" s="833"/>
      <c r="D315" s="834"/>
      <c r="E315" s="835"/>
      <c r="F315" s="836"/>
      <c r="G315" s="837"/>
      <c r="H315" s="838"/>
      <c r="I315" s="836"/>
      <c r="J315" s="839"/>
      <c r="K315" s="840"/>
      <c r="L315" s="841"/>
      <c r="M315" s="841"/>
      <c r="N315" s="842"/>
      <c r="O315" s="832"/>
      <c r="P315" s="843"/>
      <c r="Q315" s="832"/>
      <c r="R315" s="843"/>
      <c r="S315" s="843"/>
      <c r="T315" s="843"/>
      <c r="U315" s="832"/>
      <c r="V315" s="843"/>
      <c r="W315" s="832"/>
      <c r="X315" s="832"/>
      <c r="Y315" s="832"/>
      <c r="Z315" s="832"/>
      <c r="AA315" s="832"/>
      <c r="AB315" s="832"/>
      <c r="AC315" s="832"/>
      <c r="AD315" s="844"/>
      <c r="AE315" s="843"/>
      <c r="AF315" s="843"/>
      <c r="AG315" s="844"/>
      <c r="AH315" s="844"/>
      <c r="AI315" s="843"/>
      <c r="AJ315" s="834"/>
      <c r="AK315" s="832"/>
      <c r="AL315" s="832"/>
      <c r="AM315" s="832"/>
      <c r="AN315" s="832"/>
      <c r="AO315" s="832"/>
      <c r="AP315" s="832"/>
      <c r="AQ315" s="832"/>
      <c r="AR315" s="832"/>
      <c r="AS315" s="832"/>
      <c r="AT315" s="832"/>
      <c r="AU315" s="832"/>
      <c r="AV315" s="832"/>
      <c r="AW315" s="832"/>
      <c r="AX315" s="832"/>
      <c r="AY315" s="832"/>
      <c r="AZ315" s="832"/>
      <c r="BA315" s="832"/>
      <c r="BB315" s="832"/>
      <c r="BC315" s="832"/>
      <c r="BD315" s="832"/>
      <c r="BE315" s="832"/>
      <c r="BF315" s="832"/>
      <c r="BG315" s="832"/>
    </row>
    <row r="316" ht="15.75" customHeight="1">
      <c r="A316" s="832"/>
      <c r="B316" s="833"/>
      <c r="C316" s="833"/>
      <c r="D316" s="834"/>
      <c r="E316" s="835"/>
      <c r="F316" s="836"/>
      <c r="G316" s="837"/>
      <c r="H316" s="838"/>
      <c r="I316" s="836"/>
      <c r="J316" s="839"/>
      <c r="K316" s="840"/>
      <c r="L316" s="841"/>
      <c r="M316" s="841"/>
      <c r="N316" s="842"/>
      <c r="O316" s="832"/>
      <c r="P316" s="843"/>
      <c r="Q316" s="832"/>
      <c r="R316" s="843"/>
      <c r="S316" s="843"/>
      <c r="T316" s="843"/>
      <c r="U316" s="832"/>
      <c r="V316" s="843"/>
      <c r="W316" s="832"/>
      <c r="X316" s="832"/>
      <c r="Y316" s="832"/>
      <c r="Z316" s="832"/>
      <c r="AA316" s="832"/>
      <c r="AB316" s="832"/>
      <c r="AC316" s="832"/>
      <c r="AD316" s="844"/>
      <c r="AE316" s="843"/>
      <c r="AF316" s="843"/>
      <c r="AG316" s="844"/>
      <c r="AH316" s="844"/>
      <c r="AI316" s="843"/>
      <c r="AJ316" s="834"/>
      <c r="AK316" s="832"/>
      <c r="AL316" s="832"/>
      <c r="AM316" s="832"/>
      <c r="AN316" s="832"/>
      <c r="AO316" s="832"/>
      <c r="AP316" s="832"/>
      <c r="AQ316" s="832"/>
      <c r="AR316" s="832"/>
      <c r="AS316" s="832"/>
      <c r="AT316" s="832"/>
      <c r="AU316" s="832"/>
      <c r="AV316" s="832"/>
      <c r="AW316" s="832"/>
      <c r="AX316" s="832"/>
      <c r="AY316" s="832"/>
      <c r="AZ316" s="832"/>
      <c r="BA316" s="832"/>
      <c r="BB316" s="832"/>
      <c r="BC316" s="832"/>
      <c r="BD316" s="832"/>
      <c r="BE316" s="832"/>
      <c r="BF316" s="832"/>
      <c r="BG316" s="832"/>
    </row>
    <row r="317" ht="15.75" customHeight="1">
      <c r="A317" s="832"/>
      <c r="B317" s="833"/>
      <c r="C317" s="833"/>
      <c r="D317" s="834"/>
      <c r="E317" s="835"/>
      <c r="F317" s="836"/>
      <c r="G317" s="837"/>
      <c r="H317" s="838"/>
      <c r="I317" s="836"/>
      <c r="J317" s="839"/>
      <c r="K317" s="840"/>
      <c r="L317" s="841"/>
      <c r="M317" s="841"/>
      <c r="N317" s="842"/>
      <c r="O317" s="832"/>
      <c r="P317" s="843"/>
      <c r="Q317" s="832"/>
      <c r="R317" s="843"/>
      <c r="S317" s="843"/>
      <c r="T317" s="843"/>
      <c r="U317" s="832"/>
      <c r="V317" s="843"/>
      <c r="W317" s="832"/>
      <c r="X317" s="832"/>
      <c r="Y317" s="832"/>
      <c r="Z317" s="832"/>
      <c r="AA317" s="832"/>
      <c r="AB317" s="832"/>
      <c r="AC317" s="832"/>
      <c r="AD317" s="844"/>
      <c r="AE317" s="843"/>
      <c r="AF317" s="843"/>
      <c r="AG317" s="844"/>
      <c r="AH317" s="844"/>
      <c r="AI317" s="843"/>
      <c r="AJ317" s="834"/>
      <c r="AK317" s="832"/>
      <c r="AL317" s="832"/>
      <c r="AM317" s="832"/>
      <c r="AN317" s="832"/>
      <c r="AO317" s="832"/>
      <c r="AP317" s="832"/>
      <c r="AQ317" s="832"/>
      <c r="AR317" s="832"/>
      <c r="AS317" s="832"/>
      <c r="AT317" s="832"/>
      <c r="AU317" s="832"/>
      <c r="AV317" s="832"/>
      <c r="AW317" s="832"/>
      <c r="AX317" s="832"/>
      <c r="AY317" s="832"/>
      <c r="AZ317" s="832"/>
      <c r="BA317" s="832"/>
      <c r="BB317" s="832"/>
      <c r="BC317" s="832"/>
      <c r="BD317" s="832"/>
      <c r="BE317" s="832"/>
      <c r="BF317" s="832"/>
      <c r="BG317" s="832"/>
    </row>
    <row r="318" ht="15.75" customHeight="1">
      <c r="A318" s="832"/>
      <c r="B318" s="833"/>
      <c r="C318" s="833"/>
      <c r="D318" s="834"/>
      <c r="E318" s="835"/>
      <c r="F318" s="836"/>
      <c r="G318" s="837"/>
      <c r="H318" s="838"/>
      <c r="I318" s="836"/>
      <c r="J318" s="839"/>
      <c r="K318" s="840"/>
      <c r="L318" s="841"/>
      <c r="M318" s="841"/>
      <c r="N318" s="842"/>
      <c r="O318" s="832"/>
      <c r="P318" s="843"/>
      <c r="Q318" s="832"/>
      <c r="R318" s="843"/>
      <c r="S318" s="843"/>
      <c r="T318" s="843"/>
      <c r="U318" s="832"/>
      <c r="V318" s="843"/>
      <c r="W318" s="832"/>
      <c r="X318" s="832"/>
      <c r="Y318" s="832"/>
      <c r="Z318" s="832"/>
      <c r="AA318" s="832"/>
      <c r="AB318" s="832"/>
      <c r="AC318" s="832"/>
      <c r="AD318" s="844"/>
      <c r="AE318" s="843"/>
      <c r="AF318" s="843"/>
      <c r="AG318" s="844"/>
      <c r="AH318" s="844"/>
      <c r="AI318" s="843"/>
      <c r="AJ318" s="834"/>
      <c r="AK318" s="832"/>
      <c r="AL318" s="832"/>
      <c r="AM318" s="832"/>
      <c r="AN318" s="832"/>
      <c r="AO318" s="832"/>
      <c r="AP318" s="832"/>
      <c r="AQ318" s="832"/>
      <c r="AR318" s="832"/>
      <c r="AS318" s="832"/>
      <c r="AT318" s="832"/>
      <c r="AU318" s="832"/>
      <c r="AV318" s="832"/>
      <c r="AW318" s="832"/>
      <c r="AX318" s="832"/>
      <c r="AY318" s="832"/>
      <c r="AZ318" s="832"/>
      <c r="BA318" s="832"/>
      <c r="BB318" s="832"/>
      <c r="BC318" s="832"/>
      <c r="BD318" s="832"/>
      <c r="BE318" s="832"/>
      <c r="BF318" s="832"/>
      <c r="BG318" s="832"/>
    </row>
    <row r="319" ht="15.75" customHeight="1">
      <c r="A319" s="832"/>
      <c r="B319" s="833"/>
      <c r="C319" s="833"/>
      <c r="D319" s="834"/>
      <c r="E319" s="835"/>
      <c r="F319" s="836"/>
      <c r="G319" s="837"/>
      <c r="H319" s="838"/>
      <c r="I319" s="836"/>
      <c r="J319" s="839"/>
      <c r="K319" s="840"/>
      <c r="L319" s="841"/>
      <c r="M319" s="841"/>
      <c r="N319" s="842"/>
      <c r="O319" s="832"/>
      <c r="P319" s="843"/>
      <c r="Q319" s="832"/>
      <c r="R319" s="843"/>
      <c r="S319" s="843"/>
      <c r="T319" s="843"/>
      <c r="U319" s="832"/>
      <c r="V319" s="843"/>
      <c r="W319" s="832"/>
      <c r="X319" s="832"/>
      <c r="Y319" s="832"/>
      <c r="Z319" s="832"/>
      <c r="AA319" s="832"/>
      <c r="AB319" s="832"/>
      <c r="AC319" s="832"/>
      <c r="AD319" s="844"/>
      <c r="AE319" s="843"/>
      <c r="AF319" s="843"/>
      <c r="AG319" s="844"/>
      <c r="AH319" s="844"/>
      <c r="AI319" s="843"/>
      <c r="AJ319" s="834"/>
      <c r="AK319" s="832"/>
      <c r="AL319" s="832"/>
      <c r="AM319" s="832"/>
      <c r="AN319" s="832"/>
      <c r="AO319" s="832"/>
      <c r="AP319" s="832"/>
      <c r="AQ319" s="832"/>
      <c r="AR319" s="832"/>
      <c r="AS319" s="832"/>
      <c r="AT319" s="832"/>
      <c r="AU319" s="832"/>
      <c r="AV319" s="832"/>
      <c r="AW319" s="832"/>
      <c r="AX319" s="832"/>
      <c r="AY319" s="832"/>
      <c r="AZ319" s="832"/>
      <c r="BA319" s="832"/>
      <c r="BB319" s="832"/>
      <c r="BC319" s="832"/>
      <c r="BD319" s="832"/>
      <c r="BE319" s="832"/>
      <c r="BF319" s="832"/>
      <c r="BG319" s="832"/>
    </row>
    <row r="320" ht="15.75" customHeight="1">
      <c r="A320" s="832"/>
      <c r="B320" s="833"/>
      <c r="C320" s="833"/>
      <c r="D320" s="834"/>
      <c r="E320" s="835"/>
      <c r="F320" s="836"/>
      <c r="G320" s="837"/>
      <c r="H320" s="838"/>
      <c r="I320" s="836"/>
      <c r="J320" s="839"/>
      <c r="K320" s="840"/>
      <c r="L320" s="841"/>
      <c r="M320" s="841"/>
      <c r="N320" s="842"/>
      <c r="O320" s="832"/>
      <c r="P320" s="843"/>
      <c r="Q320" s="832"/>
      <c r="R320" s="843"/>
      <c r="S320" s="843"/>
      <c r="T320" s="843"/>
      <c r="U320" s="832"/>
      <c r="V320" s="843"/>
      <c r="W320" s="832"/>
      <c r="X320" s="832"/>
      <c r="Y320" s="832"/>
      <c r="Z320" s="832"/>
      <c r="AA320" s="832"/>
      <c r="AB320" s="832"/>
      <c r="AC320" s="832"/>
      <c r="AD320" s="844"/>
      <c r="AE320" s="843"/>
      <c r="AF320" s="843"/>
      <c r="AG320" s="844"/>
      <c r="AH320" s="844"/>
      <c r="AI320" s="843"/>
      <c r="AJ320" s="834"/>
      <c r="AK320" s="832"/>
      <c r="AL320" s="832"/>
      <c r="AM320" s="832"/>
      <c r="AN320" s="832"/>
      <c r="AO320" s="832"/>
      <c r="AP320" s="832"/>
      <c r="AQ320" s="832"/>
      <c r="AR320" s="832"/>
      <c r="AS320" s="832"/>
      <c r="AT320" s="832"/>
      <c r="AU320" s="832"/>
      <c r="AV320" s="832"/>
      <c r="AW320" s="832"/>
      <c r="AX320" s="832"/>
      <c r="AY320" s="832"/>
      <c r="AZ320" s="832"/>
      <c r="BA320" s="832"/>
      <c r="BB320" s="832"/>
      <c r="BC320" s="832"/>
      <c r="BD320" s="832"/>
      <c r="BE320" s="832"/>
      <c r="BF320" s="832"/>
      <c r="BG320" s="832"/>
    </row>
    <row r="321" ht="15.75" customHeight="1">
      <c r="A321" s="832"/>
      <c r="B321" s="833"/>
      <c r="C321" s="833"/>
      <c r="D321" s="834"/>
      <c r="E321" s="835"/>
      <c r="F321" s="836"/>
      <c r="G321" s="837"/>
      <c r="H321" s="838"/>
      <c r="I321" s="836"/>
      <c r="J321" s="839"/>
      <c r="K321" s="840"/>
      <c r="L321" s="841"/>
      <c r="M321" s="841"/>
      <c r="N321" s="842"/>
      <c r="O321" s="832"/>
      <c r="P321" s="843"/>
      <c r="Q321" s="832"/>
      <c r="R321" s="843"/>
      <c r="S321" s="843"/>
      <c r="T321" s="843"/>
      <c r="U321" s="832"/>
      <c r="V321" s="843"/>
      <c r="W321" s="832"/>
      <c r="X321" s="832"/>
      <c r="Y321" s="832"/>
      <c r="Z321" s="832"/>
      <c r="AA321" s="832"/>
      <c r="AB321" s="832"/>
      <c r="AC321" s="832"/>
      <c r="AD321" s="844"/>
      <c r="AE321" s="843"/>
      <c r="AF321" s="843"/>
      <c r="AG321" s="844"/>
      <c r="AH321" s="844"/>
      <c r="AI321" s="843"/>
      <c r="AJ321" s="834"/>
      <c r="AK321" s="832"/>
      <c r="AL321" s="832"/>
      <c r="AM321" s="832"/>
      <c r="AN321" s="832"/>
      <c r="AO321" s="832"/>
      <c r="AP321" s="832"/>
      <c r="AQ321" s="832"/>
      <c r="AR321" s="832"/>
      <c r="AS321" s="832"/>
      <c r="AT321" s="832"/>
      <c r="AU321" s="832"/>
      <c r="AV321" s="832"/>
      <c r="AW321" s="832"/>
      <c r="AX321" s="832"/>
      <c r="AY321" s="832"/>
      <c r="AZ321" s="832"/>
      <c r="BA321" s="832"/>
      <c r="BB321" s="832"/>
      <c r="BC321" s="832"/>
      <c r="BD321" s="832"/>
      <c r="BE321" s="832"/>
      <c r="BF321" s="832"/>
      <c r="BG321" s="832"/>
    </row>
    <row r="322" ht="15.75" customHeight="1">
      <c r="A322" s="832"/>
      <c r="B322" s="833"/>
      <c r="C322" s="833"/>
      <c r="D322" s="834"/>
      <c r="E322" s="835"/>
      <c r="F322" s="836"/>
      <c r="G322" s="837"/>
      <c r="H322" s="838"/>
      <c r="I322" s="836"/>
      <c r="J322" s="839"/>
      <c r="K322" s="840"/>
      <c r="L322" s="841"/>
      <c r="M322" s="841"/>
      <c r="N322" s="842"/>
      <c r="O322" s="832"/>
      <c r="P322" s="843"/>
      <c r="Q322" s="832"/>
      <c r="R322" s="843"/>
      <c r="S322" s="843"/>
      <c r="T322" s="843"/>
      <c r="U322" s="832"/>
      <c r="V322" s="843"/>
      <c r="W322" s="832"/>
      <c r="X322" s="832"/>
      <c r="Y322" s="832"/>
      <c r="Z322" s="832"/>
      <c r="AA322" s="832"/>
      <c r="AB322" s="832"/>
      <c r="AC322" s="832"/>
      <c r="AD322" s="844"/>
      <c r="AE322" s="843"/>
      <c r="AF322" s="843"/>
      <c r="AG322" s="844"/>
      <c r="AH322" s="844"/>
      <c r="AI322" s="843"/>
      <c r="AJ322" s="834"/>
      <c r="AK322" s="832"/>
      <c r="AL322" s="832"/>
      <c r="AM322" s="832"/>
      <c r="AN322" s="832"/>
      <c r="AO322" s="832"/>
      <c r="AP322" s="832"/>
      <c r="AQ322" s="832"/>
      <c r="AR322" s="832"/>
      <c r="AS322" s="832"/>
      <c r="AT322" s="832"/>
      <c r="AU322" s="832"/>
      <c r="AV322" s="832"/>
      <c r="AW322" s="832"/>
      <c r="AX322" s="832"/>
      <c r="AY322" s="832"/>
      <c r="AZ322" s="832"/>
      <c r="BA322" s="832"/>
      <c r="BB322" s="832"/>
      <c r="BC322" s="832"/>
      <c r="BD322" s="832"/>
      <c r="BE322" s="832"/>
      <c r="BF322" s="832"/>
      <c r="BG322" s="832"/>
    </row>
    <row r="323" ht="15.75" customHeight="1">
      <c r="A323" s="832"/>
      <c r="B323" s="833"/>
      <c r="C323" s="833"/>
      <c r="D323" s="834"/>
      <c r="E323" s="835"/>
      <c r="F323" s="836"/>
      <c r="G323" s="837"/>
      <c r="H323" s="838"/>
      <c r="I323" s="836"/>
      <c r="J323" s="839"/>
      <c r="K323" s="840"/>
      <c r="L323" s="841"/>
      <c r="M323" s="841"/>
      <c r="N323" s="842"/>
      <c r="O323" s="832"/>
      <c r="P323" s="843"/>
      <c r="Q323" s="832"/>
      <c r="R323" s="843"/>
      <c r="S323" s="843"/>
      <c r="T323" s="843"/>
      <c r="U323" s="832"/>
      <c r="V323" s="843"/>
      <c r="W323" s="832"/>
      <c r="X323" s="832"/>
      <c r="Y323" s="832"/>
      <c r="Z323" s="832"/>
      <c r="AA323" s="832"/>
      <c r="AB323" s="832"/>
      <c r="AC323" s="832"/>
      <c r="AD323" s="844"/>
      <c r="AE323" s="843"/>
      <c r="AF323" s="843"/>
      <c r="AG323" s="844"/>
      <c r="AH323" s="844"/>
      <c r="AI323" s="843"/>
      <c r="AJ323" s="834"/>
      <c r="AK323" s="832"/>
      <c r="AL323" s="832"/>
      <c r="AM323" s="832"/>
      <c r="AN323" s="832"/>
      <c r="AO323" s="832"/>
      <c r="AP323" s="832"/>
      <c r="AQ323" s="832"/>
      <c r="AR323" s="832"/>
      <c r="AS323" s="832"/>
      <c r="AT323" s="832"/>
      <c r="AU323" s="832"/>
      <c r="AV323" s="832"/>
      <c r="AW323" s="832"/>
      <c r="AX323" s="832"/>
      <c r="AY323" s="832"/>
      <c r="AZ323" s="832"/>
      <c r="BA323" s="832"/>
      <c r="BB323" s="832"/>
      <c r="BC323" s="832"/>
      <c r="BD323" s="832"/>
      <c r="BE323" s="832"/>
      <c r="BF323" s="832"/>
      <c r="BG323" s="832"/>
    </row>
    <row r="324" ht="15.75" customHeight="1">
      <c r="A324" s="832"/>
      <c r="B324" s="833"/>
      <c r="C324" s="833"/>
      <c r="D324" s="834"/>
      <c r="E324" s="835"/>
      <c r="F324" s="836"/>
      <c r="G324" s="837"/>
      <c r="H324" s="838"/>
      <c r="I324" s="836"/>
      <c r="J324" s="839"/>
      <c r="K324" s="840"/>
      <c r="L324" s="841"/>
      <c r="M324" s="841"/>
      <c r="N324" s="842"/>
      <c r="O324" s="832"/>
      <c r="P324" s="843"/>
      <c r="Q324" s="832"/>
      <c r="R324" s="843"/>
      <c r="S324" s="843"/>
      <c r="T324" s="843"/>
      <c r="U324" s="832"/>
      <c r="V324" s="843"/>
      <c r="W324" s="832"/>
      <c r="X324" s="832"/>
      <c r="Y324" s="832"/>
      <c r="Z324" s="832"/>
      <c r="AA324" s="832"/>
      <c r="AB324" s="832"/>
      <c r="AC324" s="832"/>
      <c r="AD324" s="844"/>
      <c r="AE324" s="843"/>
      <c r="AF324" s="843"/>
      <c r="AG324" s="844"/>
      <c r="AH324" s="844"/>
      <c r="AI324" s="843"/>
      <c r="AJ324" s="834"/>
      <c r="AK324" s="832"/>
      <c r="AL324" s="832"/>
      <c r="AM324" s="832"/>
      <c r="AN324" s="832"/>
      <c r="AO324" s="832"/>
      <c r="AP324" s="832"/>
      <c r="AQ324" s="832"/>
      <c r="AR324" s="832"/>
      <c r="AS324" s="832"/>
      <c r="AT324" s="832"/>
      <c r="AU324" s="832"/>
      <c r="AV324" s="832"/>
      <c r="AW324" s="832"/>
      <c r="AX324" s="832"/>
      <c r="AY324" s="832"/>
      <c r="AZ324" s="832"/>
      <c r="BA324" s="832"/>
      <c r="BB324" s="832"/>
      <c r="BC324" s="832"/>
      <c r="BD324" s="832"/>
      <c r="BE324" s="832"/>
      <c r="BF324" s="832"/>
      <c r="BG324" s="832"/>
    </row>
    <row r="325" ht="15.75" customHeight="1">
      <c r="A325" s="832"/>
      <c r="B325" s="833"/>
      <c r="C325" s="833"/>
      <c r="D325" s="834"/>
      <c r="E325" s="835"/>
      <c r="F325" s="836"/>
      <c r="G325" s="837"/>
      <c r="H325" s="838"/>
      <c r="I325" s="836"/>
      <c r="J325" s="839"/>
      <c r="K325" s="840"/>
      <c r="L325" s="841"/>
      <c r="M325" s="841"/>
      <c r="N325" s="842"/>
      <c r="O325" s="832"/>
      <c r="P325" s="843"/>
      <c r="Q325" s="832"/>
      <c r="R325" s="843"/>
      <c r="S325" s="843"/>
      <c r="T325" s="843"/>
      <c r="U325" s="832"/>
      <c r="V325" s="843"/>
      <c r="W325" s="832"/>
      <c r="X325" s="832"/>
      <c r="Y325" s="832"/>
      <c r="Z325" s="832"/>
      <c r="AA325" s="832"/>
      <c r="AB325" s="832"/>
      <c r="AC325" s="832"/>
      <c r="AD325" s="844"/>
      <c r="AE325" s="843"/>
      <c r="AF325" s="843"/>
      <c r="AG325" s="844"/>
      <c r="AH325" s="844"/>
      <c r="AI325" s="843"/>
      <c r="AJ325" s="834"/>
      <c r="AK325" s="832"/>
      <c r="AL325" s="832"/>
      <c r="AM325" s="832"/>
      <c r="AN325" s="832"/>
      <c r="AO325" s="832"/>
      <c r="AP325" s="832"/>
      <c r="AQ325" s="832"/>
      <c r="AR325" s="832"/>
      <c r="AS325" s="832"/>
      <c r="AT325" s="832"/>
      <c r="AU325" s="832"/>
      <c r="AV325" s="832"/>
      <c r="AW325" s="832"/>
      <c r="AX325" s="832"/>
      <c r="AY325" s="832"/>
      <c r="AZ325" s="832"/>
      <c r="BA325" s="832"/>
      <c r="BB325" s="832"/>
      <c r="BC325" s="832"/>
      <c r="BD325" s="832"/>
      <c r="BE325" s="832"/>
      <c r="BF325" s="832"/>
      <c r="BG325" s="832"/>
    </row>
    <row r="326" ht="15.75" customHeight="1">
      <c r="A326" s="832"/>
      <c r="B326" s="833"/>
      <c r="C326" s="833"/>
      <c r="D326" s="834"/>
      <c r="E326" s="835"/>
      <c r="F326" s="836"/>
      <c r="G326" s="837"/>
      <c r="H326" s="838"/>
      <c r="I326" s="836"/>
      <c r="J326" s="839"/>
      <c r="K326" s="840"/>
      <c r="L326" s="841"/>
      <c r="M326" s="841"/>
      <c r="N326" s="842"/>
      <c r="O326" s="832"/>
      <c r="P326" s="843"/>
      <c r="Q326" s="832"/>
      <c r="R326" s="843"/>
      <c r="S326" s="843"/>
      <c r="T326" s="843"/>
      <c r="U326" s="832"/>
      <c r="V326" s="843"/>
      <c r="W326" s="832"/>
      <c r="X326" s="832"/>
      <c r="Y326" s="832"/>
      <c r="Z326" s="832"/>
      <c r="AA326" s="832"/>
      <c r="AB326" s="832"/>
      <c r="AC326" s="832"/>
      <c r="AD326" s="844"/>
      <c r="AE326" s="843"/>
      <c r="AF326" s="843"/>
      <c r="AG326" s="844"/>
      <c r="AH326" s="844"/>
      <c r="AI326" s="843"/>
      <c r="AJ326" s="834"/>
      <c r="AK326" s="832"/>
      <c r="AL326" s="832"/>
      <c r="AM326" s="832"/>
      <c r="AN326" s="832"/>
      <c r="AO326" s="832"/>
      <c r="AP326" s="832"/>
      <c r="AQ326" s="832"/>
      <c r="AR326" s="832"/>
      <c r="AS326" s="832"/>
      <c r="AT326" s="832"/>
      <c r="AU326" s="832"/>
      <c r="AV326" s="832"/>
      <c r="AW326" s="832"/>
      <c r="AX326" s="832"/>
      <c r="AY326" s="832"/>
      <c r="AZ326" s="832"/>
      <c r="BA326" s="832"/>
      <c r="BB326" s="832"/>
      <c r="BC326" s="832"/>
      <c r="BD326" s="832"/>
      <c r="BE326" s="832"/>
      <c r="BF326" s="832"/>
      <c r="BG326" s="832"/>
    </row>
    <row r="327" ht="15.75" customHeight="1">
      <c r="A327" s="832"/>
      <c r="B327" s="833"/>
      <c r="C327" s="833"/>
      <c r="D327" s="834"/>
      <c r="E327" s="835"/>
      <c r="F327" s="836"/>
      <c r="G327" s="837"/>
      <c r="H327" s="838"/>
      <c r="I327" s="836"/>
      <c r="J327" s="839"/>
      <c r="K327" s="840"/>
      <c r="L327" s="841"/>
      <c r="M327" s="841"/>
      <c r="N327" s="842"/>
      <c r="O327" s="832"/>
      <c r="P327" s="843"/>
      <c r="Q327" s="832"/>
      <c r="R327" s="843"/>
      <c r="S327" s="843"/>
      <c r="T327" s="843"/>
      <c r="U327" s="832"/>
      <c r="V327" s="843"/>
      <c r="W327" s="832"/>
      <c r="X327" s="832"/>
      <c r="Y327" s="832"/>
      <c r="Z327" s="832"/>
      <c r="AA327" s="832"/>
      <c r="AB327" s="832"/>
      <c r="AC327" s="832"/>
      <c r="AD327" s="844"/>
      <c r="AE327" s="843"/>
      <c r="AF327" s="843"/>
      <c r="AG327" s="844"/>
      <c r="AH327" s="844"/>
      <c r="AI327" s="843"/>
      <c r="AJ327" s="834"/>
      <c r="AK327" s="832"/>
      <c r="AL327" s="832"/>
      <c r="AM327" s="832"/>
      <c r="AN327" s="832"/>
      <c r="AO327" s="832"/>
      <c r="AP327" s="832"/>
      <c r="AQ327" s="832"/>
      <c r="AR327" s="832"/>
      <c r="AS327" s="832"/>
      <c r="AT327" s="832"/>
      <c r="AU327" s="832"/>
      <c r="AV327" s="832"/>
      <c r="AW327" s="832"/>
      <c r="AX327" s="832"/>
      <c r="AY327" s="832"/>
      <c r="AZ327" s="832"/>
      <c r="BA327" s="832"/>
      <c r="BB327" s="832"/>
      <c r="BC327" s="832"/>
      <c r="BD327" s="832"/>
      <c r="BE327" s="832"/>
      <c r="BF327" s="832"/>
      <c r="BG327" s="832"/>
    </row>
    <row r="328" ht="15.75" customHeight="1">
      <c r="A328" s="832"/>
      <c r="B328" s="833"/>
      <c r="C328" s="833"/>
      <c r="D328" s="834"/>
      <c r="E328" s="835"/>
      <c r="F328" s="836"/>
      <c r="G328" s="837"/>
      <c r="H328" s="838"/>
      <c r="I328" s="836"/>
      <c r="J328" s="839"/>
      <c r="K328" s="840"/>
      <c r="L328" s="841"/>
      <c r="M328" s="841"/>
      <c r="N328" s="842"/>
      <c r="O328" s="832"/>
      <c r="P328" s="843"/>
      <c r="Q328" s="832"/>
      <c r="R328" s="843"/>
      <c r="S328" s="843"/>
      <c r="T328" s="843"/>
      <c r="U328" s="832"/>
      <c r="V328" s="843"/>
      <c r="W328" s="832"/>
      <c r="X328" s="832"/>
      <c r="Y328" s="832"/>
      <c r="Z328" s="832"/>
      <c r="AA328" s="832"/>
      <c r="AB328" s="832"/>
      <c r="AC328" s="832"/>
      <c r="AD328" s="844"/>
      <c r="AE328" s="843"/>
      <c r="AF328" s="843"/>
      <c r="AG328" s="844"/>
      <c r="AH328" s="844"/>
      <c r="AI328" s="843"/>
      <c r="AJ328" s="834"/>
      <c r="AK328" s="832"/>
      <c r="AL328" s="832"/>
      <c r="AM328" s="832"/>
      <c r="AN328" s="832"/>
      <c r="AO328" s="832"/>
      <c r="AP328" s="832"/>
      <c r="AQ328" s="832"/>
      <c r="AR328" s="832"/>
      <c r="AS328" s="832"/>
      <c r="AT328" s="832"/>
      <c r="AU328" s="832"/>
      <c r="AV328" s="832"/>
      <c r="AW328" s="832"/>
      <c r="AX328" s="832"/>
      <c r="AY328" s="832"/>
      <c r="AZ328" s="832"/>
      <c r="BA328" s="832"/>
      <c r="BB328" s="832"/>
      <c r="BC328" s="832"/>
      <c r="BD328" s="832"/>
      <c r="BE328" s="832"/>
      <c r="BF328" s="832"/>
      <c r="BG328" s="832"/>
    </row>
    <row r="329" ht="15.75" customHeight="1">
      <c r="A329" s="832"/>
      <c r="B329" s="833"/>
      <c r="C329" s="833"/>
      <c r="D329" s="834"/>
      <c r="E329" s="835"/>
      <c r="F329" s="836"/>
      <c r="G329" s="837"/>
      <c r="H329" s="838"/>
      <c r="I329" s="836"/>
      <c r="J329" s="839"/>
      <c r="K329" s="840"/>
      <c r="L329" s="841"/>
      <c r="M329" s="841"/>
      <c r="N329" s="842"/>
      <c r="O329" s="832"/>
      <c r="P329" s="843"/>
      <c r="Q329" s="832"/>
      <c r="R329" s="843"/>
      <c r="S329" s="843"/>
      <c r="T329" s="843"/>
      <c r="U329" s="832"/>
      <c r="V329" s="843"/>
      <c r="W329" s="832"/>
      <c r="X329" s="832"/>
      <c r="Y329" s="832"/>
      <c r="Z329" s="832"/>
      <c r="AA329" s="832"/>
      <c r="AB329" s="832"/>
      <c r="AC329" s="832"/>
      <c r="AD329" s="844"/>
      <c r="AE329" s="843"/>
      <c r="AF329" s="843"/>
      <c r="AG329" s="844"/>
      <c r="AH329" s="844"/>
      <c r="AI329" s="843"/>
      <c r="AJ329" s="834"/>
      <c r="AK329" s="832"/>
      <c r="AL329" s="832"/>
      <c r="AM329" s="832"/>
      <c r="AN329" s="832"/>
      <c r="AO329" s="832"/>
      <c r="AP329" s="832"/>
      <c r="AQ329" s="832"/>
      <c r="AR329" s="832"/>
      <c r="AS329" s="832"/>
      <c r="AT329" s="832"/>
      <c r="AU329" s="832"/>
      <c r="AV329" s="832"/>
      <c r="AW329" s="832"/>
      <c r="AX329" s="832"/>
      <c r="AY329" s="832"/>
      <c r="AZ329" s="832"/>
      <c r="BA329" s="832"/>
      <c r="BB329" s="832"/>
      <c r="BC329" s="832"/>
      <c r="BD329" s="832"/>
      <c r="BE329" s="832"/>
      <c r="BF329" s="832"/>
      <c r="BG329" s="832"/>
    </row>
    <row r="330" ht="15.75" customHeight="1">
      <c r="A330" s="832"/>
      <c r="B330" s="833"/>
      <c r="C330" s="833"/>
      <c r="D330" s="834"/>
      <c r="E330" s="835"/>
      <c r="F330" s="836"/>
      <c r="G330" s="837"/>
      <c r="H330" s="838"/>
      <c r="I330" s="836"/>
      <c r="J330" s="839"/>
      <c r="K330" s="840"/>
      <c r="L330" s="841"/>
      <c r="M330" s="841"/>
      <c r="N330" s="842"/>
      <c r="O330" s="832"/>
      <c r="P330" s="843"/>
      <c r="Q330" s="832"/>
      <c r="R330" s="843"/>
      <c r="S330" s="843"/>
      <c r="T330" s="843"/>
      <c r="U330" s="832"/>
      <c r="V330" s="843"/>
      <c r="W330" s="832"/>
      <c r="X330" s="832"/>
      <c r="Y330" s="832"/>
      <c r="Z330" s="832"/>
      <c r="AA330" s="832"/>
      <c r="AB330" s="832"/>
      <c r="AC330" s="832"/>
      <c r="AD330" s="844"/>
      <c r="AE330" s="843"/>
      <c r="AF330" s="843"/>
      <c r="AG330" s="844"/>
      <c r="AH330" s="844"/>
      <c r="AI330" s="843"/>
      <c r="AJ330" s="834"/>
      <c r="AK330" s="832"/>
      <c r="AL330" s="832"/>
      <c r="AM330" s="832"/>
      <c r="AN330" s="832"/>
      <c r="AO330" s="832"/>
      <c r="AP330" s="832"/>
      <c r="AQ330" s="832"/>
      <c r="AR330" s="832"/>
      <c r="AS330" s="832"/>
      <c r="AT330" s="832"/>
      <c r="AU330" s="832"/>
      <c r="AV330" s="832"/>
      <c r="AW330" s="832"/>
      <c r="AX330" s="832"/>
      <c r="AY330" s="832"/>
      <c r="AZ330" s="832"/>
      <c r="BA330" s="832"/>
      <c r="BB330" s="832"/>
      <c r="BC330" s="832"/>
      <c r="BD330" s="832"/>
      <c r="BE330" s="832"/>
      <c r="BF330" s="832"/>
      <c r="BG330" s="832"/>
    </row>
    <row r="331" ht="15.75" customHeight="1">
      <c r="A331" s="832"/>
      <c r="B331" s="833"/>
      <c r="C331" s="833"/>
      <c r="D331" s="834"/>
      <c r="E331" s="835"/>
      <c r="F331" s="836"/>
      <c r="G331" s="837"/>
      <c r="H331" s="838"/>
      <c r="I331" s="836"/>
      <c r="J331" s="839"/>
      <c r="K331" s="840"/>
      <c r="L331" s="841"/>
      <c r="M331" s="841"/>
      <c r="N331" s="842"/>
      <c r="O331" s="832"/>
      <c r="P331" s="843"/>
      <c r="Q331" s="832"/>
      <c r="R331" s="843"/>
      <c r="S331" s="843"/>
      <c r="T331" s="843"/>
      <c r="U331" s="832"/>
      <c r="V331" s="843"/>
      <c r="W331" s="832"/>
      <c r="X331" s="832"/>
      <c r="Y331" s="832"/>
      <c r="Z331" s="832"/>
      <c r="AA331" s="832"/>
      <c r="AB331" s="832"/>
      <c r="AC331" s="832"/>
      <c r="AD331" s="844"/>
      <c r="AE331" s="843"/>
      <c r="AF331" s="843"/>
      <c r="AG331" s="844"/>
      <c r="AH331" s="844"/>
      <c r="AI331" s="843"/>
      <c r="AJ331" s="834"/>
      <c r="AK331" s="832"/>
      <c r="AL331" s="832"/>
      <c r="AM331" s="832"/>
      <c r="AN331" s="832"/>
      <c r="AO331" s="832"/>
      <c r="AP331" s="832"/>
      <c r="AQ331" s="832"/>
      <c r="AR331" s="832"/>
      <c r="AS331" s="832"/>
      <c r="AT331" s="832"/>
      <c r="AU331" s="832"/>
      <c r="AV331" s="832"/>
      <c r="AW331" s="832"/>
      <c r="AX331" s="832"/>
      <c r="AY331" s="832"/>
      <c r="AZ331" s="832"/>
      <c r="BA331" s="832"/>
      <c r="BB331" s="832"/>
      <c r="BC331" s="832"/>
      <c r="BD331" s="832"/>
      <c r="BE331" s="832"/>
      <c r="BF331" s="832"/>
      <c r="BG331" s="832"/>
    </row>
    <row r="332" ht="15.75" customHeight="1">
      <c r="A332" s="832"/>
      <c r="B332" s="833"/>
      <c r="C332" s="833"/>
      <c r="D332" s="834"/>
      <c r="E332" s="835"/>
      <c r="F332" s="836"/>
      <c r="G332" s="837"/>
      <c r="H332" s="838"/>
      <c r="I332" s="836"/>
      <c r="J332" s="839"/>
      <c r="K332" s="840"/>
      <c r="L332" s="841"/>
      <c r="M332" s="841"/>
      <c r="N332" s="842"/>
      <c r="O332" s="832"/>
      <c r="P332" s="843"/>
      <c r="Q332" s="832"/>
      <c r="R332" s="843"/>
      <c r="S332" s="843"/>
      <c r="T332" s="843"/>
      <c r="U332" s="832"/>
      <c r="V332" s="843"/>
      <c r="W332" s="832"/>
      <c r="X332" s="832"/>
      <c r="Y332" s="832"/>
      <c r="Z332" s="832"/>
      <c r="AA332" s="832"/>
      <c r="AB332" s="832"/>
      <c r="AC332" s="832"/>
      <c r="AD332" s="844"/>
      <c r="AE332" s="843"/>
      <c r="AF332" s="843"/>
      <c r="AG332" s="844"/>
      <c r="AH332" s="844"/>
      <c r="AI332" s="843"/>
      <c r="AJ332" s="834"/>
      <c r="AK332" s="832"/>
      <c r="AL332" s="832"/>
      <c r="AM332" s="832"/>
      <c r="AN332" s="832"/>
      <c r="AO332" s="832"/>
      <c r="AP332" s="832"/>
      <c r="AQ332" s="832"/>
      <c r="AR332" s="832"/>
      <c r="AS332" s="832"/>
      <c r="AT332" s="832"/>
      <c r="AU332" s="832"/>
      <c r="AV332" s="832"/>
      <c r="AW332" s="832"/>
      <c r="AX332" s="832"/>
      <c r="AY332" s="832"/>
      <c r="AZ332" s="832"/>
      <c r="BA332" s="832"/>
      <c r="BB332" s="832"/>
      <c r="BC332" s="832"/>
      <c r="BD332" s="832"/>
      <c r="BE332" s="832"/>
      <c r="BF332" s="832"/>
      <c r="BG332" s="832"/>
    </row>
    <row r="333" ht="15.75" customHeight="1">
      <c r="A333" s="832"/>
      <c r="B333" s="833"/>
      <c r="C333" s="833"/>
      <c r="D333" s="834"/>
      <c r="E333" s="835"/>
      <c r="F333" s="836"/>
      <c r="G333" s="837"/>
      <c r="H333" s="838"/>
      <c r="I333" s="836"/>
      <c r="J333" s="839"/>
      <c r="K333" s="840"/>
      <c r="L333" s="841"/>
      <c r="M333" s="841"/>
      <c r="N333" s="842"/>
      <c r="O333" s="832"/>
      <c r="P333" s="843"/>
      <c r="Q333" s="832"/>
      <c r="R333" s="843"/>
      <c r="S333" s="843"/>
      <c r="T333" s="843"/>
      <c r="U333" s="832"/>
      <c r="V333" s="843"/>
      <c r="W333" s="832"/>
      <c r="X333" s="832"/>
      <c r="Y333" s="832"/>
      <c r="Z333" s="832"/>
      <c r="AA333" s="832"/>
      <c r="AB333" s="832"/>
      <c r="AC333" s="832"/>
      <c r="AD333" s="844"/>
      <c r="AE333" s="843"/>
      <c r="AF333" s="843"/>
      <c r="AG333" s="844"/>
      <c r="AH333" s="844"/>
      <c r="AI333" s="843"/>
      <c r="AJ333" s="834"/>
      <c r="AK333" s="832"/>
      <c r="AL333" s="832"/>
      <c r="AM333" s="832"/>
      <c r="AN333" s="832"/>
      <c r="AO333" s="832"/>
      <c r="AP333" s="832"/>
      <c r="AQ333" s="832"/>
      <c r="AR333" s="832"/>
      <c r="AS333" s="832"/>
      <c r="AT333" s="832"/>
      <c r="AU333" s="832"/>
      <c r="AV333" s="832"/>
      <c r="AW333" s="832"/>
      <c r="AX333" s="832"/>
      <c r="AY333" s="832"/>
      <c r="AZ333" s="832"/>
      <c r="BA333" s="832"/>
      <c r="BB333" s="832"/>
      <c r="BC333" s="832"/>
      <c r="BD333" s="832"/>
      <c r="BE333" s="832"/>
      <c r="BF333" s="832"/>
      <c r="BG333" s="832"/>
    </row>
    <row r="334" ht="15.75" customHeight="1">
      <c r="A334" s="832"/>
      <c r="B334" s="833"/>
      <c r="C334" s="833"/>
      <c r="D334" s="834"/>
      <c r="E334" s="835"/>
      <c r="F334" s="836"/>
      <c r="G334" s="837"/>
      <c r="H334" s="838"/>
      <c r="I334" s="836"/>
      <c r="J334" s="839"/>
      <c r="K334" s="840"/>
      <c r="L334" s="841"/>
      <c r="M334" s="841"/>
      <c r="N334" s="842"/>
      <c r="O334" s="832"/>
      <c r="P334" s="843"/>
      <c r="Q334" s="832"/>
      <c r="R334" s="843"/>
      <c r="S334" s="843"/>
      <c r="T334" s="843"/>
      <c r="U334" s="832"/>
      <c r="V334" s="843"/>
      <c r="W334" s="832"/>
      <c r="X334" s="832"/>
      <c r="Y334" s="832"/>
      <c r="Z334" s="832"/>
      <c r="AA334" s="832"/>
      <c r="AB334" s="832"/>
      <c r="AC334" s="832"/>
      <c r="AD334" s="844"/>
      <c r="AE334" s="843"/>
      <c r="AF334" s="843"/>
      <c r="AG334" s="844"/>
      <c r="AH334" s="844"/>
      <c r="AI334" s="843"/>
      <c r="AJ334" s="834"/>
      <c r="AK334" s="832"/>
      <c r="AL334" s="832"/>
      <c r="AM334" s="832"/>
      <c r="AN334" s="832"/>
      <c r="AO334" s="832"/>
      <c r="AP334" s="832"/>
      <c r="AQ334" s="832"/>
      <c r="AR334" s="832"/>
      <c r="AS334" s="832"/>
      <c r="AT334" s="832"/>
      <c r="AU334" s="832"/>
      <c r="AV334" s="832"/>
      <c r="AW334" s="832"/>
      <c r="AX334" s="832"/>
      <c r="AY334" s="832"/>
      <c r="AZ334" s="832"/>
      <c r="BA334" s="832"/>
      <c r="BB334" s="832"/>
      <c r="BC334" s="832"/>
      <c r="BD334" s="832"/>
      <c r="BE334" s="832"/>
      <c r="BF334" s="832"/>
      <c r="BG334" s="832"/>
    </row>
    <row r="335" ht="15.75" customHeight="1">
      <c r="A335" s="832"/>
      <c r="B335" s="833"/>
      <c r="C335" s="833"/>
      <c r="D335" s="834"/>
      <c r="E335" s="835"/>
      <c r="F335" s="836"/>
      <c r="G335" s="837"/>
      <c r="H335" s="838"/>
      <c r="I335" s="836"/>
      <c r="J335" s="839"/>
      <c r="K335" s="840"/>
      <c r="L335" s="841"/>
      <c r="M335" s="841"/>
      <c r="N335" s="842"/>
      <c r="O335" s="832"/>
      <c r="P335" s="843"/>
      <c r="Q335" s="832"/>
      <c r="R335" s="843"/>
      <c r="S335" s="843"/>
      <c r="T335" s="843"/>
      <c r="U335" s="832"/>
      <c r="V335" s="843"/>
      <c r="W335" s="832"/>
      <c r="X335" s="832"/>
      <c r="Y335" s="832"/>
      <c r="Z335" s="832"/>
      <c r="AA335" s="832"/>
      <c r="AB335" s="832"/>
      <c r="AC335" s="832"/>
      <c r="AD335" s="844"/>
      <c r="AE335" s="843"/>
      <c r="AF335" s="843"/>
      <c r="AG335" s="844"/>
      <c r="AH335" s="844"/>
      <c r="AI335" s="843"/>
      <c r="AJ335" s="834"/>
      <c r="AK335" s="832"/>
      <c r="AL335" s="832"/>
      <c r="AM335" s="832"/>
      <c r="AN335" s="832"/>
      <c r="AO335" s="832"/>
      <c r="AP335" s="832"/>
      <c r="AQ335" s="832"/>
      <c r="AR335" s="832"/>
      <c r="AS335" s="832"/>
      <c r="AT335" s="832"/>
      <c r="AU335" s="832"/>
      <c r="AV335" s="832"/>
      <c r="AW335" s="832"/>
      <c r="AX335" s="832"/>
      <c r="AY335" s="832"/>
      <c r="AZ335" s="832"/>
      <c r="BA335" s="832"/>
      <c r="BB335" s="832"/>
      <c r="BC335" s="832"/>
      <c r="BD335" s="832"/>
      <c r="BE335" s="832"/>
      <c r="BF335" s="832"/>
      <c r="BG335" s="832"/>
    </row>
    <row r="336" ht="15.75" customHeight="1">
      <c r="A336" s="832"/>
      <c r="B336" s="833"/>
      <c r="C336" s="833"/>
      <c r="D336" s="834"/>
      <c r="E336" s="835"/>
      <c r="F336" s="836"/>
      <c r="G336" s="837"/>
      <c r="H336" s="838"/>
      <c r="I336" s="836"/>
      <c r="J336" s="839"/>
      <c r="K336" s="840"/>
      <c r="L336" s="841"/>
      <c r="M336" s="841"/>
      <c r="N336" s="842"/>
      <c r="O336" s="832"/>
      <c r="P336" s="843"/>
      <c r="Q336" s="832"/>
      <c r="R336" s="843"/>
      <c r="S336" s="843"/>
      <c r="T336" s="843"/>
      <c r="U336" s="832"/>
      <c r="V336" s="843"/>
      <c r="W336" s="832"/>
      <c r="X336" s="832"/>
      <c r="Y336" s="832"/>
      <c r="Z336" s="832"/>
      <c r="AA336" s="832"/>
      <c r="AB336" s="832"/>
      <c r="AC336" s="832"/>
      <c r="AD336" s="844"/>
      <c r="AE336" s="843"/>
      <c r="AF336" s="843"/>
      <c r="AG336" s="844"/>
      <c r="AH336" s="844"/>
      <c r="AI336" s="843"/>
      <c r="AJ336" s="834"/>
      <c r="AK336" s="832"/>
      <c r="AL336" s="832"/>
      <c r="AM336" s="832"/>
      <c r="AN336" s="832"/>
      <c r="AO336" s="832"/>
      <c r="AP336" s="832"/>
      <c r="AQ336" s="832"/>
      <c r="AR336" s="832"/>
      <c r="AS336" s="832"/>
      <c r="AT336" s="832"/>
      <c r="AU336" s="832"/>
      <c r="AV336" s="832"/>
      <c r="AW336" s="832"/>
      <c r="AX336" s="832"/>
      <c r="AY336" s="832"/>
      <c r="AZ336" s="832"/>
      <c r="BA336" s="832"/>
      <c r="BB336" s="832"/>
      <c r="BC336" s="832"/>
      <c r="BD336" s="832"/>
      <c r="BE336" s="832"/>
      <c r="BF336" s="832"/>
      <c r="BG336" s="832"/>
    </row>
    <row r="337" ht="15.75" customHeight="1">
      <c r="A337" s="832"/>
      <c r="B337" s="833"/>
      <c r="C337" s="833"/>
      <c r="D337" s="834"/>
      <c r="E337" s="835"/>
      <c r="F337" s="836"/>
      <c r="G337" s="837"/>
      <c r="H337" s="838"/>
      <c r="I337" s="836"/>
      <c r="J337" s="839"/>
      <c r="K337" s="840"/>
      <c r="L337" s="841"/>
      <c r="M337" s="841"/>
      <c r="N337" s="842"/>
      <c r="O337" s="832"/>
      <c r="P337" s="843"/>
      <c r="Q337" s="832"/>
      <c r="R337" s="843"/>
      <c r="S337" s="843"/>
      <c r="T337" s="843"/>
      <c r="U337" s="832"/>
      <c r="V337" s="843"/>
      <c r="W337" s="832"/>
      <c r="X337" s="832"/>
      <c r="Y337" s="832"/>
      <c r="Z337" s="832"/>
      <c r="AA337" s="832"/>
      <c r="AB337" s="832"/>
      <c r="AC337" s="832"/>
      <c r="AD337" s="844"/>
      <c r="AE337" s="843"/>
      <c r="AF337" s="843"/>
      <c r="AG337" s="844"/>
      <c r="AH337" s="844"/>
      <c r="AI337" s="843"/>
      <c r="AJ337" s="834"/>
      <c r="AK337" s="832"/>
      <c r="AL337" s="832"/>
      <c r="AM337" s="832"/>
      <c r="AN337" s="832"/>
      <c r="AO337" s="832"/>
      <c r="AP337" s="832"/>
      <c r="AQ337" s="832"/>
      <c r="AR337" s="832"/>
      <c r="AS337" s="832"/>
      <c r="AT337" s="832"/>
      <c r="AU337" s="832"/>
      <c r="AV337" s="832"/>
      <c r="AW337" s="832"/>
      <c r="AX337" s="832"/>
      <c r="AY337" s="832"/>
      <c r="AZ337" s="832"/>
      <c r="BA337" s="832"/>
      <c r="BB337" s="832"/>
      <c r="BC337" s="832"/>
      <c r="BD337" s="832"/>
      <c r="BE337" s="832"/>
      <c r="BF337" s="832"/>
      <c r="BG337" s="832"/>
    </row>
    <row r="338" ht="15.75" customHeight="1">
      <c r="A338" s="832"/>
      <c r="B338" s="833"/>
      <c r="C338" s="833"/>
      <c r="D338" s="834"/>
      <c r="E338" s="835"/>
      <c r="F338" s="836"/>
      <c r="G338" s="837"/>
      <c r="H338" s="838"/>
      <c r="I338" s="836"/>
      <c r="J338" s="839"/>
      <c r="K338" s="840"/>
      <c r="L338" s="841"/>
      <c r="M338" s="841"/>
      <c r="N338" s="842"/>
      <c r="O338" s="832"/>
      <c r="P338" s="843"/>
      <c r="Q338" s="832"/>
      <c r="R338" s="843"/>
      <c r="S338" s="843"/>
      <c r="T338" s="843"/>
      <c r="U338" s="832"/>
      <c r="V338" s="843"/>
      <c r="W338" s="832"/>
      <c r="X338" s="832"/>
      <c r="Y338" s="832"/>
      <c r="Z338" s="832"/>
      <c r="AA338" s="832"/>
      <c r="AB338" s="832"/>
      <c r="AC338" s="832"/>
      <c r="AD338" s="844"/>
      <c r="AE338" s="843"/>
      <c r="AF338" s="843"/>
      <c r="AG338" s="844"/>
      <c r="AH338" s="844"/>
      <c r="AI338" s="843"/>
      <c r="AJ338" s="834"/>
      <c r="AK338" s="832"/>
      <c r="AL338" s="832"/>
      <c r="AM338" s="832"/>
      <c r="AN338" s="832"/>
      <c r="AO338" s="832"/>
      <c r="AP338" s="832"/>
      <c r="AQ338" s="832"/>
      <c r="AR338" s="832"/>
      <c r="AS338" s="832"/>
      <c r="AT338" s="832"/>
      <c r="AU338" s="832"/>
      <c r="AV338" s="832"/>
      <c r="AW338" s="832"/>
      <c r="AX338" s="832"/>
      <c r="AY338" s="832"/>
      <c r="AZ338" s="832"/>
      <c r="BA338" s="832"/>
      <c r="BB338" s="832"/>
      <c r="BC338" s="832"/>
      <c r="BD338" s="832"/>
      <c r="BE338" s="832"/>
      <c r="BF338" s="832"/>
      <c r="BG338" s="832"/>
    </row>
    <row r="339" ht="15.75" customHeight="1">
      <c r="A339" s="832"/>
      <c r="B339" s="833"/>
      <c r="C339" s="833"/>
      <c r="D339" s="834"/>
      <c r="E339" s="835"/>
      <c r="F339" s="836"/>
      <c r="G339" s="837"/>
      <c r="H339" s="838"/>
      <c r="I339" s="836"/>
      <c r="J339" s="839"/>
      <c r="K339" s="840"/>
      <c r="L339" s="841"/>
      <c r="M339" s="841"/>
      <c r="N339" s="842"/>
      <c r="O339" s="832"/>
      <c r="P339" s="843"/>
      <c r="Q339" s="832"/>
      <c r="R339" s="843"/>
      <c r="S339" s="843"/>
      <c r="T339" s="843"/>
      <c r="U339" s="832"/>
      <c r="V339" s="843"/>
      <c r="W339" s="832"/>
      <c r="X339" s="832"/>
      <c r="Y339" s="832"/>
      <c r="Z339" s="832"/>
      <c r="AA339" s="832"/>
      <c r="AB339" s="832"/>
      <c r="AC339" s="832"/>
      <c r="AD339" s="844"/>
      <c r="AE339" s="843"/>
      <c r="AF339" s="843"/>
      <c r="AG339" s="844"/>
      <c r="AH339" s="844"/>
      <c r="AI339" s="843"/>
      <c r="AJ339" s="834"/>
      <c r="AK339" s="832"/>
      <c r="AL339" s="832"/>
      <c r="AM339" s="832"/>
      <c r="AN339" s="832"/>
      <c r="AO339" s="832"/>
      <c r="AP339" s="832"/>
      <c r="AQ339" s="832"/>
      <c r="AR339" s="832"/>
      <c r="AS339" s="832"/>
      <c r="AT339" s="832"/>
      <c r="AU339" s="832"/>
      <c r="AV339" s="832"/>
      <c r="AW339" s="832"/>
      <c r="AX339" s="832"/>
      <c r="AY339" s="832"/>
      <c r="AZ339" s="832"/>
      <c r="BA339" s="832"/>
      <c r="BB339" s="832"/>
      <c r="BC339" s="832"/>
      <c r="BD339" s="832"/>
      <c r="BE339" s="832"/>
      <c r="BF339" s="832"/>
      <c r="BG339" s="832"/>
    </row>
    <row r="340" ht="15.75" customHeight="1">
      <c r="A340" s="832"/>
      <c r="B340" s="833"/>
      <c r="C340" s="833"/>
      <c r="D340" s="834"/>
      <c r="E340" s="835"/>
      <c r="F340" s="836"/>
      <c r="G340" s="837"/>
      <c r="H340" s="838"/>
      <c r="I340" s="836"/>
      <c r="J340" s="839"/>
      <c r="K340" s="840"/>
      <c r="L340" s="841"/>
      <c r="M340" s="841"/>
      <c r="N340" s="842"/>
      <c r="O340" s="832"/>
      <c r="P340" s="843"/>
      <c r="Q340" s="832"/>
      <c r="R340" s="843"/>
      <c r="S340" s="843"/>
      <c r="T340" s="843"/>
      <c r="U340" s="832"/>
      <c r="V340" s="843"/>
      <c r="W340" s="832"/>
      <c r="X340" s="832"/>
      <c r="Y340" s="832"/>
      <c r="Z340" s="832"/>
      <c r="AA340" s="832"/>
      <c r="AB340" s="832"/>
      <c r="AC340" s="832"/>
      <c r="AD340" s="844"/>
      <c r="AE340" s="843"/>
      <c r="AF340" s="843"/>
      <c r="AG340" s="844"/>
      <c r="AH340" s="844"/>
      <c r="AI340" s="843"/>
      <c r="AJ340" s="834"/>
      <c r="AK340" s="832"/>
      <c r="AL340" s="832"/>
      <c r="AM340" s="832"/>
      <c r="AN340" s="832"/>
      <c r="AO340" s="832"/>
      <c r="AP340" s="832"/>
      <c r="AQ340" s="832"/>
      <c r="AR340" s="832"/>
      <c r="AS340" s="832"/>
      <c r="AT340" s="832"/>
      <c r="AU340" s="832"/>
      <c r="AV340" s="832"/>
      <c r="AW340" s="832"/>
      <c r="AX340" s="832"/>
      <c r="AY340" s="832"/>
      <c r="AZ340" s="832"/>
      <c r="BA340" s="832"/>
      <c r="BB340" s="832"/>
      <c r="BC340" s="832"/>
      <c r="BD340" s="832"/>
      <c r="BE340" s="832"/>
      <c r="BF340" s="832"/>
      <c r="BG340" s="832"/>
    </row>
    <row r="341" ht="15.75" customHeight="1">
      <c r="A341" s="832"/>
      <c r="B341" s="833"/>
      <c r="C341" s="833"/>
      <c r="D341" s="834"/>
      <c r="E341" s="835"/>
      <c r="F341" s="836"/>
      <c r="G341" s="837"/>
      <c r="H341" s="838"/>
      <c r="I341" s="836"/>
      <c r="J341" s="839"/>
      <c r="K341" s="840"/>
      <c r="L341" s="841"/>
      <c r="M341" s="841"/>
      <c r="N341" s="842"/>
      <c r="O341" s="832"/>
      <c r="P341" s="843"/>
      <c r="Q341" s="832"/>
      <c r="R341" s="843"/>
      <c r="S341" s="843"/>
      <c r="T341" s="843"/>
      <c r="U341" s="832"/>
      <c r="V341" s="843"/>
      <c r="W341" s="832"/>
      <c r="X341" s="832"/>
      <c r="Y341" s="832"/>
      <c r="Z341" s="832"/>
      <c r="AA341" s="832"/>
      <c r="AB341" s="832"/>
      <c r="AC341" s="832"/>
      <c r="AD341" s="844"/>
      <c r="AE341" s="843"/>
      <c r="AF341" s="843"/>
      <c r="AG341" s="844"/>
      <c r="AH341" s="844"/>
      <c r="AI341" s="843"/>
      <c r="AJ341" s="834"/>
      <c r="AK341" s="832"/>
      <c r="AL341" s="832"/>
      <c r="AM341" s="832"/>
      <c r="AN341" s="832"/>
      <c r="AO341" s="832"/>
      <c r="AP341" s="832"/>
      <c r="AQ341" s="832"/>
      <c r="AR341" s="832"/>
      <c r="AS341" s="832"/>
      <c r="AT341" s="832"/>
      <c r="AU341" s="832"/>
      <c r="AV341" s="832"/>
      <c r="AW341" s="832"/>
      <c r="AX341" s="832"/>
      <c r="AY341" s="832"/>
      <c r="AZ341" s="832"/>
      <c r="BA341" s="832"/>
      <c r="BB341" s="832"/>
      <c r="BC341" s="832"/>
      <c r="BD341" s="832"/>
      <c r="BE341" s="832"/>
      <c r="BF341" s="832"/>
      <c r="BG341" s="832"/>
    </row>
    <row r="342" ht="15.75" customHeight="1">
      <c r="A342" s="832"/>
      <c r="B342" s="833"/>
      <c r="C342" s="833"/>
      <c r="D342" s="834"/>
      <c r="E342" s="835"/>
      <c r="F342" s="836"/>
      <c r="G342" s="837"/>
      <c r="H342" s="838"/>
      <c r="I342" s="836"/>
      <c r="J342" s="839"/>
      <c r="K342" s="840"/>
      <c r="L342" s="841"/>
      <c r="M342" s="841"/>
      <c r="N342" s="842"/>
      <c r="O342" s="832"/>
      <c r="P342" s="843"/>
      <c r="Q342" s="832"/>
      <c r="R342" s="843"/>
      <c r="S342" s="843"/>
      <c r="T342" s="843"/>
      <c r="U342" s="832"/>
      <c r="V342" s="843"/>
      <c r="W342" s="832"/>
      <c r="X342" s="832"/>
      <c r="Y342" s="832"/>
      <c r="Z342" s="832"/>
      <c r="AA342" s="832"/>
      <c r="AB342" s="832"/>
      <c r="AC342" s="832"/>
      <c r="AD342" s="844"/>
      <c r="AE342" s="843"/>
      <c r="AF342" s="843"/>
      <c r="AG342" s="844"/>
      <c r="AH342" s="844"/>
      <c r="AI342" s="843"/>
      <c r="AJ342" s="834"/>
      <c r="AK342" s="832"/>
      <c r="AL342" s="832"/>
      <c r="AM342" s="832"/>
      <c r="AN342" s="832"/>
      <c r="AO342" s="832"/>
      <c r="AP342" s="832"/>
      <c r="AQ342" s="832"/>
      <c r="AR342" s="832"/>
      <c r="AS342" s="832"/>
      <c r="AT342" s="832"/>
      <c r="AU342" s="832"/>
      <c r="AV342" s="832"/>
      <c r="AW342" s="832"/>
      <c r="AX342" s="832"/>
      <c r="AY342" s="832"/>
      <c r="AZ342" s="832"/>
      <c r="BA342" s="832"/>
      <c r="BB342" s="832"/>
      <c r="BC342" s="832"/>
      <c r="BD342" s="832"/>
      <c r="BE342" s="832"/>
      <c r="BF342" s="832"/>
      <c r="BG342" s="832"/>
    </row>
    <row r="343" ht="15.75" customHeight="1">
      <c r="A343" s="832"/>
      <c r="B343" s="833"/>
      <c r="C343" s="833"/>
      <c r="D343" s="834"/>
      <c r="E343" s="835"/>
      <c r="F343" s="836"/>
      <c r="G343" s="837"/>
      <c r="H343" s="838"/>
      <c r="I343" s="836"/>
      <c r="J343" s="839"/>
      <c r="K343" s="840"/>
      <c r="L343" s="841"/>
      <c r="M343" s="841"/>
      <c r="N343" s="842"/>
      <c r="O343" s="832"/>
      <c r="P343" s="843"/>
      <c r="Q343" s="832"/>
      <c r="R343" s="843"/>
      <c r="S343" s="843"/>
      <c r="T343" s="843"/>
      <c r="U343" s="832"/>
      <c r="V343" s="843"/>
      <c r="W343" s="832"/>
      <c r="X343" s="832"/>
      <c r="Y343" s="832"/>
      <c r="Z343" s="832"/>
      <c r="AA343" s="832"/>
      <c r="AB343" s="832"/>
      <c r="AC343" s="832"/>
      <c r="AD343" s="844"/>
      <c r="AE343" s="843"/>
      <c r="AF343" s="843"/>
      <c r="AG343" s="844"/>
      <c r="AH343" s="844"/>
      <c r="AI343" s="843"/>
      <c r="AJ343" s="834"/>
      <c r="AK343" s="832"/>
      <c r="AL343" s="832"/>
      <c r="AM343" s="832"/>
      <c r="AN343" s="832"/>
      <c r="AO343" s="832"/>
      <c r="AP343" s="832"/>
      <c r="AQ343" s="832"/>
      <c r="AR343" s="832"/>
      <c r="AS343" s="832"/>
      <c r="AT343" s="832"/>
      <c r="AU343" s="832"/>
      <c r="AV343" s="832"/>
      <c r="AW343" s="832"/>
      <c r="AX343" s="832"/>
      <c r="AY343" s="832"/>
      <c r="AZ343" s="832"/>
      <c r="BA343" s="832"/>
      <c r="BB343" s="832"/>
      <c r="BC343" s="832"/>
      <c r="BD343" s="832"/>
      <c r="BE343" s="832"/>
      <c r="BF343" s="832"/>
      <c r="BG343" s="832"/>
    </row>
    <row r="344" ht="15.75" customHeight="1">
      <c r="A344" s="832"/>
      <c r="B344" s="833"/>
      <c r="C344" s="833"/>
      <c r="D344" s="834"/>
      <c r="E344" s="835"/>
      <c r="F344" s="836"/>
      <c r="G344" s="837"/>
      <c r="H344" s="838"/>
      <c r="I344" s="836"/>
      <c r="J344" s="839"/>
      <c r="K344" s="840"/>
      <c r="L344" s="841"/>
      <c r="M344" s="841"/>
      <c r="N344" s="842"/>
      <c r="O344" s="832"/>
      <c r="P344" s="843"/>
      <c r="Q344" s="832"/>
      <c r="R344" s="843"/>
      <c r="S344" s="843"/>
      <c r="T344" s="843"/>
      <c r="U344" s="832"/>
      <c r="V344" s="843"/>
      <c r="W344" s="832"/>
      <c r="X344" s="832"/>
      <c r="Y344" s="832"/>
      <c r="Z344" s="832"/>
      <c r="AA344" s="832"/>
      <c r="AB344" s="832"/>
      <c r="AC344" s="832"/>
      <c r="AD344" s="844"/>
      <c r="AE344" s="843"/>
      <c r="AF344" s="843"/>
      <c r="AG344" s="844"/>
      <c r="AH344" s="844"/>
      <c r="AI344" s="843"/>
      <c r="AJ344" s="834"/>
      <c r="AK344" s="832"/>
      <c r="AL344" s="832"/>
      <c r="AM344" s="832"/>
      <c r="AN344" s="832"/>
      <c r="AO344" s="832"/>
      <c r="AP344" s="832"/>
      <c r="AQ344" s="832"/>
      <c r="AR344" s="832"/>
      <c r="AS344" s="832"/>
      <c r="AT344" s="832"/>
      <c r="AU344" s="832"/>
      <c r="AV344" s="832"/>
      <c r="AW344" s="832"/>
      <c r="AX344" s="832"/>
      <c r="AY344" s="832"/>
      <c r="AZ344" s="832"/>
      <c r="BA344" s="832"/>
      <c r="BB344" s="832"/>
      <c r="BC344" s="832"/>
      <c r="BD344" s="832"/>
      <c r="BE344" s="832"/>
      <c r="BF344" s="832"/>
      <c r="BG344" s="832"/>
    </row>
    <row r="345" ht="15.75" customHeight="1">
      <c r="A345" s="832"/>
      <c r="B345" s="833"/>
      <c r="C345" s="833"/>
      <c r="D345" s="834"/>
      <c r="E345" s="835"/>
      <c r="F345" s="836"/>
      <c r="G345" s="837"/>
      <c r="H345" s="838"/>
      <c r="I345" s="836"/>
      <c r="J345" s="839"/>
      <c r="K345" s="840"/>
      <c r="L345" s="841"/>
      <c r="M345" s="841"/>
      <c r="N345" s="842"/>
      <c r="O345" s="832"/>
      <c r="P345" s="843"/>
      <c r="Q345" s="832"/>
      <c r="R345" s="843"/>
      <c r="S345" s="843"/>
      <c r="T345" s="843"/>
      <c r="U345" s="832"/>
      <c r="V345" s="843"/>
      <c r="W345" s="832"/>
      <c r="X345" s="832"/>
      <c r="Y345" s="832"/>
      <c r="Z345" s="832"/>
      <c r="AA345" s="832"/>
      <c r="AB345" s="832"/>
      <c r="AC345" s="832"/>
      <c r="AD345" s="844"/>
      <c r="AE345" s="843"/>
      <c r="AF345" s="843"/>
      <c r="AG345" s="844"/>
      <c r="AH345" s="844"/>
      <c r="AI345" s="843"/>
      <c r="AJ345" s="834"/>
      <c r="AK345" s="832"/>
      <c r="AL345" s="832"/>
      <c r="AM345" s="832"/>
      <c r="AN345" s="832"/>
      <c r="AO345" s="832"/>
      <c r="AP345" s="832"/>
      <c r="AQ345" s="832"/>
      <c r="AR345" s="832"/>
      <c r="AS345" s="832"/>
      <c r="AT345" s="832"/>
      <c r="AU345" s="832"/>
      <c r="AV345" s="832"/>
      <c r="AW345" s="832"/>
      <c r="AX345" s="832"/>
      <c r="AY345" s="832"/>
      <c r="AZ345" s="832"/>
      <c r="BA345" s="832"/>
      <c r="BB345" s="832"/>
      <c r="BC345" s="832"/>
      <c r="BD345" s="832"/>
      <c r="BE345" s="832"/>
      <c r="BF345" s="832"/>
      <c r="BG345" s="832"/>
    </row>
    <row r="346" ht="15.75" customHeight="1">
      <c r="A346" s="832"/>
      <c r="B346" s="833"/>
      <c r="C346" s="833"/>
      <c r="D346" s="834"/>
      <c r="E346" s="835"/>
      <c r="F346" s="836"/>
      <c r="G346" s="837"/>
      <c r="H346" s="838"/>
      <c r="I346" s="836"/>
      <c r="J346" s="839"/>
      <c r="K346" s="840"/>
      <c r="L346" s="841"/>
      <c r="M346" s="841"/>
      <c r="N346" s="842"/>
      <c r="O346" s="832"/>
      <c r="P346" s="843"/>
      <c r="Q346" s="832"/>
      <c r="R346" s="843"/>
      <c r="S346" s="843"/>
      <c r="T346" s="843"/>
      <c r="U346" s="832"/>
      <c r="V346" s="843"/>
      <c r="W346" s="832"/>
      <c r="X346" s="832"/>
      <c r="Y346" s="832"/>
      <c r="Z346" s="832"/>
      <c r="AA346" s="832"/>
      <c r="AB346" s="832"/>
      <c r="AC346" s="832"/>
      <c r="AD346" s="844"/>
      <c r="AE346" s="843"/>
      <c r="AF346" s="843"/>
      <c r="AG346" s="844"/>
      <c r="AH346" s="844"/>
      <c r="AI346" s="843"/>
      <c r="AJ346" s="834"/>
      <c r="AK346" s="832"/>
      <c r="AL346" s="832"/>
      <c r="AM346" s="832"/>
      <c r="AN346" s="832"/>
      <c r="AO346" s="832"/>
      <c r="AP346" s="832"/>
      <c r="AQ346" s="832"/>
      <c r="AR346" s="832"/>
      <c r="AS346" s="832"/>
      <c r="AT346" s="832"/>
      <c r="AU346" s="832"/>
      <c r="AV346" s="832"/>
      <c r="AW346" s="832"/>
      <c r="AX346" s="832"/>
      <c r="AY346" s="832"/>
      <c r="AZ346" s="832"/>
      <c r="BA346" s="832"/>
      <c r="BB346" s="832"/>
      <c r="BC346" s="832"/>
      <c r="BD346" s="832"/>
      <c r="BE346" s="832"/>
      <c r="BF346" s="832"/>
      <c r="BG346" s="832"/>
    </row>
    <row r="347" ht="15.75" customHeight="1">
      <c r="A347" s="832"/>
      <c r="B347" s="833"/>
      <c r="C347" s="833"/>
      <c r="D347" s="834"/>
      <c r="E347" s="835"/>
      <c r="F347" s="836"/>
      <c r="G347" s="837"/>
      <c r="H347" s="838"/>
      <c r="I347" s="836"/>
      <c r="J347" s="839"/>
      <c r="K347" s="840"/>
      <c r="L347" s="841"/>
      <c r="M347" s="841"/>
      <c r="N347" s="842"/>
      <c r="O347" s="832"/>
      <c r="P347" s="843"/>
      <c r="Q347" s="832"/>
      <c r="R347" s="843"/>
      <c r="S347" s="843"/>
      <c r="T347" s="843"/>
      <c r="U347" s="832"/>
      <c r="V347" s="843"/>
      <c r="W347" s="832"/>
      <c r="X347" s="832"/>
      <c r="Y347" s="832"/>
      <c r="Z347" s="832"/>
      <c r="AA347" s="832"/>
      <c r="AB347" s="832"/>
      <c r="AC347" s="832"/>
      <c r="AD347" s="844"/>
      <c r="AE347" s="843"/>
      <c r="AF347" s="843"/>
      <c r="AG347" s="844"/>
      <c r="AH347" s="844"/>
      <c r="AI347" s="843"/>
      <c r="AJ347" s="834"/>
      <c r="AK347" s="832"/>
      <c r="AL347" s="832"/>
      <c r="AM347" s="832"/>
      <c r="AN347" s="832"/>
      <c r="AO347" s="832"/>
      <c r="AP347" s="832"/>
      <c r="AQ347" s="832"/>
      <c r="AR347" s="832"/>
      <c r="AS347" s="832"/>
      <c r="AT347" s="832"/>
      <c r="AU347" s="832"/>
      <c r="AV347" s="832"/>
      <c r="AW347" s="832"/>
      <c r="AX347" s="832"/>
      <c r="AY347" s="832"/>
      <c r="AZ347" s="832"/>
      <c r="BA347" s="832"/>
      <c r="BB347" s="832"/>
      <c r="BC347" s="832"/>
      <c r="BD347" s="832"/>
      <c r="BE347" s="832"/>
      <c r="BF347" s="832"/>
      <c r="BG347" s="832"/>
    </row>
    <row r="348" ht="15.75" customHeight="1">
      <c r="A348" s="832"/>
      <c r="B348" s="833"/>
      <c r="C348" s="833"/>
      <c r="D348" s="834"/>
      <c r="E348" s="835"/>
      <c r="F348" s="836"/>
      <c r="G348" s="837"/>
      <c r="H348" s="838"/>
      <c r="I348" s="836"/>
      <c r="J348" s="839"/>
      <c r="K348" s="840"/>
      <c r="L348" s="841"/>
      <c r="M348" s="841"/>
      <c r="N348" s="842"/>
      <c r="O348" s="832"/>
      <c r="P348" s="843"/>
      <c r="Q348" s="832"/>
      <c r="R348" s="843"/>
      <c r="S348" s="843"/>
      <c r="T348" s="843"/>
      <c r="U348" s="832"/>
      <c r="V348" s="843"/>
      <c r="W348" s="832"/>
      <c r="X348" s="832"/>
      <c r="Y348" s="832"/>
      <c r="Z348" s="832"/>
      <c r="AA348" s="832"/>
      <c r="AB348" s="832"/>
      <c r="AC348" s="832"/>
      <c r="AD348" s="844"/>
      <c r="AE348" s="843"/>
      <c r="AF348" s="843"/>
      <c r="AG348" s="844"/>
      <c r="AH348" s="844"/>
      <c r="AI348" s="843"/>
      <c r="AJ348" s="834"/>
      <c r="AK348" s="832"/>
      <c r="AL348" s="832"/>
      <c r="AM348" s="832"/>
      <c r="AN348" s="832"/>
      <c r="AO348" s="832"/>
      <c r="AP348" s="832"/>
      <c r="AQ348" s="832"/>
      <c r="AR348" s="832"/>
      <c r="AS348" s="832"/>
      <c r="AT348" s="832"/>
      <c r="AU348" s="832"/>
      <c r="AV348" s="832"/>
      <c r="AW348" s="832"/>
      <c r="AX348" s="832"/>
      <c r="AY348" s="832"/>
      <c r="AZ348" s="832"/>
      <c r="BA348" s="832"/>
      <c r="BB348" s="832"/>
      <c r="BC348" s="832"/>
      <c r="BD348" s="832"/>
      <c r="BE348" s="832"/>
      <c r="BF348" s="832"/>
      <c r="BG348" s="832"/>
    </row>
    <row r="349" ht="15.75" customHeight="1">
      <c r="A349" s="832"/>
      <c r="B349" s="833"/>
      <c r="C349" s="833"/>
      <c r="D349" s="834"/>
      <c r="E349" s="835"/>
      <c r="F349" s="836"/>
      <c r="G349" s="837"/>
      <c r="H349" s="838"/>
      <c r="I349" s="836"/>
      <c r="J349" s="839"/>
      <c r="K349" s="840"/>
      <c r="L349" s="841"/>
      <c r="M349" s="841"/>
      <c r="N349" s="842"/>
      <c r="O349" s="832"/>
      <c r="P349" s="843"/>
      <c r="Q349" s="832"/>
      <c r="R349" s="843"/>
      <c r="S349" s="843"/>
      <c r="T349" s="843"/>
      <c r="U349" s="832"/>
      <c r="V349" s="843"/>
      <c r="W349" s="832"/>
      <c r="X349" s="832"/>
      <c r="Y349" s="832"/>
      <c r="Z349" s="832"/>
      <c r="AA349" s="832"/>
      <c r="AB349" s="832"/>
      <c r="AC349" s="832"/>
      <c r="AD349" s="844"/>
      <c r="AE349" s="843"/>
      <c r="AF349" s="843"/>
      <c r="AG349" s="844"/>
      <c r="AH349" s="844"/>
      <c r="AI349" s="843"/>
      <c r="AJ349" s="834"/>
      <c r="AK349" s="832"/>
      <c r="AL349" s="832"/>
      <c r="AM349" s="832"/>
      <c r="AN349" s="832"/>
      <c r="AO349" s="832"/>
      <c r="AP349" s="832"/>
      <c r="AQ349" s="832"/>
      <c r="AR349" s="832"/>
      <c r="AS349" s="832"/>
      <c r="AT349" s="832"/>
      <c r="AU349" s="832"/>
      <c r="AV349" s="832"/>
      <c r="AW349" s="832"/>
      <c r="AX349" s="832"/>
      <c r="AY349" s="832"/>
      <c r="AZ349" s="832"/>
      <c r="BA349" s="832"/>
      <c r="BB349" s="832"/>
      <c r="BC349" s="832"/>
      <c r="BD349" s="832"/>
      <c r="BE349" s="832"/>
      <c r="BF349" s="832"/>
      <c r="BG349" s="832"/>
    </row>
    <row r="350" ht="15.75" customHeight="1">
      <c r="A350" s="832"/>
      <c r="B350" s="833"/>
      <c r="C350" s="833"/>
      <c r="D350" s="834"/>
      <c r="E350" s="835"/>
      <c r="F350" s="836"/>
      <c r="G350" s="837"/>
      <c r="H350" s="838"/>
      <c r="I350" s="836"/>
      <c r="J350" s="839"/>
      <c r="K350" s="840"/>
      <c r="L350" s="841"/>
      <c r="M350" s="841"/>
      <c r="N350" s="842"/>
      <c r="O350" s="832"/>
      <c r="P350" s="843"/>
      <c r="Q350" s="832"/>
      <c r="R350" s="843"/>
      <c r="S350" s="843"/>
      <c r="T350" s="843"/>
      <c r="U350" s="832"/>
      <c r="V350" s="843"/>
      <c r="W350" s="832"/>
      <c r="X350" s="832"/>
      <c r="Y350" s="832"/>
      <c r="Z350" s="832"/>
      <c r="AA350" s="832"/>
      <c r="AB350" s="832"/>
      <c r="AC350" s="832"/>
      <c r="AD350" s="844"/>
      <c r="AE350" s="843"/>
      <c r="AF350" s="843"/>
      <c r="AG350" s="844"/>
      <c r="AH350" s="844"/>
      <c r="AI350" s="843"/>
      <c r="AJ350" s="834"/>
      <c r="AK350" s="832"/>
      <c r="AL350" s="832"/>
      <c r="AM350" s="832"/>
      <c r="AN350" s="832"/>
      <c r="AO350" s="832"/>
      <c r="AP350" s="832"/>
      <c r="AQ350" s="832"/>
      <c r="AR350" s="832"/>
      <c r="AS350" s="832"/>
      <c r="AT350" s="832"/>
      <c r="AU350" s="832"/>
      <c r="AV350" s="832"/>
      <c r="AW350" s="832"/>
      <c r="AX350" s="832"/>
      <c r="AY350" s="832"/>
      <c r="AZ350" s="832"/>
      <c r="BA350" s="832"/>
      <c r="BB350" s="832"/>
      <c r="BC350" s="832"/>
      <c r="BD350" s="832"/>
      <c r="BE350" s="832"/>
      <c r="BF350" s="832"/>
      <c r="BG350" s="832"/>
    </row>
    <row r="351" ht="15.75" customHeight="1">
      <c r="A351" s="832"/>
      <c r="B351" s="833"/>
      <c r="C351" s="833"/>
      <c r="D351" s="834"/>
      <c r="E351" s="835"/>
      <c r="F351" s="836"/>
      <c r="G351" s="837"/>
      <c r="H351" s="838"/>
      <c r="I351" s="836"/>
      <c r="J351" s="839"/>
      <c r="K351" s="840"/>
      <c r="L351" s="841"/>
      <c r="M351" s="841"/>
      <c r="N351" s="842"/>
      <c r="O351" s="832"/>
      <c r="P351" s="843"/>
      <c r="Q351" s="832"/>
      <c r="R351" s="843"/>
      <c r="S351" s="843"/>
      <c r="T351" s="843"/>
      <c r="U351" s="832"/>
      <c r="V351" s="843"/>
      <c r="W351" s="832"/>
      <c r="X351" s="832"/>
      <c r="Y351" s="832"/>
      <c r="Z351" s="832"/>
      <c r="AA351" s="832"/>
      <c r="AB351" s="832"/>
      <c r="AC351" s="832"/>
      <c r="AD351" s="844"/>
      <c r="AE351" s="843"/>
      <c r="AF351" s="843"/>
      <c r="AG351" s="844"/>
      <c r="AH351" s="844"/>
      <c r="AI351" s="843"/>
      <c r="AJ351" s="834"/>
      <c r="AK351" s="832"/>
      <c r="AL351" s="832"/>
      <c r="AM351" s="832"/>
      <c r="AN351" s="832"/>
      <c r="AO351" s="832"/>
      <c r="AP351" s="832"/>
      <c r="AQ351" s="832"/>
      <c r="AR351" s="832"/>
      <c r="AS351" s="832"/>
      <c r="AT351" s="832"/>
      <c r="AU351" s="832"/>
      <c r="AV351" s="832"/>
      <c r="AW351" s="832"/>
      <c r="AX351" s="832"/>
      <c r="AY351" s="832"/>
      <c r="AZ351" s="832"/>
      <c r="BA351" s="832"/>
      <c r="BB351" s="832"/>
      <c r="BC351" s="832"/>
      <c r="BD351" s="832"/>
      <c r="BE351" s="832"/>
      <c r="BF351" s="832"/>
      <c r="BG351" s="832"/>
    </row>
    <row r="352" ht="15.75" customHeight="1">
      <c r="A352" s="832"/>
      <c r="B352" s="833"/>
      <c r="C352" s="833"/>
      <c r="D352" s="834"/>
      <c r="E352" s="835"/>
      <c r="F352" s="836"/>
      <c r="G352" s="837"/>
      <c r="H352" s="838"/>
      <c r="I352" s="836"/>
      <c r="J352" s="839"/>
      <c r="K352" s="840"/>
      <c r="L352" s="841"/>
      <c r="M352" s="841"/>
      <c r="N352" s="842"/>
      <c r="O352" s="832"/>
      <c r="P352" s="843"/>
      <c r="Q352" s="832"/>
      <c r="R352" s="843"/>
      <c r="S352" s="843"/>
      <c r="T352" s="843"/>
      <c r="U352" s="832"/>
      <c r="V352" s="843"/>
      <c r="W352" s="832"/>
      <c r="X352" s="832"/>
      <c r="Y352" s="832"/>
      <c r="Z352" s="832"/>
      <c r="AA352" s="832"/>
      <c r="AB352" s="832"/>
      <c r="AC352" s="832"/>
      <c r="AD352" s="844"/>
      <c r="AE352" s="843"/>
      <c r="AF352" s="843"/>
      <c r="AG352" s="844"/>
      <c r="AH352" s="844"/>
      <c r="AI352" s="843"/>
      <c r="AJ352" s="834"/>
      <c r="AK352" s="832"/>
      <c r="AL352" s="832"/>
      <c r="AM352" s="832"/>
      <c r="AN352" s="832"/>
      <c r="AO352" s="832"/>
      <c r="AP352" s="832"/>
      <c r="AQ352" s="832"/>
      <c r="AR352" s="832"/>
      <c r="AS352" s="832"/>
      <c r="AT352" s="832"/>
      <c r="AU352" s="832"/>
      <c r="AV352" s="832"/>
      <c r="AW352" s="832"/>
      <c r="AX352" s="832"/>
      <c r="AY352" s="832"/>
      <c r="AZ352" s="832"/>
      <c r="BA352" s="832"/>
      <c r="BB352" s="832"/>
      <c r="BC352" s="832"/>
      <c r="BD352" s="832"/>
      <c r="BE352" s="832"/>
      <c r="BF352" s="832"/>
      <c r="BG352" s="832"/>
    </row>
    <row r="353" ht="15.75" customHeight="1">
      <c r="A353" s="832"/>
      <c r="B353" s="833"/>
      <c r="C353" s="833"/>
      <c r="D353" s="834"/>
      <c r="E353" s="835"/>
      <c r="F353" s="836"/>
      <c r="G353" s="837"/>
      <c r="H353" s="838"/>
      <c r="I353" s="836"/>
      <c r="J353" s="839"/>
      <c r="K353" s="840"/>
      <c r="L353" s="841"/>
      <c r="M353" s="841"/>
      <c r="N353" s="842"/>
      <c r="O353" s="832"/>
      <c r="P353" s="843"/>
      <c r="Q353" s="832"/>
      <c r="R353" s="843"/>
      <c r="S353" s="843"/>
      <c r="T353" s="843"/>
      <c r="U353" s="832"/>
      <c r="V353" s="843"/>
      <c r="W353" s="832"/>
      <c r="X353" s="832"/>
      <c r="Y353" s="832"/>
      <c r="Z353" s="832"/>
      <c r="AA353" s="832"/>
      <c r="AB353" s="832"/>
      <c r="AC353" s="832"/>
      <c r="AD353" s="844"/>
      <c r="AE353" s="843"/>
      <c r="AF353" s="843"/>
      <c r="AG353" s="844"/>
      <c r="AH353" s="844"/>
      <c r="AI353" s="843"/>
      <c r="AJ353" s="834"/>
      <c r="AK353" s="832"/>
      <c r="AL353" s="832"/>
      <c r="AM353" s="832"/>
      <c r="AN353" s="832"/>
      <c r="AO353" s="832"/>
      <c r="AP353" s="832"/>
      <c r="AQ353" s="832"/>
      <c r="AR353" s="832"/>
      <c r="AS353" s="832"/>
      <c r="AT353" s="832"/>
      <c r="AU353" s="832"/>
      <c r="AV353" s="832"/>
      <c r="AW353" s="832"/>
      <c r="AX353" s="832"/>
      <c r="AY353" s="832"/>
      <c r="AZ353" s="832"/>
      <c r="BA353" s="832"/>
      <c r="BB353" s="832"/>
      <c r="BC353" s="832"/>
      <c r="BD353" s="832"/>
      <c r="BE353" s="832"/>
      <c r="BF353" s="832"/>
      <c r="BG353" s="832"/>
    </row>
    <row r="354" ht="15.75" customHeight="1">
      <c r="A354" s="832"/>
      <c r="B354" s="833"/>
      <c r="C354" s="833"/>
      <c r="D354" s="834"/>
      <c r="E354" s="835"/>
      <c r="F354" s="836"/>
      <c r="G354" s="837"/>
      <c r="H354" s="838"/>
      <c r="I354" s="836"/>
      <c r="J354" s="839"/>
      <c r="K354" s="840"/>
      <c r="L354" s="841"/>
      <c r="M354" s="841"/>
      <c r="N354" s="842"/>
      <c r="O354" s="832"/>
      <c r="P354" s="843"/>
      <c r="Q354" s="832"/>
      <c r="R354" s="843"/>
      <c r="S354" s="843"/>
      <c r="T354" s="843"/>
      <c r="U354" s="832"/>
      <c r="V354" s="843"/>
      <c r="W354" s="832"/>
      <c r="X354" s="832"/>
      <c r="Y354" s="832"/>
      <c r="Z354" s="832"/>
      <c r="AA354" s="832"/>
      <c r="AB354" s="832"/>
      <c r="AC354" s="832"/>
      <c r="AD354" s="844"/>
      <c r="AE354" s="843"/>
      <c r="AF354" s="843"/>
      <c r="AG354" s="844"/>
      <c r="AH354" s="844"/>
      <c r="AI354" s="843"/>
      <c r="AJ354" s="834"/>
      <c r="AK354" s="832"/>
      <c r="AL354" s="832"/>
      <c r="AM354" s="832"/>
      <c r="AN354" s="832"/>
      <c r="AO354" s="832"/>
      <c r="AP354" s="832"/>
      <c r="AQ354" s="832"/>
      <c r="AR354" s="832"/>
      <c r="AS354" s="832"/>
      <c r="AT354" s="832"/>
      <c r="AU354" s="832"/>
      <c r="AV354" s="832"/>
      <c r="AW354" s="832"/>
      <c r="AX354" s="832"/>
      <c r="AY354" s="832"/>
      <c r="AZ354" s="832"/>
      <c r="BA354" s="832"/>
      <c r="BB354" s="832"/>
      <c r="BC354" s="832"/>
      <c r="BD354" s="832"/>
      <c r="BE354" s="832"/>
      <c r="BF354" s="832"/>
      <c r="BG354" s="832"/>
    </row>
    <row r="355" ht="15.75" customHeight="1">
      <c r="A355" s="832"/>
      <c r="B355" s="833"/>
      <c r="C355" s="833"/>
      <c r="D355" s="834"/>
      <c r="E355" s="835"/>
      <c r="F355" s="836"/>
      <c r="G355" s="837"/>
      <c r="H355" s="838"/>
      <c r="I355" s="836"/>
      <c r="J355" s="839"/>
      <c r="K355" s="840"/>
      <c r="L355" s="841"/>
      <c r="M355" s="841"/>
      <c r="N355" s="842"/>
      <c r="O355" s="832"/>
      <c r="P355" s="843"/>
      <c r="Q355" s="832"/>
      <c r="R355" s="843"/>
      <c r="S355" s="843"/>
      <c r="T355" s="843"/>
      <c r="U355" s="832"/>
      <c r="V355" s="843"/>
      <c r="W355" s="832"/>
      <c r="X355" s="832"/>
      <c r="Y355" s="832"/>
      <c r="Z355" s="832"/>
      <c r="AA355" s="832"/>
      <c r="AB355" s="832"/>
      <c r="AC355" s="832"/>
      <c r="AD355" s="844"/>
      <c r="AE355" s="843"/>
      <c r="AF355" s="843"/>
      <c r="AG355" s="844"/>
      <c r="AH355" s="844"/>
      <c r="AI355" s="843"/>
      <c r="AJ355" s="834"/>
      <c r="AK355" s="832"/>
      <c r="AL355" s="832"/>
      <c r="AM355" s="832"/>
      <c r="AN355" s="832"/>
      <c r="AO355" s="832"/>
      <c r="AP355" s="832"/>
      <c r="AQ355" s="832"/>
      <c r="AR355" s="832"/>
      <c r="AS355" s="832"/>
      <c r="AT355" s="832"/>
      <c r="AU355" s="832"/>
      <c r="AV355" s="832"/>
      <c r="AW355" s="832"/>
      <c r="AX355" s="832"/>
      <c r="AY355" s="832"/>
      <c r="AZ355" s="832"/>
      <c r="BA355" s="832"/>
      <c r="BB355" s="832"/>
      <c r="BC355" s="832"/>
      <c r="BD355" s="832"/>
      <c r="BE355" s="832"/>
      <c r="BF355" s="832"/>
      <c r="BG355" s="832"/>
    </row>
    <row r="356" ht="15.75" customHeight="1">
      <c r="A356" s="832"/>
      <c r="B356" s="833"/>
      <c r="C356" s="833"/>
      <c r="D356" s="834"/>
      <c r="E356" s="835"/>
      <c r="F356" s="836"/>
      <c r="G356" s="837"/>
      <c r="H356" s="838"/>
      <c r="I356" s="836"/>
      <c r="J356" s="839"/>
      <c r="K356" s="840"/>
      <c r="L356" s="841"/>
      <c r="M356" s="841"/>
      <c r="N356" s="842"/>
      <c r="O356" s="832"/>
      <c r="P356" s="843"/>
      <c r="Q356" s="832"/>
      <c r="R356" s="843"/>
      <c r="S356" s="843"/>
      <c r="T356" s="843"/>
      <c r="U356" s="832"/>
      <c r="V356" s="843"/>
      <c r="W356" s="832"/>
      <c r="X356" s="832"/>
      <c r="Y356" s="832"/>
      <c r="Z356" s="832"/>
      <c r="AA356" s="832"/>
      <c r="AB356" s="832"/>
      <c r="AC356" s="832"/>
      <c r="AD356" s="844"/>
      <c r="AE356" s="843"/>
      <c r="AF356" s="843"/>
      <c r="AG356" s="844"/>
      <c r="AH356" s="844"/>
      <c r="AI356" s="843"/>
      <c r="AJ356" s="834"/>
      <c r="AK356" s="832"/>
      <c r="AL356" s="832"/>
      <c r="AM356" s="832"/>
      <c r="AN356" s="832"/>
      <c r="AO356" s="832"/>
      <c r="AP356" s="832"/>
      <c r="AQ356" s="832"/>
      <c r="AR356" s="832"/>
      <c r="AS356" s="832"/>
      <c r="AT356" s="832"/>
      <c r="AU356" s="832"/>
      <c r="AV356" s="832"/>
      <c r="AW356" s="832"/>
      <c r="AX356" s="832"/>
      <c r="AY356" s="832"/>
      <c r="AZ356" s="832"/>
      <c r="BA356" s="832"/>
      <c r="BB356" s="832"/>
      <c r="BC356" s="832"/>
      <c r="BD356" s="832"/>
      <c r="BE356" s="832"/>
      <c r="BF356" s="832"/>
      <c r="BG356" s="832"/>
    </row>
    <row r="357" ht="15.75" customHeight="1">
      <c r="A357" s="832"/>
      <c r="B357" s="833"/>
      <c r="C357" s="833"/>
      <c r="D357" s="834"/>
      <c r="E357" s="835"/>
      <c r="F357" s="836"/>
      <c r="G357" s="837"/>
      <c r="H357" s="838"/>
      <c r="I357" s="836"/>
      <c r="J357" s="839"/>
      <c r="K357" s="840"/>
      <c r="L357" s="841"/>
      <c r="M357" s="841"/>
      <c r="N357" s="842"/>
      <c r="O357" s="832"/>
      <c r="P357" s="843"/>
      <c r="Q357" s="832"/>
      <c r="R357" s="843"/>
      <c r="S357" s="843"/>
      <c r="T357" s="843"/>
      <c r="U357" s="832"/>
      <c r="V357" s="843"/>
      <c r="W357" s="832"/>
      <c r="X357" s="832"/>
      <c r="Y357" s="832"/>
      <c r="Z357" s="832"/>
      <c r="AA357" s="832"/>
      <c r="AB357" s="832"/>
      <c r="AC357" s="832"/>
      <c r="AD357" s="844"/>
      <c r="AE357" s="843"/>
      <c r="AF357" s="843"/>
      <c r="AG357" s="844"/>
      <c r="AH357" s="844"/>
      <c r="AI357" s="843"/>
      <c r="AJ357" s="834"/>
      <c r="AK357" s="832"/>
      <c r="AL357" s="832"/>
      <c r="AM357" s="832"/>
      <c r="AN357" s="832"/>
      <c r="AO357" s="832"/>
      <c r="AP357" s="832"/>
      <c r="AQ357" s="832"/>
      <c r="AR357" s="832"/>
      <c r="AS357" s="832"/>
      <c r="AT357" s="832"/>
      <c r="AU357" s="832"/>
      <c r="AV357" s="832"/>
      <c r="AW357" s="832"/>
      <c r="AX357" s="832"/>
      <c r="AY357" s="832"/>
      <c r="AZ357" s="832"/>
      <c r="BA357" s="832"/>
      <c r="BB357" s="832"/>
      <c r="BC357" s="832"/>
      <c r="BD357" s="832"/>
      <c r="BE357" s="832"/>
      <c r="BF357" s="832"/>
      <c r="BG357" s="832"/>
    </row>
    <row r="358" ht="15.75" customHeight="1">
      <c r="A358" s="832"/>
      <c r="B358" s="833"/>
      <c r="C358" s="833"/>
      <c r="D358" s="834"/>
      <c r="E358" s="835"/>
      <c r="F358" s="836"/>
      <c r="G358" s="837"/>
      <c r="H358" s="838"/>
      <c r="I358" s="836"/>
      <c r="J358" s="839"/>
      <c r="K358" s="840"/>
      <c r="L358" s="841"/>
      <c r="M358" s="841"/>
      <c r="N358" s="842"/>
      <c r="O358" s="832"/>
      <c r="P358" s="843"/>
      <c r="Q358" s="832"/>
      <c r="R358" s="843"/>
      <c r="S358" s="843"/>
      <c r="T358" s="843"/>
      <c r="U358" s="832"/>
      <c r="V358" s="843"/>
      <c r="W358" s="832"/>
      <c r="X358" s="832"/>
      <c r="Y358" s="832"/>
      <c r="Z358" s="832"/>
      <c r="AA358" s="832"/>
      <c r="AB358" s="832"/>
      <c r="AC358" s="832"/>
      <c r="AD358" s="844"/>
      <c r="AE358" s="843"/>
      <c r="AF358" s="843"/>
      <c r="AG358" s="844"/>
      <c r="AH358" s="844"/>
      <c r="AI358" s="843"/>
      <c r="AJ358" s="834"/>
      <c r="AK358" s="832"/>
      <c r="AL358" s="832"/>
      <c r="AM358" s="832"/>
      <c r="AN358" s="832"/>
      <c r="AO358" s="832"/>
      <c r="AP358" s="832"/>
      <c r="AQ358" s="832"/>
      <c r="AR358" s="832"/>
      <c r="AS358" s="832"/>
      <c r="AT358" s="832"/>
      <c r="AU358" s="832"/>
      <c r="AV358" s="832"/>
      <c r="AW358" s="832"/>
      <c r="AX358" s="832"/>
      <c r="AY358" s="832"/>
      <c r="AZ358" s="832"/>
      <c r="BA358" s="832"/>
      <c r="BB358" s="832"/>
      <c r="BC358" s="832"/>
      <c r="BD358" s="832"/>
      <c r="BE358" s="832"/>
      <c r="BF358" s="832"/>
      <c r="BG358" s="832"/>
    </row>
    <row r="359" ht="15.75" customHeight="1">
      <c r="A359" s="832"/>
      <c r="B359" s="833"/>
      <c r="C359" s="833"/>
      <c r="D359" s="834"/>
      <c r="E359" s="835"/>
      <c r="F359" s="836"/>
      <c r="G359" s="837"/>
      <c r="H359" s="838"/>
      <c r="I359" s="836"/>
      <c r="J359" s="839"/>
      <c r="K359" s="840"/>
      <c r="L359" s="841"/>
      <c r="M359" s="841"/>
      <c r="N359" s="842"/>
      <c r="O359" s="832"/>
      <c r="P359" s="843"/>
      <c r="Q359" s="832"/>
      <c r="R359" s="843"/>
      <c r="S359" s="843"/>
      <c r="T359" s="843"/>
      <c r="U359" s="832"/>
      <c r="V359" s="843"/>
      <c r="W359" s="832"/>
      <c r="X359" s="832"/>
      <c r="Y359" s="832"/>
      <c r="Z359" s="832"/>
      <c r="AA359" s="832"/>
      <c r="AB359" s="832"/>
      <c r="AC359" s="832"/>
      <c r="AD359" s="844"/>
      <c r="AE359" s="843"/>
      <c r="AF359" s="843"/>
      <c r="AG359" s="844"/>
      <c r="AH359" s="844"/>
      <c r="AI359" s="843"/>
      <c r="AJ359" s="834"/>
      <c r="AK359" s="832"/>
      <c r="AL359" s="832"/>
      <c r="AM359" s="832"/>
      <c r="AN359" s="832"/>
      <c r="AO359" s="832"/>
      <c r="AP359" s="832"/>
      <c r="AQ359" s="832"/>
      <c r="AR359" s="832"/>
      <c r="AS359" s="832"/>
      <c r="AT359" s="832"/>
      <c r="AU359" s="832"/>
      <c r="AV359" s="832"/>
      <c r="AW359" s="832"/>
      <c r="AX359" s="832"/>
      <c r="AY359" s="832"/>
      <c r="AZ359" s="832"/>
      <c r="BA359" s="832"/>
      <c r="BB359" s="832"/>
      <c r="BC359" s="832"/>
      <c r="BD359" s="832"/>
      <c r="BE359" s="832"/>
      <c r="BF359" s="832"/>
      <c r="BG359" s="832"/>
    </row>
    <row r="360" ht="15.75" customHeight="1">
      <c r="A360" s="832"/>
      <c r="B360" s="833"/>
      <c r="C360" s="833"/>
      <c r="D360" s="834"/>
      <c r="E360" s="835"/>
      <c r="F360" s="836"/>
      <c r="G360" s="837"/>
      <c r="H360" s="838"/>
      <c r="I360" s="836"/>
      <c r="J360" s="839"/>
      <c r="K360" s="840"/>
      <c r="L360" s="841"/>
      <c r="M360" s="841"/>
      <c r="N360" s="842"/>
      <c r="O360" s="832"/>
      <c r="P360" s="843"/>
      <c r="Q360" s="832"/>
      <c r="R360" s="843"/>
      <c r="S360" s="843"/>
      <c r="T360" s="843"/>
      <c r="U360" s="832"/>
      <c r="V360" s="843"/>
      <c r="W360" s="832"/>
      <c r="X360" s="832"/>
      <c r="Y360" s="832"/>
      <c r="Z360" s="832"/>
      <c r="AA360" s="832"/>
      <c r="AB360" s="832"/>
      <c r="AC360" s="832"/>
      <c r="AD360" s="844"/>
      <c r="AE360" s="843"/>
      <c r="AF360" s="843"/>
      <c r="AG360" s="844"/>
      <c r="AH360" s="844"/>
      <c r="AI360" s="843"/>
      <c r="AJ360" s="834"/>
      <c r="AK360" s="832"/>
      <c r="AL360" s="832"/>
      <c r="AM360" s="832"/>
      <c r="AN360" s="832"/>
      <c r="AO360" s="832"/>
      <c r="AP360" s="832"/>
      <c r="AQ360" s="832"/>
      <c r="AR360" s="832"/>
      <c r="AS360" s="832"/>
      <c r="AT360" s="832"/>
      <c r="AU360" s="832"/>
      <c r="AV360" s="832"/>
      <c r="AW360" s="832"/>
      <c r="AX360" s="832"/>
      <c r="AY360" s="832"/>
      <c r="AZ360" s="832"/>
      <c r="BA360" s="832"/>
      <c r="BB360" s="832"/>
      <c r="BC360" s="832"/>
      <c r="BD360" s="832"/>
      <c r="BE360" s="832"/>
      <c r="BF360" s="832"/>
      <c r="BG360" s="832"/>
    </row>
    <row r="361" ht="15.75" customHeight="1">
      <c r="A361" s="832"/>
      <c r="B361" s="833"/>
      <c r="C361" s="833"/>
      <c r="D361" s="834"/>
      <c r="E361" s="835"/>
      <c r="F361" s="836"/>
      <c r="G361" s="837"/>
      <c r="H361" s="838"/>
      <c r="I361" s="836"/>
      <c r="J361" s="839"/>
      <c r="K361" s="840"/>
      <c r="L361" s="841"/>
      <c r="M361" s="841"/>
      <c r="N361" s="842"/>
      <c r="O361" s="832"/>
      <c r="P361" s="843"/>
      <c r="Q361" s="832"/>
      <c r="R361" s="843"/>
      <c r="S361" s="843"/>
      <c r="T361" s="843"/>
      <c r="U361" s="832"/>
      <c r="V361" s="843"/>
      <c r="W361" s="832"/>
      <c r="X361" s="832"/>
      <c r="Y361" s="832"/>
      <c r="Z361" s="832"/>
      <c r="AA361" s="832"/>
      <c r="AB361" s="832"/>
      <c r="AC361" s="832"/>
      <c r="AD361" s="844"/>
      <c r="AE361" s="843"/>
      <c r="AF361" s="843"/>
      <c r="AG361" s="844"/>
      <c r="AH361" s="844"/>
      <c r="AI361" s="843"/>
      <c r="AJ361" s="834"/>
      <c r="AK361" s="832"/>
      <c r="AL361" s="832"/>
      <c r="AM361" s="832"/>
      <c r="AN361" s="832"/>
      <c r="AO361" s="832"/>
      <c r="AP361" s="832"/>
      <c r="AQ361" s="832"/>
      <c r="AR361" s="832"/>
      <c r="AS361" s="832"/>
      <c r="AT361" s="832"/>
      <c r="AU361" s="832"/>
      <c r="AV361" s="832"/>
      <c r="AW361" s="832"/>
      <c r="AX361" s="832"/>
      <c r="AY361" s="832"/>
      <c r="AZ361" s="832"/>
      <c r="BA361" s="832"/>
      <c r="BB361" s="832"/>
      <c r="BC361" s="832"/>
      <c r="BD361" s="832"/>
      <c r="BE361" s="832"/>
      <c r="BF361" s="832"/>
      <c r="BG361" s="832"/>
    </row>
    <row r="362" ht="15.75" customHeight="1">
      <c r="A362" s="832"/>
      <c r="B362" s="833"/>
      <c r="C362" s="833"/>
      <c r="D362" s="834"/>
      <c r="E362" s="835"/>
      <c r="F362" s="836"/>
      <c r="G362" s="837"/>
      <c r="H362" s="838"/>
      <c r="I362" s="836"/>
      <c r="J362" s="839"/>
      <c r="K362" s="840"/>
      <c r="L362" s="841"/>
      <c r="M362" s="841"/>
      <c r="N362" s="842"/>
      <c r="O362" s="832"/>
      <c r="P362" s="843"/>
      <c r="Q362" s="832"/>
      <c r="R362" s="843"/>
      <c r="S362" s="843"/>
      <c r="T362" s="843"/>
      <c r="U362" s="832"/>
      <c r="V362" s="843"/>
      <c r="W362" s="832"/>
      <c r="X362" s="832"/>
      <c r="Y362" s="832"/>
      <c r="Z362" s="832"/>
      <c r="AA362" s="832"/>
      <c r="AB362" s="832"/>
      <c r="AC362" s="832"/>
      <c r="AD362" s="844"/>
      <c r="AE362" s="843"/>
      <c r="AF362" s="843"/>
      <c r="AG362" s="844"/>
      <c r="AH362" s="844"/>
      <c r="AI362" s="843"/>
      <c r="AJ362" s="834"/>
      <c r="AK362" s="832"/>
      <c r="AL362" s="832"/>
      <c r="AM362" s="832"/>
      <c r="AN362" s="832"/>
      <c r="AO362" s="832"/>
      <c r="AP362" s="832"/>
      <c r="AQ362" s="832"/>
      <c r="AR362" s="832"/>
      <c r="AS362" s="832"/>
      <c r="AT362" s="832"/>
      <c r="AU362" s="832"/>
      <c r="AV362" s="832"/>
      <c r="AW362" s="832"/>
      <c r="AX362" s="832"/>
      <c r="AY362" s="832"/>
      <c r="AZ362" s="832"/>
      <c r="BA362" s="832"/>
      <c r="BB362" s="832"/>
      <c r="BC362" s="832"/>
      <c r="BD362" s="832"/>
      <c r="BE362" s="832"/>
      <c r="BF362" s="832"/>
      <c r="BG362" s="832"/>
    </row>
    <row r="363" ht="15.75" customHeight="1">
      <c r="A363" s="832"/>
      <c r="B363" s="833"/>
      <c r="C363" s="833"/>
      <c r="D363" s="834"/>
      <c r="E363" s="835"/>
      <c r="F363" s="836"/>
      <c r="G363" s="837"/>
      <c r="H363" s="838"/>
      <c r="I363" s="836"/>
      <c r="J363" s="839"/>
      <c r="K363" s="840"/>
      <c r="L363" s="841"/>
      <c r="M363" s="841"/>
      <c r="N363" s="842"/>
      <c r="O363" s="832"/>
      <c r="P363" s="843"/>
      <c r="Q363" s="832"/>
      <c r="R363" s="843"/>
      <c r="S363" s="843"/>
      <c r="T363" s="843"/>
      <c r="U363" s="832"/>
      <c r="V363" s="843"/>
      <c r="W363" s="832"/>
      <c r="X363" s="832"/>
      <c r="Y363" s="832"/>
      <c r="Z363" s="832"/>
      <c r="AA363" s="832"/>
      <c r="AB363" s="832"/>
      <c r="AC363" s="832"/>
      <c r="AD363" s="844"/>
      <c r="AE363" s="843"/>
      <c r="AF363" s="843"/>
      <c r="AG363" s="844"/>
      <c r="AH363" s="844"/>
      <c r="AI363" s="843"/>
      <c r="AJ363" s="834"/>
      <c r="AK363" s="832"/>
      <c r="AL363" s="832"/>
      <c r="AM363" s="832"/>
      <c r="AN363" s="832"/>
      <c r="AO363" s="832"/>
      <c r="AP363" s="832"/>
      <c r="AQ363" s="832"/>
      <c r="AR363" s="832"/>
      <c r="AS363" s="832"/>
      <c r="AT363" s="832"/>
      <c r="AU363" s="832"/>
      <c r="AV363" s="832"/>
      <c r="AW363" s="832"/>
      <c r="AX363" s="832"/>
      <c r="AY363" s="832"/>
      <c r="AZ363" s="832"/>
      <c r="BA363" s="832"/>
      <c r="BB363" s="832"/>
      <c r="BC363" s="832"/>
      <c r="BD363" s="832"/>
      <c r="BE363" s="832"/>
      <c r="BF363" s="832"/>
      <c r="BG363" s="832"/>
    </row>
    <row r="364" ht="15.75" customHeight="1">
      <c r="A364" s="832"/>
      <c r="B364" s="833"/>
      <c r="C364" s="833"/>
      <c r="D364" s="834"/>
      <c r="E364" s="835"/>
      <c r="F364" s="836"/>
      <c r="G364" s="837"/>
      <c r="H364" s="838"/>
      <c r="I364" s="836"/>
      <c r="J364" s="839"/>
      <c r="K364" s="840"/>
      <c r="L364" s="841"/>
      <c r="M364" s="841"/>
      <c r="N364" s="842"/>
      <c r="O364" s="832"/>
      <c r="P364" s="843"/>
      <c r="Q364" s="832"/>
      <c r="R364" s="843"/>
      <c r="S364" s="843"/>
      <c r="T364" s="843"/>
      <c r="U364" s="832"/>
      <c r="V364" s="843"/>
      <c r="W364" s="832"/>
      <c r="X364" s="832"/>
      <c r="Y364" s="832"/>
      <c r="Z364" s="832"/>
      <c r="AA364" s="832"/>
      <c r="AB364" s="832"/>
      <c r="AC364" s="832"/>
      <c r="AD364" s="844"/>
      <c r="AE364" s="843"/>
      <c r="AF364" s="843"/>
      <c r="AG364" s="844"/>
      <c r="AH364" s="844"/>
      <c r="AI364" s="843"/>
      <c r="AJ364" s="834"/>
      <c r="AK364" s="832"/>
      <c r="AL364" s="832"/>
      <c r="AM364" s="832"/>
      <c r="AN364" s="832"/>
      <c r="AO364" s="832"/>
      <c r="AP364" s="832"/>
      <c r="AQ364" s="832"/>
      <c r="AR364" s="832"/>
      <c r="AS364" s="832"/>
      <c r="AT364" s="832"/>
      <c r="AU364" s="832"/>
      <c r="AV364" s="832"/>
      <c r="AW364" s="832"/>
      <c r="AX364" s="832"/>
      <c r="AY364" s="832"/>
      <c r="AZ364" s="832"/>
      <c r="BA364" s="832"/>
      <c r="BB364" s="832"/>
      <c r="BC364" s="832"/>
      <c r="BD364" s="832"/>
      <c r="BE364" s="832"/>
      <c r="BF364" s="832"/>
      <c r="BG364" s="832"/>
    </row>
    <row r="365" ht="15.75" customHeight="1">
      <c r="A365" s="832"/>
      <c r="B365" s="833"/>
      <c r="C365" s="833"/>
      <c r="D365" s="834"/>
      <c r="E365" s="835"/>
      <c r="F365" s="836"/>
      <c r="G365" s="837"/>
      <c r="H365" s="838"/>
      <c r="I365" s="836"/>
      <c r="J365" s="839"/>
      <c r="K365" s="840"/>
      <c r="L365" s="841"/>
      <c r="M365" s="841"/>
      <c r="N365" s="842"/>
      <c r="O365" s="832"/>
      <c r="P365" s="843"/>
      <c r="Q365" s="832"/>
      <c r="R365" s="843"/>
      <c r="S365" s="843"/>
      <c r="T365" s="843"/>
      <c r="U365" s="832"/>
      <c r="V365" s="843"/>
      <c r="W365" s="832"/>
      <c r="X365" s="832"/>
      <c r="Y365" s="832"/>
      <c r="Z365" s="832"/>
      <c r="AA365" s="832"/>
      <c r="AB365" s="832"/>
      <c r="AC365" s="832"/>
      <c r="AD365" s="844"/>
      <c r="AE365" s="843"/>
      <c r="AF365" s="843"/>
      <c r="AG365" s="844"/>
      <c r="AH365" s="844"/>
      <c r="AI365" s="843"/>
      <c r="AJ365" s="834"/>
      <c r="AK365" s="832"/>
      <c r="AL365" s="832"/>
      <c r="AM365" s="832"/>
      <c r="AN365" s="832"/>
      <c r="AO365" s="832"/>
      <c r="AP365" s="832"/>
      <c r="AQ365" s="832"/>
      <c r="AR365" s="832"/>
      <c r="AS365" s="832"/>
      <c r="AT365" s="832"/>
      <c r="AU365" s="832"/>
      <c r="AV365" s="832"/>
      <c r="AW365" s="832"/>
      <c r="AX365" s="832"/>
      <c r="AY365" s="832"/>
      <c r="AZ365" s="832"/>
      <c r="BA365" s="832"/>
      <c r="BB365" s="832"/>
      <c r="BC365" s="832"/>
      <c r="BD365" s="832"/>
      <c r="BE365" s="832"/>
      <c r="BF365" s="832"/>
      <c r="BG365" s="832"/>
    </row>
    <row r="366" ht="15.75" customHeight="1">
      <c r="A366" s="832"/>
      <c r="B366" s="833"/>
      <c r="C366" s="833"/>
      <c r="D366" s="834"/>
      <c r="E366" s="835"/>
      <c r="F366" s="836"/>
      <c r="G366" s="837"/>
      <c r="H366" s="838"/>
      <c r="I366" s="836"/>
      <c r="J366" s="839"/>
      <c r="K366" s="840"/>
      <c r="L366" s="841"/>
      <c r="M366" s="841"/>
      <c r="N366" s="842"/>
      <c r="O366" s="832"/>
      <c r="P366" s="843"/>
      <c r="Q366" s="832"/>
      <c r="R366" s="843"/>
      <c r="S366" s="843"/>
      <c r="T366" s="843"/>
      <c r="U366" s="832"/>
      <c r="V366" s="843"/>
      <c r="W366" s="832"/>
      <c r="X366" s="832"/>
      <c r="Y366" s="832"/>
      <c r="Z366" s="832"/>
      <c r="AA366" s="832"/>
      <c r="AB366" s="832"/>
      <c r="AC366" s="832"/>
      <c r="AD366" s="844"/>
      <c r="AE366" s="843"/>
      <c r="AF366" s="843"/>
      <c r="AG366" s="844"/>
      <c r="AH366" s="844"/>
      <c r="AI366" s="843"/>
      <c r="AJ366" s="834"/>
      <c r="AK366" s="832"/>
      <c r="AL366" s="832"/>
      <c r="AM366" s="832"/>
      <c r="AN366" s="832"/>
      <c r="AO366" s="832"/>
      <c r="AP366" s="832"/>
      <c r="AQ366" s="832"/>
      <c r="AR366" s="832"/>
      <c r="AS366" s="832"/>
      <c r="AT366" s="832"/>
      <c r="AU366" s="832"/>
      <c r="AV366" s="832"/>
      <c r="AW366" s="832"/>
      <c r="AX366" s="832"/>
      <c r="AY366" s="832"/>
      <c r="AZ366" s="832"/>
      <c r="BA366" s="832"/>
      <c r="BB366" s="832"/>
      <c r="BC366" s="832"/>
      <c r="BD366" s="832"/>
      <c r="BE366" s="832"/>
      <c r="BF366" s="832"/>
      <c r="BG366" s="832"/>
    </row>
    <row r="367" ht="15.75" customHeight="1">
      <c r="A367" s="832"/>
      <c r="B367" s="833"/>
      <c r="C367" s="833"/>
      <c r="D367" s="834"/>
      <c r="E367" s="835"/>
      <c r="F367" s="836"/>
      <c r="G367" s="837"/>
      <c r="H367" s="838"/>
      <c r="I367" s="836"/>
      <c r="J367" s="839"/>
      <c r="K367" s="840"/>
      <c r="L367" s="841"/>
      <c r="M367" s="841"/>
      <c r="N367" s="842"/>
      <c r="O367" s="832"/>
      <c r="P367" s="843"/>
      <c r="Q367" s="832"/>
      <c r="R367" s="843"/>
      <c r="S367" s="843"/>
      <c r="T367" s="843"/>
      <c r="U367" s="832"/>
      <c r="V367" s="843"/>
      <c r="W367" s="832"/>
      <c r="X367" s="832"/>
      <c r="Y367" s="832"/>
      <c r="Z367" s="832"/>
      <c r="AA367" s="832"/>
      <c r="AB367" s="832"/>
      <c r="AC367" s="832"/>
      <c r="AD367" s="844"/>
      <c r="AE367" s="843"/>
      <c r="AF367" s="843"/>
      <c r="AG367" s="844"/>
      <c r="AH367" s="844"/>
      <c r="AI367" s="843"/>
      <c r="AJ367" s="834"/>
      <c r="AK367" s="832"/>
      <c r="AL367" s="832"/>
      <c r="AM367" s="832"/>
      <c r="AN367" s="832"/>
      <c r="AO367" s="832"/>
      <c r="AP367" s="832"/>
      <c r="AQ367" s="832"/>
      <c r="AR367" s="832"/>
      <c r="AS367" s="832"/>
      <c r="AT367" s="832"/>
      <c r="AU367" s="832"/>
      <c r="AV367" s="832"/>
      <c r="AW367" s="832"/>
      <c r="AX367" s="832"/>
      <c r="AY367" s="832"/>
      <c r="AZ367" s="832"/>
      <c r="BA367" s="832"/>
      <c r="BB367" s="832"/>
      <c r="BC367" s="832"/>
      <c r="BD367" s="832"/>
      <c r="BE367" s="832"/>
      <c r="BF367" s="832"/>
      <c r="BG367" s="832"/>
    </row>
    <row r="368" ht="15.75" customHeight="1">
      <c r="A368" s="832"/>
      <c r="B368" s="833"/>
      <c r="C368" s="833"/>
      <c r="D368" s="834"/>
      <c r="E368" s="835"/>
      <c r="F368" s="836"/>
      <c r="G368" s="837"/>
      <c r="H368" s="838"/>
      <c r="I368" s="836"/>
      <c r="J368" s="839"/>
      <c r="K368" s="840"/>
      <c r="L368" s="841"/>
      <c r="M368" s="841"/>
      <c r="N368" s="842"/>
      <c r="O368" s="832"/>
      <c r="P368" s="843"/>
      <c r="Q368" s="832"/>
      <c r="R368" s="843"/>
      <c r="S368" s="843"/>
      <c r="T368" s="843"/>
      <c r="U368" s="832"/>
      <c r="V368" s="843"/>
      <c r="W368" s="832"/>
      <c r="X368" s="832"/>
      <c r="Y368" s="832"/>
      <c r="Z368" s="832"/>
      <c r="AA368" s="832"/>
      <c r="AB368" s="832"/>
      <c r="AC368" s="832"/>
      <c r="AD368" s="844"/>
      <c r="AE368" s="843"/>
      <c r="AF368" s="843"/>
      <c r="AG368" s="844"/>
      <c r="AH368" s="844"/>
      <c r="AI368" s="843"/>
      <c r="AJ368" s="834"/>
      <c r="AK368" s="832"/>
      <c r="AL368" s="832"/>
      <c r="AM368" s="832"/>
      <c r="AN368" s="832"/>
      <c r="AO368" s="832"/>
      <c r="AP368" s="832"/>
      <c r="AQ368" s="832"/>
      <c r="AR368" s="832"/>
      <c r="AS368" s="832"/>
      <c r="AT368" s="832"/>
      <c r="AU368" s="832"/>
      <c r="AV368" s="832"/>
      <c r="AW368" s="832"/>
      <c r="AX368" s="832"/>
      <c r="AY368" s="832"/>
      <c r="AZ368" s="832"/>
      <c r="BA368" s="832"/>
      <c r="BB368" s="832"/>
      <c r="BC368" s="832"/>
      <c r="BD368" s="832"/>
      <c r="BE368" s="832"/>
      <c r="BF368" s="832"/>
      <c r="BG368" s="832"/>
    </row>
    <row r="369" ht="15.75" customHeight="1">
      <c r="A369" s="832"/>
      <c r="B369" s="833"/>
      <c r="C369" s="833"/>
      <c r="D369" s="834"/>
      <c r="E369" s="835"/>
      <c r="F369" s="836"/>
      <c r="G369" s="837"/>
      <c r="H369" s="838"/>
      <c r="I369" s="836"/>
      <c r="J369" s="839"/>
      <c r="K369" s="840"/>
      <c r="L369" s="841"/>
      <c r="M369" s="841"/>
      <c r="N369" s="842"/>
      <c r="O369" s="832"/>
      <c r="P369" s="843"/>
      <c r="Q369" s="832"/>
      <c r="R369" s="843"/>
      <c r="S369" s="843"/>
      <c r="T369" s="843"/>
      <c r="U369" s="832"/>
      <c r="V369" s="843"/>
      <c r="W369" s="832"/>
      <c r="X369" s="832"/>
      <c r="Y369" s="832"/>
      <c r="Z369" s="832"/>
      <c r="AA369" s="832"/>
      <c r="AB369" s="832"/>
      <c r="AC369" s="832"/>
      <c r="AD369" s="844"/>
      <c r="AE369" s="843"/>
      <c r="AF369" s="843"/>
      <c r="AG369" s="844"/>
      <c r="AH369" s="844"/>
      <c r="AI369" s="843"/>
      <c r="AJ369" s="834"/>
      <c r="AK369" s="832"/>
      <c r="AL369" s="832"/>
      <c r="AM369" s="832"/>
      <c r="AN369" s="832"/>
      <c r="AO369" s="832"/>
      <c r="AP369" s="832"/>
      <c r="AQ369" s="832"/>
      <c r="AR369" s="832"/>
      <c r="AS369" s="832"/>
      <c r="AT369" s="832"/>
      <c r="AU369" s="832"/>
      <c r="AV369" s="832"/>
      <c r="AW369" s="832"/>
      <c r="AX369" s="832"/>
      <c r="AY369" s="832"/>
      <c r="AZ369" s="832"/>
      <c r="BA369" s="832"/>
      <c r="BB369" s="832"/>
      <c r="BC369" s="832"/>
      <c r="BD369" s="832"/>
      <c r="BE369" s="832"/>
      <c r="BF369" s="832"/>
      <c r="BG369" s="832"/>
    </row>
    <row r="370" ht="15.75" customHeight="1">
      <c r="A370" s="832"/>
      <c r="B370" s="833"/>
      <c r="C370" s="833"/>
      <c r="D370" s="834"/>
      <c r="E370" s="835"/>
      <c r="F370" s="836"/>
      <c r="G370" s="837"/>
      <c r="H370" s="838"/>
      <c r="I370" s="836"/>
      <c r="J370" s="839"/>
      <c r="K370" s="840"/>
      <c r="L370" s="841"/>
      <c r="M370" s="841"/>
      <c r="N370" s="842"/>
      <c r="O370" s="832"/>
      <c r="P370" s="843"/>
      <c r="Q370" s="832"/>
      <c r="R370" s="843"/>
      <c r="S370" s="843"/>
      <c r="T370" s="843"/>
      <c r="U370" s="832"/>
      <c r="V370" s="843"/>
      <c r="W370" s="832"/>
      <c r="X370" s="832"/>
      <c r="Y370" s="832"/>
      <c r="Z370" s="832"/>
      <c r="AA370" s="832"/>
      <c r="AB370" s="832"/>
      <c r="AC370" s="832"/>
      <c r="AD370" s="844"/>
      <c r="AE370" s="843"/>
      <c r="AF370" s="843"/>
      <c r="AG370" s="844"/>
      <c r="AH370" s="844"/>
      <c r="AI370" s="843"/>
      <c r="AJ370" s="834"/>
      <c r="AK370" s="832"/>
      <c r="AL370" s="832"/>
      <c r="AM370" s="832"/>
      <c r="AN370" s="832"/>
      <c r="AO370" s="832"/>
      <c r="AP370" s="832"/>
      <c r="AQ370" s="832"/>
      <c r="AR370" s="832"/>
      <c r="AS370" s="832"/>
      <c r="AT370" s="832"/>
      <c r="AU370" s="832"/>
      <c r="AV370" s="832"/>
      <c r="AW370" s="832"/>
      <c r="AX370" s="832"/>
      <c r="AY370" s="832"/>
      <c r="AZ370" s="832"/>
      <c r="BA370" s="832"/>
      <c r="BB370" s="832"/>
      <c r="BC370" s="832"/>
      <c r="BD370" s="832"/>
      <c r="BE370" s="832"/>
      <c r="BF370" s="832"/>
      <c r="BG370" s="832"/>
    </row>
    <row r="371" ht="15.75" customHeight="1">
      <c r="A371" s="832"/>
      <c r="B371" s="833"/>
      <c r="C371" s="833"/>
      <c r="D371" s="834"/>
      <c r="E371" s="835"/>
      <c r="F371" s="836"/>
      <c r="G371" s="837"/>
      <c r="H371" s="838"/>
      <c r="I371" s="836"/>
      <c r="J371" s="839"/>
      <c r="K371" s="840"/>
      <c r="L371" s="841"/>
      <c r="M371" s="841"/>
      <c r="N371" s="842"/>
      <c r="O371" s="832"/>
      <c r="P371" s="843"/>
      <c r="Q371" s="832"/>
      <c r="R371" s="843"/>
      <c r="S371" s="843"/>
      <c r="T371" s="843"/>
      <c r="U371" s="832"/>
      <c r="V371" s="843"/>
      <c r="W371" s="832"/>
      <c r="X371" s="832"/>
      <c r="Y371" s="832"/>
      <c r="Z371" s="832"/>
      <c r="AA371" s="832"/>
      <c r="AB371" s="832"/>
      <c r="AC371" s="832"/>
      <c r="AD371" s="844"/>
      <c r="AE371" s="843"/>
      <c r="AF371" s="843"/>
      <c r="AG371" s="844"/>
      <c r="AH371" s="844"/>
      <c r="AI371" s="843"/>
      <c r="AJ371" s="834"/>
      <c r="AK371" s="832"/>
      <c r="AL371" s="832"/>
      <c r="AM371" s="832"/>
      <c r="AN371" s="832"/>
      <c r="AO371" s="832"/>
      <c r="AP371" s="832"/>
      <c r="AQ371" s="832"/>
      <c r="AR371" s="832"/>
      <c r="AS371" s="832"/>
      <c r="AT371" s="832"/>
      <c r="AU371" s="832"/>
      <c r="AV371" s="832"/>
      <c r="AW371" s="832"/>
      <c r="AX371" s="832"/>
      <c r="AY371" s="832"/>
      <c r="AZ371" s="832"/>
      <c r="BA371" s="832"/>
      <c r="BB371" s="832"/>
      <c r="BC371" s="832"/>
      <c r="BD371" s="832"/>
      <c r="BE371" s="832"/>
      <c r="BF371" s="832"/>
      <c r="BG371" s="832"/>
    </row>
    <row r="372" ht="15.75" customHeight="1">
      <c r="A372" s="832"/>
      <c r="B372" s="833"/>
      <c r="C372" s="833"/>
      <c r="D372" s="834"/>
      <c r="E372" s="835"/>
      <c r="F372" s="836"/>
      <c r="G372" s="837"/>
      <c r="H372" s="838"/>
      <c r="I372" s="836"/>
      <c r="J372" s="839"/>
      <c r="K372" s="840"/>
      <c r="L372" s="841"/>
      <c r="M372" s="841"/>
      <c r="N372" s="842"/>
      <c r="O372" s="832"/>
      <c r="P372" s="843"/>
      <c r="Q372" s="832"/>
      <c r="R372" s="843"/>
      <c r="S372" s="843"/>
      <c r="T372" s="843"/>
      <c r="U372" s="832"/>
      <c r="V372" s="843"/>
      <c r="W372" s="832"/>
      <c r="X372" s="832"/>
      <c r="Y372" s="832"/>
      <c r="Z372" s="832"/>
      <c r="AA372" s="832"/>
      <c r="AB372" s="832"/>
      <c r="AC372" s="832"/>
      <c r="AD372" s="844"/>
      <c r="AE372" s="843"/>
      <c r="AF372" s="843"/>
      <c r="AG372" s="844"/>
      <c r="AH372" s="844"/>
      <c r="AI372" s="843"/>
      <c r="AJ372" s="834"/>
      <c r="AK372" s="832"/>
      <c r="AL372" s="832"/>
      <c r="AM372" s="832"/>
      <c r="AN372" s="832"/>
      <c r="AO372" s="832"/>
      <c r="AP372" s="832"/>
      <c r="AQ372" s="832"/>
      <c r="AR372" s="832"/>
      <c r="AS372" s="832"/>
      <c r="AT372" s="832"/>
      <c r="AU372" s="832"/>
      <c r="AV372" s="832"/>
      <c r="AW372" s="832"/>
      <c r="AX372" s="832"/>
      <c r="AY372" s="832"/>
      <c r="AZ372" s="832"/>
      <c r="BA372" s="832"/>
      <c r="BB372" s="832"/>
      <c r="BC372" s="832"/>
      <c r="BD372" s="832"/>
      <c r="BE372" s="832"/>
      <c r="BF372" s="832"/>
      <c r="BG372" s="832"/>
    </row>
    <row r="373" ht="15.75" customHeight="1">
      <c r="A373" s="832"/>
      <c r="B373" s="833"/>
      <c r="C373" s="833"/>
      <c r="D373" s="834"/>
      <c r="E373" s="835"/>
      <c r="F373" s="836"/>
      <c r="G373" s="837"/>
      <c r="H373" s="838"/>
      <c r="I373" s="836"/>
      <c r="J373" s="839"/>
      <c r="K373" s="840"/>
      <c r="L373" s="841"/>
      <c r="M373" s="841"/>
      <c r="N373" s="842"/>
      <c r="O373" s="832"/>
      <c r="P373" s="843"/>
      <c r="Q373" s="832"/>
      <c r="R373" s="843"/>
      <c r="S373" s="843"/>
      <c r="T373" s="843"/>
      <c r="U373" s="832"/>
      <c r="V373" s="843"/>
      <c r="W373" s="832"/>
      <c r="X373" s="832"/>
      <c r="Y373" s="832"/>
      <c r="Z373" s="832"/>
      <c r="AA373" s="832"/>
      <c r="AB373" s="832"/>
      <c r="AC373" s="832"/>
      <c r="AD373" s="844"/>
      <c r="AE373" s="843"/>
      <c r="AF373" s="843"/>
      <c r="AG373" s="844"/>
      <c r="AH373" s="844"/>
      <c r="AI373" s="843"/>
      <c r="AJ373" s="834"/>
      <c r="AK373" s="832"/>
      <c r="AL373" s="832"/>
      <c r="AM373" s="832"/>
      <c r="AN373" s="832"/>
      <c r="AO373" s="832"/>
      <c r="AP373" s="832"/>
      <c r="AQ373" s="832"/>
      <c r="AR373" s="832"/>
      <c r="AS373" s="832"/>
      <c r="AT373" s="832"/>
      <c r="AU373" s="832"/>
      <c r="AV373" s="832"/>
      <c r="AW373" s="832"/>
      <c r="AX373" s="832"/>
      <c r="AY373" s="832"/>
      <c r="AZ373" s="832"/>
      <c r="BA373" s="832"/>
      <c r="BB373" s="832"/>
      <c r="BC373" s="832"/>
      <c r="BD373" s="832"/>
      <c r="BE373" s="832"/>
      <c r="BF373" s="832"/>
      <c r="BG373" s="832"/>
    </row>
    <row r="374" ht="15.75" customHeight="1">
      <c r="A374" s="832"/>
      <c r="B374" s="833"/>
      <c r="C374" s="833"/>
      <c r="D374" s="834"/>
      <c r="E374" s="835"/>
      <c r="F374" s="836"/>
      <c r="G374" s="837"/>
      <c r="H374" s="838"/>
      <c r="I374" s="836"/>
      <c r="J374" s="839"/>
      <c r="K374" s="840"/>
      <c r="L374" s="841"/>
      <c r="M374" s="841"/>
      <c r="N374" s="842"/>
      <c r="O374" s="832"/>
      <c r="P374" s="843"/>
      <c r="Q374" s="832"/>
      <c r="R374" s="843"/>
      <c r="S374" s="843"/>
      <c r="T374" s="843"/>
      <c r="U374" s="832"/>
      <c r="V374" s="843"/>
      <c r="W374" s="832"/>
      <c r="X374" s="832"/>
      <c r="Y374" s="832"/>
      <c r="Z374" s="832"/>
      <c r="AA374" s="832"/>
      <c r="AB374" s="832"/>
      <c r="AC374" s="832"/>
      <c r="AD374" s="844"/>
      <c r="AE374" s="843"/>
      <c r="AF374" s="843"/>
      <c r="AG374" s="844"/>
      <c r="AH374" s="844"/>
      <c r="AI374" s="843"/>
      <c r="AJ374" s="834"/>
      <c r="AK374" s="832"/>
      <c r="AL374" s="832"/>
      <c r="AM374" s="832"/>
      <c r="AN374" s="832"/>
      <c r="AO374" s="832"/>
      <c r="AP374" s="832"/>
      <c r="AQ374" s="832"/>
      <c r="AR374" s="832"/>
      <c r="AS374" s="832"/>
      <c r="AT374" s="832"/>
      <c r="AU374" s="832"/>
      <c r="AV374" s="832"/>
      <c r="AW374" s="832"/>
      <c r="AX374" s="832"/>
      <c r="AY374" s="832"/>
      <c r="AZ374" s="832"/>
      <c r="BA374" s="832"/>
      <c r="BB374" s="832"/>
      <c r="BC374" s="832"/>
      <c r="BD374" s="832"/>
      <c r="BE374" s="832"/>
      <c r="BF374" s="832"/>
      <c r="BG374" s="832"/>
    </row>
    <row r="375" ht="15.75" customHeight="1">
      <c r="A375" s="832"/>
      <c r="B375" s="833"/>
      <c r="C375" s="833"/>
      <c r="D375" s="834"/>
      <c r="E375" s="835"/>
      <c r="F375" s="836"/>
      <c r="G375" s="837"/>
      <c r="H375" s="838"/>
      <c r="I375" s="836"/>
      <c r="J375" s="839"/>
      <c r="K375" s="840"/>
      <c r="L375" s="841"/>
      <c r="M375" s="841"/>
      <c r="N375" s="842"/>
      <c r="O375" s="832"/>
      <c r="P375" s="843"/>
      <c r="Q375" s="832"/>
      <c r="R375" s="843"/>
      <c r="S375" s="843"/>
      <c r="T375" s="843"/>
      <c r="U375" s="832"/>
      <c r="V375" s="843"/>
      <c r="W375" s="832"/>
      <c r="X375" s="832"/>
      <c r="Y375" s="832"/>
      <c r="Z375" s="832"/>
      <c r="AA375" s="832"/>
      <c r="AB375" s="832"/>
      <c r="AC375" s="832"/>
      <c r="AD375" s="844"/>
      <c r="AE375" s="843"/>
      <c r="AF375" s="843"/>
      <c r="AG375" s="844"/>
      <c r="AH375" s="844"/>
      <c r="AI375" s="843"/>
      <c r="AJ375" s="834"/>
      <c r="AK375" s="832"/>
      <c r="AL375" s="832"/>
      <c r="AM375" s="832"/>
      <c r="AN375" s="832"/>
      <c r="AO375" s="832"/>
      <c r="AP375" s="832"/>
      <c r="AQ375" s="832"/>
      <c r="AR375" s="832"/>
      <c r="AS375" s="832"/>
      <c r="AT375" s="832"/>
      <c r="AU375" s="832"/>
      <c r="AV375" s="832"/>
      <c r="AW375" s="832"/>
      <c r="AX375" s="832"/>
      <c r="AY375" s="832"/>
      <c r="AZ375" s="832"/>
      <c r="BA375" s="832"/>
      <c r="BB375" s="832"/>
      <c r="BC375" s="832"/>
      <c r="BD375" s="832"/>
      <c r="BE375" s="832"/>
      <c r="BF375" s="832"/>
      <c r="BG375" s="832"/>
    </row>
    <row r="376" ht="15.75" customHeight="1">
      <c r="A376" s="832"/>
      <c r="B376" s="833"/>
      <c r="C376" s="833"/>
      <c r="D376" s="834"/>
      <c r="E376" s="835"/>
      <c r="F376" s="836"/>
      <c r="G376" s="837"/>
      <c r="H376" s="838"/>
      <c r="I376" s="836"/>
      <c r="J376" s="839"/>
      <c r="K376" s="840"/>
      <c r="L376" s="841"/>
      <c r="M376" s="841"/>
      <c r="N376" s="842"/>
      <c r="O376" s="832"/>
      <c r="P376" s="843"/>
      <c r="Q376" s="832"/>
      <c r="R376" s="843"/>
      <c r="S376" s="843"/>
      <c r="T376" s="843"/>
      <c r="U376" s="832"/>
      <c r="V376" s="843"/>
      <c r="W376" s="832"/>
      <c r="X376" s="832"/>
      <c r="Y376" s="832"/>
      <c r="Z376" s="832"/>
      <c r="AA376" s="832"/>
      <c r="AB376" s="832"/>
      <c r="AC376" s="832"/>
      <c r="AD376" s="844"/>
      <c r="AE376" s="843"/>
      <c r="AF376" s="843"/>
      <c r="AG376" s="844"/>
      <c r="AH376" s="844"/>
      <c r="AI376" s="843"/>
      <c r="AJ376" s="834"/>
      <c r="AK376" s="832"/>
      <c r="AL376" s="832"/>
      <c r="AM376" s="832"/>
      <c r="AN376" s="832"/>
      <c r="AO376" s="832"/>
      <c r="AP376" s="832"/>
      <c r="AQ376" s="832"/>
      <c r="AR376" s="832"/>
      <c r="AS376" s="832"/>
      <c r="AT376" s="832"/>
      <c r="AU376" s="832"/>
      <c r="AV376" s="832"/>
      <c r="AW376" s="832"/>
      <c r="AX376" s="832"/>
      <c r="AY376" s="832"/>
      <c r="AZ376" s="832"/>
      <c r="BA376" s="832"/>
      <c r="BB376" s="832"/>
      <c r="BC376" s="832"/>
      <c r="BD376" s="832"/>
      <c r="BE376" s="832"/>
      <c r="BF376" s="832"/>
      <c r="BG376" s="832"/>
    </row>
    <row r="377" ht="15.75" customHeight="1">
      <c r="A377" s="832"/>
      <c r="B377" s="833"/>
      <c r="C377" s="833"/>
      <c r="D377" s="834"/>
      <c r="E377" s="835"/>
      <c r="F377" s="836"/>
      <c r="G377" s="837"/>
      <c r="H377" s="838"/>
      <c r="I377" s="836"/>
      <c r="J377" s="839"/>
      <c r="K377" s="840"/>
      <c r="L377" s="841"/>
      <c r="M377" s="841"/>
      <c r="N377" s="842"/>
      <c r="O377" s="832"/>
      <c r="P377" s="843"/>
      <c r="Q377" s="832"/>
      <c r="R377" s="843"/>
      <c r="S377" s="843"/>
      <c r="T377" s="843"/>
      <c r="U377" s="832"/>
      <c r="V377" s="843"/>
      <c r="W377" s="832"/>
      <c r="X377" s="832"/>
      <c r="Y377" s="832"/>
      <c r="Z377" s="832"/>
      <c r="AA377" s="832"/>
      <c r="AB377" s="832"/>
      <c r="AC377" s="832"/>
      <c r="AD377" s="844"/>
      <c r="AE377" s="843"/>
      <c r="AF377" s="843"/>
      <c r="AG377" s="844"/>
      <c r="AH377" s="844"/>
      <c r="AI377" s="843"/>
      <c r="AJ377" s="834"/>
      <c r="AK377" s="832"/>
      <c r="AL377" s="832"/>
      <c r="AM377" s="832"/>
      <c r="AN377" s="832"/>
      <c r="AO377" s="832"/>
      <c r="AP377" s="832"/>
      <c r="AQ377" s="832"/>
      <c r="AR377" s="832"/>
      <c r="AS377" s="832"/>
      <c r="AT377" s="832"/>
      <c r="AU377" s="832"/>
      <c r="AV377" s="832"/>
      <c r="AW377" s="832"/>
      <c r="AX377" s="832"/>
      <c r="AY377" s="832"/>
      <c r="AZ377" s="832"/>
      <c r="BA377" s="832"/>
      <c r="BB377" s="832"/>
      <c r="BC377" s="832"/>
      <c r="BD377" s="832"/>
      <c r="BE377" s="832"/>
      <c r="BF377" s="832"/>
      <c r="BG377" s="832"/>
    </row>
    <row r="378" ht="15.75" customHeight="1">
      <c r="A378" s="832"/>
      <c r="B378" s="833"/>
      <c r="C378" s="833"/>
      <c r="D378" s="834"/>
      <c r="E378" s="835"/>
      <c r="F378" s="836"/>
      <c r="G378" s="837"/>
      <c r="H378" s="838"/>
      <c r="I378" s="836"/>
      <c r="J378" s="839"/>
      <c r="K378" s="840"/>
      <c r="L378" s="841"/>
      <c r="M378" s="841"/>
      <c r="N378" s="842"/>
      <c r="O378" s="832"/>
      <c r="P378" s="843"/>
      <c r="Q378" s="832"/>
      <c r="R378" s="843"/>
      <c r="S378" s="843"/>
      <c r="T378" s="843"/>
      <c r="U378" s="832"/>
      <c r="V378" s="843"/>
      <c r="W378" s="832"/>
      <c r="X378" s="832"/>
      <c r="Y378" s="832"/>
      <c r="Z378" s="832"/>
      <c r="AA378" s="832"/>
      <c r="AB378" s="832"/>
      <c r="AC378" s="832"/>
      <c r="AD378" s="844"/>
      <c r="AE378" s="843"/>
      <c r="AF378" s="843"/>
      <c r="AG378" s="844"/>
      <c r="AH378" s="844"/>
      <c r="AI378" s="843"/>
      <c r="AJ378" s="834"/>
      <c r="AK378" s="832"/>
      <c r="AL378" s="832"/>
      <c r="AM378" s="832"/>
      <c r="AN378" s="832"/>
      <c r="AO378" s="832"/>
      <c r="AP378" s="832"/>
      <c r="AQ378" s="832"/>
      <c r="AR378" s="832"/>
      <c r="AS378" s="832"/>
      <c r="AT378" s="832"/>
      <c r="AU378" s="832"/>
      <c r="AV378" s="832"/>
      <c r="AW378" s="832"/>
      <c r="AX378" s="832"/>
      <c r="AY378" s="832"/>
      <c r="AZ378" s="832"/>
      <c r="BA378" s="832"/>
      <c r="BB378" s="832"/>
      <c r="BC378" s="832"/>
      <c r="BD378" s="832"/>
      <c r="BE378" s="832"/>
      <c r="BF378" s="832"/>
      <c r="BG378" s="832"/>
    </row>
    <row r="379" ht="15.75" customHeight="1">
      <c r="A379" s="832"/>
      <c r="B379" s="833"/>
      <c r="C379" s="833"/>
      <c r="D379" s="834"/>
      <c r="E379" s="835"/>
      <c r="F379" s="836"/>
      <c r="G379" s="837"/>
      <c r="H379" s="838"/>
      <c r="I379" s="836"/>
      <c r="J379" s="839"/>
      <c r="K379" s="840"/>
      <c r="L379" s="841"/>
      <c r="M379" s="841"/>
      <c r="N379" s="842"/>
      <c r="O379" s="832"/>
      <c r="P379" s="843"/>
      <c r="Q379" s="832"/>
      <c r="R379" s="843"/>
      <c r="S379" s="843"/>
      <c r="T379" s="843"/>
      <c r="U379" s="832"/>
      <c r="V379" s="843"/>
      <c r="W379" s="832"/>
      <c r="X379" s="832"/>
      <c r="Y379" s="832"/>
      <c r="Z379" s="832"/>
      <c r="AA379" s="832"/>
      <c r="AB379" s="832"/>
      <c r="AC379" s="832"/>
      <c r="AD379" s="844"/>
      <c r="AE379" s="843"/>
      <c r="AF379" s="843"/>
      <c r="AG379" s="844"/>
      <c r="AH379" s="844"/>
      <c r="AI379" s="843"/>
      <c r="AJ379" s="834"/>
      <c r="AK379" s="832"/>
      <c r="AL379" s="832"/>
      <c r="AM379" s="832"/>
      <c r="AN379" s="832"/>
      <c r="AO379" s="832"/>
      <c r="AP379" s="832"/>
      <c r="AQ379" s="832"/>
      <c r="AR379" s="832"/>
      <c r="AS379" s="832"/>
      <c r="AT379" s="832"/>
      <c r="AU379" s="832"/>
      <c r="AV379" s="832"/>
      <c r="AW379" s="832"/>
      <c r="AX379" s="832"/>
      <c r="AY379" s="832"/>
      <c r="AZ379" s="832"/>
      <c r="BA379" s="832"/>
      <c r="BB379" s="832"/>
      <c r="BC379" s="832"/>
      <c r="BD379" s="832"/>
      <c r="BE379" s="832"/>
      <c r="BF379" s="832"/>
      <c r="BG379" s="832"/>
    </row>
    <row r="380" ht="15.75" customHeight="1">
      <c r="A380" s="832"/>
      <c r="B380" s="833"/>
      <c r="C380" s="833"/>
      <c r="D380" s="834"/>
      <c r="E380" s="835"/>
      <c r="F380" s="836"/>
      <c r="G380" s="837"/>
      <c r="H380" s="838"/>
      <c r="I380" s="836"/>
      <c r="J380" s="839"/>
      <c r="K380" s="840"/>
      <c r="L380" s="841"/>
      <c r="M380" s="841"/>
      <c r="N380" s="842"/>
      <c r="O380" s="832"/>
      <c r="P380" s="843"/>
      <c r="Q380" s="832"/>
      <c r="R380" s="843"/>
      <c r="S380" s="843"/>
      <c r="T380" s="843"/>
      <c r="U380" s="832"/>
      <c r="V380" s="843"/>
      <c r="W380" s="832"/>
      <c r="X380" s="832"/>
      <c r="Y380" s="832"/>
      <c r="Z380" s="832"/>
      <c r="AA380" s="832"/>
      <c r="AB380" s="832"/>
      <c r="AC380" s="832"/>
      <c r="AD380" s="844"/>
      <c r="AE380" s="843"/>
      <c r="AF380" s="843"/>
      <c r="AG380" s="844"/>
      <c r="AH380" s="844"/>
      <c r="AI380" s="843"/>
      <c r="AJ380" s="834"/>
      <c r="AK380" s="832"/>
      <c r="AL380" s="832"/>
      <c r="AM380" s="832"/>
      <c r="AN380" s="832"/>
      <c r="AO380" s="832"/>
      <c r="AP380" s="832"/>
      <c r="AQ380" s="832"/>
      <c r="AR380" s="832"/>
      <c r="AS380" s="832"/>
      <c r="AT380" s="832"/>
      <c r="AU380" s="832"/>
      <c r="AV380" s="832"/>
      <c r="AW380" s="832"/>
      <c r="AX380" s="832"/>
      <c r="AY380" s="832"/>
      <c r="AZ380" s="832"/>
      <c r="BA380" s="832"/>
      <c r="BB380" s="832"/>
      <c r="BC380" s="832"/>
      <c r="BD380" s="832"/>
      <c r="BE380" s="832"/>
      <c r="BF380" s="832"/>
      <c r="BG380" s="832"/>
    </row>
    <row r="381" ht="15.75" customHeight="1">
      <c r="A381" s="832"/>
      <c r="B381" s="833"/>
      <c r="C381" s="833"/>
      <c r="D381" s="834"/>
      <c r="E381" s="835"/>
      <c r="F381" s="836"/>
      <c r="G381" s="837"/>
      <c r="H381" s="838"/>
      <c r="I381" s="836"/>
      <c r="J381" s="839"/>
      <c r="K381" s="840"/>
      <c r="L381" s="841"/>
      <c r="M381" s="841"/>
      <c r="N381" s="842"/>
      <c r="O381" s="832"/>
      <c r="P381" s="843"/>
      <c r="Q381" s="832"/>
      <c r="R381" s="843"/>
      <c r="S381" s="843"/>
      <c r="T381" s="843"/>
      <c r="U381" s="832"/>
      <c r="V381" s="843"/>
      <c r="W381" s="832"/>
      <c r="X381" s="832"/>
      <c r="Y381" s="832"/>
      <c r="Z381" s="832"/>
      <c r="AA381" s="832"/>
      <c r="AB381" s="832"/>
      <c r="AC381" s="832"/>
      <c r="AD381" s="844"/>
      <c r="AE381" s="843"/>
      <c r="AF381" s="843"/>
      <c r="AG381" s="844"/>
      <c r="AH381" s="844"/>
      <c r="AI381" s="843"/>
      <c r="AJ381" s="834"/>
      <c r="AK381" s="832"/>
      <c r="AL381" s="832"/>
      <c r="AM381" s="832"/>
      <c r="AN381" s="832"/>
      <c r="AO381" s="832"/>
      <c r="AP381" s="832"/>
      <c r="AQ381" s="832"/>
      <c r="AR381" s="832"/>
      <c r="AS381" s="832"/>
      <c r="AT381" s="832"/>
      <c r="AU381" s="832"/>
      <c r="AV381" s="832"/>
      <c r="AW381" s="832"/>
      <c r="AX381" s="832"/>
      <c r="AY381" s="832"/>
      <c r="AZ381" s="832"/>
      <c r="BA381" s="832"/>
      <c r="BB381" s="832"/>
      <c r="BC381" s="832"/>
      <c r="BD381" s="832"/>
      <c r="BE381" s="832"/>
      <c r="BF381" s="832"/>
      <c r="BG381" s="832"/>
    </row>
    <row r="382" ht="15.75" customHeight="1">
      <c r="A382" s="832"/>
      <c r="B382" s="833"/>
      <c r="C382" s="833"/>
      <c r="D382" s="834"/>
      <c r="E382" s="835"/>
      <c r="F382" s="836"/>
      <c r="G382" s="837"/>
      <c r="H382" s="838"/>
      <c r="I382" s="836"/>
      <c r="J382" s="839"/>
      <c r="K382" s="840"/>
      <c r="L382" s="841"/>
      <c r="M382" s="841"/>
      <c r="N382" s="842"/>
      <c r="O382" s="832"/>
      <c r="P382" s="843"/>
      <c r="Q382" s="832"/>
      <c r="R382" s="843"/>
      <c r="S382" s="843"/>
      <c r="T382" s="843"/>
      <c r="U382" s="832"/>
      <c r="V382" s="843"/>
      <c r="W382" s="832"/>
      <c r="X382" s="832"/>
      <c r="Y382" s="832"/>
      <c r="Z382" s="832"/>
      <c r="AA382" s="832"/>
      <c r="AB382" s="832"/>
      <c r="AC382" s="832"/>
      <c r="AD382" s="844"/>
      <c r="AE382" s="843"/>
      <c r="AF382" s="843"/>
      <c r="AG382" s="844"/>
      <c r="AH382" s="844"/>
      <c r="AI382" s="843"/>
      <c r="AJ382" s="834"/>
      <c r="AK382" s="832"/>
      <c r="AL382" s="832"/>
      <c r="AM382" s="832"/>
      <c r="AN382" s="832"/>
      <c r="AO382" s="832"/>
      <c r="AP382" s="832"/>
      <c r="AQ382" s="832"/>
      <c r="AR382" s="832"/>
      <c r="AS382" s="832"/>
      <c r="AT382" s="832"/>
      <c r="AU382" s="832"/>
      <c r="AV382" s="832"/>
      <c r="AW382" s="832"/>
      <c r="AX382" s="832"/>
      <c r="AY382" s="832"/>
      <c r="AZ382" s="832"/>
      <c r="BA382" s="832"/>
      <c r="BB382" s="832"/>
      <c r="BC382" s="832"/>
      <c r="BD382" s="832"/>
      <c r="BE382" s="832"/>
      <c r="BF382" s="832"/>
      <c r="BG382" s="832"/>
    </row>
    <row r="383" ht="15.75" customHeight="1">
      <c r="A383" s="832"/>
      <c r="B383" s="833"/>
      <c r="C383" s="833"/>
      <c r="D383" s="834"/>
      <c r="E383" s="835"/>
      <c r="F383" s="836"/>
      <c r="G383" s="837"/>
      <c r="H383" s="838"/>
      <c r="I383" s="836"/>
      <c r="J383" s="839"/>
      <c r="K383" s="840"/>
      <c r="L383" s="841"/>
      <c r="M383" s="841"/>
      <c r="N383" s="842"/>
      <c r="O383" s="832"/>
      <c r="P383" s="843"/>
      <c r="Q383" s="832"/>
      <c r="R383" s="843"/>
      <c r="S383" s="843"/>
      <c r="T383" s="843"/>
      <c r="U383" s="832"/>
      <c r="V383" s="843"/>
      <c r="W383" s="832"/>
      <c r="X383" s="832"/>
      <c r="Y383" s="832"/>
      <c r="Z383" s="832"/>
      <c r="AA383" s="832"/>
      <c r="AB383" s="832"/>
      <c r="AC383" s="832"/>
      <c r="AD383" s="844"/>
      <c r="AE383" s="843"/>
      <c r="AF383" s="843"/>
      <c r="AG383" s="844"/>
      <c r="AH383" s="844"/>
      <c r="AI383" s="843"/>
      <c r="AJ383" s="834"/>
      <c r="AK383" s="832"/>
      <c r="AL383" s="832"/>
      <c r="AM383" s="832"/>
      <c r="AN383" s="832"/>
      <c r="AO383" s="832"/>
      <c r="AP383" s="832"/>
      <c r="AQ383" s="832"/>
      <c r="AR383" s="832"/>
      <c r="AS383" s="832"/>
      <c r="AT383" s="832"/>
      <c r="AU383" s="832"/>
      <c r="AV383" s="832"/>
      <c r="AW383" s="832"/>
      <c r="AX383" s="832"/>
      <c r="AY383" s="832"/>
      <c r="AZ383" s="832"/>
      <c r="BA383" s="832"/>
      <c r="BB383" s="832"/>
      <c r="BC383" s="832"/>
      <c r="BD383" s="832"/>
      <c r="BE383" s="832"/>
      <c r="BF383" s="832"/>
      <c r="BG383" s="832"/>
    </row>
    <row r="384" ht="15.75" customHeight="1">
      <c r="A384" s="832"/>
      <c r="B384" s="833"/>
      <c r="C384" s="833"/>
      <c r="D384" s="834"/>
      <c r="E384" s="835"/>
      <c r="F384" s="836"/>
      <c r="G384" s="837"/>
      <c r="H384" s="838"/>
      <c r="I384" s="836"/>
      <c r="J384" s="839"/>
      <c r="K384" s="840"/>
      <c r="L384" s="841"/>
      <c r="M384" s="841"/>
      <c r="N384" s="842"/>
      <c r="O384" s="832"/>
      <c r="P384" s="843"/>
      <c r="Q384" s="832"/>
      <c r="R384" s="843"/>
      <c r="S384" s="843"/>
      <c r="T384" s="843"/>
      <c r="U384" s="832"/>
      <c r="V384" s="843"/>
      <c r="W384" s="832"/>
      <c r="X384" s="832"/>
      <c r="Y384" s="832"/>
      <c r="Z384" s="832"/>
      <c r="AA384" s="832"/>
      <c r="AB384" s="832"/>
      <c r="AC384" s="832"/>
      <c r="AD384" s="844"/>
      <c r="AE384" s="843"/>
      <c r="AF384" s="843"/>
      <c r="AG384" s="844"/>
      <c r="AH384" s="844"/>
      <c r="AI384" s="843"/>
      <c r="AJ384" s="834"/>
      <c r="AK384" s="832"/>
      <c r="AL384" s="832"/>
      <c r="AM384" s="832"/>
      <c r="AN384" s="832"/>
      <c r="AO384" s="832"/>
      <c r="AP384" s="832"/>
      <c r="AQ384" s="832"/>
      <c r="AR384" s="832"/>
      <c r="AS384" s="832"/>
      <c r="AT384" s="832"/>
      <c r="AU384" s="832"/>
      <c r="AV384" s="832"/>
      <c r="AW384" s="832"/>
      <c r="AX384" s="832"/>
      <c r="AY384" s="832"/>
      <c r="AZ384" s="832"/>
      <c r="BA384" s="832"/>
      <c r="BB384" s="832"/>
      <c r="BC384" s="832"/>
      <c r="BD384" s="832"/>
      <c r="BE384" s="832"/>
      <c r="BF384" s="832"/>
      <c r="BG384" s="832"/>
    </row>
    <row r="385" ht="15.75" customHeight="1">
      <c r="A385" s="832"/>
      <c r="B385" s="833"/>
      <c r="C385" s="833"/>
      <c r="D385" s="834"/>
      <c r="E385" s="835"/>
      <c r="F385" s="836"/>
      <c r="G385" s="837"/>
      <c r="H385" s="838"/>
      <c r="I385" s="836"/>
      <c r="J385" s="839"/>
      <c r="K385" s="840"/>
      <c r="L385" s="841"/>
      <c r="M385" s="841"/>
      <c r="N385" s="842"/>
      <c r="O385" s="832"/>
      <c r="P385" s="843"/>
      <c r="Q385" s="832"/>
      <c r="R385" s="843"/>
      <c r="S385" s="843"/>
      <c r="T385" s="843"/>
      <c r="U385" s="832"/>
      <c r="V385" s="843"/>
      <c r="W385" s="832"/>
      <c r="X385" s="832"/>
      <c r="Y385" s="832"/>
      <c r="Z385" s="832"/>
      <c r="AA385" s="832"/>
      <c r="AB385" s="832"/>
      <c r="AC385" s="832"/>
      <c r="AD385" s="844"/>
      <c r="AE385" s="843"/>
      <c r="AF385" s="843"/>
      <c r="AG385" s="844"/>
      <c r="AH385" s="844"/>
      <c r="AI385" s="843"/>
      <c r="AJ385" s="834"/>
      <c r="AK385" s="832"/>
      <c r="AL385" s="832"/>
      <c r="AM385" s="832"/>
      <c r="AN385" s="832"/>
      <c r="AO385" s="832"/>
      <c r="AP385" s="832"/>
      <c r="AQ385" s="832"/>
      <c r="AR385" s="832"/>
      <c r="AS385" s="832"/>
      <c r="AT385" s="832"/>
      <c r="AU385" s="832"/>
      <c r="AV385" s="832"/>
      <c r="AW385" s="832"/>
      <c r="AX385" s="832"/>
      <c r="AY385" s="832"/>
      <c r="AZ385" s="832"/>
      <c r="BA385" s="832"/>
      <c r="BB385" s="832"/>
      <c r="BC385" s="832"/>
      <c r="BD385" s="832"/>
      <c r="BE385" s="832"/>
      <c r="BF385" s="832"/>
      <c r="BG385" s="832"/>
    </row>
    <row r="386" ht="15.75" customHeight="1">
      <c r="A386" s="832"/>
      <c r="B386" s="833"/>
      <c r="C386" s="833"/>
      <c r="D386" s="834"/>
      <c r="E386" s="835"/>
      <c r="F386" s="836"/>
      <c r="G386" s="837"/>
      <c r="H386" s="838"/>
      <c r="I386" s="836"/>
      <c r="J386" s="839"/>
      <c r="K386" s="840"/>
      <c r="L386" s="841"/>
      <c r="M386" s="841"/>
      <c r="N386" s="842"/>
      <c r="O386" s="832"/>
      <c r="P386" s="843"/>
      <c r="Q386" s="832"/>
      <c r="R386" s="843"/>
      <c r="S386" s="843"/>
      <c r="T386" s="843"/>
      <c r="U386" s="832"/>
      <c r="V386" s="843"/>
      <c r="W386" s="832"/>
      <c r="X386" s="832"/>
      <c r="Y386" s="832"/>
      <c r="Z386" s="832"/>
      <c r="AA386" s="832"/>
      <c r="AB386" s="832"/>
      <c r="AC386" s="832"/>
      <c r="AD386" s="844"/>
      <c r="AE386" s="843"/>
      <c r="AF386" s="843"/>
      <c r="AG386" s="844"/>
      <c r="AH386" s="844"/>
      <c r="AI386" s="843"/>
      <c r="AJ386" s="834"/>
      <c r="AK386" s="832"/>
      <c r="AL386" s="832"/>
      <c r="AM386" s="832"/>
      <c r="AN386" s="832"/>
      <c r="AO386" s="832"/>
      <c r="AP386" s="832"/>
      <c r="AQ386" s="832"/>
      <c r="AR386" s="832"/>
      <c r="AS386" s="832"/>
      <c r="AT386" s="832"/>
      <c r="AU386" s="832"/>
      <c r="AV386" s="832"/>
      <c r="AW386" s="832"/>
      <c r="AX386" s="832"/>
      <c r="AY386" s="832"/>
      <c r="AZ386" s="832"/>
      <c r="BA386" s="832"/>
      <c r="BB386" s="832"/>
      <c r="BC386" s="832"/>
      <c r="BD386" s="832"/>
      <c r="BE386" s="832"/>
      <c r="BF386" s="832"/>
      <c r="BG386" s="832"/>
    </row>
    <row r="387" ht="15.75" customHeight="1">
      <c r="A387" s="832"/>
      <c r="B387" s="833"/>
      <c r="C387" s="833"/>
      <c r="D387" s="834"/>
      <c r="E387" s="835"/>
      <c r="F387" s="836"/>
      <c r="G387" s="837"/>
      <c r="H387" s="838"/>
      <c r="I387" s="836"/>
      <c r="J387" s="839"/>
      <c r="K387" s="840"/>
      <c r="L387" s="841"/>
      <c r="M387" s="841"/>
      <c r="N387" s="842"/>
      <c r="O387" s="832"/>
      <c r="P387" s="843"/>
      <c r="Q387" s="832"/>
      <c r="R387" s="843"/>
      <c r="S387" s="843"/>
      <c r="T387" s="843"/>
      <c r="U387" s="832"/>
      <c r="V387" s="843"/>
      <c r="W387" s="832"/>
      <c r="X387" s="832"/>
      <c r="Y387" s="832"/>
      <c r="Z387" s="832"/>
      <c r="AA387" s="832"/>
      <c r="AB387" s="832"/>
      <c r="AC387" s="832"/>
      <c r="AD387" s="844"/>
      <c r="AE387" s="843"/>
      <c r="AF387" s="843"/>
      <c r="AG387" s="844"/>
      <c r="AH387" s="844"/>
      <c r="AI387" s="843"/>
      <c r="AJ387" s="834"/>
      <c r="AK387" s="832"/>
      <c r="AL387" s="832"/>
      <c r="AM387" s="832"/>
      <c r="AN387" s="832"/>
      <c r="AO387" s="832"/>
      <c r="AP387" s="832"/>
      <c r="AQ387" s="832"/>
      <c r="AR387" s="832"/>
      <c r="AS387" s="832"/>
      <c r="AT387" s="832"/>
      <c r="AU387" s="832"/>
      <c r="AV387" s="832"/>
      <c r="AW387" s="832"/>
      <c r="AX387" s="832"/>
      <c r="AY387" s="832"/>
      <c r="AZ387" s="832"/>
      <c r="BA387" s="832"/>
      <c r="BB387" s="832"/>
      <c r="BC387" s="832"/>
      <c r="BD387" s="832"/>
      <c r="BE387" s="832"/>
      <c r="BF387" s="832"/>
      <c r="BG387" s="832"/>
    </row>
    <row r="388" ht="15.75" customHeight="1">
      <c r="A388" s="832"/>
      <c r="B388" s="833"/>
      <c r="C388" s="833"/>
      <c r="D388" s="834"/>
      <c r="E388" s="835"/>
      <c r="F388" s="836"/>
      <c r="G388" s="837"/>
      <c r="H388" s="838"/>
      <c r="I388" s="836"/>
      <c r="J388" s="839"/>
      <c r="K388" s="840"/>
      <c r="L388" s="841"/>
      <c r="M388" s="841"/>
      <c r="N388" s="842"/>
      <c r="O388" s="832"/>
      <c r="P388" s="843"/>
      <c r="Q388" s="832"/>
      <c r="R388" s="843"/>
      <c r="S388" s="843"/>
      <c r="T388" s="843"/>
      <c r="U388" s="832"/>
      <c r="V388" s="843"/>
      <c r="W388" s="832"/>
      <c r="X388" s="832"/>
      <c r="Y388" s="832"/>
      <c r="Z388" s="832"/>
      <c r="AA388" s="832"/>
      <c r="AB388" s="832"/>
      <c r="AC388" s="832"/>
      <c r="AD388" s="844"/>
      <c r="AE388" s="843"/>
      <c r="AF388" s="843"/>
      <c r="AG388" s="844"/>
      <c r="AH388" s="844"/>
      <c r="AI388" s="843"/>
      <c r="AJ388" s="834"/>
      <c r="AK388" s="832"/>
      <c r="AL388" s="832"/>
      <c r="AM388" s="832"/>
      <c r="AN388" s="832"/>
      <c r="AO388" s="832"/>
      <c r="AP388" s="832"/>
      <c r="AQ388" s="832"/>
      <c r="AR388" s="832"/>
      <c r="AS388" s="832"/>
      <c r="AT388" s="832"/>
      <c r="AU388" s="832"/>
      <c r="AV388" s="832"/>
      <c r="AW388" s="832"/>
      <c r="AX388" s="832"/>
      <c r="AY388" s="832"/>
      <c r="AZ388" s="832"/>
      <c r="BA388" s="832"/>
      <c r="BB388" s="832"/>
      <c r="BC388" s="832"/>
      <c r="BD388" s="832"/>
      <c r="BE388" s="832"/>
      <c r="BF388" s="832"/>
      <c r="BG388" s="832"/>
    </row>
    <row r="389" ht="15.75" customHeight="1">
      <c r="A389" s="832"/>
      <c r="B389" s="833"/>
      <c r="C389" s="833"/>
      <c r="D389" s="834"/>
      <c r="E389" s="835"/>
      <c r="F389" s="836"/>
      <c r="G389" s="837"/>
      <c r="H389" s="838"/>
      <c r="I389" s="836"/>
      <c r="J389" s="839"/>
      <c r="K389" s="840"/>
      <c r="L389" s="841"/>
      <c r="M389" s="841"/>
      <c r="N389" s="842"/>
      <c r="O389" s="832"/>
      <c r="P389" s="843"/>
      <c r="Q389" s="832"/>
      <c r="R389" s="843"/>
      <c r="S389" s="843"/>
      <c r="T389" s="843"/>
      <c r="U389" s="832"/>
      <c r="V389" s="843"/>
      <c r="W389" s="832"/>
      <c r="X389" s="832"/>
      <c r="Y389" s="832"/>
      <c r="Z389" s="832"/>
      <c r="AA389" s="832"/>
      <c r="AB389" s="832"/>
      <c r="AC389" s="832"/>
      <c r="AD389" s="844"/>
      <c r="AE389" s="843"/>
      <c r="AF389" s="843"/>
      <c r="AG389" s="844"/>
      <c r="AH389" s="844"/>
      <c r="AI389" s="843"/>
      <c r="AJ389" s="834"/>
      <c r="AK389" s="832"/>
      <c r="AL389" s="832"/>
      <c r="AM389" s="832"/>
      <c r="AN389" s="832"/>
      <c r="AO389" s="832"/>
      <c r="AP389" s="832"/>
      <c r="AQ389" s="832"/>
      <c r="AR389" s="832"/>
      <c r="AS389" s="832"/>
      <c r="AT389" s="832"/>
      <c r="AU389" s="832"/>
      <c r="AV389" s="832"/>
      <c r="AW389" s="832"/>
      <c r="AX389" s="832"/>
      <c r="AY389" s="832"/>
      <c r="AZ389" s="832"/>
      <c r="BA389" s="832"/>
      <c r="BB389" s="832"/>
      <c r="BC389" s="832"/>
      <c r="BD389" s="832"/>
      <c r="BE389" s="832"/>
      <c r="BF389" s="832"/>
      <c r="BG389" s="832"/>
    </row>
    <row r="390" ht="15.75" customHeight="1">
      <c r="A390" s="832"/>
      <c r="B390" s="833"/>
      <c r="C390" s="833"/>
      <c r="D390" s="834"/>
      <c r="E390" s="835"/>
      <c r="F390" s="836"/>
      <c r="G390" s="837"/>
      <c r="H390" s="838"/>
      <c r="I390" s="836"/>
      <c r="J390" s="839"/>
      <c r="K390" s="840"/>
      <c r="L390" s="841"/>
      <c r="M390" s="841"/>
      <c r="N390" s="842"/>
      <c r="O390" s="832"/>
      <c r="P390" s="843"/>
      <c r="Q390" s="832"/>
      <c r="R390" s="843"/>
      <c r="S390" s="843"/>
      <c r="T390" s="843"/>
      <c r="U390" s="832"/>
      <c r="V390" s="843"/>
      <c r="W390" s="832"/>
      <c r="X390" s="832"/>
      <c r="Y390" s="832"/>
      <c r="Z390" s="832"/>
      <c r="AA390" s="832"/>
      <c r="AB390" s="832"/>
      <c r="AC390" s="832"/>
      <c r="AD390" s="844"/>
      <c r="AE390" s="843"/>
      <c r="AF390" s="843"/>
      <c r="AG390" s="844"/>
      <c r="AH390" s="844"/>
      <c r="AI390" s="843"/>
      <c r="AJ390" s="834"/>
      <c r="AK390" s="832"/>
      <c r="AL390" s="832"/>
      <c r="AM390" s="832"/>
      <c r="AN390" s="832"/>
      <c r="AO390" s="832"/>
      <c r="AP390" s="832"/>
      <c r="AQ390" s="832"/>
      <c r="AR390" s="832"/>
      <c r="AS390" s="832"/>
      <c r="AT390" s="832"/>
      <c r="AU390" s="832"/>
      <c r="AV390" s="832"/>
      <c r="AW390" s="832"/>
      <c r="AX390" s="832"/>
      <c r="AY390" s="832"/>
      <c r="AZ390" s="832"/>
      <c r="BA390" s="832"/>
      <c r="BB390" s="832"/>
      <c r="BC390" s="832"/>
      <c r="BD390" s="832"/>
      <c r="BE390" s="832"/>
      <c r="BF390" s="832"/>
      <c r="BG390" s="832"/>
    </row>
    <row r="391" ht="15.75" customHeight="1">
      <c r="A391" s="832"/>
      <c r="B391" s="833"/>
      <c r="C391" s="833"/>
      <c r="D391" s="834"/>
      <c r="E391" s="835"/>
      <c r="F391" s="836"/>
      <c r="G391" s="837"/>
      <c r="H391" s="838"/>
      <c r="I391" s="836"/>
      <c r="J391" s="839"/>
      <c r="K391" s="840"/>
      <c r="L391" s="841"/>
      <c r="M391" s="841"/>
      <c r="N391" s="842"/>
      <c r="O391" s="832"/>
      <c r="P391" s="843"/>
      <c r="Q391" s="832"/>
      <c r="R391" s="843"/>
      <c r="S391" s="843"/>
      <c r="T391" s="843"/>
      <c r="U391" s="832"/>
      <c r="V391" s="843"/>
      <c r="W391" s="832"/>
      <c r="X391" s="832"/>
      <c r="Y391" s="832"/>
      <c r="Z391" s="832"/>
      <c r="AA391" s="832"/>
      <c r="AB391" s="832"/>
      <c r="AC391" s="832"/>
      <c r="AD391" s="844"/>
      <c r="AE391" s="843"/>
      <c r="AF391" s="843"/>
      <c r="AG391" s="844"/>
      <c r="AH391" s="844"/>
      <c r="AI391" s="843"/>
      <c r="AJ391" s="834"/>
      <c r="AK391" s="832"/>
      <c r="AL391" s="832"/>
      <c r="AM391" s="832"/>
      <c r="AN391" s="832"/>
      <c r="AO391" s="832"/>
      <c r="AP391" s="832"/>
      <c r="AQ391" s="832"/>
      <c r="AR391" s="832"/>
      <c r="AS391" s="832"/>
      <c r="AT391" s="832"/>
      <c r="AU391" s="832"/>
      <c r="AV391" s="832"/>
      <c r="AW391" s="832"/>
      <c r="AX391" s="832"/>
      <c r="AY391" s="832"/>
      <c r="AZ391" s="832"/>
      <c r="BA391" s="832"/>
      <c r="BB391" s="832"/>
      <c r="BC391" s="832"/>
      <c r="BD391" s="832"/>
      <c r="BE391" s="832"/>
      <c r="BF391" s="832"/>
      <c r="BG391" s="832"/>
    </row>
    <row r="392" ht="15.75" customHeight="1">
      <c r="A392" s="832"/>
      <c r="B392" s="833"/>
      <c r="C392" s="833"/>
      <c r="D392" s="834"/>
      <c r="E392" s="835"/>
      <c r="F392" s="836"/>
      <c r="G392" s="837"/>
      <c r="H392" s="838"/>
      <c r="I392" s="836"/>
      <c r="J392" s="839"/>
      <c r="K392" s="840"/>
      <c r="L392" s="841"/>
      <c r="M392" s="841"/>
      <c r="N392" s="842"/>
      <c r="O392" s="832"/>
      <c r="P392" s="843"/>
      <c r="Q392" s="832"/>
      <c r="R392" s="843"/>
      <c r="S392" s="843"/>
      <c r="T392" s="843"/>
      <c r="U392" s="832"/>
      <c r="V392" s="843"/>
      <c r="W392" s="832"/>
      <c r="X392" s="832"/>
      <c r="Y392" s="832"/>
      <c r="Z392" s="832"/>
      <c r="AA392" s="832"/>
      <c r="AB392" s="832"/>
      <c r="AC392" s="832"/>
      <c r="AD392" s="844"/>
      <c r="AE392" s="843"/>
      <c r="AF392" s="843"/>
      <c r="AG392" s="844"/>
      <c r="AH392" s="844"/>
      <c r="AI392" s="843"/>
      <c r="AJ392" s="834"/>
      <c r="AK392" s="832"/>
      <c r="AL392" s="832"/>
      <c r="AM392" s="832"/>
      <c r="AN392" s="832"/>
      <c r="AO392" s="832"/>
      <c r="AP392" s="832"/>
      <c r="AQ392" s="832"/>
      <c r="AR392" s="832"/>
      <c r="AS392" s="832"/>
      <c r="AT392" s="832"/>
      <c r="AU392" s="832"/>
      <c r="AV392" s="832"/>
      <c r="AW392" s="832"/>
      <c r="AX392" s="832"/>
      <c r="AY392" s="832"/>
      <c r="AZ392" s="832"/>
      <c r="BA392" s="832"/>
      <c r="BB392" s="832"/>
      <c r="BC392" s="832"/>
      <c r="BD392" s="832"/>
      <c r="BE392" s="832"/>
      <c r="BF392" s="832"/>
      <c r="BG392" s="832"/>
    </row>
    <row r="393" ht="15.75" customHeight="1">
      <c r="A393" s="832"/>
      <c r="B393" s="833"/>
      <c r="C393" s="833"/>
      <c r="D393" s="834"/>
      <c r="E393" s="835"/>
      <c r="F393" s="836"/>
      <c r="G393" s="837"/>
      <c r="H393" s="838"/>
      <c r="I393" s="836"/>
      <c r="J393" s="839"/>
      <c r="K393" s="840"/>
      <c r="L393" s="841"/>
      <c r="M393" s="841"/>
      <c r="N393" s="842"/>
      <c r="O393" s="832"/>
      <c r="P393" s="843"/>
      <c r="Q393" s="832"/>
      <c r="R393" s="843"/>
      <c r="S393" s="843"/>
      <c r="T393" s="843"/>
      <c r="U393" s="832"/>
      <c r="V393" s="843"/>
      <c r="W393" s="832"/>
      <c r="X393" s="832"/>
      <c r="Y393" s="832"/>
      <c r="Z393" s="832"/>
      <c r="AA393" s="832"/>
      <c r="AB393" s="832"/>
      <c r="AC393" s="832"/>
      <c r="AD393" s="844"/>
      <c r="AE393" s="843"/>
      <c r="AF393" s="843"/>
      <c r="AG393" s="844"/>
      <c r="AH393" s="844"/>
      <c r="AI393" s="843"/>
      <c r="AJ393" s="834"/>
      <c r="AK393" s="832"/>
      <c r="AL393" s="832"/>
      <c r="AM393" s="832"/>
      <c r="AN393" s="832"/>
      <c r="AO393" s="832"/>
      <c r="AP393" s="832"/>
      <c r="AQ393" s="832"/>
      <c r="AR393" s="832"/>
      <c r="AS393" s="832"/>
      <c r="AT393" s="832"/>
      <c r="AU393" s="832"/>
      <c r="AV393" s="832"/>
      <c r="AW393" s="832"/>
      <c r="AX393" s="832"/>
      <c r="AY393" s="832"/>
      <c r="AZ393" s="832"/>
      <c r="BA393" s="832"/>
      <c r="BB393" s="832"/>
      <c r="BC393" s="832"/>
      <c r="BD393" s="832"/>
      <c r="BE393" s="832"/>
      <c r="BF393" s="832"/>
      <c r="BG393" s="832"/>
    </row>
    <row r="394" ht="15.75" customHeight="1">
      <c r="A394" s="832"/>
      <c r="B394" s="833"/>
      <c r="C394" s="833"/>
      <c r="D394" s="834"/>
      <c r="E394" s="835"/>
      <c r="F394" s="836"/>
      <c r="G394" s="837"/>
      <c r="H394" s="838"/>
      <c r="I394" s="836"/>
      <c r="J394" s="839"/>
      <c r="K394" s="840"/>
      <c r="L394" s="841"/>
      <c r="M394" s="841"/>
      <c r="N394" s="842"/>
      <c r="O394" s="832"/>
      <c r="P394" s="843"/>
      <c r="Q394" s="832"/>
      <c r="R394" s="843"/>
      <c r="S394" s="843"/>
      <c r="T394" s="843"/>
      <c r="U394" s="832"/>
      <c r="V394" s="843"/>
      <c r="W394" s="832"/>
      <c r="X394" s="832"/>
      <c r="Y394" s="832"/>
      <c r="Z394" s="832"/>
      <c r="AA394" s="832"/>
      <c r="AB394" s="832"/>
      <c r="AC394" s="832"/>
      <c r="AD394" s="844"/>
      <c r="AE394" s="843"/>
      <c r="AF394" s="843"/>
      <c r="AG394" s="844"/>
      <c r="AH394" s="844"/>
      <c r="AI394" s="843"/>
      <c r="AJ394" s="834"/>
      <c r="AK394" s="832"/>
      <c r="AL394" s="832"/>
      <c r="AM394" s="832"/>
      <c r="AN394" s="832"/>
      <c r="AO394" s="832"/>
      <c r="AP394" s="832"/>
      <c r="AQ394" s="832"/>
      <c r="AR394" s="832"/>
      <c r="AS394" s="832"/>
      <c r="AT394" s="832"/>
      <c r="AU394" s="832"/>
      <c r="AV394" s="832"/>
      <c r="AW394" s="832"/>
      <c r="AX394" s="832"/>
      <c r="AY394" s="832"/>
      <c r="AZ394" s="832"/>
      <c r="BA394" s="832"/>
      <c r="BB394" s="832"/>
      <c r="BC394" s="832"/>
      <c r="BD394" s="832"/>
      <c r="BE394" s="832"/>
      <c r="BF394" s="832"/>
      <c r="BG394" s="832"/>
    </row>
    <row r="395" ht="15.75" customHeight="1">
      <c r="A395" s="832"/>
      <c r="B395" s="833"/>
      <c r="C395" s="833"/>
      <c r="D395" s="834"/>
      <c r="E395" s="835"/>
      <c r="F395" s="836"/>
      <c r="G395" s="837"/>
      <c r="H395" s="838"/>
      <c r="I395" s="836"/>
      <c r="J395" s="839"/>
      <c r="K395" s="840"/>
      <c r="L395" s="841"/>
      <c r="M395" s="841"/>
      <c r="N395" s="842"/>
      <c r="O395" s="832"/>
      <c r="P395" s="843"/>
      <c r="Q395" s="832"/>
      <c r="R395" s="843"/>
      <c r="S395" s="843"/>
      <c r="T395" s="843"/>
      <c r="U395" s="832"/>
      <c r="V395" s="843"/>
      <c r="W395" s="832"/>
      <c r="X395" s="832"/>
      <c r="Y395" s="832"/>
      <c r="Z395" s="832"/>
      <c r="AA395" s="832"/>
      <c r="AB395" s="832"/>
      <c r="AC395" s="832"/>
      <c r="AD395" s="844"/>
      <c r="AE395" s="843"/>
      <c r="AF395" s="843"/>
      <c r="AG395" s="844"/>
      <c r="AH395" s="844"/>
      <c r="AI395" s="843"/>
      <c r="AJ395" s="834"/>
      <c r="AK395" s="832"/>
      <c r="AL395" s="832"/>
      <c r="AM395" s="832"/>
      <c r="AN395" s="832"/>
      <c r="AO395" s="832"/>
      <c r="AP395" s="832"/>
      <c r="AQ395" s="832"/>
      <c r="AR395" s="832"/>
      <c r="AS395" s="832"/>
      <c r="AT395" s="832"/>
      <c r="AU395" s="832"/>
      <c r="AV395" s="832"/>
      <c r="AW395" s="832"/>
      <c r="AX395" s="832"/>
      <c r="AY395" s="832"/>
      <c r="AZ395" s="832"/>
      <c r="BA395" s="832"/>
      <c r="BB395" s="832"/>
      <c r="BC395" s="832"/>
      <c r="BD395" s="832"/>
      <c r="BE395" s="832"/>
      <c r="BF395" s="832"/>
      <c r="BG395" s="832"/>
    </row>
    <row r="396" ht="15.75" customHeight="1">
      <c r="A396" s="832"/>
      <c r="B396" s="833"/>
      <c r="C396" s="833"/>
      <c r="D396" s="834"/>
      <c r="E396" s="835"/>
      <c r="F396" s="836"/>
      <c r="G396" s="837"/>
      <c r="H396" s="838"/>
      <c r="I396" s="836"/>
      <c r="J396" s="839"/>
      <c r="K396" s="840"/>
      <c r="L396" s="841"/>
      <c r="M396" s="841"/>
      <c r="N396" s="842"/>
      <c r="O396" s="832"/>
      <c r="P396" s="843"/>
      <c r="Q396" s="832"/>
      <c r="R396" s="843"/>
      <c r="S396" s="843"/>
      <c r="T396" s="843"/>
      <c r="U396" s="832"/>
      <c r="V396" s="843"/>
      <c r="W396" s="832"/>
      <c r="X396" s="832"/>
      <c r="Y396" s="832"/>
      <c r="Z396" s="832"/>
      <c r="AA396" s="832"/>
      <c r="AB396" s="832"/>
      <c r="AC396" s="832"/>
      <c r="AD396" s="844"/>
      <c r="AE396" s="843"/>
      <c r="AF396" s="843"/>
      <c r="AG396" s="844"/>
      <c r="AH396" s="844"/>
      <c r="AI396" s="843"/>
      <c r="AJ396" s="834"/>
      <c r="AK396" s="832"/>
      <c r="AL396" s="832"/>
      <c r="AM396" s="832"/>
      <c r="AN396" s="832"/>
      <c r="AO396" s="832"/>
      <c r="AP396" s="832"/>
      <c r="AQ396" s="832"/>
      <c r="AR396" s="832"/>
      <c r="AS396" s="832"/>
      <c r="AT396" s="832"/>
      <c r="AU396" s="832"/>
      <c r="AV396" s="832"/>
      <c r="AW396" s="832"/>
      <c r="AX396" s="832"/>
      <c r="AY396" s="832"/>
      <c r="AZ396" s="832"/>
      <c r="BA396" s="832"/>
      <c r="BB396" s="832"/>
      <c r="BC396" s="832"/>
      <c r="BD396" s="832"/>
      <c r="BE396" s="832"/>
      <c r="BF396" s="832"/>
      <c r="BG396" s="832"/>
    </row>
    <row r="397" ht="15.75" customHeight="1">
      <c r="A397" s="832"/>
      <c r="B397" s="833"/>
      <c r="C397" s="833"/>
      <c r="D397" s="834"/>
      <c r="E397" s="835"/>
      <c r="F397" s="836"/>
      <c r="G397" s="837"/>
      <c r="H397" s="838"/>
      <c r="I397" s="836"/>
      <c r="J397" s="839"/>
      <c r="K397" s="840"/>
      <c r="L397" s="841"/>
      <c r="M397" s="841"/>
      <c r="N397" s="842"/>
      <c r="O397" s="832"/>
      <c r="P397" s="843"/>
      <c r="Q397" s="832"/>
      <c r="R397" s="843"/>
      <c r="S397" s="843"/>
      <c r="T397" s="843"/>
      <c r="U397" s="832"/>
      <c r="V397" s="843"/>
      <c r="W397" s="832"/>
      <c r="X397" s="832"/>
      <c r="Y397" s="832"/>
      <c r="Z397" s="832"/>
      <c r="AA397" s="832"/>
      <c r="AB397" s="832"/>
      <c r="AC397" s="832"/>
      <c r="AD397" s="844"/>
      <c r="AE397" s="843"/>
      <c r="AF397" s="843"/>
      <c r="AG397" s="844"/>
      <c r="AH397" s="844"/>
      <c r="AI397" s="843"/>
      <c r="AJ397" s="834"/>
      <c r="AK397" s="832"/>
      <c r="AL397" s="832"/>
      <c r="AM397" s="832"/>
      <c r="AN397" s="832"/>
      <c r="AO397" s="832"/>
      <c r="AP397" s="832"/>
      <c r="AQ397" s="832"/>
      <c r="AR397" s="832"/>
      <c r="AS397" s="832"/>
      <c r="AT397" s="832"/>
      <c r="AU397" s="832"/>
      <c r="AV397" s="832"/>
      <c r="AW397" s="832"/>
      <c r="AX397" s="832"/>
      <c r="AY397" s="832"/>
      <c r="AZ397" s="832"/>
      <c r="BA397" s="832"/>
      <c r="BB397" s="832"/>
      <c r="BC397" s="832"/>
      <c r="BD397" s="832"/>
      <c r="BE397" s="832"/>
      <c r="BF397" s="832"/>
      <c r="BG397" s="832"/>
    </row>
    <row r="398" ht="15.75" customHeight="1">
      <c r="A398" s="832"/>
      <c r="B398" s="833"/>
      <c r="C398" s="833"/>
      <c r="D398" s="834"/>
      <c r="E398" s="835"/>
      <c r="F398" s="836"/>
      <c r="G398" s="837"/>
      <c r="H398" s="838"/>
      <c r="I398" s="836"/>
      <c r="J398" s="839"/>
      <c r="K398" s="840"/>
      <c r="L398" s="841"/>
      <c r="M398" s="841"/>
      <c r="N398" s="842"/>
      <c r="O398" s="832"/>
      <c r="P398" s="843"/>
      <c r="Q398" s="832"/>
      <c r="R398" s="843"/>
      <c r="S398" s="843"/>
      <c r="T398" s="843"/>
      <c r="U398" s="832"/>
      <c r="V398" s="843"/>
      <c r="W398" s="832"/>
      <c r="X398" s="832"/>
      <c r="Y398" s="832"/>
      <c r="Z398" s="832"/>
      <c r="AA398" s="832"/>
      <c r="AB398" s="832"/>
      <c r="AC398" s="832"/>
      <c r="AD398" s="844"/>
      <c r="AE398" s="843"/>
      <c r="AF398" s="843"/>
      <c r="AG398" s="844"/>
      <c r="AH398" s="844"/>
      <c r="AI398" s="843"/>
      <c r="AJ398" s="834"/>
      <c r="AK398" s="832"/>
      <c r="AL398" s="832"/>
      <c r="AM398" s="832"/>
      <c r="AN398" s="832"/>
      <c r="AO398" s="832"/>
      <c r="AP398" s="832"/>
      <c r="AQ398" s="832"/>
      <c r="AR398" s="832"/>
      <c r="AS398" s="832"/>
      <c r="AT398" s="832"/>
      <c r="AU398" s="832"/>
      <c r="AV398" s="832"/>
      <c r="AW398" s="832"/>
      <c r="AX398" s="832"/>
      <c r="AY398" s="832"/>
      <c r="AZ398" s="832"/>
      <c r="BA398" s="832"/>
      <c r="BB398" s="832"/>
      <c r="BC398" s="832"/>
      <c r="BD398" s="832"/>
      <c r="BE398" s="832"/>
      <c r="BF398" s="832"/>
      <c r="BG398" s="832"/>
    </row>
    <row r="399" ht="15.75" customHeight="1">
      <c r="A399" s="832"/>
      <c r="B399" s="833"/>
      <c r="C399" s="833"/>
      <c r="D399" s="834"/>
      <c r="E399" s="835"/>
      <c r="F399" s="836"/>
      <c r="G399" s="837"/>
      <c r="H399" s="838"/>
      <c r="I399" s="836"/>
      <c r="J399" s="839"/>
      <c r="K399" s="840"/>
      <c r="L399" s="841"/>
      <c r="M399" s="841"/>
      <c r="N399" s="842"/>
      <c r="O399" s="832"/>
      <c r="P399" s="843"/>
      <c r="Q399" s="832"/>
      <c r="R399" s="843"/>
      <c r="S399" s="843"/>
      <c r="T399" s="843"/>
      <c r="U399" s="832"/>
      <c r="V399" s="843"/>
      <c r="W399" s="832"/>
      <c r="X399" s="832"/>
      <c r="Y399" s="832"/>
      <c r="Z399" s="832"/>
      <c r="AA399" s="832"/>
      <c r="AB399" s="832"/>
      <c r="AC399" s="832"/>
      <c r="AD399" s="844"/>
      <c r="AE399" s="843"/>
      <c r="AF399" s="843"/>
      <c r="AG399" s="844"/>
      <c r="AH399" s="844"/>
      <c r="AI399" s="843"/>
      <c r="AJ399" s="834"/>
      <c r="AK399" s="832"/>
      <c r="AL399" s="832"/>
      <c r="AM399" s="832"/>
      <c r="AN399" s="832"/>
      <c r="AO399" s="832"/>
      <c r="AP399" s="832"/>
      <c r="AQ399" s="832"/>
      <c r="AR399" s="832"/>
      <c r="AS399" s="832"/>
      <c r="AT399" s="832"/>
      <c r="AU399" s="832"/>
      <c r="AV399" s="832"/>
      <c r="AW399" s="832"/>
      <c r="AX399" s="832"/>
      <c r="AY399" s="832"/>
      <c r="AZ399" s="832"/>
      <c r="BA399" s="832"/>
      <c r="BB399" s="832"/>
      <c r="BC399" s="832"/>
      <c r="BD399" s="832"/>
      <c r="BE399" s="832"/>
      <c r="BF399" s="832"/>
      <c r="BG399" s="832"/>
    </row>
    <row r="400" ht="15.75" customHeight="1">
      <c r="A400" s="832"/>
      <c r="B400" s="833"/>
      <c r="C400" s="833"/>
      <c r="D400" s="834"/>
      <c r="E400" s="835"/>
      <c r="F400" s="836"/>
      <c r="G400" s="837"/>
      <c r="H400" s="838"/>
      <c r="I400" s="836"/>
      <c r="J400" s="839"/>
      <c r="K400" s="840"/>
      <c r="L400" s="841"/>
      <c r="M400" s="841"/>
      <c r="N400" s="842"/>
      <c r="O400" s="832"/>
      <c r="P400" s="843"/>
      <c r="Q400" s="832"/>
      <c r="R400" s="843"/>
      <c r="S400" s="843"/>
      <c r="T400" s="843"/>
      <c r="U400" s="832"/>
      <c r="V400" s="843"/>
      <c r="W400" s="832"/>
      <c r="X400" s="832"/>
      <c r="Y400" s="832"/>
      <c r="Z400" s="832"/>
      <c r="AA400" s="832"/>
      <c r="AB400" s="832"/>
      <c r="AC400" s="832"/>
      <c r="AD400" s="844"/>
      <c r="AE400" s="843"/>
      <c r="AF400" s="843"/>
      <c r="AG400" s="844"/>
      <c r="AH400" s="844"/>
      <c r="AI400" s="843"/>
      <c r="AJ400" s="834"/>
      <c r="AK400" s="832"/>
      <c r="AL400" s="832"/>
      <c r="AM400" s="832"/>
      <c r="AN400" s="832"/>
      <c r="AO400" s="832"/>
      <c r="AP400" s="832"/>
      <c r="AQ400" s="832"/>
      <c r="AR400" s="832"/>
      <c r="AS400" s="832"/>
      <c r="AT400" s="832"/>
      <c r="AU400" s="832"/>
      <c r="AV400" s="832"/>
      <c r="AW400" s="832"/>
      <c r="AX400" s="832"/>
      <c r="AY400" s="832"/>
      <c r="AZ400" s="832"/>
      <c r="BA400" s="832"/>
      <c r="BB400" s="832"/>
      <c r="BC400" s="832"/>
      <c r="BD400" s="832"/>
      <c r="BE400" s="832"/>
      <c r="BF400" s="832"/>
      <c r="BG400" s="832"/>
    </row>
    <row r="401" ht="15.75" customHeight="1">
      <c r="A401" s="832"/>
      <c r="B401" s="833"/>
      <c r="C401" s="833"/>
      <c r="D401" s="834"/>
      <c r="E401" s="835"/>
      <c r="F401" s="836"/>
      <c r="G401" s="837"/>
      <c r="H401" s="838"/>
      <c r="I401" s="836"/>
      <c r="J401" s="839"/>
      <c r="K401" s="840"/>
      <c r="L401" s="841"/>
      <c r="M401" s="841"/>
      <c r="N401" s="842"/>
      <c r="O401" s="832"/>
      <c r="P401" s="843"/>
      <c r="Q401" s="832"/>
      <c r="R401" s="843"/>
      <c r="S401" s="843"/>
      <c r="T401" s="843"/>
      <c r="U401" s="832"/>
      <c r="V401" s="843"/>
      <c r="W401" s="832"/>
      <c r="X401" s="832"/>
      <c r="Y401" s="832"/>
      <c r="Z401" s="832"/>
      <c r="AA401" s="832"/>
      <c r="AB401" s="832"/>
      <c r="AC401" s="832"/>
      <c r="AD401" s="844"/>
      <c r="AE401" s="843"/>
      <c r="AF401" s="843"/>
      <c r="AG401" s="844"/>
      <c r="AH401" s="844"/>
      <c r="AI401" s="843"/>
      <c r="AJ401" s="834"/>
      <c r="AK401" s="832"/>
      <c r="AL401" s="832"/>
      <c r="AM401" s="832"/>
      <c r="AN401" s="832"/>
      <c r="AO401" s="832"/>
      <c r="AP401" s="832"/>
      <c r="AQ401" s="832"/>
      <c r="AR401" s="832"/>
      <c r="AS401" s="832"/>
      <c r="AT401" s="832"/>
      <c r="AU401" s="832"/>
      <c r="AV401" s="832"/>
      <c r="AW401" s="832"/>
      <c r="AX401" s="832"/>
      <c r="AY401" s="832"/>
      <c r="AZ401" s="832"/>
      <c r="BA401" s="832"/>
      <c r="BB401" s="832"/>
      <c r="BC401" s="832"/>
      <c r="BD401" s="832"/>
      <c r="BE401" s="832"/>
      <c r="BF401" s="832"/>
      <c r="BG401" s="832"/>
    </row>
    <row r="402" ht="15.75" customHeight="1">
      <c r="A402" s="832"/>
      <c r="B402" s="833"/>
      <c r="C402" s="833"/>
      <c r="D402" s="834"/>
      <c r="E402" s="835"/>
      <c r="F402" s="836"/>
      <c r="G402" s="837"/>
      <c r="H402" s="838"/>
      <c r="I402" s="836"/>
      <c r="J402" s="839"/>
      <c r="K402" s="840"/>
      <c r="L402" s="841"/>
      <c r="M402" s="841"/>
      <c r="N402" s="842"/>
      <c r="O402" s="832"/>
      <c r="P402" s="843"/>
      <c r="Q402" s="832"/>
      <c r="R402" s="843"/>
      <c r="S402" s="843"/>
      <c r="T402" s="843"/>
      <c r="U402" s="832"/>
      <c r="V402" s="843"/>
      <c r="W402" s="832"/>
      <c r="X402" s="832"/>
      <c r="Y402" s="832"/>
      <c r="Z402" s="832"/>
      <c r="AA402" s="832"/>
      <c r="AB402" s="832"/>
      <c r="AC402" s="832"/>
      <c r="AD402" s="844"/>
      <c r="AE402" s="843"/>
      <c r="AF402" s="843"/>
      <c r="AG402" s="844"/>
      <c r="AH402" s="844"/>
      <c r="AI402" s="843"/>
      <c r="AJ402" s="834"/>
      <c r="AK402" s="832"/>
      <c r="AL402" s="832"/>
      <c r="AM402" s="832"/>
      <c r="AN402" s="832"/>
      <c r="AO402" s="832"/>
      <c r="AP402" s="832"/>
      <c r="AQ402" s="832"/>
      <c r="AR402" s="832"/>
      <c r="AS402" s="832"/>
      <c r="AT402" s="832"/>
      <c r="AU402" s="832"/>
      <c r="AV402" s="832"/>
      <c r="AW402" s="832"/>
      <c r="AX402" s="832"/>
      <c r="AY402" s="832"/>
      <c r="AZ402" s="832"/>
      <c r="BA402" s="832"/>
      <c r="BB402" s="832"/>
      <c r="BC402" s="832"/>
      <c r="BD402" s="832"/>
      <c r="BE402" s="832"/>
      <c r="BF402" s="832"/>
      <c r="BG402" s="832"/>
    </row>
    <row r="403" ht="15.75" customHeight="1">
      <c r="A403" s="832"/>
      <c r="B403" s="833"/>
      <c r="C403" s="833"/>
      <c r="D403" s="834"/>
      <c r="E403" s="835"/>
      <c r="F403" s="836"/>
      <c r="G403" s="837"/>
      <c r="H403" s="838"/>
      <c r="I403" s="836"/>
      <c r="J403" s="839"/>
      <c r="K403" s="840"/>
      <c r="L403" s="841"/>
      <c r="M403" s="841"/>
      <c r="N403" s="842"/>
      <c r="O403" s="832"/>
      <c r="P403" s="843"/>
      <c r="Q403" s="832"/>
      <c r="R403" s="843"/>
      <c r="S403" s="843"/>
      <c r="T403" s="843"/>
      <c r="U403" s="832"/>
      <c r="V403" s="843"/>
      <c r="W403" s="832"/>
      <c r="X403" s="832"/>
      <c r="Y403" s="832"/>
      <c r="Z403" s="832"/>
      <c r="AA403" s="832"/>
      <c r="AB403" s="832"/>
      <c r="AC403" s="832"/>
      <c r="AD403" s="844"/>
      <c r="AE403" s="843"/>
      <c r="AF403" s="843"/>
      <c r="AG403" s="844"/>
      <c r="AH403" s="844"/>
      <c r="AI403" s="843"/>
      <c r="AJ403" s="834"/>
      <c r="AK403" s="832"/>
      <c r="AL403" s="832"/>
      <c r="AM403" s="832"/>
      <c r="AN403" s="832"/>
      <c r="AO403" s="832"/>
      <c r="AP403" s="832"/>
      <c r="AQ403" s="832"/>
      <c r="AR403" s="832"/>
      <c r="AS403" s="832"/>
      <c r="AT403" s="832"/>
      <c r="AU403" s="832"/>
      <c r="AV403" s="832"/>
      <c r="AW403" s="832"/>
      <c r="AX403" s="832"/>
      <c r="AY403" s="832"/>
      <c r="AZ403" s="832"/>
      <c r="BA403" s="832"/>
      <c r="BB403" s="832"/>
      <c r="BC403" s="832"/>
      <c r="BD403" s="832"/>
      <c r="BE403" s="832"/>
      <c r="BF403" s="832"/>
      <c r="BG403" s="832"/>
    </row>
    <row r="404" ht="15.75" customHeight="1">
      <c r="A404" s="832"/>
      <c r="B404" s="833"/>
      <c r="C404" s="833"/>
      <c r="D404" s="834"/>
      <c r="E404" s="835"/>
      <c r="F404" s="836"/>
      <c r="G404" s="837"/>
      <c r="H404" s="838"/>
      <c r="I404" s="836"/>
      <c r="J404" s="839"/>
      <c r="K404" s="840"/>
      <c r="L404" s="841"/>
      <c r="M404" s="841"/>
      <c r="N404" s="842"/>
      <c r="O404" s="832"/>
      <c r="P404" s="843"/>
      <c r="Q404" s="832"/>
      <c r="R404" s="843"/>
      <c r="S404" s="843"/>
      <c r="T404" s="843"/>
      <c r="U404" s="832"/>
      <c r="V404" s="843"/>
      <c r="W404" s="832"/>
      <c r="X404" s="832"/>
      <c r="Y404" s="832"/>
      <c r="Z404" s="832"/>
      <c r="AA404" s="832"/>
      <c r="AB404" s="832"/>
      <c r="AC404" s="832"/>
      <c r="AD404" s="844"/>
      <c r="AE404" s="843"/>
      <c r="AF404" s="843"/>
      <c r="AG404" s="844"/>
      <c r="AH404" s="844"/>
      <c r="AI404" s="843"/>
      <c r="AJ404" s="834"/>
      <c r="AK404" s="832"/>
      <c r="AL404" s="832"/>
      <c r="AM404" s="832"/>
      <c r="AN404" s="832"/>
      <c r="AO404" s="832"/>
      <c r="AP404" s="832"/>
      <c r="AQ404" s="832"/>
      <c r="AR404" s="832"/>
      <c r="AS404" s="832"/>
      <c r="AT404" s="832"/>
      <c r="AU404" s="832"/>
      <c r="AV404" s="832"/>
      <c r="AW404" s="832"/>
      <c r="AX404" s="832"/>
      <c r="AY404" s="832"/>
      <c r="AZ404" s="832"/>
      <c r="BA404" s="832"/>
      <c r="BB404" s="832"/>
      <c r="BC404" s="832"/>
      <c r="BD404" s="832"/>
      <c r="BE404" s="832"/>
      <c r="BF404" s="832"/>
      <c r="BG404" s="832"/>
    </row>
    <row r="405" ht="15.75" customHeight="1">
      <c r="A405" s="832"/>
      <c r="B405" s="833"/>
      <c r="C405" s="833"/>
      <c r="D405" s="834"/>
      <c r="E405" s="835"/>
      <c r="F405" s="836"/>
      <c r="G405" s="837"/>
      <c r="H405" s="838"/>
      <c r="I405" s="836"/>
      <c r="J405" s="839"/>
      <c r="K405" s="840"/>
      <c r="L405" s="841"/>
      <c r="M405" s="841"/>
      <c r="N405" s="842"/>
      <c r="O405" s="832"/>
      <c r="P405" s="843"/>
      <c r="Q405" s="832"/>
      <c r="R405" s="843"/>
      <c r="S405" s="843"/>
      <c r="T405" s="843"/>
      <c r="U405" s="832"/>
      <c r="V405" s="843"/>
      <c r="W405" s="832"/>
      <c r="X405" s="832"/>
      <c r="Y405" s="832"/>
      <c r="Z405" s="832"/>
      <c r="AA405" s="832"/>
      <c r="AB405" s="832"/>
      <c r="AC405" s="832"/>
      <c r="AD405" s="844"/>
      <c r="AE405" s="843"/>
      <c r="AF405" s="843"/>
      <c r="AG405" s="844"/>
      <c r="AH405" s="844"/>
      <c r="AI405" s="843"/>
      <c r="AJ405" s="834"/>
      <c r="AK405" s="832"/>
      <c r="AL405" s="832"/>
      <c r="AM405" s="832"/>
      <c r="AN405" s="832"/>
      <c r="AO405" s="832"/>
      <c r="AP405" s="832"/>
      <c r="AQ405" s="832"/>
      <c r="AR405" s="832"/>
      <c r="AS405" s="832"/>
      <c r="AT405" s="832"/>
      <c r="AU405" s="832"/>
      <c r="AV405" s="832"/>
      <c r="AW405" s="832"/>
      <c r="AX405" s="832"/>
      <c r="AY405" s="832"/>
      <c r="AZ405" s="832"/>
      <c r="BA405" s="832"/>
      <c r="BB405" s="832"/>
      <c r="BC405" s="832"/>
      <c r="BD405" s="832"/>
      <c r="BE405" s="832"/>
      <c r="BF405" s="832"/>
      <c r="BG405" s="832"/>
    </row>
    <row r="406" ht="15.75" customHeight="1">
      <c r="A406" s="832"/>
      <c r="B406" s="833"/>
      <c r="C406" s="833"/>
      <c r="D406" s="834"/>
      <c r="E406" s="835"/>
      <c r="F406" s="836"/>
      <c r="G406" s="837"/>
      <c r="H406" s="838"/>
      <c r="I406" s="836"/>
      <c r="J406" s="839"/>
      <c r="K406" s="840"/>
      <c r="L406" s="841"/>
      <c r="M406" s="841"/>
      <c r="N406" s="842"/>
      <c r="O406" s="832"/>
      <c r="P406" s="843"/>
      <c r="Q406" s="832"/>
      <c r="R406" s="843"/>
      <c r="S406" s="843"/>
      <c r="T406" s="843"/>
      <c r="U406" s="832"/>
      <c r="V406" s="843"/>
      <c r="W406" s="832"/>
      <c r="X406" s="832"/>
      <c r="Y406" s="832"/>
      <c r="Z406" s="832"/>
      <c r="AA406" s="832"/>
      <c r="AB406" s="832"/>
      <c r="AC406" s="832"/>
      <c r="AD406" s="844"/>
      <c r="AE406" s="843"/>
      <c r="AF406" s="843"/>
      <c r="AG406" s="844"/>
      <c r="AH406" s="844"/>
      <c r="AI406" s="843"/>
      <c r="AJ406" s="834"/>
      <c r="AK406" s="832"/>
      <c r="AL406" s="832"/>
      <c r="AM406" s="832"/>
      <c r="AN406" s="832"/>
      <c r="AO406" s="832"/>
      <c r="AP406" s="832"/>
      <c r="AQ406" s="832"/>
      <c r="AR406" s="832"/>
      <c r="AS406" s="832"/>
      <c r="AT406" s="832"/>
      <c r="AU406" s="832"/>
      <c r="AV406" s="832"/>
      <c r="AW406" s="832"/>
      <c r="AX406" s="832"/>
      <c r="AY406" s="832"/>
      <c r="AZ406" s="832"/>
      <c r="BA406" s="832"/>
      <c r="BB406" s="832"/>
      <c r="BC406" s="832"/>
      <c r="BD406" s="832"/>
      <c r="BE406" s="832"/>
      <c r="BF406" s="832"/>
      <c r="BG406" s="832"/>
    </row>
    <row r="407" ht="15.75" customHeight="1">
      <c r="A407" s="832"/>
      <c r="B407" s="833"/>
      <c r="C407" s="833"/>
      <c r="D407" s="834"/>
      <c r="E407" s="835"/>
      <c r="F407" s="836"/>
      <c r="G407" s="837"/>
      <c r="H407" s="838"/>
      <c r="I407" s="836"/>
      <c r="J407" s="839"/>
      <c r="K407" s="840"/>
      <c r="L407" s="841"/>
      <c r="M407" s="841"/>
      <c r="N407" s="842"/>
      <c r="O407" s="832"/>
      <c r="P407" s="843"/>
      <c r="Q407" s="832"/>
      <c r="R407" s="843"/>
      <c r="S407" s="843"/>
      <c r="T407" s="843"/>
      <c r="U407" s="832"/>
      <c r="V407" s="843"/>
      <c r="W407" s="832"/>
      <c r="X407" s="832"/>
      <c r="Y407" s="832"/>
      <c r="Z407" s="832"/>
      <c r="AA407" s="832"/>
      <c r="AB407" s="832"/>
      <c r="AC407" s="832"/>
      <c r="AD407" s="844"/>
      <c r="AE407" s="843"/>
      <c r="AF407" s="843"/>
      <c r="AG407" s="844"/>
      <c r="AH407" s="844"/>
      <c r="AI407" s="843"/>
      <c r="AJ407" s="834"/>
      <c r="AK407" s="832"/>
      <c r="AL407" s="832"/>
      <c r="AM407" s="832"/>
      <c r="AN407" s="832"/>
      <c r="AO407" s="832"/>
      <c r="AP407" s="832"/>
      <c r="AQ407" s="832"/>
      <c r="AR407" s="832"/>
      <c r="AS407" s="832"/>
      <c r="AT407" s="832"/>
      <c r="AU407" s="832"/>
      <c r="AV407" s="832"/>
      <c r="AW407" s="832"/>
      <c r="AX407" s="832"/>
      <c r="AY407" s="832"/>
      <c r="AZ407" s="832"/>
      <c r="BA407" s="832"/>
      <c r="BB407" s="832"/>
      <c r="BC407" s="832"/>
      <c r="BD407" s="832"/>
      <c r="BE407" s="832"/>
      <c r="BF407" s="832"/>
      <c r="BG407" s="832"/>
    </row>
    <row r="408" ht="15.75" customHeight="1">
      <c r="A408" s="832"/>
      <c r="B408" s="833"/>
      <c r="C408" s="833"/>
      <c r="D408" s="834"/>
      <c r="E408" s="835"/>
      <c r="F408" s="836"/>
      <c r="G408" s="837"/>
      <c r="H408" s="838"/>
      <c r="I408" s="836"/>
      <c r="J408" s="839"/>
      <c r="K408" s="840"/>
      <c r="L408" s="841"/>
      <c r="M408" s="841"/>
      <c r="N408" s="842"/>
      <c r="O408" s="832"/>
      <c r="P408" s="843"/>
      <c r="Q408" s="832"/>
      <c r="R408" s="843"/>
      <c r="S408" s="843"/>
      <c r="T408" s="843"/>
      <c r="U408" s="832"/>
      <c r="V408" s="843"/>
      <c r="W408" s="832"/>
      <c r="X408" s="832"/>
      <c r="Y408" s="832"/>
      <c r="Z408" s="832"/>
      <c r="AA408" s="832"/>
      <c r="AB408" s="832"/>
      <c r="AC408" s="832"/>
      <c r="AD408" s="844"/>
      <c r="AE408" s="843"/>
      <c r="AF408" s="843"/>
      <c r="AG408" s="844"/>
      <c r="AH408" s="844"/>
      <c r="AI408" s="843"/>
      <c r="AJ408" s="834"/>
      <c r="AK408" s="832"/>
      <c r="AL408" s="832"/>
      <c r="AM408" s="832"/>
      <c r="AN408" s="832"/>
      <c r="AO408" s="832"/>
      <c r="AP408" s="832"/>
      <c r="AQ408" s="832"/>
      <c r="AR408" s="832"/>
      <c r="AS408" s="832"/>
      <c r="AT408" s="832"/>
      <c r="AU408" s="832"/>
      <c r="AV408" s="832"/>
      <c r="AW408" s="832"/>
      <c r="AX408" s="832"/>
      <c r="AY408" s="832"/>
      <c r="AZ408" s="832"/>
      <c r="BA408" s="832"/>
      <c r="BB408" s="832"/>
      <c r="BC408" s="832"/>
      <c r="BD408" s="832"/>
      <c r="BE408" s="832"/>
      <c r="BF408" s="832"/>
      <c r="BG408" s="832"/>
    </row>
    <row r="409" ht="15.75" customHeight="1">
      <c r="A409" s="832"/>
      <c r="B409" s="833"/>
      <c r="C409" s="833"/>
      <c r="D409" s="834"/>
      <c r="E409" s="835"/>
      <c r="F409" s="836"/>
      <c r="G409" s="837"/>
      <c r="H409" s="838"/>
      <c r="I409" s="836"/>
      <c r="J409" s="839"/>
      <c r="K409" s="840"/>
      <c r="L409" s="841"/>
      <c r="M409" s="841"/>
      <c r="N409" s="842"/>
      <c r="O409" s="832"/>
      <c r="P409" s="843"/>
      <c r="Q409" s="832"/>
      <c r="R409" s="843"/>
      <c r="S409" s="843"/>
      <c r="T409" s="843"/>
      <c r="U409" s="832"/>
      <c r="V409" s="843"/>
      <c r="W409" s="832"/>
      <c r="X409" s="832"/>
      <c r="Y409" s="832"/>
      <c r="Z409" s="832"/>
      <c r="AA409" s="832"/>
      <c r="AB409" s="832"/>
      <c r="AC409" s="832"/>
      <c r="AD409" s="844"/>
      <c r="AE409" s="843"/>
      <c r="AF409" s="843"/>
      <c r="AG409" s="844"/>
      <c r="AH409" s="844"/>
      <c r="AI409" s="843"/>
      <c r="AJ409" s="834"/>
      <c r="AK409" s="832"/>
      <c r="AL409" s="832"/>
      <c r="AM409" s="832"/>
      <c r="AN409" s="832"/>
      <c r="AO409" s="832"/>
      <c r="AP409" s="832"/>
      <c r="AQ409" s="832"/>
      <c r="AR409" s="832"/>
      <c r="AS409" s="832"/>
      <c r="AT409" s="832"/>
      <c r="AU409" s="832"/>
      <c r="AV409" s="832"/>
      <c r="AW409" s="832"/>
      <c r="AX409" s="832"/>
      <c r="AY409" s="832"/>
      <c r="AZ409" s="832"/>
      <c r="BA409" s="832"/>
      <c r="BB409" s="832"/>
      <c r="BC409" s="832"/>
      <c r="BD409" s="832"/>
      <c r="BE409" s="832"/>
      <c r="BF409" s="832"/>
      <c r="BG409" s="832"/>
    </row>
    <row r="410" ht="15.75" customHeight="1">
      <c r="A410" s="832"/>
      <c r="B410" s="833"/>
      <c r="C410" s="833"/>
      <c r="D410" s="834"/>
      <c r="E410" s="835"/>
      <c r="F410" s="836"/>
      <c r="G410" s="837"/>
      <c r="H410" s="838"/>
      <c r="I410" s="836"/>
      <c r="J410" s="839"/>
      <c r="K410" s="840"/>
      <c r="L410" s="841"/>
      <c r="M410" s="841"/>
      <c r="N410" s="842"/>
      <c r="O410" s="832"/>
      <c r="P410" s="843"/>
      <c r="Q410" s="832"/>
      <c r="R410" s="843"/>
      <c r="S410" s="843"/>
      <c r="T410" s="843"/>
      <c r="U410" s="832"/>
      <c r="V410" s="843"/>
      <c r="W410" s="832"/>
      <c r="X410" s="832"/>
      <c r="Y410" s="832"/>
      <c r="Z410" s="832"/>
      <c r="AA410" s="832"/>
      <c r="AB410" s="832"/>
      <c r="AC410" s="832"/>
      <c r="AD410" s="844"/>
      <c r="AE410" s="843"/>
      <c r="AF410" s="843"/>
      <c r="AG410" s="844"/>
      <c r="AH410" s="844"/>
      <c r="AI410" s="843"/>
      <c r="AJ410" s="834"/>
      <c r="AK410" s="832"/>
      <c r="AL410" s="832"/>
      <c r="AM410" s="832"/>
      <c r="AN410" s="832"/>
      <c r="AO410" s="832"/>
      <c r="AP410" s="832"/>
      <c r="AQ410" s="832"/>
      <c r="AR410" s="832"/>
      <c r="AS410" s="832"/>
      <c r="AT410" s="832"/>
      <c r="AU410" s="832"/>
      <c r="AV410" s="832"/>
      <c r="AW410" s="832"/>
      <c r="AX410" s="832"/>
      <c r="AY410" s="832"/>
      <c r="AZ410" s="832"/>
      <c r="BA410" s="832"/>
      <c r="BB410" s="832"/>
      <c r="BC410" s="832"/>
      <c r="BD410" s="832"/>
      <c r="BE410" s="832"/>
      <c r="BF410" s="832"/>
      <c r="BG410" s="832"/>
    </row>
    <row r="411" ht="15.75" customHeight="1">
      <c r="A411" s="832"/>
      <c r="B411" s="833"/>
      <c r="C411" s="833"/>
      <c r="D411" s="834"/>
      <c r="E411" s="835"/>
      <c r="F411" s="836"/>
      <c r="G411" s="837"/>
      <c r="H411" s="838"/>
      <c r="I411" s="836"/>
      <c r="J411" s="839"/>
      <c r="K411" s="840"/>
      <c r="L411" s="841"/>
      <c r="M411" s="841"/>
      <c r="N411" s="842"/>
      <c r="O411" s="832"/>
      <c r="P411" s="843"/>
      <c r="Q411" s="832"/>
      <c r="R411" s="843"/>
      <c r="S411" s="843"/>
      <c r="T411" s="843"/>
      <c r="U411" s="832"/>
      <c r="V411" s="843"/>
      <c r="W411" s="832"/>
      <c r="X411" s="832"/>
      <c r="Y411" s="832"/>
      <c r="Z411" s="832"/>
      <c r="AA411" s="832"/>
      <c r="AB411" s="832"/>
      <c r="AC411" s="832"/>
      <c r="AD411" s="844"/>
      <c r="AE411" s="843"/>
      <c r="AF411" s="843"/>
      <c r="AG411" s="844"/>
      <c r="AH411" s="844"/>
      <c r="AI411" s="843"/>
      <c r="AJ411" s="834"/>
      <c r="AK411" s="832"/>
      <c r="AL411" s="832"/>
      <c r="AM411" s="832"/>
      <c r="AN411" s="832"/>
      <c r="AO411" s="832"/>
      <c r="AP411" s="832"/>
      <c r="AQ411" s="832"/>
      <c r="AR411" s="832"/>
      <c r="AS411" s="832"/>
      <c r="AT411" s="832"/>
      <c r="AU411" s="832"/>
      <c r="AV411" s="832"/>
      <c r="AW411" s="832"/>
      <c r="AX411" s="832"/>
      <c r="AY411" s="832"/>
      <c r="AZ411" s="832"/>
      <c r="BA411" s="832"/>
      <c r="BB411" s="832"/>
      <c r="BC411" s="832"/>
      <c r="BD411" s="832"/>
      <c r="BE411" s="832"/>
      <c r="BF411" s="832"/>
      <c r="BG411" s="832"/>
    </row>
    <row r="412" ht="15.75" customHeight="1">
      <c r="A412" s="832"/>
      <c r="B412" s="833"/>
      <c r="C412" s="833"/>
      <c r="D412" s="834"/>
      <c r="E412" s="835"/>
      <c r="F412" s="836"/>
      <c r="G412" s="837"/>
      <c r="H412" s="838"/>
      <c r="I412" s="836"/>
      <c r="J412" s="839"/>
      <c r="K412" s="840"/>
      <c r="L412" s="841"/>
      <c r="M412" s="841"/>
      <c r="N412" s="842"/>
      <c r="O412" s="832"/>
      <c r="P412" s="843"/>
      <c r="Q412" s="832"/>
      <c r="R412" s="843"/>
      <c r="S412" s="843"/>
      <c r="T412" s="843"/>
      <c r="U412" s="832"/>
      <c r="V412" s="843"/>
      <c r="W412" s="832"/>
      <c r="X412" s="832"/>
      <c r="Y412" s="832"/>
      <c r="Z412" s="832"/>
      <c r="AA412" s="832"/>
      <c r="AB412" s="832"/>
      <c r="AC412" s="832"/>
      <c r="AD412" s="844"/>
      <c r="AE412" s="843"/>
      <c r="AF412" s="843"/>
      <c r="AG412" s="844"/>
      <c r="AH412" s="844"/>
      <c r="AI412" s="843"/>
      <c r="AJ412" s="834"/>
      <c r="AK412" s="832"/>
      <c r="AL412" s="832"/>
      <c r="AM412" s="832"/>
      <c r="AN412" s="832"/>
      <c r="AO412" s="832"/>
      <c r="AP412" s="832"/>
      <c r="AQ412" s="832"/>
      <c r="AR412" s="832"/>
      <c r="AS412" s="832"/>
      <c r="AT412" s="832"/>
      <c r="AU412" s="832"/>
      <c r="AV412" s="832"/>
      <c r="AW412" s="832"/>
      <c r="AX412" s="832"/>
      <c r="AY412" s="832"/>
      <c r="AZ412" s="832"/>
      <c r="BA412" s="832"/>
      <c r="BB412" s="832"/>
      <c r="BC412" s="832"/>
      <c r="BD412" s="832"/>
      <c r="BE412" s="832"/>
      <c r="BF412" s="832"/>
      <c r="BG412" s="832"/>
    </row>
    <row r="413" ht="15.75" customHeight="1">
      <c r="A413" s="832"/>
      <c r="B413" s="833"/>
      <c r="C413" s="833"/>
      <c r="D413" s="834"/>
      <c r="E413" s="835"/>
      <c r="F413" s="836"/>
      <c r="G413" s="837"/>
      <c r="H413" s="838"/>
      <c r="I413" s="836"/>
      <c r="J413" s="839"/>
      <c r="K413" s="840"/>
      <c r="L413" s="841"/>
      <c r="M413" s="841"/>
      <c r="N413" s="842"/>
      <c r="O413" s="832"/>
      <c r="P413" s="843"/>
      <c r="Q413" s="832"/>
      <c r="R413" s="843"/>
      <c r="S413" s="843"/>
      <c r="T413" s="843"/>
      <c r="U413" s="832"/>
      <c r="V413" s="843"/>
      <c r="W413" s="832"/>
      <c r="X413" s="832"/>
      <c r="Y413" s="832"/>
      <c r="Z413" s="832"/>
      <c r="AA413" s="832"/>
      <c r="AB413" s="832"/>
      <c r="AC413" s="832"/>
      <c r="AD413" s="844"/>
      <c r="AE413" s="843"/>
      <c r="AF413" s="843"/>
      <c r="AG413" s="844"/>
      <c r="AH413" s="844"/>
      <c r="AI413" s="843"/>
      <c r="AJ413" s="834"/>
      <c r="AK413" s="832"/>
      <c r="AL413" s="832"/>
      <c r="AM413" s="832"/>
      <c r="AN413" s="832"/>
      <c r="AO413" s="832"/>
      <c r="AP413" s="832"/>
      <c r="AQ413" s="832"/>
      <c r="AR413" s="832"/>
      <c r="AS413" s="832"/>
      <c r="AT413" s="832"/>
      <c r="AU413" s="832"/>
      <c r="AV413" s="832"/>
      <c r="AW413" s="832"/>
      <c r="AX413" s="832"/>
      <c r="AY413" s="832"/>
      <c r="AZ413" s="832"/>
      <c r="BA413" s="832"/>
      <c r="BB413" s="832"/>
      <c r="BC413" s="832"/>
      <c r="BD413" s="832"/>
      <c r="BE413" s="832"/>
      <c r="BF413" s="832"/>
      <c r="BG413" s="832"/>
    </row>
    <row r="414" ht="15.75" customHeight="1">
      <c r="A414" s="832"/>
      <c r="B414" s="833"/>
      <c r="C414" s="833"/>
      <c r="D414" s="834"/>
      <c r="E414" s="835"/>
      <c r="F414" s="836"/>
      <c r="G414" s="837"/>
      <c r="H414" s="838"/>
      <c r="I414" s="836"/>
      <c r="J414" s="839"/>
      <c r="K414" s="840"/>
      <c r="L414" s="841"/>
      <c r="M414" s="841"/>
      <c r="N414" s="842"/>
      <c r="O414" s="832"/>
      <c r="P414" s="843"/>
      <c r="Q414" s="832"/>
      <c r="R414" s="843"/>
      <c r="S414" s="843"/>
      <c r="T414" s="843"/>
      <c r="U414" s="832"/>
      <c r="V414" s="843"/>
      <c r="W414" s="832"/>
      <c r="X414" s="832"/>
      <c r="Y414" s="832"/>
      <c r="Z414" s="832"/>
      <c r="AA414" s="832"/>
      <c r="AB414" s="832"/>
      <c r="AC414" s="832"/>
      <c r="AD414" s="844"/>
      <c r="AE414" s="843"/>
      <c r="AF414" s="843"/>
      <c r="AG414" s="844"/>
      <c r="AH414" s="844"/>
      <c r="AI414" s="843"/>
      <c r="AJ414" s="834"/>
      <c r="AK414" s="832"/>
      <c r="AL414" s="832"/>
      <c r="AM414" s="832"/>
      <c r="AN414" s="832"/>
      <c r="AO414" s="832"/>
      <c r="AP414" s="832"/>
      <c r="AQ414" s="832"/>
      <c r="AR414" s="832"/>
      <c r="AS414" s="832"/>
      <c r="AT414" s="832"/>
      <c r="AU414" s="832"/>
      <c r="AV414" s="832"/>
      <c r="AW414" s="832"/>
      <c r="AX414" s="832"/>
      <c r="AY414" s="832"/>
      <c r="AZ414" s="832"/>
      <c r="BA414" s="832"/>
      <c r="BB414" s="832"/>
      <c r="BC414" s="832"/>
      <c r="BD414" s="832"/>
      <c r="BE414" s="832"/>
      <c r="BF414" s="832"/>
      <c r="BG414" s="832"/>
    </row>
    <row r="415" ht="15.75" customHeight="1">
      <c r="A415" s="832"/>
      <c r="B415" s="833"/>
      <c r="C415" s="833"/>
      <c r="D415" s="834"/>
      <c r="E415" s="835"/>
      <c r="F415" s="836"/>
      <c r="G415" s="837"/>
      <c r="H415" s="838"/>
      <c r="I415" s="836"/>
      <c r="J415" s="839"/>
      <c r="K415" s="840"/>
      <c r="L415" s="841"/>
      <c r="M415" s="841"/>
      <c r="N415" s="842"/>
      <c r="O415" s="832"/>
      <c r="P415" s="843"/>
      <c r="Q415" s="832"/>
      <c r="R415" s="843"/>
      <c r="S415" s="843"/>
      <c r="T415" s="843"/>
      <c r="U415" s="832"/>
      <c r="V415" s="843"/>
      <c r="W415" s="832"/>
      <c r="X415" s="832"/>
      <c r="Y415" s="832"/>
      <c r="Z415" s="832"/>
      <c r="AA415" s="832"/>
      <c r="AB415" s="832"/>
      <c r="AC415" s="832"/>
      <c r="AD415" s="844"/>
      <c r="AE415" s="843"/>
      <c r="AF415" s="843"/>
      <c r="AG415" s="844"/>
      <c r="AH415" s="844"/>
      <c r="AI415" s="843"/>
      <c r="AJ415" s="834"/>
      <c r="AK415" s="832"/>
      <c r="AL415" s="832"/>
      <c r="AM415" s="832"/>
      <c r="AN415" s="832"/>
      <c r="AO415" s="832"/>
      <c r="AP415" s="832"/>
      <c r="AQ415" s="832"/>
      <c r="AR415" s="832"/>
      <c r="AS415" s="832"/>
      <c r="AT415" s="832"/>
      <c r="AU415" s="832"/>
      <c r="AV415" s="832"/>
      <c r="AW415" s="832"/>
      <c r="AX415" s="832"/>
      <c r="AY415" s="832"/>
      <c r="AZ415" s="832"/>
      <c r="BA415" s="832"/>
      <c r="BB415" s="832"/>
      <c r="BC415" s="832"/>
      <c r="BD415" s="832"/>
      <c r="BE415" s="832"/>
      <c r="BF415" s="832"/>
      <c r="BG415" s="832"/>
    </row>
    <row r="416" ht="15.75" customHeight="1">
      <c r="A416" s="832"/>
      <c r="B416" s="833"/>
      <c r="C416" s="833"/>
      <c r="D416" s="834"/>
      <c r="E416" s="835"/>
      <c r="F416" s="836"/>
      <c r="G416" s="837"/>
      <c r="H416" s="838"/>
      <c r="I416" s="836"/>
      <c r="J416" s="839"/>
      <c r="K416" s="840"/>
      <c r="L416" s="841"/>
      <c r="M416" s="841"/>
      <c r="N416" s="842"/>
      <c r="O416" s="832"/>
      <c r="P416" s="843"/>
      <c r="Q416" s="832"/>
      <c r="R416" s="843"/>
      <c r="S416" s="843"/>
      <c r="T416" s="843"/>
      <c r="U416" s="832"/>
      <c r="V416" s="843"/>
      <c r="W416" s="832"/>
      <c r="X416" s="832"/>
      <c r="Y416" s="832"/>
      <c r="Z416" s="832"/>
      <c r="AA416" s="832"/>
      <c r="AB416" s="832"/>
      <c r="AC416" s="832"/>
      <c r="AD416" s="844"/>
      <c r="AE416" s="843"/>
      <c r="AF416" s="843"/>
      <c r="AG416" s="844"/>
      <c r="AH416" s="844"/>
      <c r="AI416" s="843"/>
      <c r="AJ416" s="834"/>
      <c r="AK416" s="832"/>
      <c r="AL416" s="832"/>
      <c r="AM416" s="832"/>
      <c r="AN416" s="832"/>
      <c r="AO416" s="832"/>
      <c r="AP416" s="832"/>
      <c r="AQ416" s="832"/>
      <c r="AR416" s="832"/>
      <c r="AS416" s="832"/>
      <c r="AT416" s="832"/>
      <c r="AU416" s="832"/>
      <c r="AV416" s="832"/>
      <c r="AW416" s="832"/>
      <c r="AX416" s="832"/>
      <c r="AY416" s="832"/>
      <c r="AZ416" s="832"/>
      <c r="BA416" s="832"/>
      <c r="BB416" s="832"/>
      <c r="BC416" s="832"/>
      <c r="BD416" s="832"/>
      <c r="BE416" s="832"/>
      <c r="BF416" s="832"/>
      <c r="BG416" s="832"/>
    </row>
    <row r="417" ht="15.75" customHeight="1">
      <c r="A417" s="832"/>
      <c r="B417" s="833"/>
      <c r="C417" s="833"/>
      <c r="D417" s="834"/>
      <c r="E417" s="835"/>
      <c r="F417" s="836"/>
      <c r="G417" s="837"/>
      <c r="H417" s="838"/>
      <c r="I417" s="836"/>
      <c r="J417" s="839"/>
      <c r="K417" s="840"/>
      <c r="L417" s="841"/>
      <c r="M417" s="841"/>
      <c r="N417" s="842"/>
      <c r="O417" s="832"/>
      <c r="P417" s="843"/>
      <c r="Q417" s="832"/>
      <c r="R417" s="843"/>
      <c r="S417" s="843"/>
      <c r="T417" s="843"/>
      <c r="U417" s="832"/>
      <c r="V417" s="843"/>
      <c r="W417" s="832"/>
      <c r="X417" s="832"/>
      <c r="Y417" s="832"/>
      <c r="Z417" s="832"/>
      <c r="AA417" s="832"/>
      <c r="AB417" s="832"/>
      <c r="AC417" s="832"/>
      <c r="AD417" s="844"/>
      <c r="AE417" s="843"/>
      <c r="AF417" s="843"/>
      <c r="AG417" s="844"/>
      <c r="AH417" s="844"/>
      <c r="AI417" s="843"/>
      <c r="AJ417" s="834"/>
      <c r="AK417" s="832"/>
      <c r="AL417" s="832"/>
      <c r="AM417" s="832"/>
      <c r="AN417" s="832"/>
      <c r="AO417" s="832"/>
      <c r="AP417" s="832"/>
      <c r="AQ417" s="832"/>
      <c r="AR417" s="832"/>
      <c r="AS417" s="832"/>
      <c r="AT417" s="832"/>
      <c r="AU417" s="832"/>
      <c r="AV417" s="832"/>
      <c r="AW417" s="832"/>
      <c r="AX417" s="832"/>
      <c r="AY417" s="832"/>
      <c r="AZ417" s="832"/>
      <c r="BA417" s="832"/>
      <c r="BB417" s="832"/>
      <c r="BC417" s="832"/>
      <c r="BD417" s="832"/>
      <c r="BE417" s="832"/>
      <c r="BF417" s="832"/>
      <c r="BG417" s="832"/>
    </row>
    <row r="418" ht="15.75" customHeight="1">
      <c r="A418" s="832"/>
      <c r="B418" s="833"/>
      <c r="C418" s="833"/>
      <c r="D418" s="834"/>
      <c r="E418" s="835"/>
      <c r="F418" s="836"/>
      <c r="G418" s="837"/>
      <c r="H418" s="838"/>
      <c r="I418" s="836"/>
      <c r="J418" s="839"/>
      <c r="K418" s="840"/>
      <c r="L418" s="841"/>
      <c r="M418" s="841"/>
      <c r="N418" s="842"/>
      <c r="O418" s="832"/>
      <c r="P418" s="843"/>
      <c r="Q418" s="832"/>
      <c r="R418" s="843"/>
      <c r="S418" s="843"/>
      <c r="T418" s="843"/>
      <c r="U418" s="832"/>
      <c r="V418" s="843"/>
      <c r="W418" s="832"/>
      <c r="X418" s="832"/>
      <c r="Y418" s="832"/>
      <c r="Z418" s="832"/>
      <c r="AA418" s="832"/>
      <c r="AB418" s="832"/>
      <c r="AC418" s="832"/>
      <c r="AD418" s="844"/>
      <c r="AE418" s="843"/>
      <c r="AF418" s="843"/>
      <c r="AG418" s="844"/>
      <c r="AH418" s="844"/>
      <c r="AI418" s="843"/>
      <c r="AJ418" s="834"/>
      <c r="AK418" s="832"/>
      <c r="AL418" s="832"/>
      <c r="AM418" s="832"/>
      <c r="AN418" s="832"/>
      <c r="AO418" s="832"/>
      <c r="AP418" s="832"/>
      <c r="AQ418" s="832"/>
      <c r="AR418" s="832"/>
      <c r="AS418" s="832"/>
      <c r="AT418" s="832"/>
      <c r="AU418" s="832"/>
      <c r="AV418" s="832"/>
      <c r="AW418" s="832"/>
      <c r="AX418" s="832"/>
      <c r="AY418" s="832"/>
      <c r="AZ418" s="832"/>
      <c r="BA418" s="832"/>
      <c r="BB418" s="832"/>
      <c r="BC418" s="832"/>
      <c r="BD418" s="832"/>
      <c r="BE418" s="832"/>
      <c r="BF418" s="832"/>
      <c r="BG418" s="832"/>
    </row>
    <row r="419" ht="15.75" customHeight="1">
      <c r="A419" s="832"/>
      <c r="B419" s="833"/>
      <c r="C419" s="833"/>
      <c r="D419" s="834"/>
      <c r="E419" s="835"/>
      <c r="F419" s="836"/>
      <c r="G419" s="837"/>
      <c r="H419" s="838"/>
      <c r="I419" s="836"/>
      <c r="J419" s="839"/>
      <c r="K419" s="840"/>
      <c r="L419" s="841"/>
      <c r="M419" s="841"/>
      <c r="N419" s="842"/>
      <c r="O419" s="832"/>
      <c r="P419" s="843"/>
      <c r="Q419" s="832"/>
      <c r="R419" s="843"/>
      <c r="S419" s="843"/>
      <c r="T419" s="843"/>
      <c r="U419" s="832"/>
      <c r="V419" s="843"/>
      <c r="W419" s="832"/>
      <c r="X419" s="832"/>
      <c r="Y419" s="832"/>
      <c r="Z419" s="832"/>
      <c r="AA419" s="832"/>
      <c r="AB419" s="832"/>
      <c r="AC419" s="832"/>
      <c r="AD419" s="844"/>
      <c r="AE419" s="843"/>
      <c r="AF419" s="843"/>
      <c r="AG419" s="844"/>
      <c r="AH419" s="844"/>
      <c r="AI419" s="843"/>
      <c r="AJ419" s="834"/>
      <c r="AK419" s="832"/>
      <c r="AL419" s="832"/>
      <c r="AM419" s="832"/>
      <c r="AN419" s="832"/>
      <c r="AO419" s="832"/>
      <c r="AP419" s="832"/>
      <c r="AQ419" s="832"/>
      <c r="AR419" s="832"/>
      <c r="AS419" s="832"/>
      <c r="AT419" s="832"/>
      <c r="AU419" s="832"/>
      <c r="AV419" s="832"/>
      <c r="AW419" s="832"/>
      <c r="AX419" s="832"/>
      <c r="AY419" s="832"/>
      <c r="AZ419" s="832"/>
      <c r="BA419" s="832"/>
      <c r="BB419" s="832"/>
      <c r="BC419" s="832"/>
      <c r="BD419" s="832"/>
      <c r="BE419" s="832"/>
      <c r="BF419" s="832"/>
      <c r="BG419" s="832"/>
    </row>
    <row r="420" ht="15.75" customHeight="1">
      <c r="A420" s="832"/>
      <c r="B420" s="833"/>
      <c r="C420" s="833"/>
      <c r="D420" s="834"/>
      <c r="E420" s="835"/>
      <c r="F420" s="836"/>
      <c r="G420" s="837"/>
      <c r="H420" s="838"/>
      <c r="I420" s="836"/>
      <c r="J420" s="839"/>
      <c r="K420" s="840"/>
      <c r="L420" s="841"/>
      <c r="M420" s="841"/>
      <c r="N420" s="842"/>
      <c r="O420" s="832"/>
      <c r="P420" s="843"/>
      <c r="Q420" s="832"/>
      <c r="R420" s="843"/>
      <c r="S420" s="843"/>
      <c r="T420" s="843"/>
      <c r="U420" s="832"/>
      <c r="V420" s="843"/>
      <c r="W420" s="832"/>
      <c r="X420" s="832"/>
      <c r="Y420" s="832"/>
      <c r="Z420" s="832"/>
      <c r="AA420" s="832"/>
      <c r="AB420" s="832"/>
      <c r="AC420" s="832"/>
      <c r="AD420" s="844"/>
      <c r="AE420" s="843"/>
      <c r="AF420" s="843"/>
      <c r="AG420" s="844"/>
      <c r="AH420" s="844"/>
      <c r="AI420" s="843"/>
      <c r="AJ420" s="834"/>
      <c r="AK420" s="832"/>
      <c r="AL420" s="832"/>
      <c r="AM420" s="832"/>
      <c r="AN420" s="832"/>
      <c r="AO420" s="832"/>
      <c r="AP420" s="832"/>
      <c r="AQ420" s="832"/>
      <c r="AR420" s="832"/>
      <c r="AS420" s="832"/>
      <c r="AT420" s="832"/>
      <c r="AU420" s="832"/>
      <c r="AV420" s="832"/>
      <c r="AW420" s="832"/>
      <c r="AX420" s="832"/>
      <c r="AY420" s="832"/>
      <c r="AZ420" s="832"/>
      <c r="BA420" s="832"/>
      <c r="BB420" s="832"/>
      <c r="BC420" s="832"/>
      <c r="BD420" s="832"/>
      <c r="BE420" s="832"/>
      <c r="BF420" s="832"/>
      <c r="BG420" s="832"/>
    </row>
    <row r="421" ht="15.75" customHeight="1">
      <c r="A421" s="832"/>
      <c r="B421" s="833"/>
      <c r="C421" s="833"/>
      <c r="D421" s="834"/>
      <c r="E421" s="835"/>
      <c r="F421" s="836"/>
      <c r="G421" s="837"/>
      <c r="H421" s="838"/>
      <c r="I421" s="836"/>
      <c r="J421" s="839"/>
      <c r="K421" s="840"/>
      <c r="L421" s="841"/>
      <c r="M421" s="841"/>
      <c r="N421" s="842"/>
      <c r="O421" s="832"/>
      <c r="P421" s="843"/>
      <c r="Q421" s="832"/>
      <c r="R421" s="843"/>
      <c r="S421" s="843"/>
      <c r="T421" s="843"/>
      <c r="U421" s="832"/>
      <c r="V421" s="843"/>
      <c r="W421" s="832"/>
      <c r="X421" s="832"/>
      <c r="Y421" s="832"/>
      <c r="Z421" s="832"/>
      <c r="AA421" s="832"/>
      <c r="AB421" s="832"/>
      <c r="AC421" s="832"/>
      <c r="AD421" s="844"/>
      <c r="AE421" s="843"/>
      <c r="AF421" s="843"/>
      <c r="AG421" s="844"/>
      <c r="AH421" s="844"/>
      <c r="AI421" s="843"/>
      <c r="AJ421" s="834"/>
      <c r="AK421" s="832"/>
      <c r="AL421" s="832"/>
      <c r="AM421" s="832"/>
      <c r="AN421" s="832"/>
      <c r="AO421" s="832"/>
      <c r="AP421" s="832"/>
      <c r="AQ421" s="832"/>
      <c r="AR421" s="832"/>
      <c r="AS421" s="832"/>
      <c r="AT421" s="832"/>
      <c r="AU421" s="832"/>
      <c r="AV421" s="832"/>
      <c r="AW421" s="832"/>
      <c r="AX421" s="832"/>
      <c r="AY421" s="832"/>
      <c r="AZ421" s="832"/>
      <c r="BA421" s="832"/>
      <c r="BB421" s="832"/>
      <c r="BC421" s="832"/>
      <c r="BD421" s="832"/>
      <c r="BE421" s="832"/>
      <c r="BF421" s="832"/>
      <c r="BG421" s="832"/>
    </row>
    <row r="422" ht="15.75" customHeight="1">
      <c r="A422" s="832"/>
      <c r="B422" s="833"/>
      <c r="C422" s="833"/>
      <c r="D422" s="834"/>
      <c r="E422" s="835"/>
      <c r="F422" s="836"/>
      <c r="G422" s="837"/>
      <c r="H422" s="838"/>
      <c r="I422" s="836"/>
      <c r="J422" s="839"/>
      <c r="K422" s="840"/>
      <c r="L422" s="841"/>
      <c r="M422" s="841"/>
      <c r="N422" s="842"/>
      <c r="O422" s="832"/>
      <c r="P422" s="843"/>
      <c r="Q422" s="832"/>
      <c r="R422" s="843"/>
      <c r="S422" s="843"/>
      <c r="T422" s="843"/>
      <c r="U422" s="832"/>
      <c r="V422" s="843"/>
      <c r="W422" s="832"/>
      <c r="X422" s="832"/>
      <c r="Y422" s="832"/>
      <c r="Z422" s="832"/>
      <c r="AA422" s="832"/>
      <c r="AB422" s="832"/>
      <c r="AC422" s="832"/>
      <c r="AD422" s="844"/>
      <c r="AE422" s="843"/>
      <c r="AF422" s="843"/>
      <c r="AG422" s="844"/>
      <c r="AH422" s="844"/>
      <c r="AI422" s="843"/>
      <c r="AJ422" s="834"/>
      <c r="AK422" s="832"/>
      <c r="AL422" s="832"/>
      <c r="AM422" s="832"/>
      <c r="AN422" s="832"/>
      <c r="AO422" s="832"/>
      <c r="AP422" s="832"/>
      <c r="AQ422" s="832"/>
      <c r="AR422" s="832"/>
      <c r="AS422" s="832"/>
      <c r="AT422" s="832"/>
      <c r="AU422" s="832"/>
      <c r="AV422" s="832"/>
      <c r="AW422" s="832"/>
      <c r="AX422" s="832"/>
      <c r="AY422" s="832"/>
      <c r="AZ422" s="832"/>
      <c r="BA422" s="832"/>
      <c r="BB422" s="832"/>
      <c r="BC422" s="832"/>
      <c r="BD422" s="832"/>
      <c r="BE422" s="832"/>
      <c r="BF422" s="832"/>
      <c r="BG422" s="832"/>
    </row>
    <row r="423" ht="15.75" customHeight="1">
      <c r="A423" s="832"/>
      <c r="B423" s="833"/>
      <c r="C423" s="833"/>
      <c r="D423" s="834"/>
      <c r="E423" s="835"/>
      <c r="F423" s="836"/>
      <c r="G423" s="837"/>
      <c r="H423" s="838"/>
      <c r="I423" s="836"/>
      <c r="J423" s="839"/>
      <c r="K423" s="840"/>
      <c r="L423" s="841"/>
      <c r="M423" s="841"/>
      <c r="N423" s="842"/>
      <c r="O423" s="832"/>
      <c r="P423" s="843"/>
      <c r="Q423" s="832"/>
      <c r="R423" s="843"/>
      <c r="S423" s="843"/>
      <c r="T423" s="843"/>
      <c r="U423" s="832"/>
      <c r="V423" s="843"/>
      <c r="W423" s="832"/>
      <c r="X423" s="832"/>
      <c r="Y423" s="832"/>
      <c r="Z423" s="832"/>
      <c r="AA423" s="832"/>
      <c r="AB423" s="832"/>
      <c r="AC423" s="832"/>
      <c r="AD423" s="844"/>
      <c r="AE423" s="843"/>
      <c r="AF423" s="843"/>
      <c r="AG423" s="844"/>
      <c r="AH423" s="844"/>
      <c r="AI423" s="843"/>
      <c r="AJ423" s="834"/>
      <c r="AK423" s="832"/>
      <c r="AL423" s="832"/>
      <c r="AM423" s="832"/>
      <c r="AN423" s="832"/>
      <c r="AO423" s="832"/>
      <c r="AP423" s="832"/>
      <c r="AQ423" s="832"/>
      <c r="AR423" s="832"/>
      <c r="AS423" s="832"/>
      <c r="AT423" s="832"/>
      <c r="AU423" s="832"/>
      <c r="AV423" s="832"/>
      <c r="AW423" s="832"/>
      <c r="AX423" s="832"/>
      <c r="AY423" s="832"/>
      <c r="AZ423" s="832"/>
      <c r="BA423" s="832"/>
      <c r="BB423" s="832"/>
      <c r="BC423" s="832"/>
      <c r="BD423" s="832"/>
      <c r="BE423" s="832"/>
      <c r="BF423" s="832"/>
      <c r="BG423" s="832"/>
    </row>
    <row r="424" ht="15.75" customHeight="1">
      <c r="A424" s="832"/>
      <c r="B424" s="833"/>
      <c r="C424" s="833"/>
      <c r="D424" s="834"/>
      <c r="E424" s="835"/>
      <c r="F424" s="836"/>
      <c r="G424" s="837"/>
      <c r="H424" s="838"/>
      <c r="I424" s="836"/>
      <c r="J424" s="839"/>
      <c r="K424" s="840"/>
      <c r="L424" s="841"/>
      <c r="M424" s="841"/>
      <c r="N424" s="842"/>
      <c r="O424" s="832"/>
      <c r="P424" s="843"/>
      <c r="Q424" s="832"/>
      <c r="R424" s="843"/>
      <c r="S424" s="843"/>
      <c r="T424" s="843"/>
      <c r="U424" s="832"/>
      <c r="V424" s="843"/>
      <c r="W424" s="832"/>
      <c r="X424" s="832"/>
      <c r="Y424" s="832"/>
      <c r="Z424" s="832"/>
      <c r="AA424" s="832"/>
      <c r="AB424" s="832"/>
      <c r="AC424" s="832"/>
      <c r="AD424" s="844"/>
      <c r="AE424" s="843"/>
      <c r="AF424" s="843"/>
      <c r="AG424" s="844"/>
      <c r="AH424" s="844"/>
      <c r="AI424" s="843"/>
      <c r="AJ424" s="834"/>
      <c r="AK424" s="832"/>
      <c r="AL424" s="832"/>
      <c r="AM424" s="832"/>
      <c r="AN424" s="832"/>
      <c r="AO424" s="832"/>
      <c r="AP424" s="832"/>
      <c r="AQ424" s="832"/>
      <c r="AR424" s="832"/>
      <c r="AS424" s="832"/>
      <c r="AT424" s="832"/>
      <c r="AU424" s="832"/>
      <c r="AV424" s="832"/>
      <c r="AW424" s="832"/>
      <c r="AX424" s="832"/>
      <c r="AY424" s="832"/>
      <c r="AZ424" s="832"/>
      <c r="BA424" s="832"/>
      <c r="BB424" s="832"/>
      <c r="BC424" s="832"/>
      <c r="BD424" s="832"/>
      <c r="BE424" s="832"/>
      <c r="BF424" s="832"/>
      <c r="BG424" s="832"/>
    </row>
    <row r="425" ht="15.75" customHeight="1">
      <c r="A425" s="832"/>
      <c r="B425" s="833"/>
      <c r="C425" s="833"/>
      <c r="D425" s="834"/>
      <c r="E425" s="835"/>
      <c r="F425" s="836"/>
      <c r="G425" s="837"/>
      <c r="H425" s="838"/>
      <c r="I425" s="836"/>
      <c r="J425" s="839"/>
      <c r="K425" s="840"/>
      <c r="L425" s="841"/>
      <c r="M425" s="841"/>
      <c r="N425" s="842"/>
      <c r="O425" s="832"/>
      <c r="P425" s="843"/>
      <c r="Q425" s="832"/>
      <c r="R425" s="843"/>
      <c r="S425" s="843"/>
      <c r="T425" s="843"/>
      <c r="U425" s="832"/>
      <c r="V425" s="843"/>
      <c r="W425" s="832"/>
      <c r="X425" s="832"/>
      <c r="Y425" s="832"/>
      <c r="Z425" s="832"/>
      <c r="AA425" s="832"/>
      <c r="AB425" s="832"/>
      <c r="AC425" s="832"/>
      <c r="AD425" s="844"/>
      <c r="AE425" s="843"/>
      <c r="AF425" s="843"/>
      <c r="AG425" s="844"/>
      <c r="AH425" s="844"/>
      <c r="AI425" s="843"/>
      <c r="AJ425" s="834"/>
      <c r="AK425" s="832"/>
      <c r="AL425" s="832"/>
      <c r="AM425" s="832"/>
      <c r="AN425" s="832"/>
      <c r="AO425" s="832"/>
      <c r="AP425" s="832"/>
      <c r="AQ425" s="832"/>
      <c r="AR425" s="832"/>
      <c r="AS425" s="832"/>
      <c r="AT425" s="832"/>
      <c r="AU425" s="832"/>
      <c r="AV425" s="832"/>
      <c r="AW425" s="832"/>
      <c r="AX425" s="832"/>
      <c r="AY425" s="832"/>
      <c r="AZ425" s="832"/>
      <c r="BA425" s="832"/>
      <c r="BB425" s="832"/>
      <c r="BC425" s="832"/>
      <c r="BD425" s="832"/>
      <c r="BE425" s="832"/>
      <c r="BF425" s="832"/>
      <c r="BG425" s="832"/>
    </row>
    <row r="426" ht="15.75" customHeight="1">
      <c r="A426" s="832"/>
      <c r="B426" s="833"/>
      <c r="C426" s="833"/>
      <c r="D426" s="834"/>
      <c r="E426" s="835"/>
      <c r="F426" s="836"/>
      <c r="G426" s="837"/>
      <c r="H426" s="838"/>
      <c r="I426" s="836"/>
      <c r="J426" s="839"/>
      <c r="K426" s="840"/>
      <c r="L426" s="841"/>
      <c r="M426" s="841"/>
      <c r="N426" s="842"/>
      <c r="O426" s="832"/>
      <c r="P426" s="843"/>
      <c r="Q426" s="832"/>
      <c r="R426" s="843"/>
      <c r="S426" s="843"/>
      <c r="T426" s="843"/>
      <c r="U426" s="832"/>
      <c r="V426" s="843"/>
      <c r="W426" s="832"/>
      <c r="X426" s="832"/>
      <c r="Y426" s="832"/>
      <c r="Z426" s="832"/>
      <c r="AA426" s="832"/>
      <c r="AB426" s="832"/>
      <c r="AC426" s="832"/>
      <c r="AD426" s="844"/>
      <c r="AE426" s="843"/>
      <c r="AF426" s="843"/>
      <c r="AG426" s="844"/>
      <c r="AH426" s="844"/>
      <c r="AI426" s="843"/>
      <c r="AJ426" s="834"/>
      <c r="AK426" s="832"/>
      <c r="AL426" s="832"/>
      <c r="AM426" s="832"/>
      <c r="AN426" s="832"/>
      <c r="AO426" s="832"/>
      <c r="AP426" s="832"/>
      <c r="AQ426" s="832"/>
      <c r="AR426" s="832"/>
      <c r="AS426" s="832"/>
      <c r="AT426" s="832"/>
      <c r="AU426" s="832"/>
      <c r="AV426" s="832"/>
      <c r="AW426" s="832"/>
      <c r="AX426" s="832"/>
      <c r="AY426" s="832"/>
      <c r="AZ426" s="832"/>
      <c r="BA426" s="832"/>
      <c r="BB426" s="832"/>
      <c r="BC426" s="832"/>
      <c r="BD426" s="832"/>
      <c r="BE426" s="832"/>
      <c r="BF426" s="832"/>
      <c r="BG426" s="832"/>
    </row>
    <row r="427" ht="15.75" customHeight="1">
      <c r="A427" s="832"/>
      <c r="B427" s="833"/>
      <c r="C427" s="833"/>
      <c r="D427" s="834"/>
      <c r="E427" s="835"/>
      <c r="F427" s="836"/>
      <c r="G427" s="837"/>
      <c r="H427" s="838"/>
      <c r="I427" s="836"/>
      <c r="J427" s="839"/>
      <c r="K427" s="840"/>
      <c r="L427" s="841"/>
      <c r="M427" s="841"/>
      <c r="N427" s="842"/>
      <c r="O427" s="832"/>
      <c r="P427" s="843"/>
      <c r="Q427" s="832"/>
      <c r="R427" s="843"/>
      <c r="S427" s="843"/>
      <c r="T427" s="843"/>
      <c r="U427" s="832"/>
      <c r="V427" s="843"/>
      <c r="W427" s="832"/>
      <c r="X427" s="832"/>
      <c r="Y427" s="832"/>
      <c r="Z427" s="832"/>
      <c r="AA427" s="832"/>
      <c r="AB427" s="832"/>
      <c r="AC427" s="832"/>
      <c r="AD427" s="844"/>
      <c r="AE427" s="843"/>
      <c r="AF427" s="843"/>
      <c r="AG427" s="844"/>
      <c r="AH427" s="844"/>
      <c r="AI427" s="843"/>
      <c r="AJ427" s="834"/>
      <c r="AK427" s="832"/>
      <c r="AL427" s="832"/>
      <c r="AM427" s="832"/>
      <c r="AN427" s="832"/>
      <c r="AO427" s="832"/>
      <c r="AP427" s="832"/>
      <c r="AQ427" s="832"/>
      <c r="AR427" s="832"/>
      <c r="AS427" s="832"/>
      <c r="AT427" s="832"/>
      <c r="AU427" s="832"/>
      <c r="AV427" s="832"/>
      <c r="AW427" s="832"/>
      <c r="AX427" s="832"/>
      <c r="AY427" s="832"/>
      <c r="AZ427" s="832"/>
      <c r="BA427" s="832"/>
      <c r="BB427" s="832"/>
      <c r="BC427" s="832"/>
      <c r="BD427" s="832"/>
      <c r="BE427" s="832"/>
      <c r="BF427" s="832"/>
      <c r="BG427" s="832"/>
    </row>
    <row r="428" ht="15.75" customHeight="1">
      <c r="A428" s="832"/>
      <c r="B428" s="833"/>
      <c r="C428" s="833"/>
      <c r="D428" s="834"/>
      <c r="E428" s="835"/>
      <c r="F428" s="836"/>
      <c r="G428" s="837"/>
      <c r="H428" s="838"/>
      <c r="I428" s="836"/>
      <c r="J428" s="839"/>
      <c r="K428" s="840"/>
      <c r="L428" s="841"/>
      <c r="M428" s="841"/>
      <c r="N428" s="842"/>
      <c r="O428" s="832"/>
      <c r="P428" s="843"/>
      <c r="Q428" s="832"/>
      <c r="R428" s="843"/>
      <c r="S428" s="843"/>
      <c r="T428" s="843"/>
      <c r="U428" s="832"/>
      <c r="V428" s="843"/>
      <c r="W428" s="832"/>
      <c r="X428" s="832"/>
      <c r="Y428" s="832"/>
      <c r="Z428" s="832"/>
      <c r="AA428" s="832"/>
      <c r="AB428" s="832"/>
      <c r="AC428" s="832"/>
      <c r="AD428" s="844"/>
      <c r="AE428" s="843"/>
      <c r="AF428" s="843"/>
      <c r="AG428" s="844"/>
      <c r="AH428" s="844"/>
      <c r="AI428" s="843"/>
      <c r="AJ428" s="834"/>
      <c r="AK428" s="832"/>
      <c r="AL428" s="832"/>
      <c r="AM428" s="832"/>
      <c r="AN428" s="832"/>
      <c r="AO428" s="832"/>
      <c r="AP428" s="832"/>
      <c r="AQ428" s="832"/>
      <c r="AR428" s="832"/>
      <c r="AS428" s="832"/>
      <c r="AT428" s="832"/>
      <c r="AU428" s="832"/>
      <c r="AV428" s="832"/>
      <c r="AW428" s="832"/>
      <c r="AX428" s="832"/>
      <c r="AY428" s="832"/>
      <c r="AZ428" s="832"/>
      <c r="BA428" s="832"/>
      <c r="BB428" s="832"/>
      <c r="BC428" s="832"/>
      <c r="BD428" s="832"/>
      <c r="BE428" s="832"/>
      <c r="BF428" s="832"/>
      <c r="BG428" s="832"/>
    </row>
    <row r="429" ht="15.75" customHeight="1">
      <c r="A429" s="832"/>
      <c r="B429" s="833"/>
      <c r="C429" s="833"/>
      <c r="D429" s="834"/>
      <c r="E429" s="835"/>
      <c r="F429" s="836"/>
      <c r="G429" s="837"/>
      <c r="H429" s="838"/>
      <c r="I429" s="836"/>
      <c r="J429" s="839"/>
      <c r="K429" s="840"/>
      <c r="L429" s="841"/>
      <c r="M429" s="841"/>
      <c r="N429" s="842"/>
      <c r="O429" s="832"/>
      <c r="P429" s="843"/>
      <c r="Q429" s="832"/>
      <c r="R429" s="843"/>
      <c r="S429" s="843"/>
      <c r="T429" s="843"/>
      <c r="U429" s="832"/>
      <c r="V429" s="843"/>
      <c r="W429" s="832"/>
      <c r="X429" s="832"/>
      <c r="Y429" s="832"/>
      <c r="Z429" s="832"/>
      <c r="AA429" s="832"/>
      <c r="AB429" s="832"/>
      <c r="AC429" s="832"/>
      <c r="AD429" s="844"/>
      <c r="AE429" s="843"/>
      <c r="AF429" s="843"/>
      <c r="AG429" s="844"/>
      <c r="AH429" s="844"/>
      <c r="AI429" s="843"/>
      <c r="AJ429" s="834"/>
      <c r="AK429" s="832"/>
      <c r="AL429" s="832"/>
      <c r="AM429" s="832"/>
      <c r="AN429" s="832"/>
      <c r="AO429" s="832"/>
      <c r="AP429" s="832"/>
      <c r="AQ429" s="832"/>
      <c r="AR429" s="832"/>
      <c r="AS429" s="832"/>
      <c r="AT429" s="832"/>
      <c r="AU429" s="832"/>
      <c r="AV429" s="832"/>
      <c r="AW429" s="832"/>
      <c r="AX429" s="832"/>
      <c r="AY429" s="832"/>
      <c r="AZ429" s="832"/>
      <c r="BA429" s="832"/>
      <c r="BB429" s="832"/>
      <c r="BC429" s="832"/>
      <c r="BD429" s="832"/>
      <c r="BE429" s="832"/>
      <c r="BF429" s="832"/>
      <c r="BG429" s="832"/>
    </row>
    <row r="430" ht="15.75" customHeight="1">
      <c r="A430" s="832"/>
      <c r="B430" s="833"/>
      <c r="C430" s="833"/>
      <c r="D430" s="834"/>
      <c r="E430" s="835"/>
      <c r="F430" s="836"/>
      <c r="G430" s="837"/>
      <c r="H430" s="838"/>
      <c r="I430" s="836"/>
      <c r="J430" s="839"/>
      <c r="K430" s="840"/>
      <c r="L430" s="841"/>
      <c r="M430" s="841"/>
      <c r="N430" s="842"/>
      <c r="O430" s="832"/>
      <c r="P430" s="843"/>
      <c r="Q430" s="832"/>
      <c r="R430" s="843"/>
      <c r="S430" s="843"/>
      <c r="T430" s="843"/>
      <c r="U430" s="832"/>
      <c r="V430" s="843"/>
      <c r="W430" s="832"/>
      <c r="X430" s="832"/>
      <c r="Y430" s="832"/>
      <c r="Z430" s="832"/>
      <c r="AA430" s="832"/>
      <c r="AB430" s="832"/>
      <c r="AC430" s="832"/>
      <c r="AD430" s="844"/>
      <c r="AE430" s="843"/>
      <c r="AF430" s="843"/>
      <c r="AG430" s="844"/>
      <c r="AH430" s="844"/>
      <c r="AI430" s="843"/>
      <c r="AJ430" s="834"/>
      <c r="AK430" s="832"/>
      <c r="AL430" s="832"/>
      <c r="AM430" s="832"/>
      <c r="AN430" s="832"/>
      <c r="AO430" s="832"/>
      <c r="AP430" s="832"/>
      <c r="AQ430" s="832"/>
      <c r="AR430" s="832"/>
      <c r="AS430" s="832"/>
      <c r="AT430" s="832"/>
      <c r="AU430" s="832"/>
      <c r="AV430" s="832"/>
      <c r="AW430" s="832"/>
      <c r="AX430" s="832"/>
      <c r="AY430" s="832"/>
      <c r="AZ430" s="832"/>
      <c r="BA430" s="832"/>
      <c r="BB430" s="832"/>
      <c r="BC430" s="832"/>
      <c r="BD430" s="832"/>
      <c r="BE430" s="832"/>
      <c r="BF430" s="832"/>
      <c r="BG430" s="832"/>
    </row>
    <row r="431" ht="15.75" customHeight="1">
      <c r="A431" s="832"/>
      <c r="B431" s="833"/>
      <c r="C431" s="833"/>
      <c r="D431" s="834"/>
      <c r="E431" s="835"/>
      <c r="F431" s="836"/>
      <c r="G431" s="837"/>
      <c r="H431" s="838"/>
      <c r="I431" s="836"/>
      <c r="J431" s="839"/>
      <c r="K431" s="840"/>
      <c r="L431" s="841"/>
      <c r="M431" s="841"/>
      <c r="N431" s="842"/>
      <c r="O431" s="832"/>
      <c r="P431" s="843"/>
      <c r="Q431" s="832"/>
      <c r="R431" s="843"/>
      <c r="S431" s="843"/>
      <c r="T431" s="843"/>
      <c r="U431" s="832"/>
      <c r="V431" s="843"/>
      <c r="W431" s="832"/>
      <c r="X431" s="832"/>
      <c r="Y431" s="832"/>
      <c r="Z431" s="832"/>
      <c r="AA431" s="832"/>
      <c r="AB431" s="832"/>
      <c r="AC431" s="832"/>
      <c r="AD431" s="844"/>
      <c r="AE431" s="843"/>
      <c r="AF431" s="843"/>
      <c r="AG431" s="844"/>
      <c r="AH431" s="844"/>
      <c r="AI431" s="843"/>
      <c r="AJ431" s="834"/>
      <c r="AK431" s="832"/>
      <c r="AL431" s="832"/>
      <c r="AM431" s="832"/>
      <c r="AN431" s="832"/>
      <c r="AO431" s="832"/>
      <c r="AP431" s="832"/>
      <c r="AQ431" s="832"/>
      <c r="AR431" s="832"/>
      <c r="AS431" s="832"/>
      <c r="AT431" s="832"/>
      <c r="AU431" s="832"/>
      <c r="AV431" s="832"/>
      <c r="AW431" s="832"/>
      <c r="AX431" s="832"/>
      <c r="AY431" s="832"/>
      <c r="AZ431" s="832"/>
      <c r="BA431" s="832"/>
      <c r="BB431" s="832"/>
      <c r="BC431" s="832"/>
      <c r="BD431" s="832"/>
      <c r="BE431" s="832"/>
      <c r="BF431" s="832"/>
      <c r="BG431" s="832"/>
    </row>
    <row r="432" ht="15.75" customHeight="1">
      <c r="A432" s="832"/>
      <c r="B432" s="833"/>
      <c r="C432" s="833"/>
      <c r="D432" s="834"/>
      <c r="E432" s="835"/>
      <c r="F432" s="836"/>
      <c r="G432" s="837"/>
      <c r="H432" s="838"/>
      <c r="I432" s="836"/>
      <c r="J432" s="839"/>
      <c r="K432" s="840"/>
      <c r="L432" s="841"/>
      <c r="M432" s="841"/>
      <c r="N432" s="842"/>
      <c r="O432" s="832"/>
      <c r="P432" s="843"/>
      <c r="Q432" s="832"/>
      <c r="R432" s="843"/>
      <c r="S432" s="843"/>
      <c r="T432" s="843"/>
      <c r="U432" s="832"/>
      <c r="V432" s="843"/>
      <c r="W432" s="832"/>
      <c r="X432" s="832"/>
      <c r="Y432" s="832"/>
      <c r="Z432" s="832"/>
      <c r="AA432" s="832"/>
      <c r="AB432" s="832"/>
      <c r="AC432" s="832"/>
      <c r="AD432" s="844"/>
      <c r="AE432" s="843"/>
      <c r="AF432" s="843"/>
      <c r="AG432" s="844"/>
      <c r="AH432" s="844"/>
      <c r="AI432" s="843"/>
      <c r="AJ432" s="834"/>
      <c r="AK432" s="832"/>
      <c r="AL432" s="832"/>
      <c r="AM432" s="832"/>
      <c r="AN432" s="832"/>
      <c r="AO432" s="832"/>
      <c r="AP432" s="832"/>
      <c r="AQ432" s="832"/>
      <c r="AR432" s="832"/>
      <c r="AS432" s="832"/>
      <c r="AT432" s="832"/>
      <c r="AU432" s="832"/>
      <c r="AV432" s="832"/>
      <c r="AW432" s="832"/>
      <c r="AX432" s="832"/>
      <c r="AY432" s="832"/>
      <c r="AZ432" s="832"/>
      <c r="BA432" s="832"/>
      <c r="BB432" s="832"/>
      <c r="BC432" s="832"/>
      <c r="BD432" s="832"/>
      <c r="BE432" s="832"/>
      <c r="BF432" s="832"/>
      <c r="BG432" s="832"/>
    </row>
    <row r="433" ht="15.75" customHeight="1">
      <c r="A433" s="832"/>
      <c r="B433" s="833"/>
      <c r="C433" s="833"/>
      <c r="D433" s="834"/>
      <c r="E433" s="835"/>
      <c r="F433" s="836"/>
      <c r="G433" s="837"/>
      <c r="H433" s="838"/>
      <c r="I433" s="836"/>
      <c r="J433" s="839"/>
      <c r="K433" s="840"/>
      <c r="L433" s="841"/>
      <c r="M433" s="841"/>
      <c r="N433" s="842"/>
      <c r="O433" s="832"/>
      <c r="P433" s="843"/>
      <c r="Q433" s="832"/>
      <c r="R433" s="843"/>
      <c r="S433" s="843"/>
      <c r="T433" s="843"/>
      <c r="U433" s="832"/>
      <c r="V433" s="843"/>
      <c r="W433" s="832"/>
      <c r="X433" s="832"/>
      <c r="Y433" s="832"/>
      <c r="Z433" s="832"/>
      <c r="AA433" s="832"/>
      <c r="AB433" s="832"/>
      <c r="AC433" s="832"/>
      <c r="AD433" s="844"/>
      <c r="AE433" s="843"/>
      <c r="AF433" s="843"/>
      <c r="AG433" s="844"/>
      <c r="AH433" s="844"/>
      <c r="AI433" s="843"/>
      <c r="AJ433" s="834"/>
      <c r="AK433" s="832"/>
      <c r="AL433" s="832"/>
      <c r="AM433" s="832"/>
      <c r="AN433" s="832"/>
      <c r="AO433" s="832"/>
      <c r="AP433" s="832"/>
      <c r="AQ433" s="832"/>
      <c r="AR433" s="832"/>
      <c r="AS433" s="832"/>
      <c r="AT433" s="832"/>
      <c r="AU433" s="832"/>
      <c r="AV433" s="832"/>
      <c r="AW433" s="832"/>
      <c r="AX433" s="832"/>
      <c r="AY433" s="832"/>
      <c r="AZ433" s="832"/>
      <c r="BA433" s="832"/>
      <c r="BB433" s="832"/>
      <c r="BC433" s="832"/>
      <c r="BD433" s="832"/>
      <c r="BE433" s="832"/>
      <c r="BF433" s="832"/>
      <c r="BG433" s="832"/>
    </row>
    <row r="434" ht="15.75" customHeight="1">
      <c r="A434" s="832"/>
      <c r="B434" s="833"/>
      <c r="C434" s="833"/>
      <c r="D434" s="834"/>
      <c r="E434" s="835"/>
      <c r="F434" s="836"/>
      <c r="G434" s="837"/>
      <c r="H434" s="838"/>
      <c r="I434" s="836"/>
      <c r="J434" s="839"/>
      <c r="K434" s="840"/>
      <c r="L434" s="841"/>
      <c r="M434" s="841"/>
      <c r="N434" s="842"/>
      <c r="O434" s="832"/>
      <c r="P434" s="843"/>
      <c r="Q434" s="832"/>
      <c r="R434" s="843"/>
      <c r="S434" s="843"/>
      <c r="T434" s="843"/>
      <c r="U434" s="832"/>
      <c r="V434" s="843"/>
      <c r="W434" s="832"/>
      <c r="X434" s="832"/>
      <c r="Y434" s="832"/>
      <c r="Z434" s="832"/>
      <c r="AA434" s="832"/>
      <c r="AB434" s="832"/>
      <c r="AC434" s="832"/>
      <c r="AD434" s="844"/>
      <c r="AE434" s="843"/>
      <c r="AF434" s="843"/>
      <c r="AG434" s="844"/>
      <c r="AH434" s="844"/>
      <c r="AI434" s="843"/>
      <c r="AJ434" s="834"/>
      <c r="AK434" s="832"/>
      <c r="AL434" s="832"/>
      <c r="AM434" s="832"/>
      <c r="AN434" s="832"/>
      <c r="AO434" s="832"/>
      <c r="AP434" s="832"/>
      <c r="AQ434" s="832"/>
      <c r="AR434" s="832"/>
      <c r="AS434" s="832"/>
      <c r="AT434" s="832"/>
      <c r="AU434" s="832"/>
      <c r="AV434" s="832"/>
      <c r="AW434" s="832"/>
      <c r="AX434" s="832"/>
      <c r="AY434" s="832"/>
      <c r="AZ434" s="832"/>
      <c r="BA434" s="832"/>
      <c r="BB434" s="832"/>
      <c r="BC434" s="832"/>
      <c r="BD434" s="832"/>
      <c r="BE434" s="832"/>
      <c r="BF434" s="832"/>
      <c r="BG434" s="832"/>
    </row>
    <row r="435" ht="15.75" customHeight="1">
      <c r="A435" s="832"/>
      <c r="B435" s="833"/>
      <c r="C435" s="833"/>
      <c r="D435" s="834"/>
      <c r="E435" s="835"/>
      <c r="F435" s="836"/>
      <c r="G435" s="837"/>
      <c r="H435" s="838"/>
      <c r="I435" s="836"/>
      <c r="J435" s="839"/>
      <c r="K435" s="840"/>
      <c r="L435" s="841"/>
      <c r="M435" s="841"/>
      <c r="N435" s="842"/>
      <c r="O435" s="832"/>
      <c r="P435" s="843"/>
      <c r="Q435" s="832"/>
      <c r="R435" s="843"/>
      <c r="S435" s="843"/>
      <c r="T435" s="843"/>
      <c r="U435" s="832"/>
      <c r="V435" s="843"/>
      <c r="W435" s="832"/>
      <c r="X435" s="832"/>
      <c r="Y435" s="832"/>
      <c r="Z435" s="832"/>
      <c r="AA435" s="832"/>
      <c r="AB435" s="832"/>
      <c r="AC435" s="832"/>
      <c r="AD435" s="844"/>
      <c r="AE435" s="843"/>
      <c r="AF435" s="843"/>
      <c r="AG435" s="844"/>
      <c r="AH435" s="844"/>
      <c r="AI435" s="843"/>
      <c r="AJ435" s="834"/>
      <c r="AK435" s="832"/>
      <c r="AL435" s="832"/>
      <c r="AM435" s="832"/>
      <c r="AN435" s="832"/>
      <c r="AO435" s="832"/>
      <c r="AP435" s="832"/>
      <c r="AQ435" s="832"/>
      <c r="AR435" s="832"/>
      <c r="AS435" s="832"/>
      <c r="AT435" s="832"/>
      <c r="AU435" s="832"/>
      <c r="AV435" s="832"/>
      <c r="AW435" s="832"/>
      <c r="AX435" s="832"/>
      <c r="AY435" s="832"/>
      <c r="AZ435" s="832"/>
      <c r="BA435" s="832"/>
      <c r="BB435" s="832"/>
      <c r="BC435" s="832"/>
      <c r="BD435" s="832"/>
      <c r="BE435" s="832"/>
      <c r="BF435" s="832"/>
      <c r="BG435" s="832"/>
    </row>
    <row r="436" ht="15.75" customHeight="1">
      <c r="A436" s="832"/>
      <c r="B436" s="833"/>
      <c r="C436" s="833"/>
      <c r="D436" s="834"/>
      <c r="E436" s="835"/>
      <c r="F436" s="836"/>
      <c r="G436" s="837"/>
      <c r="H436" s="838"/>
      <c r="I436" s="836"/>
      <c r="J436" s="839"/>
      <c r="K436" s="840"/>
      <c r="L436" s="841"/>
      <c r="M436" s="841"/>
      <c r="N436" s="842"/>
      <c r="O436" s="832"/>
      <c r="P436" s="843"/>
      <c r="Q436" s="832"/>
      <c r="R436" s="843"/>
      <c r="S436" s="843"/>
      <c r="T436" s="843"/>
      <c r="U436" s="832"/>
      <c r="V436" s="843"/>
      <c r="W436" s="832"/>
      <c r="X436" s="832"/>
      <c r="Y436" s="832"/>
      <c r="Z436" s="832"/>
      <c r="AA436" s="832"/>
      <c r="AB436" s="832"/>
      <c r="AC436" s="832"/>
      <c r="AD436" s="844"/>
      <c r="AE436" s="843"/>
      <c r="AF436" s="843"/>
      <c r="AG436" s="844"/>
      <c r="AH436" s="844"/>
      <c r="AI436" s="843"/>
      <c r="AJ436" s="834"/>
      <c r="AK436" s="832"/>
      <c r="AL436" s="832"/>
      <c r="AM436" s="832"/>
      <c r="AN436" s="832"/>
      <c r="AO436" s="832"/>
      <c r="AP436" s="832"/>
      <c r="AQ436" s="832"/>
      <c r="AR436" s="832"/>
      <c r="AS436" s="832"/>
      <c r="AT436" s="832"/>
      <c r="AU436" s="832"/>
      <c r="AV436" s="832"/>
      <c r="AW436" s="832"/>
      <c r="AX436" s="832"/>
      <c r="AY436" s="832"/>
      <c r="AZ436" s="832"/>
      <c r="BA436" s="832"/>
      <c r="BB436" s="832"/>
      <c r="BC436" s="832"/>
      <c r="BD436" s="832"/>
      <c r="BE436" s="832"/>
      <c r="BF436" s="832"/>
      <c r="BG436" s="832"/>
    </row>
    <row r="437" ht="15.75" customHeight="1">
      <c r="A437" s="832"/>
      <c r="B437" s="833"/>
      <c r="C437" s="833"/>
      <c r="D437" s="834"/>
      <c r="E437" s="835"/>
      <c r="F437" s="836"/>
      <c r="G437" s="837"/>
      <c r="H437" s="838"/>
      <c r="I437" s="836"/>
      <c r="J437" s="839"/>
      <c r="K437" s="840"/>
      <c r="L437" s="841"/>
      <c r="M437" s="841"/>
      <c r="N437" s="842"/>
      <c r="O437" s="832"/>
      <c r="P437" s="843"/>
      <c r="Q437" s="832"/>
      <c r="R437" s="843"/>
      <c r="S437" s="843"/>
      <c r="T437" s="843"/>
      <c r="U437" s="832"/>
      <c r="V437" s="843"/>
      <c r="W437" s="832"/>
      <c r="X437" s="832"/>
      <c r="Y437" s="832"/>
      <c r="Z437" s="832"/>
      <c r="AA437" s="832"/>
      <c r="AB437" s="832"/>
      <c r="AC437" s="832"/>
      <c r="AD437" s="844"/>
      <c r="AE437" s="843"/>
      <c r="AF437" s="843"/>
      <c r="AG437" s="844"/>
      <c r="AH437" s="844"/>
      <c r="AI437" s="843"/>
      <c r="AJ437" s="834"/>
      <c r="AK437" s="832"/>
      <c r="AL437" s="832"/>
      <c r="AM437" s="832"/>
      <c r="AN437" s="832"/>
      <c r="AO437" s="832"/>
      <c r="AP437" s="832"/>
      <c r="AQ437" s="832"/>
      <c r="AR437" s="832"/>
      <c r="AS437" s="832"/>
      <c r="AT437" s="832"/>
      <c r="AU437" s="832"/>
      <c r="AV437" s="832"/>
      <c r="AW437" s="832"/>
      <c r="AX437" s="832"/>
      <c r="AY437" s="832"/>
      <c r="AZ437" s="832"/>
      <c r="BA437" s="832"/>
      <c r="BB437" s="832"/>
      <c r="BC437" s="832"/>
      <c r="BD437" s="832"/>
      <c r="BE437" s="832"/>
      <c r="BF437" s="832"/>
      <c r="BG437" s="832"/>
    </row>
    <row r="438" ht="15.75" customHeight="1">
      <c r="A438" s="832"/>
      <c r="B438" s="833"/>
      <c r="C438" s="833"/>
      <c r="D438" s="834"/>
      <c r="E438" s="835"/>
      <c r="F438" s="836"/>
      <c r="G438" s="837"/>
      <c r="H438" s="838"/>
      <c r="I438" s="836"/>
      <c r="J438" s="839"/>
      <c r="K438" s="840"/>
      <c r="L438" s="841"/>
      <c r="M438" s="841"/>
      <c r="N438" s="842"/>
      <c r="O438" s="832"/>
      <c r="P438" s="843"/>
      <c r="Q438" s="832"/>
      <c r="R438" s="843"/>
      <c r="S438" s="843"/>
      <c r="T438" s="843"/>
      <c r="U438" s="832"/>
      <c r="V438" s="843"/>
      <c r="W438" s="832"/>
      <c r="X438" s="832"/>
      <c r="Y438" s="832"/>
      <c r="Z438" s="832"/>
      <c r="AA438" s="832"/>
      <c r="AB438" s="832"/>
      <c r="AC438" s="832"/>
      <c r="AD438" s="844"/>
      <c r="AE438" s="843"/>
      <c r="AF438" s="843"/>
      <c r="AG438" s="844"/>
      <c r="AH438" s="844"/>
      <c r="AI438" s="843"/>
      <c r="AJ438" s="834"/>
      <c r="AK438" s="832"/>
      <c r="AL438" s="832"/>
      <c r="AM438" s="832"/>
      <c r="AN438" s="832"/>
      <c r="AO438" s="832"/>
      <c r="AP438" s="832"/>
      <c r="AQ438" s="832"/>
      <c r="AR438" s="832"/>
      <c r="AS438" s="832"/>
      <c r="AT438" s="832"/>
      <c r="AU438" s="832"/>
      <c r="AV438" s="832"/>
      <c r="AW438" s="832"/>
      <c r="AX438" s="832"/>
      <c r="AY438" s="832"/>
      <c r="AZ438" s="832"/>
      <c r="BA438" s="832"/>
      <c r="BB438" s="832"/>
      <c r="BC438" s="832"/>
      <c r="BD438" s="832"/>
      <c r="BE438" s="832"/>
      <c r="BF438" s="832"/>
      <c r="BG438" s="832"/>
    </row>
    <row r="439" ht="15.75" customHeight="1">
      <c r="A439" s="832"/>
      <c r="B439" s="833"/>
      <c r="C439" s="833"/>
      <c r="D439" s="834"/>
      <c r="E439" s="835"/>
      <c r="F439" s="836"/>
      <c r="G439" s="837"/>
      <c r="H439" s="838"/>
      <c r="I439" s="836"/>
      <c r="J439" s="839"/>
      <c r="K439" s="840"/>
      <c r="L439" s="841"/>
      <c r="M439" s="841"/>
      <c r="N439" s="842"/>
      <c r="O439" s="832"/>
      <c r="P439" s="843"/>
      <c r="Q439" s="832"/>
      <c r="R439" s="843"/>
      <c r="S439" s="843"/>
      <c r="T439" s="843"/>
      <c r="U439" s="832"/>
      <c r="V439" s="843"/>
      <c r="W439" s="832"/>
      <c r="X439" s="832"/>
      <c r="Y439" s="832"/>
      <c r="Z439" s="832"/>
      <c r="AA439" s="832"/>
      <c r="AB439" s="832"/>
      <c r="AC439" s="832"/>
      <c r="AD439" s="844"/>
      <c r="AE439" s="843"/>
      <c r="AF439" s="843"/>
      <c r="AG439" s="844"/>
      <c r="AH439" s="844"/>
      <c r="AI439" s="843"/>
      <c r="AJ439" s="834"/>
      <c r="AK439" s="832"/>
      <c r="AL439" s="832"/>
      <c r="AM439" s="832"/>
      <c r="AN439" s="832"/>
      <c r="AO439" s="832"/>
      <c r="AP439" s="832"/>
      <c r="AQ439" s="832"/>
      <c r="AR439" s="832"/>
      <c r="AS439" s="832"/>
      <c r="AT439" s="832"/>
      <c r="AU439" s="832"/>
      <c r="AV439" s="832"/>
      <c r="AW439" s="832"/>
      <c r="AX439" s="832"/>
      <c r="AY439" s="832"/>
      <c r="AZ439" s="832"/>
      <c r="BA439" s="832"/>
      <c r="BB439" s="832"/>
      <c r="BC439" s="832"/>
      <c r="BD439" s="832"/>
      <c r="BE439" s="832"/>
      <c r="BF439" s="832"/>
      <c r="BG439" s="832"/>
    </row>
    <row r="440" ht="15.75" customHeight="1">
      <c r="A440" s="832"/>
      <c r="B440" s="833"/>
      <c r="C440" s="833"/>
      <c r="D440" s="834"/>
      <c r="E440" s="835"/>
      <c r="F440" s="836"/>
      <c r="G440" s="837"/>
      <c r="H440" s="838"/>
      <c r="I440" s="836"/>
      <c r="J440" s="839"/>
      <c r="K440" s="840"/>
      <c r="L440" s="841"/>
      <c r="M440" s="841"/>
      <c r="N440" s="842"/>
      <c r="O440" s="832"/>
      <c r="P440" s="843"/>
      <c r="Q440" s="832"/>
      <c r="R440" s="843"/>
      <c r="S440" s="843"/>
      <c r="T440" s="843"/>
      <c r="U440" s="832"/>
      <c r="V440" s="843"/>
      <c r="W440" s="832"/>
      <c r="X440" s="832"/>
      <c r="Y440" s="832"/>
      <c r="Z440" s="832"/>
      <c r="AA440" s="832"/>
      <c r="AB440" s="832"/>
      <c r="AC440" s="832"/>
      <c r="AD440" s="844"/>
      <c r="AE440" s="843"/>
      <c r="AF440" s="843"/>
      <c r="AG440" s="844"/>
      <c r="AH440" s="844"/>
      <c r="AI440" s="843"/>
      <c r="AJ440" s="834"/>
      <c r="AK440" s="832"/>
      <c r="AL440" s="832"/>
      <c r="AM440" s="832"/>
      <c r="AN440" s="832"/>
      <c r="AO440" s="832"/>
      <c r="AP440" s="832"/>
      <c r="AQ440" s="832"/>
      <c r="AR440" s="832"/>
      <c r="AS440" s="832"/>
      <c r="AT440" s="832"/>
      <c r="AU440" s="832"/>
      <c r="AV440" s="832"/>
      <c r="AW440" s="832"/>
      <c r="AX440" s="832"/>
      <c r="AY440" s="832"/>
      <c r="AZ440" s="832"/>
      <c r="BA440" s="832"/>
      <c r="BB440" s="832"/>
      <c r="BC440" s="832"/>
      <c r="BD440" s="832"/>
      <c r="BE440" s="832"/>
      <c r="BF440" s="832"/>
      <c r="BG440" s="832"/>
    </row>
    <row r="441" ht="15.75" customHeight="1">
      <c r="A441" s="832"/>
      <c r="B441" s="833"/>
      <c r="C441" s="833"/>
      <c r="D441" s="834"/>
      <c r="E441" s="835"/>
      <c r="F441" s="836"/>
      <c r="G441" s="837"/>
      <c r="H441" s="838"/>
      <c r="I441" s="836"/>
      <c r="J441" s="839"/>
      <c r="K441" s="840"/>
      <c r="L441" s="841"/>
      <c r="M441" s="841"/>
      <c r="N441" s="842"/>
      <c r="O441" s="832"/>
      <c r="P441" s="843"/>
      <c r="Q441" s="832"/>
      <c r="R441" s="843"/>
      <c r="S441" s="843"/>
      <c r="T441" s="843"/>
      <c r="U441" s="832"/>
      <c r="V441" s="843"/>
      <c r="W441" s="832"/>
      <c r="X441" s="832"/>
      <c r="Y441" s="832"/>
      <c r="Z441" s="832"/>
      <c r="AA441" s="832"/>
      <c r="AB441" s="832"/>
      <c r="AC441" s="832"/>
      <c r="AD441" s="844"/>
      <c r="AE441" s="843"/>
      <c r="AF441" s="843"/>
      <c r="AG441" s="844"/>
      <c r="AH441" s="844"/>
      <c r="AI441" s="843"/>
      <c r="AJ441" s="834"/>
      <c r="AK441" s="832"/>
      <c r="AL441" s="832"/>
      <c r="AM441" s="832"/>
      <c r="AN441" s="832"/>
      <c r="AO441" s="832"/>
      <c r="AP441" s="832"/>
      <c r="AQ441" s="832"/>
      <c r="AR441" s="832"/>
      <c r="AS441" s="832"/>
      <c r="AT441" s="832"/>
      <c r="AU441" s="832"/>
      <c r="AV441" s="832"/>
      <c r="AW441" s="832"/>
      <c r="AX441" s="832"/>
      <c r="AY441" s="832"/>
      <c r="AZ441" s="832"/>
      <c r="BA441" s="832"/>
      <c r="BB441" s="832"/>
      <c r="BC441" s="832"/>
      <c r="BD441" s="832"/>
      <c r="BE441" s="832"/>
      <c r="BF441" s="832"/>
      <c r="BG441" s="832"/>
    </row>
    <row r="442" ht="15.75" customHeight="1">
      <c r="A442" s="832"/>
      <c r="B442" s="833"/>
      <c r="C442" s="833"/>
      <c r="D442" s="834"/>
      <c r="E442" s="835"/>
      <c r="F442" s="836"/>
      <c r="G442" s="837"/>
      <c r="H442" s="838"/>
      <c r="I442" s="836"/>
      <c r="J442" s="839"/>
      <c r="K442" s="840"/>
      <c r="L442" s="841"/>
      <c r="M442" s="841"/>
      <c r="N442" s="842"/>
      <c r="O442" s="832"/>
      <c r="P442" s="843"/>
      <c r="Q442" s="832"/>
      <c r="R442" s="843"/>
      <c r="S442" s="843"/>
      <c r="T442" s="843"/>
      <c r="U442" s="832"/>
      <c r="V442" s="843"/>
      <c r="W442" s="832"/>
      <c r="X442" s="832"/>
      <c r="Y442" s="832"/>
      <c r="Z442" s="832"/>
      <c r="AA442" s="832"/>
      <c r="AB442" s="832"/>
      <c r="AC442" s="832"/>
      <c r="AD442" s="844"/>
      <c r="AE442" s="843"/>
      <c r="AF442" s="843"/>
      <c r="AG442" s="844"/>
      <c r="AH442" s="844"/>
      <c r="AI442" s="843"/>
      <c r="AJ442" s="834"/>
      <c r="AK442" s="832"/>
      <c r="AL442" s="832"/>
      <c r="AM442" s="832"/>
      <c r="AN442" s="832"/>
      <c r="AO442" s="832"/>
      <c r="AP442" s="832"/>
      <c r="AQ442" s="832"/>
      <c r="AR442" s="832"/>
      <c r="AS442" s="832"/>
      <c r="AT442" s="832"/>
      <c r="AU442" s="832"/>
      <c r="AV442" s="832"/>
      <c r="AW442" s="832"/>
      <c r="AX442" s="832"/>
      <c r="AY442" s="832"/>
      <c r="AZ442" s="832"/>
      <c r="BA442" s="832"/>
      <c r="BB442" s="832"/>
      <c r="BC442" s="832"/>
      <c r="BD442" s="832"/>
      <c r="BE442" s="832"/>
      <c r="BF442" s="832"/>
      <c r="BG442" s="832"/>
    </row>
    <row r="443" ht="15.75" customHeight="1">
      <c r="A443" s="832"/>
      <c r="B443" s="833"/>
      <c r="C443" s="833"/>
      <c r="D443" s="834"/>
      <c r="E443" s="835"/>
      <c r="F443" s="836"/>
      <c r="G443" s="837"/>
      <c r="H443" s="838"/>
      <c r="I443" s="836"/>
      <c r="J443" s="839"/>
      <c r="K443" s="840"/>
      <c r="L443" s="841"/>
      <c r="M443" s="841"/>
      <c r="N443" s="842"/>
      <c r="O443" s="832"/>
      <c r="P443" s="843"/>
      <c r="Q443" s="832"/>
      <c r="R443" s="843"/>
      <c r="S443" s="843"/>
      <c r="T443" s="843"/>
      <c r="U443" s="832"/>
      <c r="V443" s="843"/>
      <c r="W443" s="832"/>
      <c r="X443" s="832"/>
      <c r="Y443" s="832"/>
      <c r="Z443" s="832"/>
      <c r="AA443" s="832"/>
      <c r="AB443" s="832"/>
      <c r="AC443" s="832"/>
      <c r="AD443" s="844"/>
      <c r="AE443" s="843"/>
      <c r="AF443" s="843"/>
      <c r="AG443" s="844"/>
      <c r="AH443" s="844"/>
      <c r="AI443" s="843"/>
      <c r="AJ443" s="834"/>
      <c r="AK443" s="832"/>
      <c r="AL443" s="832"/>
      <c r="AM443" s="832"/>
      <c r="AN443" s="832"/>
      <c r="AO443" s="832"/>
      <c r="AP443" s="832"/>
      <c r="AQ443" s="832"/>
      <c r="AR443" s="832"/>
      <c r="AS443" s="832"/>
      <c r="AT443" s="832"/>
      <c r="AU443" s="832"/>
      <c r="AV443" s="832"/>
      <c r="AW443" s="832"/>
      <c r="AX443" s="832"/>
      <c r="AY443" s="832"/>
      <c r="AZ443" s="832"/>
      <c r="BA443" s="832"/>
      <c r="BB443" s="832"/>
      <c r="BC443" s="832"/>
      <c r="BD443" s="832"/>
      <c r="BE443" s="832"/>
      <c r="BF443" s="832"/>
      <c r="BG443" s="832"/>
    </row>
    <row r="444" ht="15.75" customHeight="1">
      <c r="A444" s="832"/>
      <c r="B444" s="833"/>
      <c r="C444" s="833"/>
      <c r="D444" s="834"/>
      <c r="E444" s="835"/>
      <c r="F444" s="836"/>
      <c r="G444" s="837"/>
      <c r="H444" s="838"/>
      <c r="I444" s="836"/>
      <c r="J444" s="839"/>
      <c r="K444" s="840"/>
      <c r="L444" s="841"/>
      <c r="M444" s="841"/>
      <c r="N444" s="842"/>
      <c r="O444" s="832"/>
      <c r="P444" s="843"/>
      <c r="Q444" s="832"/>
      <c r="R444" s="843"/>
      <c r="S444" s="843"/>
      <c r="T444" s="843"/>
      <c r="U444" s="832"/>
      <c r="V444" s="843"/>
      <c r="W444" s="832"/>
      <c r="X444" s="832"/>
      <c r="Y444" s="832"/>
      <c r="Z444" s="832"/>
      <c r="AA444" s="832"/>
      <c r="AB444" s="832"/>
      <c r="AC444" s="832"/>
      <c r="AD444" s="844"/>
      <c r="AE444" s="843"/>
      <c r="AF444" s="843"/>
      <c r="AG444" s="844"/>
      <c r="AH444" s="844"/>
      <c r="AI444" s="843"/>
      <c r="AJ444" s="834"/>
      <c r="AK444" s="832"/>
      <c r="AL444" s="832"/>
      <c r="AM444" s="832"/>
      <c r="AN444" s="832"/>
      <c r="AO444" s="832"/>
      <c r="AP444" s="832"/>
      <c r="AQ444" s="832"/>
      <c r="AR444" s="832"/>
      <c r="AS444" s="832"/>
      <c r="AT444" s="832"/>
      <c r="AU444" s="832"/>
      <c r="AV444" s="832"/>
      <c r="AW444" s="832"/>
      <c r="AX444" s="832"/>
      <c r="AY444" s="832"/>
      <c r="AZ444" s="832"/>
      <c r="BA444" s="832"/>
      <c r="BB444" s="832"/>
      <c r="BC444" s="832"/>
      <c r="BD444" s="832"/>
      <c r="BE444" s="832"/>
      <c r="BF444" s="832"/>
      <c r="BG444" s="832"/>
    </row>
    <row r="445" ht="15.75" customHeight="1">
      <c r="A445" s="832"/>
      <c r="B445" s="833"/>
      <c r="C445" s="833"/>
      <c r="D445" s="834"/>
      <c r="E445" s="835"/>
      <c r="F445" s="836"/>
      <c r="G445" s="837"/>
      <c r="H445" s="838"/>
      <c r="I445" s="836"/>
      <c r="J445" s="839"/>
      <c r="K445" s="840"/>
      <c r="L445" s="841"/>
      <c r="M445" s="841"/>
      <c r="N445" s="842"/>
      <c r="O445" s="832"/>
      <c r="P445" s="843"/>
      <c r="Q445" s="832"/>
      <c r="R445" s="843"/>
      <c r="S445" s="843"/>
      <c r="T445" s="843"/>
      <c r="U445" s="832"/>
      <c r="V445" s="843"/>
      <c r="W445" s="832"/>
      <c r="X445" s="832"/>
      <c r="Y445" s="832"/>
      <c r="Z445" s="832"/>
      <c r="AA445" s="832"/>
      <c r="AB445" s="832"/>
      <c r="AC445" s="832"/>
      <c r="AD445" s="844"/>
      <c r="AE445" s="843"/>
      <c r="AF445" s="843"/>
      <c r="AG445" s="844"/>
      <c r="AH445" s="844"/>
      <c r="AI445" s="843"/>
      <c r="AJ445" s="834"/>
      <c r="AK445" s="832"/>
      <c r="AL445" s="832"/>
      <c r="AM445" s="832"/>
      <c r="AN445" s="832"/>
      <c r="AO445" s="832"/>
      <c r="AP445" s="832"/>
      <c r="AQ445" s="832"/>
      <c r="AR445" s="832"/>
      <c r="AS445" s="832"/>
      <c r="AT445" s="832"/>
      <c r="AU445" s="832"/>
      <c r="AV445" s="832"/>
      <c r="AW445" s="832"/>
      <c r="AX445" s="832"/>
      <c r="AY445" s="832"/>
      <c r="AZ445" s="832"/>
      <c r="BA445" s="832"/>
      <c r="BB445" s="832"/>
      <c r="BC445" s="832"/>
      <c r="BD445" s="832"/>
      <c r="BE445" s="832"/>
      <c r="BF445" s="832"/>
      <c r="BG445" s="832"/>
    </row>
    <row r="446" ht="15.75" customHeight="1">
      <c r="A446" s="832"/>
      <c r="B446" s="833"/>
      <c r="C446" s="833"/>
      <c r="D446" s="834"/>
      <c r="E446" s="835"/>
      <c r="F446" s="836"/>
      <c r="G446" s="837"/>
      <c r="H446" s="838"/>
      <c r="I446" s="836"/>
      <c r="J446" s="839"/>
      <c r="K446" s="840"/>
      <c r="L446" s="841"/>
      <c r="M446" s="841"/>
      <c r="N446" s="842"/>
      <c r="O446" s="832"/>
      <c r="P446" s="843"/>
      <c r="Q446" s="832"/>
      <c r="R446" s="843"/>
      <c r="S446" s="843"/>
      <c r="T446" s="843"/>
      <c r="U446" s="832"/>
      <c r="V446" s="843"/>
      <c r="W446" s="832"/>
      <c r="X446" s="832"/>
      <c r="Y446" s="832"/>
      <c r="Z446" s="832"/>
      <c r="AA446" s="832"/>
      <c r="AB446" s="832"/>
      <c r="AC446" s="832"/>
      <c r="AD446" s="844"/>
      <c r="AE446" s="843"/>
      <c r="AF446" s="843"/>
      <c r="AG446" s="844"/>
      <c r="AH446" s="844"/>
      <c r="AI446" s="843"/>
      <c r="AJ446" s="834"/>
      <c r="AK446" s="832"/>
      <c r="AL446" s="832"/>
      <c r="AM446" s="832"/>
      <c r="AN446" s="832"/>
      <c r="AO446" s="832"/>
      <c r="AP446" s="832"/>
      <c r="AQ446" s="832"/>
      <c r="AR446" s="832"/>
      <c r="AS446" s="832"/>
      <c r="AT446" s="832"/>
      <c r="AU446" s="832"/>
      <c r="AV446" s="832"/>
      <c r="AW446" s="832"/>
      <c r="AX446" s="832"/>
      <c r="AY446" s="832"/>
      <c r="AZ446" s="832"/>
      <c r="BA446" s="832"/>
      <c r="BB446" s="832"/>
      <c r="BC446" s="832"/>
      <c r="BD446" s="832"/>
      <c r="BE446" s="832"/>
      <c r="BF446" s="832"/>
      <c r="BG446" s="832"/>
    </row>
    <row r="447" ht="15.75" customHeight="1">
      <c r="A447" s="832"/>
      <c r="B447" s="833"/>
      <c r="C447" s="833"/>
      <c r="D447" s="834"/>
      <c r="E447" s="835"/>
      <c r="F447" s="836"/>
      <c r="G447" s="837"/>
      <c r="H447" s="838"/>
      <c r="I447" s="836"/>
      <c r="J447" s="839"/>
      <c r="K447" s="840"/>
      <c r="L447" s="841"/>
      <c r="M447" s="841"/>
      <c r="N447" s="842"/>
      <c r="O447" s="832"/>
      <c r="P447" s="843"/>
      <c r="Q447" s="832"/>
      <c r="R447" s="843"/>
      <c r="S447" s="843"/>
      <c r="T447" s="843"/>
      <c r="U447" s="832"/>
      <c r="V447" s="843"/>
      <c r="W447" s="832"/>
      <c r="X447" s="832"/>
      <c r="Y447" s="832"/>
      <c r="Z447" s="832"/>
      <c r="AA447" s="832"/>
      <c r="AB447" s="832"/>
      <c r="AC447" s="832"/>
      <c r="AD447" s="844"/>
      <c r="AE447" s="843"/>
      <c r="AF447" s="843"/>
      <c r="AG447" s="844"/>
      <c r="AH447" s="844"/>
      <c r="AI447" s="843"/>
      <c r="AJ447" s="834"/>
      <c r="AK447" s="832"/>
      <c r="AL447" s="832"/>
      <c r="AM447" s="832"/>
      <c r="AN447" s="832"/>
      <c r="AO447" s="832"/>
      <c r="AP447" s="832"/>
      <c r="AQ447" s="832"/>
      <c r="AR447" s="832"/>
      <c r="AS447" s="832"/>
      <c r="AT447" s="832"/>
      <c r="AU447" s="832"/>
      <c r="AV447" s="832"/>
      <c r="AW447" s="832"/>
      <c r="AX447" s="832"/>
      <c r="AY447" s="832"/>
      <c r="AZ447" s="832"/>
      <c r="BA447" s="832"/>
      <c r="BB447" s="832"/>
      <c r="BC447" s="832"/>
      <c r="BD447" s="832"/>
      <c r="BE447" s="832"/>
      <c r="BF447" s="832"/>
      <c r="BG447" s="832"/>
    </row>
    <row r="448" ht="15.75" customHeight="1">
      <c r="A448" s="832"/>
      <c r="B448" s="833"/>
      <c r="C448" s="833"/>
      <c r="D448" s="834"/>
      <c r="E448" s="835"/>
      <c r="F448" s="836"/>
      <c r="G448" s="837"/>
      <c r="H448" s="838"/>
      <c r="I448" s="836"/>
      <c r="J448" s="839"/>
      <c r="K448" s="840"/>
      <c r="L448" s="841"/>
      <c r="M448" s="841"/>
      <c r="N448" s="842"/>
      <c r="O448" s="832"/>
      <c r="P448" s="843"/>
      <c r="Q448" s="832"/>
      <c r="R448" s="843"/>
      <c r="S448" s="843"/>
      <c r="T448" s="843"/>
      <c r="U448" s="832"/>
      <c r="V448" s="843"/>
      <c r="W448" s="832"/>
      <c r="X448" s="832"/>
      <c r="Y448" s="832"/>
      <c r="Z448" s="832"/>
      <c r="AA448" s="832"/>
      <c r="AB448" s="832"/>
      <c r="AC448" s="832"/>
      <c r="AD448" s="844"/>
      <c r="AE448" s="843"/>
      <c r="AF448" s="843"/>
      <c r="AG448" s="844"/>
      <c r="AH448" s="844"/>
      <c r="AI448" s="843"/>
      <c r="AJ448" s="834"/>
      <c r="AK448" s="832"/>
      <c r="AL448" s="832"/>
      <c r="AM448" s="832"/>
      <c r="AN448" s="832"/>
      <c r="AO448" s="832"/>
      <c r="AP448" s="832"/>
      <c r="AQ448" s="832"/>
      <c r="AR448" s="832"/>
      <c r="AS448" s="832"/>
      <c r="AT448" s="832"/>
      <c r="AU448" s="832"/>
      <c r="AV448" s="832"/>
      <c r="AW448" s="832"/>
      <c r="AX448" s="832"/>
      <c r="AY448" s="832"/>
      <c r="AZ448" s="832"/>
      <c r="BA448" s="832"/>
      <c r="BB448" s="832"/>
      <c r="BC448" s="832"/>
      <c r="BD448" s="832"/>
      <c r="BE448" s="832"/>
      <c r="BF448" s="832"/>
      <c r="BG448" s="832"/>
    </row>
    <row r="449" ht="15.75" customHeight="1">
      <c r="A449" s="832"/>
      <c r="B449" s="833"/>
      <c r="C449" s="833"/>
      <c r="D449" s="834"/>
      <c r="E449" s="835"/>
      <c r="F449" s="836"/>
      <c r="G449" s="837"/>
      <c r="H449" s="838"/>
      <c r="I449" s="836"/>
      <c r="J449" s="839"/>
      <c r="K449" s="840"/>
      <c r="L449" s="841"/>
      <c r="M449" s="841"/>
      <c r="N449" s="842"/>
      <c r="O449" s="832"/>
      <c r="P449" s="843"/>
      <c r="Q449" s="832"/>
      <c r="R449" s="843"/>
      <c r="S449" s="843"/>
      <c r="T449" s="843"/>
      <c r="U449" s="832"/>
      <c r="V449" s="843"/>
      <c r="W449" s="832"/>
      <c r="X449" s="832"/>
      <c r="Y449" s="832"/>
      <c r="Z449" s="832"/>
      <c r="AA449" s="832"/>
      <c r="AB449" s="832"/>
      <c r="AC449" s="832"/>
      <c r="AD449" s="844"/>
      <c r="AE449" s="843"/>
      <c r="AF449" s="843"/>
      <c r="AG449" s="844"/>
      <c r="AH449" s="844"/>
      <c r="AI449" s="843"/>
      <c r="AJ449" s="834"/>
      <c r="AK449" s="832"/>
      <c r="AL449" s="832"/>
      <c r="AM449" s="832"/>
      <c r="AN449" s="832"/>
      <c r="AO449" s="832"/>
      <c r="AP449" s="832"/>
      <c r="AQ449" s="832"/>
      <c r="AR449" s="832"/>
      <c r="AS449" s="832"/>
      <c r="AT449" s="832"/>
      <c r="AU449" s="832"/>
      <c r="AV449" s="832"/>
      <c r="AW449" s="832"/>
      <c r="AX449" s="832"/>
      <c r="AY449" s="832"/>
      <c r="AZ449" s="832"/>
      <c r="BA449" s="832"/>
      <c r="BB449" s="832"/>
      <c r="BC449" s="832"/>
      <c r="BD449" s="832"/>
      <c r="BE449" s="832"/>
      <c r="BF449" s="832"/>
      <c r="BG449" s="832"/>
    </row>
    <row r="450" ht="15.75" customHeight="1">
      <c r="A450" s="832"/>
      <c r="B450" s="833"/>
      <c r="C450" s="833"/>
      <c r="D450" s="834"/>
      <c r="E450" s="835"/>
      <c r="F450" s="836"/>
      <c r="G450" s="837"/>
      <c r="H450" s="838"/>
      <c r="I450" s="836"/>
      <c r="J450" s="839"/>
      <c r="K450" s="840"/>
      <c r="L450" s="841"/>
      <c r="M450" s="841"/>
      <c r="N450" s="842"/>
      <c r="O450" s="832"/>
      <c r="P450" s="843"/>
      <c r="Q450" s="832"/>
      <c r="R450" s="843"/>
      <c r="S450" s="843"/>
      <c r="T450" s="843"/>
      <c r="U450" s="832"/>
      <c r="V450" s="843"/>
      <c r="W450" s="832"/>
      <c r="X450" s="832"/>
      <c r="Y450" s="832"/>
      <c r="Z450" s="832"/>
      <c r="AA450" s="832"/>
      <c r="AB450" s="832"/>
      <c r="AC450" s="832"/>
      <c r="AD450" s="844"/>
      <c r="AE450" s="843"/>
      <c r="AF450" s="843"/>
      <c r="AG450" s="844"/>
      <c r="AH450" s="844"/>
      <c r="AI450" s="843"/>
      <c r="AJ450" s="834"/>
      <c r="AK450" s="832"/>
      <c r="AL450" s="832"/>
      <c r="AM450" s="832"/>
      <c r="AN450" s="832"/>
      <c r="AO450" s="832"/>
      <c r="AP450" s="832"/>
      <c r="AQ450" s="832"/>
      <c r="AR450" s="832"/>
      <c r="AS450" s="832"/>
      <c r="AT450" s="832"/>
      <c r="AU450" s="832"/>
      <c r="AV450" s="832"/>
      <c r="AW450" s="832"/>
      <c r="AX450" s="832"/>
      <c r="AY450" s="832"/>
      <c r="AZ450" s="832"/>
      <c r="BA450" s="832"/>
      <c r="BB450" s="832"/>
      <c r="BC450" s="832"/>
      <c r="BD450" s="832"/>
      <c r="BE450" s="832"/>
      <c r="BF450" s="832"/>
      <c r="BG450" s="832"/>
    </row>
    <row r="451" ht="15.75" customHeight="1">
      <c r="A451" s="832"/>
      <c r="B451" s="833"/>
      <c r="C451" s="833"/>
      <c r="D451" s="834"/>
      <c r="E451" s="835"/>
      <c r="F451" s="836"/>
      <c r="G451" s="837"/>
      <c r="H451" s="838"/>
      <c r="I451" s="836"/>
      <c r="J451" s="839"/>
      <c r="K451" s="840"/>
      <c r="L451" s="841"/>
      <c r="M451" s="841"/>
      <c r="N451" s="842"/>
      <c r="O451" s="832"/>
      <c r="P451" s="843"/>
      <c r="Q451" s="832"/>
      <c r="R451" s="843"/>
      <c r="S451" s="843"/>
      <c r="T451" s="843"/>
      <c r="U451" s="832"/>
      <c r="V451" s="843"/>
      <c r="W451" s="832"/>
      <c r="X451" s="832"/>
      <c r="Y451" s="832"/>
      <c r="Z451" s="832"/>
      <c r="AA451" s="832"/>
      <c r="AB451" s="832"/>
      <c r="AC451" s="832"/>
      <c r="AD451" s="844"/>
      <c r="AE451" s="843"/>
      <c r="AF451" s="843"/>
      <c r="AG451" s="844"/>
      <c r="AH451" s="844"/>
      <c r="AI451" s="843"/>
      <c r="AJ451" s="834"/>
      <c r="AK451" s="832"/>
      <c r="AL451" s="832"/>
      <c r="AM451" s="832"/>
      <c r="AN451" s="832"/>
      <c r="AO451" s="832"/>
      <c r="AP451" s="832"/>
      <c r="AQ451" s="832"/>
      <c r="AR451" s="832"/>
      <c r="AS451" s="832"/>
      <c r="AT451" s="832"/>
      <c r="AU451" s="832"/>
      <c r="AV451" s="832"/>
      <c r="AW451" s="832"/>
      <c r="AX451" s="832"/>
      <c r="AY451" s="832"/>
      <c r="AZ451" s="832"/>
      <c r="BA451" s="832"/>
      <c r="BB451" s="832"/>
      <c r="BC451" s="832"/>
      <c r="BD451" s="832"/>
      <c r="BE451" s="832"/>
      <c r="BF451" s="832"/>
      <c r="BG451" s="832"/>
    </row>
    <row r="452" ht="15.75" customHeight="1">
      <c r="A452" s="832"/>
      <c r="B452" s="833"/>
      <c r="C452" s="833"/>
      <c r="D452" s="834"/>
      <c r="E452" s="835"/>
      <c r="F452" s="836"/>
      <c r="G452" s="837"/>
      <c r="H452" s="838"/>
      <c r="I452" s="836"/>
      <c r="J452" s="839"/>
      <c r="K452" s="840"/>
      <c r="L452" s="841"/>
      <c r="M452" s="841"/>
      <c r="N452" s="842"/>
      <c r="O452" s="832"/>
      <c r="P452" s="843"/>
      <c r="Q452" s="832"/>
      <c r="R452" s="843"/>
      <c r="S452" s="843"/>
      <c r="T452" s="843"/>
      <c r="U452" s="832"/>
      <c r="V452" s="843"/>
      <c r="W452" s="832"/>
      <c r="X452" s="832"/>
      <c r="Y452" s="832"/>
      <c r="Z452" s="832"/>
      <c r="AA452" s="832"/>
      <c r="AB452" s="832"/>
      <c r="AC452" s="832"/>
      <c r="AD452" s="844"/>
      <c r="AE452" s="843"/>
      <c r="AF452" s="843"/>
      <c r="AG452" s="844"/>
      <c r="AH452" s="844"/>
      <c r="AI452" s="843"/>
      <c r="AJ452" s="834"/>
      <c r="AK452" s="832"/>
      <c r="AL452" s="832"/>
      <c r="AM452" s="832"/>
      <c r="AN452" s="832"/>
      <c r="AO452" s="832"/>
      <c r="AP452" s="832"/>
      <c r="AQ452" s="832"/>
      <c r="AR452" s="832"/>
      <c r="AS452" s="832"/>
      <c r="AT452" s="832"/>
      <c r="AU452" s="832"/>
      <c r="AV452" s="832"/>
      <c r="AW452" s="832"/>
      <c r="AX452" s="832"/>
      <c r="AY452" s="832"/>
      <c r="AZ452" s="832"/>
      <c r="BA452" s="832"/>
      <c r="BB452" s="832"/>
      <c r="BC452" s="832"/>
      <c r="BD452" s="832"/>
      <c r="BE452" s="832"/>
      <c r="BF452" s="832"/>
      <c r="BG452" s="832"/>
    </row>
    <row r="453" ht="15.75" customHeight="1">
      <c r="A453" s="832"/>
      <c r="B453" s="833"/>
      <c r="C453" s="833"/>
      <c r="D453" s="834"/>
      <c r="E453" s="835"/>
      <c r="F453" s="836"/>
      <c r="G453" s="837"/>
      <c r="H453" s="838"/>
      <c r="I453" s="836"/>
      <c r="J453" s="839"/>
      <c r="K453" s="840"/>
      <c r="L453" s="841"/>
      <c r="M453" s="841"/>
      <c r="N453" s="842"/>
      <c r="O453" s="832"/>
      <c r="P453" s="843"/>
      <c r="Q453" s="832"/>
      <c r="R453" s="843"/>
      <c r="S453" s="843"/>
      <c r="T453" s="843"/>
      <c r="U453" s="832"/>
      <c r="V453" s="843"/>
      <c r="W453" s="832"/>
      <c r="X453" s="832"/>
      <c r="Y453" s="832"/>
      <c r="Z453" s="832"/>
      <c r="AA453" s="832"/>
      <c r="AB453" s="832"/>
      <c r="AC453" s="832"/>
      <c r="AD453" s="844"/>
      <c r="AE453" s="843"/>
      <c r="AF453" s="843"/>
      <c r="AG453" s="844"/>
      <c r="AH453" s="844"/>
      <c r="AI453" s="843"/>
      <c r="AJ453" s="834"/>
      <c r="AK453" s="832"/>
      <c r="AL453" s="832"/>
      <c r="AM453" s="832"/>
      <c r="AN453" s="832"/>
      <c r="AO453" s="832"/>
      <c r="AP453" s="832"/>
      <c r="AQ453" s="832"/>
      <c r="AR453" s="832"/>
      <c r="AS453" s="832"/>
      <c r="AT453" s="832"/>
      <c r="AU453" s="832"/>
      <c r="AV453" s="832"/>
      <c r="AW453" s="832"/>
      <c r="AX453" s="832"/>
      <c r="AY453" s="832"/>
      <c r="AZ453" s="832"/>
      <c r="BA453" s="832"/>
      <c r="BB453" s="832"/>
      <c r="BC453" s="832"/>
      <c r="BD453" s="832"/>
      <c r="BE453" s="832"/>
      <c r="BF453" s="832"/>
      <c r="BG453" s="832"/>
    </row>
    <row r="454" ht="15.75" customHeight="1">
      <c r="A454" s="832"/>
      <c r="B454" s="833"/>
      <c r="C454" s="833"/>
      <c r="D454" s="834"/>
      <c r="E454" s="835"/>
      <c r="F454" s="836"/>
      <c r="G454" s="837"/>
      <c r="H454" s="838"/>
      <c r="I454" s="836"/>
      <c r="J454" s="839"/>
      <c r="K454" s="840"/>
      <c r="L454" s="841"/>
      <c r="M454" s="841"/>
      <c r="N454" s="842"/>
      <c r="O454" s="832"/>
      <c r="P454" s="843"/>
      <c r="Q454" s="832"/>
      <c r="R454" s="843"/>
      <c r="S454" s="843"/>
      <c r="T454" s="843"/>
      <c r="U454" s="832"/>
      <c r="V454" s="843"/>
      <c r="W454" s="832"/>
      <c r="X454" s="832"/>
      <c r="Y454" s="832"/>
      <c r="Z454" s="832"/>
      <c r="AA454" s="832"/>
      <c r="AB454" s="832"/>
      <c r="AC454" s="832"/>
      <c r="AD454" s="844"/>
      <c r="AE454" s="843"/>
      <c r="AF454" s="843"/>
      <c r="AG454" s="844"/>
      <c r="AH454" s="844"/>
      <c r="AI454" s="843"/>
      <c r="AJ454" s="834"/>
      <c r="AK454" s="832"/>
      <c r="AL454" s="832"/>
      <c r="AM454" s="832"/>
      <c r="AN454" s="832"/>
      <c r="AO454" s="832"/>
      <c r="AP454" s="832"/>
      <c r="AQ454" s="832"/>
      <c r="AR454" s="832"/>
      <c r="AS454" s="832"/>
      <c r="AT454" s="832"/>
      <c r="AU454" s="832"/>
      <c r="AV454" s="832"/>
      <c r="AW454" s="832"/>
      <c r="AX454" s="832"/>
      <c r="AY454" s="832"/>
      <c r="AZ454" s="832"/>
      <c r="BA454" s="832"/>
      <c r="BB454" s="832"/>
      <c r="BC454" s="832"/>
      <c r="BD454" s="832"/>
      <c r="BE454" s="832"/>
      <c r="BF454" s="832"/>
      <c r="BG454" s="832"/>
    </row>
    <row r="455" ht="15.75" customHeight="1">
      <c r="A455" s="832"/>
      <c r="B455" s="833"/>
      <c r="C455" s="833"/>
      <c r="D455" s="834"/>
      <c r="E455" s="835"/>
      <c r="F455" s="836"/>
      <c r="G455" s="837"/>
      <c r="H455" s="838"/>
      <c r="I455" s="836"/>
      <c r="J455" s="839"/>
      <c r="K455" s="840"/>
      <c r="L455" s="841"/>
      <c r="M455" s="841"/>
      <c r="N455" s="842"/>
      <c r="O455" s="832"/>
      <c r="P455" s="843"/>
      <c r="Q455" s="832"/>
      <c r="R455" s="843"/>
      <c r="S455" s="843"/>
      <c r="T455" s="843"/>
      <c r="U455" s="832"/>
      <c r="V455" s="843"/>
      <c r="W455" s="832"/>
      <c r="X455" s="832"/>
      <c r="Y455" s="832"/>
      <c r="Z455" s="832"/>
      <c r="AA455" s="832"/>
      <c r="AB455" s="832"/>
      <c r="AC455" s="832"/>
      <c r="AD455" s="844"/>
      <c r="AE455" s="843"/>
      <c r="AF455" s="843"/>
      <c r="AG455" s="844"/>
      <c r="AH455" s="844"/>
      <c r="AI455" s="843"/>
      <c r="AJ455" s="834"/>
      <c r="AK455" s="832"/>
      <c r="AL455" s="832"/>
      <c r="AM455" s="832"/>
      <c r="AN455" s="832"/>
      <c r="AO455" s="832"/>
      <c r="AP455" s="832"/>
      <c r="AQ455" s="832"/>
      <c r="AR455" s="832"/>
      <c r="AS455" s="832"/>
      <c r="AT455" s="832"/>
      <c r="AU455" s="832"/>
      <c r="AV455" s="832"/>
      <c r="AW455" s="832"/>
      <c r="AX455" s="832"/>
      <c r="AY455" s="832"/>
      <c r="AZ455" s="832"/>
      <c r="BA455" s="832"/>
      <c r="BB455" s="832"/>
      <c r="BC455" s="832"/>
      <c r="BD455" s="832"/>
      <c r="BE455" s="832"/>
      <c r="BF455" s="832"/>
      <c r="BG455" s="832"/>
    </row>
    <row r="456" ht="15.75" customHeight="1">
      <c r="A456" s="832"/>
      <c r="B456" s="833"/>
      <c r="C456" s="833"/>
      <c r="D456" s="834"/>
      <c r="E456" s="835"/>
      <c r="F456" s="836"/>
      <c r="G456" s="837"/>
      <c r="H456" s="838"/>
      <c r="I456" s="836"/>
      <c r="J456" s="839"/>
      <c r="K456" s="840"/>
      <c r="L456" s="841"/>
      <c r="M456" s="841"/>
      <c r="N456" s="842"/>
      <c r="O456" s="832"/>
      <c r="P456" s="843"/>
      <c r="Q456" s="832"/>
      <c r="R456" s="843"/>
      <c r="S456" s="843"/>
      <c r="T456" s="843"/>
      <c r="U456" s="832"/>
      <c r="V456" s="843"/>
      <c r="W456" s="832"/>
      <c r="X456" s="832"/>
      <c r="Y456" s="832"/>
      <c r="Z456" s="832"/>
      <c r="AA456" s="832"/>
      <c r="AB456" s="832"/>
      <c r="AC456" s="832"/>
      <c r="AD456" s="844"/>
      <c r="AE456" s="843"/>
      <c r="AF456" s="843"/>
      <c r="AG456" s="844"/>
      <c r="AH456" s="844"/>
      <c r="AI456" s="843"/>
      <c r="AJ456" s="834"/>
      <c r="AK456" s="832"/>
      <c r="AL456" s="832"/>
      <c r="AM456" s="832"/>
      <c r="AN456" s="832"/>
      <c r="AO456" s="832"/>
      <c r="AP456" s="832"/>
      <c r="AQ456" s="832"/>
      <c r="AR456" s="832"/>
      <c r="AS456" s="832"/>
      <c r="AT456" s="832"/>
      <c r="AU456" s="832"/>
      <c r="AV456" s="832"/>
      <c r="AW456" s="832"/>
      <c r="AX456" s="832"/>
      <c r="AY456" s="832"/>
      <c r="AZ456" s="832"/>
      <c r="BA456" s="832"/>
      <c r="BB456" s="832"/>
      <c r="BC456" s="832"/>
      <c r="BD456" s="832"/>
      <c r="BE456" s="832"/>
      <c r="BF456" s="832"/>
      <c r="BG456" s="832"/>
    </row>
    <row r="457" ht="15.75" customHeight="1">
      <c r="A457" s="832"/>
      <c r="B457" s="833"/>
      <c r="C457" s="833"/>
      <c r="D457" s="834"/>
      <c r="E457" s="835"/>
      <c r="F457" s="836"/>
      <c r="G457" s="837"/>
      <c r="H457" s="838"/>
      <c r="I457" s="836"/>
      <c r="J457" s="839"/>
      <c r="K457" s="840"/>
      <c r="L457" s="841"/>
      <c r="M457" s="841"/>
      <c r="N457" s="842"/>
      <c r="O457" s="832"/>
      <c r="P457" s="843"/>
      <c r="Q457" s="832"/>
      <c r="R457" s="843"/>
      <c r="S457" s="843"/>
      <c r="T457" s="843"/>
      <c r="U457" s="832"/>
      <c r="V457" s="843"/>
      <c r="W457" s="832"/>
      <c r="X457" s="832"/>
      <c r="Y457" s="832"/>
      <c r="Z457" s="832"/>
      <c r="AA457" s="832"/>
      <c r="AB457" s="832"/>
      <c r="AC457" s="832"/>
      <c r="AD457" s="844"/>
      <c r="AE457" s="843"/>
      <c r="AF457" s="843"/>
      <c r="AG457" s="844"/>
      <c r="AH457" s="844"/>
      <c r="AI457" s="843"/>
      <c r="AJ457" s="834"/>
      <c r="AK457" s="832"/>
      <c r="AL457" s="832"/>
      <c r="AM457" s="832"/>
      <c r="AN457" s="832"/>
      <c r="AO457" s="832"/>
      <c r="AP457" s="832"/>
      <c r="AQ457" s="832"/>
      <c r="AR457" s="832"/>
      <c r="AS457" s="832"/>
      <c r="AT457" s="832"/>
      <c r="AU457" s="832"/>
      <c r="AV457" s="832"/>
      <c r="AW457" s="832"/>
      <c r="AX457" s="832"/>
      <c r="AY457" s="832"/>
      <c r="AZ457" s="832"/>
      <c r="BA457" s="832"/>
      <c r="BB457" s="832"/>
      <c r="BC457" s="832"/>
      <c r="BD457" s="832"/>
      <c r="BE457" s="832"/>
      <c r="BF457" s="832"/>
      <c r="BG457" s="832"/>
    </row>
    <row r="458" ht="15.75" customHeight="1">
      <c r="A458" s="832"/>
      <c r="B458" s="833"/>
      <c r="C458" s="833"/>
      <c r="D458" s="834"/>
      <c r="E458" s="835"/>
      <c r="F458" s="836"/>
      <c r="G458" s="837"/>
      <c r="H458" s="838"/>
      <c r="I458" s="836"/>
      <c r="J458" s="839"/>
      <c r="K458" s="840"/>
      <c r="L458" s="841"/>
      <c r="M458" s="841"/>
      <c r="N458" s="842"/>
      <c r="O458" s="832"/>
      <c r="P458" s="843"/>
      <c r="Q458" s="832"/>
      <c r="R458" s="843"/>
      <c r="S458" s="843"/>
      <c r="T458" s="843"/>
      <c r="U458" s="832"/>
      <c r="V458" s="843"/>
      <c r="W458" s="832"/>
      <c r="X458" s="832"/>
      <c r="Y458" s="832"/>
      <c r="Z458" s="832"/>
      <c r="AA458" s="832"/>
      <c r="AB458" s="832"/>
      <c r="AC458" s="832"/>
      <c r="AD458" s="844"/>
      <c r="AE458" s="843"/>
      <c r="AF458" s="843"/>
      <c r="AG458" s="844"/>
      <c r="AH458" s="844"/>
      <c r="AI458" s="843"/>
      <c r="AJ458" s="834"/>
      <c r="AK458" s="832"/>
      <c r="AL458" s="832"/>
      <c r="AM458" s="832"/>
      <c r="AN458" s="832"/>
      <c r="AO458" s="832"/>
      <c r="AP458" s="832"/>
      <c r="AQ458" s="832"/>
      <c r="AR458" s="832"/>
      <c r="AS458" s="832"/>
      <c r="AT458" s="832"/>
      <c r="AU458" s="832"/>
      <c r="AV458" s="832"/>
      <c r="AW458" s="832"/>
      <c r="AX458" s="832"/>
      <c r="AY458" s="832"/>
      <c r="AZ458" s="832"/>
      <c r="BA458" s="832"/>
      <c r="BB458" s="832"/>
      <c r="BC458" s="832"/>
      <c r="BD458" s="832"/>
      <c r="BE458" s="832"/>
      <c r="BF458" s="832"/>
      <c r="BG458" s="832"/>
    </row>
    <row r="459" ht="15.75" customHeight="1">
      <c r="A459" s="832"/>
      <c r="B459" s="833"/>
      <c r="C459" s="833"/>
      <c r="D459" s="834"/>
      <c r="E459" s="835"/>
      <c r="F459" s="836"/>
      <c r="G459" s="837"/>
      <c r="H459" s="838"/>
      <c r="I459" s="836"/>
      <c r="J459" s="839"/>
      <c r="K459" s="840"/>
      <c r="L459" s="841"/>
      <c r="M459" s="841"/>
      <c r="N459" s="842"/>
      <c r="O459" s="832"/>
      <c r="P459" s="843"/>
      <c r="Q459" s="832"/>
      <c r="R459" s="843"/>
      <c r="S459" s="843"/>
      <c r="T459" s="843"/>
      <c r="U459" s="832"/>
      <c r="V459" s="843"/>
      <c r="W459" s="832"/>
      <c r="X459" s="832"/>
      <c r="Y459" s="832"/>
      <c r="Z459" s="832"/>
      <c r="AA459" s="832"/>
      <c r="AB459" s="832"/>
      <c r="AC459" s="832"/>
      <c r="AD459" s="844"/>
      <c r="AE459" s="843"/>
      <c r="AF459" s="843"/>
      <c r="AG459" s="844"/>
      <c r="AH459" s="844"/>
      <c r="AI459" s="843"/>
      <c r="AJ459" s="834"/>
      <c r="AK459" s="832"/>
      <c r="AL459" s="832"/>
      <c r="AM459" s="832"/>
      <c r="AN459" s="832"/>
      <c r="AO459" s="832"/>
      <c r="AP459" s="832"/>
      <c r="AQ459" s="832"/>
      <c r="AR459" s="832"/>
      <c r="AS459" s="832"/>
      <c r="AT459" s="832"/>
      <c r="AU459" s="832"/>
      <c r="AV459" s="832"/>
      <c r="AW459" s="832"/>
      <c r="AX459" s="832"/>
      <c r="AY459" s="832"/>
      <c r="AZ459" s="832"/>
      <c r="BA459" s="832"/>
      <c r="BB459" s="832"/>
      <c r="BC459" s="832"/>
      <c r="BD459" s="832"/>
      <c r="BE459" s="832"/>
      <c r="BF459" s="832"/>
      <c r="BG459" s="832"/>
    </row>
    <row r="460" ht="15.75" customHeight="1">
      <c r="A460" s="832"/>
      <c r="B460" s="833"/>
      <c r="C460" s="833"/>
      <c r="D460" s="834"/>
      <c r="E460" s="835"/>
      <c r="F460" s="836"/>
      <c r="G460" s="837"/>
      <c r="H460" s="838"/>
      <c r="I460" s="836"/>
      <c r="J460" s="839"/>
      <c r="K460" s="840"/>
      <c r="L460" s="841"/>
      <c r="M460" s="841"/>
      <c r="N460" s="842"/>
      <c r="O460" s="832"/>
      <c r="P460" s="843"/>
      <c r="Q460" s="832"/>
      <c r="R460" s="843"/>
      <c r="S460" s="843"/>
      <c r="T460" s="843"/>
      <c r="U460" s="832"/>
      <c r="V460" s="843"/>
      <c r="W460" s="832"/>
      <c r="X460" s="832"/>
      <c r="Y460" s="832"/>
      <c r="Z460" s="832"/>
      <c r="AA460" s="832"/>
      <c r="AB460" s="832"/>
      <c r="AC460" s="832"/>
      <c r="AD460" s="844"/>
      <c r="AE460" s="843"/>
      <c r="AF460" s="843"/>
      <c r="AG460" s="844"/>
      <c r="AH460" s="844"/>
      <c r="AI460" s="843"/>
      <c r="AJ460" s="834"/>
      <c r="AK460" s="832"/>
      <c r="AL460" s="832"/>
      <c r="AM460" s="832"/>
      <c r="AN460" s="832"/>
      <c r="AO460" s="832"/>
      <c r="AP460" s="832"/>
      <c r="AQ460" s="832"/>
      <c r="AR460" s="832"/>
      <c r="AS460" s="832"/>
      <c r="AT460" s="832"/>
      <c r="AU460" s="832"/>
      <c r="AV460" s="832"/>
      <c r="AW460" s="832"/>
      <c r="AX460" s="832"/>
      <c r="AY460" s="832"/>
      <c r="AZ460" s="832"/>
      <c r="BA460" s="832"/>
      <c r="BB460" s="832"/>
      <c r="BC460" s="832"/>
      <c r="BD460" s="832"/>
      <c r="BE460" s="832"/>
      <c r="BF460" s="832"/>
      <c r="BG460" s="832"/>
    </row>
    <row r="461" ht="15.75" customHeight="1">
      <c r="A461" s="832"/>
      <c r="B461" s="833"/>
      <c r="C461" s="833"/>
      <c r="D461" s="834"/>
      <c r="E461" s="835"/>
      <c r="F461" s="836"/>
      <c r="G461" s="837"/>
      <c r="H461" s="838"/>
      <c r="I461" s="836"/>
      <c r="J461" s="839"/>
      <c r="K461" s="840"/>
      <c r="L461" s="841"/>
      <c r="M461" s="841"/>
      <c r="N461" s="842"/>
      <c r="O461" s="832"/>
      <c r="P461" s="843"/>
      <c r="Q461" s="832"/>
      <c r="R461" s="843"/>
      <c r="S461" s="843"/>
      <c r="T461" s="843"/>
      <c r="U461" s="832"/>
      <c r="V461" s="843"/>
      <c r="W461" s="832"/>
      <c r="X461" s="832"/>
      <c r="Y461" s="832"/>
      <c r="Z461" s="832"/>
      <c r="AA461" s="832"/>
      <c r="AB461" s="832"/>
      <c r="AC461" s="832"/>
      <c r="AD461" s="844"/>
      <c r="AE461" s="843"/>
      <c r="AF461" s="843"/>
      <c r="AG461" s="844"/>
      <c r="AH461" s="844"/>
      <c r="AI461" s="843"/>
      <c r="AJ461" s="834"/>
      <c r="AK461" s="832"/>
      <c r="AL461" s="832"/>
      <c r="AM461" s="832"/>
      <c r="AN461" s="832"/>
      <c r="AO461" s="832"/>
      <c r="AP461" s="832"/>
      <c r="AQ461" s="832"/>
      <c r="AR461" s="832"/>
      <c r="AS461" s="832"/>
      <c r="AT461" s="832"/>
      <c r="AU461" s="832"/>
      <c r="AV461" s="832"/>
      <c r="AW461" s="832"/>
      <c r="AX461" s="832"/>
      <c r="AY461" s="832"/>
      <c r="AZ461" s="832"/>
      <c r="BA461" s="832"/>
      <c r="BB461" s="832"/>
      <c r="BC461" s="832"/>
      <c r="BD461" s="832"/>
      <c r="BE461" s="832"/>
      <c r="BF461" s="832"/>
      <c r="BG461" s="832"/>
    </row>
    <row r="462" ht="15.75" customHeight="1">
      <c r="A462" s="832"/>
      <c r="B462" s="833"/>
      <c r="C462" s="833"/>
      <c r="D462" s="834"/>
      <c r="E462" s="835"/>
      <c r="F462" s="836"/>
      <c r="G462" s="837"/>
      <c r="H462" s="838"/>
      <c r="I462" s="836"/>
      <c r="J462" s="839"/>
      <c r="K462" s="840"/>
      <c r="L462" s="841"/>
      <c r="M462" s="841"/>
      <c r="N462" s="842"/>
      <c r="O462" s="832"/>
      <c r="P462" s="843"/>
      <c r="Q462" s="832"/>
      <c r="R462" s="843"/>
      <c r="S462" s="843"/>
      <c r="T462" s="843"/>
      <c r="U462" s="832"/>
      <c r="V462" s="843"/>
      <c r="W462" s="832"/>
      <c r="X462" s="832"/>
      <c r="Y462" s="832"/>
      <c r="Z462" s="832"/>
      <c r="AA462" s="832"/>
      <c r="AB462" s="832"/>
      <c r="AC462" s="832"/>
      <c r="AD462" s="844"/>
      <c r="AE462" s="843"/>
      <c r="AF462" s="843"/>
      <c r="AG462" s="844"/>
      <c r="AH462" s="844"/>
      <c r="AI462" s="843"/>
      <c r="AJ462" s="834"/>
      <c r="AK462" s="832"/>
      <c r="AL462" s="832"/>
      <c r="AM462" s="832"/>
      <c r="AN462" s="832"/>
      <c r="AO462" s="832"/>
      <c r="AP462" s="832"/>
      <c r="AQ462" s="832"/>
      <c r="AR462" s="832"/>
      <c r="AS462" s="832"/>
      <c r="AT462" s="832"/>
      <c r="AU462" s="832"/>
      <c r="AV462" s="832"/>
      <c r="AW462" s="832"/>
      <c r="AX462" s="832"/>
      <c r="AY462" s="832"/>
      <c r="AZ462" s="832"/>
      <c r="BA462" s="832"/>
      <c r="BB462" s="832"/>
      <c r="BC462" s="832"/>
      <c r="BD462" s="832"/>
      <c r="BE462" s="832"/>
      <c r="BF462" s="832"/>
      <c r="BG462" s="832"/>
    </row>
    <row r="463" ht="15.75" customHeight="1">
      <c r="A463" s="832"/>
      <c r="B463" s="833"/>
      <c r="C463" s="833"/>
      <c r="D463" s="834"/>
      <c r="E463" s="835"/>
      <c r="F463" s="836"/>
      <c r="G463" s="837"/>
      <c r="H463" s="838"/>
      <c r="I463" s="836"/>
      <c r="J463" s="839"/>
      <c r="K463" s="840"/>
      <c r="L463" s="841"/>
      <c r="M463" s="841"/>
      <c r="N463" s="842"/>
      <c r="O463" s="832"/>
      <c r="P463" s="843"/>
      <c r="Q463" s="832"/>
      <c r="R463" s="843"/>
      <c r="S463" s="843"/>
      <c r="T463" s="843"/>
      <c r="U463" s="832"/>
      <c r="V463" s="843"/>
      <c r="W463" s="832"/>
      <c r="X463" s="832"/>
      <c r="Y463" s="832"/>
      <c r="Z463" s="832"/>
      <c r="AA463" s="832"/>
      <c r="AB463" s="832"/>
      <c r="AC463" s="832"/>
      <c r="AD463" s="844"/>
      <c r="AE463" s="843"/>
      <c r="AF463" s="843"/>
      <c r="AG463" s="844"/>
      <c r="AH463" s="844"/>
      <c r="AI463" s="843"/>
      <c r="AJ463" s="834"/>
      <c r="AK463" s="832"/>
      <c r="AL463" s="832"/>
      <c r="AM463" s="832"/>
      <c r="AN463" s="832"/>
      <c r="AO463" s="832"/>
      <c r="AP463" s="832"/>
      <c r="AQ463" s="832"/>
      <c r="AR463" s="832"/>
      <c r="AS463" s="832"/>
      <c r="AT463" s="832"/>
      <c r="AU463" s="832"/>
      <c r="AV463" s="832"/>
      <c r="AW463" s="832"/>
      <c r="AX463" s="832"/>
      <c r="AY463" s="832"/>
      <c r="AZ463" s="832"/>
      <c r="BA463" s="832"/>
      <c r="BB463" s="832"/>
      <c r="BC463" s="832"/>
      <c r="BD463" s="832"/>
      <c r="BE463" s="832"/>
      <c r="BF463" s="832"/>
      <c r="BG463" s="832"/>
    </row>
    <row r="464" ht="15.75" customHeight="1">
      <c r="A464" s="832"/>
      <c r="B464" s="833"/>
      <c r="C464" s="833"/>
      <c r="D464" s="834"/>
      <c r="E464" s="835"/>
      <c r="F464" s="836"/>
      <c r="G464" s="837"/>
      <c r="H464" s="838"/>
      <c r="I464" s="836"/>
      <c r="J464" s="839"/>
      <c r="K464" s="840"/>
      <c r="L464" s="841"/>
      <c r="M464" s="841"/>
      <c r="N464" s="842"/>
      <c r="O464" s="832"/>
      <c r="P464" s="843"/>
      <c r="Q464" s="832"/>
      <c r="R464" s="843"/>
      <c r="S464" s="843"/>
      <c r="T464" s="843"/>
      <c r="U464" s="832"/>
      <c r="V464" s="843"/>
      <c r="W464" s="832"/>
      <c r="X464" s="832"/>
      <c r="Y464" s="832"/>
      <c r="Z464" s="832"/>
      <c r="AA464" s="832"/>
      <c r="AB464" s="832"/>
      <c r="AC464" s="832"/>
      <c r="AD464" s="844"/>
      <c r="AE464" s="843"/>
      <c r="AF464" s="843"/>
      <c r="AG464" s="844"/>
      <c r="AH464" s="844"/>
      <c r="AI464" s="843"/>
      <c r="AJ464" s="834"/>
      <c r="AK464" s="832"/>
      <c r="AL464" s="832"/>
      <c r="AM464" s="832"/>
      <c r="AN464" s="832"/>
      <c r="AO464" s="832"/>
      <c r="AP464" s="832"/>
      <c r="AQ464" s="832"/>
      <c r="AR464" s="832"/>
      <c r="AS464" s="832"/>
      <c r="AT464" s="832"/>
      <c r="AU464" s="832"/>
      <c r="AV464" s="832"/>
      <c r="AW464" s="832"/>
      <c r="AX464" s="832"/>
      <c r="AY464" s="832"/>
      <c r="AZ464" s="832"/>
      <c r="BA464" s="832"/>
      <c r="BB464" s="832"/>
      <c r="BC464" s="832"/>
      <c r="BD464" s="832"/>
      <c r="BE464" s="832"/>
      <c r="BF464" s="832"/>
      <c r="BG464" s="832"/>
    </row>
    <row r="465" ht="15.75" customHeight="1">
      <c r="A465" s="832"/>
      <c r="B465" s="833"/>
      <c r="C465" s="833"/>
      <c r="D465" s="834"/>
      <c r="E465" s="835"/>
      <c r="F465" s="836"/>
      <c r="G465" s="837"/>
      <c r="H465" s="838"/>
      <c r="I465" s="836"/>
      <c r="J465" s="839"/>
      <c r="K465" s="840"/>
      <c r="L465" s="841"/>
      <c r="M465" s="841"/>
      <c r="N465" s="842"/>
      <c r="O465" s="832"/>
      <c r="P465" s="843"/>
      <c r="Q465" s="832"/>
      <c r="R465" s="843"/>
      <c r="S465" s="843"/>
      <c r="T465" s="843"/>
      <c r="U465" s="832"/>
      <c r="V465" s="843"/>
      <c r="W465" s="832"/>
      <c r="X465" s="832"/>
      <c r="Y465" s="832"/>
      <c r="Z465" s="832"/>
      <c r="AA465" s="832"/>
      <c r="AB465" s="832"/>
      <c r="AC465" s="832"/>
      <c r="AD465" s="844"/>
      <c r="AE465" s="843"/>
      <c r="AF465" s="843"/>
      <c r="AG465" s="844"/>
      <c r="AH465" s="844"/>
      <c r="AI465" s="843"/>
      <c r="AJ465" s="834"/>
      <c r="AK465" s="832"/>
      <c r="AL465" s="832"/>
      <c r="AM465" s="832"/>
      <c r="AN465" s="832"/>
      <c r="AO465" s="832"/>
      <c r="AP465" s="832"/>
      <c r="AQ465" s="832"/>
      <c r="AR465" s="832"/>
      <c r="AS465" s="832"/>
      <c r="AT465" s="832"/>
      <c r="AU465" s="832"/>
      <c r="AV465" s="832"/>
      <c r="AW465" s="832"/>
      <c r="AX465" s="832"/>
      <c r="AY465" s="832"/>
      <c r="AZ465" s="832"/>
      <c r="BA465" s="832"/>
      <c r="BB465" s="832"/>
      <c r="BC465" s="832"/>
      <c r="BD465" s="832"/>
      <c r="BE465" s="832"/>
      <c r="BF465" s="832"/>
      <c r="BG465" s="832"/>
    </row>
    <row r="466" ht="15.75" customHeight="1">
      <c r="A466" s="832"/>
      <c r="B466" s="833"/>
      <c r="C466" s="833"/>
      <c r="D466" s="834"/>
      <c r="E466" s="835"/>
      <c r="F466" s="836"/>
      <c r="G466" s="837"/>
      <c r="H466" s="838"/>
      <c r="I466" s="836"/>
      <c r="J466" s="839"/>
      <c r="K466" s="840"/>
      <c r="L466" s="841"/>
      <c r="M466" s="841"/>
      <c r="N466" s="842"/>
      <c r="O466" s="832"/>
      <c r="P466" s="843"/>
      <c r="Q466" s="832"/>
      <c r="R466" s="843"/>
      <c r="S466" s="843"/>
      <c r="T466" s="843"/>
      <c r="U466" s="832"/>
      <c r="V466" s="843"/>
      <c r="W466" s="832"/>
      <c r="X466" s="832"/>
      <c r="Y466" s="832"/>
      <c r="Z466" s="832"/>
      <c r="AA466" s="832"/>
      <c r="AB466" s="832"/>
      <c r="AC466" s="832"/>
      <c r="AD466" s="844"/>
      <c r="AE466" s="843"/>
      <c r="AF466" s="843"/>
      <c r="AG466" s="844"/>
      <c r="AH466" s="844"/>
      <c r="AI466" s="843"/>
      <c r="AJ466" s="834"/>
      <c r="AK466" s="832"/>
      <c r="AL466" s="832"/>
      <c r="AM466" s="832"/>
      <c r="AN466" s="832"/>
      <c r="AO466" s="832"/>
      <c r="AP466" s="832"/>
      <c r="AQ466" s="832"/>
      <c r="AR466" s="832"/>
      <c r="AS466" s="832"/>
      <c r="AT466" s="832"/>
      <c r="AU466" s="832"/>
      <c r="AV466" s="832"/>
      <c r="AW466" s="832"/>
      <c r="AX466" s="832"/>
      <c r="AY466" s="832"/>
      <c r="AZ466" s="832"/>
      <c r="BA466" s="832"/>
      <c r="BB466" s="832"/>
      <c r="BC466" s="832"/>
      <c r="BD466" s="832"/>
      <c r="BE466" s="832"/>
      <c r="BF466" s="832"/>
      <c r="BG466" s="832"/>
    </row>
    <row r="467" ht="15.75" customHeight="1">
      <c r="A467" s="832"/>
      <c r="B467" s="833"/>
      <c r="C467" s="833"/>
      <c r="D467" s="834"/>
      <c r="E467" s="835"/>
      <c r="F467" s="836"/>
      <c r="G467" s="837"/>
      <c r="H467" s="838"/>
      <c r="I467" s="836"/>
      <c r="J467" s="839"/>
      <c r="K467" s="840"/>
      <c r="L467" s="841"/>
      <c r="M467" s="841"/>
      <c r="N467" s="842"/>
      <c r="O467" s="832"/>
      <c r="P467" s="843"/>
      <c r="Q467" s="832"/>
      <c r="R467" s="843"/>
      <c r="S467" s="843"/>
      <c r="T467" s="843"/>
      <c r="U467" s="832"/>
      <c r="V467" s="843"/>
      <c r="W467" s="832"/>
      <c r="X467" s="832"/>
      <c r="Y467" s="832"/>
      <c r="Z467" s="832"/>
      <c r="AA467" s="832"/>
      <c r="AB467" s="832"/>
      <c r="AC467" s="832"/>
      <c r="AD467" s="844"/>
      <c r="AE467" s="843"/>
      <c r="AF467" s="843"/>
      <c r="AG467" s="844"/>
      <c r="AH467" s="844"/>
      <c r="AI467" s="843"/>
      <c r="AJ467" s="834"/>
      <c r="AK467" s="832"/>
      <c r="AL467" s="832"/>
      <c r="AM467" s="832"/>
      <c r="AN467" s="832"/>
      <c r="AO467" s="832"/>
      <c r="AP467" s="832"/>
      <c r="AQ467" s="832"/>
      <c r="AR467" s="832"/>
      <c r="AS467" s="832"/>
      <c r="AT467" s="832"/>
      <c r="AU467" s="832"/>
      <c r="AV467" s="832"/>
      <c r="AW467" s="832"/>
      <c r="AX467" s="832"/>
      <c r="AY467" s="832"/>
      <c r="AZ467" s="832"/>
      <c r="BA467" s="832"/>
      <c r="BB467" s="832"/>
      <c r="BC467" s="832"/>
      <c r="BD467" s="832"/>
      <c r="BE467" s="832"/>
      <c r="BF467" s="832"/>
      <c r="BG467" s="832"/>
    </row>
    <row r="468" ht="15.75" customHeight="1">
      <c r="A468" s="832"/>
      <c r="B468" s="833"/>
      <c r="C468" s="833"/>
      <c r="D468" s="834"/>
      <c r="E468" s="835"/>
      <c r="F468" s="836"/>
      <c r="G468" s="837"/>
      <c r="H468" s="838"/>
      <c r="I468" s="836"/>
      <c r="J468" s="839"/>
      <c r="K468" s="840"/>
      <c r="L468" s="841"/>
      <c r="M468" s="841"/>
      <c r="N468" s="842"/>
      <c r="O468" s="832"/>
      <c r="P468" s="843"/>
      <c r="Q468" s="832"/>
      <c r="R468" s="843"/>
      <c r="S468" s="843"/>
      <c r="T468" s="843"/>
      <c r="U468" s="832"/>
      <c r="V468" s="843"/>
      <c r="W468" s="832"/>
      <c r="X468" s="832"/>
      <c r="Y468" s="832"/>
      <c r="Z468" s="832"/>
      <c r="AA468" s="832"/>
      <c r="AB468" s="832"/>
      <c r="AC468" s="832"/>
      <c r="AD468" s="844"/>
      <c r="AE468" s="843"/>
      <c r="AF468" s="843"/>
      <c r="AG468" s="844"/>
      <c r="AH468" s="844"/>
      <c r="AI468" s="843"/>
      <c r="AJ468" s="834"/>
      <c r="AK468" s="832"/>
      <c r="AL468" s="832"/>
      <c r="AM468" s="832"/>
      <c r="AN468" s="832"/>
      <c r="AO468" s="832"/>
      <c r="AP468" s="832"/>
      <c r="AQ468" s="832"/>
      <c r="AR468" s="832"/>
      <c r="AS468" s="832"/>
      <c r="AT468" s="832"/>
      <c r="AU468" s="832"/>
      <c r="AV468" s="832"/>
      <c r="AW468" s="832"/>
      <c r="AX468" s="832"/>
      <c r="AY468" s="832"/>
      <c r="AZ468" s="832"/>
      <c r="BA468" s="832"/>
      <c r="BB468" s="832"/>
      <c r="BC468" s="832"/>
      <c r="BD468" s="832"/>
      <c r="BE468" s="832"/>
      <c r="BF468" s="832"/>
      <c r="BG468" s="832"/>
    </row>
    <row r="469" ht="15.75" customHeight="1">
      <c r="A469" s="832"/>
      <c r="B469" s="833"/>
      <c r="C469" s="833"/>
      <c r="D469" s="834"/>
      <c r="E469" s="835"/>
      <c r="F469" s="836"/>
      <c r="G469" s="837"/>
      <c r="H469" s="838"/>
      <c r="I469" s="836"/>
      <c r="J469" s="839"/>
      <c r="K469" s="840"/>
      <c r="L469" s="841"/>
      <c r="M469" s="841"/>
      <c r="N469" s="842"/>
      <c r="O469" s="832"/>
      <c r="P469" s="843"/>
      <c r="Q469" s="832"/>
      <c r="R469" s="843"/>
      <c r="S469" s="843"/>
      <c r="T469" s="843"/>
      <c r="U469" s="832"/>
      <c r="V469" s="843"/>
      <c r="W469" s="832"/>
      <c r="X469" s="832"/>
      <c r="Y469" s="832"/>
      <c r="Z469" s="832"/>
      <c r="AA469" s="832"/>
      <c r="AB469" s="832"/>
      <c r="AC469" s="832"/>
      <c r="AD469" s="844"/>
      <c r="AE469" s="843"/>
      <c r="AF469" s="843"/>
      <c r="AG469" s="844"/>
      <c r="AH469" s="844"/>
      <c r="AI469" s="843"/>
      <c r="AJ469" s="834"/>
      <c r="AK469" s="832"/>
      <c r="AL469" s="832"/>
      <c r="AM469" s="832"/>
      <c r="AN469" s="832"/>
      <c r="AO469" s="832"/>
      <c r="AP469" s="832"/>
      <c r="AQ469" s="832"/>
      <c r="AR469" s="832"/>
      <c r="AS469" s="832"/>
      <c r="AT469" s="832"/>
      <c r="AU469" s="832"/>
      <c r="AV469" s="832"/>
      <c r="AW469" s="832"/>
      <c r="AX469" s="832"/>
      <c r="AY469" s="832"/>
      <c r="AZ469" s="832"/>
      <c r="BA469" s="832"/>
      <c r="BB469" s="832"/>
      <c r="BC469" s="832"/>
      <c r="BD469" s="832"/>
      <c r="BE469" s="832"/>
      <c r="BF469" s="832"/>
      <c r="BG469" s="832"/>
    </row>
    <row r="470" ht="15.75" customHeight="1">
      <c r="A470" s="832"/>
      <c r="B470" s="833"/>
      <c r="C470" s="833"/>
      <c r="D470" s="834"/>
      <c r="E470" s="835"/>
      <c r="F470" s="836"/>
      <c r="G470" s="837"/>
      <c r="H470" s="838"/>
      <c r="I470" s="836"/>
      <c r="J470" s="839"/>
      <c r="K470" s="840"/>
      <c r="L470" s="841"/>
      <c r="M470" s="841"/>
      <c r="N470" s="842"/>
      <c r="O470" s="832"/>
      <c r="P470" s="843"/>
      <c r="Q470" s="832"/>
      <c r="R470" s="843"/>
      <c r="S470" s="843"/>
      <c r="T470" s="843"/>
      <c r="U470" s="832"/>
      <c r="V470" s="843"/>
      <c r="W470" s="832"/>
      <c r="X470" s="832"/>
      <c r="Y470" s="832"/>
      <c r="Z470" s="832"/>
      <c r="AA470" s="832"/>
      <c r="AB470" s="832"/>
      <c r="AC470" s="832"/>
      <c r="AD470" s="844"/>
      <c r="AE470" s="843"/>
      <c r="AF470" s="843"/>
      <c r="AG470" s="844"/>
      <c r="AH470" s="844"/>
      <c r="AI470" s="843"/>
      <c r="AJ470" s="834"/>
      <c r="AK470" s="832"/>
      <c r="AL470" s="832"/>
      <c r="AM470" s="832"/>
      <c r="AN470" s="832"/>
      <c r="AO470" s="832"/>
      <c r="AP470" s="832"/>
      <c r="AQ470" s="832"/>
      <c r="AR470" s="832"/>
      <c r="AS470" s="832"/>
      <c r="AT470" s="832"/>
      <c r="AU470" s="832"/>
      <c r="AV470" s="832"/>
      <c r="AW470" s="832"/>
      <c r="AX470" s="832"/>
      <c r="AY470" s="832"/>
      <c r="AZ470" s="832"/>
      <c r="BA470" s="832"/>
      <c r="BB470" s="832"/>
      <c r="BC470" s="832"/>
      <c r="BD470" s="832"/>
      <c r="BE470" s="832"/>
      <c r="BF470" s="832"/>
      <c r="BG470" s="832"/>
    </row>
    <row r="471" ht="15.75" customHeight="1">
      <c r="A471" s="832"/>
      <c r="B471" s="833"/>
      <c r="C471" s="833"/>
      <c r="D471" s="834"/>
      <c r="E471" s="835"/>
      <c r="F471" s="836"/>
      <c r="G471" s="837"/>
      <c r="H471" s="838"/>
      <c r="I471" s="836"/>
      <c r="J471" s="839"/>
      <c r="K471" s="840"/>
      <c r="L471" s="841"/>
      <c r="M471" s="841"/>
      <c r="N471" s="842"/>
      <c r="O471" s="832"/>
      <c r="P471" s="843"/>
      <c r="Q471" s="832"/>
      <c r="R471" s="843"/>
      <c r="S471" s="843"/>
      <c r="T471" s="843"/>
      <c r="U471" s="832"/>
      <c r="V471" s="843"/>
      <c r="W471" s="832"/>
      <c r="X471" s="832"/>
      <c r="Y471" s="832"/>
      <c r="Z471" s="832"/>
      <c r="AA471" s="832"/>
      <c r="AB471" s="832"/>
      <c r="AC471" s="832"/>
      <c r="AD471" s="844"/>
      <c r="AE471" s="843"/>
      <c r="AF471" s="843"/>
      <c r="AG471" s="844"/>
      <c r="AH471" s="844"/>
      <c r="AI471" s="843"/>
      <c r="AJ471" s="834"/>
      <c r="AK471" s="832"/>
      <c r="AL471" s="832"/>
      <c r="AM471" s="832"/>
      <c r="AN471" s="832"/>
      <c r="AO471" s="832"/>
      <c r="AP471" s="832"/>
      <c r="AQ471" s="832"/>
      <c r="AR471" s="832"/>
      <c r="AS471" s="832"/>
      <c r="AT471" s="832"/>
      <c r="AU471" s="832"/>
      <c r="AV471" s="832"/>
      <c r="AW471" s="832"/>
      <c r="AX471" s="832"/>
      <c r="AY471" s="832"/>
      <c r="AZ471" s="832"/>
      <c r="BA471" s="832"/>
      <c r="BB471" s="832"/>
      <c r="BC471" s="832"/>
      <c r="BD471" s="832"/>
      <c r="BE471" s="832"/>
      <c r="BF471" s="832"/>
      <c r="BG471" s="832"/>
    </row>
    <row r="472" ht="15.75" customHeight="1">
      <c r="A472" s="832"/>
      <c r="B472" s="833"/>
      <c r="C472" s="833"/>
      <c r="D472" s="834"/>
      <c r="E472" s="835"/>
      <c r="F472" s="836"/>
      <c r="G472" s="837"/>
      <c r="H472" s="838"/>
      <c r="I472" s="836"/>
      <c r="J472" s="839"/>
      <c r="K472" s="840"/>
      <c r="L472" s="841"/>
      <c r="M472" s="841"/>
      <c r="N472" s="842"/>
      <c r="O472" s="832"/>
      <c r="P472" s="843"/>
      <c r="Q472" s="832"/>
      <c r="R472" s="843"/>
      <c r="S472" s="843"/>
      <c r="T472" s="843"/>
      <c r="U472" s="832"/>
      <c r="V472" s="843"/>
      <c r="W472" s="832"/>
      <c r="X472" s="832"/>
      <c r="Y472" s="832"/>
      <c r="Z472" s="832"/>
      <c r="AA472" s="832"/>
      <c r="AB472" s="832"/>
      <c r="AC472" s="832"/>
      <c r="AD472" s="844"/>
      <c r="AE472" s="843"/>
      <c r="AF472" s="843"/>
      <c r="AG472" s="844"/>
      <c r="AH472" s="844"/>
      <c r="AI472" s="843"/>
      <c r="AJ472" s="834"/>
      <c r="AK472" s="832"/>
      <c r="AL472" s="832"/>
      <c r="AM472" s="832"/>
      <c r="AN472" s="832"/>
      <c r="AO472" s="832"/>
      <c r="AP472" s="832"/>
      <c r="AQ472" s="832"/>
      <c r="AR472" s="832"/>
      <c r="AS472" s="832"/>
      <c r="AT472" s="832"/>
      <c r="AU472" s="832"/>
      <c r="AV472" s="832"/>
      <c r="AW472" s="832"/>
      <c r="AX472" s="832"/>
      <c r="AY472" s="832"/>
      <c r="AZ472" s="832"/>
      <c r="BA472" s="832"/>
      <c r="BB472" s="832"/>
      <c r="BC472" s="832"/>
      <c r="BD472" s="832"/>
      <c r="BE472" s="832"/>
      <c r="BF472" s="832"/>
      <c r="BG472" s="832"/>
    </row>
    <row r="473" ht="15.75" customHeight="1">
      <c r="A473" s="832"/>
      <c r="B473" s="833"/>
      <c r="C473" s="833"/>
      <c r="D473" s="834"/>
      <c r="E473" s="835"/>
      <c r="F473" s="836"/>
      <c r="G473" s="837"/>
      <c r="H473" s="838"/>
      <c r="I473" s="836"/>
      <c r="J473" s="839"/>
      <c r="K473" s="840"/>
      <c r="L473" s="841"/>
      <c r="M473" s="841"/>
      <c r="N473" s="842"/>
      <c r="O473" s="832"/>
      <c r="P473" s="843"/>
      <c r="Q473" s="832"/>
      <c r="R473" s="843"/>
      <c r="S473" s="843"/>
      <c r="T473" s="843"/>
      <c r="U473" s="832"/>
      <c r="V473" s="843"/>
      <c r="W473" s="832"/>
      <c r="X473" s="832"/>
      <c r="Y473" s="832"/>
      <c r="Z473" s="832"/>
      <c r="AA473" s="832"/>
      <c r="AB473" s="832"/>
      <c r="AC473" s="832"/>
      <c r="AD473" s="844"/>
      <c r="AE473" s="843"/>
      <c r="AF473" s="843"/>
      <c r="AG473" s="844"/>
      <c r="AH473" s="844"/>
      <c r="AI473" s="843"/>
      <c r="AJ473" s="834"/>
      <c r="AK473" s="832"/>
      <c r="AL473" s="832"/>
      <c r="AM473" s="832"/>
      <c r="AN473" s="832"/>
      <c r="AO473" s="832"/>
      <c r="AP473" s="832"/>
      <c r="AQ473" s="832"/>
      <c r="AR473" s="832"/>
      <c r="AS473" s="832"/>
      <c r="AT473" s="832"/>
      <c r="AU473" s="832"/>
      <c r="AV473" s="832"/>
      <c r="AW473" s="832"/>
      <c r="AX473" s="832"/>
      <c r="AY473" s="832"/>
      <c r="AZ473" s="832"/>
      <c r="BA473" s="832"/>
      <c r="BB473" s="832"/>
      <c r="BC473" s="832"/>
      <c r="BD473" s="832"/>
      <c r="BE473" s="832"/>
      <c r="BF473" s="832"/>
      <c r="BG473" s="832"/>
    </row>
    <row r="474" ht="15.75" customHeight="1">
      <c r="A474" s="832"/>
      <c r="B474" s="833"/>
      <c r="C474" s="833"/>
      <c r="D474" s="834"/>
      <c r="E474" s="835"/>
      <c r="F474" s="836"/>
      <c r="G474" s="837"/>
      <c r="H474" s="838"/>
      <c r="I474" s="836"/>
      <c r="J474" s="839"/>
      <c r="K474" s="840"/>
      <c r="L474" s="841"/>
      <c r="M474" s="841"/>
      <c r="N474" s="842"/>
      <c r="O474" s="832"/>
      <c r="P474" s="843"/>
      <c r="Q474" s="832"/>
      <c r="R474" s="843"/>
      <c r="S474" s="843"/>
      <c r="T474" s="843"/>
      <c r="U474" s="832"/>
      <c r="V474" s="843"/>
      <c r="W474" s="832"/>
      <c r="X474" s="832"/>
      <c r="Y474" s="832"/>
      <c r="Z474" s="832"/>
      <c r="AA474" s="832"/>
      <c r="AB474" s="832"/>
      <c r="AC474" s="832"/>
      <c r="AD474" s="844"/>
      <c r="AE474" s="843"/>
      <c r="AF474" s="843"/>
      <c r="AG474" s="844"/>
      <c r="AH474" s="844"/>
      <c r="AI474" s="843"/>
      <c r="AJ474" s="834"/>
      <c r="AK474" s="832"/>
      <c r="AL474" s="832"/>
      <c r="AM474" s="832"/>
      <c r="AN474" s="832"/>
      <c r="AO474" s="832"/>
      <c r="AP474" s="832"/>
      <c r="AQ474" s="832"/>
      <c r="AR474" s="832"/>
      <c r="AS474" s="832"/>
      <c r="AT474" s="832"/>
      <c r="AU474" s="832"/>
      <c r="AV474" s="832"/>
      <c r="AW474" s="832"/>
      <c r="AX474" s="832"/>
      <c r="AY474" s="832"/>
      <c r="AZ474" s="832"/>
      <c r="BA474" s="832"/>
      <c r="BB474" s="832"/>
      <c r="BC474" s="832"/>
      <c r="BD474" s="832"/>
      <c r="BE474" s="832"/>
      <c r="BF474" s="832"/>
      <c r="BG474" s="832"/>
    </row>
    <row r="475" ht="15.75" customHeight="1">
      <c r="A475" s="832"/>
      <c r="B475" s="833"/>
      <c r="C475" s="833"/>
      <c r="D475" s="834"/>
      <c r="E475" s="835"/>
      <c r="F475" s="836"/>
      <c r="G475" s="837"/>
      <c r="H475" s="838"/>
      <c r="I475" s="836"/>
      <c r="J475" s="839"/>
      <c r="K475" s="840"/>
      <c r="L475" s="841"/>
      <c r="M475" s="841"/>
      <c r="N475" s="842"/>
      <c r="O475" s="832"/>
      <c r="P475" s="843"/>
      <c r="Q475" s="832"/>
      <c r="R475" s="843"/>
      <c r="S475" s="843"/>
      <c r="T475" s="843"/>
      <c r="U475" s="832"/>
      <c r="V475" s="843"/>
      <c r="W475" s="832"/>
      <c r="X475" s="832"/>
      <c r="Y475" s="832"/>
      <c r="Z475" s="832"/>
      <c r="AA475" s="832"/>
      <c r="AB475" s="832"/>
      <c r="AC475" s="832"/>
      <c r="AD475" s="844"/>
      <c r="AE475" s="843"/>
      <c r="AF475" s="843"/>
      <c r="AG475" s="844"/>
      <c r="AH475" s="844"/>
      <c r="AI475" s="843"/>
      <c r="AJ475" s="834"/>
      <c r="AK475" s="832"/>
      <c r="AL475" s="832"/>
      <c r="AM475" s="832"/>
      <c r="AN475" s="832"/>
      <c r="AO475" s="832"/>
      <c r="AP475" s="832"/>
      <c r="AQ475" s="832"/>
      <c r="AR475" s="832"/>
      <c r="AS475" s="832"/>
      <c r="AT475" s="832"/>
      <c r="AU475" s="832"/>
      <c r="AV475" s="832"/>
      <c r="AW475" s="832"/>
      <c r="AX475" s="832"/>
      <c r="AY475" s="832"/>
      <c r="AZ475" s="832"/>
      <c r="BA475" s="832"/>
      <c r="BB475" s="832"/>
      <c r="BC475" s="832"/>
      <c r="BD475" s="832"/>
      <c r="BE475" s="832"/>
      <c r="BF475" s="832"/>
      <c r="BG475" s="832"/>
    </row>
    <row r="476" ht="15.75" customHeight="1">
      <c r="A476" s="832"/>
      <c r="B476" s="833"/>
      <c r="C476" s="833"/>
      <c r="D476" s="834"/>
      <c r="E476" s="835"/>
      <c r="F476" s="836"/>
      <c r="G476" s="837"/>
      <c r="H476" s="838"/>
      <c r="I476" s="836"/>
      <c r="J476" s="839"/>
      <c r="K476" s="840"/>
      <c r="L476" s="841"/>
      <c r="M476" s="841"/>
      <c r="N476" s="842"/>
      <c r="O476" s="832"/>
      <c r="P476" s="843"/>
      <c r="Q476" s="832"/>
      <c r="R476" s="843"/>
      <c r="S476" s="843"/>
      <c r="T476" s="843"/>
      <c r="U476" s="832"/>
      <c r="V476" s="843"/>
      <c r="W476" s="832"/>
      <c r="X476" s="832"/>
      <c r="Y476" s="832"/>
      <c r="Z476" s="832"/>
      <c r="AA476" s="832"/>
      <c r="AB476" s="832"/>
      <c r="AC476" s="832"/>
      <c r="AD476" s="844"/>
      <c r="AE476" s="843"/>
      <c r="AF476" s="843"/>
      <c r="AG476" s="844"/>
      <c r="AH476" s="844"/>
      <c r="AI476" s="843"/>
      <c r="AJ476" s="834"/>
      <c r="AK476" s="832"/>
      <c r="AL476" s="832"/>
      <c r="AM476" s="832"/>
      <c r="AN476" s="832"/>
      <c r="AO476" s="832"/>
      <c r="AP476" s="832"/>
      <c r="AQ476" s="832"/>
      <c r="AR476" s="832"/>
      <c r="AS476" s="832"/>
      <c r="AT476" s="832"/>
      <c r="AU476" s="832"/>
      <c r="AV476" s="832"/>
      <c r="AW476" s="832"/>
      <c r="AX476" s="832"/>
      <c r="AY476" s="832"/>
      <c r="AZ476" s="832"/>
      <c r="BA476" s="832"/>
      <c r="BB476" s="832"/>
      <c r="BC476" s="832"/>
      <c r="BD476" s="832"/>
      <c r="BE476" s="832"/>
      <c r="BF476" s="832"/>
      <c r="BG476" s="832"/>
    </row>
    <row r="477" ht="15.75" customHeight="1">
      <c r="A477" s="832"/>
      <c r="B477" s="833"/>
      <c r="C477" s="833"/>
      <c r="D477" s="834"/>
      <c r="E477" s="835"/>
      <c r="F477" s="836"/>
      <c r="G477" s="837"/>
      <c r="H477" s="838"/>
      <c r="I477" s="836"/>
      <c r="J477" s="839"/>
      <c r="K477" s="840"/>
      <c r="L477" s="841"/>
      <c r="M477" s="841"/>
      <c r="N477" s="842"/>
      <c r="O477" s="832"/>
      <c r="P477" s="843"/>
      <c r="Q477" s="832"/>
      <c r="R477" s="843"/>
      <c r="S477" s="843"/>
      <c r="T477" s="843"/>
      <c r="U477" s="832"/>
      <c r="V477" s="843"/>
      <c r="W477" s="832"/>
      <c r="X477" s="832"/>
      <c r="Y477" s="832"/>
      <c r="Z477" s="832"/>
      <c r="AA477" s="832"/>
      <c r="AB477" s="832"/>
      <c r="AC477" s="832"/>
      <c r="AD477" s="844"/>
      <c r="AE477" s="843"/>
      <c r="AF477" s="843"/>
      <c r="AG477" s="844"/>
      <c r="AH477" s="844"/>
      <c r="AI477" s="843"/>
      <c r="AJ477" s="834"/>
      <c r="AK477" s="832"/>
      <c r="AL477" s="832"/>
      <c r="AM477" s="832"/>
      <c r="AN477" s="832"/>
      <c r="AO477" s="832"/>
      <c r="AP477" s="832"/>
      <c r="AQ477" s="832"/>
      <c r="AR477" s="832"/>
      <c r="AS477" s="832"/>
      <c r="AT477" s="832"/>
      <c r="AU477" s="832"/>
      <c r="AV477" s="832"/>
      <c r="AW477" s="832"/>
      <c r="AX477" s="832"/>
      <c r="AY477" s="832"/>
      <c r="AZ477" s="832"/>
      <c r="BA477" s="832"/>
      <c r="BB477" s="832"/>
      <c r="BC477" s="832"/>
      <c r="BD477" s="832"/>
      <c r="BE477" s="832"/>
      <c r="BF477" s="832"/>
      <c r="BG477" s="832"/>
    </row>
    <row r="478" ht="15.75" customHeight="1">
      <c r="A478" s="832"/>
      <c r="B478" s="833"/>
      <c r="C478" s="833"/>
      <c r="D478" s="834"/>
      <c r="E478" s="835"/>
      <c r="F478" s="836"/>
      <c r="G478" s="837"/>
      <c r="H478" s="838"/>
      <c r="I478" s="836"/>
      <c r="J478" s="839"/>
      <c r="K478" s="840"/>
      <c r="L478" s="841"/>
      <c r="M478" s="841"/>
      <c r="N478" s="842"/>
      <c r="O478" s="832"/>
      <c r="P478" s="843"/>
      <c r="Q478" s="832"/>
      <c r="R478" s="843"/>
      <c r="S478" s="843"/>
      <c r="T478" s="843"/>
      <c r="U478" s="832"/>
      <c r="V478" s="843"/>
      <c r="W478" s="832"/>
      <c r="X478" s="832"/>
      <c r="Y478" s="832"/>
      <c r="Z478" s="832"/>
      <c r="AA478" s="832"/>
      <c r="AB478" s="832"/>
      <c r="AC478" s="832"/>
      <c r="AD478" s="844"/>
      <c r="AE478" s="843"/>
      <c r="AF478" s="843"/>
      <c r="AG478" s="844"/>
      <c r="AH478" s="844"/>
      <c r="AI478" s="843"/>
      <c r="AJ478" s="834"/>
      <c r="AK478" s="832"/>
      <c r="AL478" s="832"/>
      <c r="AM478" s="832"/>
      <c r="AN478" s="832"/>
      <c r="AO478" s="832"/>
      <c r="AP478" s="832"/>
      <c r="AQ478" s="832"/>
      <c r="AR478" s="832"/>
      <c r="AS478" s="832"/>
      <c r="AT478" s="832"/>
      <c r="AU478" s="832"/>
      <c r="AV478" s="832"/>
      <c r="AW478" s="832"/>
      <c r="AX478" s="832"/>
      <c r="AY478" s="832"/>
      <c r="AZ478" s="832"/>
      <c r="BA478" s="832"/>
      <c r="BB478" s="832"/>
      <c r="BC478" s="832"/>
      <c r="BD478" s="832"/>
      <c r="BE478" s="832"/>
      <c r="BF478" s="832"/>
      <c r="BG478" s="832"/>
    </row>
    <row r="479" ht="15.75" customHeight="1">
      <c r="A479" s="832"/>
      <c r="B479" s="833"/>
      <c r="C479" s="833"/>
      <c r="D479" s="834"/>
      <c r="E479" s="835"/>
      <c r="F479" s="836"/>
      <c r="G479" s="837"/>
      <c r="H479" s="838"/>
      <c r="I479" s="836"/>
      <c r="J479" s="839"/>
      <c r="K479" s="840"/>
      <c r="L479" s="841"/>
      <c r="M479" s="841"/>
      <c r="N479" s="842"/>
      <c r="O479" s="832"/>
      <c r="P479" s="843"/>
      <c r="Q479" s="832"/>
      <c r="R479" s="843"/>
      <c r="S479" s="843"/>
      <c r="T479" s="843"/>
      <c r="U479" s="832"/>
      <c r="V479" s="843"/>
      <c r="W479" s="832"/>
      <c r="X479" s="832"/>
      <c r="Y479" s="832"/>
      <c r="Z479" s="832"/>
      <c r="AA479" s="832"/>
      <c r="AB479" s="832"/>
      <c r="AC479" s="832"/>
      <c r="AD479" s="844"/>
      <c r="AE479" s="843"/>
      <c r="AF479" s="843"/>
      <c r="AG479" s="844"/>
      <c r="AH479" s="844"/>
      <c r="AI479" s="843"/>
      <c r="AJ479" s="834"/>
      <c r="AK479" s="832"/>
      <c r="AL479" s="832"/>
      <c r="AM479" s="832"/>
      <c r="AN479" s="832"/>
      <c r="AO479" s="832"/>
      <c r="AP479" s="832"/>
      <c r="AQ479" s="832"/>
      <c r="AR479" s="832"/>
      <c r="AS479" s="832"/>
      <c r="AT479" s="832"/>
      <c r="AU479" s="832"/>
      <c r="AV479" s="832"/>
      <c r="AW479" s="832"/>
      <c r="AX479" s="832"/>
      <c r="AY479" s="832"/>
      <c r="AZ479" s="832"/>
      <c r="BA479" s="832"/>
      <c r="BB479" s="832"/>
      <c r="BC479" s="832"/>
      <c r="BD479" s="832"/>
      <c r="BE479" s="832"/>
      <c r="BF479" s="832"/>
      <c r="BG479" s="832"/>
    </row>
    <row r="480" ht="15.75" customHeight="1">
      <c r="A480" s="832"/>
      <c r="B480" s="833"/>
      <c r="C480" s="833"/>
      <c r="D480" s="834"/>
      <c r="E480" s="835"/>
      <c r="F480" s="836"/>
      <c r="G480" s="837"/>
      <c r="H480" s="838"/>
      <c r="I480" s="836"/>
      <c r="J480" s="839"/>
      <c r="K480" s="840"/>
      <c r="L480" s="841"/>
      <c r="M480" s="841"/>
      <c r="N480" s="842"/>
      <c r="O480" s="832"/>
      <c r="P480" s="843"/>
      <c r="Q480" s="832"/>
      <c r="R480" s="843"/>
      <c r="S480" s="843"/>
      <c r="T480" s="843"/>
      <c r="U480" s="832"/>
      <c r="V480" s="843"/>
      <c r="W480" s="832"/>
      <c r="X480" s="832"/>
      <c r="Y480" s="832"/>
      <c r="Z480" s="832"/>
      <c r="AA480" s="832"/>
      <c r="AB480" s="832"/>
      <c r="AC480" s="832"/>
      <c r="AD480" s="844"/>
      <c r="AE480" s="843"/>
      <c r="AF480" s="843"/>
      <c r="AG480" s="844"/>
      <c r="AH480" s="844"/>
      <c r="AI480" s="843"/>
      <c r="AJ480" s="834"/>
      <c r="AK480" s="832"/>
      <c r="AL480" s="832"/>
      <c r="AM480" s="832"/>
      <c r="AN480" s="832"/>
      <c r="AO480" s="832"/>
      <c r="AP480" s="832"/>
      <c r="AQ480" s="832"/>
      <c r="AR480" s="832"/>
      <c r="AS480" s="832"/>
      <c r="AT480" s="832"/>
      <c r="AU480" s="832"/>
      <c r="AV480" s="832"/>
      <c r="AW480" s="832"/>
      <c r="AX480" s="832"/>
      <c r="AY480" s="832"/>
      <c r="AZ480" s="832"/>
      <c r="BA480" s="832"/>
      <c r="BB480" s="832"/>
      <c r="BC480" s="832"/>
      <c r="BD480" s="832"/>
      <c r="BE480" s="832"/>
      <c r="BF480" s="832"/>
      <c r="BG480" s="832"/>
    </row>
    <row r="481" ht="15.75" customHeight="1">
      <c r="A481" s="832"/>
      <c r="B481" s="833"/>
      <c r="C481" s="833"/>
      <c r="D481" s="834"/>
      <c r="E481" s="835"/>
      <c r="F481" s="836"/>
      <c r="G481" s="837"/>
      <c r="H481" s="838"/>
      <c r="I481" s="836"/>
      <c r="J481" s="839"/>
      <c r="K481" s="840"/>
      <c r="L481" s="841"/>
      <c r="M481" s="841"/>
      <c r="N481" s="842"/>
      <c r="O481" s="832"/>
      <c r="P481" s="843"/>
      <c r="Q481" s="832"/>
      <c r="R481" s="843"/>
      <c r="S481" s="843"/>
      <c r="T481" s="843"/>
      <c r="U481" s="832"/>
      <c r="V481" s="843"/>
      <c r="W481" s="832"/>
      <c r="X481" s="832"/>
      <c r="Y481" s="832"/>
      <c r="Z481" s="832"/>
      <c r="AA481" s="832"/>
      <c r="AB481" s="832"/>
      <c r="AC481" s="832"/>
      <c r="AD481" s="844"/>
      <c r="AE481" s="843"/>
      <c r="AF481" s="843"/>
      <c r="AG481" s="844"/>
      <c r="AH481" s="844"/>
      <c r="AI481" s="843"/>
      <c r="AJ481" s="834"/>
      <c r="AK481" s="832"/>
      <c r="AL481" s="832"/>
      <c r="AM481" s="832"/>
      <c r="AN481" s="832"/>
      <c r="AO481" s="832"/>
      <c r="AP481" s="832"/>
      <c r="AQ481" s="832"/>
      <c r="AR481" s="832"/>
      <c r="AS481" s="832"/>
      <c r="AT481" s="832"/>
      <c r="AU481" s="832"/>
      <c r="AV481" s="832"/>
      <c r="AW481" s="832"/>
      <c r="AX481" s="832"/>
      <c r="AY481" s="832"/>
      <c r="AZ481" s="832"/>
      <c r="BA481" s="832"/>
      <c r="BB481" s="832"/>
      <c r="BC481" s="832"/>
      <c r="BD481" s="832"/>
      <c r="BE481" s="832"/>
      <c r="BF481" s="832"/>
      <c r="BG481" s="832"/>
    </row>
    <row r="482" ht="15.75" customHeight="1">
      <c r="A482" s="832"/>
      <c r="B482" s="833"/>
      <c r="C482" s="833"/>
      <c r="D482" s="834"/>
      <c r="E482" s="835"/>
      <c r="F482" s="836"/>
      <c r="G482" s="837"/>
      <c r="H482" s="838"/>
      <c r="I482" s="836"/>
      <c r="J482" s="839"/>
      <c r="K482" s="840"/>
      <c r="L482" s="841"/>
      <c r="M482" s="841"/>
      <c r="N482" s="842"/>
      <c r="O482" s="832"/>
      <c r="P482" s="843"/>
      <c r="Q482" s="832"/>
      <c r="R482" s="843"/>
      <c r="S482" s="843"/>
      <c r="T482" s="843"/>
      <c r="U482" s="832"/>
      <c r="V482" s="843"/>
      <c r="W482" s="832"/>
      <c r="X482" s="832"/>
      <c r="Y482" s="832"/>
      <c r="Z482" s="832"/>
      <c r="AA482" s="832"/>
      <c r="AB482" s="832"/>
      <c r="AC482" s="832"/>
      <c r="AD482" s="844"/>
      <c r="AE482" s="843"/>
      <c r="AF482" s="843"/>
      <c r="AG482" s="844"/>
      <c r="AH482" s="844"/>
      <c r="AI482" s="843"/>
      <c r="AJ482" s="834"/>
      <c r="AK482" s="832"/>
      <c r="AL482" s="832"/>
      <c r="AM482" s="832"/>
      <c r="AN482" s="832"/>
      <c r="AO482" s="832"/>
      <c r="AP482" s="832"/>
      <c r="AQ482" s="832"/>
      <c r="AR482" s="832"/>
      <c r="AS482" s="832"/>
      <c r="AT482" s="832"/>
      <c r="AU482" s="832"/>
      <c r="AV482" s="832"/>
      <c r="AW482" s="832"/>
      <c r="AX482" s="832"/>
      <c r="AY482" s="832"/>
      <c r="AZ482" s="832"/>
      <c r="BA482" s="832"/>
      <c r="BB482" s="832"/>
      <c r="BC482" s="832"/>
      <c r="BD482" s="832"/>
      <c r="BE482" s="832"/>
      <c r="BF482" s="832"/>
      <c r="BG482" s="832"/>
    </row>
    <row r="483" ht="15.75" customHeight="1">
      <c r="A483" s="832"/>
      <c r="B483" s="833"/>
      <c r="C483" s="833"/>
      <c r="D483" s="834"/>
      <c r="E483" s="835"/>
      <c r="F483" s="836"/>
      <c r="G483" s="837"/>
      <c r="H483" s="838"/>
      <c r="I483" s="836"/>
      <c r="J483" s="839"/>
      <c r="K483" s="840"/>
      <c r="L483" s="841"/>
      <c r="M483" s="841"/>
      <c r="N483" s="842"/>
      <c r="O483" s="832"/>
      <c r="P483" s="843"/>
      <c r="Q483" s="832"/>
      <c r="R483" s="843"/>
      <c r="S483" s="843"/>
      <c r="T483" s="843"/>
      <c r="U483" s="832"/>
      <c r="V483" s="843"/>
      <c r="W483" s="832"/>
      <c r="X483" s="832"/>
      <c r="Y483" s="832"/>
      <c r="Z483" s="832"/>
      <c r="AA483" s="832"/>
      <c r="AB483" s="832"/>
      <c r="AC483" s="832"/>
      <c r="AD483" s="844"/>
      <c r="AE483" s="843"/>
      <c r="AF483" s="843"/>
      <c r="AG483" s="844"/>
      <c r="AH483" s="844"/>
      <c r="AI483" s="843"/>
      <c r="AJ483" s="834"/>
      <c r="AK483" s="832"/>
      <c r="AL483" s="832"/>
      <c r="AM483" s="832"/>
      <c r="AN483" s="832"/>
      <c r="AO483" s="832"/>
      <c r="AP483" s="832"/>
      <c r="AQ483" s="832"/>
      <c r="AR483" s="832"/>
      <c r="AS483" s="832"/>
      <c r="AT483" s="832"/>
      <c r="AU483" s="832"/>
      <c r="AV483" s="832"/>
      <c r="AW483" s="832"/>
      <c r="AX483" s="832"/>
      <c r="AY483" s="832"/>
      <c r="AZ483" s="832"/>
      <c r="BA483" s="832"/>
      <c r="BB483" s="832"/>
      <c r="BC483" s="832"/>
      <c r="BD483" s="832"/>
      <c r="BE483" s="832"/>
      <c r="BF483" s="832"/>
      <c r="BG483" s="832"/>
    </row>
    <row r="484" ht="15.75" customHeight="1">
      <c r="A484" s="832"/>
      <c r="B484" s="833"/>
      <c r="C484" s="833"/>
      <c r="D484" s="834"/>
      <c r="E484" s="835"/>
      <c r="F484" s="836"/>
      <c r="G484" s="837"/>
      <c r="H484" s="838"/>
      <c r="I484" s="836"/>
      <c r="J484" s="839"/>
      <c r="K484" s="840"/>
      <c r="L484" s="841"/>
      <c r="M484" s="841"/>
      <c r="N484" s="842"/>
      <c r="O484" s="832"/>
      <c r="P484" s="843"/>
      <c r="Q484" s="832"/>
      <c r="R484" s="843"/>
      <c r="S484" s="843"/>
      <c r="T484" s="843"/>
      <c r="U484" s="832"/>
      <c r="V484" s="843"/>
      <c r="W484" s="832"/>
      <c r="X484" s="832"/>
      <c r="Y484" s="832"/>
      <c r="Z484" s="832"/>
      <c r="AA484" s="832"/>
      <c r="AB484" s="832"/>
      <c r="AC484" s="832"/>
      <c r="AD484" s="844"/>
      <c r="AE484" s="843"/>
      <c r="AF484" s="843"/>
      <c r="AG484" s="844"/>
      <c r="AH484" s="844"/>
      <c r="AI484" s="843"/>
      <c r="AJ484" s="834"/>
      <c r="AK484" s="832"/>
      <c r="AL484" s="832"/>
      <c r="AM484" s="832"/>
      <c r="AN484" s="832"/>
      <c r="AO484" s="832"/>
      <c r="AP484" s="832"/>
      <c r="AQ484" s="832"/>
      <c r="AR484" s="832"/>
      <c r="AS484" s="832"/>
      <c r="AT484" s="832"/>
      <c r="AU484" s="832"/>
      <c r="AV484" s="832"/>
      <c r="AW484" s="832"/>
      <c r="AX484" s="832"/>
      <c r="AY484" s="832"/>
      <c r="AZ484" s="832"/>
      <c r="BA484" s="832"/>
      <c r="BB484" s="832"/>
      <c r="BC484" s="832"/>
      <c r="BD484" s="832"/>
      <c r="BE484" s="832"/>
      <c r="BF484" s="832"/>
      <c r="BG484" s="832"/>
    </row>
    <row r="485" ht="15.75" customHeight="1">
      <c r="A485" s="832"/>
      <c r="B485" s="833"/>
      <c r="C485" s="833"/>
      <c r="D485" s="834"/>
      <c r="E485" s="835"/>
      <c r="F485" s="836"/>
      <c r="G485" s="837"/>
      <c r="H485" s="838"/>
      <c r="I485" s="836"/>
      <c r="J485" s="839"/>
      <c r="K485" s="840"/>
      <c r="L485" s="841"/>
      <c r="M485" s="841"/>
      <c r="N485" s="842"/>
      <c r="O485" s="832"/>
      <c r="P485" s="843"/>
      <c r="Q485" s="832"/>
      <c r="R485" s="843"/>
      <c r="S485" s="843"/>
      <c r="T485" s="843"/>
      <c r="U485" s="832"/>
      <c r="V485" s="843"/>
      <c r="W485" s="832"/>
      <c r="X485" s="832"/>
      <c r="Y485" s="832"/>
      <c r="Z485" s="832"/>
      <c r="AA485" s="832"/>
      <c r="AB485" s="832"/>
      <c r="AC485" s="832"/>
      <c r="AD485" s="844"/>
      <c r="AE485" s="843"/>
      <c r="AF485" s="843"/>
      <c r="AG485" s="844"/>
      <c r="AH485" s="844"/>
      <c r="AI485" s="843"/>
      <c r="AJ485" s="834"/>
      <c r="AK485" s="832"/>
      <c r="AL485" s="832"/>
      <c r="AM485" s="832"/>
      <c r="AN485" s="832"/>
      <c r="AO485" s="832"/>
      <c r="AP485" s="832"/>
      <c r="AQ485" s="832"/>
      <c r="AR485" s="832"/>
      <c r="AS485" s="832"/>
      <c r="AT485" s="832"/>
      <c r="AU485" s="832"/>
      <c r="AV485" s="832"/>
      <c r="AW485" s="832"/>
      <c r="AX485" s="832"/>
      <c r="AY485" s="832"/>
      <c r="AZ485" s="832"/>
      <c r="BA485" s="832"/>
      <c r="BB485" s="832"/>
      <c r="BC485" s="832"/>
      <c r="BD485" s="832"/>
      <c r="BE485" s="832"/>
      <c r="BF485" s="832"/>
      <c r="BG485" s="832"/>
    </row>
    <row r="486" ht="15.75" customHeight="1">
      <c r="A486" s="832"/>
      <c r="B486" s="833"/>
      <c r="C486" s="833"/>
      <c r="D486" s="834"/>
      <c r="E486" s="835"/>
      <c r="F486" s="836"/>
      <c r="G486" s="837"/>
      <c r="H486" s="838"/>
      <c r="I486" s="836"/>
      <c r="J486" s="839"/>
      <c r="K486" s="840"/>
      <c r="L486" s="841"/>
      <c r="M486" s="841"/>
      <c r="N486" s="842"/>
      <c r="O486" s="832"/>
      <c r="P486" s="843"/>
      <c r="Q486" s="832"/>
      <c r="R486" s="843"/>
      <c r="S486" s="843"/>
      <c r="T486" s="843"/>
      <c r="U486" s="832"/>
      <c r="V486" s="843"/>
      <c r="W486" s="832"/>
      <c r="X486" s="832"/>
      <c r="Y486" s="832"/>
      <c r="Z486" s="832"/>
      <c r="AA486" s="832"/>
      <c r="AB486" s="832"/>
      <c r="AC486" s="832"/>
      <c r="AD486" s="844"/>
      <c r="AE486" s="843"/>
      <c r="AF486" s="843"/>
      <c r="AG486" s="844"/>
      <c r="AH486" s="844"/>
      <c r="AI486" s="843"/>
      <c r="AJ486" s="834"/>
      <c r="AK486" s="832"/>
      <c r="AL486" s="832"/>
      <c r="AM486" s="832"/>
      <c r="AN486" s="832"/>
      <c r="AO486" s="832"/>
      <c r="AP486" s="832"/>
      <c r="AQ486" s="832"/>
      <c r="AR486" s="832"/>
      <c r="AS486" s="832"/>
      <c r="AT486" s="832"/>
      <c r="AU486" s="832"/>
      <c r="AV486" s="832"/>
      <c r="AW486" s="832"/>
      <c r="AX486" s="832"/>
      <c r="AY486" s="832"/>
      <c r="AZ486" s="832"/>
      <c r="BA486" s="832"/>
      <c r="BB486" s="832"/>
      <c r="BC486" s="832"/>
      <c r="BD486" s="832"/>
      <c r="BE486" s="832"/>
      <c r="BF486" s="832"/>
      <c r="BG486" s="832"/>
    </row>
    <row r="487" ht="15.75" customHeight="1">
      <c r="A487" s="832"/>
      <c r="B487" s="833"/>
      <c r="C487" s="833"/>
      <c r="D487" s="834"/>
      <c r="E487" s="835"/>
      <c r="F487" s="836"/>
      <c r="G487" s="837"/>
      <c r="H487" s="838"/>
      <c r="I487" s="836"/>
      <c r="J487" s="839"/>
      <c r="K487" s="840"/>
      <c r="L487" s="841"/>
      <c r="M487" s="841"/>
      <c r="N487" s="842"/>
      <c r="O487" s="832"/>
      <c r="P487" s="843"/>
      <c r="Q487" s="832"/>
      <c r="R487" s="843"/>
      <c r="S487" s="843"/>
      <c r="T487" s="843"/>
      <c r="U487" s="832"/>
      <c r="V487" s="843"/>
      <c r="W487" s="832"/>
      <c r="X487" s="832"/>
      <c r="Y487" s="832"/>
      <c r="Z487" s="832"/>
      <c r="AA487" s="832"/>
      <c r="AB487" s="832"/>
      <c r="AC487" s="832"/>
      <c r="AD487" s="844"/>
      <c r="AE487" s="843"/>
      <c r="AF487" s="843"/>
      <c r="AG487" s="844"/>
      <c r="AH487" s="844"/>
      <c r="AI487" s="843"/>
      <c r="AJ487" s="834"/>
      <c r="AK487" s="832"/>
      <c r="AL487" s="832"/>
      <c r="AM487" s="832"/>
      <c r="AN487" s="832"/>
      <c r="AO487" s="832"/>
      <c r="AP487" s="832"/>
      <c r="AQ487" s="832"/>
      <c r="AR487" s="832"/>
      <c r="AS487" s="832"/>
      <c r="AT487" s="832"/>
      <c r="AU487" s="832"/>
      <c r="AV487" s="832"/>
      <c r="AW487" s="832"/>
      <c r="AX487" s="832"/>
      <c r="AY487" s="832"/>
      <c r="AZ487" s="832"/>
      <c r="BA487" s="832"/>
      <c r="BB487" s="832"/>
      <c r="BC487" s="832"/>
      <c r="BD487" s="832"/>
      <c r="BE487" s="832"/>
      <c r="BF487" s="832"/>
      <c r="BG487" s="832"/>
    </row>
    <row r="488" ht="15.75" customHeight="1">
      <c r="A488" s="832"/>
      <c r="B488" s="833"/>
      <c r="C488" s="833"/>
      <c r="D488" s="834"/>
      <c r="E488" s="835"/>
      <c r="F488" s="836"/>
      <c r="G488" s="837"/>
      <c r="H488" s="838"/>
      <c r="I488" s="836"/>
      <c r="J488" s="839"/>
      <c r="K488" s="840"/>
      <c r="L488" s="841"/>
      <c r="M488" s="841"/>
      <c r="N488" s="842"/>
      <c r="O488" s="832"/>
      <c r="P488" s="843"/>
      <c r="Q488" s="832"/>
      <c r="R488" s="843"/>
      <c r="S488" s="843"/>
      <c r="T488" s="843"/>
      <c r="U488" s="832"/>
      <c r="V488" s="843"/>
      <c r="W488" s="832"/>
      <c r="X488" s="832"/>
      <c r="Y488" s="832"/>
      <c r="Z488" s="832"/>
      <c r="AA488" s="832"/>
      <c r="AB488" s="832"/>
      <c r="AC488" s="832"/>
      <c r="AD488" s="844"/>
      <c r="AE488" s="843"/>
      <c r="AF488" s="843"/>
      <c r="AG488" s="844"/>
      <c r="AH488" s="844"/>
      <c r="AI488" s="843"/>
      <c r="AJ488" s="834"/>
      <c r="AK488" s="832"/>
      <c r="AL488" s="832"/>
      <c r="AM488" s="832"/>
      <c r="AN488" s="832"/>
      <c r="AO488" s="832"/>
      <c r="AP488" s="832"/>
      <c r="AQ488" s="832"/>
      <c r="AR488" s="832"/>
      <c r="AS488" s="832"/>
      <c r="AT488" s="832"/>
      <c r="AU488" s="832"/>
      <c r="AV488" s="832"/>
      <c r="AW488" s="832"/>
      <c r="AX488" s="832"/>
      <c r="AY488" s="832"/>
      <c r="AZ488" s="832"/>
      <c r="BA488" s="832"/>
      <c r="BB488" s="832"/>
      <c r="BC488" s="832"/>
      <c r="BD488" s="832"/>
      <c r="BE488" s="832"/>
      <c r="BF488" s="832"/>
      <c r="BG488" s="832"/>
    </row>
    <row r="489" ht="15.75" customHeight="1">
      <c r="A489" s="832"/>
      <c r="B489" s="833"/>
      <c r="C489" s="833"/>
      <c r="D489" s="834"/>
      <c r="E489" s="835"/>
      <c r="F489" s="836"/>
      <c r="G489" s="837"/>
      <c r="H489" s="838"/>
      <c r="I489" s="836"/>
      <c r="J489" s="839"/>
      <c r="K489" s="840"/>
      <c r="L489" s="841"/>
      <c r="M489" s="841"/>
      <c r="N489" s="842"/>
      <c r="O489" s="832"/>
      <c r="P489" s="843"/>
      <c r="Q489" s="832"/>
      <c r="R489" s="843"/>
      <c r="S489" s="843"/>
      <c r="T489" s="843"/>
      <c r="U489" s="832"/>
      <c r="V489" s="843"/>
      <c r="W489" s="832"/>
      <c r="X489" s="832"/>
      <c r="Y489" s="832"/>
      <c r="Z489" s="832"/>
      <c r="AA489" s="832"/>
      <c r="AB489" s="832"/>
      <c r="AC489" s="832"/>
      <c r="AD489" s="844"/>
      <c r="AE489" s="843"/>
      <c r="AF489" s="843"/>
      <c r="AG489" s="844"/>
      <c r="AH489" s="844"/>
      <c r="AI489" s="843"/>
      <c r="AJ489" s="834"/>
      <c r="AK489" s="832"/>
      <c r="AL489" s="832"/>
      <c r="AM489" s="832"/>
      <c r="AN489" s="832"/>
      <c r="AO489" s="832"/>
      <c r="AP489" s="832"/>
      <c r="AQ489" s="832"/>
      <c r="AR489" s="832"/>
      <c r="AS489" s="832"/>
      <c r="AT489" s="832"/>
      <c r="AU489" s="832"/>
      <c r="AV489" s="832"/>
      <c r="AW489" s="832"/>
      <c r="AX489" s="832"/>
      <c r="AY489" s="832"/>
      <c r="AZ489" s="832"/>
      <c r="BA489" s="832"/>
      <c r="BB489" s="832"/>
      <c r="BC489" s="832"/>
      <c r="BD489" s="832"/>
      <c r="BE489" s="832"/>
      <c r="BF489" s="832"/>
      <c r="BG489" s="832"/>
    </row>
    <row r="490" ht="15.75" customHeight="1">
      <c r="A490" s="832"/>
      <c r="B490" s="833"/>
      <c r="C490" s="833"/>
      <c r="D490" s="834"/>
      <c r="E490" s="835"/>
      <c r="F490" s="836"/>
      <c r="G490" s="837"/>
      <c r="H490" s="838"/>
      <c r="I490" s="836"/>
      <c r="J490" s="839"/>
      <c r="K490" s="840"/>
      <c r="L490" s="841"/>
      <c r="M490" s="841"/>
      <c r="N490" s="842"/>
      <c r="O490" s="832"/>
      <c r="P490" s="843"/>
      <c r="Q490" s="832"/>
      <c r="R490" s="843"/>
      <c r="S490" s="843"/>
      <c r="T490" s="843"/>
      <c r="U490" s="832"/>
      <c r="V490" s="843"/>
      <c r="W490" s="832"/>
      <c r="X490" s="832"/>
      <c r="Y490" s="832"/>
      <c r="Z490" s="832"/>
      <c r="AA490" s="832"/>
      <c r="AB490" s="832"/>
      <c r="AC490" s="832"/>
      <c r="AD490" s="844"/>
      <c r="AE490" s="843"/>
      <c r="AF490" s="843"/>
      <c r="AG490" s="844"/>
      <c r="AH490" s="844"/>
      <c r="AI490" s="843"/>
      <c r="AJ490" s="834"/>
      <c r="AK490" s="832"/>
      <c r="AL490" s="832"/>
      <c r="AM490" s="832"/>
      <c r="AN490" s="832"/>
      <c r="AO490" s="832"/>
      <c r="AP490" s="832"/>
      <c r="AQ490" s="832"/>
      <c r="AR490" s="832"/>
      <c r="AS490" s="832"/>
      <c r="AT490" s="832"/>
      <c r="AU490" s="832"/>
      <c r="AV490" s="832"/>
      <c r="AW490" s="832"/>
      <c r="AX490" s="832"/>
      <c r="AY490" s="832"/>
      <c r="AZ490" s="832"/>
      <c r="BA490" s="832"/>
      <c r="BB490" s="832"/>
      <c r="BC490" s="832"/>
      <c r="BD490" s="832"/>
      <c r="BE490" s="832"/>
      <c r="BF490" s="832"/>
      <c r="BG490" s="832"/>
    </row>
    <row r="491" ht="15.75" customHeight="1">
      <c r="A491" s="832"/>
      <c r="B491" s="833"/>
      <c r="C491" s="833"/>
      <c r="D491" s="834"/>
      <c r="E491" s="835"/>
      <c r="F491" s="836"/>
      <c r="G491" s="837"/>
      <c r="H491" s="838"/>
      <c r="I491" s="836"/>
      <c r="J491" s="839"/>
      <c r="K491" s="840"/>
      <c r="L491" s="841"/>
      <c r="M491" s="841"/>
      <c r="N491" s="842"/>
      <c r="O491" s="832"/>
      <c r="P491" s="843"/>
      <c r="Q491" s="832"/>
      <c r="R491" s="843"/>
      <c r="S491" s="843"/>
      <c r="T491" s="843"/>
      <c r="U491" s="832"/>
      <c r="V491" s="843"/>
      <c r="W491" s="832"/>
      <c r="X491" s="832"/>
      <c r="Y491" s="832"/>
      <c r="Z491" s="832"/>
      <c r="AA491" s="832"/>
      <c r="AB491" s="832"/>
      <c r="AC491" s="832"/>
      <c r="AD491" s="844"/>
      <c r="AE491" s="843"/>
      <c r="AF491" s="843"/>
      <c r="AG491" s="844"/>
      <c r="AH491" s="844"/>
      <c r="AI491" s="843"/>
      <c r="AJ491" s="834"/>
      <c r="AK491" s="832"/>
      <c r="AL491" s="832"/>
      <c r="AM491" s="832"/>
      <c r="AN491" s="832"/>
      <c r="AO491" s="832"/>
      <c r="AP491" s="832"/>
      <c r="AQ491" s="832"/>
      <c r="AR491" s="832"/>
      <c r="AS491" s="832"/>
      <c r="AT491" s="832"/>
      <c r="AU491" s="832"/>
      <c r="AV491" s="832"/>
      <c r="AW491" s="832"/>
      <c r="AX491" s="832"/>
      <c r="AY491" s="832"/>
      <c r="AZ491" s="832"/>
      <c r="BA491" s="832"/>
      <c r="BB491" s="832"/>
      <c r="BC491" s="832"/>
      <c r="BD491" s="832"/>
      <c r="BE491" s="832"/>
      <c r="BF491" s="832"/>
      <c r="BG491" s="832"/>
    </row>
    <row r="492" ht="15.75" customHeight="1">
      <c r="A492" s="832"/>
      <c r="B492" s="833"/>
      <c r="C492" s="833"/>
      <c r="D492" s="834"/>
      <c r="E492" s="835"/>
      <c r="F492" s="836"/>
      <c r="G492" s="837"/>
      <c r="H492" s="838"/>
      <c r="I492" s="836"/>
      <c r="J492" s="839"/>
      <c r="K492" s="840"/>
      <c r="L492" s="841"/>
      <c r="M492" s="841"/>
      <c r="N492" s="842"/>
      <c r="O492" s="832"/>
      <c r="P492" s="843"/>
      <c r="Q492" s="832"/>
      <c r="R492" s="843"/>
      <c r="S492" s="843"/>
      <c r="T492" s="843"/>
      <c r="U492" s="832"/>
      <c r="V492" s="843"/>
      <c r="W492" s="832"/>
      <c r="X492" s="832"/>
      <c r="Y492" s="832"/>
      <c r="Z492" s="832"/>
      <c r="AA492" s="832"/>
      <c r="AB492" s="832"/>
      <c r="AC492" s="832"/>
      <c r="AD492" s="844"/>
      <c r="AE492" s="843"/>
      <c r="AF492" s="843"/>
      <c r="AG492" s="844"/>
      <c r="AH492" s="844"/>
      <c r="AI492" s="843"/>
      <c r="AJ492" s="834"/>
      <c r="AK492" s="832"/>
      <c r="AL492" s="832"/>
      <c r="AM492" s="832"/>
      <c r="AN492" s="832"/>
      <c r="AO492" s="832"/>
      <c r="AP492" s="832"/>
      <c r="AQ492" s="832"/>
      <c r="AR492" s="832"/>
      <c r="AS492" s="832"/>
      <c r="AT492" s="832"/>
      <c r="AU492" s="832"/>
      <c r="AV492" s="832"/>
      <c r="AW492" s="832"/>
      <c r="AX492" s="832"/>
      <c r="AY492" s="832"/>
      <c r="AZ492" s="832"/>
      <c r="BA492" s="832"/>
      <c r="BB492" s="832"/>
      <c r="BC492" s="832"/>
      <c r="BD492" s="832"/>
      <c r="BE492" s="832"/>
      <c r="BF492" s="832"/>
      <c r="BG492" s="832"/>
    </row>
    <row r="493" ht="15.75" customHeight="1">
      <c r="A493" s="832"/>
      <c r="B493" s="833"/>
      <c r="C493" s="833"/>
      <c r="D493" s="834"/>
      <c r="E493" s="835"/>
      <c r="F493" s="836"/>
      <c r="G493" s="837"/>
      <c r="H493" s="838"/>
      <c r="I493" s="836"/>
      <c r="J493" s="839"/>
      <c r="K493" s="840"/>
      <c r="L493" s="841"/>
      <c r="M493" s="841"/>
      <c r="N493" s="842"/>
      <c r="O493" s="832"/>
      <c r="P493" s="843"/>
      <c r="Q493" s="832"/>
      <c r="R493" s="843"/>
      <c r="S493" s="843"/>
      <c r="T493" s="843"/>
      <c r="U493" s="832"/>
      <c r="V493" s="843"/>
      <c r="W493" s="832"/>
      <c r="X493" s="832"/>
      <c r="Y493" s="832"/>
      <c r="Z493" s="832"/>
      <c r="AA493" s="832"/>
      <c r="AB493" s="832"/>
      <c r="AC493" s="832"/>
      <c r="AD493" s="844"/>
      <c r="AE493" s="843"/>
      <c r="AF493" s="843"/>
      <c r="AG493" s="844"/>
      <c r="AH493" s="844"/>
      <c r="AI493" s="843"/>
      <c r="AJ493" s="834"/>
      <c r="AK493" s="832"/>
      <c r="AL493" s="832"/>
      <c r="AM493" s="832"/>
      <c r="AN493" s="832"/>
      <c r="AO493" s="832"/>
      <c r="AP493" s="832"/>
      <c r="AQ493" s="832"/>
      <c r="AR493" s="832"/>
      <c r="AS493" s="832"/>
      <c r="AT493" s="832"/>
      <c r="AU493" s="832"/>
      <c r="AV493" s="832"/>
      <c r="AW493" s="832"/>
      <c r="AX493" s="832"/>
      <c r="AY493" s="832"/>
      <c r="AZ493" s="832"/>
      <c r="BA493" s="832"/>
      <c r="BB493" s="832"/>
      <c r="BC493" s="832"/>
      <c r="BD493" s="832"/>
      <c r="BE493" s="832"/>
      <c r="BF493" s="832"/>
      <c r="BG493" s="832"/>
    </row>
    <row r="494" ht="15.75" customHeight="1">
      <c r="A494" s="832"/>
      <c r="B494" s="833"/>
      <c r="C494" s="833"/>
      <c r="D494" s="834"/>
      <c r="E494" s="835"/>
      <c r="F494" s="836"/>
      <c r="G494" s="837"/>
      <c r="H494" s="838"/>
      <c r="I494" s="836"/>
      <c r="J494" s="839"/>
      <c r="K494" s="840"/>
      <c r="L494" s="841"/>
      <c r="M494" s="841"/>
      <c r="N494" s="842"/>
      <c r="O494" s="832"/>
      <c r="P494" s="843"/>
      <c r="Q494" s="832"/>
      <c r="R494" s="843"/>
      <c r="S494" s="843"/>
      <c r="T494" s="843"/>
      <c r="U494" s="832"/>
      <c r="V494" s="843"/>
      <c r="W494" s="832"/>
      <c r="X494" s="832"/>
      <c r="Y494" s="832"/>
      <c r="Z494" s="832"/>
      <c r="AA494" s="832"/>
      <c r="AB494" s="832"/>
      <c r="AC494" s="832"/>
      <c r="AD494" s="844"/>
      <c r="AE494" s="843"/>
      <c r="AF494" s="843"/>
      <c r="AG494" s="844"/>
      <c r="AH494" s="844"/>
      <c r="AI494" s="843"/>
      <c r="AJ494" s="834"/>
      <c r="AK494" s="832"/>
      <c r="AL494" s="832"/>
      <c r="AM494" s="832"/>
      <c r="AN494" s="832"/>
      <c r="AO494" s="832"/>
      <c r="AP494" s="832"/>
      <c r="AQ494" s="832"/>
      <c r="AR494" s="832"/>
      <c r="AS494" s="832"/>
      <c r="AT494" s="832"/>
      <c r="AU494" s="832"/>
      <c r="AV494" s="832"/>
      <c r="AW494" s="832"/>
      <c r="AX494" s="832"/>
      <c r="AY494" s="832"/>
      <c r="AZ494" s="832"/>
      <c r="BA494" s="832"/>
      <c r="BB494" s="832"/>
      <c r="BC494" s="832"/>
      <c r="BD494" s="832"/>
      <c r="BE494" s="832"/>
      <c r="BF494" s="832"/>
      <c r="BG494" s="832"/>
    </row>
    <row r="495" ht="15.75" customHeight="1">
      <c r="A495" s="832"/>
      <c r="B495" s="833"/>
      <c r="C495" s="833"/>
      <c r="D495" s="834"/>
      <c r="E495" s="835"/>
      <c r="F495" s="836"/>
      <c r="G495" s="837"/>
      <c r="H495" s="838"/>
      <c r="I495" s="836"/>
      <c r="J495" s="839"/>
      <c r="K495" s="840"/>
      <c r="L495" s="841"/>
      <c r="M495" s="841"/>
      <c r="N495" s="842"/>
      <c r="O495" s="832"/>
      <c r="P495" s="843"/>
      <c r="Q495" s="832"/>
      <c r="R495" s="843"/>
      <c r="S495" s="843"/>
      <c r="T495" s="843"/>
      <c r="U495" s="832"/>
      <c r="V495" s="843"/>
      <c r="W495" s="832"/>
      <c r="X495" s="832"/>
      <c r="Y495" s="832"/>
      <c r="Z495" s="832"/>
      <c r="AA495" s="832"/>
      <c r="AB495" s="832"/>
      <c r="AC495" s="832"/>
      <c r="AD495" s="844"/>
      <c r="AE495" s="843"/>
      <c r="AF495" s="843"/>
      <c r="AG495" s="844"/>
      <c r="AH495" s="844"/>
      <c r="AI495" s="843"/>
      <c r="AJ495" s="834"/>
      <c r="AK495" s="832"/>
      <c r="AL495" s="832"/>
      <c r="AM495" s="832"/>
      <c r="AN495" s="832"/>
      <c r="AO495" s="832"/>
      <c r="AP495" s="832"/>
      <c r="AQ495" s="832"/>
      <c r="AR495" s="832"/>
      <c r="AS495" s="832"/>
      <c r="AT495" s="832"/>
      <c r="AU495" s="832"/>
      <c r="AV495" s="832"/>
      <c r="AW495" s="832"/>
      <c r="AX495" s="832"/>
      <c r="AY495" s="832"/>
      <c r="AZ495" s="832"/>
      <c r="BA495" s="832"/>
      <c r="BB495" s="832"/>
      <c r="BC495" s="832"/>
      <c r="BD495" s="832"/>
      <c r="BE495" s="832"/>
      <c r="BF495" s="832"/>
      <c r="BG495" s="832"/>
    </row>
    <row r="496" ht="15.75" customHeight="1">
      <c r="A496" s="832"/>
      <c r="B496" s="833"/>
      <c r="C496" s="833"/>
      <c r="D496" s="834"/>
      <c r="E496" s="835"/>
      <c r="F496" s="836"/>
      <c r="G496" s="837"/>
      <c r="H496" s="838"/>
      <c r="I496" s="836"/>
      <c r="J496" s="839"/>
      <c r="K496" s="840"/>
      <c r="L496" s="841"/>
      <c r="M496" s="841"/>
      <c r="N496" s="842"/>
      <c r="O496" s="832"/>
      <c r="P496" s="843"/>
      <c r="Q496" s="832"/>
      <c r="R496" s="843"/>
      <c r="S496" s="843"/>
      <c r="T496" s="843"/>
      <c r="U496" s="832"/>
      <c r="V496" s="843"/>
      <c r="W496" s="832"/>
      <c r="X496" s="832"/>
      <c r="Y496" s="832"/>
      <c r="Z496" s="832"/>
      <c r="AA496" s="832"/>
      <c r="AB496" s="832"/>
      <c r="AC496" s="832"/>
      <c r="AD496" s="844"/>
      <c r="AE496" s="843"/>
      <c r="AF496" s="843"/>
      <c r="AG496" s="844"/>
      <c r="AH496" s="844"/>
      <c r="AI496" s="843"/>
      <c r="AJ496" s="834"/>
      <c r="AK496" s="832"/>
      <c r="AL496" s="832"/>
      <c r="AM496" s="832"/>
      <c r="AN496" s="832"/>
      <c r="AO496" s="832"/>
      <c r="AP496" s="832"/>
      <c r="AQ496" s="832"/>
      <c r="AR496" s="832"/>
      <c r="AS496" s="832"/>
      <c r="AT496" s="832"/>
      <c r="AU496" s="832"/>
      <c r="AV496" s="832"/>
      <c r="AW496" s="832"/>
      <c r="AX496" s="832"/>
      <c r="AY496" s="832"/>
      <c r="AZ496" s="832"/>
      <c r="BA496" s="832"/>
      <c r="BB496" s="832"/>
      <c r="BC496" s="832"/>
      <c r="BD496" s="832"/>
      <c r="BE496" s="832"/>
      <c r="BF496" s="832"/>
      <c r="BG496" s="832"/>
    </row>
    <row r="497" ht="15.75" customHeight="1">
      <c r="A497" s="832"/>
      <c r="B497" s="833"/>
      <c r="C497" s="833"/>
      <c r="D497" s="834"/>
      <c r="E497" s="835"/>
      <c r="F497" s="836"/>
      <c r="G497" s="837"/>
      <c r="H497" s="838"/>
      <c r="I497" s="836"/>
      <c r="J497" s="839"/>
      <c r="K497" s="840"/>
      <c r="L497" s="841"/>
      <c r="M497" s="841"/>
      <c r="N497" s="842"/>
      <c r="O497" s="832"/>
      <c r="P497" s="843"/>
      <c r="Q497" s="832"/>
      <c r="R497" s="843"/>
      <c r="S497" s="843"/>
      <c r="T497" s="843"/>
      <c r="U497" s="832"/>
      <c r="V497" s="843"/>
      <c r="W497" s="832"/>
      <c r="X497" s="832"/>
      <c r="Y497" s="832"/>
      <c r="Z497" s="832"/>
      <c r="AA497" s="832"/>
      <c r="AB497" s="832"/>
      <c r="AC497" s="832"/>
      <c r="AD497" s="844"/>
      <c r="AE497" s="843"/>
      <c r="AF497" s="843"/>
      <c r="AG497" s="844"/>
      <c r="AH497" s="844"/>
      <c r="AI497" s="843"/>
      <c r="AJ497" s="834"/>
      <c r="AK497" s="832"/>
      <c r="AL497" s="832"/>
      <c r="AM497" s="832"/>
      <c r="AN497" s="832"/>
      <c r="AO497" s="832"/>
      <c r="AP497" s="832"/>
      <c r="AQ497" s="832"/>
      <c r="AR497" s="832"/>
      <c r="AS497" s="832"/>
      <c r="AT497" s="832"/>
      <c r="AU497" s="832"/>
      <c r="AV497" s="832"/>
      <c r="AW497" s="832"/>
      <c r="AX497" s="832"/>
      <c r="AY497" s="832"/>
      <c r="AZ497" s="832"/>
      <c r="BA497" s="832"/>
      <c r="BB497" s="832"/>
      <c r="BC497" s="832"/>
      <c r="BD497" s="832"/>
      <c r="BE497" s="832"/>
      <c r="BF497" s="832"/>
      <c r="BG497" s="832"/>
    </row>
    <row r="498" ht="15.75" customHeight="1">
      <c r="A498" s="832"/>
      <c r="B498" s="833"/>
      <c r="C498" s="833"/>
      <c r="D498" s="834"/>
      <c r="E498" s="835"/>
      <c r="F498" s="836"/>
      <c r="G498" s="837"/>
      <c r="H498" s="838"/>
      <c r="I498" s="836"/>
      <c r="J498" s="839"/>
      <c r="K498" s="840"/>
      <c r="L498" s="841"/>
      <c r="M498" s="841"/>
      <c r="N498" s="842"/>
      <c r="O498" s="832"/>
      <c r="P498" s="843"/>
      <c r="Q498" s="832"/>
      <c r="R498" s="843"/>
      <c r="S498" s="843"/>
      <c r="T498" s="843"/>
      <c r="U498" s="832"/>
      <c r="V498" s="843"/>
      <c r="W498" s="832"/>
      <c r="X498" s="832"/>
      <c r="Y498" s="832"/>
      <c r="Z498" s="832"/>
      <c r="AA498" s="832"/>
      <c r="AB498" s="832"/>
      <c r="AC498" s="832"/>
      <c r="AD498" s="844"/>
      <c r="AE498" s="843"/>
      <c r="AF498" s="843"/>
      <c r="AG498" s="844"/>
      <c r="AH498" s="844"/>
      <c r="AI498" s="843"/>
      <c r="AJ498" s="834"/>
      <c r="AK498" s="832"/>
      <c r="AL498" s="832"/>
      <c r="AM498" s="832"/>
      <c r="AN498" s="832"/>
      <c r="AO498" s="832"/>
      <c r="AP498" s="832"/>
      <c r="AQ498" s="832"/>
      <c r="AR498" s="832"/>
      <c r="AS498" s="832"/>
      <c r="AT498" s="832"/>
      <c r="AU498" s="832"/>
      <c r="AV498" s="832"/>
      <c r="AW498" s="832"/>
      <c r="AX498" s="832"/>
      <c r="AY498" s="832"/>
      <c r="AZ498" s="832"/>
      <c r="BA498" s="832"/>
      <c r="BB498" s="832"/>
      <c r="BC498" s="832"/>
      <c r="BD498" s="832"/>
      <c r="BE498" s="832"/>
      <c r="BF498" s="832"/>
      <c r="BG498" s="832"/>
    </row>
    <row r="499" ht="15.75" customHeight="1">
      <c r="A499" s="832"/>
      <c r="B499" s="833"/>
      <c r="C499" s="833"/>
      <c r="D499" s="834"/>
      <c r="E499" s="835"/>
      <c r="F499" s="836"/>
      <c r="G499" s="837"/>
      <c r="H499" s="838"/>
      <c r="I499" s="836"/>
      <c r="J499" s="839"/>
      <c r="K499" s="840"/>
      <c r="L499" s="841"/>
      <c r="M499" s="841"/>
      <c r="N499" s="842"/>
      <c r="O499" s="832"/>
      <c r="P499" s="843"/>
      <c r="Q499" s="832"/>
      <c r="R499" s="843"/>
      <c r="S499" s="843"/>
      <c r="T499" s="843"/>
      <c r="U499" s="832"/>
      <c r="V499" s="843"/>
      <c r="W499" s="832"/>
      <c r="X499" s="832"/>
      <c r="Y499" s="832"/>
      <c r="Z499" s="832"/>
      <c r="AA499" s="832"/>
      <c r="AB499" s="832"/>
      <c r="AC499" s="832"/>
      <c r="AD499" s="844"/>
      <c r="AE499" s="843"/>
      <c r="AF499" s="843"/>
      <c r="AG499" s="844"/>
      <c r="AH499" s="844"/>
      <c r="AI499" s="843"/>
      <c r="AJ499" s="834"/>
      <c r="AK499" s="832"/>
      <c r="AL499" s="832"/>
      <c r="AM499" s="832"/>
      <c r="AN499" s="832"/>
      <c r="AO499" s="832"/>
      <c r="AP499" s="832"/>
      <c r="AQ499" s="832"/>
      <c r="AR499" s="832"/>
      <c r="AS499" s="832"/>
      <c r="AT499" s="832"/>
      <c r="AU499" s="832"/>
      <c r="AV499" s="832"/>
      <c r="AW499" s="832"/>
      <c r="AX499" s="832"/>
      <c r="AY499" s="832"/>
      <c r="AZ499" s="832"/>
      <c r="BA499" s="832"/>
      <c r="BB499" s="832"/>
      <c r="BC499" s="832"/>
      <c r="BD499" s="832"/>
      <c r="BE499" s="832"/>
      <c r="BF499" s="832"/>
      <c r="BG499" s="832"/>
    </row>
    <row r="500" ht="15.75" customHeight="1">
      <c r="A500" s="832"/>
      <c r="B500" s="833"/>
      <c r="C500" s="833"/>
      <c r="D500" s="834"/>
      <c r="E500" s="835"/>
      <c r="F500" s="836"/>
      <c r="G500" s="837"/>
      <c r="H500" s="838"/>
      <c r="I500" s="836"/>
      <c r="J500" s="839"/>
      <c r="K500" s="840"/>
      <c r="L500" s="841"/>
      <c r="M500" s="841"/>
      <c r="N500" s="842"/>
      <c r="O500" s="832"/>
      <c r="P500" s="843"/>
      <c r="Q500" s="832"/>
      <c r="R500" s="843"/>
      <c r="S500" s="843"/>
      <c r="T500" s="843"/>
      <c r="U500" s="832"/>
      <c r="V500" s="843"/>
      <c r="W500" s="832"/>
      <c r="X500" s="832"/>
      <c r="Y500" s="832"/>
      <c r="Z500" s="832"/>
      <c r="AA500" s="832"/>
      <c r="AB500" s="832"/>
      <c r="AC500" s="832"/>
      <c r="AD500" s="844"/>
      <c r="AE500" s="843"/>
      <c r="AF500" s="843"/>
      <c r="AG500" s="844"/>
      <c r="AH500" s="844"/>
      <c r="AI500" s="843"/>
      <c r="AJ500" s="834"/>
      <c r="AK500" s="832"/>
      <c r="AL500" s="832"/>
      <c r="AM500" s="832"/>
      <c r="AN500" s="832"/>
      <c r="AO500" s="832"/>
      <c r="AP500" s="832"/>
      <c r="AQ500" s="832"/>
      <c r="AR500" s="832"/>
      <c r="AS500" s="832"/>
      <c r="AT500" s="832"/>
      <c r="AU500" s="832"/>
      <c r="AV500" s="832"/>
      <c r="AW500" s="832"/>
      <c r="AX500" s="832"/>
      <c r="AY500" s="832"/>
      <c r="AZ500" s="832"/>
      <c r="BA500" s="832"/>
      <c r="BB500" s="832"/>
      <c r="BC500" s="832"/>
      <c r="BD500" s="832"/>
      <c r="BE500" s="832"/>
      <c r="BF500" s="832"/>
      <c r="BG500" s="832"/>
    </row>
    <row r="501" ht="15.75" customHeight="1">
      <c r="A501" s="832"/>
      <c r="B501" s="833"/>
      <c r="C501" s="833"/>
      <c r="D501" s="834"/>
      <c r="E501" s="835"/>
      <c r="F501" s="836"/>
      <c r="G501" s="837"/>
      <c r="H501" s="838"/>
      <c r="I501" s="836"/>
      <c r="J501" s="839"/>
      <c r="K501" s="840"/>
      <c r="L501" s="841"/>
      <c r="M501" s="841"/>
      <c r="N501" s="842"/>
      <c r="O501" s="832"/>
      <c r="P501" s="843"/>
      <c r="Q501" s="832"/>
      <c r="R501" s="843"/>
      <c r="S501" s="843"/>
      <c r="T501" s="843"/>
      <c r="U501" s="832"/>
      <c r="V501" s="843"/>
      <c r="W501" s="832"/>
      <c r="X501" s="832"/>
      <c r="Y501" s="832"/>
      <c r="Z501" s="832"/>
      <c r="AA501" s="832"/>
      <c r="AB501" s="832"/>
      <c r="AC501" s="832"/>
      <c r="AD501" s="844"/>
      <c r="AE501" s="843"/>
      <c r="AF501" s="843"/>
      <c r="AG501" s="844"/>
      <c r="AH501" s="844"/>
      <c r="AI501" s="843"/>
      <c r="AJ501" s="834"/>
      <c r="AK501" s="832"/>
      <c r="AL501" s="832"/>
      <c r="AM501" s="832"/>
      <c r="AN501" s="832"/>
      <c r="AO501" s="832"/>
      <c r="AP501" s="832"/>
      <c r="AQ501" s="832"/>
      <c r="AR501" s="832"/>
      <c r="AS501" s="832"/>
      <c r="AT501" s="832"/>
      <c r="AU501" s="832"/>
      <c r="AV501" s="832"/>
      <c r="AW501" s="832"/>
      <c r="AX501" s="832"/>
      <c r="AY501" s="832"/>
      <c r="AZ501" s="832"/>
      <c r="BA501" s="832"/>
      <c r="BB501" s="832"/>
      <c r="BC501" s="832"/>
      <c r="BD501" s="832"/>
      <c r="BE501" s="832"/>
      <c r="BF501" s="832"/>
      <c r="BG501" s="832"/>
    </row>
    <row r="502" ht="15.75" customHeight="1">
      <c r="A502" s="832"/>
      <c r="B502" s="833"/>
      <c r="C502" s="833"/>
      <c r="D502" s="834"/>
      <c r="E502" s="835"/>
      <c r="F502" s="836"/>
      <c r="G502" s="837"/>
      <c r="H502" s="838"/>
      <c r="I502" s="836"/>
      <c r="J502" s="839"/>
      <c r="K502" s="840"/>
      <c r="L502" s="841"/>
      <c r="M502" s="841"/>
      <c r="N502" s="842"/>
      <c r="O502" s="832"/>
      <c r="P502" s="843"/>
      <c r="Q502" s="832"/>
      <c r="R502" s="843"/>
      <c r="S502" s="843"/>
      <c r="T502" s="843"/>
      <c r="U502" s="832"/>
      <c r="V502" s="843"/>
      <c r="W502" s="832"/>
      <c r="X502" s="832"/>
      <c r="Y502" s="832"/>
      <c r="Z502" s="832"/>
      <c r="AA502" s="832"/>
      <c r="AB502" s="832"/>
      <c r="AC502" s="832"/>
      <c r="AD502" s="844"/>
      <c r="AE502" s="843"/>
      <c r="AF502" s="843"/>
      <c r="AG502" s="844"/>
      <c r="AH502" s="844"/>
      <c r="AI502" s="843"/>
      <c r="AJ502" s="834"/>
      <c r="AK502" s="832"/>
      <c r="AL502" s="832"/>
      <c r="AM502" s="832"/>
      <c r="AN502" s="832"/>
      <c r="AO502" s="832"/>
      <c r="AP502" s="832"/>
      <c r="AQ502" s="832"/>
      <c r="AR502" s="832"/>
      <c r="AS502" s="832"/>
      <c r="AT502" s="832"/>
      <c r="AU502" s="832"/>
      <c r="AV502" s="832"/>
      <c r="AW502" s="832"/>
      <c r="AX502" s="832"/>
      <c r="AY502" s="832"/>
      <c r="AZ502" s="832"/>
      <c r="BA502" s="832"/>
      <c r="BB502" s="832"/>
      <c r="BC502" s="832"/>
      <c r="BD502" s="832"/>
      <c r="BE502" s="832"/>
      <c r="BF502" s="832"/>
      <c r="BG502" s="832"/>
    </row>
    <row r="503" ht="15.75" customHeight="1">
      <c r="A503" s="832"/>
      <c r="B503" s="833"/>
      <c r="C503" s="833"/>
      <c r="D503" s="834"/>
      <c r="E503" s="835"/>
      <c r="F503" s="836"/>
      <c r="G503" s="837"/>
      <c r="H503" s="838"/>
      <c r="I503" s="836"/>
      <c r="J503" s="839"/>
      <c r="K503" s="840"/>
      <c r="L503" s="841"/>
      <c r="M503" s="841"/>
      <c r="N503" s="842"/>
      <c r="O503" s="832"/>
      <c r="P503" s="843"/>
      <c r="Q503" s="832"/>
      <c r="R503" s="843"/>
      <c r="S503" s="843"/>
      <c r="T503" s="843"/>
      <c r="U503" s="832"/>
      <c r="V503" s="843"/>
      <c r="W503" s="832"/>
      <c r="X503" s="832"/>
      <c r="Y503" s="832"/>
      <c r="Z503" s="832"/>
      <c r="AA503" s="832"/>
      <c r="AB503" s="832"/>
      <c r="AC503" s="832"/>
      <c r="AD503" s="844"/>
      <c r="AE503" s="843"/>
      <c r="AF503" s="843"/>
      <c r="AG503" s="844"/>
      <c r="AH503" s="844"/>
      <c r="AI503" s="843"/>
      <c r="AJ503" s="834"/>
      <c r="AK503" s="832"/>
      <c r="AL503" s="832"/>
      <c r="AM503" s="832"/>
      <c r="AN503" s="832"/>
      <c r="AO503" s="832"/>
      <c r="AP503" s="832"/>
      <c r="AQ503" s="832"/>
      <c r="AR503" s="832"/>
      <c r="AS503" s="832"/>
      <c r="AT503" s="832"/>
      <c r="AU503" s="832"/>
      <c r="AV503" s="832"/>
      <c r="AW503" s="832"/>
      <c r="AX503" s="832"/>
      <c r="AY503" s="832"/>
      <c r="AZ503" s="832"/>
      <c r="BA503" s="832"/>
      <c r="BB503" s="832"/>
      <c r="BC503" s="832"/>
      <c r="BD503" s="832"/>
      <c r="BE503" s="832"/>
      <c r="BF503" s="832"/>
      <c r="BG503" s="832"/>
    </row>
    <row r="504" ht="15.75" customHeight="1">
      <c r="A504" s="832"/>
      <c r="B504" s="833"/>
      <c r="C504" s="833"/>
      <c r="D504" s="834"/>
      <c r="E504" s="835"/>
      <c r="F504" s="836"/>
      <c r="G504" s="837"/>
      <c r="H504" s="838"/>
      <c r="I504" s="836"/>
      <c r="J504" s="839"/>
      <c r="K504" s="840"/>
      <c r="L504" s="841"/>
      <c r="M504" s="841"/>
      <c r="N504" s="842"/>
      <c r="O504" s="832"/>
      <c r="P504" s="843"/>
      <c r="Q504" s="832"/>
      <c r="R504" s="843"/>
      <c r="S504" s="843"/>
      <c r="T504" s="843"/>
      <c r="U504" s="832"/>
      <c r="V504" s="843"/>
      <c r="W504" s="832"/>
      <c r="X504" s="832"/>
      <c r="Y504" s="832"/>
      <c r="Z504" s="832"/>
      <c r="AA504" s="832"/>
      <c r="AB504" s="832"/>
      <c r="AC504" s="832"/>
      <c r="AD504" s="844"/>
      <c r="AE504" s="843"/>
      <c r="AF504" s="843"/>
      <c r="AG504" s="844"/>
      <c r="AH504" s="844"/>
      <c r="AI504" s="843"/>
      <c r="AJ504" s="834"/>
      <c r="AK504" s="832"/>
      <c r="AL504" s="832"/>
      <c r="AM504" s="832"/>
      <c r="AN504" s="832"/>
      <c r="AO504" s="832"/>
      <c r="AP504" s="832"/>
      <c r="AQ504" s="832"/>
      <c r="AR504" s="832"/>
      <c r="AS504" s="832"/>
      <c r="AT504" s="832"/>
      <c r="AU504" s="832"/>
      <c r="AV504" s="832"/>
      <c r="AW504" s="832"/>
      <c r="AX504" s="832"/>
      <c r="AY504" s="832"/>
      <c r="AZ504" s="832"/>
      <c r="BA504" s="832"/>
      <c r="BB504" s="832"/>
      <c r="BC504" s="832"/>
      <c r="BD504" s="832"/>
      <c r="BE504" s="832"/>
      <c r="BF504" s="832"/>
      <c r="BG504" s="832"/>
    </row>
    <row r="505" ht="15.75" customHeight="1">
      <c r="A505" s="832"/>
      <c r="B505" s="833"/>
      <c r="C505" s="833"/>
      <c r="D505" s="834"/>
      <c r="E505" s="835"/>
      <c r="F505" s="836"/>
      <c r="G505" s="837"/>
      <c r="H505" s="838"/>
      <c r="I505" s="836"/>
      <c r="J505" s="839"/>
      <c r="K505" s="840"/>
      <c r="L505" s="841"/>
      <c r="M505" s="841"/>
      <c r="N505" s="842"/>
      <c r="O505" s="832"/>
      <c r="P505" s="843"/>
      <c r="Q505" s="832"/>
      <c r="R505" s="843"/>
      <c r="S505" s="843"/>
      <c r="T505" s="843"/>
      <c r="U505" s="832"/>
      <c r="V505" s="843"/>
      <c r="W505" s="832"/>
      <c r="X505" s="832"/>
      <c r="Y505" s="832"/>
      <c r="Z505" s="832"/>
      <c r="AA505" s="832"/>
      <c r="AB505" s="832"/>
      <c r="AC505" s="832"/>
      <c r="AD505" s="844"/>
      <c r="AE505" s="843"/>
      <c r="AF505" s="843"/>
      <c r="AG505" s="844"/>
      <c r="AH505" s="844"/>
      <c r="AI505" s="843"/>
      <c r="AJ505" s="834"/>
      <c r="AK505" s="832"/>
      <c r="AL505" s="832"/>
      <c r="AM505" s="832"/>
      <c r="AN505" s="832"/>
      <c r="AO505" s="832"/>
      <c r="AP505" s="832"/>
      <c r="AQ505" s="832"/>
      <c r="AR505" s="832"/>
      <c r="AS505" s="832"/>
      <c r="AT505" s="832"/>
      <c r="AU505" s="832"/>
      <c r="AV505" s="832"/>
      <c r="AW505" s="832"/>
      <c r="AX505" s="832"/>
      <c r="AY505" s="832"/>
      <c r="AZ505" s="832"/>
      <c r="BA505" s="832"/>
      <c r="BB505" s="832"/>
      <c r="BC505" s="832"/>
      <c r="BD505" s="832"/>
      <c r="BE505" s="832"/>
      <c r="BF505" s="832"/>
      <c r="BG505" s="832"/>
    </row>
    <row r="506" ht="15.75" customHeight="1">
      <c r="A506" s="832"/>
      <c r="B506" s="833"/>
      <c r="C506" s="833"/>
      <c r="D506" s="834"/>
      <c r="E506" s="835"/>
      <c r="F506" s="836"/>
      <c r="G506" s="837"/>
      <c r="H506" s="838"/>
      <c r="I506" s="836"/>
      <c r="J506" s="839"/>
      <c r="K506" s="840"/>
      <c r="L506" s="841"/>
      <c r="M506" s="841"/>
      <c r="N506" s="842"/>
      <c r="O506" s="832"/>
      <c r="P506" s="843"/>
      <c r="Q506" s="832"/>
      <c r="R506" s="843"/>
      <c r="S506" s="843"/>
      <c r="T506" s="843"/>
      <c r="U506" s="832"/>
      <c r="V506" s="843"/>
      <c r="W506" s="832"/>
      <c r="X506" s="832"/>
      <c r="Y506" s="832"/>
      <c r="Z506" s="832"/>
      <c r="AA506" s="832"/>
      <c r="AB506" s="832"/>
      <c r="AC506" s="832"/>
      <c r="AD506" s="844"/>
      <c r="AE506" s="843"/>
      <c r="AF506" s="843"/>
      <c r="AG506" s="844"/>
      <c r="AH506" s="844"/>
      <c r="AI506" s="843"/>
      <c r="AJ506" s="834"/>
      <c r="AK506" s="832"/>
      <c r="AL506" s="832"/>
      <c r="AM506" s="832"/>
      <c r="AN506" s="832"/>
      <c r="AO506" s="832"/>
      <c r="AP506" s="832"/>
      <c r="AQ506" s="832"/>
      <c r="AR506" s="832"/>
      <c r="AS506" s="832"/>
      <c r="AT506" s="832"/>
      <c r="AU506" s="832"/>
      <c r="AV506" s="832"/>
      <c r="AW506" s="832"/>
      <c r="AX506" s="832"/>
      <c r="AY506" s="832"/>
      <c r="AZ506" s="832"/>
      <c r="BA506" s="832"/>
      <c r="BB506" s="832"/>
      <c r="BC506" s="832"/>
      <c r="BD506" s="832"/>
      <c r="BE506" s="832"/>
      <c r="BF506" s="832"/>
      <c r="BG506" s="832"/>
    </row>
    <row r="507" ht="15.75" customHeight="1">
      <c r="A507" s="832"/>
      <c r="B507" s="833"/>
      <c r="C507" s="833"/>
      <c r="D507" s="834"/>
      <c r="E507" s="835"/>
      <c r="F507" s="836"/>
      <c r="G507" s="837"/>
      <c r="H507" s="838"/>
      <c r="I507" s="836"/>
      <c r="J507" s="839"/>
      <c r="K507" s="840"/>
      <c r="L507" s="841"/>
      <c r="M507" s="841"/>
      <c r="N507" s="842"/>
      <c r="O507" s="832"/>
      <c r="P507" s="843"/>
      <c r="Q507" s="832"/>
      <c r="R507" s="843"/>
      <c r="S507" s="843"/>
      <c r="T507" s="843"/>
      <c r="U507" s="832"/>
      <c r="V507" s="843"/>
      <c r="W507" s="832"/>
      <c r="X507" s="832"/>
      <c r="Y507" s="832"/>
      <c r="Z507" s="832"/>
      <c r="AA507" s="832"/>
      <c r="AB507" s="832"/>
      <c r="AC507" s="832"/>
      <c r="AD507" s="844"/>
      <c r="AE507" s="843"/>
      <c r="AF507" s="843"/>
      <c r="AG507" s="844"/>
      <c r="AH507" s="844"/>
      <c r="AI507" s="843"/>
      <c r="AJ507" s="834"/>
      <c r="AK507" s="832"/>
      <c r="AL507" s="832"/>
      <c r="AM507" s="832"/>
      <c r="AN507" s="832"/>
      <c r="AO507" s="832"/>
      <c r="AP507" s="832"/>
      <c r="AQ507" s="832"/>
      <c r="AR507" s="832"/>
      <c r="AS507" s="832"/>
      <c r="AT507" s="832"/>
      <c r="AU507" s="832"/>
      <c r="AV507" s="832"/>
      <c r="AW507" s="832"/>
      <c r="AX507" s="832"/>
      <c r="AY507" s="832"/>
      <c r="AZ507" s="832"/>
      <c r="BA507" s="832"/>
      <c r="BB507" s="832"/>
      <c r="BC507" s="832"/>
      <c r="BD507" s="832"/>
      <c r="BE507" s="832"/>
      <c r="BF507" s="832"/>
      <c r="BG507" s="832"/>
    </row>
    <row r="508" ht="15.75" customHeight="1">
      <c r="A508" s="832"/>
      <c r="B508" s="833"/>
      <c r="C508" s="833"/>
      <c r="D508" s="834"/>
      <c r="E508" s="835"/>
      <c r="F508" s="836"/>
      <c r="G508" s="837"/>
      <c r="H508" s="838"/>
      <c r="I508" s="836"/>
      <c r="J508" s="839"/>
      <c r="K508" s="840"/>
      <c r="L508" s="841"/>
      <c r="M508" s="841"/>
      <c r="N508" s="842"/>
      <c r="O508" s="832"/>
      <c r="P508" s="843"/>
      <c r="Q508" s="832"/>
      <c r="R508" s="843"/>
      <c r="S508" s="843"/>
      <c r="T508" s="843"/>
      <c r="U508" s="832"/>
      <c r="V508" s="843"/>
      <c r="W508" s="832"/>
      <c r="X508" s="832"/>
      <c r="Y508" s="832"/>
      <c r="Z508" s="832"/>
      <c r="AA508" s="832"/>
      <c r="AB508" s="832"/>
      <c r="AC508" s="832"/>
      <c r="AD508" s="844"/>
      <c r="AE508" s="843"/>
      <c r="AF508" s="843"/>
      <c r="AG508" s="844"/>
      <c r="AH508" s="844"/>
      <c r="AI508" s="843"/>
      <c r="AJ508" s="834"/>
      <c r="AK508" s="832"/>
      <c r="AL508" s="832"/>
      <c r="AM508" s="832"/>
      <c r="AN508" s="832"/>
      <c r="AO508" s="832"/>
      <c r="AP508" s="832"/>
      <c r="AQ508" s="832"/>
      <c r="AR508" s="832"/>
      <c r="AS508" s="832"/>
      <c r="AT508" s="832"/>
      <c r="AU508" s="832"/>
      <c r="AV508" s="832"/>
      <c r="AW508" s="832"/>
      <c r="AX508" s="832"/>
      <c r="AY508" s="832"/>
      <c r="AZ508" s="832"/>
      <c r="BA508" s="832"/>
      <c r="BB508" s="832"/>
      <c r="BC508" s="832"/>
      <c r="BD508" s="832"/>
      <c r="BE508" s="832"/>
      <c r="BF508" s="832"/>
      <c r="BG508" s="832"/>
    </row>
    <row r="509" ht="15.75" customHeight="1">
      <c r="A509" s="832"/>
      <c r="B509" s="833"/>
      <c r="C509" s="833"/>
      <c r="D509" s="834"/>
      <c r="E509" s="835"/>
      <c r="F509" s="836"/>
      <c r="G509" s="837"/>
      <c r="H509" s="838"/>
      <c r="I509" s="836"/>
      <c r="J509" s="839"/>
      <c r="K509" s="840"/>
      <c r="L509" s="841"/>
      <c r="M509" s="841"/>
      <c r="N509" s="842"/>
      <c r="O509" s="832"/>
      <c r="P509" s="843"/>
      <c r="Q509" s="832"/>
      <c r="R509" s="843"/>
      <c r="S509" s="843"/>
      <c r="T509" s="843"/>
      <c r="U509" s="832"/>
      <c r="V509" s="843"/>
      <c r="W509" s="832"/>
      <c r="X509" s="832"/>
      <c r="Y509" s="832"/>
      <c r="Z509" s="832"/>
      <c r="AA509" s="832"/>
      <c r="AB509" s="832"/>
      <c r="AC509" s="832"/>
      <c r="AD509" s="844"/>
      <c r="AE509" s="843"/>
      <c r="AF509" s="843"/>
      <c r="AG509" s="844"/>
      <c r="AH509" s="844"/>
      <c r="AI509" s="843"/>
      <c r="AJ509" s="834"/>
      <c r="AK509" s="832"/>
      <c r="AL509" s="832"/>
      <c r="AM509" s="832"/>
      <c r="AN509" s="832"/>
      <c r="AO509" s="832"/>
      <c r="AP509" s="832"/>
      <c r="AQ509" s="832"/>
      <c r="AR509" s="832"/>
      <c r="AS509" s="832"/>
      <c r="AT509" s="832"/>
      <c r="AU509" s="832"/>
      <c r="AV509" s="832"/>
      <c r="AW509" s="832"/>
      <c r="AX509" s="832"/>
      <c r="AY509" s="832"/>
      <c r="AZ509" s="832"/>
      <c r="BA509" s="832"/>
      <c r="BB509" s="832"/>
      <c r="BC509" s="832"/>
      <c r="BD509" s="832"/>
      <c r="BE509" s="832"/>
      <c r="BF509" s="832"/>
      <c r="BG509" s="832"/>
    </row>
    <row r="510" ht="15.75" customHeight="1">
      <c r="A510" s="832"/>
      <c r="B510" s="833"/>
      <c r="C510" s="833"/>
      <c r="D510" s="834"/>
      <c r="E510" s="835"/>
      <c r="F510" s="836"/>
      <c r="G510" s="837"/>
      <c r="H510" s="838"/>
      <c r="I510" s="836"/>
      <c r="J510" s="839"/>
      <c r="K510" s="840"/>
      <c r="L510" s="841"/>
      <c r="M510" s="841"/>
      <c r="N510" s="842"/>
      <c r="O510" s="832"/>
      <c r="P510" s="843"/>
      <c r="Q510" s="832"/>
      <c r="R510" s="843"/>
      <c r="S510" s="843"/>
      <c r="T510" s="843"/>
      <c r="U510" s="832"/>
      <c r="V510" s="843"/>
      <c r="W510" s="832"/>
      <c r="X510" s="832"/>
      <c r="Y510" s="832"/>
      <c r="Z510" s="832"/>
      <c r="AA510" s="832"/>
      <c r="AB510" s="832"/>
      <c r="AC510" s="832"/>
      <c r="AD510" s="844"/>
      <c r="AE510" s="843"/>
      <c r="AF510" s="843"/>
      <c r="AG510" s="844"/>
      <c r="AH510" s="844"/>
      <c r="AI510" s="843"/>
      <c r="AJ510" s="834"/>
      <c r="AK510" s="832"/>
      <c r="AL510" s="832"/>
      <c r="AM510" s="832"/>
      <c r="AN510" s="832"/>
      <c r="AO510" s="832"/>
      <c r="AP510" s="832"/>
      <c r="AQ510" s="832"/>
      <c r="AR510" s="832"/>
      <c r="AS510" s="832"/>
      <c r="AT510" s="832"/>
      <c r="AU510" s="832"/>
      <c r="AV510" s="832"/>
      <c r="AW510" s="832"/>
      <c r="AX510" s="832"/>
      <c r="AY510" s="832"/>
      <c r="AZ510" s="832"/>
      <c r="BA510" s="832"/>
      <c r="BB510" s="832"/>
      <c r="BC510" s="832"/>
      <c r="BD510" s="832"/>
      <c r="BE510" s="832"/>
      <c r="BF510" s="832"/>
      <c r="BG510" s="832"/>
    </row>
    <row r="511" ht="15.75" customHeight="1">
      <c r="A511" s="832"/>
      <c r="B511" s="833"/>
      <c r="C511" s="833"/>
      <c r="D511" s="834"/>
      <c r="E511" s="835"/>
      <c r="F511" s="836"/>
      <c r="G511" s="837"/>
      <c r="H511" s="838"/>
      <c r="I511" s="836"/>
      <c r="J511" s="839"/>
      <c r="K511" s="840"/>
      <c r="L511" s="841"/>
      <c r="M511" s="841"/>
      <c r="N511" s="842"/>
      <c r="O511" s="832"/>
      <c r="P511" s="843"/>
      <c r="Q511" s="832"/>
      <c r="R511" s="843"/>
      <c r="S511" s="843"/>
      <c r="T511" s="843"/>
      <c r="U511" s="832"/>
      <c r="V511" s="843"/>
      <c r="W511" s="832"/>
      <c r="X511" s="832"/>
      <c r="Y511" s="832"/>
      <c r="Z511" s="832"/>
      <c r="AA511" s="832"/>
      <c r="AB511" s="832"/>
      <c r="AC511" s="832"/>
      <c r="AD511" s="844"/>
      <c r="AE511" s="843"/>
      <c r="AF511" s="843"/>
      <c r="AG511" s="844"/>
      <c r="AH511" s="844"/>
      <c r="AI511" s="843"/>
      <c r="AJ511" s="834"/>
      <c r="AK511" s="832"/>
      <c r="AL511" s="832"/>
      <c r="AM511" s="832"/>
      <c r="AN511" s="832"/>
      <c r="AO511" s="832"/>
      <c r="AP511" s="832"/>
      <c r="AQ511" s="832"/>
      <c r="AR511" s="832"/>
      <c r="AS511" s="832"/>
      <c r="AT511" s="832"/>
      <c r="AU511" s="832"/>
      <c r="AV511" s="832"/>
      <c r="AW511" s="832"/>
      <c r="AX511" s="832"/>
      <c r="AY511" s="832"/>
      <c r="AZ511" s="832"/>
      <c r="BA511" s="832"/>
      <c r="BB511" s="832"/>
      <c r="BC511" s="832"/>
      <c r="BD511" s="832"/>
      <c r="BE511" s="832"/>
      <c r="BF511" s="832"/>
      <c r="BG511" s="832"/>
    </row>
    <row r="512" ht="15.75" customHeight="1">
      <c r="A512" s="832"/>
      <c r="B512" s="833"/>
      <c r="C512" s="833"/>
      <c r="D512" s="834"/>
      <c r="E512" s="835"/>
      <c r="F512" s="836"/>
      <c r="G512" s="837"/>
      <c r="H512" s="838"/>
      <c r="I512" s="836"/>
      <c r="J512" s="839"/>
      <c r="K512" s="840"/>
      <c r="L512" s="841"/>
      <c r="M512" s="841"/>
      <c r="N512" s="842"/>
      <c r="O512" s="832"/>
      <c r="P512" s="843"/>
      <c r="Q512" s="832"/>
      <c r="R512" s="843"/>
      <c r="S512" s="843"/>
      <c r="T512" s="843"/>
      <c r="U512" s="832"/>
      <c r="V512" s="843"/>
      <c r="W512" s="832"/>
      <c r="X512" s="832"/>
      <c r="Y512" s="832"/>
      <c r="Z512" s="832"/>
      <c r="AA512" s="832"/>
      <c r="AB512" s="832"/>
      <c r="AC512" s="832"/>
      <c r="AD512" s="844"/>
      <c r="AE512" s="843"/>
      <c r="AF512" s="843"/>
      <c r="AG512" s="844"/>
      <c r="AH512" s="844"/>
      <c r="AI512" s="843"/>
      <c r="AJ512" s="834"/>
      <c r="AK512" s="832"/>
      <c r="AL512" s="832"/>
      <c r="AM512" s="832"/>
      <c r="AN512" s="832"/>
      <c r="AO512" s="832"/>
      <c r="AP512" s="832"/>
      <c r="AQ512" s="832"/>
      <c r="AR512" s="832"/>
      <c r="AS512" s="832"/>
      <c r="AT512" s="832"/>
      <c r="AU512" s="832"/>
      <c r="AV512" s="832"/>
      <c r="AW512" s="832"/>
      <c r="AX512" s="832"/>
      <c r="AY512" s="832"/>
      <c r="AZ512" s="832"/>
      <c r="BA512" s="832"/>
      <c r="BB512" s="832"/>
      <c r="BC512" s="832"/>
      <c r="BD512" s="832"/>
      <c r="BE512" s="832"/>
      <c r="BF512" s="832"/>
      <c r="BG512" s="832"/>
    </row>
    <row r="513" ht="15.75" customHeight="1">
      <c r="A513" s="832"/>
      <c r="B513" s="833"/>
      <c r="C513" s="833"/>
      <c r="D513" s="834"/>
      <c r="E513" s="835"/>
      <c r="F513" s="836"/>
      <c r="G513" s="837"/>
      <c r="H513" s="838"/>
      <c r="I513" s="836"/>
      <c r="J513" s="839"/>
      <c r="K513" s="840"/>
      <c r="L513" s="841"/>
      <c r="M513" s="841"/>
      <c r="N513" s="842"/>
      <c r="O513" s="832"/>
      <c r="P513" s="843"/>
      <c r="Q513" s="832"/>
      <c r="R513" s="843"/>
      <c r="S513" s="843"/>
      <c r="T513" s="843"/>
      <c r="U513" s="832"/>
      <c r="V513" s="843"/>
      <c r="W513" s="832"/>
      <c r="X513" s="832"/>
      <c r="Y513" s="832"/>
      <c r="Z513" s="832"/>
      <c r="AA513" s="832"/>
      <c r="AB513" s="832"/>
      <c r="AC513" s="832"/>
      <c r="AD513" s="844"/>
      <c r="AE513" s="843"/>
      <c r="AF513" s="843"/>
      <c r="AG513" s="844"/>
      <c r="AH513" s="844"/>
      <c r="AI513" s="843"/>
      <c r="AJ513" s="834"/>
      <c r="AK513" s="832"/>
      <c r="AL513" s="832"/>
      <c r="AM513" s="832"/>
      <c r="AN513" s="832"/>
      <c r="AO513" s="832"/>
      <c r="AP513" s="832"/>
      <c r="AQ513" s="832"/>
      <c r="AR513" s="832"/>
      <c r="AS513" s="832"/>
      <c r="AT513" s="832"/>
      <c r="AU513" s="832"/>
      <c r="AV513" s="832"/>
      <c r="AW513" s="832"/>
      <c r="AX513" s="832"/>
      <c r="AY513" s="832"/>
      <c r="AZ513" s="832"/>
      <c r="BA513" s="832"/>
      <c r="BB513" s="832"/>
      <c r="BC513" s="832"/>
      <c r="BD513" s="832"/>
      <c r="BE513" s="832"/>
      <c r="BF513" s="832"/>
      <c r="BG513" s="832"/>
    </row>
    <row r="514" ht="15.75" customHeight="1">
      <c r="A514" s="832"/>
      <c r="B514" s="833"/>
      <c r="C514" s="833"/>
      <c r="D514" s="834"/>
      <c r="E514" s="835"/>
      <c r="F514" s="836"/>
      <c r="G514" s="837"/>
      <c r="H514" s="838"/>
      <c r="I514" s="836"/>
      <c r="J514" s="839"/>
      <c r="K514" s="840"/>
      <c r="L514" s="841"/>
      <c r="M514" s="841"/>
      <c r="N514" s="842"/>
      <c r="O514" s="832"/>
      <c r="P514" s="843"/>
      <c r="Q514" s="832"/>
      <c r="R514" s="843"/>
      <c r="S514" s="843"/>
      <c r="T514" s="843"/>
      <c r="U514" s="832"/>
      <c r="V514" s="843"/>
      <c r="W514" s="832"/>
      <c r="X514" s="832"/>
      <c r="Y514" s="832"/>
      <c r="Z514" s="832"/>
      <c r="AA514" s="832"/>
      <c r="AB514" s="832"/>
      <c r="AC514" s="832"/>
      <c r="AD514" s="844"/>
      <c r="AE514" s="843"/>
      <c r="AF514" s="843"/>
      <c r="AG514" s="844"/>
      <c r="AH514" s="844"/>
      <c r="AI514" s="843"/>
      <c r="AJ514" s="834"/>
      <c r="AK514" s="832"/>
      <c r="AL514" s="832"/>
      <c r="AM514" s="832"/>
      <c r="AN514" s="832"/>
      <c r="AO514" s="832"/>
      <c r="AP514" s="832"/>
      <c r="AQ514" s="832"/>
      <c r="AR514" s="832"/>
      <c r="AS514" s="832"/>
      <c r="AT514" s="832"/>
      <c r="AU514" s="832"/>
      <c r="AV514" s="832"/>
      <c r="AW514" s="832"/>
      <c r="AX514" s="832"/>
      <c r="AY514" s="832"/>
      <c r="AZ514" s="832"/>
      <c r="BA514" s="832"/>
      <c r="BB514" s="832"/>
      <c r="BC514" s="832"/>
      <c r="BD514" s="832"/>
      <c r="BE514" s="832"/>
      <c r="BF514" s="832"/>
      <c r="BG514" s="832"/>
    </row>
    <row r="515" ht="15.75" customHeight="1">
      <c r="A515" s="832"/>
      <c r="B515" s="833"/>
      <c r="C515" s="833"/>
      <c r="D515" s="834"/>
      <c r="E515" s="835"/>
      <c r="F515" s="836"/>
      <c r="G515" s="837"/>
      <c r="H515" s="838"/>
      <c r="I515" s="836"/>
      <c r="J515" s="839"/>
      <c r="K515" s="840"/>
      <c r="L515" s="841"/>
      <c r="M515" s="841"/>
      <c r="N515" s="842"/>
      <c r="O515" s="832"/>
      <c r="P515" s="843"/>
      <c r="Q515" s="832"/>
      <c r="R515" s="843"/>
      <c r="S515" s="843"/>
      <c r="T515" s="843"/>
      <c r="U515" s="832"/>
      <c r="V515" s="843"/>
      <c r="W515" s="832"/>
      <c r="X515" s="832"/>
      <c r="Y515" s="832"/>
      <c r="Z515" s="832"/>
      <c r="AA515" s="832"/>
      <c r="AB515" s="832"/>
      <c r="AC515" s="832"/>
      <c r="AD515" s="844"/>
      <c r="AE515" s="843"/>
      <c r="AF515" s="843"/>
      <c r="AG515" s="844"/>
      <c r="AH515" s="844"/>
      <c r="AI515" s="843"/>
      <c r="AJ515" s="834"/>
      <c r="AK515" s="832"/>
      <c r="AL515" s="832"/>
      <c r="AM515" s="832"/>
      <c r="AN515" s="832"/>
      <c r="AO515" s="832"/>
      <c r="AP515" s="832"/>
      <c r="AQ515" s="832"/>
      <c r="AR515" s="832"/>
      <c r="AS515" s="832"/>
      <c r="AT515" s="832"/>
      <c r="AU515" s="832"/>
      <c r="AV515" s="832"/>
      <c r="AW515" s="832"/>
      <c r="AX515" s="832"/>
      <c r="AY515" s="832"/>
      <c r="AZ515" s="832"/>
      <c r="BA515" s="832"/>
      <c r="BB515" s="832"/>
      <c r="BC515" s="832"/>
      <c r="BD515" s="832"/>
      <c r="BE515" s="832"/>
      <c r="BF515" s="832"/>
      <c r="BG515" s="832"/>
    </row>
    <row r="516" ht="15.75" customHeight="1">
      <c r="A516" s="832"/>
      <c r="B516" s="833"/>
      <c r="C516" s="833"/>
      <c r="D516" s="834"/>
      <c r="E516" s="835"/>
      <c r="F516" s="836"/>
      <c r="G516" s="837"/>
      <c r="H516" s="838"/>
      <c r="I516" s="836"/>
      <c r="J516" s="839"/>
      <c r="K516" s="840"/>
      <c r="L516" s="841"/>
      <c r="M516" s="841"/>
      <c r="N516" s="842"/>
      <c r="O516" s="832"/>
      <c r="P516" s="843"/>
      <c r="Q516" s="832"/>
      <c r="R516" s="843"/>
      <c r="S516" s="843"/>
      <c r="T516" s="843"/>
      <c r="U516" s="832"/>
      <c r="V516" s="843"/>
      <c r="W516" s="832"/>
      <c r="X516" s="832"/>
      <c r="Y516" s="832"/>
      <c r="Z516" s="832"/>
      <c r="AA516" s="832"/>
      <c r="AB516" s="832"/>
      <c r="AC516" s="832"/>
      <c r="AD516" s="844"/>
      <c r="AE516" s="843"/>
      <c r="AF516" s="843"/>
      <c r="AG516" s="844"/>
      <c r="AH516" s="844"/>
      <c r="AI516" s="843"/>
      <c r="AJ516" s="834"/>
      <c r="AK516" s="832"/>
      <c r="AL516" s="832"/>
      <c r="AM516" s="832"/>
      <c r="AN516" s="832"/>
      <c r="AO516" s="832"/>
      <c r="AP516" s="832"/>
      <c r="AQ516" s="832"/>
      <c r="AR516" s="832"/>
      <c r="AS516" s="832"/>
      <c r="AT516" s="832"/>
      <c r="AU516" s="832"/>
      <c r="AV516" s="832"/>
      <c r="AW516" s="832"/>
      <c r="AX516" s="832"/>
      <c r="AY516" s="832"/>
      <c r="AZ516" s="832"/>
      <c r="BA516" s="832"/>
      <c r="BB516" s="832"/>
      <c r="BC516" s="832"/>
      <c r="BD516" s="832"/>
      <c r="BE516" s="832"/>
      <c r="BF516" s="832"/>
      <c r="BG516" s="832"/>
    </row>
    <row r="517" ht="15.75" customHeight="1">
      <c r="A517" s="832"/>
      <c r="B517" s="833"/>
      <c r="C517" s="833"/>
      <c r="D517" s="834"/>
      <c r="E517" s="835"/>
      <c r="F517" s="836"/>
      <c r="G517" s="837"/>
      <c r="H517" s="838"/>
      <c r="I517" s="836"/>
      <c r="J517" s="839"/>
      <c r="K517" s="840"/>
      <c r="L517" s="841"/>
      <c r="M517" s="841"/>
      <c r="N517" s="842"/>
      <c r="O517" s="832"/>
      <c r="P517" s="843"/>
      <c r="Q517" s="832"/>
      <c r="R517" s="843"/>
      <c r="S517" s="843"/>
      <c r="T517" s="843"/>
      <c r="U517" s="832"/>
      <c r="V517" s="843"/>
      <c r="W517" s="832"/>
      <c r="X517" s="832"/>
      <c r="Y517" s="832"/>
      <c r="Z517" s="832"/>
      <c r="AA517" s="832"/>
      <c r="AB517" s="832"/>
      <c r="AC517" s="832"/>
      <c r="AD517" s="844"/>
      <c r="AE517" s="843"/>
      <c r="AF517" s="843"/>
      <c r="AG517" s="844"/>
      <c r="AH517" s="844"/>
      <c r="AI517" s="843"/>
      <c r="AJ517" s="834"/>
      <c r="AK517" s="832"/>
      <c r="AL517" s="832"/>
      <c r="AM517" s="832"/>
      <c r="AN517" s="832"/>
      <c r="AO517" s="832"/>
      <c r="AP517" s="832"/>
      <c r="AQ517" s="832"/>
      <c r="AR517" s="832"/>
      <c r="AS517" s="832"/>
      <c r="AT517" s="832"/>
      <c r="AU517" s="832"/>
      <c r="AV517" s="832"/>
      <c r="AW517" s="832"/>
      <c r="AX517" s="832"/>
      <c r="AY517" s="832"/>
      <c r="AZ517" s="832"/>
      <c r="BA517" s="832"/>
      <c r="BB517" s="832"/>
      <c r="BC517" s="832"/>
      <c r="BD517" s="832"/>
      <c r="BE517" s="832"/>
      <c r="BF517" s="832"/>
      <c r="BG517" s="832"/>
    </row>
    <row r="518" ht="15.75" customHeight="1">
      <c r="A518" s="832"/>
      <c r="B518" s="833"/>
      <c r="C518" s="833"/>
      <c r="D518" s="834"/>
      <c r="E518" s="835"/>
      <c r="F518" s="836"/>
      <c r="G518" s="837"/>
      <c r="H518" s="838"/>
      <c r="I518" s="836"/>
      <c r="J518" s="839"/>
      <c r="K518" s="840"/>
      <c r="L518" s="841"/>
      <c r="M518" s="841"/>
      <c r="N518" s="842"/>
      <c r="O518" s="832"/>
      <c r="P518" s="843"/>
      <c r="Q518" s="832"/>
      <c r="R518" s="843"/>
      <c r="S518" s="843"/>
      <c r="T518" s="843"/>
      <c r="U518" s="832"/>
      <c r="V518" s="843"/>
      <c r="W518" s="832"/>
      <c r="X518" s="832"/>
      <c r="Y518" s="832"/>
      <c r="Z518" s="832"/>
      <c r="AA518" s="832"/>
      <c r="AB518" s="832"/>
      <c r="AC518" s="832"/>
      <c r="AD518" s="844"/>
      <c r="AE518" s="843"/>
      <c r="AF518" s="843"/>
      <c r="AG518" s="844"/>
      <c r="AH518" s="844"/>
      <c r="AI518" s="843"/>
      <c r="AJ518" s="834"/>
      <c r="AK518" s="832"/>
      <c r="AL518" s="832"/>
      <c r="AM518" s="832"/>
      <c r="AN518" s="832"/>
      <c r="AO518" s="832"/>
      <c r="AP518" s="832"/>
      <c r="AQ518" s="832"/>
      <c r="AR518" s="832"/>
      <c r="AS518" s="832"/>
      <c r="AT518" s="832"/>
      <c r="AU518" s="832"/>
      <c r="AV518" s="832"/>
      <c r="AW518" s="832"/>
      <c r="AX518" s="832"/>
      <c r="AY518" s="832"/>
      <c r="AZ518" s="832"/>
      <c r="BA518" s="832"/>
      <c r="BB518" s="832"/>
      <c r="BC518" s="832"/>
      <c r="BD518" s="832"/>
      <c r="BE518" s="832"/>
      <c r="BF518" s="832"/>
      <c r="BG518" s="832"/>
    </row>
    <row r="519" ht="15.75" customHeight="1">
      <c r="A519" s="832"/>
      <c r="B519" s="833"/>
      <c r="C519" s="833"/>
      <c r="D519" s="834"/>
      <c r="E519" s="835"/>
      <c r="F519" s="836"/>
      <c r="G519" s="837"/>
      <c r="H519" s="838"/>
      <c r="I519" s="836"/>
      <c r="J519" s="839"/>
      <c r="K519" s="840"/>
      <c r="L519" s="841"/>
      <c r="M519" s="841"/>
      <c r="N519" s="842"/>
      <c r="O519" s="832"/>
      <c r="P519" s="843"/>
      <c r="Q519" s="832"/>
      <c r="R519" s="843"/>
      <c r="S519" s="843"/>
      <c r="T519" s="843"/>
      <c r="U519" s="832"/>
      <c r="V519" s="843"/>
      <c r="W519" s="832"/>
      <c r="X519" s="832"/>
      <c r="Y519" s="832"/>
      <c r="Z519" s="832"/>
      <c r="AA519" s="832"/>
      <c r="AB519" s="832"/>
      <c r="AC519" s="832"/>
      <c r="AD519" s="844"/>
      <c r="AE519" s="843"/>
      <c r="AF519" s="843"/>
      <c r="AG519" s="844"/>
      <c r="AH519" s="844"/>
      <c r="AI519" s="843"/>
      <c r="AJ519" s="834"/>
      <c r="AK519" s="832"/>
      <c r="AL519" s="832"/>
      <c r="AM519" s="832"/>
      <c r="AN519" s="832"/>
      <c r="AO519" s="832"/>
      <c r="AP519" s="832"/>
      <c r="AQ519" s="832"/>
      <c r="AR519" s="832"/>
      <c r="AS519" s="832"/>
      <c r="AT519" s="832"/>
      <c r="AU519" s="832"/>
      <c r="AV519" s="832"/>
      <c r="AW519" s="832"/>
      <c r="AX519" s="832"/>
      <c r="AY519" s="832"/>
      <c r="AZ519" s="832"/>
      <c r="BA519" s="832"/>
      <c r="BB519" s="832"/>
      <c r="BC519" s="832"/>
      <c r="BD519" s="832"/>
      <c r="BE519" s="832"/>
      <c r="BF519" s="832"/>
      <c r="BG519" s="832"/>
    </row>
    <row r="520" ht="15.75" customHeight="1">
      <c r="A520" s="832"/>
      <c r="B520" s="833"/>
      <c r="C520" s="833"/>
      <c r="D520" s="834"/>
      <c r="E520" s="835"/>
      <c r="F520" s="836"/>
      <c r="G520" s="837"/>
      <c r="H520" s="838"/>
      <c r="I520" s="836"/>
      <c r="J520" s="839"/>
      <c r="K520" s="840"/>
      <c r="L520" s="841"/>
      <c r="M520" s="841"/>
      <c r="N520" s="842"/>
      <c r="O520" s="832"/>
      <c r="P520" s="843"/>
      <c r="Q520" s="832"/>
      <c r="R520" s="843"/>
      <c r="S520" s="843"/>
      <c r="T520" s="843"/>
      <c r="U520" s="832"/>
      <c r="V520" s="843"/>
      <c r="W520" s="832"/>
      <c r="X520" s="832"/>
      <c r="Y520" s="832"/>
      <c r="Z520" s="832"/>
      <c r="AA520" s="832"/>
      <c r="AB520" s="832"/>
      <c r="AC520" s="832"/>
      <c r="AD520" s="844"/>
      <c r="AE520" s="843"/>
      <c r="AF520" s="843"/>
      <c r="AG520" s="844"/>
      <c r="AH520" s="844"/>
      <c r="AI520" s="843"/>
      <c r="AJ520" s="834"/>
      <c r="AK520" s="832"/>
      <c r="AL520" s="832"/>
      <c r="AM520" s="832"/>
      <c r="AN520" s="832"/>
      <c r="AO520" s="832"/>
      <c r="AP520" s="832"/>
      <c r="AQ520" s="832"/>
      <c r="AR520" s="832"/>
      <c r="AS520" s="832"/>
      <c r="AT520" s="832"/>
      <c r="AU520" s="832"/>
      <c r="AV520" s="832"/>
      <c r="AW520" s="832"/>
      <c r="AX520" s="832"/>
      <c r="AY520" s="832"/>
      <c r="AZ520" s="832"/>
      <c r="BA520" s="832"/>
      <c r="BB520" s="832"/>
      <c r="BC520" s="832"/>
      <c r="BD520" s="832"/>
      <c r="BE520" s="832"/>
      <c r="BF520" s="832"/>
      <c r="BG520" s="832"/>
    </row>
    <row r="521" ht="15.75" customHeight="1">
      <c r="A521" s="832"/>
      <c r="B521" s="833"/>
      <c r="C521" s="833"/>
      <c r="D521" s="834"/>
      <c r="E521" s="835"/>
      <c r="F521" s="836"/>
      <c r="G521" s="837"/>
      <c r="H521" s="838"/>
      <c r="I521" s="836"/>
      <c r="J521" s="839"/>
      <c r="K521" s="840"/>
      <c r="L521" s="841"/>
      <c r="M521" s="841"/>
      <c r="N521" s="842"/>
      <c r="O521" s="832"/>
      <c r="P521" s="843"/>
      <c r="Q521" s="832"/>
      <c r="R521" s="843"/>
      <c r="S521" s="843"/>
      <c r="T521" s="843"/>
      <c r="U521" s="832"/>
      <c r="V521" s="843"/>
      <c r="W521" s="832"/>
      <c r="X521" s="832"/>
      <c r="Y521" s="832"/>
      <c r="Z521" s="832"/>
      <c r="AA521" s="832"/>
      <c r="AB521" s="832"/>
      <c r="AC521" s="832"/>
      <c r="AD521" s="844"/>
      <c r="AE521" s="843"/>
      <c r="AF521" s="843"/>
      <c r="AG521" s="844"/>
      <c r="AH521" s="844"/>
      <c r="AI521" s="843"/>
      <c r="AJ521" s="834"/>
      <c r="AK521" s="832"/>
      <c r="AL521" s="832"/>
      <c r="AM521" s="832"/>
      <c r="AN521" s="832"/>
      <c r="AO521" s="832"/>
      <c r="AP521" s="832"/>
      <c r="AQ521" s="832"/>
      <c r="AR521" s="832"/>
      <c r="AS521" s="832"/>
      <c r="AT521" s="832"/>
      <c r="AU521" s="832"/>
      <c r="AV521" s="832"/>
      <c r="AW521" s="832"/>
      <c r="AX521" s="832"/>
      <c r="AY521" s="832"/>
      <c r="AZ521" s="832"/>
      <c r="BA521" s="832"/>
      <c r="BB521" s="832"/>
      <c r="BC521" s="832"/>
      <c r="BD521" s="832"/>
      <c r="BE521" s="832"/>
      <c r="BF521" s="832"/>
      <c r="BG521" s="832"/>
    </row>
    <row r="522" ht="15.75" customHeight="1">
      <c r="A522" s="832"/>
      <c r="B522" s="833"/>
      <c r="C522" s="833"/>
      <c r="D522" s="834"/>
      <c r="E522" s="835"/>
      <c r="F522" s="836"/>
      <c r="G522" s="837"/>
      <c r="H522" s="838"/>
      <c r="I522" s="836"/>
      <c r="J522" s="839"/>
      <c r="K522" s="840"/>
      <c r="L522" s="841"/>
      <c r="M522" s="841"/>
      <c r="N522" s="842"/>
      <c r="O522" s="832"/>
      <c r="P522" s="843"/>
      <c r="Q522" s="832"/>
      <c r="R522" s="843"/>
      <c r="S522" s="843"/>
      <c r="T522" s="843"/>
      <c r="U522" s="832"/>
      <c r="V522" s="843"/>
      <c r="W522" s="832"/>
      <c r="X522" s="832"/>
      <c r="Y522" s="832"/>
      <c r="Z522" s="832"/>
      <c r="AA522" s="832"/>
      <c r="AB522" s="832"/>
      <c r="AC522" s="832"/>
      <c r="AD522" s="844"/>
      <c r="AE522" s="843"/>
      <c r="AF522" s="843"/>
      <c r="AG522" s="844"/>
      <c r="AH522" s="844"/>
      <c r="AI522" s="843"/>
      <c r="AJ522" s="834"/>
      <c r="AK522" s="832"/>
      <c r="AL522" s="832"/>
      <c r="AM522" s="832"/>
      <c r="AN522" s="832"/>
      <c r="AO522" s="832"/>
      <c r="AP522" s="832"/>
      <c r="AQ522" s="832"/>
      <c r="AR522" s="832"/>
      <c r="AS522" s="832"/>
      <c r="AT522" s="832"/>
      <c r="AU522" s="832"/>
      <c r="AV522" s="832"/>
      <c r="AW522" s="832"/>
      <c r="AX522" s="832"/>
      <c r="AY522" s="832"/>
      <c r="AZ522" s="832"/>
      <c r="BA522" s="832"/>
      <c r="BB522" s="832"/>
      <c r="BC522" s="832"/>
      <c r="BD522" s="832"/>
      <c r="BE522" s="832"/>
      <c r="BF522" s="832"/>
      <c r="BG522" s="832"/>
    </row>
    <row r="523" ht="15.75" customHeight="1">
      <c r="A523" s="832"/>
      <c r="B523" s="833"/>
      <c r="C523" s="833"/>
      <c r="D523" s="834"/>
      <c r="E523" s="835"/>
      <c r="F523" s="836"/>
      <c r="G523" s="837"/>
      <c r="H523" s="838"/>
      <c r="I523" s="836"/>
      <c r="J523" s="839"/>
      <c r="K523" s="840"/>
      <c r="L523" s="841"/>
      <c r="M523" s="841"/>
      <c r="N523" s="842"/>
      <c r="O523" s="832"/>
      <c r="P523" s="843"/>
      <c r="Q523" s="832"/>
      <c r="R523" s="843"/>
      <c r="S523" s="843"/>
      <c r="T523" s="843"/>
      <c r="U523" s="832"/>
      <c r="V523" s="843"/>
      <c r="W523" s="832"/>
      <c r="X523" s="832"/>
      <c r="Y523" s="832"/>
      <c r="Z523" s="832"/>
      <c r="AA523" s="832"/>
      <c r="AB523" s="832"/>
      <c r="AC523" s="832"/>
      <c r="AD523" s="844"/>
      <c r="AE523" s="843"/>
      <c r="AF523" s="843"/>
      <c r="AG523" s="844"/>
      <c r="AH523" s="844"/>
      <c r="AI523" s="843"/>
      <c r="AJ523" s="834"/>
      <c r="AK523" s="832"/>
      <c r="AL523" s="832"/>
      <c r="AM523" s="832"/>
      <c r="AN523" s="832"/>
      <c r="AO523" s="832"/>
      <c r="AP523" s="832"/>
      <c r="AQ523" s="832"/>
      <c r="AR523" s="832"/>
      <c r="AS523" s="832"/>
      <c r="AT523" s="832"/>
      <c r="AU523" s="832"/>
      <c r="AV523" s="832"/>
      <c r="AW523" s="832"/>
      <c r="AX523" s="832"/>
      <c r="AY523" s="832"/>
      <c r="AZ523" s="832"/>
      <c r="BA523" s="832"/>
      <c r="BB523" s="832"/>
      <c r="BC523" s="832"/>
      <c r="BD523" s="832"/>
      <c r="BE523" s="832"/>
      <c r="BF523" s="832"/>
      <c r="BG523" s="832"/>
    </row>
    <row r="524" ht="15.75" customHeight="1">
      <c r="A524" s="832"/>
      <c r="B524" s="833"/>
      <c r="C524" s="833"/>
      <c r="D524" s="834"/>
      <c r="E524" s="835"/>
      <c r="F524" s="836"/>
      <c r="G524" s="837"/>
      <c r="H524" s="838"/>
      <c r="I524" s="836"/>
      <c r="J524" s="839"/>
      <c r="K524" s="840"/>
      <c r="L524" s="841"/>
      <c r="M524" s="841"/>
      <c r="N524" s="842"/>
      <c r="O524" s="832"/>
      <c r="P524" s="843"/>
      <c r="Q524" s="832"/>
      <c r="R524" s="843"/>
      <c r="S524" s="843"/>
      <c r="T524" s="843"/>
      <c r="U524" s="832"/>
      <c r="V524" s="843"/>
      <c r="W524" s="832"/>
      <c r="X524" s="832"/>
      <c r="Y524" s="832"/>
      <c r="Z524" s="832"/>
      <c r="AA524" s="832"/>
      <c r="AB524" s="832"/>
      <c r="AC524" s="832"/>
      <c r="AD524" s="844"/>
      <c r="AE524" s="843"/>
      <c r="AF524" s="843"/>
      <c r="AG524" s="844"/>
      <c r="AH524" s="844"/>
      <c r="AI524" s="843"/>
      <c r="AJ524" s="834"/>
      <c r="AK524" s="832"/>
      <c r="AL524" s="832"/>
      <c r="AM524" s="832"/>
      <c r="AN524" s="832"/>
      <c r="AO524" s="832"/>
      <c r="AP524" s="832"/>
      <c r="AQ524" s="832"/>
      <c r="AR524" s="832"/>
      <c r="AS524" s="832"/>
      <c r="AT524" s="832"/>
      <c r="AU524" s="832"/>
      <c r="AV524" s="832"/>
      <c r="AW524" s="832"/>
      <c r="AX524" s="832"/>
      <c r="AY524" s="832"/>
      <c r="AZ524" s="832"/>
      <c r="BA524" s="832"/>
      <c r="BB524" s="832"/>
      <c r="BC524" s="832"/>
      <c r="BD524" s="832"/>
      <c r="BE524" s="832"/>
      <c r="BF524" s="832"/>
      <c r="BG524" s="832"/>
    </row>
    <row r="525" ht="15.75" customHeight="1">
      <c r="A525" s="832"/>
      <c r="B525" s="833"/>
      <c r="C525" s="833"/>
      <c r="D525" s="834"/>
      <c r="E525" s="835"/>
      <c r="F525" s="836"/>
      <c r="G525" s="837"/>
      <c r="H525" s="838"/>
      <c r="I525" s="836"/>
      <c r="J525" s="839"/>
      <c r="K525" s="840"/>
      <c r="L525" s="841"/>
      <c r="M525" s="841"/>
      <c r="N525" s="842"/>
      <c r="O525" s="832"/>
      <c r="P525" s="843"/>
      <c r="Q525" s="832"/>
      <c r="R525" s="843"/>
      <c r="S525" s="843"/>
      <c r="T525" s="843"/>
      <c r="U525" s="832"/>
      <c r="V525" s="843"/>
      <c r="W525" s="832"/>
      <c r="X525" s="832"/>
      <c r="Y525" s="832"/>
      <c r="Z525" s="832"/>
      <c r="AA525" s="832"/>
      <c r="AB525" s="832"/>
      <c r="AC525" s="832"/>
      <c r="AD525" s="844"/>
      <c r="AE525" s="843"/>
      <c r="AF525" s="843"/>
      <c r="AG525" s="844"/>
      <c r="AH525" s="844"/>
      <c r="AI525" s="843"/>
      <c r="AJ525" s="834"/>
      <c r="AK525" s="832"/>
      <c r="AL525" s="832"/>
      <c r="AM525" s="832"/>
      <c r="AN525" s="832"/>
      <c r="AO525" s="832"/>
      <c r="AP525" s="832"/>
      <c r="AQ525" s="832"/>
      <c r="AR525" s="832"/>
      <c r="AS525" s="832"/>
      <c r="AT525" s="832"/>
      <c r="AU525" s="832"/>
      <c r="AV525" s="832"/>
      <c r="AW525" s="832"/>
      <c r="AX525" s="832"/>
      <c r="AY525" s="832"/>
      <c r="AZ525" s="832"/>
      <c r="BA525" s="832"/>
      <c r="BB525" s="832"/>
      <c r="BC525" s="832"/>
      <c r="BD525" s="832"/>
      <c r="BE525" s="832"/>
      <c r="BF525" s="832"/>
      <c r="BG525" s="832"/>
    </row>
    <row r="526" ht="15.75" customHeight="1">
      <c r="A526" s="832"/>
      <c r="B526" s="833"/>
      <c r="C526" s="833"/>
      <c r="D526" s="834"/>
      <c r="E526" s="835"/>
      <c r="F526" s="836"/>
      <c r="G526" s="837"/>
      <c r="H526" s="838"/>
      <c r="I526" s="836"/>
      <c r="J526" s="839"/>
      <c r="K526" s="840"/>
      <c r="L526" s="841"/>
      <c r="M526" s="841"/>
      <c r="N526" s="842"/>
      <c r="O526" s="832"/>
      <c r="P526" s="843"/>
      <c r="Q526" s="832"/>
      <c r="R526" s="843"/>
      <c r="S526" s="843"/>
      <c r="T526" s="843"/>
      <c r="U526" s="832"/>
      <c r="V526" s="843"/>
      <c r="W526" s="832"/>
      <c r="X526" s="832"/>
      <c r="Y526" s="832"/>
      <c r="Z526" s="832"/>
      <c r="AA526" s="832"/>
      <c r="AB526" s="832"/>
      <c r="AC526" s="832"/>
      <c r="AD526" s="844"/>
      <c r="AE526" s="843"/>
      <c r="AF526" s="843"/>
      <c r="AG526" s="844"/>
      <c r="AH526" s="844"/>
      <c r="AI526" s="843"/>
      <c r="AJ526" s="834"/>
      <c r="AK526" s="832"/>
      <c r="AL526" s="832"/>
      <c r="AM526" s="832"/>
      <c r="AN526" s="832"/>
      <c r="AO526" s="832"/>
      <c r="AP526" s="832"/>
      <c r="AQ526" s="832"/>
      <c r="AR526" s="832"/>
      <c r="AS526" s="832"/>
      <c r="AT526" s="832"/>
      <c r="AU526" s="832"/>
      <c r="AV526" s="832"/>
      <c r="AW526" s="832"/>
      <c r="AX526" s="832"/>
      <c r="AY526" s="832"/>
      <c r="AZ526" s="832"/>
      <c r="BA526" s="832"/>
      <c r="BB526" s="832"/>
      <c r="BC526" s="832"/>
      <c r="BD526" s="832"/>
      <c r="BE526" s="832"/>
      <c r="BF526" s="832"/>
      <c r="BG526" s="832"/>
    </row>
    <row r="527" ht="15.75" customHeight="1">
      <c r="A527" s="832"/>
      <c r="B527" s="833"/>
      <c r="C527" s="833"/>
      <c r="D527" s="834"/>
      <c r="E527" s="835"/>
      <c r="F527" s="836"/>
      <c r="G527" s="837"/>
      <c r="H527" s="838"/>
      <c r="I527" s="836"/>
      <c r="J527" s="839"/>
      <c r="K527" s="840"/>
      <c r="L527" s="841"/>
      <c r="M527" s="841"/>
      <c r="N527" s="842"/>
      <c r="O527" s="832"/>
      <c r="P527" s="843"/>
      <c r="Q527" s="832"/>
      <c r="R527" s="843"/>
      <c r="S527" s="843"/>
      <c r="T527" s="843"/>
      <c r="U527" s="832"/>
      <c r="V527" s="843"/>
      <c r="W527" s="832"/>
      <c r="X527" s="832"/>
      <c r="Y527" s="832"/>
      <c r="Z527" s="832"/>
      <c r="AA527" s="832"/>
      <c r="AB527" s="832"/>
      <c r="AC527" s="832"/>
      <c r="AD527" s="844"/>
      <c r="AE527" s="843"/>
      <c r="AF527" s="843"/>
      <c r="AG527" s="844"/>
      <c r="AH527" s="844"/>
      <c r="AI527" s="843"/>
      <c r="AJ527" s="834"/>
      <c r="AK527" s="832"/>
      <c r="AL527" s="832"/>
      <c r="AM527" s="832"/>
      <c r="AN527" s="832"/>
      <c r="AO527" s="832"/>
      <c r="AP527" s="832"/>
      <c r="AQ527" s="832"/>
      <c r="AR527" s="832"/>
      <c r="AS527" s="832"/>
      <c r="AT527" s="832"/>
      <c r="AU527" s="832"/>
      <c r="AV527" s="832"/>
      <c r="AW527" s="832"/>
      <c r="AX527" s="832"/>
      <c r="AY527" s="832"/>
      <c r="AZ527" s="832"/>
      <c r="BA527" s="832"/>
      <c r="BB527" s="832"/>
      <c r="BC527" s="832"/>
      <c r="BD527" s="832"/>
      <c r="BE527" s="832"/>
      <c r="BF527" s="832"/>
      <c r="BG527" s="832"/>
    </row>
    <row r="528" ht="15.75" customHeight="1">
      <c r="A528" s="832"/>
      <c r="B528" s="833"/>
      <c r="C528" s="833"/>
      <c r="D528" s="834"/>
      <c r="E528" s="835"/>
      <c r="F528" s="836"/>
      <c r="G528" s="837"/>
      <c r="H528" s="838"/>
      <c r="I528" s="836"/>
      <c r="J528" s="839"/>
      <c r="K528" s="840"/>
      <c r="L528" s="841"/>
      <c r="M528" s="841"/>
      <c r="N528" s="842"/>
      <c r="O528" s="832"/>
      <c r="P528" s="843"/>
      <c r="Q528" s="832"/>
      <c r="R528" s="843"/>
      <c r="S528" s="843"/>
      <c r="T528" s="843"/>
      <c r="U528" s="832"/>
      <c r="V528" s="843"/>
      <c r="W528" s="832"/>
      <c r="X528" s="832"/>
      <c r="Y528" s="832"/>
      <c r="Z528" s="832"/>
      <c r="AA528" s="832"/>
      <c r="AB528" s="832"/>
      <c r="AC528" s="832"/>
      <c r="AD528" s="844"/>
      <c r="AE528" s="843"/>
      <c r="AF528" s="843"/>
      <c r="AG528" s="844"/>
      <c r="AH528" s="844"/>
      <c r="AI528" s="843"/>
      <c r="AJ528" s="834"/>
      <c r="AK528" s="832"/>
      <c r="AL528" s="832"/>
      <c r="AM528" s="832"/>
      <c r="AN528" s="832"/>
      <c r="AO528" s="832"/>
      <c r="AP528" s="832"/>
      <c r="AQ528" s="832"/>
      <c r="AR528" s="832"/>
      <c r="AS528" s="832"/>
      <c r="AT528" s="832"/>
      <c r="AU528" s="832"/>
      <c r="AV528" s="832"/>
      <c r="AW528" s="832"/>
      <c r="AX528" s="832"/>
      <c r="AY528" s="832"/>
      <c r="AZ528" s="832"/>
      <c r="BA528" s="832"/>
      <c r="BB528" s="832"/>
      <c r="BC528" s="832"/>
      <c r="BD528" s="832"/>
      <c r="BE528" s="832"/>
      <c r="BF528" s="832"/>
      <c r="BG528" s="832"/>
    </row>
    <row r="529" ht="15.75" customHeight="1">
      <c r="A529" s="832"/>
      <c r="B529" s="833"/>
      <c r="C529" s="833"/>
      <c r="D529" s="834"/>
      <c r="E529" s="835"/>
      <c r="F529" s="836"/>
      <c r="G529" s="837"/>
      <c r="H529" s="838"/>
      <c r="I529" s="836"/>
      <c r="J529" s="839"/>
      <c r="K529" s="840"/>
      <c r="L529" s="841"/>
      <c r="M529" s="841"/>
      <c r="N529" s="842"/>
      <c r="O529" s="832"/>
      <c r="P529" s="843"/>
      <c r="Q529" s="832"/>
      <c r="R529" s="843"/>
      <c r="S529" s="843"/>
      <c r="T529" s="843"/>
      <c r="U529" s="832"/>
      <c r="V529" s="843"/>
      <c r="W529" s="832"/>
      <c r="X529" s="832"/>
      <c r="Y529" s="832"/>
      <c r="Z529" s="832"/>
      <c r="AA529" s="832"/>
      <c r="AB529" s="832"/>
      <c r="AC529" s="832"/>
      <c r="AD529" s="844"/>
      <c r="AE529" s="843"/>
      <c r="AF529" s="843"/>
      <c r="AG529" s="844"/>
      <c r="AH529" s="844"/>
      <c r="AI529" s="843"/>
      <c r="AJ529" s="834"/>
      <c r="AK529" s="832"/>
      <c r="AL529" s="832"/>
      <c r="AM529" s="832"/>
      <c r="AN529" s="832"/>
      <c r="AO529" s="832"/>
      <c r="AP529" s="832"/>
      <c r="AQ529" s="832"/>
      <c r="AR529" s="832"/>
      <c r="AS529" s="832"/>
      <c r="AT529" s="832"/>
      <c r="AU529" s="832"/>
      <c r="AV529" s="832"/>
      <c r="AW529" s="832"/>
      <c r="AX529" s="832"/>
      <c r="AY529" s="832"/>
      <c r="AZ529" s="832"/>
      <c r="BA529" s="832"/>
      <c r="BB529" s="832"/>
      <c r="BC529" s="832"/>
      <c r="BD529" s="832"/>
      <c r="BE529" s="832"/>
      <c r="BF529" s="832"/>
      <c r="BG529" s="832"/>
    </row>
    <row r="530" ht="15.75" customHeight="1">
      <c r="A530" s="832"/>
      <c r="B530" s="833"/>
      <c r="C530" s="833"/>
      <c r="D530" s="834"/>
      <c r="E530" s="835"/>
      <c r="F530" s="836"/>
      <c r="G530" s="837"/>
      <c r="H530" s="838"/>
      <c r="I530" s="836"/>
      <c r="J530" s="839"/>
      <c r="K530" s="840"/>
      <c r="L530" s="841"/>
      <c r="M530" s="841"/>
      <c r="N530" s="842"/>
      <c r="O530" s="832"/>
      <c r="P530" s="843"/>
      <c r="Q530" s="832"/>
      <c r="R530" s="843"/>
      <c r="S530" s="843"/>
      <c r="T530" s="843"/>
      <c r="U530" s="832"/>
      <c r="V530" s="843"/>
      <c r="W530" s="832"/>
      <c r="X530" s="832"/>
      <c r="Y530" s="832"/>
      <c r="Z530" s="832"/>
      <c r="AA530" s="832"/>
      <c r="AB530" s="832"/>
      <c r="AC530" s="832"/>
      <c r="AD530" s="844"/>
      <c r="AE530" s="843"/>
      <c r="AF530" s="843"/>
      <c r="AG530" s="844"/>
      <c r="AH530" s="844"/>
      <c r="AI530" s="843"/>
      <c r="AJ530" s="834"/>
      <c r="AK530" s="832"/>
      <c r="AL530" s="832"/>
      <c r="AM530" s="832"/>
      <c r="AN530" s="832"/>
      <c r="AO530" s="832"/>
      <c r="AP530" s="832"/>
      <c r="AQ530" s="832"/>
      <c r="AR530" s="832"/>
      <c r="AS530" s="832"/>
      <c r="AT530" s="832"/>
      <c r="AU530" s="832"/>
      <c r="AV530" s="832"/>
      <c r="AW530" s="832"/>
      <c r="AX530" s="832"/>
      <c r="AY530" s="832"/>
      <c r="AZ530" s="832"/>
      <c r="BA530" s="832"/>
      <c r="BB530" s="832"/>
      <c r="BC530" s="832"/>
      <c r="BD530" s="832"/>
      <c r="BE530" s="832"/>
      <c r="BF530" s="832"/>
      <c r="BG530" s="832"/>
    </row>
    <row r="531" ht="15.75" customHeight="1">
      <c r="A531" s="832"/>
      <c r="B531" s="833"/>
      <c r="C531" s="833"/>
      <c r="D531" s="834"/>
      <c r="E531" s="835"/>
      <c r="F531" s="836"/>
      <c r="G531" s="837"/>
      <c r="H531" s="838"/>
      <c r="I531" s="836"/>
      <c r="J531" s="839"/>
      <c r="K531" s="840"/>
      <c r="L531" s="841"/>
      <c r="M531" s="841"/>
      <c r="N531" s="842"/>
      <c r="O531" s="832"/>
      <c r="P531" s="843"/>
      <c r="Q531" s="832"/>
      <c r="R531" s="843"/>
      <c r="S531" s="843"/>
      <c r="T531" s="843"/>
      <c r="U531" s="832"/>
      <c r="V531" s="843"/>
      <c r="W531" s="832"/>
      <c r="X531" s="832"/>
      <c r="Y531" s="832"/>
      <c r="Z531" s="832"/>
      <c r="AA531" s="832"/>
      <c r="AB531" s="832"/>
      <c r="AC531" s="832"/>
      <c r="AD531" s="844"/>
      <c r="AE531" s="843"/>
      <c r="AF531" s="843"/>
      <c r="AG531" s="844"/>
      <c r="AH531" s="844"/>
      <c r="AI531" s="843"/>
      <c r="AJ531" s="834"/>
      <c r="AK531" s="832"/>
      <c r="AL531" s="832"/>
      <c r="AM531" s="832"/>
      <c r="AN531" s="832"/>
      <c r="AO531" s="832"/>
      <c r="AP531" s="832"/>
      <c r="AQ531" s="832"/>
      <c r="AR531" s="832"/>
      <c r="AS531" s="832"/>
      <c r="AT531" s="832"/>
      <c r="AU531" s="832"/>
      <c r="AV531" s="832"/>
      <c r="AW531" s="832"/>
      <c r="AX531" s="832"/>
      <c r="AY531" s="832"/>
      <c r="AZ531" s="832"/>
      <c r="BA531" s="832"/>
      <c r="BB531" s="832"/>
      <c r="BC531" s="832"/>
      <c r="BD531" s="832"/>
      <c r="BE531" s="832"/>
      <c r="BF531" s="832"/>
      <c r="BG531" s="832"/>
    </row>
    <row r="532" ht="15.75" customHeight="1">
      <c r="A532" s="832"/>
      <c r="B532" s="833"/>
      <c r="C532" s="833"/>
      <c r="D532" s="834"/>
      <c r="E532" s="835"/>
      <c r="F532" s="836"/>
      <c r="G532" s="837"/>
      <c r="H532" s="838"/>
      <c r="I532" s="836"/>
      <c r="J532" s="839"/>
      <c r="K532" s="840"/>
      <c r="L532" s="841"/>
      <c r="M532" s="841"/>
      <c r="N532" s="842"/>
      <c r="O532" s="832"/>
      <c r="P532" s="843"/>
      <c r="Q532" s="832"/>
      <c r="R532" s="843"/>
      <c r="S532" s="843"/>
      <c r="T532" s="843"/>
      <c r="U532" s="832"/>
      <c r="V532" s="843"/>
      <c r="W532" s="832"/>
      <c r="X532" s="832"/>
      <c r="Y532" s="832"/>
      <c r="Z532" s="832"/>
      <c r="AA532" s="832"/>
      <c r="AB532" s="832"/>
      <c r="AC532" s="832"/>
      <c r="AD532" s="844"/>
      <c r="AE532" s="843"/>
      <c r="AF532" s="843"/>
      <c r="AG532" s="844"/>
      <c r="AH532" s="844"/>
      <c r="AI532" s="843"/>
      <c r="AJ532" s="834"/>
      <c r="AK532" s="832"/>
      <c r="AL532" s="832"/>
      <c r="AM532" s="832"/>
      <c r="AN532" s="832"/>
      <c r="AO532" s="832"/>
      <c r="AP532" s="832"/>
      <c r="AQ532" s="832"/>
      <c r="AR532" s="832"/>
      <c r="AS532" s="832"/>
      <c r="AT532" s="832"/>
      <c r="AU532" s="832"/>
      <c r="AV532" s="832"/>
      <c r="AW532" s="832"/>
      <c r="AX532" s="832"/>
      <c r="AY532" s="832"/>
      <c r="AZ532" s="832"/>
      <c r="BA532" s="832"/>
      <c r="BB532" s="832"/>
      <c r="BC532" s="832"/>
      <c r="BD532" s="832"/>
      <c r="BE532" s="832"/>
      <c r="BF532" s="832"/>
      <c r="BG532" s="832"/>
    </row>
    <row r="533" ht="15.75" customHeight="1">
      <c r="A533" s="832"/>
      <c r="B533" s="833"/>
      <c r="C533" s="833"/>
      <c r="D533" s="834"/>
      <c r="E533" s="835"/>
      <c r="F533" s="836"/>
      <c r="G533" s="837"/>
      <c r="H533" s="838"/>
      <c r="I533" s="836"/>
      <c r="J533" s="839"/>
      <c r="K533" s="840"/>
      <c r="L533" s="841"/>
      <c r="M533" s="841"/>
      <c r="N533" s="842"/>
      <c r="O533" s="832"/>
      <c r="P533" s="843"/>
      <c r="Q533" s="832"/>
      <c r="R533" s="843"/>
      <c r="S533" s="843"/>
      <c r="T533" s="843"/>
      <c r="U533" s="832"/>
      <c r="V533" s="843"/>
      <c r="W533" s="832"/>
      <c r="X533" s="832"/>
      <c r="Y533" s="832"/>
      <c r="Z533" s="832"/>
      <c r="AA533" s="832"/>
      <c r="AB533" s="832"/>
      <c r="AC533" s="832"/>
      <c r="AD533" s="844"/>
      <c r="AE533" s="843"/>
      <c r="AF533" s="843"/>
      <c r="AG533" s="844"/>
      <c r="AH533" s="844"/>
      <c r="AI533" s="843"/>
      <c r="AJ533" s="834"/>
      <c r="AK533" s="832"/>
      <c r="AL533" s="832"/>
      <c r="AM533" s="832"/>
      <c r="AN533" s="832"/>
      <c r="AO533" s="832"/>
      <c r="AP533" s="832"/>
      <c r="AQ533" s="832"/>
      <c r="AR533" s="832"/>
      <c r="AS533" s="832"/>
      <c r="AT533" s="832"/>
      <c r="AU533" s="832"/>
      <c r="AV533" s="832"/>
      <c r="AW533" s="832"/>
      <c r="AX533" s="832"/>
      <c r="AY533" s="832"/>
      <c r="AZ533" s="832"/>
      <c r="BA533" s="832"/>
      <c r="BB533" s="832"/>
      <c r="BC533" s="832"/>
      <c r="BD533" s="832"/>
      <c r="BE533" s="832"/>
      <c r="BF533" s="832"/>
      <c r="BG533" s="832"/>
    </row>
    <row r="534" ht="15.75" customHeight="1">
      <c r="A534" s="832"/>
      <c r="B534" s="833"/>
      <c r="C534" s="833"/>
      <c r="D534" s="834"/>
      <c r="E534" s="835"/>
      <c r="F534" s="836"/>
      <c r="G534" s="837"/>
      <c r="H534" s="838"/>
      <c r="I534" s="836"/>
      <c r="J534" s="839"/>
      <c r="K534" s="840"/>
      <c r="L534" s="841"/>
      <c r="M534" s="841"/>
      <c r="N534" s="842"/>
      <c r="O534" s="832"/>
      <c r="P534" s="843"/>
      <c r="Q534" s="832"/>
      <c r="R534" s="843"/>
      <c r="S534" s="843"/>
      <c r="T534" s="843"/>
      <c r="U534" s="832"/>
      <c r="V534" s="843"/>
      <c r="W534" s="832"/>
      <c r="X534" s="832"/>
      <c r="Y534" s="832"/>
      <c r="Z534" s="832"/>
      <c r="AA534" s="832"/>
      <c r="AB534" s="832"/>
      <c r="AC534" s="832"/>
      <c r="AD534" s="844"/>
      <c r="AE534" s="843"/>
      <c r="AF534" s="843"/>
      <c r="AG534" s="844"/>
      <c r="AH534" s="844"/>
      <c r="AI534" s="843"/>
      <c r="AJ534" s="834"/>
      <c r="AK534" s="832"/>
      <c r="AL534" s="832"/>
      <c r="AM534" s="832"/>
      <c r="AN534" s="832"/>
      <c r="AO534" s="832"/>
      <c r="AP534" s="832"/>
      <c r="AQ534" s="832"/>
      <c r="AR534" s="832"/>
      <c r="AS534" s="832"/>
      <c r="AT534" s="832"/>
      <c r="AU534" s="832"/>
      <c r="AV534" s="832"/>
      <c r="AW534" s="832"/>
      <c r="AX534" s="832"/>
      <c r="AY534" s="832"/>
      <c r="AZ534" s="832"/>
      <c r="BA534" s="832"/>
      <c r="BB534" s="832"/>
      <c r="BC534" s="832"/>
      <c r="BD534" s="832"/>
      <c r="BE534" s="832"/>
      <c r="BF534" s="832"/>
      <c r="BG534" s="832"/>
    </row>
    <row r="535" ht="15.75" customHeight="1">
      <c r="A535" s="832"/>
      <c r="B535" s="833"/>
      <c r="C535" s="833"/>
      <c r="D535" s="834"/>
      <c r="E535" s="835"/>
      <c r="F535" s="836"/>
      <c r="G535" s="837"/>
      <c r="H535" s="838"/>
      <c r="I535" s="836"/>
      <c r="J535" s="839"/>
      <c r="K535" s="840"/>
      <c r="L535" s="841"/>
      <c r="M535" s="841"/>
      <c r="N535" s="842"/>
      <c r="O535" s="832"/>
      <c r="P535" s="843"/>
      <c r="Q535" s="832"/>
      <c r="R535" s="843"/>
      <c r="S535" s="843"/>
      <c r="T535" s="843"/>
      <c r="U535" s="832"/>
      <c r="V535" s="843"/>
      <c r="W535" s="832"/>
      <c r="X535" s="832"/>
      <c r="Y535" s="832"/>
      <c r="Z535" s="832"/>
      <c r="AA535" s="832"/>
      <c r="AB535" s="832"/>
      <c r="AC535" s="832"/>
      <c r="AD535" s="844"/>
      <c r="AE535" s="843"/>
      <c r="AF535" s="843"/>
      <c r="AG535" s="844"/>
      <c r="AH535" s="844"/>
      <c r="AI535" s="843"/>
      <c r="AJ535" s="834"/>
      <c r="AK535" s="832"/>
      <c r="AL535" s="832"/>
      <c r="AM535" s="832"/>
      <c r="AN535" s="832"/>
      <c r="AO535" s="832"/>
      <c r="AP535" s="832"/>
      <c r="AQ535" s="832"/>
      <c r="AR535" s="832"/>
      <c r="AS535" s="832"/>
      <c r="AT535" s="832"/>
      <c r="AU535" s="832"/>
      <c r="AV535" s="832"/>
      <c r="AW535" s="832"/>
      <c r="AX535" s="832"/>
      <c r="AY535" s="832"/>
      <c r="AZ535" s="832"/>
      <c r="BA535" s="832"/>
      <c r="BB535" s="832"/>
      <c r="BC535" s="832"/>
      <c r="BD535" s="832"/>
      <c r="BE535" s="832"/>
      <c r="BF535" s="832"/>
      <c r="BG535" s="832"/>
    </row>
    <row r="536" ht="15.75" customHeight="1">
      <c r="A536" s="832"/>
      <c r="B536" s="833"/>
      <c r="C536" s="833"/>
      <c r="D536" s="834"/>
      <c r="E536" s="835"/>
      <c r="F536" s="836"/>
      <c r="G536" s="837"/>
      <c r="H536" s="838"/>
      <c r="I536" s="836"/>
      <c r="J536" s="839"/>
      <c r="K536" s="840"/>
      <c r="L536" s="841"/>
      <c r="M536" s="841"/>
      <c r="N536" s="842"/>
      <c r="O536" s="832"/>
      <c r="P536" s="843"/>
      <c r="Q536" s="832"/>
      <c r="R536" s="843"/>
      <c r="S536" s="843"/>
      <c r="T536" s="843"/>
      <c r="U536" s="832"/>
      <c r="V536" s="843"/>
      <c r="W536" s="832"/>
      <c r="X536" s="832"/>
      <c r="Y536" s="832"/>
      <c r="Z536" s="832"/>
      <c r="AA536" s="832"/>
      <c r="AB536" s="832"/>
      <c r="AC536" s="832"/>
      <c r="AD536" s="844"/>
      <c r="AE536" s="843"/>
      <c r="AF536" s="843"/>
      <c r="AG536" s="844"/>
      <c r="AH536" s="844"/>
      <c r="AI536" s="843"/>
      <c r="AJ536" s="834"/>
      <c r="AK536" s="832"/>
      <c r="AL536" s="832"/>
      <c r="AM536" s="832"/>
      <c r="AN536" s="832"/>
      <c r="AO536" s="832"/>
      <c r="AP536" s="832"/>
      <c r="AQ536" s="832"/>
      <c r="AR536" s="832"/>
      <c r="AS536" s="832"/>
      <c r="AT536" s="832"/>
      <c r="AU536" s="832"/>
      <c r="AV536" s="832"/>
      <c r="AW536" s="832"/>
      <c r="AX536" s="832"/>
      <c r="AY536" s="832"/>
      <c r="AZ536" s="832"/>
      <c r="BA536" s="832"/>
      <c r="BB536" s="832"/>
      <c r="BC536" s="832"/>
      <c r="BD536" s="832"/>
      <c r="BE536" s="832"/>
      <c r="BF536" s="832"/>
      <c r="BG536" s="832"/>
    </row>
    <row r="537" ht="15.75" customHeight="1">
      <c r="A537" s="832"/>
      <c r="B537" s="833"/>
      <c r="C537" s="833"/>
      <c r="D537" s="834"/>
      <c r="E537" s="835"/>
      <c r="F537" s="836"/>
      <c r="G537" s="837"/>
      <c r="H537" s="838"/>
      <c r="I537" s="836"/>
      <c r="J537" s="839"/>
      <c r="K537" s="840"/>
      <c r="L537" s="841"/>
      <c r="M537" s="841"/>
      <c r="N537" s="842"/>
      <c r="O537" s="832"/>
      <c r="P537" s="843"/>
      <c r="Q537" s="832"/>
      <c r="R537" s="843"/>
      <c r="S537" s="843"/>
      <c r="T537" s="843"/>
      <c r="U537" s="832"/>
      <c r="V537" s="843"/>
      <c r="W537" s="832"/>
      <c r="X537" s="832"/>
      <c r="Y537" s="832"/>
      <c r="Z537" s="832"/>
      <c r="AA537" s="832"/>
      <c r="AB537" s="832"/>
      <c r="AC537" s="832"/>
      <c r="AD537" s="844"/>
      <c r="AE537" s="843"/>
      <c r="AF537" s="843"/>
      <c r="AG537" s="844"/>
      <c r="AH537" s="844"/>
      <c r="AI537" s="843"/>
      <c r="AJ537" s="834"/>
      <c r="AK537" s="832"/>
      <c r="AL537" s="832"/>
      <c r="AM537" s="832"/>
      <c r="AN537" s="832"/>
      <c r="AO537" s="832"/>
      <c r="AP537" s="832"/>
      <c r="AQ537" s="832"/>
      <c r="AR537" s="832"/>
      <c r="AS537" s="832"/>
      <c r="AT537" s="832"/>
      <c r="AU537" s="832"/>
      <c r="AV537" s="832"/>
      <c r="AW537" s="832"/>
      <c r="AX537" s="832"/>
      <c r="AY537" s="832"/>
      <c r="AZ537" s="832"/>
      <c r="BA537" s="832"/>
      <c r="BB537" s="832"/>
      <c r="BC537" s="832"/>
      <c r="BD537" s="832"/>
      <c r="BE537" s="832"/>
      <c r="BF537" s="832"/>
      <c r="BG537" s="832"/>
    </row>
    <row r="538" ht="15.75" customHeight="1">
      <c r="A538" s="832"/>
      <c r="B538" s="833"/>
      <c r="C538" s="833"/>
      <c r="D538" s="834"/>
      <c r="E538" s="835"/>
      <c r="F538" s="836"/>
      <c r="G538" s="837"/>
      <c r="H538" s="838"/>
      <c r="I538" s="836"/>
      <c r="J538" s="839"/>
      <c r="K538" s="840"/>
      <c r="L538" s="841"/>
      <c r="M538" s="841"/>
      <c r="N538" s="842"/>
      <c r="O538" s="832"/>
      <c r="P538" s="843"/>
      <c r="Q538" s="832"/>
      <c r="R538" s="843"/>
      <c r="S538" s="843"/>
      <c r="T538" s="843"/>
      <c r="U538" s="832"/>
      <c r="V538" s="843"/>
      <c r="W538" s="832"/>
      <c r="X538" s="832"/>
      <c r="Y538" s="832"/>
      <c r="Z538" s="832"/>
      <c r="AA538" s="832"/>
      <c r="AB538" s="832"/>
      <c r="AC538" s="832"/>
      <c r="AD538" s="844"/>
      <c r="AE538" s="843"/>
      <c r="AF538" s="843"/>
      <c r="AG538" s="844"/>
      <c r="AH538" s="844"/>
      <c r="AI538" s="843"/>
      <c r="AJ538" s="834"/>
      <c r="AK538" s="832"/>
      <c r="AL538" s="832"/>
      <c r="AM538" s="832"/>
      <c r="AN538" s="832"/>
      <c r="AO538" s="832"/>
      <c r="AP538" s="832"/>
      <c r="AQ538" s="832"/>
      <c r="AR538" s="832"/>
      <c r="AS538" s="832"/>
      <c r="AT538" s="832"/>
      <c r="AU538" s="832"/>
      <c r="AV538" s="832"/>
      <c r="AW538" s="832"/>
      <c r="AX538" s="832"/>
      <c r="AY538" s="832"/>
      <c r="AZ538" s="832"/>
      <c r="BA538" s="832"/>
      <c r="BB538" s="832"/>
      <c r="BC538" s="832"/>
      <c r="BD538" s="832"/>
      <c r="BE538" s="832"/>
      <c r="BF538" s="832"/>
      <c r="BG538" s="832"/>
    </row>
    <row r="539" ht="15.75" customHeight="1">
      <c r="A539" s="832"/>
      <c r="B539" s="833"/>
      <c r="C539" s="833"/>
      <c r="D539" s="834"/>
      <c r="E539" s="835"/>
      <c r="F539" s="836"/>
      <c r="G539" s="837"/>
      <c r="H539" s="838"/>
      <c r="I539" s="836"/>
      <c r="J539" s="839"/>
      <c r="K539" s="840"/>
      <c r="L539" s="841"/>
      <c r="M539" s="841"/>
      <c r="N539" s="842"/>
      <c r="O539" s="832"/>
      <c r="P539" s="843"/>
      <c r="Q539" s="832"/>
      <c r="R539" s="843"/>
      <c r="S539" s="843"/>
      <c r="T539" s="843"/>
      <c r="U539" s="832"/>
      <c r="V539" s="843"/>
      <c r="W539" s="832"/>
      <c r="X539" s="832"/>
      <c r="Y539" s="832"/>
      <c r="Z539" s="832"/>
      <c r="AA539" s="832"/>
      <c r="AB539" s="832"/>
      <c r="AC539" s="832"/>
      <c r="AD539" s="844"/>
      <c r="AE539" s="843"/>
      <c r="AF539" s="843"/>
      <c r="AG539" s="844"/>
      <c r="AH539" s="844"/>
      <c r="AI539" s="843"/>
      <c r="AJ539" s="834"/>
      <c r="AK539" s="832"/>
      <c r="AL539" s="832"/>
      <c r="AM539" s="832"/>
      <c r="AN539" s="832"/>
      <c r="AO539" s="832"/>
      <c r="AP539" s="832"/>
      <c r="AQ539" s="832"/>
      <c r="AR539" s="832"/>
      <c r="AS539" s="832"/>
      <c r="AT539" s="832"/>
      <c r="AU539" s="832"/>
      <c r="AV539" s="832"/>
      <c r="AW539" s="832"/>
      <c r="AX539" s="832"/>
      <c r="AY539" s="832"/>
      <c r="AZ539" s="832"/>
      <c r="BA539" s="832"/>
      <c r="BB539" s="832"/>
      <c r="BC539" s="832"/>
      <c r="BD539" s="832"/>
      <c r="BE539" s="832"/>
      <c r="BF539" s="832"/>
      <c r="BG539" s="832"/>
    </row>
    <row r="540" ht="15.75" customHeight="1">
      <c r="A540" s="832"/>
      <c r="B540" s="833"/>
      <c r="C540" s="833"/>
      <c r="D540" s="834"/>
      <c r="E540" s="835"/>
      <c r="F540" s="836"/>
      <c r="G540" s="837"/>
      <c r="H540" s="838"/>
      <c r="I540" s="836"/>
      <c r="J540" s="839"/>
      <c r="K540" s="840"/>
      <c r="L540" s="841"/>
      <c r="M540" s="841"/>
      <c r="N540" s="842"/>
      <c r="O540" s="832"/>
      <c r="P540" s="843"/>
      <c r="Q540" s="832"/>
      <c r="R540" s="843"/>
      <c r="S540" s="843"/>
      <c r="T540" s="843"/>
      <c r="U540" s="832"/>
      <c r="V540" s="843"/>
      <c r="W540" s="832"/>
      <c r="X540" s="832"/>
      <c r="Y540" s="832"/>
      <c r="Z540" s="832"/>
      <c r="AA540" s="832"/>
      <c r="AB540" s="832"/>
      <c r="AC540" s="832"/>
      <c r="AD540" s="844"/>
      <c r="AE540" s="843"/>
      <c r="AF540" s="843"/>
      <c r="AG540" s="844"/>
      <c r="AH540" s="844"/>
      <c r="AI540" s="843"/>
      <c r="AJ540" s="834"/>
      <c r="AK540" s="832"/>
      <c r="AL540" s="832"/>
      <c r="AM540" s="832"/>
      <c r="AN540" s="832"/>
      <c r="AO540" s="832"/>
      <c r="AP540" s="832"/>
      <c r="AQ540" s="832"/>
      <c r="AR540" s="832"/>
      <c r="AS540" s="832"/>
      <c r="AT540" s="832"/>
      <c r="AU540" s="832"/>
      <c r="AV540" s="832"/>
      <c r="AW540" s="832"/>
      <c r="AX540" s="832"/>
      <c r="AY540" s="832"/>
      <c r="AZ540" s="832"/>
      <c r="BA540" s="832"/>
      <c r="BB540" s="832"/>
      <c r="BC540" s="832"/>
      <c r="BD540" s="832"/>
      <c r="BE540" s="832"/>
      <c r="BF540" s="832"/>
      <c r="BG540" s="832"/>
    </row>
    <row r="541" ht="15.75" customHeight="1">
      <c r="A541" s="832"/>
      <c r="B541" s="833"/>
      <c r="C541" s="833"/>
      <c r="D541" s="834"/>
      <c r="E541" s="835"/>
      <c r="F541" s="836"/>
      <c r="G541" s="837"/>
      <c r="H541" s="838"/>
      <c r="I541" s="836"/>
      <c r="J541" s="839"/>
      <c r="K541" s="840"/>
      <c r="L541" s="841"/>
      <c r="M541" s="841"/>
      <c r="N541" s="842"/>
      <c r="O541" s="832"/>
      <c r="P541" s="843"/>
      <c r="Q541" s="832"/>
      <c r="R541" s="843"/>
      <c r="S541" s="843"/>
      <c r="T541" s="843"/>
      <c r="U541" s="832"/>
      <c r="V541" s="843"/>
      <c r="W541" s="832"/>
      <c r="X541" s="832"/>
      <c r="Y541" s="832"/>
      <c r="Z541" s="832"/>
      <c r="AA541" s="832"/>
      <c r="AB541" s="832"/>
      <c r="AC541" s="832"/>
      <c r="AD541" s="844"/>
      <c r="AE541" s="843"/>
      <c r="AF541" s="843"/>
      <c r="AG541" s="844"/>
      <c r="AH541" s="844"/>
      <c r="AI541" s="843"/>
      <c r="AJ541" s="834"/>
      <c r="AK541" s="832"/>
      <c r="AL541" s="832"/>
      <c r="AM541" s="832"/>
      <c r="AN541" s="832"/>
      <c r="AO541" s="832"/>
      <c r="AP541" s="832"/>
      <c r="AQ541" s="832"/>
      <c r="AR541" s="832"/>
      <c r="AS541" s="832"/>
      <c r="AT541" s="832"/>
      <c r="AU541" s="832"/>
      <c r="AV541" s="832"/>
      <c r="AW541" s="832"/>
      <c r="AX541" s="832"/>
      <c r="AY541" s="832"/>
      <c r="AZ541" s="832"/>
      <c r="BA541" s="832"/>
      <c r="BB541" s="832"/>
      <c r="BC541" s="832"/>
      <c r="BD541" s="832"/>
      <c r="BE541" s="832"/>
      <c r="BF541" s="832"/>
      <c r="BG541" s="832"/>
    </row>
    <row r="542" ht="15.75" customHeight="1">
      <c r="A542" s="832"/>
      <c r="B542" s="833"/>
      <c r="C542" s="833"/>
      <c r="D542" s="834"/>
      <c r="E542" s="835"/>
      <c r="F542" s="836"/>
      <c r="G542" s="837"/>
      <c r="H542" s="838"/>
      <c r="I542" s="836"/>
      <c r="J542" s="839"/>
      <c r="K542" s="840"/>
      <c r="L542" s="841"/>
      <c r="M542" s="841"/>
      <c r="N542" s="842"/>
      <c r="O542" s="832"/>
      <c r="P542" s="843"/>
      <c r="Q542" s="832"/>
      <c r="R542" s="843"/>
      <c r="S542" s="843"/>
      <c r="T542" s="843"/>
      <c r="U542" s="832"/>
      <c r="V542" s="843"/>
      <c r="W542" s="832"/>
      <c r="X542" s="832"/>
      <c r="Y542" s="832"/>
      <c r="Z542" s="832"/>
      <c r="AA542" s="832"/>
      <c r="AB542" s="832"/>
      <c r="AC542" s="832"/>
      <c r="AD542" s="844"/>
      <c r="AE542" s="843"/>
      <c r="AF542" s="843"/>
      <c r="AG542" s="844"/>
      <c r="AH542" s="844"/>
      <c r="AI542" s="843"/>
      <c r="AJ542" s="834"/>
      <c r="AK542" s="832"/>
      <c r="AL542" s="832"/>
      <c r="AM542" s="832"/>
      <c r="AN542" s="832"/>
      <c r="AO542" s="832"/>
      <c r="AP542" s="832"/>
      <c r="AQ542" s="832"/>
      <c r="AR542" s="832"/>
      <c r="AS542" s="832"/>
      <c r="AT542" s="832"/>
      <c r="AU542" s="832"/>
      <c r="AV542" s="832"/>
      <c r="AW542" s="832"/>
      <c r="AX542" s="832"/>
      <c r="AY542" s="832"/>
      <c r="AZ542" s="832"/>
      <c r="BA542" s="832"/>
      <c r="BB542" s="832"/>
      <c r="BC542" s="832"/>
      <c r="BD542" s="832"/>
      <c r="BE542" s="832"/>
      <c r="BF542" s="832"/>
      <c r="BG542" s="832"/>
    </row>
    <row r="543" ht="15.75" customHeight="1">
      <c r="A543" s="832"/>
      <c r="B543" s="833"/>
      <c r="C543" s="833"/>
      <c r="D543" s="834"/>
      <c r="E543" s="835"/>
      <c r="F543" s="836"/>
      <c r="G543" s="837"/>
      <c r="H543" s="838"/>
      <c r="I543" s="836"/>
      <c r="J543" s="839"/>
      <c r="K543" s="840"/>
      <c r="L543" s="841"/>
      <c r="M543" s="841"/>
      <c r="N543" s="842"/>
      <c r="O543" s="832"/>
      <c r="P543" s="843"/>
      <c r="Q543" s="832"/>
      <c r="R543" s="843"/>
      <c r="S543" s="843"/>
      <c r="T543" s="843"/>
      <c r="U543" s="832"/>
      <c r="V543" s="843"/>
      <c r="W543" s="832"/>
      <c r="X543" s="832"/>
      <c r="Y543" s="832"/>
      <c r="Z543" s="832"/>
      <c r="AA543" s="832"/>
      <c r="AB543" s="832"/>
      <c r="AC543" s="832"/>
      <c r="AD543" s="844"/>
      <c r="AE543" s="843"/>
      <c r="AF543" s="843"/>
      <c r="AG543" s="844"/>
      <c r="AH543" s="844"/>
      <c r="AI543" s="843"/>
      <c r="AJ543" s="834"/>
      <c r="AK543" s="832"/>
      <c r="AL543" s="832"/>
      <c r="AM543" s="832"/>
      <c r="AN543" s="832"/>
      <c r="AO543" s="832"/>
      <c r="AP543" s="832"/>
      <c r="AQ543" s="832"/>
      <c r="AR543" s="832"/>
      <c r="AS543" s="832"/>
      <c r="AT543" s="832"/>
      <c r="AU543" s="832"/>
      <c r="AV543" s="832"/>
      <c r="AW543" s="832"/>
      <c r="AX543" s="832"/>
      <c r="AY543" s="832"/>
      <c r="AZ543" s="832"/>
      <c r="BA543" s="832"/>
      <c r="BB543" s="832"/>
      <c r="BC543" s="832"/>
      <c r="BD543" s="832"/>
      <c r="BE543" s="832"/>
      <c r="BF543" s="832"/>
      <c r="BG543" s="832"/>
    </row>
    <row r="544" ht="15.75" customHeight="1">
      <c r="A544" s="832"/>
      <c r="B544" s="833"/>
      <c r="C544" s="833"/>
      <c r="D544" s="834"/>
      <c r="E544" s="835"/>
      <c r="F544" s="836"/>
      <c r="G544" s="837"/>
      <c r="H544" s="838"/>
      <c r="I544" s="836"/>
      <c r="J544" s="839"/>
      <c r="K544" s="840"/>
      <c r="L544" s="841"/>
      <c r="M544" s="841"/>
      <c r="N544" s="842"/>
      <c r="O544" s="832"/>
      <c r="P544" s="843"/>
      <c r="Q544" s="832"/>
      <c r="R544" s="843"/>
      <c r="S544" s="843"/>
      <c r="T544" s="843"/>
      <c r="U544" s="832"/>
      <c r="V544" s="843"/>
      <c r="W544" s="832"/>
      <c r="X544" s="832"/>
      <c r="Y544" s="832"/>
      <c r="Z544" s="832"/>
      <c r="AA544" s="832"/>
      <c r="AB544" s="832"/>
      <c r="AC544" s="832"/>
      <c r="AD544" s="844"/>
      <c r="AE544" s="843"/>
      <c r="AF544" s="843"/>
      <c r="AG544" s="844"/>
      <c r="AH544" s="844"/>
      <c r="AI544" s="843"/>
      <c r="AJ544" s="834"/>
      <c r="AK544" s="832"/>
      <c r="AL544" s="832"/>
      <c r="AM544" s="832"/>
      <c r="AN544" s="832"/>
      <c r="AO544" s="832"/>
      <c r="AP544" s="832"/>
      <c r="AQ544" s="832"/>
      <c r="AR544" s="832"/>
      <c r="AS544" s="832"/>
      <c r="AT544" s="832"/>
      <c r="AU544" s="832"/>
      <c r="AV544" s="832"/>
      <c r="AW544" s="832"/>
      <c r="AX544" s="832"/>
      <c r="AY544" s="832"/>
      <c r="AZ544" s="832"/>
      <c r="BA544" s="832"/>
      <c r="BB544" s="832"/>
      <c r="BC544" s="832"/>
      <c r="BD544" s="832"/>
      <c r="BE544" s="832"/>
      <c r="BF544" s="832"/>
      <c r="BG544" s="832"/>
    </row>
    <row r="545" ht="15.75" customHeight="1">
      <c r="A545" s="832"/>
      <c r="B545" s="833"/>
      <c r="C545" s="833"/>
      <c r="D545" s="834"/>
      <c r="E545" s="835"/>
      <c r="F545" s="836"/>
      <c r="G545" s="837"/>
      <c r="H545" s="838"/>
      <c r="I545" s="836"/>
      <c r="J545" s="839"/>
      <c r="K545" s="840"/>
      <c r="L545" s="841"/>
      <c r="M545" s="841"/>
      <c r="N545" s="842"/>
      <c r="O545" s="832"/>
      <c r="P545" s="843"/>
      <c r="Q545" s="832"/>
      <c r="R545" s="843"/>
      <c r="S545" s="843"/>
      <c r="T545" s="843"/>
      <c r="U545" s="832"/>
      <c r="V545" s="843"/>
      <c r="W545" s="832"/>
      <c r="X545" s="832"/>
      <c r="Y545" s="832"/>
      <c r="Z545" s="832"/>
      <c r="AA545" s="832"/>
      <c r="AB545" s="832"/>
      <c r="AC545" s="832"/>
      <c r="AD545" s="844"/>
      <c r="AE545" s="843"/>
      <c r="AF545" s="843"/>
      <c r="AG545" s="844"/>
      <c r="AH545" s="844"/>
      <c r="AI545" s="843"/>
      <c r="AJ545" s="834"/>
      <c r="AK545" s="832"/>
      <c r="AL545" s="832"/>
      <c r="AM545" s="832"/>
      <c r="AN545" s="832"/>
      <c r="AO545" s="832"/>
      <c r="AP545" s="832"/>
      <c r="AQ545" s="832"/>
      <c r="AR545" s="832"/>
      <c r="AS545" s="832"/>
      <c r="AT545" s="832"/>
      <c r="AU545" s="832"/>
      <c r="AV545" s="832"/>
      <c r="AW545" s="832"/>
      <c r="AX545" s="832"/>
      <c r="AY545" s="832"/>
      <c r="AZ545" s="832"/>
      <c r="BA545" s="832"/>
      <c r="BB545" s="832"/>
      <c r="BC545" s="832"/>
      <c r="BD545" s="832"/>
      <c r="BE545" s="832"/>
      <c r="BF545" s="832"/>
      <c r="BG545" s="832"/>
    </row>
    <row r="546" ht="15.75" customHeight="1">
      <c r="A546" s="832"/>
      <c r="B546" s="833"/>
      <c r="C546" s="833"/>
      <c r="D546" s="834"/>
      <c r="E546" s="835"/>
      <c r="F546" s="836"/>
      <c r="G546" s="837"/>
      <c r="H546" s="838"/>
      <c r="I546" s="836"/>
      <c r="J546" s="839"/>
      <c r="K546" s="840"/>
      <c r="L546" s="841"/>
      <c r="M546" s="841"/>
      <c r="N546" s="842"/>
      <c r="O546" s="832"/>
      <c r="P546" s="843"/>
      <c r="Q546" s="832"/>
      <c r="R546" s="843"/>
      <c r="S546" s="843"/>
      <c r="T546" s="843"/>
      <c r="U546" s="832"/>
      <c r="V546" s="843"/>
      <c r="W546" s="832"/>
      <c r="X546" s="832"/>
      <c r="Y546" s="832"/>
      <c r="Z546" s="832"/>
      <c r="AA546" s="832"/>
      <c r="AB546" s="832"/>
      <c r="AC546" s="832"/>
      <c r="AD546" s="844"/>
      <c r="AE546" s="843"/>
      <c r="AF546" s="843"/>
      <c r="AG546" s="844"/>
      <c r="AH546" s="844"/>
      <c r="AI546" s="843"/>
      <c r="AJ546" s="834"/>
      <c r="AK546" s="832"/>
      <c r="AL546" s="832"/>
      <c r="AM546" s="832"/>
      <c r="AN546" s="832"/>
      <c r="AO546" s="832"/>
      <c r="AP546" s="832"/>
      <c r="AQ546" s="832"/>
      <c r="AR546" s="832"/>
      <c r="AS546" s="832"/>
      <c r="AT546" s="832"/>
      <c r="AU546" s="832"/>
      <c r="AV546" s="832"/>
      <c r="AW546" s="832"/>
      <c r="AX546" s="832"/>
      <c r="AY546" s="832"/>
      <c r="AZ546" s="832"/>
      <c r="BA546" s="832"/>
      <c r="BB546" s="832"/>
      <c r="BC546" s="832"/>
      <c r="BD546" s="832"/>
      <c r="BE546" s="832"/>
      <c r="BF546" s="832"/>
      <c r="BG546" s="832"/>
    </row>
    <row r="547" ht="15.75" customHeight="1">
      <c r="A547" s="832"/>
      <c r="B547" s="833"/>
      <c r="C547" s="833"/>
      <c r="D547" s="834"/>
      <c r="E547" s="835"/>
      <c r="F547" s="836"/>
      <c r="G547" s="837"/>
      <c r="H547" s="838"/>
      <c r="I547" s="836"/>
      <c r="J547" s="839"/>
      <c r="K547" s="840"/>
      <c r="L547" s="841"/>
      <c r="M547" s="841"/>
      <c r="N547" s="842"/>
      <c r="O547" s="832"/>
      <c r="P547" s="843"/>
      <c r="Q547" s="832"/>
      <c r="R547" s="843"/>
      <c r="S547" s="843"/>
      <c r="T547" s="843"/>
      <c r="U547" s="832"/>
      <c r="V547" s="843"/>
      <c r="W547" s="832"/>
      <c r="X547" s="832"/>
      <c r="Y547" s="832"/>
      <c r="Z547" s="832"/>
      <c r="AA547" s="832"/>
      <c r="AB547" s="832"/>
      <c r="AC547" s="832"/>
      <c r="AD547" s="844"/>
      <c r="AE547" s="843"/>
      <c r="AF547" s="843"/>
      <c r="AG547" s="844"/>
      <c r="AH547" s="844"/>
      <c r="AI547" s="843"/>
      <c r="AJ547" s="834"/>
      <c r="AK547" s="832"/>
      <c r="AL547" s="832"/>
      <c r="AM547" s="832"/>
      <c r="AN547" s="832"/>
      <c r="AO547" s="832"/>
      <c r="AP547" s="832"/>
      <c r="AQ547" s="832"/>
      <c r="AR547" s="832"/>
      <c r="AS547" s="832"/>
      <c r="AT547" s="832"/>
      <c r="AU547" s="832"/>
      <c r="AV547" s="832"/>
      <c r="AW547" s="832"/>
      <c r="AX547" s="832"/>
      <c r="AY547" s="832"/>
      <c r="AZ547" s="832"/>
      <c r="BA547" s="832"/>
      <c r="BB547" s="832"/>
      <c r="BC547" s="832"/>
      <c r="BD547" s="832"/>
      <c r="BE547" s="832"/>
      <c r="BF547" s="832"/>
      <c r="BG547" s="832"/>
    </row>
    <row r="548" ht="15.75" customHeight="1">
      <c r="A548" s="832"/>
      <c r="B548" s="833"/>
      <c r="C548" s="833"/>
      <c r="D548" s="834"/>
      <c r="E548" s="835"/>
      <c r="F548" s="836"/>
      <c r="G548" s="837"/>
      <c r="H548" s="838"/>
      <c r="I548" s="836"/>
      <c r="J548" s="839"/>
      <c r="K548" s="840"/>
      <c r="L548" s="841"/>
      <c r="M548" s="841"/>
      <c r="N548" s="842"/>
      <c r="O548" s="832"/>
      <c r="P548" s="843"/>
      <c r="Q548" s="832"/>
      <c r="R548" s="843"/>
      <c r="S548" s="843"/>
      <c r="T548" s="843"/>
      <c r="U548" s="832"/>
      <c r="V548" s="843"/>
      <c r="W548" s="832"/>
      <c r="X548" s="832"/>
      <c r="Y548" s="832"/>
      <c r="Z548" s="832"/>
      <c r="AA548" s="832"/>
      <c r="AB548" s="832"/>
      <c r="AC548" s="832"/>
      <c r="AD548" s="844"/>
      <c r="AE548" s="843"/>
      <c r="AF548" s="843"/>
      <c r="AG548" s="844"/>
      <c r="AH548" s="844"/>
      <c r="AI548" s="843"/>
      <c r="AJ548" s="834"/>
      <c r="AK548" s="832"/>
      <c r="AL548" s="832"/>
      <c r="AM548" s="832"/>
      <c r="AN548" s="832"/>
      <c r="AO548" s="832"/>
      <c r="AP548" s="832"/>
      <c r="AQ548" s="832"/>
      <c r="AR548" s="832"/>
      <c r="AS548" s="832"/>
      <c r="AT548" s="832"/>
      <c r="AU548" s="832"/>
      <c r="AV548" s="832"/>
      <c r="AW548" s="832"/>
      <c r="AX548" s="832"/>
      <c r="AY548" s="832"/>
      <c r="AZ548" s="832"/>
      <c r="BA548" s="832"/>
      <c r="BB548" s="832"/>
      <c r="BC548" s="832"/>
      <c r="BD548" s="832"/>
      <c r="BE548" s="832"/>
      <c r="BF548" s="832"/>
      <c r="BG548" s="832"/>
    </row>
    <row r="549" ht="15.75" customHeight="1">
      <c r="A549" s="832"/>
      <c r="B549" s="833"/>
      <c r="C549" s="833"/>
      <c r="D549" s="834"/>
      <c r="E549" s="835"/>
      <c r="F549" s="836"/>
      <c r="G549" s="837"/>
      <c r="H549" s="838"/>
      <c r="I549" s="836"/>
      <c r="J549" s="839"/>
      <c r="K549" s="840"/>
      <c r="L549" s="841"/>
      <c r="M549" s="841"/>
      <c r="N549" s="842"/>
      <c r="O549" s="832"/>
      <c r="P549" s="843"/>
      <c r="Q549" s="832"/>
      <c r="R549" s="843"/>
      <c r="S549" s="843"/>
      <c r="T549" s="843"/>
      <c r="U549" s="832"/>
      <c r="V549" s="843"/>
      <c r="W549" s="832"/>
      <c r="X549" s="832"/>
      <c r="Y549" s="832"/>
      <c r="Z549" s="832"/>
      <c r="AA549" s="832"/>
      <c r="AB549" s="832"/>
      <c r="AC549" s="832"/>
      <c r="AD549" s="844"/>
      <c r="AE549" s="843"/>
      <c r="AF549" s="843"/>
      <c r="AG549" s="844"/>
      <c r="AH549" s="844"/>
      <c r="AI549" s="843"/>
      <c r="AJ549" s="834"/>
      <c r="AK549" s="832"/>
      <c r="AL549" s="832"/>
      <c r="AM549" s="832"/>
      <c r="AN549" s="832"/>
      <c r="AO549" s="832"/>
      <c r="AP549" s="832"/>
      <c r="AQ549" s="832"/>
      <c r="AR549" s="832"/>
      <c r="AS549" s="832"/>
      <c r="AT549" s="832"/>
      <c r="AU549" s="832"/>
      <c r="AV549" s="832"/>
      <c r="AW549" s="832"/>
      <c r="AX549" s="832"/>
      <c r="AY549" s="832"/>
      <c r="AZ549" s="832"/>
      <c r="BA549" s="832"/>
      <c r="BB549" s="832"/>
      <c r="BC549" s="832"/>
      <c r="BD549" s="832"/>
      <c r="BE549" s="832"/>
      <c r="BF549" s="832"/>
      <c r="BG549" s="832"/>
    </row>
    <row r="550" ht="15.75" customHeight="1">
      <c r="A550" s="832"/>
      <c r="B550" s="833"/>
      <c r="C550" s="833"/>
      <c r="D550" s="834"/>
      <c r="E550" s="835"/>
      <c r="F550" s="836"/>
      <c r="G550" s="837"/>
      <c r="H550" s="838"/>
      <c r="I550" s="836"/>
      <c r="J550" s="839"/>
      <c r="K550" s="840"/>
      <c r="L550" s="841"/>
      <c r="M550" s="841"/>
      <c r="N550" s="842"/>
      <c r="O550" s="832"/>
      <c r="P550" s="843"/>
      <c r="Q550" s="832"/>
      <c r="R550" s="843"/>
      <c r="S550" s="843"/>
      <c r="T550" s="843"/>
      <c r="U550" s="832"/>
      <c r="V550" s="843"/>
      <c r="W550" s="832"/>
      <c r="X550" s="832"/>
      <c r="Y550" s="832"/>
      <c r="Z550" s="832"/>
      <c r="AA550" s="832"/>
      <c r="AB550" s="832"/>
      <c r="AC550" s="832"/>
      <c r="AD550" s="844"/>
      <c r="AE550" s="843"/>
      <c r="AF550" s="843"/>
      <c r="AG550" s="844"/>
      <c r="AH550" s="844"/>
      <c r="AI550" s="843"/>
      <c r="AJ550" s="834"/>
      <c r="AK550" s="832"/>
      <c r="AL550" s="832"/>
      <c r="AM550" s="832"/>
      <c r="AN550" s="832"/>
      <c r="AO550" s="832"/>
      <c r="AP550" s="832"/>
      <c r="AQ550" s="832"/>
      <c r="AR550" s="832"/>
      <c r="AS550" s="832"/>
      <c r="AT550" s="832"/>
      <c r="AU550" s="832"/>
      <c r="AV550" s="832"/>
      <c r="AW550" s="832"/>
      <c r="AX550" s="832"/>
      <c r="AY550" s="832"/>
      <c r="AZ550" s="832"/>
      <c r="BA550" s="832"/>
      <c r="BB550" s="832"/>
      <c r="BC550" s="832"/>
      <c r="BD550" s="832"/>
      <c r="BE550" s="832"/>
      <c r="BF550" s="832"/>
      <c r="BG550" s="832"/>
    </row>
    <row r="551" ht="15.75" customHeight="1">
      <c r="A551" s="832"/>
      <c r="B551" s="833"/>
      <c r="C551" s="833"/>
      <c r="D551" s="834"/>
      <c r="E551" s="835"/>
      <c r="F551" s="836"/>
      <c r="G551" s="837"/>
      <c r="H551" s="838"/>
      <c r="I551" s="836"/>
      <c r="J551" s="839"/>
      <c r="K551" s="840"/>
      <c r="L551" s="841"/>
      <c r="M551" s="841"/>
      <c r="N551" s="842"/>
      <c r="O551" s="832"/>
      <c r="P551" s="843"/>
      <c r="Q551" s="832"/>
      <c r="R551" s="843"/>
      <c r="S551" s="843"/>
      <c r="T551" s="843"/>
      <c r="U551" s="832"/>
      <c r="V551" s="843"/>
      <c r="W551" s="832"/>
      <c r="X551" s="832"/>
      <c r="Y551" s="832"/>
      <c r="Z551" s="832"/>
      <c r="AA551" s="832"/>
      <c r="AB551" s="832"/>
      <c r="AC551" s="832"/>
      <c r="AD551" s="844"/>
      <c r="AE551" s="843"/>
      <c r="AF551" s="843"/>
      <c r="AG551" s="844"/>
      <c r="AH551" s="844"/>
      <c r="AI551" s="843"/>
      <c r="AJ551" s="834"/>
      <c r="AK551" s="832"/>
      <c r="AL551" s="832"/>
      <c r="AM551" s="832"/>
      <c r="AN551" s="832"/>
      <c r="AO551" s="832"/>
      <c r="AP551" s="832"/>
      <c r="AQ551" s="832"/>
      <c r="AR551" s="832"/>
      <c r="AS551" s="832"/>
      <c r="AT551" s="832"/>
      <c r="AU551" s="832"/>
      <c r="AV551" s="832"/>
      <c r="AW551" s="832"/>
      <c r="AX551" s="832"/>
      <c r="AY551" s="832"/>
      <c r="AZ551" s="832"/>
      <c r="BA551" s="832"/>
      <c r="BB551" s="832"/>
      <c r="BC551" s="832"/>
      <c r="BD551" s="832"/>
      <c r="BE551" s="832"/>
      <c r="BF551" s="832"/>
      <c r="BG551" s="832"/>
    </row>
    <row r="552" ht="15.75" customHeight="1">
      <c r="A552" s="832"/>
      <c r="B552" s="833"/>
      <c r="C552" s="833"/>
      <c r="D552" s="834"/>
      <c r="E552" s="835"/>
      <c r="F552" s="836"/>
      <c r="G552" s="837"/>
      <c r="H552" s="838"/>
      <c r="I552" s="836"/>
      <c r="J552" s="839"/>
      <c r="K552" s="840"/>
      <c r="L552" s="841"/>
      <c r="M552" s="841"/>
      <c r="N552" s="842"/>
      <c r="O552" s="832"/>
      <c r="P552" s="843"/>
      <c r="Q552" s="832"/>
      <c r="R552" s="843"/>
      <c r="S552" s="843"/>
      <c r="T552" s="843"/>
      <c r="U552" s="832"/>
      <c r="V552" s="843"/>
      <c r="W552" s="832"/>
      <c r="X552" s="832"/>
      <c r="Y552" s="832"/>
      <c r="Z552" s="832"/>
      <c r="AA552" s="832"/>
      <c r="AB552" s="832"/>
      <c r="AC552" s="832"/>
      <c r="AD552" s="844"/>
      <c r="AE552" s="843"/>
      <c r="AF552" s="843"/>
      <c r="AG552" s="844"/>
      <c r="AH552" s="844"/>
      <c r="AI552" s="843"/>
      <c r="AJ552" s="834"/>
      <c r="AK552" s="832"/>
      <c r="AL552" s="832"/>
      <c r="AM552" s="832"/>
      <c r="AN552" s="832"/>
      <c r="AO552" s="832"/>
      <c r="AP552" s="832"/>
      <c r="AQ552" s="832"/>
      <c r="AR552" s="832"/>
      <c r="AS552" s="832"/>
      <c r="AT552" s="832"/>
      <c r="AU552" s="832"/>
      <c r="AV552" s="832"/>
      <c r="AW552" s="832"/>
      <c r="AX552" s="832"/>
      <c r="AY552" s="832"/>
      <c r="AZ552" s="832"/>
      <c r="BA552" s="832"/>
      <c r="BB552" s="832"/>
      <c r="BC552" s="832"/>
      <c r="BD552" s="832"/>
      <c r="BE552" s="832"/>
      <c r="BF552" s="832"/>
      <c r="BG552" s="832"/>
    </row>
    <row r="553" ht="15.75" customHeight="1">
      <c r="A553" s="832"/>
      <c r="B553" s="833"/>
      <c r="C553" s="833"/>
      <c r="D553" s="834"/>
      <c r="E553" s="835"/>
      <c r="F553" s="836"/>
      <c r="G553" s="837"/>
      <c r="H553" s="838"/>
      <c r="I553" s="836"/>
      <c r="J553" s="839"/>
      <c r="K553" s="840"/>
      <c r="L553" s="841"/>
      <c r="M553" s="841"/>
      <c r="N553" s="842"/>
      <c r="O553" s="832"/>
      <c r="P553" s="843"/>
      <c r="Q553" s="832"/>
      <c r="R553" s="843"/>
      <c r="S553" s="843"/>
      <c r="T553" s="843"/>
      <c r="U553" s="832"/>
      <c r="V553" s="843"/>
      <c r="W553" s="832"/>
      <c r="X553" s="832"/>
      <c r="Y553" s="832"/>
      <c r="Z553" s="832"/>
      <c r="AA553" s="832"/>
      <c r="AB553" s="832"/>
      <c r="AC553" s="832"/>
      <c r="AD553" s="844"/>
      <c r="AE553" s="843"/>
      <c r="AF553" s="843"/>
      <c r="AG553" s="844"/>
      <c r="AH553" s="844"/>
      <c r="AI553" s="843"/>
      <c r="AJ553" s="834"/>
      <c r="AK553" s="832"/>
      <c r="AL553" s="832"/>
      <c r="AM553" s="832"/>
      <c r="AN553" s="832"/>
      <c r="AO553" s="832"/>
      <c r="AP553" s="832"/>
      <c r="AQ553" s="832"/>
      <c r="AR553" s="832"/>
      <c r="AS553" s="832"/>
      <c r="AT553" s="832"/>
      <c r="AU553" s="832"/>
      <c r="AV553" s="832"/>
      <c r="AW553" s="832"/>
      <c r="AX553" s="832"/>
      <c r="AY553" s="832"/>
      <c r="AZ553" s="832"/>
      <c r="BA553" s="832"/>
      <c r="BB553" s="832"/>
      <c r="BC553" s="832"/>
      <c r="BD553" s="832"/>
      <c r="BE553" s="832"/>
      <c r="BF553" s="832"/>
      <c r="BG553" s="832"/>
    </row>
    <row r="554" ht="15.75" customHeight="1">
      <c r="A554" s="832"/>
      <c r="B554" s="833"/>
      <c r="C554" s="833"/>
      <c r="D554" s="834"/>
      <c r="E554" s="835"/>
      <c r="F554" s="836"/>
      <c r="G554" s="837"/>
      <c r="H554" s="838"/>
      <c r="I554" s="836"/>
      <c r="J554" s="839"/>
      <c r="K554" s="840"/>
      <c r="L554" s="841"/>
      <c r="M554" s="841"/>
      <c r="N554" s="842"/>
      <c r="O554" s="832"/>
      <c r="P554" s="843"/>
      <c r="Q554" s="832"/>
      <c r="R554" s="843"/>
      <c r="S554" s="843"/>
      <c r="T554" s="843"/>
      <c r="U554" s="832"/>
      <c r="V554" s="843"/>
      <c r="W554" s="832"/>
      <c r="X554" s="832"/>
      <c r="Y554" s="832"/>
      <c r="Z554" s="832"/>
      <c r="AA554" s="832"/>
      <c r="AB554" s="832"/>
      <c r="AC554" s="832"/>
      <c r="AD554" s="844"/>
      <c r="AE554" s="843"/>
      <c r="AF554" s="843"/>
      <c r="AG554" s="844"/>
      <c r="AH554" s="844"/>
      <c r="AI554" s="843"/>
      <c r="AJ554" s="834"/>
      <c r="AK554" s="832"/>
      <c r="AL554" s="832"/>
      <c r="AM554" s="832"/>
      <c r="AN554" s="832"/>
      <c r="AO554" s="832"/>
      <c r="AP554" s="832"/>
      <c r="AQ554" s="832"/>
      <c r="AR554" s="832"/>
      <c r="AS554" s="832"/>
      <c r="AT554" s="832"/>
      <c r="AU554" s="832"/>
      <c r="AV554" s="832"/>
      <c r="AW554" s="832"/>
      <c r="AX554" s="832"/>
      <c r="AY554" s="832"/>
      <c r="AZ554" s="832"/>
      <c r="BA554" s="832"/>
      <c r="BB554" s="832"/>
      <c r="BC554" s="832"/>
      <c r="BD554" s="832"/>
      <c r="BE554" s="832"/>
      <c r="BF554" s="832"/>
      <c r="BG554" s="832"/>
    </row>
    <row r="555" ht="15.75" customHeight="1">
      <c r="A555" s="832"/>
      <c r="B555" s="833"/>
      <c r="C555" s="833"/>
      <c r="D555" s="834"/>
      <c r="E555" s="835"/>
      <c r="F555" s="836"/>
      <c r="G555" s="837"/>
      <c r="H555" s="838"/>
      <c r="I555" s="836"/>
      <c r="J555" s="839"/>
      <c r="K555" s="840"/>
      <c r="L555" s="841"/>
      <c r="M555" s="841"/>
      <c r="N555" s="842"/>
      <c r="O555" s="832"/>
      <c r="P555" s="843"/>
      <c r="Q555" s="832"/>
      <c r="R555" s="843"/>
      <c r="S555" s="843"/>
      <c r="T555" s="843"/>
      <c r="U555" s="832"/>
      <c r="V555" s="843"/>
      <c r="W555" s="832"/>
      <c r="X555" s="832"/>
      <c r="Y555" s="832"/>
      <c r="Z555" s="832"/>
      <c r="AA555" s="832"/>
      <c r="AB555" s="832"/>
      <c r="AC555" s="832"/>
      <c r="AD555" s="844"/>
      <c r="AE555" s="843"/>
      <c r="AF555" s="843"/>
      <c r="AG555" s="844"/>
      <c r="AH555" s="844"/>
      <c r="AI555" s="843"/>
      <c r="AJ555" s="834"/>
      <c r="AK555" s="832"/>
      <c r="AL555" s="832"/>
      <c r="AM555" s="832"/>
      <c r="AN555" s="832"/>
      <c r="AO555" s="832"/>
      <c r="AP555" s="832"/>
      <c r="AQ555" s="832"/>
      <c r="AR555" s="832"/>
      <c r="AS555" s="832"/>
      <c r="AT555" s="832"/>
      <c r="AU555" s="832"/>
      <c r="AV555" s="832"/>
      <c r="AW555" s="832"/>
      <c r="AX555" s="832"/>
      <c r="AY555" s="832"/>
      <c r="AZ555" s="832"/>
      <c r="BA555" s="832"/>
      <c r="BB555" s="832"/>
      <c r="BC555" s="832"/>
      <c r="BD555" s="832"/>
      <c r="BE555" s="832"/>
      <c r="BF555" s="832"/>
      <c r="BG555" s="832"/>
    </row>
    <row r="556" ht="15.75" customHeight="1">
      <c r="A556" s="832"/>
      <c r="B556" s="833"/>
      <c r="C556" s="833"/>
      <c r="D556" s="834"/>
      <c r="E556" s="835"/>
      <c r="F556" s="836"/>
      <c r="G556" s="837"/>
      <c r="H556" s="838"/>
      <c r="I556" s="836"/>
      <c r="J556" s="839"/>
      <c r="K556" s="840"/>
      <c r="L556" s="841"/>
      <c r="M556" s="841"/>
      <c r="N556" s="842"/>
      <c r="O556" s="832"/>
      <c r="P556" s="843"/>
      <c r="Q556" s="832"/>
      <c r="R556" s="843"/>
      <c r="S556" s="843"/>
      <c r="T556" s="843"/>
      <c r="U556" s="832"/>
      <c r="V556" s="843"/>
      <c r="W556" s="832"/>
      <c r="X556" s="832"/>
      <c r="Y556" s="832"/>
      <c r="Z556" s="832"/>
      <c r="AA556" s="832"/>
      <c r="AB556" s="832"/>
      <c r="AC556" s="832"/>
      <c r="AD556" s="844"/>
      <c r="AE556" s="843"/>
      <c r="AF556" s="843"/>
      <c r="AG556" s="844"/>
      <c r="AH556" s="844"/>
      <c r="AI556" s="843"/>
      <c r="AJ556" s="834"/>
      <c r="AK556" s="832"/>
      <c r="AL556" s="832"/>
      <c r="AM556" s="832"/>
      <c r="AN556" s="832"/>
      <c r="AO556" s="832"/>
      <c r="AP556" s="832"/>
      <c r="AQ556" s="832"/>
      <c r="AR556" s="832"/>
      <c r="AS556" s="832"/>
      <c r="AT556" s="832"/>
      <c r="AU556" s="832"/>
      <c r="AV556" s="832"/>
      <c r="AW556" s="832"/>
      <c r="AX556" s="832"/>
      <c r="AY556" s="832"/>
      <c r="AZ556" s="832"/>
      <c r="BA556" s="832"/>
      <c r="BB556" s="832"/>
      <c r="BC556" s="832"/>
      <c r="BD556" s="832"/>
      <c r="BE556" s="832"/>
      <c r="BF556" s="832"/>
      <c r="BG556" s="832"/>
    </row>
    <row r="557" ht="15.75" customHeight="1">
      <c r="A557" s="832"/>
      <c r="B557" s="833"/>
      <c r="C557" s="833"/>
      <c r="D557" s="834"/>
      <c r="E557" s="835"/>
      <c r="F557" s="836"/>
      <c r="G557" s="837"/>
      <c r="H557" s="838"/>
      <c r="I557" s="836"/>
      <c r="J557" s="839"/>
      <c r="K557" s="840"/>
      <c r="L557" s="841"/>
      <c r="M557" s="841"/>
      <c r="N557" s="842"/>
      <c r="O557" s="832"/>
      <c r="P557" s="843"/>
      <c r="Q557" s="832"/>
      <c r="R557" s="843"/>
      <c r="S557" s="843"/>
      <c r="T557" s="843"/>
      <c r="U557" s="832"/>
      <c r="V557" s="843"/>
      <c r="W557" s="832"/>
      <c r="X557" s="832"/>
      <c r="Y557" s="832"/>
      <c r="Z557" s="832"/>
      <c r="AA557" s="832"/>
      <c r="AB557" s="832"/>
      <c r="AC557" s="832"/>
      <c r="AD557" s="844"/>
      <c r="AE557" s="843"/>
      <c r="AF557" s="843"/>
      <c r="AG557" s="844"/>
      <c r="AH557" s="844"/>
      <c r="AI557" s="843"/>
      <c r="AJ557" s="834"/>
      <c r="AK557" s="832"/>
      <c r="AL557" s="832"/>
      <c r="AM557" s="832"/>
      <c r="AN557" s="832"/>
      <c r="AO557" s="832"/>
      <c r="AP557" s="832"/>
      <c r="AQ557" s="832"/>
      <c r="AR557" s="832"/>
      <c r="AS557" s="832"/>
      <c r="AT557" s="832"/>
      <c r="AU557" s="832"/>
      <c r="AV557" s="832"/>
      <c r="AW557" s="832"/>
      <c r="AX557" s="832"/>
      <c r="AY557" s="832"/>
      <c r="AZ557" s="832"/>
      <c r="BA557" s="832"/>
      <c r="BB557" s="832"/>
      <c r="BC557" s="832"/>
      <c r="BD557" s="832"/>
      <c r="BE557" s="832"/>
      <c r="BF557" s="832"/>
      <c r="BG557" s="832"/>
    </row>
    <row r="558" ht="15.75" customHeight="1">
      <c r="A558" s="832"/>
      <c r="B558" s="833"/>
      <c r="C558" s="833"/>
      <c r="D558" s="834"/>
      <c r="E558" s="835"/>
      <c r="F558" s="836"/>
      <c r="G558" s="837"/>
      <c r="H558" s="838"/>
      <c r="I558" s="836"/>
      <c r="J558" s="839"/>
      <c r="K558" s="840"/>
      <c r="L558" s="841"/>
      <c r="M558" s="841"/>
      <c r="N558" s="842"/>
      <c r="O558" s="832"/>
      <c r="P558" s="843"/>
      <c r="Q558" s="832"/>
      <c r="R558" s="843"/>
      <c r="S558" s="843"/>
      <c r="T558" s="843"/>
      <c r="U558" s="832"/>
      <c r="V558" s="843"/>
      <c r="W558" s="832"/>
      <c r="X558" s="832"/>
      <c r="Y558" s="832"/>
      <c r="Z558" s="832"/>
      <c r="AA558" s="832"/>
      <c r="AB558" s="832"/>
      <c r="AC558" s="832"/>
      <c r="AD558" s="844"/>
      <c r="AE558" s="843"/>
      <c r="AF558" s="843"/>
      <c r="AG558" s="844"/>
      <c r="AH558" s="844"/>
      <c r="AI558" s="843"/>
      <c r="AJ558" s="834"/>
      <c r="AK558" s="832"/>
      <c r="AL558" s="832"/>
      <c r="AM558" s="832"/>
      <c r="AN558" s="832"/>
      <c r="AO558" s="832"/>
      <c r="AP558" s="832"/>
      <c r="AQ558" s="832"/>
      <c r="AR558" s="832"/>
      <c r="AS558" s="832"/>
      <c r="AT558" s="832"/>
      <c r="AU558" s="832"/>
      <c r="AV558" s="832"/>
      <c r="AW558" s="832"/>
      <c r="AX558" s="832"/>
      <c r="AY558" s="832"/>
      <c r="AZ558" s="832"/>
      <c r="BA558" s="832"/>
      <c r="BB558" s="832"/>
      <c r="BC558" s="832"/>
      <c r="BD558" s="832"/>
      <c r="BE558" s="832"/>
      <c r="BF558" s="832"/>
      <c r="BG558" s="832"/>
    </row>
    <row r="559" ht="15.75" customHeight="1">
      <c r="A559" s="832"/>
      <c r="B559" s="833"/>
      <c r="C559" s="833"/>
      <c r="D559" s="834"/>
      <c r="E559" s="835"/>
      <c r="F559" s="836"/>
      <c r="G559" s="837"/>
      <c r="H559" s="838"/>
      <c r="I559" s="836"/>
      <c r="J559" s="839"/>
      <c r="K559" s="840"/>
      <c r="L559" s="841"/>
      <c r="M559" s="841"/>
      <c r="N559" s="842"/>
      <c r="O559" s="832"/>
      <c r="P559" s="843"/>
      <c r="Q559" s="832"/>
      <c r="R559" s="843"/>
      <c r="S559" s="843"/>
      <c r="T559" s="843"/>
      <c r="U559" s="832"/>
      <c r="V559" s="843"/>
      <c r="W559" s="832"/>
      <c r="X559" s="832"/>
      <c r="Y559" s="832"/>
      <c r="Z559" s="832"/>
      <c r="AA559" s="832"/>
      <c r="AB559" s="832"/>
      <c r="AC559" s="832"/>
      <c r="AD559" s="844"/>
      <c r="AE559" s="843"/>
      <c r="AF559" s="843"/>
      <c r="AG559" s="844"/>
      <c r="AH559" s="844"/>
      <c r="AI559" s="843"/>
      <c r="AJ559" s="834"/>
      <c r="AK559" s="832"/>
      <c r="AL559" s="832"/>
      <c r="AM559" s="832"/>
      <c r="AN559" s="832"/>
      <c r="AO559" s="832"/>
      <c r="AP559" s="832"/>
      <c r="AQ559" s="832"/>
      <c r="AR559" s="832"/>
      <c r="AS559" s="832"/>
      <c r="AT559" s="832"/>
      <c r="AU559" s="832"/>
      <c r="AV559" s="832"/>
      <c r="AW559" s="832"/>
      <c r="AX559" s="832"/>
      <c r="AY559" s="832"/>
      <c r="AZ559" s="832"/>
      <c r="BA559" s="832"/>
      <c r="BB559" s="832"/>
      <c r="BC559" s="832"/>
      <c r="BD559" s="832"/>
      <c r="BE559" s="832"/>
      <c r="BF559" s="832"/>
      <c r="BG559" s="832"/>
    </row>
    <row r="560" ht="15.75" customHeight="1">
      <c r="A560" s="832"/>
      <c r="B560" s="833"/>
      <c r="C560" s="833"/>
      <c r="D560" s="834"/>
      <c r="E560" s="835"/>
      <c r="F560" s="836"/>
      <c r="G560" s="837"/>
      <c r="H560" s="838"/>
      <c r="I560" s="836"/>
      <c r="J560" s="839"/>
      <c r="K560" s="840"/>
      <c r="L560" s="841"/>
      <c r="M560" s="841"/>
      <c r="N560" s="842"/>
      <c r="O560" s="832"/>
      <c r="P560" s="843"/>
      <c r="Q560" s="832"/>
      <c r="R560" s="843"/>
      <c r="S560" s="843"/>
      <c r="T560" s="843"/>
      <c r="U560" s="832"/>
      <c r="V560" s="843"/>
      <c r="W560" s="832"/>
      <c r="X560" s="832"/>
      <c r="Y560" s="832"/>
      <c r="Z560" s="832"/>
      <c r="AA560" s="832"/>
      <c r="AB560" s="832"/>
      <c r="AC560" s="832"/>
      <c r="AD560" s="844"/>
      <c r="AE560" s="843"/>
      <c r="AF560" s="843"/>
      <c r="AG560" s="844"/>
      <c r="AH560" s="844"/>
      <c r="AI560" s="843"/>
      <c r="AJ560" s="834"/>
      <c r="AK560" s="832"/>
      <c r="AL560" s="832"/>
      <c r="AM560" s="832"/>
      <c r="AN560" s="832"/>
      <c r="AO560" s="832"/>
      <c r="AP560" s="832"/>
      <c r="AQ560" s="832"/>
      <c r="AR560" s="832"/>
      <c r="AS560" s="832"/>
      <c r="AT560" s="832"/>
      <c r="AU560" s="832"/>
      <c r="AV560" s="832"/>
      <c r="AW560" s="832"/>
      <c r="AX560" s="832"/>
      <c r="AY560" s="832"/>
      <c r="AZ560" s="832"/>
      <c r="BA560" s="832"/>
      <c r="BB560" s="832"/>
      <c r="BC560" s="832"/>
      <c r="BD560" s="832"/>
      <c r="BE560" s="832"/>
      <c r="BF560" s="832"/>
      <c r="BG560" s="832"/>
    </row>
    <row r="561" ht="15.75" customHeight="1">
      <c r="A561" s="832"/>
      <c r="B561" s="833"/>
      <c r="C561" s="833"/>
      <c r="D561" s="834"/>
      <c r="E561" s="835"/>
      <c r="F561" s="836"/>
      <c r="G561" s="837"/>
      <c r="H561" s="838"/>
      <c r="I561" s="836"/>
      <c r="J561" s="839"/>
      <c r="K561" s="840"/>
      <c r="L561" s="841"/>
      <c r="M561" s="841"/>
      <c r="N561" s="842"/>
      <c r="O561" s="832"/>
      <c r="P561" s="843"/>
      <c r="Q561" s="832"/>
      <c r="R561" s="843"/>
      <c r="S561" s="843"/>
      <c r="T561" s="843"/>
      <c r="U561" s="832"/>
      <c r="V561" s="843"/>
      <c r="W561" s="832"/>
      <c r="X561" s="832"/>
      <c r="Y561" s="832"/>
      <c r="Z561" s="832"/>
      <c r="AA561" s="832"/>
      <c r="AB561" s="832"/>
      <c r="AC561" s="832"/>
      <c r="AD561" s="844"/>
      <c r="AE561" s="843"/>
      <c r="AF561" s="843"/>
      <c r="AG561" s="844"/>
      <c r="AH561" s="844"/>
      <c r="AI561" s="843"/>
      <c r="AJ561" s="834"/>
      <c r="AK561" s="832"/>
      <c r="AL561" s="832"/>
      <c r="AM561" s="832"/>
      <c r="AN561" s="832"/>
      <c r="AO561" s="832"/>
      <c r="AP561" s="832"/>
      <c r="AQ561" s="832"/>
      <c r="AR561" s="832"/>
      <c r="AS561" s="832"/>
      <c r="AT561" s="832"/>
      <c r="AU561" s="832"/>
      <c r="AV561" s="832"/>
      <c r="AW561" s="832"/>
      <c r="AX561" s="832"/>
      <c r="AY561" s="832"/>
      <c r="AZ561" s="832"/>
      <c r="BA561" s="832"/>
      <c r="BB561" s="832"/>
      <c r="BC561" s="832"/>
      <c r="BD561" s="832"/>
      <c r="BE561" s="832"/>
      <c r="BF561" s="832"/>
      <c r="BG561" s="832"/>
    </row>
    <row r="562" ht="15.75" customHeight="1">
      <c r="A562" s="832"/>
      <c r="B562" s="833"/>
      <c r="C562" s="833"/>
      <c r="D562" s="834"/>
      <c r="E562" s="835"/>
      <c r="F562" s="836"/>
      <c r="G562" s="837"/>
      <c r="H562" s="838"/>
      <c r="I562" s="836"/>
      <c r="J562" s="839"/>
      <c r="K562" s="840"/>
      <c r="L562" s="841"/>
      <c r="M562" s="841"/>
      <c r="N562" s="842"/>
      <c r="O562" s="832"/>
      <c r="P562" s="843"/>
      <c r="Q562" s="832"/>
      <c r="R562" s="843"/>
      <c r="S562" s="843"/>
      <c r="T562" s="843"/>
      <c r="U562" s="832"/>
      <c r="V562" s="843"/>
      <c r="W562" s="832"/>
      <c r="X562" s="832"/>
      <c r="Y562" s="832"/>
      <c r="Z562" s="832"/>
      <c r="AA562" s="832"/>
      <c r="AB562" s="832"/>
      <c r="AC562" s="832"/>
      <c r="AD562" s="844"/>
      <c r="AE562" s="843"/>
      <c r="AF562" s="843"/>
      <c r="AG562" s="844"/>
      <c r="AH562" s="844"/>
      <c r="AI562" s="843"/>
      <c r="AJ562" s="834"/>
      <c r="AK562" s="832"/>
      <c r="AL562" s="832"/>
      <c r="AM562" s="832"/>
      <c r="AN562" s="832"/>
      <c r="AO562" s="832"/>
      <c r="AP562" s="832"/>
      <c r="AQ562" s="832"/>
      <c r="AR562" s="832"/>
      <c r="AS562" s="832"/>
      <c r="AT562" s="832"/>
      <c r="AU562" s="832"/>
      <c r="AV562" s="832"/>
      <c r="AW562" s="832"/>
      <c r="AX562" s="832"/>
      <c r="AY562" s="832"/>
      <c r="AZ562" s="832"/>
      <c r="BA562" s="832"/>
      <c r="BB562" s="832"/>
      <c r="BC562" s="832"/>
      <c r="BD562" s="832"/>
      <c r="BE562" s="832"/>
      <c r="BF562" s="832"/>
      <c r="BG562" s="832"/>
    </row>
    <row r="563" ht="15.75" customHeight="1">
      <c r="A563" s="832"/>
      <c r="B563" s="833"/>
      <c r="C563" s="833"/>
      <c r="D563" s="834"/>
      <c r="E563" s="835"/>
      <c r="F563" s="836"/>
      <c r="G563" s="837"/>
      <c r="H563" s="838"/>
      <c r="I563" s="836"/>
      <c r="J563" s="839"/>
      <c r="K563" s="840"/>
      <c r="L563" s="841"/>
      <c r="M563" s="841"/>
      <c r="N563" s="842"/>
      <c r="O563" s="832"/>
      <c r="P563" s="843"/>
      <c r="Q563" s="832"/>
      <c r="R563" s="843"/>
      <c r="S563" s="843"/>
      <c r="T563" s="843"/>
      <c r="U563" s="832"/>
      <c r="V563" s="843"/>
      <c r="W563" s="832"/>
      <c r="X563" s="832"/>
      <c r="Y563" s="832"/>
      <c r="Z563" s="832"/>
      <c r="AA563" s="832"/>
      <c r="AB563" s="832"/>
      <c r="AC563" s="832"/>
      <c r="AD563" s="844"/>
      <c r="AE563" s="843"/>
      <c r="AF563" s="843"/>
      <c r="AG563" s="844"/>
      <c r="AH563" s="844"/>
      <c r="AI563" s="843"/>
      <c r="AJ563" s="834"/>
      <c r="AK563" s="832"/>
      <c r="AL563" s="832"/>
      <c r="AM563" s="832"/>
      <c r="AN563" s="832"/>
      <c r="AO563" s="832"/>
      <c r="AP563" s="832"/>
      <c r="AQ563" s="832"/>
      <c r="AR563" s="832"/>
      <c r="AS563" s="832"/>
      <c r="AT563" s="832"/>
      <c r="AU563" s="832"/>
      <c r="AV563" s="832"/>
      <c r="AW563" s="832"/>
      <c r="AX563" s="832"/>
      <c r="AY563" s="832"/>
      <c r="AZ563" s="832"/>
      <c r="BA563" s="832"/>
      <c r="BB563" s="832"/>
      <c r="BC563" s="832"/>
      <c r="BD563" s="832"/>
      <c r="BE563" s="832"/>
      <c r="BF563" s="832"/>
      <c r="BG563" s="832"/>
    </row>
    <row r="564" ht="15.75" customHeight="1">
      <c r="A564" s="832"/>
      <c r="B564" s="833"/>
      <c r="C564" s="833"/>
      <c r="D564" s="834"/>
      <c r="E564" s="835"/>
      <c r="F564" s="836"/>
      <c r="G564" s="837"/>
      <c r="H564" s="838"/>
      <c r="I564" s="836"/>
      <c r="J564" s="839"/>
      <c r="K564" s="840"/>
      <c r="L564" s="841"/>
      <c r="M564" s="841"/>
      <c r="N564" s="842"/>
      <c r="O564" s="832"/>
      <c r="P564" s="843"/>
      <c r="Q564" s="832"/>
      <c r="R564" s="843"/>
      <c r="S564" s="843"/>
      <c r="T564" s="843"/>
      <c r="U564" s="832"/>
      <c r="V564" s="843"/>
      <c r="W564" s="832"/>
      <c r="X564" s="832"/>
      <c r="Y564" s="832"/>
      <c r="Z564" s="832"/>
      <c r="AA564" s="832"/>
      <c r="AB564" s="832"/>
      <c r="AC564" s="832"/>
      <c r="AD564" s="844"/>
      <c r="AE564" s="843"/>
      <c r="AF564" s="843"/>
      <c r="AG564" s="844"/>
      <c r="AH564" s="844"/>
      <c r="AI564" s="843"/>
      <c r="AJ564" s="834"/>
      <c r="AK564" s="832"/>
      <c r="AL564" s="832"/>
      <c r="AM564" s="832"/>
      <c r="AN564" s="832"/>
      <c r="AO564" s="832"/>
      <c r="AP564" s="832"/>
      <c r="AQ564" s="832"/>
      <c r="AR564" s="832"/>
      <c r="AS564" s="832"/>
      <c r="AT564" s="832"/>
      <c r="AU564" s="832"/>
      <c r="AV564" s="832"/>
      <c r="AW564" s="832"/>
      <c r="AX564" s="832"/>
      <c r="AY564" s="832"/>
      <c r="AZ564" s="832"/>
      <c r="BA564" s="832"/>
      <c r="BB564" s="832"/>
      <c r="BC564" s="832"/>
      <c r="BD564" s="832"/>
      <c r="BE564" s="832"/>
      <c r="BF564" s="832"/>
      <c r="BG564" s="832"/>
    </row>
    <row r="565" ht="15.75" customHeight="1">
      <c r="A565" s="832"/>
      <c r="B565" s="833"/>
      <c r="C565" s="833"/>
      <c r="D565" s="834"/>
      <c r="E565" s="835"/>
      <c r="F565" s="836"/>
      <c r="G565" s="837"/>
      <c r="H565" s="838"/>
      <c r="I565" s="836"/>
      <c r="J565" s="839"/>
      <c r="K565" s="840"/>
      <c r="L565" s="841"/>
      <c r="M565" s="841"/>
      <c r="N565" s="842"/>
      <c r="O565" s="832"/>
      <c r="P565" s="843"/>
      <c r="Q565" s="832"/>
      <c r="R565" s="843"/>
      <c r="S565" s="843"/>
      <c r="T565" s="843"/>
      <c r="U565" s="832"/>
      <c r="V565" s="843"/>
      <c r="W565" s="832"/>
      <c r="X565" s="832"/>
      <c r="Y565" s="832"/>
      <c r="Z565" s="832"/>
      <c r="AA565" s="832"/>
      <c r="AB565" s="832"/>
      <c r="AC565" s="832"/>
      <c r="AD565" s="844"/>
      <c r="AE565" s="843"/>
      <c r="AF565" s="843"/>
      <c r="AG565" s="844"/>
      <c r="AH565" s="844"/>
      <c r="AI565" s="843"/>
      <c r="AJ565" s="834"/>
      <c r="AK565" s="832"/>
      <c r="AL565" s="832"/>
      <c r="AM565" s="832"/>
      <c r="AN565" s="832"/>
      <c r="AO565" s="832"/>
      <c r="AP565" s="832"/>
      <c r="AQ565" s="832"/>
      <c r="AR565" s="832"/>
      <c r="AS565" s="832"/>
      <c r="AT565" s="832"/>
      <c r="AU565" s="832"/>
      <c r="AV565" s="832"/>
      <c r="AW565" s="832"/>
      <c r="AX565" s="832"/>
      <c r="AY565" s="832"/>
      <c r="AZ565" s="832"/>
      <c r="BA565" s="832"/>
      <c r="BB565" s="832"/>
      <c r="BC565" s="832"/>
      <c r="BD565" s="832"/>
      <c r="BE565" s="832"/>
      <c r="BF565" s="832"/>
      <c r="BG565" s="832"/>
    </row>
    <row r="566" ht="15.75" customHeight="1">
      <c r="A566" s="832"/>
      <c r="B566" s="833"/>
      <c r="C566" s="833"/>
      <c r="D566" s="834"/>
      <c r="E566" s="835"/>
      <c r="F566" s="836"/>
      <c r="G566" s="837"/>
      <c r="H566" s="838"/>
      <c r="I566" s="836"/>
      <c r="J566" s="839"/>
      <c r="K566" s="840"/>
      <c r="L566" s="841"/>
      <c r="M566" s="841"/>
      <c r="N566" s="842"/>
      <c r="O566" s="832"/>
      <c r="P566" s="843"/>
      <c r="Q566" s="832"/>
      <c r="R566" s="843"/>
      <c r="S566" s="843"/>
      <c r="T566" s="843"/>
      <c r="U566" s="832"/>
      <c r="V566" s="843"/>
      <c r="W566" s="832"/>
      <c r="X566" s="832"/>
      <c r="Y566" s="832"/>
      <c r="Z566" s="832"/>
      <c r="AA566" s="832"/>
      <c r="AB566" s="832"/>
      <c r="AC566" s="832"/>
      <c r="AD566" s="844"/>
      <c r="AE566" s="843"/>
      <c r="AF566" s="843"/>
      <c r="AG566" s="844"/>
      <c r="AH566" s="844"/>
      <c r="AI566" s="843"/>
      <c r="AJ566" s="834"/>
      <c r="AK566" s="832"/>
      <c r="AL566" s="832"/>
      <c r="AM566" s="832"/>
      <c r="AN566" s="832"/>
      <c r="AO566" s="832"/>
      <c r="AP566" s="832"/>
      <c r="AQ566" s="832"/>
      <c r="AR566" s="832"/>
      <c r="AS566" s="832"/>
      <c r="AT566" s="832"/>
      <c r="AU566" s="832"/>
      <c r="AV566" s="832"/>
      <c r="AW566" s="832"/>
      <c r="AX566" s="832"/>
      <c r="AY566" s="832"/>
      <c r="AZ566" s="832"/>
      <c r="BA566" s="832"/>
      <c r="BB566" s="832"/>
      <c r="BC566" s="832"/>
      <c r="BD566" s="832"/>
      <c r="BE566" s="832"/>
      <c r="BF566" s="832"/>
      <c r="BG566" s="832"/>
    </row>
    <row r="567" ht="15.75" customHeight="1">
      <c r="A567" s="832"/>
      <c r="B567" s="833"/>
      <c r="C567" s="833"/>
      <c r="D567" s="834"/>
      <c r="E567" s="835"/>
      <c r="F567" s="836"/>
      <c r="G567" s="837"/>
      <c r="H567" s="838"/>
      <c r="I567" s="836"/>
      <c r="J567" s="839"/>
      <c r="K567" s="840"/>
      <c r="L567" s="841"/>
      <c r="M567" s="841"/>
      <c r="N567" s="842"/>
      <c r="O567" s="832"/>
      <c r="P567" s="843"/>
      <c r="Q567" s="832"/>
      <c r="R567" s="843"/>
      <c r="S567" s="843"/>
      <c r="T567" s="843"/>
      <c r="U567" s="832"/>
      <c r="V567" s="843"/>
      <c r="W567" s="832"/>
      <c r="X567" s="832"/>
      <c r="Y567" s="832"/>
      <c r="Z567" s="832"/>
      <c r="AA567" s="832"/>
      <c r="AB567" s="832"/>
      <c r="AC567" s="832"/>
      <c r="AD567" s="844"/>
      <c r="AE567" s="843"/>
      <c r="AF567" s="843"/>
      <c r="AG567" s="844"/>
      <c r="AH567" s="844"/>
      <c r="AI567" s="843"/>
      <c r="AJ567" s="834"/>
      <c r="AK567" s="832"/>
      <c r="AL567" s="832"/>
      <c r="AM567" s="832"/>
      <c r="AN567" s="832"/>
      <c r="AO567" s="832"/>
      <c r="AP567" s="832"/>
      <c r="AQ567" s="832"/>
      <c r="AR567" s="832"/>
      <c r="AS567" s="832"/>
      <c r="AT567" s="832"/>
      <c r="AU567" s="832"/>
      <c r="AV567" s="832"/>
      <c r="AW567" s="832"/>
      <c r="AX567" s="832"/>
      <c r="AY567" s="832"/>
      <c r="AZ567" s="832"/>
      <c r="BA567" s="832"/>
      <c r="BB567" s="832"/>
      <c r="BC567" s="832"/>
      <c r="BD567" s="832"/>
      <c r="BE567" s="832"/>
      <c r="BF567" s="832"/>
      <c r="BG567" s="832"/>
    </row>
    <row r="568" ht="15.75" customHeight="1">
      <c r="A568" s="832"/>
      <c r="B568" s="833"/>
      <c r="C568" s="833"/>
      <c r="D568" s="834"/>
      <c r="E568" s="835"/>
      <c r="F568" s="836"/>
      <c r="G568" s="837"/>
      <c r="H568" s="838"/>
      <c r="I568" s="836"/>
      <c r="J568" s="839"/>
      <c r="K568" s="840"/>
      <c r="L568" s="841"/>
      <c r="M568" s="841"/>
      <c r="N568" s="842"/>
      <c r="O568" s="832"/>
      <c r="P568" s="843"/>
      <c r="Q568" s="832"/>
      <c r="R568" s="843"/>
      <c r="S568" s="843"/>
      <c r="T568" s="843"/>
      <c r="U568" s="832"/>
      <c r="V568" s="843"/>
      <c r="W568" s="832"/>
      <c r="X568" s="832"/>
      <c r="Y568" s="832"/>
      <c r="Z568" s="832"/>
      <c r="AA568" s="832"/>
      <c r="AB568" s="832"/>
      <c r="AC568" s="832"/>
      <c r="AD568" s="844"/>
      <c r="AE568" s="843"/>
      <c r="AF568" s="843"/>
      <c r="AG568" s="844"/>
      <c r="AH568" s="844"/>
      <c r="AI568" s="843"/>
      <c r="AJ568" s="834"/>
      <c r="AK568" s="832"/>
      <c r="AL568" s="832"/>
      <c r="AM568" s="832"/>
      <c r="AN568" s="832"/>
      <c r="AO568" s="832"/>
      <c r="AP568" s="832"/>
      <c r="AQ568" s="832"/>
      <c r="AR568" s="832"/>
      <c r="AS568" s="832"/>
      <c r="AT568" s="832"/>
      <c r="AU568" s="832"/>
      <c r="AV568" s="832"/>
      <c r="AW568" s="832"/>
      <c r="AX568" s="832"/>
      <c r="AY568" s="832"/>
      <c r="AZ568" s="832"/>
      <c r="BA568" s="832"/>
      <c r="BB568" s="832"/>
      <c r="BC568" s="832"/>
      <c r="BD568" s="832"/>
      <c r="BE568" s="832"/>
      <c r="BF568" s="832"/>
      <c r="BG568" s="832"/>
    </row>
    <row r="569" ht="15.75" customHeight="1">
      <c r="A569" s="832"/>
      <c r="B569" s="833"/>
      <c r="C569" s="833"/>
      <c r="D569" s="834"/>
      <c r="E569" s="835"/>
      <c r="F569" s="836"/>
      <c r="G569" s="837"/>
      <c r="H569" s="838"/>
      <c r="I569" s="836"/>
      <c r="J569" s="839"/>
      <c r="K569" s="840"/>
      <c r="L569" s="841"/>
      <c r="M569" s="841"/>
      <c r="N569" s="842"/>
      <c r="O569" s="832"/>
      <c r="P569" s="843"/>
      <c r="Q569" s="832"/>
      <c r="R569" s="843"/>
      <c r="S569" s="843"/>
      <c r="T569" s="843"/>
      <c r="U569" s="832"/>
      <c r="V569" s="843"/>
      <c r="W569" s="832"/>
      <c r="X569" s="832"/>
      <c r="Y569" s="832"/>
      <c r="Z569" s="832"/>
      <c r="AA569" s="832"/>
      <c r="AB569" s="832"/>
      <c r="AC569" s="832"/>
      <c r="AD569" s="844"/>
      <c r="AE569" s="843"/>
      <c r="AF569" s="843"/>
      <c r="AG569" s="844"/>
      <c r="AH569" s="844"/>
      <c r="AI569" s="843"/>
      <c r="AJ569" s="834"/>
      <c r="AK569" s="832"/>
      <c r="AL569" s="832"/>
      <c r="AM569" s="832"/>
      <c r="AN569" s="832"/>
      <c r="AO569" s="832"/>
      <c r="AP569" s="832"/>
      <c r="AQ569" s="832"/>
      <c r="AR569" s="832"/>
      <c r="AS569" s="832"/>
      <c r="AT569" s="832"/>
      <c r="AU569" s="832"/>
      <c r="AV569" s="832"/>
      <c r="AW569" s="832"/>
      <c r="AX569" s="832"/>
      <c r="AY569" s="832"/>
      <c r="AZ569" s="832"/>
      <c r="BA569" s="832"/>
      <c r="BB569" s="832"/>
      <c r="BC569" s="832"/>
      <c r="BD569" s="832"/>
      <c r="BE569" s="832"/>
      <c r="BF569" s="832"/>
      <c r="BG569" s="832"/>
    </row>
    <row r="570" ht="15.75" customHeight="1">
      <c r="A570" s="832"/>
      <c r="B570" s="833"/>
      <c r="C570" s="833"/>
      <c r="D570" s="834"/>
      <c r="E570" s="835"/>
      <c r="F570" s="836"/>
      <c r="G570" s="837"/>
      <c r="H570" s="838"/>
      <c r="I570" s="836"/>
      <c r="J570" s="839"/>
      <c r="K570" s="840"/>
      <c r="L570" s="841"/>
      <c r="M570" s="841"/>
      <c r="N570" s="842"/>
      <c r="O570" s="832"/>
      <c r="P570" s="843"/>
      <c r="Q570" s="832"/>
      <c r="R570" s="843"/>
      <c r="S570" s="843"/>
      <c r="T570" s="843"/>
      <c r="U570" s="832"/>
      <c r="V570" s="843"/>
      <c r="W570" s="832"/>
      <c r="X570" s="832"/>
      <c r="Y570" s="832"/>
      <c r="Z570" s="832"/>
      <c r="AA570" s="832"/>
      <c r="AB570" s="832"/>
      <c r="AC570" s="832"/>
      <c r="AD570" s="844"/>
      <c r="AE570" s="843"/>
      <c r="AF570" s="843"/>
      <c r="AG570" s="844"/>
      <c r="AH570" s="844"/>
      <c r="AI570" s="843"/>
      <c r="AJ570" s="834"/>
      <c r="AK570" s="832"/>
      <c r="AL570" s="832"/>
      <c r="AM570" s="832"/>
      <c r="AN570" s="832"/>
      <c r="AO570" s="832"/>
      <c r="AP570" s="832"/>
      <c r="AQ570" s="832"/>
      <c r="AR570" s="832"/>
      <c r="AS570" s="832"/>
      <c r="AT570" s="832"/>
      <c r="AU570" s="832"/>
      <c r="AV570" s="832"/>
      <c r="AW570" s="832"/>
      <c r="AX570" s="832"/>
      <c r="AY570" s="832"/>
      <c r="AZ570" s="832"/>
      <c r="BA570" s="832"/>
      <c r="BB570" s="832"/>
      <c r="BC570" s="832"/>
      <c r="BD570" s="832"/>
      <c r="BE570" s="832"/>
      <c r="BF570" s="832"/>
      <c r="BG570" s="832"/>
    </row>
    <row r="571" ht="15.75" customHeight="1">
      <c r="A571" s="832"/>
      <c r="B571" s="833"/>
      <c r="C571" s="833"/>
      <c r="D571" s="834"/>
      <c r="E571" s="835"/>
      <c r="F571" s="836"/>
      <c r="G571" s="837"/>
      <c r="H571" s="838"/>
      <c r="I571" s="836"/>
      <c r="J571" s="839"/>
      <c r="K571" s="840"/>
      <c r="L571" s="841"/>
      <c r="M571" s="841"/>
      <c r="N571" s="842"/>
      <c r="O571" s="832"/>
      <c r="P571" s="843"/>
      <c r="Q571" s="832"/>
      <c r="R571" s="843"/>
      <c r="S571" s="843"/>
      <c r="T571" s="843"/>
      <c r="U571" s="832"/>
      <c r="V571" s="843"/>
      <c r="W571" s="832"/>
      <c r="X571" s="832"/>
      <c r="Y571" s="832"/>
      <c r="Z571" s="832"/>
      <c r="AA571" s="832"/>
      <c r="AB571" s="832"/>
      <c r="AC571" s="832"/>
      <c r="AD571" s="844"/>
      <c r="AE571" s="843"/>
      <c r="AF571" s="843"/>
      <c r="AG571" s="844"/>
      <c r="AH571" s="844"/>
      <c r="AI571" s="843"/>
      <c r="AJ571" s="834"/>
      <c r="AK571" s="832"/>
      <c r="AL571" s="832"/>
      <c r="AM571" s="832"/>
      <c r="AN571" s="832"/>
      <c r="AO571" s="832"/>
      <c r="AP571" s="832"/>
      <c r="AQ571" s="832"/>
      <c r="AR571" s="832"/>
      <c r="AS571" s="832"/>
      <c r="AT571" s="832"/>
      <c r="AU571" s="832"/>
      <c r="AV571" s="832"/>
      <c r="AW571" s="832"/>
      <c r="AX571" s="832"/>
      <c r="AY571" s="832"/>
      <c r="AZ571" s="832"/>
      <c r="BA571" s="832"/>
      <c r="BB571" s="832"/>
      <c r="BC571" s="832"/>
      <c r="BD571" s="832"/>
      <c r="BE571" s="832"/>
      <c r="BF571" s="832"/>
      <c r="BG571" s="832"/>
    </row>
    <row r="572" ht="15.75" customHeight="1">
      <c r="A572" s="832"/>
      <c r="B572" s="833"/>
      <c r="C572" s="833"/>
      <c r="D572" s="834"/>
      <c r="E572" s="835"/>
      <c r="F572" s="836"/>
      <c r="G572" s="837"/>
      <c r="H572" s="838"/>
      <c r="I572" s="836"/>
      <c r="J572" s="839"/>
      <c r="K572" s="840"/>
      <c r="L572" s="841"/>
      <c r="M572" s="841"/>
      <c r="N572" s="842"/>
      <c r="O572" s="832"/>
      <c r="P572" s="843"/>
      <c r="Q572" s="832"/>
      <c r="R572" s="843"/>
      <c r="S572" s="843"/>
      <c r="T572" s="843"/>
      <c r="U572" s="832"/>
      <c r="V572" s="843"/>
      <c r="W572" s="832"/>
      <c r="X572" s="832"/>
      <c r="Y572" s="832"/>
      <c r="Z572" s="832"/>
      <c r="AA572" s="832"/>
      <c r="AB572" s="832"/>
      <c r="AC572" s="832"/>
      <c r="AD572" s="844"/>
      <c r="AE572" s="843"/>
      <c r="AF572" s="843"/>
      <c r="AG572" s="844"/>
      <c r="AH572" s="844"/>
      <c r="AI572" s="843"/>
      <c r="AJ572" s="834"/>
      <c r="AK572" s="832"/>
      <c r="AL572" s="832"/>
      <c r="AM572" s="832"/>
      <c r="AN572" s="832"/>
      <c r="AO572" s="832"/>
      <c r="AP572" s="832"/>
      <c r="AQ572" s="832"/>
      <c r="AR572" s="832"/>
      <c r="AS572" s="832"/>
      <c r="AT572" s="832"/>
      <c r="AU572" s="832"/>
      <c r="AV572" s="832"/>
      <c r="AW572" s="832"/>
      <c r="AX572" s="832"/>
      <c r="AY572" s="832"/>
      <c r="AZ572" s="832"/>
      <c r="BA572" s="832"/>
      <c r="BB572" s="832"/>
      <c r="BC572" s="832"/>
      <c r="BD572" s="832"/>
      <c r="BE572" s="832"/>
      <c r="BF572" s="832"/>
      <c r="BG572" s="832"/>
    </row>
    <row r="573" ht="15.75" customHeight="1">
      <c r="A573" s="832"/>
      <c r="B573" s="833"/>
      <c r="C573" s="833"/>
      <c r="D573" s="834"/>
      <c r="E573" s="835"/>
      <c r="F573" s="836"/>
      <c r="G573" s="837"/>
      <c r="H573" s="838"/>
      <c r="I573" s="836"/>
      <c r="J573" s="839"/>
      <c r="K573" s="840"/>
      <c r="L573" s="841"/>
      <c r="M573" s="841"/>
      <c r="N573" s="842"/>
      <c r="O573" s="832"/>
      <c r="P573" s="843"/>
      <c r="Q573" s="832"/>
      <c r="R573" s="843"/>
      <c r="S573" s="843"/>
      <c r="T573" s="843"/>
      <c r="U573" s="832"/>
      <c r="V573" s="843"/>
      <c r="W573" s="832"/>
      <c r="X573" s="832"/>
      <c r="Y573" s="832"/>
      <c r="Z573" s="832"/>
      <c r="AA573" s="832"/>
      <c r="AB573" s="832"/>
      <c r="AC573" s="832"/>
      <c r="AD573" s="844"/>
      <c r="AE573" s="843"/>
      <c r="AF573" s="843"/>
      <c r="AG573" s="844"/>
      <c r="AH573" s="844"/>
      <c r="AI573" s="843"/>
      <c r="AJ573" s="834"/>
      <c r="AK573" s="832"/>
      <c r="AL573" s="832"/>
      <c r="AM573" s="832"/>
      <c r="AN573" s="832"/>
      <c r="AO573" s="832"/>
      <c r="AP573" s="832"/>
      <c r="AQ573" s="832"/>
      <c r="AR573" s="832"/>
      <c r="AS573" s="832"/>
      <c r="AT573" s="832"/>
      <c r="AU573" s="832"/>
      <c r="AV573" s="832"/>
      <c r="AW573" s="832"/>
      <c r="AX573" s="832"/>
      <c r="AY573" s="832"/>
      <c r="AZ573" s="832"/>
      <c r="BA573" s="832"/>
      <c r="BB573" s="832"/>
      <c r="BC573" s="832"/>
      <c r="BD573" s="832"/>
      <c r="BE573" s="832"/>
      <c r="BF573" s="832"/>
      <c r="BG573" s="832"/>
    </row>
    <row r="574" ht="15.75" customHeight="1">
      <c r="A574" s="832"/>
      <c r="B574" s="833"/>
      <c r="C574" s="833"/>
      <c r="D574" s="834"/>
      <c r="E574" s="835"/>
      <c r="F574" s="836"/>
      <c r="G574" s="837"/>
      <c r="H574" s="838"/>
      <c r="I574" s="836"/>
      <c r="J574" s="839"/>
      <c r="K574" s="840"/>
      <c r="L574" s="841"/>
      <c r="M574" s="841"/>
      <c r="N574" s="842"/>
      <c r="O574" s="832"/>
      <c r="P574" s="843"/>
      <c r="Q574" s="832"/>
      <c r="R574" s="843"/>
      <c r="S574" s="843"/>
      <c r="T574" s="843"/>
      <c r="U574" s="832"/>
      <c r="V574" s="843"/>
      <c r="W574" s="832"/>
      <c r="X574" s="832"/>
      <c r="Y574" s="832"/>
      <c r="Z574" s="832"/>
      <c r="AA574" s="832"/>
      <c r="AB574" s="832"/>
      <c r="AC574" s="832"/>
      <c r="AD574" s="844"/>
      <c r="AE574" s="843"/>
      <c r="AF574" s="843"/>
      <c r="AG574" s="844"/>
      <c r="AH574" s="844"/>
      <c r="AI574" s="843"/>
      <c r="AJ574" s="834"/>
      <c r="AK574" s="832"/>
      <c r="AL574" s="832"/>
      <c r="AM574" s="832"/>
      <c r="AN574" s="832"/>
      <c r="AO574" s="832"/>
      <c r="AP574" s="832"/>
      <c r="AQ574" s="832"/>
      <c r="AR574" s="832"/>
      <c r="AS574" s="832"/>
      <c r="AT574" s="832"/>
      <c r="AU574" s="832"/>
      <c r="AV574" s="832"/>
      <c r="AW574" s="832"/>
      <c r="AX574" s="832"/>
      <c r="AY574" s="832"/>
      <c r="AZ574" s="832"/>
      <c r="BA574" s="832"/>
      <c r="BB574" s="832"/>
      <c r="BC574" s="832"/>
      <c r="BD574" s="832"/>
      <c r="BE574" s="832"/>
      <c r="BF574" s="832"/>
      <c r="BG574" s="832"/>
    </row>
    <row r="575" ht="15.75" customHeight="1">
      <c r="A575" s="832"/>
      <c r="B575" s="833"/>
      <c r="C575" s="833"/>
      <c r="D575" s="834"/>
      <c r="E575" s="835"/>
      <c r="F575" s="836"/>
      <c r="G575" s="837"/>
      <c r="H575" s="838"/>
      <c r="I575" s="836"/>
      <c r="J575" s="839"/>
      <c r="K575" s="840"/>
      <c r="L575" s="841"/>
      <c r="M575" s="841"/>
      <c r="N575" s="842"/>
      <c r="O575" s="832"/>
      <c r="P575" s="843"/>
      <c r="Q575" s="832"/>
      <c r="R575" s="843"/>
      <c r="S575" s="843"/>
      <c r="T575" s="843"/>
      <c r="U575" s="832"/>
      <c r="V575" s="843"/>
      <c r="W575" s="832"/>
      <c r="X575" s="832"/>
      <c r="Y575" s="832"/>
      <c r="Z575" s="832"/>
      <c r="AA575" s="832"/>
      <c r="AB575" s="832"/>
      <c r="AC575" s="832"/>
      <c r="AD575" s="844"/>
      <c r="AE575" s="843"/>
      <c r="AF575" s="843"/>
      <c r="AG575" s="844"/>
      <c r="AH575" s="844"/>
      <c r="AI575" s="843"/>
      <c r="AJ575" s="834"/>
      <c r="AK575" s="832"/>
      <c r="AL575" s="832"/>
      <c r="AM575" s="832"/>
      <c r="AN575" s="832"/>
      <c r="AO575" s="832"/>
      <c r="AP575" s="832"/>
      <c r="AQ575" s="832"/>
      <c r="AR575" s="832"/>
      <c r="AS575" s="832"/>
      <c r="AT575" s="832"/>
      <c r="AU575" s="832"/>
      <c r="AV575" s="832"/>
      <c r="AW575" s="832"/>
      <c r="AX575" s="832"/>
      <c r="AY575" s="832"/>
      <c r="AZ575" s="832"/>
      <c r="BA575" s="832"/>
      <c r="BB575" s="832"/>
      <c r="BC575" s="832"/>
      <c r="BD575" s="832"/>
      <c r="BE575" s="832"/>
      <c r="BF575" s="832"/>
      <c r="BG575" s="832"/>
    </row>
    <row r="576" ht="15.75" customHeight="1">
      <c r="A576" s="832"/>
      <c r="B576" s="833"/>
      <c r="C576" s="833"/>
      <c r="D576" s="834"/>
      <c r="E576" s="835"/>
      <c r="F576" s="836"/>
      <c r="G576" s="837"/>
      <c r="H576" s="838"/>
      <c r="I576" s="836"/>
      <c r="J576" s="839"/>
      <c r="K576" s="840"/>
      <c r="L576" s="841"/>
      <c r="M576" s="841"/>
      <c r="N576" s="842"/>
      <c r="O576" s="832"/>
      <c r="P576" s="843"/>
      <c r="Q576" s="832"/>
      <c r="R576" s="843"/>
      <c r="S576" s="843"/>
      <c r="T576" s="843"/>
      <c r="U576" s="832"/>
      <c r="V576" s="843"/>
      <c r="W576" s="832"/>
      <c r="X576" s="832"/>
      <c r="Y576" s="832"/>
      <c r="Z576" s="832"/>
      <c r="AA576" s="832"/>
      <c r="AB576" s="832"/>
      <c r="AC576" s="832"/>
      <c r="AD576" s="844"/>
      <c r="AE576" s="843"/>
      <c r="AF576" s="843"/>
      <c r="AG576" s="844"/>
      <c r="AH576" s="844"/>
      <c r="AI576" s="843"/>
      <c r="AJ576" s="834"/>
      <c r="AK576" s="832"/>
      <c r="AL576" s="832"/>
      <c r="AM576" s="832"/>
      <c r="AN576" s="832"/>
      <c r="AO576" s="832"/>
      <c r="AP576" s="832"/>
      <c r="AQ576" s="832"/>
      <c r="AR576" s="832"/>
      <c r="AS576" s="832"/>
      <c r="AT576" s="832"/>
      <c r="AU576" s="832"/>
      <c r="AV576" s="832"/>
      <c r="AW576" s="832"/>
      <c r="AX576" s="832"/>
      <c r="AY576" s="832"/>
      <c r="AZ576" s="832"/>
      <c r="BA576" s="832"/>
      <c r="BB576" s="832"/>
      <c r="BC576" s="832"/>
      <c r="BD576" s="832"/>
      <c r="BE576" s="832"/>
      <c r="BF576" s="832"/>
      <c r="BG576" s="832"/>
    </row>
    <row r="577" ht="15.75" customHeight="1">
      <c r="A577" s="832"/>
      <c r="B577" s="833"/>
      <c r="C577" s="833"/>
      <c r="D577" s="834"/>
      <c r="E577" s="835"/>
      <c r="F577" s="836"/>
      <c r="G577" s="837"/>
      <c r="H577" s="838"/>
      <c r="I577" s="836"/>
      <c r="J577" s="839"/>
      <c r="K577" s="840"/>
      <c r="L577" s="841"/>
      <c r="M577" s="841"/>
      <c r="N577" s="842"/>
      <c r="O577" s="832"/>
      <c r="P577" s="843"/>
      <c r="Q577" s="832"/>
      <c r="R577" s="843"/>
      <c r="S577" s="843"/>
      <c r="T577" s="843"/>
      <c r="U577" s="832"/>
      <c r="V577" s="843"/>
      <c r="W577" s="832"/>
      <c r="X577" s="832"/>
      <c r="Y577" s="832"/>
      <c r="Z577" s="832"/>
      <c r="AA577" s="832"/>
      <c r="AB577" s="832"/>
      <c r="AC577" s="832"/>
      <c r="AD577" s="844"/>
      <c r="AE577" s="843"/>
      <c r="AF577" s="843"/>
      <c r="AG577" s="844"/>
      <c r="AH577" s="844"/>
      <c r="AI577" s="843"/>
      <c r="AJ577" s="834"/>
      <c r="AK577" s="832"/>
      <c r="AL577" s="832"/>
      <c r="AM577" s="832"/>
      <c r="AN577" s="832"/>
      <c r="AO577" s="832"/>
      <c r="AP577" s="832"/>
      <c r="AQ577" s="832"/>
      <c r="AR577" s="832"/>
      <c r="AS577" s="832"/>
      <c r="AT577" s="832"/>
      <c r="AU577" s="832"/>
      <c r="AV577" s="832"/>
      <c r="AW577" s="832"/>
      <c r="AX577" s="832"/>
      <c r="AY577" s="832"/>
      <c r="AZ577" s="832"/>
      <c r="BA577" s="832"/>
      <c r="BB577" s="832"/>
      <c r="BC577" s="832"/>
      <c r="BD577" s="832"/>
      <c r="BE577" s="832"/>
      <c r="BF577" s="832"/>
      <c r="BG577" s="832"/>
    </row>
    <row r="578" ht="15.75" customHeight="1">
      <c r="A578" s="832"/>
      <c r="B578" s="833"/>
      <c r="C578" s="833"/>
      <c r="D578" s="834"/>
      <c r="E578" s="835"/>
      <c r="F578" s="836"/>
      <c r="G578" s="837"/>
      <c r="H578" s="838"/>
      <c r="I578" s="836"/>
      <c r="J578" s="839"/>
      <c r="K578" s="840"/>
      <c r="L578" s="841"/>
      <c r="M578" s="841"/>
      <c r="N578" s="842"/>
      <c r="O578" s="832"/>
      <c r="P578" s="843"/>
      <c r="Q578" s="832"/>
      <c r="R578" s="843"/>
      <c r="S578" s="843"/>
      <c r="T578" s="843"/>
      <c r="U578" s="832"/>
      <c r="V578" s="843"/>
      <c r="W578" s="832"/>
      <c r="X578" s="832"/>
      <c r="Y578" s="832"/>
      <c r="Z578" s="832"/>
      <c r="AA578" s="832"/>
      <c r="AB578" s="832"/>
      <c r="AC578" s="832"/>
      <c r="AD578" s="844"/>
      <c r="AE578" s="843"/>
      <c r="AF578" s="843"/>
      <c r="AG578" s="844"/>
      <c r="AH578" s="844"/>
      <c r="AI578" s="843"/>
      <c r="AJ578" s="834"/>
      <c r="AK578" s="832"/>
      <c r="AL578" s="832"/>
      <c r="AM578" s="832"/>
      <c r="AN578" s="832"/>
      <c r="AO578" s="832"/>
      <c r="AP578" s="832"/>
      <c r="AQ578" s="832"/>
      <c r="AR578" s="832"/>
      <c r="AS578" s="832"/>
      <c r="AT578" s="832"/>
      <c r="AU578" s="832"/>
      <c r="AV578" s="832"/>
      <c r="AW578" s="832"/>
      <c r="AX578" s="832"/>
      <c r="AY578" s="832"/>
      <c r="AZ578" s="832"/>
      <c r="BA578" s="832"/>
      <c r="BB578" s="832"/>
      <c r="BC578" s="832"/>
      <c r="BD578" s="832"/>
      <c r="BE578" s="832"/>
      <c r="BF578" s="832"/>
      <c r="BG578" s="832"/>
    </row>
    <row r="579" ht="15.75" customHeight="1">
      <c r="A579" s="832"/>
      <c r="B579" s="833"/>
      <c r="C579" s="833"/>
      <c r="D579" s="834"/>
      <c r="E579" s="835"/>
      <c r="F579" s="836"/>
      <c r="G579" s="837"/>
      <c r="H579" s="838"/>
      <c r="I579" s="836"/>
      <c r="J579" s="839"/>
      <c r="K579" s="840"/>
      <c r="L579" s="841"/>
      <c r="M579" s="841"/>
      <c r="N579" s="842"/>
      <c r="O579" s="832"/>
      <c r="P579" s="843"/>
      <c r="Q579" s="832"/>
      <c r="R579" s="843"/>
      <c r="S579" s="843"/>
      <c r="T579" s="843"/>
      <c r="U579" s="832"/>
      <c r="V579" s="843"/>
      <c r="W579" s="832"/>
      <c r="X579" s="832"/>
      <c r="Y579" s="832"/>
      <c r="Z579" s="832"/>
      <c r="AA579" s="832"/>
      <c r="AB579" s="832"/>
      <c r="AC579" s="832"/>
      <c r="AD579" s="844"/>
      <c r="AE579" s="843"/>
      <c r="AF579" s="843"/>
      <c r="AG579" s="844"/>
      <c r="AH579" s="844"/>
      <c r="AI579" s="843"/>
      <c r="AJ579" s="834"/>
      <c r="AK579" s="832"/>
      <c r="AL579" s="832"/>
      <c r="AM579" s="832"/>
      <c r="AN579" s="832"/>
      <c r="AO579" s="832"/>
      <c r="AP579" s="832"/>
      <c r="AQ579" s="832"/>
      <c r="AR579" s="832"/>
      <c r="AS579" s="832"/>
      <c r="AT579" s="832"/>
      <c r="AU579" s="832"/>
      <c r="AV579" s="832"/>
      <c r="AW579" s="832"/>
      <c r="AX579" s="832"/>
      <c r="AY579" s="832"/>
      <c r="AZ579" s="832"/>
      <c r="BA579" s="832"/>
      <c r="BB579" s="832"/>
      <c r="BC579" s="832"/>
      <c r="BD579" s="832"/>
      <c r="BE579" s="832"/>
      <c r="BF579" s="832"/>
      <c r="BG579" s="832"/>
    </row>
    <row r="580" ht="15.75" customHeight="1">
      <c r="A580" s="832"/>
      <c r="B580" s="833"/>
      <c r="C580" s="833"/>
      <c r="D580" s="834"/>
      <c r="E580" s="835"/>
      <c r="F580" s="836"/>
      <c r="G580" s="837"/>
      <c r="H580" s="838"/>
      <c r="I580" s="836"/>
      <c r="J580" s="839"/>
      <c r="K580" s="840"/>
      <c r="L580" s="841"/>
      <c r="M580" s="841"/>
      <c r="N580" s="842"/>
      <c r="O580" s="832"/>
      <c r="P580" s="843"/>
      <c r="Q580" s="832"/>
      <c r="R580" s="843"/>
      <c r="S580" s="843"/>
      <c r="T580" s="843"/>
      <c r="U580" s="832"/>
      <c r="V580" s="843"/>
      <c r="W580" s="832"/>
      <c r="X580" s="832"/>
      <c r="Y580" s="832"/>
      <c r="Z580" s="832"/>
      <c r="AA580" s="832"/>
      <c r="AB580" s="832"/>
      <c r="AC580" s="832"/>
      <c r="AD580" s="844"/>
      <c r="AE580" s="843"/>
      <c r="AF580" s="843"/>
      <c r="AG580" s="844"/>
      <c r="AH580" s="844"/>
      <c r="AI580" s="843"/>
      <c r="AJ580" s="834"/>
      <c r="AK580" s="832"/>
      <c r="AL580" s="832"/>
      <c r="AM580" s="832"/>
      <c r="AN580" s="832"/>
      <c r="AO580" s="832"/>
      <c r="AP580" s="832"/>
      <c r="AQ580" s="832"/>
      <c r="AR580" s="832"/>
      <c r="AS580" s="832"/>
      <c r="AT580" s="832"/>
      <c r="AU580" s="832"/>
      <c r="AV580" s="832"/>
      <c r="AW580" s="832"/>
      <c r="AX580" s="832"/>
      <c r="AY580" s="832"/>
      <c r="AZ580" s="832"/>
      <c r="BA580" s="832"/>
      <c r="BB580" s="832"/>
      <c r="BC580" s="832"/>
      <c r="BD580" s="832"/>
      <c r="BE580" s="832"/>
      <c r="BF580" s="832"/>
      <c r="BG580" s="832"/>
    </row>
    <row r="581" ht="15.75" customHeight="1">
      <c r="A581" s="832"/>
      <c r="B581" s="833"/>
      <c r="C581" s="833"/>
      <c r="D581" s="834"/>
      <c r="E581" s="835"/>
      <c r="F581" s="836"/>
      <c r="G581" s="837"/>
      <c r="H581" s="838"/>
      <c r="I581" s="836"/>
      <c r="J581" s="839"/>
      <c r="K581" s="840"/>
      <c r="L581" s="841"/>
      <c r="M581" s="841"/>
      <c r="N581" s="842"/>
      <c r="O581" s="832"/>
      <c r="P581" s="843"/>
      <c r="Q581" s="832"/>
      <c r="R581" s="843"/>
      <c r="S581" s="843"/>
      <c r="T581" s="843"/>
      <c r="U581" s="832"/>
      <c r="V581" s="843"/>
      <c r="W581" s="832"/>
      <c r="X581" s="832"/>
      <c r="Y581" s="832"/>
      <c r="Z581" s="832"/>
      <c r="AA581" s="832"/>
      <c r="AB581" s="832"/>
      <c r="AC581" s="832"/>
      <c r="AD581" s="844"/>
      <c r="AE581" s="843"/>
      <c r="AF581" s="843"/>
      <c r="AG581" s="844"/>
      <c r="AH581" s="844"/>
      <c r="AI581" s="843"/>
      <c r="AJ581" s="834"/>
      <c r="AK581" s="832"/>
      <c r="AL581" s="832"/>
      <c r="AM581" s="832"/>
      <c r="AN581" s="832"/>
      <c r="AO581" s="832"/>
      <c r="AP581" s="832"/>
      <c r="AQ581" s="832"/>
      <c r="AR581" s="832"/>
      <c r="AS581" s="832"/>
      <c r="AT581" s="832"/>
      <c r="AU581" s="832"/>
      <c r="AV581" s="832"/>
      <c r="AW581" s="832"/>
      <c r="AX581" s="832"/>
      <c r="AY581" s="832"/>
      <c r="AZ581" s="832"/>
      <c r="BA581" s="832"/>
      <c r="BB581" s="832"/>
      <c r="BC581" s="832"/>
      <c r="BD581" s="832"/>
      <c r="BE581" s="832"/>
      <c r="BF581" s="832"/>
      <c r="BG581" s="832"/>
    </row>
    <row r="582" ht="15.75" customHeight="1">
      <c r="A582" s="832"/>
      <c r="B582" s="833"/>
      <c r="C582" s="833"/>
      <c r="D582" s="834"/>
      <c r="E582" s="835"/>
      <c r="F582" s="836"/>
      <c r="G582" s="837"/>
      <c r="H582" s="838"/>
      <c r="I582" s="836"/>
      <c r="J582" s="839"/>
      <c r="K582" s="840"/>
      <c r="L582" s="841"/>
      <c r="M582" s="841"/>
      <c r="N582" s="842"/>
      <c r="O582" s="832"/>
      <c r="P582" s="843"/>
      <c r="Q582" s="832"/>
      <c r="R582" s="843"/>
      <c r="S582" s="843"/>
      <c r="T582" s="843"/>
      <c r="U582" s="832"/>
      <c r="V582" s="843"/>
      <c r="W582" s="832"/>
      <c r="X582" s="832"/>
      <c r="Y582" s="832"/>
      <c r="Z582" s="832"/>
      <c r="AA582" s="832"/>
      <c r="AB582" s="832"/>
      <c r="AC582" s="832"/>
      <c r="AD582" s="844"/>
      <c r="AE582" s="843"/>
      <c r="AF582" s="843"/>
      <c r="AG582" s="844"/>
      <c r="AH582" s="844"/>
      <c r="AI582" s="843"/>
      <c r="AJ582" s="834"/>
      <c r="AK582" s="832"/>
      <c r="AL582" s="832"/>
      <c r="AM582" s="832"/>
      <c r="AN582" s="832"/>
      <c r="AO582" s="832"/>
      <c r="AP582" s="832"/>
      <c r="AQ582" s="832"/>
      <c r="AR582" s="832"/>
      <c r="AS582" s="832"/>
      <c r="AT582" s="832"/>
      <c r="AU582" s="832"/>
      <c r="AV582" s="832"/>
      <c r="AW582" s="832"/>
      <c r="AX582" s="832"/>
      <c r="AY582" s="832"/>
      <c r="AZ582" s="832"/>
      <c r="BA582" s="832"/>
      <c r="BB582" s="832"/>
      <c r="BC582" s="832"/>
      <c r="BD582" s="832"/>
      <c r="BE582" s="832"/>
      <c r="BF582" s="832"/>
      <c r="BG582" s="832"/>
    </row>
    <row r="583" ht="15.75" customHeight="1">
      <c r="A583" s="832"/>
      <c r="B583" s="833"/>
      <c r="C583" s="833"/>
      <c r="D583" s="834"/>
      <c r="E583" s="835"/>
      <c r="F583" s="836"/>
      <c r="G583" s="837"/>
      <c r="H583" s="838"/>
      <c r="I583" s="836"/>
      <c r="J583" s="839"/>
      <c r="K583" s="840"/>
      <c r="L583" s="841"/>
      <c r="M583" s="841"/>
      <c r="N583" s="842"/>
      <c r="O583" s="832"/>
      <c r="P583" s="843"/>
      <c r="Q583" s="832"/>
      <c r="R583" s="843"/>
      <c r="S583" s="843"/>
      <c r="T583" s="843"/>
      <c r="U583" s="832"/>
      <c r="V583" s="843"/>
      <c r="W583" s="832"/>
      <c r="X583" s="832"/>
      <c r="Y583" s="832"/>
      <c r="Z583" s="832"/>
      <c r="AA583" s="832"/>
      <c r="AB583" s="832"/>
      <c r="AC583" s="832"/>
      <c r="AD583" s="844"/>
      <c r="AE583" s="843"/>
      <c r="AF583" s="843"/>
      <c r="AG583" s="844"/>
      <c r="AH583" s="844"/>
      <c r="AI583" s="843"/>
      <c r="AJ583" s="834"/>
      <c r="AK583" s="832"/>
      <c r="AL583" s="832"/>
      <c r="AM583" s="832"/>
      <c r="AN583" s="832"/>
      <c r="AO583" s="832"/>
      <c r="AP583" s="832"/>
      <c r="AQ583" s="832"/>
      <c r="AR583" s="832"/>
      <c r="AS583" s="832"/>
      <c r="AT583" s="832"/>
      <c r="AU583" s="832"/>
      <c r="AV583" s="832"/>
      <c r="AW583" s="832"/>
      <c r="AX583" s="832"/>
      <c r="AY583" s="832"/>
      <c r="AZ583" s="832"/>
      <c r="BA583" s="832"/>
      <c r="BB583" s="832"/>
      <c r="BC583" s="832"/>
      <c r="BD583" s="832"/>
      <c r="BE583" s="832"/>
      <c r="BF583" s="832"/>
      <c r="BG583" s="832"/>
    </row>
    <row r="584" ht="15.75" customHeight="1">
      <c r="A584" s="832"/>
      <c r="B584" s="833"/>
      <c r="C584" s="833"/>
      <c r="D584" s="834"/>
      <c r="E584" s="835"/>
      <c r="F584" s="836"/>
      <c r="G584" s="837"/>
      <c r="H584" s="838"/>
      <c r="I584" s="836"/>
      <c r="J584" s="839"/>
      <c r="K584" s="840"/>
      <c r="L584" s="841"/>
      <c r="M584" s="841"/>
      <c r="N584" s="842"/>
      <c r="O584" s="832"/>
      <c r="P584" s="843"/>
      <c r="Q584" s="832"/>
      <c r="R584" s="843"/>
      <c r="S584" s="843"/>
      <c r="T584" s="843"/>
      <c r="U584" s="832"/>
      <c r="V584" s="843"/>
      <c r="W584" s="832"/>
      <c r="X584" s="832"/>
      <c r="Y584" s="832"/>
      <c r="Z584" s="832"/>
      <c r="AA584" s="832"/>
      <c r="AB584" s="832"/>
      <c r="AC584" s="832"/>
      <c r="AD584" s="844"/>
      <c r="AE584" s="843"/>
      <c r="AF584" s="843"/>
      <c r="AG584" s="844"/>
      <c r="AH584" s="844"/>
      <c r="AI584" s="843"/>
      <c r="AJ584" s="834"/>
      <c r="AK584" s="832"/>
      <c r="AL584" s="832"/>
      <c r="AM584" s="832"/>
      <c r="AN584" s="832"/>
      <c r="AO584" s="832"/>
      <c r="AP584" s="832"/>
      <c r="AQ584" s="832"/>
      <c r="AR584" s="832"/>
      <c r="AS584" s="832"/>
      <c r="AT584" s="832"/>
      <c r="AU584" s="832"/>
      <c r="AV584" s="832"/>
      <c r="AW584" s="832"/>
      <c r="AX584" s="832"/>
      <c r="AY584" s="832"/>
      <c r="AZ584" s="832"/>
      <c r="BA584" s="832"/>
      <c r="BB584" s="832"/>
      <c r="BC584" s="832"/>
      <c r="BD584" s="832"/>
      <c r="BE584" s="832"/>
      <c r="BF584" s="832"/>
      <c r="BG584" s="832"/>
    </row>
    <row r="585" ht="15.75" customHeight="1">
      <c r="A585" s="832"/>
      <c r="B585" s="833"/>
      <c r="C585" s="833"/>
      <c r="D585" s="834"/>
      <c r="E585" s="835"/>
      <c r="F585" s="836"/>
      <c r="G585" s="837"/>
      <c r="H585" s="838"/>
      <c r="I585" s="836"/>
      <c r="J585" s="839"/>
      <c r="K585" s="840"/>
      <c r="L585" s="841"/>
      <c r="M585" s="841"/>
      <c r="N585" s="842"/>
      <c r="O585" s="832"/>
      <c r="P585" s="843"/>
      <c r="Q585" s="832"/>
      <c r="R585" s="843"/>
      <c r="S585" s="843"/>
      <c r="T585" s="843"/>
      <c r="U585" s="832"/>
      <c r="V585" s="843"/>
      <c r="W585" s="832"/>
      <c r="X585" s="832"/>
      <c r="Y585" s="832"/>
      <c r="Z585" s="832"/>
      <c r="AA585" s="832"/>
      <c r="AB585" s="832"/>
      <c r="AC585" s="832"/>
      <c r="AD585" s="844"/>
      <c r="AE585" s="843"/>
      <c r="AF585" s="843"/>
      <c r="AG585" s="844"/>
      <c r="AH585" s="844"/>
      <c r="AI585" s="843"/>
      <c r="AJ585" s="834"/>
      <c r="AK585" s="832"/>
      <c r="AL585" s="832"/>
      <c r="AM585" s="832"/>
      <c r="AN585" s="832"/>
      <c r="AO585" s="832"/>
      <c r="AP585" s="832"/>
      <c r="AQ585" s="832"/>
      <c r="AR585" s="832"/>
      <c r="AS585" s="832"/>
      <c r="AT585" s="832"/>
      <c r="AU585" s="832"/>
      <c r="AV585" s="832"/>
      <c r="AW585" s="832"/>
      <c r="AX585" s="832"/>
      <c r="AY585" s="832"/>
      <c r="AZ585" s="832"/>
      <c r="BA585" s="832"/>
      <c r="BB585" s="832"/>
      <c r="BC585" s="832"/>
      <c r="BD585" s="832"/>
      <c r="BE585" s="832"/>
      <c r="BF585" s="832"/>
      <c r="BG585" s="832"/>
    </row>
    <row r="586" ht="15.75" customHeight="1">
      <c r="A586" s="832"/>
      <c r="B586" s="833"/>
      <c r="C586" s="833"/>
      <c r="D586" s="834"/>
      <c r="E586" s="835"/>
      <c r="F586" s="836"/>
      <c r="G586" s="837"/>
      <c r="H586" s="838"/>
      <c r="I586" s="836"/>
      <c r="J586" s="839"/>
      <c r="K586" s="840"/>
      <c r="L586" s="841"/>
      <c r="M586" s="841"/>
      <c r="N586" s="842"/>
      <c r="O586" s="832"/>
      <c r="P586" s="843"/>
      <c r="Q586" s="832"/>
      <c r="R586" s="843"/>
      <c r="S586" s="843"/>
      <c r="T586" s="843"/>
      <c r="U586" s="832"/>
      <c r="V586" s="843"/>
      <c r="W586" s="832"/>
      <c r="X586" s="832"/>
      <c r="Y586" s="832"/>
      <c r="Z586" s="832"/>
      <c r="AA586" s="832"/>
      <c r="AB586" s="832"/>
      <c r="AC586" s="832"/>
      <c r="AD586" s="844"/>
      <c r="AE586" s="843"/>
      <c r="AF586" s="843"/>
      <c r="AG586" s="844"/>
      <c r="AH586" s="844"/>
      <c r="AI586" s="843"/>
      <c r="AJ586" s="834"/>
      <c r="AK586" s="832"/>
      <c r="AL586" s="832"/>
      <c r="AM586" s="832"/>
      <c r="AN586" s="832"/>
      <c r="AO586" s="832"/>
      <c r="AP586" s="832"/>
      <c r="AQ586" s="832"/>
      <c r="AR586" s="832"/>
      <c r="AS586" s="832"/>
      <c r="AT586" s="832"/>
      <c r="AU586" s="832"/>
      <c r="AV586" s="832"/>
      <c r="AW586" s="832"/>
      <c r="AX586" s="832"/>
      <c r="AY586" s="832"/>
      <c r="AZ586" s="832"/>
      <c r="BA586" s="832"/>
      <c r="BB586" s="832"/>
      <c r="BC586" s="832"/>
      <c r="BD586" s="832"/>
      <c r="BE586" s="832"/>
      <c r="BF586" s="832"/>
      <c r="BG586" s="832"/>
    </row>
    <row r="587" ht="15.75" customHeight="1">
      <c r="A587" s="832"/>
      <c r="B587" s="833"/>
      <c r="C587" s="833"/>
      <c r="D587" s="834"/>
      <c r="E587" s="835"/>
      <c r="F587" s="836"/>
      <c r="G587" s="837"/>
      <c r="H587" s="838"/>
      <c r="I587" s="836"/>
      <c r="J587" s="839"/>
      <c r="K587" s="840"/>
      <c r="L587" s="841"/>
      <c r="M587" s="841"/>
      <c r="N587" s="842"/>
      <c r="O587" s="832"/>
      <c r="P587" s="843"/>
      <c r="Q587" s="832"/>
      <c r="R587" s="843"/>
      <c r="S587" s="843"/>
      <c r="T587" s="843"/>
      <c r="U587" s="832"/>
      <c r="V587" s="843"/>
      <c r="W587" s="832"/>
      <c r="X587" s="832"/>
      <c r="Y587" s="832"/>
      <c r="Z587" s="832"/>
      <c r="AA587" s="832"/>
      <c r="AB587" s="832"/>
      <c r="AC587" s="832"/>
      <c r="AD587" s="844"/>
      <c r="AE587" s="843"/>
      <c r="AF587" s="843"/>
      <c r="AG587" s="844"/>
      <c r="AH587" s="844"/>
      <c r="AI587" s="843"/>
      <c r="AJ587" s="834"/>
      <c r="AK587" s="832"/>
      <c r="AL587" s="832"/>
      <c r="AM587" s="832"/>
      <c r="AN587" s="832"/>
      <c r="AO587" s="832"/>
      <c r="AP587" s="832"/>
      <c r="AQ587" s="832"/>
      <c r="AR587" s="832"/>
      <c r="AS587" s="832"/>
      <c r="AT587" s="832"/>
      <c r="AU587" s="832"/>
      <c r="AV587" s="832"/>
      <c r="AW587" s="832"/>
      <c r="AX587" s="832"/>
      <c r="AY587" s="832"/>
      <c r="AZ587" s="832"/>
      <c r="BA587" s="832"/>
      <c r="BB587" s="832"/>
      <c r="BC587" s="832"/>
      <c r="BD587" s="832"/>
      <c r="BE587" s="832"/>
      <c r="BF587" s="832"/>
      <c r="BG587" s="832"/>
    </row>
    <row r="588" ht="15.75" customHeight="1">
      <c r="A588" s="832"/>
      <c r="B588" s="833"/>
      <c r="C588" s="833"/>
      <c r="D588" s="834"/>
      <c r="E588" s="835"/>
      <c r="F588" s="836"/>
      <c r="G588" s="837"/>
      <c r="H588" s="838"/>
      <c r="I588" s="836"/>
      <c r="J588" s="839"/>
      <c r="K588" s="840"/>
      <c r="L588" s="841"/>
      <c r="M588" s="841"/>
      <c r="N588" s="842"/>
      <c r="O588" s="832"/>
      <c r="P588" s="843"/>
      <c r="Q588" s="832"/>
      <c r="R588" s="843"/>
      <c r="S588" s="843"/>
      <c r="T588" s="843"/>
      <c r="U588" s="832"/>
      <c r="V588" s="843"/>
      <c r="W588" s="832"/>
      <c r="X588" s="832"/>
      <c r="Y588" s="832"/>
      <c r="Z588" s="832"/>
      <c r="AA588" s="832"/>
      <c r="AB588" s="832"/>
      <c r="AC588" s="832"/>
      <c r="AD588" s="844"/>
      <c r="AE588" s="843"/>
      <c r="AF588" s="843"/>
      <c r="AG588" s="844"/>
      <c r="AH588" s="844"/>
      <c r="AI588" s="843"/>
      <c r="AJ588" s="834"/>
      <c r="AK588" s="832"/>
      <c r="AL588" s="832"/>
      <c r="AM588" s="832"/>
      <c r="AN588" s="832"/>
      <c r="AO588" s="832"/>
      <c r="AP588" s="832"/>
      <c r="AQ588" s="832"/>
      <c r="AR588" s="832"/>
      <c r="AS588" s="832"/>
      <c r="AT588" s="832"/>
      <c r="AU588" s="832"/>
      <c r="AV588" s="832"/>
      <c r="AW588" s="832"/>
      <c r="AX588" s="832"/>
      <c r="AY588" s="832"/>
      <c r="AZ588" s="832"/>
      <c r="BA588" s="832"/>
      <c r="BB588" s="832"/>
      <c r="BC588" s="832"/>
      <c r="BD588" s="832"/>
      <c r="BE588" s="832"/>
      <c r="BF588" s="832"/>
      <c r="BG588" s="832"/>
    </row>
    <row r="589" ht="15.75" customHeight="1">
      <c r="A589" s="832"/>
      <c r="B589" s="833"/>
      <c r="C589" s="833"/>
      <c r="D589" s="834"/>
      <c r="E589" s="835"/>
      <c r="F589" s="836"/>
      <c r="G589" s="837"/>
      <c r="H589" s="838"/>
      <c r="I589" s="836"/>
      <c r="J589" s="839"/>
      <c r="K589" s="840"/>
      <c r="L589" s="841"/>
      <c r="M589" s="841"/>
      <c r="N589" s="842"/>
      <c r="O589" s="832"/>
      <c r="P589" s="843"/>
      <c r="Q589" s="832"/>
      <c r="R589" s="843"/>
      <c r="S589" s="843"/>
      <c r="T589" s="843"/>
      <c r="U589" s="832"/>
      <c r="V589" s="843"/>
      <c r="W589" s="832"/>
      <c r="X589" s="832"/>
      <c r="Y589" s="832"/>
      <c r="Z589" s="832"/>
      <c r="AA589" s="832"/>
      <c r="AB589" s="832"/>
      <c r="AC589" s="832"/>
      <c r="AD589" s="844"/>
      <c r="AE589" s="843"/>
      <c r="AF589" s="843"/>
      <c r="AG589" s="844"/>
      <c r="AH589" s="844"/>
      <c r="AI589" s="843"/>
      <c r="AJ589" s="834"/>
      <c r="AK589" s="832"/>
      <c r="AL589" s="832"/>
      <c r="AM589" s="832"/>
      <c r="AN589" s="832"/>
      <c r="AO589" s="832"/>
      <c r="AP589" s="832"/>
      <c r="AQ589" s="832"/>
      <c r="AR589" s="832"/>
      <c r="AS589" s="832"/>
      <c r="AT589" s="832"/>
      <c r="AU589" s="832"/>
      <c r="AV589" s="832"/>
      <c r="AW589" s="832"/>
      <c r="AX589" s="832"/>
      <c r="AY589" s="832"/>
      <c r="AZ589" s="832"/>
      <c r="BA589" s="832"/>
      <c r="BB589" s="832"/>
      <c r="BC589" s="832"/>
      <c r="BD589" s="832"/>
      <c r="BE589" s="832"/>
      <c r="BF589" s="832"/>
      <c r="BG589" s="832"/>
    </row>
    <row r="590" ht="15.75" customHeight="1">
      <c r="A590" s="832"/>
      <c r="B590" s="833"/>
      <c r="C590" s="833"/>
      <c r="D590" s="834"/>
      <c r="E590" s="835"/>
      <c r="F590" s="836"/>
      <c r="G590" s="837"/>
      <c r="H590" s="838"/>
      <c r="I590" s="836"/>
      <c r="J590" s="839"/>
      <c r="K590" s="840"/>
      <c r="L590" s="841"/>
      <c r="M590" s="841"/>
      <c r="N590" s="842"/>
      <c r="O590" s="832"/>
      <c r="P590" s="843"/>
      <c r="Q590" s="832"/>
      <c r="R590" s="843"/>
      <c r="S590" s="843"/>
      <c r="T590" s="843"/>
      <c r="U590" s="832"/>
      <c r="V590" s="843"/>
      <c r="W590" s="832"/>
      <c r="X590" s="832"/>
      <c r="Y590" s="832"/>
      <c r="Z590" s="832"/>
      <c r="AA590" s="832"/>
      <c r="AB590" s="832"/>
      <c r="AC590" s="832"/>
      <c r="AD590" s="844"/>
      <c r="AE590" s="843"/>
      <c r="AF590" s="843"/>
      <c r="AG590" s="844"/>
      <c r="AH590" s="844"/>
      <c r="AI590" s="843"/>
      <c r="AJ590" s="834"/>
      <c r="AK590" s="832"/>
      <c r="AL590" s="832"/>
      <c r="AM590" s="832"/>
      <c r="AN590" s="832"/>
      <c r="AO590" s="832"/>
      <c r="AP590" s="832"/>
      <c r="AQ590" s="832"/>
      <c r="AR590" s="832"/>
      <c r="AS590" s="832"/>
      <c r="AT590" s="832"/>
      <c r="AU590" s="832"/>
      <c r="AV590" s="832"/>
      <c r="AW590" s="832"/>
      <c r="AX590" s="832"/>
      <c r="AY590" s="832"/>
      <c r="AZ590" s="832"/>
      <c r="BA590" s="832"/>
      <c r="BB590" s="832"/>
      <c r="BC590" s="832"/>
      <c r="BD590" s="832"/>
      <c r="BE590" s="832"/>
      <c r="BF590" s="832"/>
      <c r="BG590" s="832"/>
    </row>
    <row r="591" ht="15.75" customHeight="1">
      <c r="A591" s="832"/>
      <c r="B591" s="833"/>
      <c r="C591" s="833"/>
      <c r="D591" s="834"/>
      <c r="E591" s="835"/>
      <c r="F591" s="836"/>
      <c r="G591" s="837"/>
      <c r="H591" s="838"/>
      <c r="I591" s="836"/>
      <c r="J591" s="839"/>
      <c r="K591" s="840"/>
      <c r="L591" s="841"/>
      <c r="M591" s="841"/>
      <c r="N591" s="842"/>
      <c r="O591" s="832"/>
      <c r="P591" s="843"/>
      <c r="Q591" s="832"/>
      <c r="R591" s="843"/>
      <c r="S591" s="843"/>
      <c r="T591" s="843"/>
      <c r="U591" s="832"/>
      <c r="V591" s="843"/>
      <c r="W591" s="832"/>
      <c r="X591" s="832"/>
      <c r="Y591" s="832"/>
      <c r="Z591" s="832"/>
      <c r="AA591" s="832"/>
      <c r="AB591" s="832"/>
      <c r="AC591" s="832"/>
      <c r="AD591" s="844"/>
      <c r="AE591" s="843"/>
      <c r="AF591" s="843"/>
      <c r="AG591" s="844"/>
      <c r="AH591" s="844"/>
      <c r="AI591" s="843"/>
      <c r="AJ591" s="834"/>
      <c r="AK591" s="832"/>
      <c r="AL591" s="832"/>
      <c r="AM591" s="832"/>
      <c r="AN591" s="832"/>
      <c r="AO591" s="832"/>
      <c r="AP591" s="832"/>
      <c r="AQ591" s="832"/>
      <c r="AR591" s="832"/>
      <c r="AS591" s="832"/>
      <c r="AT591" s="832"/>
      <c r="AU591" s="832"/>
      <c r="AV591" s="832"/>
      <c r="AW591" s="832"/>
      <c r="AX591" s="832"/>
      <c r="AY591" s="832"/>
      <c r="AZ591" s="832"/>
      <c r="BA591" s="832"/>
      <c r="BB591" s="832"/>
      <c r="BC591" s="832"/>
      <c r="BD591" s="832"/>
      <c r="BE591" s="832"/>
      <c r="BF591" s="832"/>
      <c r="BG591" s="832"/>
    </row>
    <row r="592" ht="15.75" customHeight="1">
      <c r="A592" s="832"/>
      <c r="B592" s="833"/>
      <c r="C592" s="833"/>
      <c r="D592" s="834"/>
      <c r="E592" s="835"/>
      <c r="F592" s="836"/>
      <c r="G592" s="837"/>
      <c r="H592" s="838"/>
      <c r="I592" s="836"/>
      <c r="J592" s="839"/>
      <c r="K592" s="840"/>
      <c r="L592" s="841"/>
      <c r="M592" s="841"/>
      <c r="N592" s="842"/>
      <c r="O592" s="832"/>
      <c r="P592" s="843"/>
      <c r="Q592" s="832"/>
      <c r="R592" s="843"/>
      <c r="S592" s="843"/>
      <c r="T592" s="843"/>
      <c r="U592" s="832"/>
      <c r="V592" s="843"/>
      <c r="W592" s="832"/>
      <c r="X592" s="832"/>
      <c r="Y592" s="832"/>
      <c r="Z592" s="832"/>
      <c r="AA592" s="832"/>
      <c r="AB592" s="832"/>
      <c r="AC592" s="832"/>
      <c r="AD592" s="844"/>
      <c r="AE592" s="843"/>
      <c r="AF592" s="843"/>
      <c r="AG592" s="844"/>
      <c r="AH592" s="844"/>
      <c r="AI592" s="843"/>
      <c r="AJ592" s="834"/>
      <c r="AK592" s="832"/>
      <c r="AL592" s="832"/>
      <c r="AM592" s="832"/>
      <c r="AN592" s="832"/>
      <c r="AO592" s="832"/>
      <c r="AP592" s="832"/>
      <c r="AQ592" s="832"/>
      <c r="AR592" s="832"/>
      <c r="AS592" s="832"/>
      <c r="AT592" s="832"/>
      <c r="AU592" s="832"/>
      <c r="AV592" s="832"/>
      <c r="AW592" s="832"/>
      <c r="AX592" s="832"/>
      <c r="AY592" s="832"/>
      <c r="AZ592" s="832"/>
      <c r="BA592" s="832"/>
      <c r="BB592" s="832"/>
      <c r="BC592" s="832"/>
      <c r="BD592" s="832"/>
      <c r="BE592" s="832"/>
      <c r="BF592" s="832"/>
      <c r="BG592" s="832"/>
    </row>
    <row r="593" ht="15.75" customHeight="1">
      <c r="A593" s="832"/>
      <c r="B593" s="833"/>
      <c r="C593" s="833"/>
      <c r="D593" s="834"/>
      <c r="E593" s="835"/>
      <c r="F593" s="836"/>
      <c r="G593" s="837"/>
      <c r="H593" s="838"/>
      <c r="I593" s="836"/>
      <c r="J593" s="839"/>
      <c r="K593" s="840"/>
      <c r="L593" s="841"/>
      <c r="M593" s="841"/>
      <c r="N593" s="842"/>
      <c r="O593" s="832"/>
      <c r="P593" s="843"/>
      <c r="Q593" s="832"/>
      <c r="R593" s="843"/>
      <c r="S593" s="843"/>
      <c r="T593" s="843"/>
      <c r="U593" s="832"/>
      <c r="V593" s="843"/>
      <c r="W593" s="832"/>
      <c r="X593" s="832"/>
      <c r="Y593" s="832"/>
      <c r="Z593" s="832"/>
      <c r="AA593" s="832"/>
      <c r="AB593" s="832"/>
      <c r="AC593" s="832"/>
      <c r="AD593" s="844"/>
      <c r="AE593" s="843"/>
      <c r="AF593" s="843"/>
      <c r="AG593" s="844"/>
      <c r="AH593" s="844"/>
      <c r="AI593" s="843"/>
      <c r="AJ593" s="834"/>
      <c r="AK593" s="832"/>
      <c r="AL593" s="832"/>
      <c r="AM593" s="832"/>
      <c r="AN593" s="832"/>
      <c r="AO593" s="832"/>
      <c r="AP593" s="832"/>
      <c r="AQ593" s="832"/>
      <c r="AR593" s="832"/>
      <c r="AS593" s="832"/>
      <c r="AT593" s="832"/>
      <c r="AU593" s="832"/>
      <c r="AV593" s="832"/>
      <c r="AW593" s="832"/>
      <c r="AX593" s="832"/>
      <c r="AY593" s="832"/>
      <c r="AZ593" s="832"/>
      <c r="BA593" s="832"/>
      <c r="BB593" s="832"/>
      <c r="BC593" s="832"/>
      <c r="BD593" s="832"/>
      <c r="BE593" s="832"/>
      <c r="BF593" s="832"/>
      <c r="BG593" s="832"/>
    </row>
    <row r="594" ht="15.75" customHeight="1">
      <c r="A594" s="832"/>
      <c r="B594" s="833"/>
      <c r="C594" s="833"/>
      <c r="D594" s="834"/>
      <c r="E594" s="835"/>
      <c r="F594" s="836"/>
      <c r="G594" s="837"/>
      <c r="H594" s="838"/>
      <c r="I594" s="836"/>
      <c r="J594" s="839"/>
      <c r="K594" s="840"/>
      <c r="L594" s="841"/>
      <c r="M594" s="841"/>
      <c r="N594" s="842"/>
      <c r="O594" s="832"/>
      <c r="P594" s="843"/>
      <c r="Q594" s="832"/>
      <c r="R594" s="843"/>
      <c r="S594" s="843"/>
      <c r="T594" s="843"/>
      <c r="U594" s="832"/>
      <c r="V594" s="843"/>
      <c r="W594" s="832"/>
      <c r="X594" s="832"/>
      <c r="Y594" s="832"/>
      <c r="Z594" s="832"/>
      <c r="AA594" s="832"/>
      <c r="AB594" s="832"/>
      <c r="AC594" s="832"/>
      <c r="AD594" s="844"/>
      <c r="AE594" s="843"/>
      <c r="AF594" s="843"/>
      <c r="AG594" s="844"/>
      <c r="AH594" s="844"/>
      <c r="AI594" s="843"/>
      <c r="AJ594" s="834"/>
      <c r="AK594" s="832"/>
      <c r="AL594" s="832"/>
      <c r="AM594" s="832"/>
      <c r="AN594" s="832"/>
      <c r="AO594" s="832"/>
      <c r="AP594" s="832"/>
      <c r="AQ594" s="832"/>
      <c r="AR594" s="832"/>
      <c r="AS594" s="832"/>
      <c r="AT594" s="832"/>
      <c r="AU594" s="832"/>
      <c r="AV594" s="832"/>
      <c r="AW594" s="832"/>
      <c r="AX594" s="832"/>
      <c r="AY594" s="832"/>
      <c r="AZ594" s="832"/>
      <c r="BA594" s="832"/>
      <c r="BB594" s="832"/>
      <c r="BC594" s="832"/>
      <c r="BD594" s="832"/>
      <c r="BE594" s="832"/>
      <c r="BF594" s="832"/>
      <c r="BG594" s="832"/>
    </row>
    <row r="595" ht="15.75" customHeight="1">
      <c r="A595" s="832"/>
      <c r="B595" s="833"/>
      <c r="C595" s="833"/>
      <c r="D595" s="834"/>
      <c r="E595" s="835"/>
      <c r="F595" s="836"/>
      <c r="G595" s="837"/>
      <c r="H595" s="838"/>
      <c r="I595" s="836"/>
      <c r="J595" s="839"/>
      <c r="K595" s="840"/>
      <c r="L595" s="841"/>
      <c r="M595" s="841"/>
      <c r="N595" s="842"/>
      <c r="O595" s="832"/>
      <c r="P595" s="843"/>
      <c r="Q595" s="832"/>
      <c r="R595" s="843"/>
      <c r="S595" s="843"/>
      <c r="T595" s="843"/>
      <c r="U595" s="832"/>
      <c r="V595" s="843"/>
      <c r="W595" s="832"/>
      <c r="X595" s="832"/>
      <c r="Y595" s="832"/>
      <c r="Z595" s="832"/>
      <c r="AA595" s="832"/>
      <c r="AB595" s="832"/>
      <c r="AC595" s="832"/>
      <c r="AD595" s="844"/>
      <c r="AE595" s="843"/>
      <c r="AF595" s="843"/>
      <c r="AG595" s="844"/>
      <c r="AH595" s="844"/>
      <c r="AI595" s="843"/>
      <c r="AJ595" s="834"/>
      <c r="AK595" s="832"/>
      <c r="AL595" s="832"/>
      <c r="AM595" s="832"/>
      <c r="AN595" s="832"/>
      <c r="AO595" s="832"/>
      <c r="AP595" s="832"/>
      <c r="AQ595" s="832"/>
      <c r="AR595" s="832"/>
      <c r="AS595" s="832"/>
      <c r="AT595" s="832"/>
      <c r="AU595" s="832"/>
      <c r="AV595" s="832"/>
      <c r="AW595" s="832"/>
      <c r="AX595" s="832"/>
      <c r="AY595" s="832"/>
      <c r="AZ595" s="832"/>
      <c r="BA595" s="832"/>
      <c r="BB595" s="832"/>
      <c r="BC595" s="832"/>
      <c r="BD595" s="832"/>
      <c r="BE595" s="832"/>
      <c r="BF595" s="832"/>
      <c r="BG595" s="832"/>
    </row>
    <row r="596" ht="15.75" customHeight="1">
      <c r="A596" s="832"/>
      <c r="B596" s="833"/>
      <c r="C596" s="833"/>
      <c r="D596" s="834"/>
      <c r="E596" s="835"/>
      <c r="F596" s="836"/>
      <c r="G596" s="837"/>
      <c r="H596" s="838"/>
      <c r="I596" s="836"/>
      <c r="J596" s="839"/>
      <c r="K596" s="840"/>
      <c r="L596" s="841"/>
      <c r="M596" s="841"/>
      <c r="N596" s="842"/>
      <c r="O596" s="832"/>
      <c r="P596" s="843"/>
      <c r="Q596" s="832"/>
      <c r="R596" s="843"/>
      <c r="S596" s="843"/>
      <c r="T596" s="843"/>
      <c r="U596" s="832"/>
      <c r="V596" s="843"/>
      <c r="W596" s="832"/>
      <c r="X596" s="832"/>
      <c r="Y596" s="832"/>
      <c r="Z596" s="832"/>
      <c r="AA596" s="832"/>
      <c r="AB596" s="832"/>
      <c r="AC596" s="832"/>
      <c r="AD596" s="844"/>
      <c r="AE596" s="843"/>
      <c r="AF596" s="843"/>
      <c r="AG596" s="844"/>
      <c r="AH596" s="844"/>
      <c r="AI596" s="843"/>
      <c r="AJ596" s="834"/>
      <c r="AK596" s="832"/>
      <c r="AL596" s="832"/>
      <c r="AM596" s="832"/>
      <c r="AN596" s="832"/>
      <c r="AO596" s="832"/>
      <c r="AP596" s="832"/>
      <c r="AQ596" s="832"/>
      <c r="AR596" s="832"/>
      <c r="AS596" s="832"/>
      <c r="AT596" s="832"/>
      <c r="AU596" s="832"/>
      <c r="AV596" s="832"/>
      <c r="AW596" s="832"/>
      <c r="AX596" s="832"/>
      <c r="AY596" s="832"/>
      <c r="AZ596" s="832"/>
      <c r="BA596" s="832"/>
      <c r="BB596" s="832"/>
      <c r="BC596" s="832"/>
      <c r="BD596" s="832"/>
      <c r="BE596" s="832"/>
      <c r="BF596" s="832"/>
      <c r="BG596" s="832"/>
    </row>
    <row r="597" ht="15.75" customHeight="1">
      <c r="A597" s="832"/>
      <c r="B597" s="833"/>
      <c r="C597" s="833"/>
      <c r="D597" s="834"/>
      <c r="E597" s="835"/>
      <c r="F597" s="836"/>
      <c r="G597" s="837"/>
      <c r="H597" s="838"/>
      <c r="I597" s="836"/>
      <c r="J597" s="839"/>
      <c r="K597" s="840"/>
      <c r="L597" s="841"/>
      <c r="M597" s="841"/>
      <c r="N597" s="842"/>
      <c r="O597" s="832"/>
      <c r="P597" s="843"/>
      <c r="Q597" s="832"/>
      <c r="R597" s="843"/>
      <c r="S597" s="843"/>
      <c r="T597" s="843"/>
      <c r="U597" s="832"/>
      <c r="V597" s="843"/>
      <c r="W597" s="832"/>
      <c r="X597" s="832"/>
      <c r="Y597" s="832"/>
      <c r="Z597" s="832"/>
      <c r="AA597" s="832"/>
      <c r="AB597" s="832"/>
      <c r="AC597" s="832"/>
      <c r="AD597" s="844"/>
      <c r="AE597" s="843"/>
      <c r="AF597" s="843"/>
      <c r="AG597" s="844"/>
      <c r="AH597" s="844"/>
      <c r="AI597" s="843"/>
      <c r="AJ597" s="834"/>
      <c r="AK597" s="832"/>
      <c r="AL597" s="832"/>
      <c r="AM597" s="832"/>
      <c r="AN597" s="832"/>
      <c r="AO597" s="832"/>
      <c r="AP597" s="832"/>
      <c r="AQ597" s="832"/>
      <c r="AR597" s="832"/>
      <c r="AS597" s="832"/>
      <c r="AT597" s="832"/>
      <c r="AU597" s="832"/>
      <c r="AV597" s="832"/>
      <c r="AW597" s="832"/>
      <c r="AX597" s="832"/>
      <c r="AY597" s="832"/>
      <c r="AZ597" s="832"/>
      <c r="BA597" s="832"/>
      <c r="BB597" s="832"/>
      <c r="BC597" s="832"/>
      <c r="BD597" s="832"/>
      <c r="BE597" s="832"/>
      <c r="BF597" s="832"/>
      <c r="BG597" s="832"/>
    </row>
    <row r="598" ht="15.75" customHeight="1">
      <c r="A598" s="832"/>
      <c r="B598" s="833"/>
      <c r="C598" s="833"/>
      <c r="D598" s="834"/>
      <c r="E598" s="835"/>
      <c r="F598" s="836"/>
      <c r="G598" s="837"/>
      <c r="H598" s="838"/>
      <c r="I598" s="836"/>
      <c r="J598" s="839"/>
      <c r="K598" s="840"/>
      <c r="L598" s="841"/>
      <c r="M598" s="841"/>
      <c r="N598" s="842"/>
      <c r="O598" s="832"/>
      <c r="P598" s="843"/>
      <c r="Q598" s="832"/>
      <c r="R598" s="843"/>
      <c r="S598" s="843"/>
      <c r="T598" s="843"/>
      <c r="U598" s="832"/>
      <c r="V598" s="843"/>
      <c r="W598" s="832"/>
      <c r="X598" s="832"/>
      <c r="Y598" s="832"/>
      <c r="Z598" s="832"/>
      <c r="AA598" s="832"/>
      <c r="AB598" s="832"/>
      <c r="AC598" s="832"/>
      <c r="AD598" s="844"/>
      <c r="AE598" s="843"/>
      <c r="AF598" s="843"/>
      <c r="AG598" s="844"/>
      <c r="AH598" s="844"/>
      <c r="AI598" s="843"/>
      <c r="AJ598" s="834"/>
      <c r="AK598" s="832"/>
      <c r="AL598" s="832"/>
      <c r="AM598" s="832"/>
      <c r="AN598" s="832"/>
      <c r="AO598" s="832"/>
      <c r="AP598" s="832"/>
      <c r="AQ598" s="832"/>
      <c r="AR598" s="832"/>
      <c r="AS598" s="832"/>
      <c r="AT598" s="832"/>
      <c r="AU598" s="832"/>
      <c r="AV598" s="832"/>
      <c r="AW598" s="832"/>
      <c r="AX598" s="832"/>
      <c r="AY598" s="832"/>
      <c r="AZ598" s="832"/>
      <c r="BA598" s="832"/>
      <c r="BB598" s="832"/>
      <c r="BC598" s="832"/>
      <c r="BD598" s="832"/>
      <c r="BE598" s="832"/>
      <c r="BF598" s="832"/>
      <c r="BG598" s="832"/>
    </row>
    <row r="599" ht="15.75" customHeight="1">
      <c r="A599" s="832"/>
      <c r="B599" s="833"/>
      <c r="C599" s="833"/>
      <c r="D599" s="834"/>
      <c r="E599" s="835"/>
      <c r="F599" s="836"/>
      <c r="G599" s="837"/>
      <c r="H599" s="838"/>
      <c r="I599" s="836"/>
      <c r="J599" s="839"/>
      <c r="K599" s="840"/>
      <c r="L599" s="841"/>
      <c r="M599" s="841"/>
      <c r="N599" s="842"/>
      <c r="O599" s="832"/>
      <c r="P599" s="843"/>
      <c r="Q599" s="832"/>
      <c r="R599" s="843"/>
      <c r="S599" s="843"/>
      <c r="T599" s="843"/>
      <c r="U599" s="832"/>
      <c r="V599" s="843"/>
      <c r="W599" s="832"/>
      <c r="X599" s="832"/>
      <c r="Y599" s="832"/>
      <c r="Z599" s="832"/>
      <c r="AA599" s="832"/>
      <c r="AB599" s="832"/>
      <c r="AC599" s="832"/>
      <c r="AD599" s="844"/>
      <c r="AE599" s="843"/>
      <c r="AF599" s="843"/>
      <c r="AG599" s="844"/>
      <c r="AH599" s="844"/>
      <c r="AI599" s="843"/>
      <c r="AJ599" s="834"/>
      <c r="AK599" s="832"/>
      <c r="AL599" s="832"/>
      <c r="AM599" s="832"/>
      <c r="AN599" s="832"/>
      <c r="AO599" s="832"/>
      <c r="AP599" s="832"/>
      <c r="AQ599" s="832"/>
      <c r="AR599" s="832"/>
      <c r="AS599" s="832"/>
      <c r="AT599" s="832"/>
      <c r="AU599" s="832"/>
      <c r="AV599" s="832"/>
      <c r="AW599" s="832"/>
      <c r="AX599" s="832"/>
      <c r="AY599" s="832"/>
      <c r="AZ599" s="832"/>
      <c r="BA599" s="832"/>
      <c r="BB599" s="832"/>
      <c r="BC599" s="832"/>
      <c r="BD599" s="832"/>
      <c r="BE599" s="832"/>
      <c r="BF599" s="832"/>
      <c r="BG599" s="832"/>
    </row>
    <row r="600" ht="15.75" customHeight="1">
      <c r="A600" s="832"/>
      <c r="B600" s="833"/>
      <c r="C600" s="833"/>
      <c r="D600" s="834"/>
      <c r="E600" s="835"/>
      <c r="F600" s="836"/>
      <c r="G600" s="837"/>
      <c r="H600" s="838"/>
      <c r="I600" s="836"/>
      <c r="J600" s="839"/>
      <c r="K600" s="840"/>
      <c r="L600" s="841"/>
      <c r="M600" s="841"/>
      <c r="N600" s="842"/>
      <c r="O600" s="832"/>
      <c r="P600" s="843"/>
      <c r="Q600" s="832"/>
      <c r="R600" s="843"/>
      <c r="S600" s="843"/>
      <c r="T600" s="843"/>
      <c r="U600" s="832"/>
      <c r="V600" s="843"/>
      <c r="W600" s="832"/>
      <c r="X600" s="832"/>
      <c r="Y600" s="832"/>
      <c r="Z600" s="832"/>
      <c r="AA600" s="832"/>
      <c r="AB600" s="832"/>
      <c r="AC600" s="832"/>
      <c r="AD600" s="844"/>
      <c r="AE600" s="843"/>
      <c r="AF600" s="843"/>
      <c r="AG600" s="844"/>
      <c r="AH600" s="844"/>
      <c r="AI600" s="843"/>
      <c r="AJ600" s="834"/>
      <c r="AK600" s="832"/>
      <c r="AL600" s="832"/>
      <c r="AM600" s="832"/>
      <c r="AN600" s="832"/>
      <c r="AO600" s="832"/>
      <c r="AP600" s="832"/>
      <c r="AQ600" s="832"/>
      <c r="AR600" s="832"/>
      <c r="AS600" s="832"/>
      <c r="AT600" s="832"/>
      <c r="AU600" s="832"/>
      <c r="AV600" s="832"/>
      <c r="AW600" s="832"/>
      <c r="AX600" s="832"/>
      <c r="AY600" s="832"/>
      <c r="AZ600" s="832"/>
      <c r="BA600" s="832"/>
      <c r="BB600" s="832"/>
      <c r="BC600" s="832"/>
      <c r="BD600" s="832"/>
      <c r="BE600" s="832"/>
      <c r="BF600" s="832"/>
      <c r="BG600" s="832"/>
    </row>
    <row r="601" ht="15.75" customHeight="1">
      <c r="A601" s="832"/>
      <c r="B601" s="833"/>
      <c r="C601" s="833"/>
      <c r="D601" s="834"/>
      <c r="E601" s="835"/>
      <c r="F601" s="836"/>
      <c r="G601" s="837"/>
      <c r="H601" s="838"/>
      <c r="I601" s="836"/>
      <c r="J601" s="839"/>
      <c r="K601" s="840"/>
      <c r="L601" s="841"/>
      <c r="M601" s="841"/>
      <c r="N601" s="842"/>
      <c r="O601" s="832"/>
      <c r="P601" s="843"/>
      <c r="Q601" s="832"/>
      <c r="R601" s="843"/>
      <c r="S601" s="843"/>
      <c r="T601" s="843"/>
      <c r="U601" s="832"/>
      <c r="V601" s="843"/>
      <c r="W601" s="832"/>
      <c r="X601" s="832"/>
      <c r="Y601" s="832"/>
      <c r="Z601" s="832"/>
      <c r="AA601" s="832"/>
      <c r="AB601" s="832"/>
      <c r="AC601" s="832"/>
      <c r="AD601" s="844"/>
      <c r="AE601" s="843"/>
      <c r="AF601" s="843"/>
      <c r="AG601" s="844"/>
      <c r="AH601" s="844"/>
      <c r="AI601" s="843"/>
      <c r="AJ601" s="834"/>
      <c r="AK601" s="832"/>
      <c r="AL601" s="832"/>
      <c r="AM601" s="832"/>
      <c r="AN601" s="832"/>
      <c r="AO601" s="832"/>
      <c r="AP601" s="832"/>
      <c r="AQ601" s="832"/>
      <c r="AR601" s="832"/>
      <c r="AS601" s="832"/>
      <c r="AT601" s="832"/>
      <c r="AU601" s="832"/>
      <c r="AV601" s="832"/>
      <c r="AW601" s="832"/>
      <c r="AX601" s="832"/>
      <c r="AY601" s="832"/>
      <c r="AZ601" s="832"/>
      <c r="BA601" s="832"/>
      <c r="BB601" s="832"/>
      <c r="BC601" s="832"/>
      <c r="BD601" s="832"/>
      <c r="BE601" s="832"/>
      <c r="BF601" s="832"/>
      <c r="BG601" s="832"/>
    </row>
    <row r="602" ht="15.75" customHeight="1">
      <c r="A602" s="832"/>
      <c r="B602" s="833"/>
      <c r="C602" s="833"/>
      <c r="D602" s="834"/>
      <c r="E602" s="835"/>
      <c r="F602" s="836"/>
      <c r="G602" s="837"/>
      <c r="H602" s="838"/>
      <c r="I602" s="836"/>
      <c r="J602" s="839"/>
      <c r="K602" s="840"/>
      <c r="L602" s="841"/>
      <c r="M602" s="841"/>
      <c r="N602" s="842"/>
      <c r="O602" s="832"/>
      <c r="P602" s="843"/>
      <c r="Q602" s="832"/>
      <c r="R602" s="843"/>
      <c r="S602" s="843"/>
      <c r="T602" s="843"/>
      <c r="U602" s="832"/>
      <c r="V602" s="843"/>
      <c r="W602" s="832"/>
      <c r="X602" s="832"/>
      <c r="Y602" s="832"/>
      <c r="Z602" s="832"/>
      <c r="AA602" s="832"/>
      <c r="AB602" s="832"/>
      <c r="AC602" s="832"/>
      <c r="AD602" s="844"/>
      <c r="AE602" s="843"/>
      <c r="AF602" s="843"/>
      <c r="AG602" s="844"/>
      <c r="AH602" s="844"/>
      <c r="AI602" s="843"/>
      <c r="AJ602" s="834"/>
      <c r="AK602" s="832"/>
      <c r="AL602" s="832"/>
      <c r="AM602" s="832"/>
      <c r="AN602" s="832"/>
      <c r="AO602" s="832"/>
      <c r="AP602" s="832"/>
      <c r="AQ602" s="832"/>
      <c r="AR602" s="832"/>
      <c r="AS602" s="832"/>
      <c r="AT602" s="832"/>
      <c r="AU602" s="832"/>
      <c r="AV602" s="832"/>
      <c r="AW602" s="832"/>
      <c r="AX602" s="832"/>
      <c r="AY602" s="832"/>
      <c r="AZ602" s="832"/>
      <c r="BA602" s="832"/>
      <c r="BB602" s="832"/>
      <c r="BC602" s="832"/>
      <c r="BD602" s="832"/>
      <c r="BE602" s="832"/>
      <c r="BF602" s="832"/>
      <c r="BG602" s="832"/>
    </row>
    <row r="603" ht="15.75" customHeight="1">
      <c r="A603" s="832"/>
      <c r="B603" s="833"/>
      <c r="C603" s="833"/>
      <c r="D603" s="834"/>
      <c r="E603" s="835"/>
      <c r="F603" s="836"/>
      <c r="G603" s="837"/>
      <c r="H603" s="838"/>
      <c r="I603" s="836"/>
      <c r="J603" s="839"/>
      <c r="K603" s="840"/>
      <c r="L603" s="841"/>
      <c r="M603" s="841"/>
      <c r="N603" s="842"/>
      <c r="O603" s="832"/>
      <c r="P603" s="843"/>
      <c r="Q603" s="832"/>
      <c r="R603" s="843"/>
      <c r="S603" s="843"/>
      <c r="T603" s="843"/>
      <c r="U603" s="832"/>
      <c r="V603" s="843"/>
      <c r="W603" s="832"/>
      <c r="X603" s="832"/>
      <c r="Y603" s="832"/>
      <c r="Z603" s="832"/>
      <c r="AA603" s="832"/>
      <c r="AB603" s="832"/>
      <c r="AC603" s="832"/>
      <c r="AD603" s="844"/>
      <c r="AE603" s="843"/>
      <c r="AF603" s="843"/>
      <c r="AG603" s="844"/>
      <c r="AH603" s="844"/>
      <c r="AI603" s="843"/>
      <c r="AJ603" s="834"/>
      <c r="AK603" s="832"/>
      <c r="AL603" s="832"/>
      <c r="AM603" s="832"/>
      <c r="AN603" s="832"/>
      <c r="AO603" s="832"/>
      <c r="AP603" s="832"/>
      <c r="AQ603" s="832"/>
      <c r="AR603" s="832"/>
      <c r="AS603" s="832"/>
      <c r="AT603" s="832"/>
      <c r="AU603" s="832"/>
      <c r="AV603" s="832"/>
      <c r="AW603" s="832"/>
      <c r="AX603" s="832"/>
      <c r="AY603" s="832"/>
      <c r="AZ603" s="832"/>
      <c r="BA603" s="832"/>
      <c r="BB603" s="832"/>
      <c r="BC603" s="832"/>
      <c r="BD603" s="832"/>
      <c r="BE603" s="832"/>
      <c r="BF603" s="832"/>
      <c r="BG603" s="832"/>
    </row>
    <row r="604" ht="15.75" customHeight="1">
      <c r="A604" s="832"/>
      <c r="B604" s="833"/>
      <c r="C604" s="833"/>
      <c r="D604" s="834"/>
      <c r="E604" s="835"/>
      <c r="F604" s="836"/>
      <c r="G604" s="837"/>
      <c r="H604" s="838"/>
      <c r="I604" s="836"/>
      <c r="J604" s="839"/>
      <c r="K604" s="840"/>
      <c r="L604" s="841"/>
      <c r="M604" s="841"/>
      <c r="N604" s="842"/>
      <c r="O604" s="832"/>
      <c r="P604" s="843"/>
      <c r="Q604" s="832"/>
      <c r="R604" s="843"/>
      <c r="S604" s="843"/>
      <c r="T604" s="843"/>
      <c r="U604" s="832"/>
      <c r="V604" s="843"/>
      <c r="W604" s="832"/>
      <c r="X604" s="832"/>
      <c r="Y604" s="832"/>
      <c r="Z604" s="832"/>
      <c r="AA604" s="832"/>
      <c r="AB604" s="832"/>
      <c r="AC604" s="832"/>
      <c r="AD604" s="844"/>
      <c r="AE604" s="843"/>
      <c r="AF604" s="843"/>
      <c r="AG604" s="844"/>
      <c r="AH604" s="844"/>
      <c r="AI604" s="843"/>
      <c r="AJ604" s="834"/>
      <c r="AK604" s="832"/>
      <c r="AL604" s="832"/>
      <c r="AM604" s="832"/>
      <c r="AN604" s="832"/>
      <c r="AO604" s="832"/>
      <c r="AP604" s="832"/>
      <c r="AQ604" s="832"/>
      <c r="AR604" s="832"/>
      <c r="AS604" s="832"/>
      <c r="AT604" s="832"/>
      <c r="AU604" s="832"/>
      <c r="AV604" s="832"/>
      <c r="AW604" s="832"/>
      <c r="AX604" s="832"/>
      <c r="AY604" s="832"/>
      <c r="AZ604" s="832"/>
      <c r="BA604" s="832"/>
      <c r="BB604" s="832"/>
      <c r="BC604" s="832"/>
      <c r="BD604" s="832"/>
      <c r="BE604" s="832"/>
      <c r="BF604" s="832"/>
      <c r="BG604" s="832"/>
    </row>
    <row r="605" ht="15.75" customHeight="1">
      <c r="A605" s="832"/>
      <c r="B605" s="833"/>
      <c r="C605" s="833"/>
      <c r="D605" s="834"/>
      <c r="E605" s="835"/>
      <c r="F605" s="836"/>
      <c r="G605" s="837"/>
      <c r="H605" s="838"/>
      <c r="I605" s="836"/>
      <c r="J605" s="839"/>
      <c r="K605" s="840"/>
      <c r="L605" s="841"/>
      <c r="M605" s="841"/>
      <c r="N605" s="842"/>
      <c r="O605" s="832"/>
      <c r="P605" s="843"/>
      <c r="Q605" s="832"/>
      <c r="R605" s="843"/>
      <c r="S605" s="843"/>
      <c r="T605" s="843"/>
      <c r="U605" s="832"/>
      <c r="V605" s="843"/>
      <c r="W605" s="832"/>
      <c r="X605" s="832"/>
      <c r="Y605" s="832"/>
      <c r="Z605" s="832"/>
      <c r="AA605" s="832"/>
      <c r="AB605" s="832"/>
      <c r="AC605" s="832"/>
      <c r="AD605" s="844"/>
      <c r="AE605" s="843"/>
      <c r="AF605" s="843"/>
      <c r="AG605" s="844"/>
      <c r="AH605" s="844"/>
      <c r="AI605" s="843"/>
      <c r="AJ605" s="834"/>
      <c r="AK605" s="832"/>
      <c r="AL605" s="832"/>
      <c r="AM605" s="832"/>
      <c r="AN605" s="832"/>
      <c r="AO605" s="832"/>
      <c r="AP605" s="832"/>
      <c r="AQ605" s="832"/>
      <c r="AR605" s="832"/>
      <c r="AS605" s="832"/>
      <c r="AT605" s="832"/>
      <c r="AU605" s="832"/>
      <c r="AV605" s="832"/>
      <c r="AW605" s="832"/>
      <c r="AX605" s="832"/>
      <c r="AY605" s="832"/>
      <c r="AZ605" s="832"/>
      <c r="BA605" s="832"/>
      <c r="BB605" s="832"/>
      <c r="BC605" s="832"/>
      <c r="BD605" s="832"/>
      <c r="BE605" s="832"/>
      <c r="BF605" s="832"/>
      <c r="BG605" s="832"/>
    </row>
    <row r="606" ht="15.75" customHeight="1">
      <c r="A606" s="832"/>
      <c r="B606" s="833"/>
      <c r="C606" s="833"/>
      <c r="D606" s="834"/>
      <c r="E606" s="835"/>
      <c r="F606" s="836"/>
      <c r="G606" s="837"/>
      <c r="H606" s="838"/>
      <c r="I606" s="836"/>
      <c r="J606" s="839"/>
      <c r="K606" s="840"/>
      <c r="L606" s="841"/>
      <c r="M606" s="841"/>
      <c r="N606" s="842"/>
      <c r="O606" s="832"/>
      <c r="P606" s="843"/>
      <c r="Q606" s="832"/>
      <c r="R606" s="843"/>
      <c r="S606" s="843"/>
      <c r="T606" s="843"/>
      <c r="U606" s="832"/>
      <c r="V606" s="843"/>
      <c r="W606" s="832"/>
      <c r="X606" s="832"/>
      <c r="Y606" s="832"/>
      <c r="Z606" s="832"/>
      <c r="AA606" s="832"/>
      <c r="AB606" s="832"/>
      <c r="AC606" s="832"/>
      <c r="AD606" s="844"/>
      <c r="AE606" s="843"/>
      <c r="AF606" s="843"/>
      <c r="AG606" s="844"/>
      <c r="AH606" s="844"/>
      <c r="AI606" s="843"/>
      <c r="AJ606" s="834"/>
      <c r="AK606" s="832"/>
      <c r="AL606" s="832"/>
      <c r="AM606" s="832"/>
      <c r="AN606" s="832"/>
      <c r="AO606" s="832"/>
      <c r="AP606" s="832"/>
      <c r="AQ606" s="832"/>
      <c r="AR606" s="832"/>
      <c r="AS606" s="832"/>
      <c r="AT606" s="832"/>
      <c r="AU606" s="832"/>
      <c r="AV606" s="832"/>
      <c r="AW606" s="832"/>
      <c r="AX606" s="832"/>
      <c r="AY606" s="832"/>
      <c r="AZ606" s="832"/>
      <c r="BA606" s="832"/>
      <c r="BB606" s="832"/>
      <c r="BC606" s="832"/>
      <c r="BD606" s="832"/>
      <c r="BE606" s="832"/>
      <c r="BF606" s="832"/>
      <c r="BG606" s="832"/>
    </row>
    <row r="607" ht="15.75" customHeight="1">
      <c r="A607" s="832"/>
      <c r="B607" s="833"/>
      <c r="C607" s="833"/>
      <c r="D607" s="834"/>
      <c r="E607" s="835"/>
      <c r="F607" s="836"/>
      <c r="G607" s="837"/>
      <c r="H607" s="838"/>
      <c r="I607" s="836"/>
      <c r="J607" s="839"/>
      <c r="K607" s="840"/>
      <c r="L607" s="841"/>
      <c r="M607" s="841"/>
      <c r="N607" s="842"/>
      <c r="O607" s="832"/>
      <c r="P607" s="843"/>
      <c r="Q607" s="832"/>
      <c r="R607" s="843"/>
      <c r="S607" s="843"/>
      <c r="T607" s="843"/>
      <c r="U607" s="832"/>
      <c r="V607" s="843"/>
      <c r="W607" s="832"/>
      <c r="X607" s="832"/>
      <c r="Y607" s="832"/>
      <c r="Z607" s="832"/>
      <c r="AA607" s="832"/>
      <c r="AB607" s="832"/>
      <c r="AC607" s="832"/>
      <c r="AD607" s="844"/>
      <c r="AE607" s="843"/>
      <c r="AF607" s="843"/>
      <c r="AG607" s="844"/>
      <c r="AH607" s="844"/>
      <c r="AI607" s="843"/>
      <c r="AJ607" s="834"/>
      <c r="AK607" s="832"/>
      <c r="AL607" s="832"/>
      <c r="AM607" s="832"/>
      <c r="AN607" s="832"/>
      <c r="AO607" s="832"/>
      <c r="AP607" s="832"/>
      <c r="AQ607" s="832"/>
      <c r="AR607" s="832"/>
      <c r="AS607" s="832"/>
      <c r="AT607" s="832"/>
      <c r="AU607" s="832"/>
      <c r="AV607" s="832"/>
      <c r="AW607" s="832"/>
      <c r="AX607" s="832"/>
      <c r="AY607" s="832"/>
      <c r="AZ607" s="832"/>
      <c r="BA607" s="832"/>
      <c r="BB607" s="832"/>
      <c r="BC607" s="832"/>
      <c r="BD607" s="832"/>
      <c r="BE607" s="832"/>
      <c r="BF607" s="832"/>
      <c r="BG607" s="832"/>
    </row>
    <row r="608" ht="15.75" customHeight="1">
      <c r="A608" s="832"/>
      <c r="B608" s="833"/>
      <c r="C608" s="833"/>
      <c r="D608" s="834"/>
      <c r="E608" s="835"/>
      <c r="F608" s="836"/>
      <c r="G608" s="837"/>
      <c r="H608" s="838"/>
      <c r="I608" s="836"/>
      <c r="J608" s="839"/>
      <c r="K608" s="840"/>
      <c r="L608" s="841"/>
      <c r="M608" s="841"/>
      <c r="N608" s="842"/>
      <c r="O608" s="832"/>
      <c r="P608" s="843"/>
      <c r="Q608" s="832"/>
      <c r="R608" s="843"/>
      <c r="S608" s="843"/>
      <c r="T608" s="843"/>
      <c r="U608" s="832"/>
      <c r="V608" s="843"/>
      <c r="W608" s="832"/>
      <c r="X608" s="832"/>
      <c r="Y608" s="832"/>
      <c r="Z608" s="832"/>
      <c r="AA608" s="832"/>
      <c r="AB608" s="832"/>
      <c r="AC608" s="832"/>
      <c r="AD608" s="844"/>
      <c r="AE608" s="843"/>
      <c r="AF608" s="843"/>
      <c r="AG608" s="844"/>
      <c r="AH608" s="844"/>
      <c r="AI608" s="843"/>
      <c r="AJ608" s="834"/>
      <c r="AK608" s="832"/>
      <c r="AL608" s="832"/>
      <c r="AM608" s="832"/>
      <c r="AN608" s="832"/>
      <c r="AO608" s="832"/>
      <c r="AP608" s="832"/>
      <c r="AQ608" s="832"/>
      <c r="AR608" s="832"/>
      <c r="AS608" s="832"/>
      <c r="AT608" s="832"/>
      <c r="AU608" s="832"/>
      <c r="AV608" s="832"/>
      <c r="AW608" s="832"/>
      <c r="AX608" s="832"/>
      <c r="AY608" s="832"/>
      <c r="AZ608" s="832"/>
      <c r="BA608" s="832"/>
      <c r="BB608" s="832"/>
      <c r="BC608" s="832"/>
      <c r="BD608" s="832"/>
      <c r="BE608" s="832"/>
      <c r="BF608" s="832"/>
      <c r="BG608" s="832"/>
    </row>
    <row r="609" ht="15.75" customHeight="1">
      <c r="A609" s="832"/>
      <c r="B609" s="833"/>
      <c r="C609" s="833"/>
      <c r="D609" s="834"/>
      <c r="E609" s="835"/>
      <c r="F609" s="836"/>
      <c r="G609" s="837"/>
      <c r="H609" s="838"/>
      <c r="I609" s="836"/>
      <c r="J609" s="839"/>
      <c r="K609" s="840"/>
      <c r="L609" s="841"/>
      <c r="M609" s="841"/>
      <c r="N609" s="842"/>
      <c r="O609" s="832"/>
      <c r="P609" s="843"/>
      <c r="Q609" s="832"/>
      <c r="R609" s="843"/>
      <c r="S609" s="843"/>
      <c r="T609" s="843"/>
      <c r="U609" s="832"/>
      <c r="V609" s="843"/>
      <c r="W609" s="832"/>
      <c r="X609" s="832"/>
      <c r="Y609" s="832"/>
      <c r="Z609" s="832"/>
      <c r="AA609" s="832"/>
      <c r="AB609" s="832"/>
      <c r="AC609" s="832"/>
      <c r="AD609" s="844"/>
      <c r="AE609" s="843"/>
      <c r="AF609" s="843"/>
      <c r="AG609" s="844"/>
      <c r="AH609" s="844"/>
      <c r="AI609" s="843"/>
      <c r="AJ609" s="834"/>
      <c r="AK609" s="832"/>
      <c r="AL609" s="832"/>
      <c r="AM609" s="832"/>
      <c r="AN609" s="832"/>
      <c r="AO609" s="832"/>
      <c r="AP609" s="832"/>
      <c r="AQ609" s="832"/>
      <c r="AR609" s="832"/>
      <c r="AS609" s="832"/>
      <c r="AT609" s="832"/>
      <c r="AU609" s="832"/>
      <c r="AV609" s="832"/>
      <c r="AW609" s="832"/>
      <c r="AX609" s="832"/>
      <c r="AY609" s="832"/>
      <c r="AZ609" s="832"/>
      <c r="BA609" s="832"/>
      <c r="BB609" s="832"/>
      <c r="BC609" s="832"/>
      <c r="BD609" s="832"/>
      <c r="BE609" s="832"/>
      <c r="BF609" s="832"/>
      <c r="BG609" s="832"/>
    </row>
    <row r="610" ht="15.75" customHeight="1">
      <c r="A610" s="832"/>
      <c r="B610" s="833"/>
      <c r="C610" s="833"/>
      <c r="D610" s="834"/>
      <c r="E610" s="835"/>
      <c r="F610" s="836"/>
      <c r="G610" s="837"/>
      <c r="H610" s="838"/>
      <c r="I610" s="836"/>
      <c r="J610" s="839"/>
      <c r="K610" s="840"/>
      <c r="L610" s="841"/>
      <c r="M610" s="841"/>
      <c r="N610" s="842"/>
      <c r="O610" s="832"/>
      <c r="P610" s="843"/>
      <c r="Q610" s="832"/>
      <c r="R610" s="843"/>
      <c r="S610" s="843"/>
      <c r="T610" s="843"/>
      <c r="U610" s="832"/>
      <c r="V610" s="843"/>
      <c r="W610" s="832"/>
      <c r="X610" s="832"/>
      <c r="Y610" s="832"/>
      <c r="Z610" s="832"/>
      <c r="AA610" s="832"/>
      <c r="AB610" s="832"/>
      <c r="AC610" s="832"/>
      <c r="AD610" s="844"/>
      <c r="AE610" s="843"/>
      <c r="AF610" s="843"/>
      <c r="AG610" s="844"/>
      <c r="AH610" s="844"/>
      <c r="AI610" s="843"/>
      <c r="AJ610" s="834"/>
      <c r="AK610" s="832"/>
      <c r="AL610" s="832"/>
      <c r="AM610" s="832"/>
      <c r="AN610" s="832"/>
      <c r="AO610" s="832"/>
      <c r="AP610" s="832"/>
      <c r="AQ610" s="832"/>
      <c r="AR610" s="832"/>
      <c r="AS610" s="832"/>
      <c r="AT610" s="832"/>
      <c r="AU610" s="832"/>
      <c r="AV610" s="832"/>
      <c r="AW610" s="832"/>
      <c r="AX610" s="832"/>
      <c r="AY610" s="832"/>
      <c r="AZ610" s="832"/>
      <c r="BA610" s="832"/>
      <c r="BB610" s="832"/>
      <c r="BC610" s="832"/>
      <c r="BD610" s="832"/>
      <c r="BE610" s="832"/>
      <c r="BF610" s="832"/>
      <c r="BG610" s="832"/>
    </row>
    <row r="611" ht="15.75" customHeight="1">
      <c r="A611" s="832"/>
      <c r="B611" s="833"/>
      <c r="C611" s="833"/>
      <c r="D611" s="834"/>
      <c r="E611" s="835"/>
      <c r="F611" s="836"/>
      <c r="G611" s="837"/>
      <c r="H611" s="838"/>
      <c r="I611" s="836"/>
      <c r="J611" s="839"/>
      <c r="K611" s="840"/>
      <c r="L611" s="841"/>
      <c r="M611" s="841"/>
      <c r="N611" s="842"/>
      <c r="O611" s="832"/>
      <c r="P611" s="843"/>
      <c r="Q611" s="832"/>
      <c r="R611" s="843"/>
      <c r="S611" s="843"/>
      <c r="T611" s="843"/>
      <c r="U611" s="832"/>
      <c r="V611" s="843"/>
      <c r="W611" s="832"/>
      <c r="X611" s="832"/>
      <c r="Y611" s="832"/>
      <c r="Z611" s="832"/>
      <c r="AA611" s="832"/>
      <c r="AB611" s="832"/>
      <c r="AC611" s="832"/>
      <c r="AD611" s="844"/>
      <c r="AE611" s="843"/>
      <c r="AF611" s="843"/>
      <c r="AG611" s="844"/>
      <c r="AH611" s="844"/>
      <c r="AI611" s="843"/>
      <c r="AJ611" s="834"/>
      <c r="AK611" s="832"/>
      <c r="AL611" s="832"/>
      <c r="AM611" s="832"/>
      <c r="AN611" s="832"/>
      <c r="AO611" s="832"/>
      <c r="AP611" s="832"/>
      <c r="AQ611" s="832"/>
      <c r="AR611" s="832"/>
      <c r="AS611" s="832"/>
      <c r="AT611" s="832"/>
      <c r="AU611" s="832"/>
      <c r="AV611" s="832"/>
      <c r="AW611" s="832"/>
      <c r="AX611" s="832"/>
      <c r="AY611" s="832"/>
      <c r="AZ611" s="832"/>
      <c r="BA611" s="832"/>
      <c r="BB611" s="832"/>
      <c r="BC611" s="832"/>
      <c r="BD611" s="832"/>
      <c r="BE611" s="832"/>
      <c r="BF611" s="832"/>
      <c r="BG611" s="832"/>
    </row>
    <row r="612" ht="15.75" customHeight="1">
      <c r="A612" s="832"/>
      <c r="B612" s="833"/>
      <c r="C612" s="833"/>
      <c r="D612" s="834"/>
      <c r="E612" s="835"/>
      <c r="F612" s="836"/>
      <c r="G612" s="837"/>
      <c r="H612" s="838"/>
      <c r="I612" s="836"/>
      <c r="J612" s="839"/>
      <c r="K612" s="840"/>
      <c r="L612" s="841"/>
      <c r="M612" s="841"/>
      <c r="N612" s="842"/>
      <c r="O612" s="832"/>
      <c r="P612" s="843"/>
      <c r="Q612" s="832"/>
      <c r="R612" s="843"/>
      <c r="S612" s="843"/>
      <c r="T612" s="843"/>
      <c r="U612" s="832"/>
      <c r="V612" s="843"/>
      <c r="W612" s="832"/>
      <c r="X612" s="832"/>
      <c r="Y612" s="832"/>
      <c r="Z612" s="832"/>
      <c r="AA612" s="832"/>
      <c r="AB612" s="832"/>
      <c r="AC612" s="832"/>
      <c r="AD612" s="844"/>
      <c r="AE612" s="843"/>
      <c r="AF612" s="843"/>
      <c r="AG612" s="844"/>
      <c r="AH612" s="844"/>
      <c r="AI612" s="843"/>
      <c r="AJ612" s="834"/>
      <c r="AK612" s="832"/>
      <c r="AL612" s="832"/>
      <c r="AM612" s="832"/>
      <c r="AN612" s="832"/>
      <c r="AO612" s="832"/>
      <c r="AP612" s="832"/>
      <c r="AQ612" s="832"/>
      <c r="AR612" s="832"/>
      <c r="AS612" s="832"/>
      <c r="AT612" s="832"/>
      <c r="AU612" s="832"/>
      <c r="AV612" s="832"/>
      <c r="AW612" s="832"/>
      <c r="AX612" s="832"/>
      <c r="AY612" s="832"/>
      <c r="AZ612" s="832"/>
      <c r="BA612" s="832"/>
      <c r="BB612" s="832"/>
      <c r="BC612" s="832"/>
      <c r="BD612" s="832"/>
      <c r="BE612" s="832"/>
      <c r="BF612" s="832"/>
      <c r="BG612" s="832"/>
    </row>
    <row r="613" ht="15.75" customHeight="1">
      <c r="A613" s="832"/>
      <c r="B613" s="833"/>
      <c r="C613" s="833"/>
      <c r="D613" s="834"/>
      <c r="E613" s="835"/>
      <c r="F613" s="836"/>
      <c r="G613" s="837"/>
      <c r="H613" s="838"/>
      <c r="I613" s="836"/>
      <c r="J613" s="839"/>
      <c r="K613" s="840"/>
      <c r="L613" s="841"/>
      <c r="M613" s="841"/>
      <c r="N613" s="842"/>
      <c r="O613" s="832"/>
      <c r="P613" s="843"/>
      <c r="Q613" s="832"/>
      <c r="R613" s="843"/>
      <c r="S613" s="843"/>
      <c r="T613" s="843"/>
      <c r="U613" s="832"/>
      <c r="V613" s="843"/>
      <c r="W613" s="832"/>
      <c r="X613" s="832"/>
      <c r="Y613" s="832"/>
      <c r="Z613" s="832"/>
      <c r="AA613" s="832"/>
      <c r="AB613" s="832"/>
      <c r="AC613" s="832"/>
      <c r="AD613" s="844"/>
      <c r="AE613" s="843"/>
      <c r="AF613" s="843"/>
      <c r="AG613" s="844"/>
      <c r="AH613" s="844"/>
      <c r="AI613" s="843"/>
      <c r="AJ613" s="834"/>
      <c r="AK613" s="832"/>
      <c r="AL613" s="832"/>
      <c r="AM613" s="832"/>
      <c r="AN613" s="832"/>
      <c r="AO613" s="832"/>
      <c r="AP613" s="832"/>
      <c r="AQ613" s="832"/>
      <c r="AR613" s="832"/>
      <c r="AS613" s="832"/>
      <c r="AT613" s="832"/>
      <c r="AU613" s="832"/>
      <c r="AV613" s="832"/>
      <c r="AW613" s="832"/>
      <c r="AX613" s="832"/>
      <c r="AY613" s="832"/>
      <c r="AZ613" s="832"/>
      <c r="BA613" s="832"/>
      <c r="BB613" s="832"/>
      <c r="BC613" s="832"/>
      <c r="BD613" s="832"/>
      <c r="BE613" s="832"/>
      <c r="BF613" s="832"/>
      <c r="BG613" s="832"/>
    </row>
    <row r="614" ht="15.75" customHeight="1">
      <c r="A614" s="832"/>
      <c r="B614" s="833"/>
      <c r="C614" s="833"/>
      <c r="D614" s="834"/>
      <c r="E614" s="835"/>
      <c r="F614" s="836"/>
      <c r="G614" s="837"/>
      <c r="H614" s="838"/>
      <c r="I614" s="836"/>
      <c r="J614" s="839"/>
      <c r="K614" s="840"/>
      <c r="L614" s="841"/>
      <c r="M614" s="841"/>
      <c r="N614" s="842"/>
      <c r="O614" s="832"/>
      <c r="P614" s="843"/>
      <c r="Q614" s="832"/>
      <c r="R614" s="843"/>
      <c r="S614" s="843"/>
      <c r="T614" s="843"/>
      <c r="U614" s="832"/>
      <c r="V614" s="843"/>
      <c r="W614" s="832"/>
      <c r="X614" s="832"/>
      <c r="Y614" s="832"/>
      <c r="Z614" s="832"/>
      <c r="AA614" s="832"/>
      <c r="AB614" s="832"/>
      <c r="AC614" s="832"/>
      <c r="AD614" s="844"/>
      <c r="AE614" s="843"/>
      <c r="AF614" s="843"/>
      <c r="AG614" s="844"/>
      <c r="AH614" s="844"/>
      <c r="AI614" s="843"/>
      <c r="AJ614" s="834"/>
      <c r="AK614" s="832"/>
      <c r="AL614" s="832"/>
      <c r="AM614" s="832"/>
      <c r="AN614" s="832"/>
      <c r="AO614" s="832"/>
      <c r="AP614" s="832"/>
      <c r="AQ614" s="832"/>
      <c r="AR614" s="832"/>
      <c r="AS614" s="832"/>
      <c r="AT614" s="832"/>
      <c r="AU614" s="832"/>
      <c r="AV614" s="832"/>
      <c r="AW614" s="832"/>
      <c r="AX614" s="832"/>
      <c r="AY614" s="832"/>
      <c r="AZ614" s="832"/>
      <c r="BA614" s="832"/>
      <c r="BB614" s="832"/>
      <c r="BC614" s="832"/>
      <c r="BD614" s="832"/>
      <c r="BE614" s="832"/>
      <c r="BF614" s="832"/>
      <c r="BG614" s="832"/>
    </row>
    <row r="615" ht="15.75" customHeight="1">
      <c r="A615" s="832"/>
      <c r="B615" s="833"/>
      <c r="C615" s="833"/>
      <c r="D615" s="834"/>
      <c r="E615" s="835"/>
      <c r="F615" s="836"/>
      <c r="G615" s="837"/>
      <c r="H615" s="838"/>
      <c r="I615" s="836"/>
      <c r="J615" s="839"/>
      <c r="K615" s="840"/>
      <c r="L615" s="841"/>
      <c r="M615" s="841"/>
      <c r="N615" s="842"/>
      <c r="O615" s="832"/>
      <c r="P615" s="843"/>
      <c r="Q615" s="832"/>
      <c r="R615" s="843"/>
      <c r="S615" s="843"/>
      <c r="T615" s="843"/>
      <c r="U615" s="832"/>
      <c r="V615" s="843"/>
      <c r="W615" s="832"/>
      <c r="X615" s="832"/>
      <c r="Y615" s="832"/>
      <c r="Z615" s="832"/>
      <c r="AA615" s="832"/>
      <c r="AB615" s="832"/>
      <c r="AC615" s="832"/>
      <c r="AD615" s="844"/>
      <c r="AE615" s="843"/>
      <c r="AF615" s="843"/>
      <c r="AG615" s="844"/>
      <c r="AH615" s="844"/>
      <c r="AI615" s="843"/>
      <c r="AJ615" s="834"/>
      <c r="AK615" s="832"/>
      <c r="AL615" s="832"/>
      <c r="AM615" s="832"/>
      <c r="AN615" s="832"/>
      <c r="AO615" s="832"/>
      <c r="AP615" s="832"/>
      <c r="AQ615" s="832"/>
      <c r="AR615" s="832"/>
      <c r="AS615" s="832"/>
      <c r="AT615" s="832"/>
      <c r="AU615" s="832"/>
      <c r="AV615" s="832"/>
      <c r="AW615" s="832"/>
      <c r="AX615" s="832"/>
      <c r="AY615" s="832"/>
      <c r="AZ615" s="832"/>
      <c r="BA615" s="832"/>
      <c r="BB615" s="832"/>
      <c r="BC615" s="832"/>
      <c r="BD615" s="832"/>
      <c r="BE615" s="832"/>
      <c r="BF615" s="832"/>
      <c r="BG615" s="832"/>
    </row>
    <row r="616" ht="15.75" customHeight="1">
      <c r="A616" s="832"/>
      <c r="B616" s="833"/>
      <c r="C616" s="833"/>
      <c r="D616" s="834"/>
      <c r="E616" s="835"/>
      <c r="F616" s="836"/>
      <c r="G616" s="837"/>
      <c r="H616" s="838"/>
      <c r="I616" s="836"/>
      <c r="J616" s="839"/>
      <c r="K616" s="840"/>
      <c r="L616" s="841"/>
      <c r="M616" s="841"/>
      <c r="N616" s="842"/>
      <c r="O616" s="832"/>
      <c r="P616" s="843"/>
      <c r="Q616" s="832"/>
      <c r="R616" s="843"/>
      <c r="S616" s="843"/>
      <c r="T616" s="843"/>
      <c r="U616" s="832"/>
      <c r="V616" s="843"/>
      <c r="W616" s="832"/>
      <c r="X616" s="832"/>
      <c r="Y616" s="832"/>
      <c r="Z616" s="832"/>
      <c r="AA616" s="832"/>
      <c r="AB616" s="832"/>
      <c r="AC616" s="832"/>
      <c r="AD616" s="844"/>
      <c r="AE616" s="843"/>
      <c r="AF616" s="843"/>
      <c r="AG616" s="844"/>
      <c r="AH616" s="844"/>
      <c r="AI616" s="843"/>
      <c r="AJ616" s="834"/>
      <c r="AK616" s="832"/>
      <c r="AL616" s="832"/>
      <c r="AM616" s="832"/>
      <c r="AN616" s="832"/>
      <c r="AO616" s="832"/>
      <c r="AP616" s="832"/>
      <c r="AQ616" s="832"/>
      <c r="AR616" s="832"/>
      <c r="AS616" s="832"/>
      <c r="AT616" s="832"/>
      <c r="AU616" s="832"/>
      <c r="AV616" s="832"/>
      <c r="AW616" s="832"/>
      <c r="AX616" s="832"/>
      <c r="AY616" s="832"/>
      <c r="AZ616" s="832"/>
      <c r="BA616" s="832"/>
      <c r="BB616" s="832"/>
      <c r="BC616" s="832"/>
      <c r="BD616" s="832"/>
      <c r="BE616" s="832"/>
      <c r="BF616" s="832"/>
      <c r="BG616" s="832"/>
    </row>
    <row r="617" ht="15.75" customHeight="1">
      <c r="A617" s="832"/>
      <c r="B617" s="833"/>
      <c r="C617" s="833"/>
      <c r="D617" s="834"/>
      <c r="E617" s="835"/>
      <c r="F617" s="836"/>
      <c r="G617" s="837"/>
      <c r="H617" s="838"/>
      <c r="I617" s="836"/>
      <c r="J617" s="839"/>
      <c r="K617" s="840"/>
      <c r="L617" s="841"/>
      <c r="M617" s="841"/>
      <c r="N617" s="842"/>
      <c r="O617" s="832"/>
      <c r="P617" s="843"/>
      <c r="Q617" s="832"/>
      <c r="R617" s="843"/>
      <c r="S617" s="843"/>
      <c r="T617" s="843"/>
      <c r="U617" s="832"/>
      <c r="V617" s="843"/>
      <c r="W617" s="832"/>
      <c r="X617" s="832"/>
      <c r="Y617" s="832"/>
      <c r="Z617" s="832"/>
      <c r="AA617" s="832"/>
      <c r="AB617" s="832"/>
      <c r="AC617" s="832"/>
      <c r="AD617" s="844"/>
      <c r="AE617" s="843"/>
      <c r="AF617" s="843"/>
      <c r="AG617" s="844"/>
      <c r="AH617" s="844"/>
      <c r="AI617" s="843"/>
      <c r="AJ617" s="834"/>
      <c r="AK617" s="832"/>
      <c r="AL617" s="832"/>
      <c r="AM617" s="832"/>
      <c r="AN617" s="832"/>
      <c r="AO617" s="832"/>
      <c r="AP617" s="832"/>
      <c r="AQ617" s="832"/>
      <c r="AR617" s="832"/>
      <c r="AS617" s="832"/>
      <c r="AT617" s="832"/>
      <c r="AU617" s="832"/>
      <c r="AV617" s="832"/>
      <c r="AW617" s="832"/>
      <c r="AX617" s="832"/>
      <c r="AY617" s="832"/>
      <c r="AZ617" s="832"/>
      <c r="BA617" s="832"/>
      <c r="BB617" s="832"/>
      <c r="BC617" s="832"/>
      <c r="BD617" s="832"/>
      <c r="BE617" s="832"/>
      <c r="BF617" s="832"/>
      <c r="BG617" s="832"/>
    </row>
    <row r="618" ht="15.75" customHeight="1">
      <c r="A618" s="832"/>
      <c r="B618" s="833"/>
      <c r="C618" s="833"/>
      <c r="D618" s="834"/>
      <c r="E618" s="835"/>
      <c r="F618" s="836"/>
      <c r="G618" s="837"/>
      <c r="H618" s="838"/>
      <c r="I618" s="836"/>
      <c r="J618" s="839"/>
      <c r="K618" s="840"/>
      <c r="L618" s="841"/>
      <c r="M618" s="841"/>
      <c r="N618" s="842"/>
      <c r="O618" s="832"/>
      <c r="P618" s="843"/>
      <c r="Q618" s="832"/>
      <c r="R618" s="843"/>
      <c r="S618" s="843"/>
      <c r="T618" s="843"/>
      <c r="U618" s="832"/>
      <c r="V618" s="843"/>
      <c r="W618" s="832"/>
      <c r="X618" s="832"/>
      <c r="Y618" s="832"/>
      <c r="Z618" s="832"/>
      <c r="AA618" s="832"/>
      <c r="AB618" s="832"/>
      <c r="AC618" s="832"/>
      <c r="AD618" s="844"/>
      <c r="AE618" s="843"/>
      <c r="AF618" s="843"/>
      <c r="AG618" s="844"/>
      <c r="AH618" s="844"/>
      <c r="AI618" s="843"/>
      <c r="AJ618" s="834"/>
      <c r="AK618" s="832"/>
      <c r="AL618" s="832"/>
      <c r="AM618" s="832"/>
      <c r="AN618" s="832"/>
      <c r="AO618" s="832"/>
      <c r="AP618" s="832"/>
      <c r="AQ618" s="832"/>
      <c r="AR618" s="832"/>
      <c r="AS618" s="832"/>
      <c r="AT618" s="832"/>
      <c r="AU618" s="832"/>
      <c r="AV618" s="832"/>
      <c r="AW618" s="832"/>
      <c r="AX618" s="832"/>
      <c r="AY618" s="832"/>
      <c r="AZ618" s="832"/>
      <c r="BA618" s="832"/>
      <c r="BB618" s="832"/>
      <c r="BC618" s="832"/>
      <c r="BD618" s="832"/>
      <c r="BE618" s="832"/>
      <c r="BF618" s="832"/>
      <c r="BG618" s="832"/>
    </row>
    <row r="619" ht="15.75" customHeight="1">
      <c r="A619" s="832"/>
      <c r="B619" s="833"/>
      <c r="C619" s="833"/>
      <c r="D619" s="834"/>
      <c r="E619" s="835"/>
      <c r="F619" s="836"/>
      <c r="G619" s="837"/>
      <c r="H619" s="838"/>
      <c r="I619" s="836"/>
      <c r="J619" s="839"/>
      <c r="K619" s="840"/>
      <c r="L619" s="841"/>
      <c r="M619" s="841"/>
      <c r="N619" s="842"/>
      <c r="O619" s="832"/>
      <c r="P619" s="843"/>
      <c r="Q619" s="832"/>
      <c r="R619" s="843"/>
      <c r="S619" s="843"/>
      <c r="T619" s="843"/>
      <c r="U619" s="832"/>
      <c r="V619" s="843"/>
      <c r="W619" s="832"/>
      <c r="X619" s="832"/>
      <c r="Y619" s="832"/>
      <c r="Z619" s="832"/>
      <c r="AA619" s="832"/>
      <c r="AB619" s="832"/>
      <c r="AC619" s="832"/>
      <c r="AD619" s="844"/>
      <c r="AE619" s="843"/>
      <c r="AF619" s="843"/>
      <c r="AG619" s="844"/>
      <c r="AH619" s="844"/>
      <c r="AI619" s="843"/>
      <c r="AJ619" s="834"/>
      <c r="AK619" s="832"/>
      <c r="AL619" s="832"/>
      <c r="AM619" s="832"/>
      <c r="AN619" s="832"/>
      <c r="AO619" s="832"/>
      <c r="AP619" s="832"/>
      <c r="AQ619" s="832"/>
      <c r="AR619" s="832"/>
      <c r="AS619" s="832"/>
      <c r="AT619" s="832"/>
      <c r="AU619" s="832"/>
      <c r="AV619" s="832"/>
      <c r="AW619" s="832"/>
      <c r="AX619" s="832"/>
      <c r="AY619" s="832"/>
      <c r="AZ619" s="832"/>
      <c r="BA619" s="832"/>
      <c r="BB619" s="832"/>
      <c r="BC619" s="832"/>
      <c r="BD619" s="832"/>
      <c r="BE619" s="832"/>
      <c r="BF619" s="832"/>
      <c r="BG619" s="832"/>
    </row>
    <row r="620" ht="15.75" customHeight="1">
      <c r="A620" s="832"/>
      <c r="B620" s="833"/>
      <c r="C620" s="833"/>
      <c r="D620" s="834"/>
      <c r="E620" s="835"/>
      <c r="F620" s="836"/>
      <c r="G620" s="837"/>
      <c r="H620" s="838"/>
      <c r="I620" s="836"/>
      <c r="J620" s="839"/>
      <c r="K620" s="840"/>
      <c r="L620" s="841"/>
      <c r="M620" s="841"/>
      <c r="N620" s="842"/>
      <c r="O620" s="832"/>
      <c r="P620" s="843"/>
      <c r="Q620" s="832"/>
      <c r="R620" s="843"/>
      <c r="S620" s="843"/>
      <c r="T620" s="843"/>
      <c r="U620" s="832"/>
      <c r="V620" s="843"/>
      <c r="W620" s="832"/>
      <c r="X620" s="832"/>
      <c r="Y620" s="832"/>
      <c r="Z620" s="832"/>
      <c r="AA620" s="832"/>
      <c r="AB620" s="832"/>
      <c r="AC620" s="832"/>
      <c r="AD620" s="844"/>
      <c r="AE620" s="843"/>
      <c r="AF620" s="843"/>
      <c r="AG620" s="844"/>
      <c r="AH620" s="844"/>
      <c r="AI620" s="843"/>
      <c r="AJ620" s="834"/>
      <c r="AK620" s="832"/>
      <c r="AL620" s="832"/>
      <c r="AM620" s="832"/>
      <c r="AN620" s="832"/>
      <c r="AO620" s="832"/>
      <c r="AP620" s="832"/>
      <c r="AQ620" s="832"/>
      <c r="AR620" s="832"/>
      <c r="AS620" s="832"/>
      <c r="AT620" s="832"/>
      <c r="AU620" s="832"/>
      <c r="AV620" s="832"/>
      <c r="AW620" s="832"/>
      <c r="AX620" s="832"/>
      <c r="AY620" s="832"/>
      <c r="AZ620" s="832"/>
      <c r="BA620" s="832"/>
      <c r="BB620" s="832"/>
      <c r="BC620" s="832"/>
      <c r="BD620" s="832"/>
      <c r="BE620" s="832"/>
      <c r="BF620" s="832"/>
      <c r="BG620" s="832"/>
    </row>
    <row r="621" ht="15.75" customHeight="1">
      <c r="A621" s="832"/>
      <c r="B621" s="833"/>
      <c r="C621" s="833"/>
      <c r="D621" s="834"/>
      <c r="E621" s="835"/>
      <c r="F621" s="836"/>
      <c r="G621" s="837"/>
      <c r="H621" s="838"/>
      <c r="I621" s="836"/>
      <c r="J621" s="839"/>
      <c r="K621" s="840"/>
      <c r="L621" s="841"/>
      <c r="M621" s="841"/>
      <c r="N621" s="842"/>
      <c r="O621" s="832"/>
      <c r="P621" s="843"/>
      <c r="Q621" s="832"/>
      <c r="R621" s="843"/>
      <c r="S621" s="843"/>
      <c r="T621" s="843"/>
      <c r="U621" s="832"/>
      <c r="V621" s="843"/>
      <c r="W621" s="832"/>
      <c r="X621" s="832"/>
      <c r="Y621" s="832"/>
      <c r="Z621" s="832"/>
      <c r="AA621" s="832"/>
      <c r="AB621" s="832"/>
      <c r="AC621" s="832"/>
      <c r="AD621" s="844"/>
      <c r="AE621" s="843"/>
      <c r="AF621" s="843"/>
      <c r="AG621" s="844"/>
      <c r="AH621" s="844"/>
      <c r="AI621" s="843"/>
      <c r="AJ621" s="834"/>
      <c r="AK621" s="832"/>
      <c r="AL621" s="832"/>
      <c r="AM621" s="832"/>
      <c r="AN621" s="832"/>
      <c r="AO621" s="832"/>
      <c r="AP621" s="832"/>
      <c r="AQ621" s="832"/>
      <c r="AR621" s="832"/>
      <c r="AS621" s="832"/>
      <c r="AT621" s="832"/>
      <c r="AU621" s="832"/>
      <c r="AV621" s="832"/>
      <c r="AW621" s="832"/>
      <c r="AX621" s="832"/>
      <c r="AY621" s="832"/>
      <c r="AZ621" s="832"/>
      <c r="BA621" s="832"/>
      <c r="BB621" s="832"/>
      <c r="BC621" s="832"/>
      <c r="BD621" s="832"/>
      <c r="BE621" s="832"/>
      <c r="BF621" s="832"/>
      <c r="BG621" s="832"/>
    </row>
    <row r="622" ht="15.75" customHeight="1">
      <c r="A622" s="832"/>
      <c r="B622" s="833"/>
      <c r="C622" s="833"/>
      <c r="D622" s="834"/>
      <c r="E622" s="835"/>
      <c r="F622" s="836"/>
      <c r="G622" s="837"/>
      <c r="H622" s="838"/>
      <c r="I622" s="836"/>
      <c r="J622" s="839"/>
      <c r="K622" s="840"/>
      <c r="L622" s="841"/>
      <c r="M622" s="841"/>
      <c r="N622" s="842"/>
      <c r="O622" s="832"/>
      <c r="P622" s="843"/>
      <c r="Q622" s="832"/>
      <c r="R622" s="843"/>
      <c r="S622" s="843"/>
      <c r="T622" s="843"/>
      <c r="U622" s="832"/>
      <c r="V622" s="843"/>
      <c r="W622" s="832"/>
      <c r="X622" s="832"/>
      <c r="Y622" s="832"/>
      <c r="Z622" s="832"/>
      <c r="AA622" s="832"/>
      <c r="AB622" s="832"/>
      <c r="AC622" s="832"/>
      <c r="AD622" s="844"/>
      <c r="AE622" s="843"/>
      <c r="AF622" s="843"/>
      <c r="AG622" s="844"/>
      <c r="AH622" s="844"/>
      <c r="AI622" s="843"/>
      <c r="AJ622" s="834"/>
      <c r="AK622" s="832"/>
      <c r="AL622" s="832"/>
      <c r="AM622" s="832"/>
      <c r="AN622" s="832"/>
      <c r="AO622" s="832"/>
      <c r="AP622" s="832"/>
      <c r="AQ622" s="832"/>
      <c r="AR622" s="832"/>
      <c r="AS622" s="832"/>
      <c r="AT622" s="832"/>
      <c r="AU622" s="832"/>
      <c r="AV622" s="832"/>
      <c r="AW622" s="832"/>
      <c r="AX622" s="832"/>
      <c r="AY622" s="832"/>
      <c r="AZ622" s="832"/>
      <c r="BA622" s="832"/>
      <c r="BB622" s="832"/>
      <c r="BC622" s="832"/>
      <c r="BD622" s="832"/>
      <c r="BE622" s="832"/>
      <c r="BF622" s="832"/>
      <c r="BG622" s="832"/>
    </row>
    <row r="623" ht="15.75" customHeight="1">
      <c r="A623" s="832"/>
      <c r="B623" s="833"/>
      <c r="C623" s="833"/>
      <c r="D623" s="834"/>
      <c r="E623" s="835"/>
      <c r="F623" s="836"/>
      <c r="G623" s="837"/>
      <c r="H623" s="838"/>
      <c r="I623" s="836"/>
      <c r="J623" s="839"/>
      <c r="K623" s="840"/>
      <c r="L623" s="841"/>
      <c r="M623" s="841"/>
      <c r="N623" s="842"/>
      <c r="O623" s="832"/>
      <c r="P623" s="843"/>
      <c r="Q623" s="832"/>
      <c r="R623" s="843"/>
      <c r="S623" s="843"/>
      <c r="T623" s="843"/>
      <c r="U623" s="832"/>
      <c r="V623" s="843"/>
      <c r="W623" s="832"/>
      <c r="X623" s="832"/>
      <c r="Y623" s="832"/>
      <c r="Z623" s="832"/>
      <c r="AA623" s="832"/>
      <c r="AB623" s="832"/>
      <c r="AC623" s="832"/>
      <c r="AD623" s="844"/>
      <c r="AE623" s="843"/>
      <c r="AF623" s="843"/>
      <c r="AG623" s="844"/>
      <c r="AH623" s="844"/>
      <c r="AI623" s="843"/>
      <c r="AJ623" s="834"/>
      <c r="AK623" s="832"/>
      <c r="AL623" s="832"/>
      <c r="AM623" s="832"/>
      <c r="AN623" s="832"/>
      <c r="AO623" s="832"/>
      <c r="AP623" s="832"/>
      <c r="AQ623" s="832"/>
      <c r="AR623" s="832"/>
      <c r="AS623" s="832"/>
      <c r="AT623" s="832"/>
      <c r="AU623" s="832"/>
      <c r="AV623" s="832"/>
      <c r="AW623" s="832"/>
      <c r="AX623" s="832"/>
      <c r="AY623" s="832"/>
      <c r="AZ623" s="832"/>
      <c r="BA623" s="832"/>
      <c r="BB623" s="832"/>
      <c r="BC623" s="832"/>
      <c r="BD623" s="832"/>
      <c r="BE623" s="832"/>
      <c r="BF623" s="832"/>
      <c r="BG623" s="832"/>
    </row>
    <row r="624" ht="15.75" customHeight="1">
      <c r="A624" s="832"/>
      <c r="B624" s="833"/>
      <c r="C624" s="833"/>
      <c r="D624" s="834"/>
      <c r="E624" s="835"/>
      <c r="F624" s="836"/>
      <c r="G624" s="837"/>
      <c r="H624" s="838"/>
      <c r="I624" s="836"/>
      <c r="J624" s="839"/>
      <c r="K624" s="840"/>
      <c r="L624" s="841"/>
      <c r="M624" s="841"/>
      <c r="N624" s="842"/>
      <c r="O624" s="832"/>
      <c r="P624" s="843"/>
      <c r="Q624" s="832"/>
      <c r="R624" s="843"/>
      <c r="S624" s="843"/>
      <c r="T624" s="843"/>
      <c r="U624" s="832"/>
      <c r="V624" s="843"/>
      <c r="W624" s="832"/>
      <c r="X624" s="832"/>
      <c r="Y624" s="832"/>
      <c r="Z624" s="832"/>
      <c r="AA624" s="832"/>
      <c r="AB624" s="832"/>
      <c r="AC624" s="832"/>
      <c r="AD624" s="844"/>
      <c r="AE624" s="843"/>
      <c r="AF624" s="843"/>
      <c r="AG624" s="844"/>
      <c r="AH624" s="844"/>
      <c r="AI624" s="843"/>
      <c r="AJ624" s="834"/>
      <c r="AK624" s="832"/>
      <c r="AL624" s="832"/>
      <c r="AM624" s="832"/>
      <c r="AN624" s="832"/>
      <c r="AO624" s="832"/>
      <c r="AP624" s="832"/>
      <c r="AQ624" s="832"/>
      <c r="AR624" s="832"/>
      <c r="AS624" s="832"/>
      <c r="AT624" s="832"/>
      <c r="AU624" s="832"/>
      <c r="AV624" s="832"/>
      <c r="AW624" s="832"/>
      <c r="AX624" s="832"/>
      <c r="AY624" s="832"/>
      <c r="AZ624" s="832"/>
      <c r="BA624" s="832"/>
      <c r="BB624" s="832"/>
      <c r="BC624" s="832"/>
      <c r="BD624" s="832"/>
      <c r="BE624" s="832"/>
      <c r="BF624" s="832"/>
      <c r="BG624" s="832"/>
    </row>
    <row r="625" ht="15.75" customHeight="1">
      <c r="A625" s="832"/>
      <c r="B625" s="833"/>
      <c r="C625" s="833"/>
      <c r="D625" s="834"/>
      <c r="E625" s="835"/>
      <c r="F625" s="836"/>
      <c r="G625" s="837"/>
      <c r="H625" s="838"/>
      <c r="I625" s="836"/>
      <c r="J625" s="839"/>
      <c r="K625" s="840"/>
      <c r="L625" s="841"/>
      <c r="M625" s="841"/>
      <c r="N625" s="842"/>
      <c r="O625" s="832"/>
      <c r="P625" s="843"/>
      <c r="Q625" s="832"/>
      <c r="R625" s="843"/>
      <c r="S625" s="843"/>
      <c r="T625" s="843"/>
      <c r="U625" s="832"/>
      <c r="V625" s="843"/>
      <c r="W625" s="832"/>
      <c r="X625" s="832"/>
      <c r="Y625" s="832"/>
      <c r="Z625" s="832"/>
      <c r="AA625" s="832"/>
      <c r="AB625" s="832"/>
      <c r="AC625" s="832"/>
      <c r="AD625" s="844"/>
      <c r="AE625" s="843"/>
      <c r="AF625" s="843"/>
      <c r="AG625" s="844"/>
      <c r="AH625" s="844"/>
      <c r="AI625" s="843"/>
      <c r="AJ625" s="834"/>
      <c r="AK625" s="832"/>
      <c r="AL625" s="832"/>
      <c r="AM625" s="832"/>
      <c r="AN625" s="832"/>
      <c r="AO625" s="832"/>
      <c r="AP625" s="832"/>
      <c r="AQ625" s="832"/>
      <c r="AR625" s="832"/>
      <c r="AS625" s="832"/>
      <c r="AT625" s="832"/>
      <c r="AU625" s="832"/>
      <c r="AV625" s="832"/>
      <c r="AW625" s="832"/>
      <c r="AX625" s="832"/>
      <c r="AY625" s="832"/>
      <c r="AZ625" s="832"/>
      <c r="BA625" s="832"/>
      <c r="BB625" s="832"/>
      <c r="BC625" s="832"/>
      <c r="BD625" s="832"/>
      <c r="BE625" s="832"/>
      <c r="BF625" s="832"/>
      <c r="BG625" s="832"/>
    </row>
    <row r="626" ht="15.75" customHeight="1">
      <c r="A626" s="832"/>
      <c r="B626" s="833"/>
      <c r="C626" s="833"/>
      <c r="D626" s="834"/>
      <c r="E626" s="835"/>
      <c r="F626" s="836"/>
      <c r="G626" s="837"/>
      <c r="H626" s="838"/>
      <c r="I626" s="836"/>
      <c r="J626" s="839"/>
      <c r="K626" s="840"/>
      <c r="L626" s="841"/>
      <c r="M626" s="841"/>
      <c r="N626" s="842"/>
      <c r="O626" s="832"/>
      <c r="P626" s="843"/>
      <c r="Q626" s="832"/>
      <c r="R626" s="843"/>
      <c r="S626" s="843"/>
      <c r="T626" s="843"/>
      <c r="U626" s="832"/>
      <c r="V626" s="843"/>
      <c r="W626" s="832"/>
      <c r="X626" s="832"/>
      <c r="Y626" s="832"/>
      <c r="Z626" s="832"/>
      <c r="AA626" s="832"/>
      <c r="AB626" s="832"/>
      <c r="AC626" s="832"/>
      <c r="AD626" s="844"/>
      <c r="AE626" s="843"/>
      <c r="AF626" s="843"/>
      <c r="AG626" s="844"/>
      <c r="AH626" s="844"/>
      <c r="AI626" s="843"/>
      <c r="AJ626" s="834"/>
      <c r="AK626" s="832"/>
      <c r="AL626" s="832"/>
      <c r="AM626" s="832"/>
      <c r="AN626" s="832"/>
      <c r="AO626" s="832"/>
      <c r="AP626" s="832"/>
      <c r="AQ626" s="832"/>
      <c r="AR626" s="832"/>
      <c r="AS626" s="832"/>
      <c r="AT626" s="832"/>
      <c r="AU626" s="832"/>
      <c r="AV626" s="832"/>
      <c r="AW626" s="832"/>
      <c r="AX626" s="832"/>
      <c r="AY626" s="832"/>
      <c r="AZ626" s="832"/>
      <c r="BA626" s="832"/>
      <c r="BB626" s="832"/>
      <c r="BC626" s="832"/>
      <c r="BD626" s="832"/>
      <c r="BE626" s="832"/>
      <c r="BF626" s="832"/>
      <c r="BG626" s="832"/>
    </row>
    <row r="627" ht="15.75" customHeight="1">
      <c r="A627" s="832"/>
      <c r="B627" s="833"/>
      <c r="C627" s="833"/>
      <c r="D627" s="834"/>
      <c r="E627" s="835"/>
      <c r="F627" s="836"/>
      <c r="G627" s="837"/>
      <c r="H627" s="838"/>
      <c r="I627" s="836"/>
      <c r="J627" s="839"/>
      <c r="K627" s="840"/>
      <c r="L627" s="841"/>
      <c r="M627" s="841"/>
      <c r="N627" s="842"/>
      <c r="O627" s="832"/>
      <c r="P627" s="843"/>
      <c r="Q627" s="832"/>
      <c r="R627" s="843"/>
      <c r="S627" s="843"/>
      <c r="T627" s="843"/>
      <c r="U627" s="832"/>
      <c r="V627" s="843"/>
      <c r="W627" s="832"/>
      <c r="X627" s="832"/>
      <c r="Y627" s="832"/>
      <c r="Z627" s="832"/>
      <c r="AA627" s="832"/>
      <c r="AB627" s="832"/>
      <c r="AC627" s="832"/>
      <c r="AD627" s="844"/>
      <c r="AE627" s="843"/>
      <c r="AF627" s="843"/>
      <c r="AG627" s="844"/>
      <c r="AH627" s="844"/>
      <c r="AI627" s="843"/>
      <c r="AJ627" s="834"/>
      <c r="AK627" s="832"/>
      <c r="AL627" s="832"/>
      <c r="AM627" s="832"/>
      <c r="AN627" s="832"/>
      <c r="AO627" s="832"/>
      <c r="AP627" s="832"/>
      <c r="AQ627" s="832"/>
      <c r="AR627" s="832"/>
      <c r="AS627" s="832"/>
      <c r="AT627" s="832"/>
      <c r="AU627" s="832"/>
      <c r="AV627" s="832"/>
      <c r="AW627" s="832"/>
      <c r="AX627" s="832"/>
      <c r="AY627" s="832"/>
      <c r="AZ627" s="832"/>
      <c r="BA627" s="832"/>
      <c r="BB627" s="832"/>
      <c r="BC627" s="832"/>
      <c r="BD627" s="832"/>
      <c r="BE627" s="832"/>
      <c r="BF627" s="832"/>
      <c r="BG627" s="832"/>
    </row>
    <row r="628" ht="15.75" customHeight="1">
      <c r="A628" s="832"/>
      <c r="B628" s="833"/>
      <c r="C628" s="833"/>
      <c r="D628" s="834"/>
      <c r="E628" s="835"/>
      <c r="F628" s="836"/>
      <c r="G628" s="837"/>
      <c r="H628" s="838"/>
      <c r="I628" s="836"/>
      <c r="J628" s="839"/>
      <c r="K628" s="840"/>
      <c r="L628" s="841"/>
      <c r="M628" s="841"/>
      <c r="N628" s="842"/>
      <c r="O628" s="832"/>
      <c r="P628" s="843"/>
      <c r="Q628" s="832"/>
      <c r="R628" s="843"/>
      <c r="S628" s="843"/>
      <c r="T628" s="843"/>
      <c r="U628" s="832"/>
      <c r="V628" s="843"/>
      <c r="W628" s="832"/>
      <c r="X628" s="832"/>
      <c r="Y628" s="832"/>
      <c r="Z628" s="832"/>
      <c r="AA628" s="832"/>
      <c r="AB628" s="832"/>
      <c r="AC628" s="832"/>
      <c r="AD628" s="844"/>
      <c r="AE628" s="843"/>
      <c r="AF628" s="843"/>
      <c r="AG628" s="844"/>
      <c r="AH628" s="844"/>
      <c r="AI628" s="843"/>
      <c r="AJ628" s="834"/>
      <c r="AK628" s="832"/>
      <c r="AL628" s="832"/>
      <c r="AM628" s="832"/>
      <c r="AN628" s="832"/>
      <c r="AO628" s="832"/>
      <c r="AP628" s="832"/>
      <c r="AQ628" s="832"/>
      <c r="AR628" s="832"/>
      <c r="AS628" s="832"/>
      <c r="AT628" s="832"/>
      <c r="AU628" s="832"/>
      <c r="AV628" s="832"/>
      <c r="AW628" s="832"/>
      <c r="AX628" s="832"/>
      <c r="AY628" s="832"/>
      <c r="AZ628" s="832"/>
      <c r="BA628" s="832"/>
      <c r="BB628" s="832"/>
      <c r="BC628" s="832"/>
      <c r="BD628" s="832"/>
      <c r="BE628" s="832"/>
      <c r="BF628" s="832"/>
      <c r="BG628" s="832"/>
    </row>
    <row r="629" ht="15.75" customHeight="1">
      <c r="A629" s="832"/>
      <c r="B629" s="833"/>
      <c r="C629" s="833"/>
      <c r="D629" s="834"/>
      <c r="E629" s="835"/>
      <c r="F629" s="836"/>
      <c r="G629" s="837"/>
      <c r="H629" s="838"/>
      <c r="I629" s="836"/>
      <c r="J629" s="839"/>
      <c r="K629" s="840"/>
      <c r="L629" s="841"/>
      <c r="M629" s="841"/>
      <c r="N629" s="842"/>
      <c r="O629" s="832"/>
      <c r="P629" s="843"/>
      <c r="Q629" s="832"/>
      <c r="R629" s="843"/>
      <c r="S629" s="843"/>
      <c r="T629" s="843"/>
      <c r="U629" s="832"/>
      <c r="V629" s="843"/>
      <c r="W629" s="832"/>
      <c r="X629" s="832"/>
      <c r="Y629" s="832"/>
      <c r="Z629" s="832"/>
      <c r="AA629" s="832"/>
      <c r="AB629" s="832"/>
      <c r="AC629" s="832"/>
      <c r="AD629" s="844"/>
      <c r="AE629" s="843"/>
      <c r="AF629" s="843"/>
      <c r="AG629" s="844"/>
      <c r="AH629" s="844"/>
      <c r="AI629" s="843"/>
      <c r="AJ629" s="834"/>
      <c r="AK629" s="832"/>
      <c r="AL629" s="832"/>
      <c r="AM629" s="832"/>
      <c r="AN629" s="832"/>
      <c r="AO629" s="832"/>
      <c r="AP629" s="832"/>
      <c r="AQ629" s="832"/>
      <c r="AR629" s="832"/>
      <c r="AS629" s="832"/>
      <c r="AT629" s="832"/>
      <c r="AU629" s="832"/>
      <c r="AV629" s="832"/>
      <c r="AW629" s="832"/>
      <c r="AX629" s="832"/>
      <c r="AY629" s="832"/>
      <c r="AZ629" s="832"/>
      <c r="BA629" s="832"/>
      <c r="BB629" s="832"/>
      <c r="BC629" s="832"/>
      <c r="BD629" s="832"/>
      <c r="BE629" s="832"/>
      <c r="BF629" s="832"/>
      <c r="BG629" s="832"/>
    </row>
    <row r="630" ht="15.75" customHeight="1">
      <c r="A630" s="832"/>
      <c r="B630" s="833"/>
      <c r="C630" s="833"/>
      <c r="D630" s="834"/>
      <c r="E630" s="835"/>
      <c r="F630" s="836"/>
      <c r="G630" s="837"/>
      <c r="H630" s="838"/>
      <c r="I630" s="836"/>
      <c r="J630" s="839"/>
      <c r="K630" s="840"/>
      <c r="L630" s="841"/>
      <c r="M630" s="841"/>
      <c r="N630" s="842"/>
      <c r="O630" s="832"/>
      <c r="P630" s="843"/>
      <c r="Q630" s="832"/>
      <c r="R630" s="843"/>
      <c r="S630" s="843"/>
      <c r="T630" s="843"/>
      <c r="U630" s="832"/>
      <c r="V630" s="843"/>
      <c r="W630" s="832"/>
      <c r="X630" s="832"/>
      <c r="Y630" s="832"/>
      <c r="Z630" s="832"/>
      <c r="AA630" s="832"/>
      <c r="AB630" s="832"/>
      <c r="AC630" s="832"/>
      <c r="AD630" s="844"/>
      <c r="AE630" s="843"/>
      <c r="AF630" s="843"/>
      <c r="AG630" s="844"/>
      <c r="AH630" s="844"/>
      <c r="AI630" s="843"/>
      <c r="AJ630" s="834"/>
      <c r="AK630" s="832"/>
      <c r="AL630" s="832"/>
      <c r="AM630" s="832"/>
      <c r="AN630" s="832"/>
      <c r="AO630" s="832"/>
      <c r="AP630" s="832"/>
      <c r="AQ630" s="832"/>
      <c r="AR630" s="832"/>
      <c r="AS630" s="832"/>
      <c r="AT630" s="832"/>
      <c r="AU630" s="832"/>
      <c r="AV630" s="832"/>
      <c r="AW630" s="832"/>
      <c r="AX630" s="832"/>
      <c r="AY630" s="832"/>
      <c r="AZ630" s="832"/>
      <c r="BA630" s="832"/>
      <c r="BB630" s="832"/>
      <c r="BC630" s="832"/>
      <c r="BD630" s="832"/>
      <c r="BE630" s="832"/>
      <c r="BF630" s="832"/>
      <c r="BG630" s="832"/>
    </row>
    <row r="631" ht="15.75" customHeight="1">
      <c r="A631" s="832"/>
      <c r="B631" s="833"/>
      <c r="C631" s="833"/>
      <c r="D631" s="834"/>
      <c r="E631" s="835"/>
      <c r="F631" s="836"/>
      <c r="G631" s="837"/>
      <c r="H631" s="838"/>
      <c r="I631" s="836"/>
      <c r="J631" s="839"/>
      <c r="K631" s="840"/>
      <c r="L631" s="841"/>
      <c r="M631" s="841"/>
      <c r="N631" s="842"/>
      <c r="O631" s="832"/>
      <c r="P631" s="843"/>
      <c r="Q631" s="832"/>
      <c r="R631" s="843"/>
      <c r="S631" s="843"/>
      <c r="T631" s="843"/>
      <c r="U631" s="832"/>
      <c r="V631" s="843"/>
      <c r="W631" s="832"/>
      <c r="X631" s="832"/>
      <c r="Y631" s="832"/>
      <c r="Z631" s="832"/>
      <c r="AA631" s="832"/>
      <c r="AB631" s="832"/>
      <c r="AC631" s="832"/>
      <c r="AD631" s="844"/>
      <c r="AE631" s="843"/>
      <c r="AF631" s="843"/>
      <c r="AG631" s="844"/>
      <c r="AH631" s="844"/>
      <c r="AI631" s="843"/>
      <c r="AJ631" s="834"/>
      <c r="AK631" s="832"/>
      <c r="AL631" s="832"/>
      <c r="AM631" s="832"/>
      <c r="AN631" s="832"/>
      <c r="AO631" s="832"/>
      <c r="AP631" s="832"/>
      <c r="AQ631" s="832"/>
      <c r="AR631" s="832"/>
      <c r="AS631" s="832"/>
      <c r="AT631" s="832"/>
      <c r="AU631" s="832"/>
      <c r="AV631" s="832"/>
      <c r="AW631" s="832"/>
      <c r="AX631" s="832"/>
      <c r="AY631" s="832"/>
      <c r="AZ631" s="832"/>
      <c r="BA631" s="832"/>
      <c r="BB631" s="832"/>
      <c r="BC631" s="832"/>
      <c r="BD631" s="832"/>
      <c r="BE631" s="832"/>
      <c r="BF631" s="832"/>
      <c r="BG631" s="832"/>
    </row>
    <row r="632" ht="15.75" customHeight="1">
      <c r="A632" s="832"/>
      <c r="B632" s="833"/>
      <c r="C632" s="833"/>
      <c r="D632" s="834"/>
      <c r="E632" s="835"/>
      <c r="F632" s="836"/>
      <c r="G632" s="837"/>
      <c r="H632" s="838"/>
      <c r="I632" s="836"/>
      <c r="J632" s="839"/>
      <c r="K632" s="840"/>
      <c r="L632" s="841"/>
      <c r="M632" s="841"/>
      <c r="N632" s="842"/>
      <c r="O632" s="832"/>
      <c r="P632" s="843"/>
      <c r="Q632" s="832"/>
      <c r="R632" s="843"/>
      <c r="S632" s="843"/>
      <c r="T632" s="843"/>
      <c r="U632" s="832"/>
      <c r="V632" s="843"/>
      <c r="W632" s="832"/>
      <c r="X632" s="832"/>
      <c r="Y632" s="832"/>
      <c r="Z632" s="832"/>
      <c r="AA632" s="832"/>
      <c r="AB632" s="832"/>
      <c r="AC632" s="832"/>
      <c r="AD632" s="844"/>
      <c r="AE632" s="843"/>
      <c r="AF632" s="843"/>
      <c r="AG632" s="844"/>
      <c r="AH632" s="844"/>
      <c r="AI632" s="843"/>
      <c r="AJ632" s="834"/>
      <c r="AK632" s="832"/>
      <c r="AL632" s="832"/>
      <c r="AM632" s="832"/>
      <c r="AN632" s="832"/>
      <c r="AO632" s="832"/>
      <c r="AP632" s="832"/>
      <c r="AQ632" s="832"/>
      <c r="AR632" s="832"/>
      <c r="AS632" s="832"/>
      <c r="AT632" s="832"/>
      <c r="AU632" s="832"/>
      <c r="AV632" s="832"/>
      <c r="AW632" s="832"/>
      <c r="AX632" s="832"/>
      <c r="AY632" s="832"/>
      <c r="AZ632" s="832"/>
      <c r="BA632" s="832"/>
      <c r="BB632" s="832"/>
      <c r="BC632" s="832"/>
      <c r="BD632" s="832"/>
      <c r="BE632" s="832"/>
      <c r="BF632" s="832"/>
      <c r="BG632" s="832"/>
    </row>
    <row r="633" ht="15.75" customHeight="1">
      <c r="A633" s="832"/>
      <c r="B633" s="833"/>
      <c r="C633" s="833"/>
      <c r="D633" s="834"/>
      <c r="E633" s="835"/>
      <c r="F633" s="836"/>
      <c r="G633" s="837"/>
      <c r="H633" s="838"/>
      <c r="I633" s="836"/>
      <c r="J633" s="839"/>
      <c r="K633" s="840"/>
      <c r="L633" s="841"/>
      <c r="M633" s="841"/>
      <c r="N633" s="842"/>
      <c r="O633" s="832"/>
      <c r="P633" s="843"/>
      <c r="Q633" s="832"/>
      <c r="R633" s="843"/>
      <c r="S633" s="843"/>
      <c r="T633" s="843"/>
      <c r="U633" s="832"/>
      <c r="V633" s="843"/>
      <c r="W633" s="832"/>
      <c r="X633" s="832"/>
      <c r="Y633" s="832"/>
      <c r="Z633" s="832"/>
      <c r="AA633" s="832"/>
      <c r="AB633" s="832"/>
      <c r="AC633" s="832"/>
      <c r="AD633" s="844"/>
      <c r="AE633" s="843"/>
      <c r="AF633" s="843"/>
      <c r="AG633" s="844"/>
      <c r="AH633" s="844"/>
      <c r="AI633" s="843"/>
      <c r="AJ633" s="834"/>
      <c r="AK633" s="832"/>
      <c r="AL633" s="832"/>
      <c r="AM633" s="832"/>
      <c r="AN633" s="832"/>
      <c r="AO633" s="832"/>
      <c r="AP633" s="832"/>
      <c r="AQ633" s="832"/>
      <c r="AR633" s="832"/>
      <c r="AS633" s="832"/>
      <c r="AT633" s="832"/>
      <c r="AU633" s="832"/>
      <c r="AV633" s="832"/>
      <c r="AW633" s="832"/>
      <c r="AX633" s="832"/>
      <c r="AY633" s="832"/>
      <c r="AZ633" s="832"/>
      <c r="BA633" s="832"/>
      <c r="BB633" s="832"/>
      <c r="BC633" s="832"/>
      <c r="BD633" s="832"/>
      <c r="BE633" s="832"/>
      <c r="BF633" s="832"/>
      <c r="BG633" s="832"/>
    </row>
    <row r="634" ht="15.75" customHeight="1">
      <c r="A634" s="832"/>
      <c r="B634" s="833"/>
      <c r="C634" s="833"/>
      <c r="D634" s="834"/>
      <c r="E634" s="835"/>
      <c r="F634" s="836"/>
      <c r="G634" s="837"/>
      <c r="H634" s="838"/>
      <c r="I634" s="836"/>
      <c r="J634" s="839"/>
      <c r="K634" s="840"/>
      <c r="L634" s="841"/>
      <c r="M634" s="841"/>
      <c r="N634" s="842"/>
      <c r="O634" s="832"/>
      <c r="P634" s="843"/>
      <c r="Q634" s="832"/>
      <c r="R634" s="843"/>
      <c r="S634" s="843"/>
      <c r="T634" s="843"/>
      <c r="U634" s="832"/>
      <c r="V634" s="843"/>
      <c r="W634" s="832"/>
      <c r="X634" s="832"/>
      <c r="Y634" s="832"/>
      <c r="Z634" s="832"/>
      <c r="AA634" s="832"/>
      <c r="AB634" s="832"/>
      <c r="AC634" s="832"/>
      <c r="AD634" s="844"/>
      <c r="AE634" s="843"/>
      <c r="AF634" s="843"/>
      <c r="AG634" s="844"/>
      <c r="AH634" s="844"/>
      <c r="AI634" s="843"/>
      <c r="AJ634" s="834"/>
      <c r="AK634" s="832"/>
      <c r="AL634" s="832"/>
      <c r="AM634" s="832"/>
      <c r="AN634" s="832"/>
      <c r="AO634" s="832"/>
      <c r="AP634" s="832"/>
      <c r="AQ634" s="832"/>
      <c r="AR634" s="832"/>
      <c r="AS634" s="832"/>
      <c r="AT634" s="832"/>
      <c r="AU634" s="832"/>
      <c r="AV634" s="832"/>
      <c r="AW634" s="832"/>
      <c r="AX634" s="832"/>
      <c r="AY634" s="832"/>
      <c r="AZ634" s="832"/>
      <c r="BA634" s="832"/>
      <c r="BB634" s="832"/>
      <c r="BC634" s="832"/>
      <c r="BD634" s="832"/>
      <c r="BE634" s="832"/>
      <c r="BF634" s="832"/>
      <c r="BG634" s="832"/>
    </row>
    <row r="635" ht="15.75" customHeight="1">
      <c r="A635" s="832"/>
      <c r="B635" s="833"/>
      <c r="C635" s="833"/>
      <c r="D635" s="834"/>
      <c r="E635" s="835"/>
      <c r="F635" s="836"/>
      <c r="G635" s="837"/>
      <c r="H635" s="838"/>
      <c r="I635" s="836"/>
      <c r="J635" s="839"/>
      <c r="K635" s="840"/>
      <c r="L635" s="841"/>
      <c r="M635" s="841"/>
      <c r="N635" s="842"/>
      <c r="O635" s="832"/>
      <c r="P635" s="843"/>
      <c r="Q635" s="832"/>
      <c r="R635" s="843"/>
      <c r="S635" s="843"/>
      <c r="T635" s="843"/>
      <c r="U635" s="832"/>
      <c r="V635" s="843"/>
      <c r="W635" s="832"/>
      <c r="X635" s="832"/>
      <c r="Y635" s="832"/>
      <c r="Z635" s="832"/>
      <c r="AA635" s="832"/>
      <c r="AB635" s="832"/>
      <c r="AC635" s="832"/>
      <c r="AD635" s="844"/>
      <c r="AE635" s="843"/>
      <c r="AF635" s="843"/>
      <c r="AG635" s="844"/>
      <c r="AH635" s="844"/>
      <c r="AI635" s="843"/>
      <c r="AJ635" s="834"/>
      <c r="AK635" s="832"/>
      <c r="AL635" s="832"/>
      <c r="AM635" s="832"/>
      <c r="AN635" s="832"/>
      <c r="AO635" s="832"/>
      <c r="AP635" s="832"/>
      <c r="AQ635" s="832"/>
      <c r="AR635" s="832"/>
      <c r="AS635" s="832"/>
      <c r="AT635" s="832"/>
      <c r="AU635" s="832"/>
      <c r="AV635" s="832"/>
      <c r="AW635" s="832"/>
      <c r="AX635" s="832"/>
      <c r="AY635" s="832"/>
      <c r="AZ635" s="832"/>
      <c r="BA635" s="832"/>
      <c r="BB635" s="832"/>
      <c r="BC635" s="832"/>
      <c r="BD635" s="832"/>
      <c r="BE635" s="832"/>
      <c r="BF635" s="832"/>
      <c r="BG635" s="832"/>
    </row>
    <row r="636" ht="15.75" customHeight="1">
      <c r="A636" s="832"/>
      <c r="B636" s="833"/>
      <c r="C636" s="833"/>
      <c r="D636" s="834"/>
      <c r="E636" s="835"/>
      <c r="F636" s="836"/>
      <c r="G636" s="837"/>
      <c r="H636" s="838"/>
      <c r="I636" s="836"/>
      <c r="J636" s="839"/>
      <c r="K636" s="840"/>
      <c r="L636" s="841"/>
      <c r="M636" s="841"/>
      <c r="N636" s="842"/>
      <c r="O636" s="832"/>
      <c r="P636" s="843"/>
      <c r="Q636" s="832"/>
      <c r="R636" s="843"/>
      <c r="S636" s="843"/>
      <c r="T636" s="843"/>
      <c r="U636" s="832"/>
      <c r="V636" s="843"/>
      <c r="W636" s="832"/>
      <c r="X636" s="832"/>
      <c r="Y636" s="832"/>
      <c r="Z636" s="832"/>
      <c r="AA636" s="832"/>
      <c r="AB636" s="832"/>
      <c r="AC636" s="832"/>
      <c r="AD636" s="844"/>
      <c r="AE636" s="843"/>
      <c r="AF636" s="843"/>
      <c r="AG636" s="844"/>
      <c r="AH636" s="844"/>
      <c r="AI636" s="843"/>
      <c r="AJ636" s="834"/>
      <c r="AK636" s="832"/>
      <c r="AL636" s="832"/>
      <c r="AM636" s="832"/>
      <c r="AN636" s="832"/>
      <c r="AO636" s="832"/>
      <c r="AP636" s="832"/>
      <c r="AQ636" s="832"/>
      <c r="AR636" s="832"/>
      <c r="AS636" s="832"/>
      <c r="AT636" s="832"/>
      <c r="AU636" s="832"/>
      <c r="AV636" s="832"/>
      <c r="AW636" s="832"/>
      <c r="AX636" s="832"/>
      <c r="AY636" s="832"/>
      <c r="AZ636" s="832"/>
      <c r="BA636" s="832"/>
      <c r="BB636" s="832"/>
      <c r="BC636" s="832"/>
      <c r="BD636" s="832"/>
      <c r="BE636" s="832"/>
      <c r="BF636" s="832"/>
      <c r="BG636" s="832"/>
    </row>
    <row r="637" ht="15.75" customHeight="1">
      <c r="A637" s="832"/>
      <c r="B637" s="833"/>
      <c r="C637" s="833"/>
      <c r="D637" s="834"/>
      <c r="E637" s="835"/>
      <c r="F637" s="836"/>
      <c r="G637" s="837"/>
      <c r="H637" s="838"/>
      <c r="I637" s="836"/>
      <c r="J637" s="839"/>
      <c r="K637" s="840"/>
      <c r="L637" s="841"/>
      <c r="M637" s="841"/>
      <c r="N637" s="842"/>
      <c r="O637" s="832"/>
      <c r="P637" s="843"/>
      <c r="Q637" s="832"/>
      <c r="R637" s="843"/>
      <c r="S637" s="843"/>
      <c r="T637" s="843"/>
      <c r="U637" s="832"/>
      <c r="V637" s="843"/>
      <c r="W637" s="832"/>
      <c r="X637" s="832"/>
      <c r="Y637" s="832"/>
      <c r="Z637" s="832"/>
      <c r="AA637" s="832"/>
      <c r="AB637" s="832"/>
      <c r="AC637" s="832"/>
      <c r="AD637" s="844"/>
      <c r="AE637" s="843"/>
      <c r="AF637" s="843"/>
      <c r="AG637" s="844"/>
      <c r="AH637" s="844"/>
      <c r="AI637" s="843"/>
      <c r="AJ637" s="834"/>
      <c r="AK637" s="832"/>
      <c r="AL637" s="832"/>
      <c r="AM637" s="832"/>
      <c r="AN637" s="832"/>
      <c r="AO637" s="832"/>
      <c r="AP637" s="832"/>
      <c r="AQ637" s="832"/>
      <c r="AR637" s="832"/>
      <c r="AS637" s="832"/>
      <c r="AT637" s="832"/>
      <c r="AU637" s="832"/>
      <c r="AV637" s="832"/>
      <c r="AW637" s="832"/>
      <c r="AX637" s="832"/>
      <c r="AY637" s="832"/>
      <c r="AZ637" s="832"/>
      <c r="BA637" s="832"/>
      <c r="BB637" s="832"/>
      <c r="BC637" s="832"/>
      <c r="BD637" s="832"/>
      <c r="BE637" s="832"/>
      <c r="BF637" s="832"/>
      <c r="BG637" s="832"/>
    </row>
    <row r="638" ht="15.75" customHeight="1">
      <c r="A638" s="832"/>
      <c r="B638" s="833"/>
      <c r="C638" s="833"/>
      <c r="D638" s="834"/>
      <c r="E638" s="835"/>
      <c r="F638" s="836"/>
      <c r="G638" s="837"/>
      <c r="H638" s="838"/>
      <c r="I638" s="836"/>
      <c r="J638" s="839"/>
      <c r="K638" s="840"/>
      <c r="L638" s="841"/>
      <c r="M638" s="841"/>
      <c r="N638" s="842"/>
      <c r="O638" s="832"/>
      <c r="P638" s="843"/>
      <c r="Q638" s="832"/>
      <c r="R638" s="843"/>
      <c r="S638" s="843"/>
      <c r="T638" s="843"/>
      <c r="U638" s="832"/>
      <c r="V638" s="843"/>
      <c r="W638" s="832"/>
      <c r="X638" s="832"/>
      <c r="Y638" s="832"/>
      <c r="Z638" s="832"/>
      <c r="AA638" s="832"/>
      <c r="AB638" s="832"/>
      <c r="AC638" s="832"/>
      <c r="AD638" s="844"/>
      <c r="AE638" s="843"/>
      <c r="AF638" s="843"/>
      <c r="AG638" s="844"/>
      <c r="AH638" s="844"/>
      <c r="AI638" s="843"/>
      <c r="AJ638" s="834"/>
      <c r="AK638" s="832"/>
      <c r="AL638" s="832"/>
      <c r="AM638" s="832"/>
      <c r="AN638" s="832"/>
      <c r="AO638" s="832"/>
      <c r="AP638" s="832"/>
      <c r="AQ638" s="832"/>
      <c r="AR638" s="832"/>
      <c r="AS638" s="832"/>
      <c r="AT638" s="832"/>
      <c r="AU638" s="832"/>
      <c r="AV638" s="832"/>
      <c r="AW638" s="832"/>
      <c r="AX638" s="832"/>
      <c r="AY638" s="832"/>
      <c r="AZ638" s="832"/>
      <c r="BA638" s="832"/>
      <c r="BB638" s="832"/>
      <c r="BC638" s="832"/>
      <c r="BD638" s="832"/>
      <c r="BE638" s="832"/>
      <c r="BF638" s="832"/>
      <c r="BG638" s="832"/>
    </row>
    <row r="639" ht="15.75" customHeight="1">
      <c r="A639" s="832"/>
      <c r="B639" s="833"/>
      <c r="C639" s="833"/>
      <c r="D639" s="834"/>
      <c r="E639" s="835"/>
      <c r="F639" s="836"/>
      <c r="G639" s="837"/>
      <c r="H639" s="838"/>
      <c r="I639" s="836"/>
      <c r="J639" s="839"/>
      <c r="K639" s="840"/>
      <c r="L639" s="841"/>
      <c r="M639" s="841"/>
      <c r="N639" s="842"/>
      <c r="O639" s="832"/>
      <c r="P639" s="843"/>
      <c r="Q639" s="832"/>
      <c r="R639" s="843"/>
      <c r="S639" s="843"/>
      <c r="T639" s="843"/>
      <c r="U639" s="832"/>
      <c r="V639" s="843"/>
      <c r="W639" s="832"/>
      <c r="X639" s="832"/>
      <c r="Y639" s="832"/>
      <c r="Z639" s="832"/>
      <c r="AA639" s="832"/>
      <c r="AB639" s="832"/>
      <c r="AC639" s="832"/>
      <c r="AD639" s="844"/>
      <c r="AE639" s="843"/>
      <c r="AF639" s="843"/>
      <c r="AG639" s="844"/>
      <c r="AH639" s="844"/>
      <c r="AI639" s="843"/>
      <c r="AJ639" s="834"/>
      <c r="AK639" s="832"/>
      <c r="AL639" s="832"/>
      <c r="AM639" s="832"/>
      <c r="AN639" s="832"/>
      <c r="AO639" s="832"/>
      <c r="AP639" s="832"/>
      <c r="AQ639" s="832"/>
      <c r="AR639" s="832"/>
      <c r="AS639" s="832"/>
      <c r="AT639" s="832"/>
      <c r="AU639" s="832"/>
      <c r="AV639" s="832"/>
      <c r="AW639" s="832"/>
      <c r="AX639" s="832"/>
      <c r="AY639" s="832"/>
      <c r="AZ639" s="832"/>
      <c r="BA639" s="832"/>
      <c r="BB639" s="832"/>
      <c r="BC639" s="832"/>
      <c r="BD639" s="832"/>
      <c r="BE639" s="832"/>
      <c r="BF639" s="832"/>
      <c r="BG639" s="832"/>
    </row>
    <row r="640" ht="15.75" customHeight="1">
      <c r="A640" s="832"/>
      <c r="B640" s="833"/>
      <c r="C640" s="833"/>
      <c r="D640" s="834"/>
      <c r="E640" s="835"/>
      <c r="F640" s="836"/>
      <c r="G640" s="837"/>
      <c r="H640" s="838"/>
      <c r="I640" s="836"/>
      <c r="J640" s="839"/>
      <c r="K640" s="840"/>
      <c r="L640" s="841"/>
      <c r="M640" s="841"/>
      <c r="N640" s="842"/>
      <c r="O640" s="832"/>
      <c r="P640" s="843"/>
      <c r="Q640" s="832"/>
      <c r="R640" s="843"/>
      <c r="S640" s="843"/>
      <c r="T640" s="843"/>
      <c r="U640" s="832"/>
      <c r="V640" s="843"/>
      <c r="W640" s="832"/>
      <c r="X640" s="832"/>
      <c r="Y640" s="832"/>
      <c r="Z640" s="832"/>
      <c r="AA640" s="832"/>
      <c r="AB640" s="832"/>
      <c r="AC640" s="832"/>
      <c r="AD640" s="844"/>
      <c r="AE640" s="843"/>
      <c r="AF640" s="843"/>
      <c r="AG640" s="844"/>
      <c r="AH640" s="844"/>
      <c r="AI640" s="843"/>
      <c r="AJ640" s="834"/>
      <c r="AK640" s="832"/>
      <c r="AL640" s="832"/>
      <c r="AM640" s="832"/>
      <c r="AN640" s="832"/>
      <c r="AO640" s="832"/>
      <c r="AP640" s="832"/>
      <c r="AQ640" s="832"/>
      <c r="AR640" s="832"/>
      <c r="AS640" s="832"/>
      <c r="AT640" s="832"/>
      <c r="AU640" s="832"/>
      <c r="AV640" s="832"/>
      <c r="AW640" s="832"/>
      <c r="AX640" s="832"/>
      <c r="AY640" s="832"/>
      <c r="AZ640" s="832"/>
      <c r="BA640" s="832"/>
      <c r="BB640" s="832"/>
      <c r="BC640" s="832"/>
      <c r="BD640" s="832"/>
      <c r="BE640" s="832"/>
      <c r="BF640" s="832"/>
      <c r="BG640" s="832"/>
    </row>
    <row r="641" ht="15.75" customHeight="1">
      <c r="A641" s="832"/>
      <c r="B641" s="833"/>
      <c r="C641" s="833"/>
      <c r="D641" s="834"/>
      <c r="E641" s="835"/>
      <c r="F641" s="836"/>
      <c r="G641" s="837"/>
      <c r="H641" s="838"/>
      <c r="I641" s="836"/>
      <c r="J641" s="839"/>
      <c r="K641" s="840"/>
      <c r="L641" s="841"/>
      <c r="M641" s="841"/>
      <c r="N641" s="842"/>
      <c r="O641" s="832"/>
      <c r="P641" s="843"/>
      <c r="Q641" s="832"/>
      <c r="R641" s="843"/>
      <c r="S641" s="843"/>
      <c r="T641" s="843"/>
      <c r="U641" s="832"/>
      <c r="V641" s="843"/>
      <c r="W641" s="832"/>
      <c r="X641" s="832"/>
      <c r="Y641" s="832"/>
      <c r="Z641" s="832"/>
      <c r="AA641" s="832"/>
      <c r="AB641" s="832"/>
      <c r="AC641" s="832"/>
      <c r="AD641" s="844"/>
      <c r="AE641" s="843"/>
      <c r="AF641" s="843"/>
      <c r="AG641" s="844"/>
      <c r="AH641" s="844"/>
      <c r="AI641" s="843"/>
      <c r="AJ641" s="834"/>
      <c r="AK641" s="832"/>
      <c r="AL641" s="832"/>
      <c r="AM641" s="832"/>
      <c r="AN641" s="832"/>
      <c r="AO641" s="832"/>
      <c r="AP641" s="832"/>
      <c r="AQ641" s="832"/>
      <c r="AR641" s="832"/>
      <c r="AS641" s="832"/>
      <c r="AT641" s="832"/>
      <c r="AU641" s="832"/>
      <c r="AV641" s="832"/>
      <c r="AW641" s="832"/>
      <c r="AX641" s="832"/>
      <c r="AY641" s="832"/>
      <c r="AZ641" s="832"/>
      <c r="BA641" s="832"/>
      <c r="BB641" s="832"/>
      <c r="BC641" s="832"/>
      <c r="BD641" s="832"/>
      <c r="BE641" s="832"/>
      <c r="BF641" s="832"/>
      <c r="BG641" s="832"/>
    </row>
    <row r="642" ht="15.75" customHeight="1">
      <c r="A642" s="832"/>
      <c r="B642" s="833"/>
      <c r="C642" s="833"/>
      <c r="D642" s="834"/>
      <c r="E642" s="835"/>
      <c r="F642" s="836"/>
      <c r="G642" s="837"/>
      <c r="H642" s="838"/>
      <c r="I642" s="836"/>
      <c r="J642" s="839"/>
      <c r="K642" s="840"/>
      <c r="L642" s="841"/>
      <c r="M642" s="841"/>
      <c r="N642" s="842"/>
      <c r="O642" s="832"/>
      <c r="P642" s="843"/>
      <c r="Q642" s="832"/>
      <c r="R642" s="843"/>
      <c r="S642" s="843"/>
      <c r="T642" s="843"/>
      <c r="U642" s="832"/>
      <c r="V642" s="843"/>
      <c r="W642" s="832"/>
      <c r="X642" s="832"/>
      <c r="Y642" s="832"/>
      <c r="Z642" s="832"/>
      <c r="AA642" s="832"/>
      <c r="AB642" s="832"/>
      <c r="AC642" s="832"/>
      <c r="AD642" s="844"/>
      <c r="AE642" s="843"/>
      <c r="AF642" s="843"/>
      <c r="AG642" s="844"/>
      <c r="AH642" s="844"/>
      <c r="AI642" s="843"/>
      <c r="AJ642" s="834"/>
      <c r="AK642" s="832"/>
      <c r="AL642" s="832"/>
      <c r="AM642" s="832"/>
      <c r="AN642" s="832"/>
      <c r="AO642" s="832"/>
      <c r="AP642" s="832"/>
      <c r="AQ642" s="832"/>
      <c r="AR642" s="832"/>
      <c r="AS642" s="832"/>
      <c r="AT642" s="832"/>
      <c r="AU642" s="832"/>
      <c r="AV642" s="832"/>
      <c r="AW642" s="832"/>
      <c r="AX642" s="832"/>
      <c r="AY642" s="832"/>
      <c r="AZ642" s="832"/>
      <c r="BA642" s="832"/>
      <c r="BB642" s="832"/>
      <c r="BC642" s="832"/>
      <c r="BD642" s="832"/>
      <c r="BE642" s="832"/>
      <c r="BF642" s="832"/>
      <c r="BG642" s="832"/>
    </row>
    <row r="643" ht="15.75" customHeight="1">
      <c r="A643" s="832"/>
      <c r="B643" s="833"/>
      <c r="C643" s="833"/>
      <c r="D643" s="834"/>
      <c r="E643" s="835"/>
      <c r="F643" s="836"/>
      <c r="G643" s="837"/>
      <c r="H643" s="838"/>
      <c r="I643" s="836"/>
      <c r="J643" s="839"/>
      <c r="K643" s="840"/>
      <c r="L643" s="841"/>
      <c r="M643" s="841"/>
      <c r="N643" s="842"/>
      <c r="O643" s="832"/>
      <c r="P643" s="843"/>
      <c r="Q643" s="832"/>
      <c r="R643" s="843"/>
      <c r="S643" s="843"/>
      <c r="T643" s="843"/>
      <c r="U643" s="832"/>
      <c r="V643" s="843"/>
      <c r="W643" s="832"/>
      <c r="X643" s="832"/>
      <c r="Y643" s="832"/>
      <c r="Z643" s="832"/>
      <c r="AA643" s="832"/>
      <c r="AB643" s="832"/>
      <c r="AC643" s="832"/>
      <c r="AD643" s="844"/>
      <c r="AE643" s="843"/>
      <c r="AF643" s="843"/>
      <c r="AG643" s="844"/>
      <c r="AH643" s="844"/>
      <c r="AI643" s="843"/>
      <c r="AJ643" s="834"/>
      <c r="AK643" s="832"/>
      <c r="AL643" s="832"/>
      <c r="AM643" s="832"/>
      <c r="AN643" s="832"/>
      <c r="AO643" s="832"/>
      <c r="AP643" s="832"/>
      <c r="AQ643" s="832"/>
      <c r="AR643" s="832"/>
      <c r="AS643" s="832"/>
      <c r="AT643" s="832"/>
      <c r="AU643" s="832"/>
      <c r="AV643" s="832"/>
      <c r="AW643" s="832"/>
      <c r="AX643" s="832"/>
      <c r="AY643" s="832"/>
      <c r="AZ643" s="832"/>
      <c r="BA643" s="832"/>
      <c r="BB643" s="832"/>
      <c r="BC643" s="832"/>
      <c r="BD643" s="832"/>
      <c r="BE643" s="832"/>
      <c r="BF643" s="832"/>
      <c r="BG643" s="832"/>
    </row>
    <row r="644" ht="15.75" customHeight="1">
      <c r="A644" s="832"/>
      <c r="B644" s="833"/>
      <c r="C644" s="833"/>
      <c r="D644" s="834"/>
      <c r="E644" s="835"/>
      <c r="F644" s="836"/>
      <c r="G644" s="837"/>
      <c r="H644" s="838"/>
      <c r="I644" s="836"/>
      <c r="J644" s="839"/>
      <c r="K644" s="840"/>
      <c r="L644" s="841"/>
      <c r="M644" s="841"/>
      <c r="N644" s="842"/>
      <c r="O644" s="832"/>
      <c r="P644" s="843"/>
      <c r="Q644" s="832"/>
      <c r="R644" s="843"/>
      <c r="S644" s="843"/>
      <c r="T644" s="843"/>
      <c r="U644" s="832"/>
      <c r="V644" s="843"/>
      <c r="W644" s="832"/>
      <c r="X644" s="832"/>
      <c r="Y644" s="832"/>
      <c r="Z644" s="832"/>
      <c r="AA644" s="832"/>
      <c r="AB644" s="832"/>
      <c r="AC644" s="832"/>
      <c r="AD644" s="844"/>
      <c r="AE644" s="843"/>
      <c r="AF644" s="843"/>
      <c r="AG644" s="844"/>
      <c r="AH644" s="844"/>
      <c r="AI644" s="843"/>
      <c r="AJ644" s="834"/>
      <c r="AK644" s="832"/>
      <c r="AL644" s="832"/>
      <c r="AM644" s="832"/>
      <c r="AN644" s="832"/>
      <c r="AO644" s="832"/>
      <c r="AP644" s="832"/>
      <c r="AQ644" s="832"/>
      <c r="AR644" s="832"/>
      <c r="AS644" s="832"/>
      <c r="AT644" s="832"/>
      <c r="AU644" s="832"/>
      <c r="AV644" s="832"/>
      <c r="AW644" s="832"/>
      <c r="AX644" s="832"/>
      <c r="AY644" s="832"/>
      <c r="AZ644" s="832"/>
      <c r="BA644" s="832"/>
      <c r="BB644" s="832"/>
      <c r="BC644" s="832"/>
      <c r="BD644" s="832"/>
      <c r="BE644" s="832"/>
      <c r="BF644" s="832"/>
      <c r="BG644" s="832"/>
    </row>
    <row r="645" ht="15.75" customHeight="1">
      <c r="A645" s="832"/>
      <c r="B645" s="833"/>
      <c r="C645" s="833"/>
      <c r="D645" s="834"/>
      <c r="E645" s="835"/>
      <c r="F645" s="836"/>
      <c r="G645" s="837"/>
      <c r="H645" s="838"/>
      <c r="I645" s="836"/>
      <c r="J645" s="839"/>
      <c r="K645" s="840"/>
      <c r="L645" s="841"/>
      <c r="M645" s="841"/>
      <c r="N645" s="842"/>
      <c r="O645" s="832"/>
      <c r="P645" s="843"/>
      <c r="Q645" s="832"/>
      <c r="R645" s="843"/>
      <c r="S645" s="843"/>
      <c r="T645" s="843"/>
      <c r="U645" s="832"/>
      <c r="V645" s="843"/>
      <c r="W645" s="832"/>
      <c r="X645" s="832"/>
      <c r="Y645" s="832"/>
      <c r="Z645" s="832"/>
      <c r="AA645" s="832"/>
      <c r="AB645" s="832"/>
      <c r="AC645" s="832"/>
      <c r="AD645" s="844"/>
      <c r="AE645" s="843"/>
      <c r="AF645" s="843"/>
      <c r="AG645" s="844"/>
      <c r="AH645" s="844"/>
      <c r="AI645" s="843"/>
      <c r="AJ645" s="834"/>
      <c r="AK645" s="832"/>
      <c r="AL645" s="832"/>
      <c r="AM645" s="832"/>
      <c r="AN645" s="832"/>
      <c r="AO645" s="832"/>
      <c r="AP645" s="832"/>
      <c r="AQ645" s="832"/>
      <c r="AR645" s="832"/>
      <c r="AS645" s="832"/>
      <c r="AT645" s="832"/>
      <c r="AU645" s="832"/>
      <c r="AV645" s="832"/>
      <c r="AW645" s="832"/>
      <c r="AX645" s="832"/>
      <c r="AY645" s="832"/>
      <c r="AZ645" s="832"/>
      <c r="BA645" s="832"/>
      <c r="BB645" s="832"/>
      <c r="BC645" s="832"/>
      <c r="BD645" s="832"/>
      <c r="BE645" s="832"/>
      <c r="BF645" s="832"/>
      <c r="BG645" s="832"/>
    </row>
    <row r="646" ht="15.75" customHeight="1">
      <c r="A646" s="832"/>
      <c r="B646" s="833"/>
      <c r="C646" s="833"/>
      <c r="D646" s="834"/>
      <c r="E646" s="835"/>
      <c r="F646" s="836"/>
      <c r="G646" s="837"/>
      <c r="H646" s="838"/>
      <c r="I646" s="836"/>
      <c r="J646" s="839"/>
      <c r="K646" s="840"/>
      <c r="L646" s="841"/>
      <c r="M646" s="841"/>
      <c r="N646" s="842"/>
      <c r="O646" s="832"/>
      <c r="P646" s="843"/>
      <c r="Q646" s="832"/>
      <c r="R646" s="843"/>
      <c r="S646" s="843"/>
      <c r="T646" s="843"/>
      <c r="U646" s="832"/>
      <c r="V646" s="843"/>
      <c r="W646" s="832"/>
      <c r="X646" s="832"/>
      <c r="Y646" s="832"/>
      <c r="Z646" s="832"/>
      <c r="AA646" s="832"/>
      <c r="AB646" s="832"/>
      <c r="AC646" s="832"/>
      <c r="AD646" s="844"/>
      <c r="AE646" s="843"/>
      <c r="AF646" s="843"/>
      <c r="AG646" s="844"/>
      <c r="AH646" s="844"/>
      <c r="AI646" s="843"/>
      <c r="AJ646" s="834"/>
      <c r="AK646" s="832"/>
      <c r="AL646" s="832"/>
      <c r="AM646" s="832"/>
      <c r="AN646" s="832"/>
      <c r="AO646" s="832"/>
      <c r="AP646" s="832"/>
      <c r="AQ646" s="832"/>
      <c r="AR646" s="832"/>
      <c r="AS646" s="832"/>
      <c r="AT646" s="832"/>
      <c r="AU646" s="832"/>
      <c r="AV646" s="832"/>
      <c r="AW646" s="832"/>
      <c r="AX646" s="832"/>
      <c r="AY646" s="832"/>
      <c r="AZ646" s="832"/>
      <c r="BA646" s="832"/>
      <c r="BB646" s="832"/>
      <c r="BC646" s="832"/>
      <c r="BD646" s="832"/>
      <c r="BE646" s="832"/>
      <c r="BF646" s="832"/>
      <c r="BG646" s="832"/>
    </row>
    <row r="647" ht="15.75" customHeight="1">
      <c r="A647" s="832"/>
      <c r="B647" s="833"/>
      <c r="C647" s="833"/>
      <c r="D647" s="834"/>
      <c r="E647" s="835"/>
      <c r="F647" s="836"/>
      <c r="G647" s="837"/>
      <c r="H647" s="838"/>
      <c r="I647" s="836"/>
      <c r="J647" s="839"/>
      <c r="K647" s="840"/>
      <c r="L647" s="841"/>
      <c r="M647" s="841"/>
      <c r="N647" s="842"/>
      <c r="O647" s="832"/>
      <c r="P647" s="843"/>
      <c r="Q647" s="832"/>
      <c r="R647" s="843"/>
      <c r="S647" s="843"/>
      <c r="T647" s="843"/>
      <c r="U647" s="832"/>
      <c r="V647" s="843"/>
      <c r="W647" s="832"/>
      <c r="X647" s="832"/>
      <c r="Y647" s="832"/>
      <c r="Z647" s="832"/>
      <c r="AA647" s="832"/>
      <c r="AB647" s="832"/>
      <c r="AC647" s="832"/>
      <c r="AD647" s="844"/>
      <c r="AE647" s="843"/>
      <c r="AF647" s="843"/>
      <c r="AG647" s="844"/>
      <c r="AH647" s="844"/>
      <c r="AI647" s="843"/>
      <c r="AJ647" s="834"/>
      <c r="AK647" s="832"/>
      <c r="AL647" s="832"/>
      <c r="AM647" s="832"/>
      <c r="AN647" s="832"/>
      <c r="AO647" s="832"/>
      <c r="AP647" s="832"/>
      <c r="AQ647" s="832"/>
      <c r="AR647" s="832"/>
      <c r="AS647" s="832"/>
      <c r="AT647" s="832"/>
      <c r="AU647" s="832"/>
      <c r="AV647" s="832"/>
      <c r="AW647" s="832"/>
      <c r="AX647" s="832"/>
      <c r="AY647" s="832"/>
      <c r="AZ647" s="832"/>
      <c r="BA647" s="832"/>
      <c r="BB647" s="832"/>
      <c r="BC647" s="832"/>
      <c r="BD647" s="832"/>
      <c r="BE647" s="832"/>
      <c r="BF647" s="832"/>
      <c r="BG647" s="832"/>
    </row>
    <row r="648" ht="15.75" customHeight="1">
      <c r="A648" s="832"/>
      <c r="B648" s="833"/>
      <c r="C648" s="833"/>
      <c r="D648" s="834"/>
      <c r="E648" s="835"/>
      <c r="F648" s="836"/>
      <c r="G648" s="837"/>
      <c r="H648" s="838"/>
      <c r="I648" s="836"/>
      <c r="J648" s="839"/>
      <c r="K648" s="840"/>
      <c r="L648" s="841"/>
      <c r="M648" s="841"/>
      <c r="N648" s="842"/>
      <c r="O648" s="832"/>
      <c r="P648" s="843"/>
      <c r="Q648" s="832"/>
      <c r="R648" s="843"/>
      <c r="S648" s="843"/>
      <c r="T648" s="843"/>
      <c r="U648" s="832"/>
      <c r="V648" s="843"/>
      <c r="W648" s="832"/>
      <c r="X648" s="832"/>
      <c r="Y648" s="832"/>
      <c r="Z648" s="832"/>
      <c r="AA648" s="832"/>
      <c r="AB648" s="832"/>
      <c r="AC648" s="832"/>
      <c r="AD648" s="844"/>
      <c r="AE648" s="843"/>
      <c r="AF648" s="843"/>
      <c r="AG648" s="844"/>
      <c r="AH648" s="844"/>
      <c r="AI648" s="843"/>
      <c r="AJ648" s="834"/>
      <c r="AK648" s="832"/>
      <c r="AL648" s="832"/>
      <c r="AM648" s="832"/>
      <c r="AN648" s="832"/>
      <c r="AO648" s="832"/>
      <c r="AP648" s="832"/>
      <c r="AQ648" s="832"/>
      <c r="AR648" s="832"/>
      <c r="AS648" s="832"/>
      <c r="AT648" s="832"/>
      <c r="AU648" s="832"/>
      <c r="AV648" s="832"/>
      <c r="AW648" s="832"/>
      <c r="AX648" s="832"/>
      <c r="AY648" s="832"/>
      <c r="AZ648" s="832"/>
      <c r="BA648" s="832"/>
      <c r="BB648" s="832"/>
      <c r="BC648" s="832"/>
      <c r="BD648" s="832"/>
      <c r="BE648" s="832"/>
      <c r="BF648" s="832"/>
      <c r="BG648" s="832"/>
    </row>
    <row r="649" ht="15.75" customHeight="1">
      <c r="A649" s="832"/>
      <c r="B649" s="833"/>
      <c r="C649" s="833"/>
      <c r="D649" s="834"/>
      <c r="E649" s="835"/>
      <c r="F649" s="836"/>
      <c r="G649" s="837"/>
      <c r="H649" s="838"/>
      <c r="I649" s="836"/>
      <c r="J649" s="839"/>
      <c r="K649" s="840"/>
      <c r="L649" s="841"/>
      <c r="M649" s="841"/>
      <c r="N649" s="842"/>
      <c r="O649" s="832"/>
      <c r="P649" s="843"/>
      <c r="Q649" s="832"/>
      <c r="R649" s="843"/>
      <c r="S649" s="843"/>
      <c r="T649" s="843"/>
      <c r="U649" s="832"/>
      <c r="V649" s="843"/>
      <c r="W649" s="832"/>
      <c r="X649" s="832"/>
      <c r="Y649" s="832"/>
      <c r="Z649" s="832"/>
      <c r="AA649" s="832"/>
      <c r="AB649" s="832"/>
      <c r="AC649" s="832"/>
      <c r="AD649" s="844"/>
      <c r="AE649" s="843"/>
      <c r="AF649" s="843"/>
      <c r="AG649" s="844"/>
      <c r="AH649" s="844"/>
      <c r="AI649" s="843"/>
      <c r="AJ649" s="834"/>
      <c r="AK649" s="832"/>
      <c r="AL649" s="832"/>
      <c r="AM649" s="832"/>
      <c r="AN649" s="832"/>
      <c r="AO649" s="832"/>
      <c r="AP649" s="832"/>
      <c r="AQ649" s="832"/>
      <c r="AR649" s="832"/>
      <c r="AS649" s="832"/>
      <c r="AT649" s="832"/>
      <c r="AU649" s="832"/>
      <c r="AV649" s="832"/>
      <c r="AW649" s="832"/>
      <c r="AX649" s="832"/>
      <c r="AY649" s="832"/>
      <c r="AZ649" s="832"/>
      <c r="BA649" s="832"/>
      <c r="BB649" s="832"/>
      <c r="BC649" s="832"/>
      <c r="BD649" s="832"/>
      <c r="BE649" s="832"/>
      <c r="BF649" s="832"/>
      <c r="BG649" s="832"/>
    </row>
    <row r="650" ht="15.75" customHeight="1">
      <c r="A650" s="832"/>
      <c r="B650" s="833"/>
      <c r="C650" s="833"/>
      <c r="D650" s="834"/>
      <c r="E650" s="835"/>
      <c r="F650" s="836"/>
      <c r="G650" s="837"/>
      <c r="H650" s="838"/>
      <c r="I650" s="836"/>
      <c r="J650" s="839"/>
      <c r="K650" s="840"/>
      <c r="L650" s="841"/>
      <c r="M650" s="841"/>
      <c r="N650" s="842"/>
      <c r="O650" s="832"/>
      <c r="P650" s="843"/>
      <c r="Q650" s="832"/>
      <c r="R650" s="843"/>
      <c r="S650" s="843"/>
      <c r="T650" s="843"/>
      <c r="U650" s="832"/>
      <c r="V650" s="843"/>
      <c r="W650" s="832"/>
      <c r="X650" s="832"/>
      <c r="Y650" s="832"/>
      <c r="Z650" s="832"/>
      <c r="AA650" s="832"/>
      <c r="AB650" s="832"/>
      <c r="AC650" s="832"/>
      <c r="AD650" s="844"/>
      <c r="AE650" s="843"/>
      <c r="AF650" s="843"/>
      <c r="AG650" s="844"/>
      <c r="AH650" s="844"/>
      <c r="AI650" s="843"/>
      <c r="AJ650" s="834"/>
      <c r="AK650" s="832"/>
      <c r="AL650" s="832"/>
      <c r="AM650" s="832"/>
      <c r="AN650" s="832"/>
      <c r="AO650" s="832"/>
      <c r="AP650" s="832"/>
      <c r="AQ650" s="832"/>
      <c r="AR650" s="832"/>
      <c r="AS650" s="832"/>
      <c r="AT650" s="832"/>
      <c r="AU650" s="832"/>
      <c r="AV650" s="832"/>
      <c r="AW650" s="832"/>
      <c r="AX650" s="832"/>
      <c r="AY650" s="832"/>
      <c r="AZ650" s="832"/>
      <c r="BA650" s="832"/>
      <c r="BB650" s="832"/>
      <c r="BC650" s="832"/>
      <c r="BD650" s="832"/>
      <c r="BE650" s="832"/>
      <c r="BF650" s="832"/>
      <c r="BG650" s="832"/>
    </row>
    <row r="651" ht="15.75" customHeight="1">
      <c r="A651" s="832"/>
      <c r="B651" s="833"/>
      <c r="C651" s="833"/>
      <c r="D651" s="834"/>
      <c r="E651" s="835"/>
      <c r="F651" s="836"/>
      <c r="G651" s="837"/>
      <c r="H651" s="838"/>
      <c r="I651" s="836"/>
      <c r="J651" s="839"/>
      <c r="K651" s="840"/>
      <c r="L651" s="841"/>
      <c r="M651" s="841"/>
      <c r="N651" s="842"/>
      <c r="O651" s="832"/>
      <c r="P651" s="843"/>
      <c r="Q651" s="832"/>
      <c r="R651" s="843"/>
      <c r="S651" s="843"/>
      <c r="T651" s="843"/>
      <c r="U651" s="832"/>
      <c r="V651" s="843"/>
      <c r="W651" s="832"/>
      <c r="X651" s="832"/>
      <c r="Y651" s="832"/>
      <c r="Z651" s="832"/>
      <c r="AA651" s="832"/>
      <c r="AB651" s="832"/>
      <c r="AC651" s="832"/>
      <c r="AD651" s="844"/>
      <c r="AE651" s="843"/>
      <c r="AF651" s="843"/>
      <c r="AG651" s="844"/>
      <c r="AH651" s="844"/>
      <c r="AI651" s="843"/>
      <c r="AJ651" s="834"/>
      <c r="AK651" s="832"/>
      <c r="AL651" s="832"/>
      <c r="AM651" s="832"/>
      <c r="AN651" s="832"/>
      <c r="AO651" s="832"/>
      <c r="AP651" s="832"/>
      <c r="AQ651" s="832"/>
      <c r="AR651" s="832"/>
      <c r="AS651" s="832"/>
      <c r="AT651" s="832"/>
      <c r="AU651" s="832"/>
      <c r="AV651" s="832"/>
      <c r="AW651" s="832"/>
      <c r="AX651" s="832"/>
      <c r="AY651" s="832"/>
      <c r="AZ651" s="832"/>
      <c r="BA651" s="832"/>
      <c r="BB651" s="832"/>
      <c r="BC651" s="832"/>
      <c r="BD651" s="832"/>
      <c r="BE651" s="832"/>
      <c r="BF651" s="832"/>
      <c r="BG651" s="832"/>
    </row>
    <row r="652" ht="15.75" customHeight="1">
      <c r="A652" s="832"/>
      <c r="B652" s="833"/>
      <c r="C652" s="833"/>
      <c r="D652" s="834"/>
      <c r="E652" s="835"/>
      <c r="F652" s="836"/>
      <c r="G652" s="837"/>
      <c r="H652" s="838"/>
      <c r="I652" s="836"/>
      <c r="J652" s="839"/>
      <c r="K652" s="840"/>
      <c r="L652" s="841"/>
      <c r="M652" s="841"/>
      <c r="N652" s="842"/>
      <c r="O652" s="832"/>
      <c r="P652" s="843"/>
      <c r="Q652" s="832"/>
      <c r="R652" s="843"/>
      <c r="S652" s="843"/>
      <c r="T652" s="843"/>
      <c r="U652" s="832"/>
      <c r="V652" s="843"/>
      <c r="W652" s="832"/>
      <c r="X652" s="832"/>
      <c r="Y652" s="832"/>
      <c r="Z652" s="832"/>
      <c r="AA652" s="832"/>
      <c r="AB652" s="832"/>
      <c r="AC652" s="832"/>
      <c r="AD652" s="844"/>
      <c r="AE652" s="843"/>
      <c r="AF652" s="843"/>
      <c r="AG652" s="844"/>
      <c r="AH652" s="844"/>
      <c r="AI652" s="843"/>
      <c r="AJ652" s="834"/>
      <c r="AK652" s="832"/>
      <c r="AL652" s="832"/>
      <c r="AM652" s="832"/>
      <c r="AN652" s="832"/>
      <c r="AO652" s="832"/>
      <c r="AP652" s="832"/>
      <c r="AQ652" s="832"/>
      <c r="AR652" s="832"/>
      <c r="AS652" s="832"/>
      <c r="AT652" s="832"/>
      <c r="AU652" s="832"/>
      <c r="AV652" s="832"/>
      <c r="AW652" s="832"/>
      <c r="AX652" s="832"/>
      <c r="AY652" s="832"/>
      <c r="AZ652" s="832"/>
      <c r="BA652" s="832"/>
      <c r="BB652" s="832"/>
      <c r="BC652" s="832"/>
      <c r="BD652" s="832"/>
      <c r="BE652" s="832"/>
      <c r="BF652" s="832"/>
      <c r="BG652" s="832"/>
    </row>
    <row r="653" ht="15.75" customHeight="1">
      <c r="A653" s="832"/>
      <c r="B653" s="833"/>
      <c r="C653" s="833"/>
      <c r="D653" s="834"/>
      <c r="E653" s="835"/>
      <c r="F653" s="836"/>
      <c r="G653" s="837"/>
      <c r="H653" s="838"/>
      <c r="I653" s="836"/>
      <c r="J653" s="839"/>
      <c r="K653" s="840"/>
      <c r="L653" s="841"/>
      <c r="M653" s="841"/>
      <c r="N653" s="842"/>
      <c r="O653" s="832"/>
      <c r="P653" s="843"/>
      <c r="Q653" s="832"/>
      <c r="R653" s="843"/>
      <c r="S653" s="843"/>
      <c r="T653" s="843"/>
      <c r="U653" s="832"/>
      <c r="V653" s="843"/>
      <c r="W653" s="832"/>
      <c r="X653" s="832"/>
      <c r="Y653" s="832"/>
      <c r="Z653" s="832"/>
      <c r="AA653" s="832"/>
      <c r="AB653" s="832"/>
      <c r="AC653" s="832"/>
      <c r="AD653" s="844"/>
      <c r="AE653" s="843"/>
      <c r="AF653" s="843"/>
      <c r="AG653" s="844"/>
      <c r="AH653" s="844"/>
      <c r="AI653" s="843"/>
      <c r="AJ653" s="834"/>
      <c r="AK653" s="832"/>
      <c r="AL653" s="832"/>
      <c r="AM653" s="832"/>
      <c r="AN653" s="832"/>
      <c r="AO653" s="832"/>
      <c r="AP653" s="832"/>
      <c r="AQ653" s="832"/>
      <c r="AR653" s="832"/>
      <c r="AS653" s="832"/>
      <c r="AT653" s="832"/>
      <c r="AU653" s="832"/>
      <c r="AV653" s="832"/>
      <c r="AW653" s="832"/>
      <c r="AX653" s="832"/>
      <c r="AY653" s="832"/>
      <c r="AZ653" s="832"/>
      <c r="BA653" s="832"/>
      <c r="BB653" s="832"/>
      <c r="BC653" s="832"/>
      <c r="BD653" s="832"/>
      <c r="BE653" s="832"/>
      <c r="BF653" s="832"/>
      <c r="BG653" s="832"/>
    </row>
    <row r="654" ht="15.75" customHeight="1">
      <c r="A654" s="832"/>
      <c r="B654" s="833"/>
      <c r="C654" s="833"/>
      <c r="D654" s="834"/>
      <c r="E654" s="835"/>
      <c r="F654" s="836"/>
      <c r="G654" s="837"/>
      <c r="H654" s="838"/>
      <c r="I654" s="836"/>
      <c r="J654" s="839"/>
      <c r="K654" s="840"/>
      <c r="L654" s="841"/>
      <c r="M654" s="841"/>
      <c r="N654" s="842"/>
      <c r="O654" s="832"/>
      <c r="P654" s="843"/>
      <c r="Q654" s="832"/>
      <c r="R654" s="843"/>
      <c r="S654" s="843"/>
      <c r="T654" s="843"/>
      <c r="U654" s="832"/>
      <c r="V654" s="843"/>
      <c r="W654" s="832"/>
      <c r="X654" s="832"/>
      <c r="Y654" s="832"/>
      <c r="Z654" s="832"/>
      <c r="AA654" s="832"/>
      <c r="AB654" s="832"/>
      <c r="AC654" s="832"/>
      <c r="AD654" s="844"/>
      <c r="AE654" s="843"/>
      <c r="AF654" s="843"/>
      <c r="AG654" s="844"/>
      <c r="AH654" s="844"/>
      <c r="AI654" s="843"/>
      <c r="AJ654" s="834"/>
      <c r="AK654" s="832"/>
      <c r="AL654" s="832"/>
      <c r="AM654" s="832"/>
      <c r="AN654" s="832"/>
      <c r="AO654" s="832"/>
      <c r="AP654" s="832"/>
      <c r="AQ654" s="832"/>
      <c r="AR654" s="832"/>
      <c r="AS654" s="832"/>
      <c r="AT654" s="832"/>
      <c r="AU654" s="832"/>
      <c r="AV654" s="832"/>
      <c r="AW654" s="832"/>
      <c r="AX654" s="832"/>
      <c r="AY654" s="832"/>
      <c r="AZ654" s="832"/>
      <c r="BA654" s="832"/>
      <c r="BB654" s="832"/>
      <c r="BC654" s="832"/>
      <c r="BD654" s="832"/>
      <c r="BE654" s="832"/>
      <c r="BF654" s="832"/>
      <c r="BG654" s="832"/>
    </row>
    <row r="655" ht="15.75" customHeight="1">
      <c r="A655" s="832"/>
      <c r="B655" s="833"/>
      <c r="C655" s="833"/>
      <c r="D655" s="834"/>
      <c r="E655" s="835"/>
      <c r="F655" s="836"/>
      <c r="G655" s="837"/>
      <c r="H655" s="838"/>
      <c r="I655" s="836"/>
      <c r="J655" s="839"/>
      <c r="K655" s="840"/>
      <c r="L655" s="841"/>
      <c r="M655" s="841"/>
      <c r="N655" s="842"/>
      <c r="O655" s="832"/>
      <c r="P655" s="843"/>
      <c r="Q655" s="832"/>
      <c r="R655" s="843"/>
      <c r="S655" s="843"/>
      <c r="T655" s="843"/>
      <c r="U655" s="832"/>
      <c r="V655" s="843"/>
      <c r="W655" s="832"/>
      <c r="X655" s="832"/>
      <c r="Y655" s="832"/>
      <c r="Z655" s="832"/>
      <c r="AA655" s="832"/>
      <c r="AB655" s="832"/>
      <c r="AC655" s="832"/>
      <c r="AD655" s="844"/>
      <c r="AE655" s="843"/>
      <c r="AF655" s="843"/>
      <c r="AG655" s="844"/>
      <c r="AH655" s="844"/>
      <c r="AI655" s="843"/>
      <c r="AJ655" s="834"/>
      <c r="AK655" s="832"/>
      <c r="AL655" s="832"/>
      <c r="AM655" s="832"/>
      <c r="AN655" s="832"/>
      <c r="AO655" s="832"/>
      <c r="AP655" s="832"/>
      <c r="AQ655" s="832"/>
      <c r="AR655" s="832"/>
      <c r="AS655" s="832"/>
      <c r="AT655" s="832"/>
      <c r="AU655" s="832"/>
      <c r="AV655" s="832"/>
      <c r="AW655" s="832"/>
      <c r="AX655" s="832"/>
      <c r="AY655" s="832"/>
      <c r="AZ655" s="832"/>
      <c r="BA655" s="832"/>
      <c r="BB655" s="832"/>
      <c r="BC655" s="832"/>
      <c r="BD655" s="832"/>
      <c r="BE655" s="832"/>
      <c r="BF655" s="832"/>
      <c r="BG655" s="832"/>
    </row>
    <row r="656" ht="15.75" customHeight="1">
      <c r="A656" s="832"/>
      <c r="B656" s="833"/>
      <c r="C656" s="833"/>
      <c r="D656" s="834"/>
      <c r="E656" s="835"/>
      <c r="F656" s="836"/>
      <c r="G656" s="837"/>
      <c r="H656" s="838"/>
      <c r="I656" s="836"/>
      <c r="J656" s="839"/>
      <c r="K656" s="840"/>
      <c r="L656" s="841"/>
      <c r="M656" s="841"/>
      <c r="N656" s="842"/>
      <c r="O656" s="832"/>
      <c r="P656" s="843"/>
      <c r="Q656" s="832"/>
      <c r="R656" s="843"/>
      <c r="S656" s="843"/>
      <c r="T656" s="843"/>
      <c r="U656" s="832"/>
      <c r="V656" s="843"/>
      <c r="W656" s="832"/>
      <c r="X656" s="832"/>
      <c r="Y656" s="832"/>
      <c r="Z656" s="832"/>
      <c r="AA656" s="832"/>
      <c r="AB656" s="832"/>
      <c r="AC656" s="832"/>
      <c r="AD656" s="844"/>
      <c r="AE656" s="843"/>
      <c r="AF656" s="843"/>
      <c r="AG656" s="844"/>
      <c r="AH656" s="844"/>
      <c r="AI656" s="843"/>
      <c r="AJ656" s="834"/>
      <c r="AK656" s="832"/>
      <c r="AL656" s="832"/>
      <c r="AM656" s="832"/>
      <c r="AN656" s="832"/>
      <c r="AO656" s="832"/>
      <c r="AP656" s="832"/>
      <c r="AQ656" s="832"/>
      <c r="AR656" s="832"/>
      <c r="AS656" s="832"/>
      <c r="AT656" s="832"/>
      <c r="AU656" s="832"/>
      <c r="AV656" s="832"/>
      <c r="AW656" s="832"/>
      <c r="AX656" s="832"/>
      <c r="AY656" s="832"/>
      <c r="AZ656" s="832"/>
      <c r="BA656" s="832"/>
      <c r="BB656" s="832"/>
      <c r="BC656" s="832"/>
      <c r="BD656" s="832"/>
      <c r="BE656" s="832"/>
      <c r="BF656" s="832"/>
      <c r="BG656" s="832"/>
    </row>
    <row r="657" ht="15.75" customHeight="1">
      <c r="A657" s="832"/>
      <c r="B657" s="833"/>
      <c r="C657" s="833"/>
      <c r="D657" s="834"/>
      <c r="E657" s="835"/>
      <c r="F657" s="836"/>
      <c r="G657" s="837"/>
      <c r="H657" s="838"/>
      <c r="I657" s="836"/>
      <c r="J657" s="839"/>
      <c r="K657" s="840"/>
      <c r="L657" s="841"/>
      <c r="M657" s="841"/>
      <c r="N657" s="842"/>
      <c r="O657" s="832"/>
      <c r="P657" s="843"/>
      <c r="Q657" s="832"/>
      <c r="R657" s="843"/>
      <c r="S657" s="843"/>
      <c r="T657" s="843"/>
      <c r="U657" s="832"/>
      <c r="V657" s="843"/>
      <c r="W657" s="832"/>
      <c r="X657" s="832"/>
      <c r="Y657" s="832"/>
      <c r="Z657" s="832"/>
      <c r="AA657" s="832"/>
      <c r="AB657" s="832"/>
      <c r="AC657" s="832"/>
      <c r="AD657" s="844"/>
      <c r="AE657" s="843"/>
      <c r="AF657" s="843"/>
      <c r="AG657" s="844"/>
      <c r="AH657" s="844"/>
      <c r="AI657" s="843"/>
      <c r="AJ657" s="834"/>
      <c r="AK657" s="832"/>
      <c r="AL657" s="832"/>
      <c r="AM657" s="832"/>
      <c r="AN657" s="832"/>
      <c r="AO657" s="832"/>
      <c r="AP657" s="832"/>
      <c r="AQ657" s="832"/>
      <c r="AR657" s="832"/>
      <c r="AS657" s="832"/>
      <c r="AT657" s="832"/>
      <c r="AU657" s="832"/>
      <c r="AV657" s="832"/>
      <c r="AW657" s="832"/>
      <c r="AX657" s="832"/>
      <c r="AY657" s="832"/>
      <c r="AZ657" s="832"/>
      <c r="BA657" s="832"/>
      <c r="BB657" s="832"/>
      <c r="BC657" s="832"/>
      <c r="BD657" s="832"/>
      <c r="BE657" s="832"/>
      <c r="BF657" s="832"/>
      <c r="BG657" s="832"/>
    </row>
    <row r="658" ht="15.75" customHeight="1">
      <c r="A658" s="832"/>
      <c r="B658" s="833"/>
      <c r="C658" s="833"/>
      <c r="D658" s="834"/>
      <c r="E658" s="835"/>
      <c r="F658" s="836"/>
      <c r="G658" s="837"/>
      <c r="H658" s="838"/>
      <c r="I658" s="836"/>
      <c r="J658" s="839"/>
      <c r="K658" s="840"/>
      <c r="L658" s="841"/>
      <c r="M658" s="841"/>
      <c r="N658" s="842"/>
      <c r="O658" s="832"/>
      <c r="P658" s="843"/>
      <c r="Q658" s="832"/>
      <c r="R658" s="843"/>
      <c r="S658" s="843"/>
      <c r="T658" s="843"/>
      <c r="U658" s="832"/>
      <c r="V658" s="843"/>
      <c r="W658" s="832"/>
      <c r="X658" s="832"/>
      <c r="Y658" s="832"/>
      <c r="Z658" s="832"/>
      <c r="AA658" s="832"/>
      <c r="AB658" s="832"/>
      <c r="AC658" s="832"/>
      <c r="AD658" s="844"/>
      <c r="AE658" s="843"/>
      <c r="AF658" s="843"/>
      <c r="AG658" s="844"/>
      <c r="AH658" s="844"/>
      <c r="AI658" s="843"/>
      <c r="AJ658" s="834"/>
      <c r="AK658" s="832"/>
      <c r="AL658" s="832"/>
      <c r="AM658" s="832"/>
      <c r="AN658" s="832"/>
      <c r="AO658" s="832"/>
      <c r="AP658" s="832"/>
      <c r="AQ658" s="832"/>
      <c r="AR658" s="832"/>
      <c r="AS658" s="832"/>
      <c r="AT658" s="832"/>
      <c r="AU658" s="832"/>
      <c r="AV658" s="832"/>
      <c r="AW658" s="832"/>
      <c r="AX658" s="832"/>
      <c r="AY658" s="832"/>
      <c r="AZ658" s="832"/>
      <c r="BA658" s="832"/>
      <c r="BB658" s="832"/>
      <c r="BC658" s="832"/>
      <c r="BD658" s="832"/>
      <c r="BE658" s="832"/>
      <c r="BF658" s="832"/>
      <c r="BG658" s="832"/>
    </row>
    <row r="659" ht="15.75" customHeight="1">
      <c r="A659" s="832"/>
      <c r="B659" s="833"/>
      <c r="C659" s="833"/>
      <c r="D659" s="834"/>
      <c r="E659" s="835"/>
      <c r="F659" s="836"/>
      <c r="G659" s="837"/>
      <c r="H659" s="838"/>
      <c r="I659" s="836"/>
      <c r="J659" s="839"/>
      <c r="K659" s="840"/>
      <c r="L659" s="841"/>
      <c r="M659" s="841"/>
      <c r="N659" s="842"/>
      <c r="O659" s="832"/>
      <c r="P659" s="843"/>
      <c r="Q659" s="832"/>
      <c r="R659" s="843"/>
      <c r="S659" s="843"/>
      <c r="T659" s="843"/>
      <c r="U659" s="832"/>
      <c r="V659" s="843"/>
      <c r="W659" s="832"/>
      <c r="X659" s="832"/>
      <c r="Y659" s="832"/>
      <c r="Z659" s="832"/>
      <c r="AA659" s="832"/>
      <c r="AB659" s="832"/>
      <c r="AC659" s="832"/>
      <c r="AD659" s="844"/>
      <c r="AE659" s="843"/>
      <c r="AF659" s="843"/>
      <c r="AG659" s="844"/>
      <c r="AH659" s="844"/>
      <c r="AI659" s="843"/>
      <c r="AJ659" s="834"/>
      <c r="AK659" s="832"/>
      <c r="AL659" s="832"/>
      <c r="AM659" s="832"/>
      <c r="AN659" s="832"/>
      <c r="AO659" s="832"/>
      <c r="AP659" s="832"/>
      <c r="AQ659" s="832"/>
      <c r="AR659" s="832"/>
      <c r="AS659" s="832"/>
      <c r="AT659" s="832"/>
      <c r="AU659" s="832"/>
      <c r="AV659" s="832"/>
      <c r="AW659" s="832"/>
      <c r="AX659" s="832"/>
      <c r="AY659" s="832"/>
      <c r="AZ659" s="832"/>
      <c r="BA659" s="832"/>
      <c r="BB659" s="832"/>
      <c r="BC659" s="832"/>
      <c r="BD659" s="832"/>
      <c r="BE659" s="832"/>
      <c r="BF659" s="832"/>
      <c r="BG659" s="832"/>
    </row>
    <row r="660" ht="15.75" customHeight="1">
      <c r="A660" s="832"/>
      <c r="B660" s="833"/>
      <c r="C660" s="833"/>
      <c r="D660" s="834"/>
      <c r="E660" s="835"/>
      <c r="F660" s="836"/>
      <c r="G660" s="837"/>
      <c r="H660" s="838"/>
      <c r="I660" s="836"/>
      <c r="J660" s="839"/>
      <c r="K660" s="840"/>
      <c r="L660" s="841"/>
      <c r="M660" s="841"/>
      <c r="N660" s="842"/>
      <c r="O660" s="832"/>
      <c r="P660" s="843"/>
      <c r="Q660" s="832"/>
      <c r="R660" s="843"/>
      <c r="S660" s="843"/>
      <c r="T660" s="843"/>
      <c r="U660" s="832"/>
      <c r="V660" s="843"/>
      <c r="W660" s="832"/>
      <c r="X660" s="832"/>
      <c r="Y660" s="832"/>
      <c r="Z660" s="832"/>
      <c r="AA660" s="832"/>
      <c r="AB660" s="832"/>
      <c r="AC660" s="832"/>
      <c r="AD660" s="844"/>
      <c r="AE660" s="843"/>
      <c r="AF660" s="843"/>
      <c r="AG660" s="844"/>
      <c r="AH660" s="844"/>
      <c r="AI660" s="843"/>
      <c r="AJ660" s="834"/>
      <c r="AK660" s="832"/>
      <c r="AL660" s="832"/>
      <c r="AM660" s="832"/>
      <c r="AN660" s="832"/>
      <c r="AO660" s="832"/>
      <c r="AP660" s="832"/>
      <c r="AQ660" s="832"/>
      <c r="AR660" s="832"/>
      <c r="AS660" s="832"/>
      <c r="AT660" s="832"/>
      <c r="AU660" s="832"/>
      <c r="AV660" s="832"/>
      <c r="AW660" s="832"/>
      <c r="AX660" s="832"/>
      <c r="AY660" s="832"/>
      <c r="AZ660" s="832"/>
      <c r="BA660" s="832"/>
      <c r="BB660" s="832"/>
      <c r="BC660" s="832"/>
      <c r="BD660" s="832"/>
      <c r="BE660" s="832"/>
      <c r="BF660" s="832"/>
      <c r="BG660" s="832"/>
    </row>
    <row r="661" ht="15.75" customHeight="1">
      <c r="A661" s="832"/>
      <c r="B661" s="833"/>
      <c r="C661" s="833"/>
      <c r="D661" s="834"/>
      <c r="E661" s="835"/>
      <c r="F661" s="836"/>
      <c r="G661" s="837"/>
      <c r="H661" s="838"/>
      <c r="I661" s="836"/>
      <c r="J661" s="839"/>
      <c r="K661" s="840"/>
      <c r="L661" s="841"/>
      <c r="M661" s="841"/>
      <c r="N661" s="842"/>
      <c r="O661" s="832"/>
      <c r="P661" s="843"/>
      <c r="Q661" s="832"/>
      <c r="R661" s="843"/>
      <c r="S661" s="843"/>
      <c r="T661" s="843"/>
      <c r="U661" s="832"/>
      <c r="V661" s="843"/>
      <c r="W661" s="832"/>
      <c r="X661" s="832"/>
      <c r="Y661" s="832"/>
      <c r="Z661" s="832"/>
      <c r="AA661" s="832"/>
      <c r="AB661" s="832"/>
      <c r="AC661" s="832"/>
      <c r="AD661" s="844"/>
      <c r="AE661" s="843"/>
      <c r="AF661" s="843"/>
      <c r="AG661" s="844"/>
      <c r="AH661" s="844"/>
      <c r="AI661" s="843"/>
      <c r="AJ661" s="834"/>
      <c r="AK661" s="832"/>
      <c r="AL661" s="832"/>
      <c r="AM661" s="832"/>
      <c r="AN661" s="832"/>
      <c r="AO661" s="832"/>
      <c r="AP661" s="832"/>
      <c r="AQ661" s="832"/>
      <c r="AR661" s="832"/>
      <c r="AS661" s="832"/>
      <c r="AT661" s="832"/>
      <c r="AU661" s="832"/>
      <c r="AV661" s="832"/>
      <c r="AW661" s="832"/>
      <c r="AX661" s="832"/>
      <c r="AY661" s="832"/>
      <c r="AZ661" s="832"/>
      <c r="BA661" s="832"/>
      <c r="BB661" s="832"/>
      <c r="BC661" s="832"/>
      <c r="BD661" s="832"/>
      <c r="BE661" s="832"/>
      <c r="BF661" s="832"/>
      <c r="BG661" s="832"/>
    </row>
    <row r="662" ht="15.75" customHeight="1">
      <c r="A662" s="832"/>
      <c r="B662" s="833"/>
      <c r="C662" s="833"/>
      <c r="D662" s="834"/>
      <c r="E662" s="835"/>
      <c r="F662" s="836"/>
      <c r="G662" s="837"/>
      <c r="H662" s="838"/>
      <c r="I662" s="836"/>
      <c r="J662" s="839"/>
      <c r="K662" s="840"/>
      <c r="L662" s="841"/>
      <c r="M662" s="841"/>
      <c r="N662" s="842"/>
      <c r="O662" s="832"/>
      <c r="P662" s="843"/>
      <c r="Q662" s="832"/>
      <c r="R662" s="843"/>
      <c r="S662" s="843"/>
      <c r="T662" s="843"/>
      <c r="U662" s="832"/>
      <c r="V662" s="843"/>
      <c r="W662" s="832"/>
      <c r="X662" s="832"/>
      <c r="Y662" s="832"/>
      <c r="Z662" s="832"/>
      <c r="AA662" s="832"/>
      <c r="AB662" s="832"/>
      <c r="AC662" s="832"/>
      <c r="AD662" s="844"/>
      <c r="AE662" s="843"/>
      <c r="AF662" s="843"/>
      <c r="AG662" s="844"/>
      <c r="AH662" s="844"/>
      <c r="AI662" s="843"/>
      <c r="AJ662" s="834"/>
      <c r="AK662" s="832"/>
      <c r="AL662" s="832"/>
      <c r="AM662" s="832"/>
      <c r="AN662" s="832"/>
      <c r="AO662" s="832"/>
      <c r="AP662" s="832"/>
      <c r="AQ662" s="832"/>
      <c r="AR662" s="832"/>
      <c r="AS662" s="832"/>
      <c r="AT662" s="832"/>
      <c r="AU662" s="832"/>
      <c r="AV662" s="832"/>
      <c r="AW662" s="832"/>
      <c r="AX662" s="832"/>
      <c r="AY662" s="832"/>
      <c r="AZ662" s="832"/>
      <c r="BA662" s="832"/>
      <c r="BB662" s="832"/>
      <c r="BC662" s="832"/>
      <c r="BD662" s="832"/>
      <c r="BE662" s="832"/>
      <c r="BF662" s="832"/>
      <c r="BG662" s="832"/>
    </row>
    <row r="663" ht="15.75" customHeight="1">
      <c r="A663" s="832"/>
      <c r="B663" s="833"/>
      <c r="C663" s="833"/>
      <c r="D663" s="834"/>
      <c r="E663" s="835"/>
      <c r="F663" s="836"/>
      <c r="G663" s="837"/>
      <c r="H663" s="838"/>
      <c r="I663" s="836"/>
      <c r="J663" s="839"/>
      <c r="K663" s="840"/>
      <c r="L663" s="841"/>
      <c r="M663" s="841"/>
      <c r="N663" s="842"/>
      <c r="O663" s="832"/>
      <c r="P663" s="843"/>
      <c r="Q663" s="832"/>
      <c r="R663" s="843"/>
      <c r="S663" s="843"/>
      <c r="T663" s="843"/>
      <c r="U663" s="832"/>
      <c r="V663" s="843"/>
      <c r="W663" s="832"/>
      <c r="X663" s="832"/>
      <c r="Y663" s="832"/>
      <c r="Z663" s="832"/>
      <c r="AA663" s="832"/>
      <c r="AB663" s="832"/>
      <c r="AC663" s="832"/>
      <c r="AD663" s="844"/>
      <c r="AE663" s="843"/>
      <c r="AF663" s="843"/>
      <c r="AG663" s="844"/>
      <c r="AH663" s="844"/>
      <c r="AI663" s="843"/>
      <c r="AJ663" s="834"/>
      <c r="AK663" s="832"/>
      <c r="AL663" s="832"/>
      <c r="AM663" s="832"/>
      <c r="AN663" s="832"/>
      <c r="AO663" s="832"/>
      <c r="AP663" s="832"/>
      <c r="AQ663" s="832"/>
      <c r="AR663" s="832"/>
      <c r="AS663" s="832"/>
      <c r="AT663" s="832"/>
      <c r="AU663" s="832"/>
      <c r="AV663" s="832"/>
      <c r="AW663" s="832"/>
      <c r="AX663" s="832"/>
      <c r="AY663" s="832"/>
      <c r="AZ663" s="832"/>
      <c r="BA663" s="832"/>
      <c r="BB663" s="832"/>
      <c r="BC663" s="832"/>
      <c r="BD663" s="832"/>
      <c r="BE663" s="832"/>
      <c r="BF663" s="832"/>
      <c r="BG663" s="832"/>
    </row>
    <row r="664" ht="15.75" customHeight="1">
      <c r="A664" s="832"/>
      <c r="B664" s="833"/>
      <c r="C664" s="833"/>
      <c r="D664" s="834"/>
      <c r="E664" s="835"/>
      <c r="F664" s="836"/>
      <c r="G664" s="837"/>
      <c r="H664" s="838"/>
      <c r="I664" s="836"/>
      <c r="J664" s="839"/>
      <c r="K664" s="840"/>
      <c r="L664" s="841"/>
      <c r="M664" s="841"/>
      <c r="N664" s="842"/>
      <c r="O664" s="832"/>
      <c r="P664" s="843"/>
      <c r="Q664" s="832"/>
      <c r="R664" s="843"/>
      <c r="S664" s="843"/>
      <c r="T664" s="843"/>
      <c r="U664" s="832"/>
      <c r="V664" s="843"/>
      <c r="W664" s="832"/>
      <c r="X664" s="832"/>
      <c r="Y664" s="832"/>
      <c r="Z664" s="832"/>
      <c r="AA664" s="832"/>
      <c r="AB664" s="832"/>
      <c r="AC664" s="832"/>
      <c r="AD664" s="844"/>
      <c r="AE664" s="843"/>
      <c r="AF664" s="843"/>
      <c r="AG664" s="844"/>
      <c r="AH664" s="844"/>
      <c r="AI664" s="843"/>
      <c r="AJ664" s="834"/>
      <c r="AK664" s="832"/>
      <c r="AL664" s="832"/>
      <c r="AM664" s="832"/>
      <c r="AN664" s="832"/>
      <c r="AO664" s="832"/>
      <c r="AP664" s="832"/>
      <c r="AQ664" s="832"/>
      <c r="AR664" s="832"/>
      <c r="AS664" s="832"/>
      <c r="AT664" s="832"/>
      <c r="AU664" s="832"/>
      <c r="AV664" s="832"/>
      <c r="AW664" s="832"/>
      <c r="AX664" s="832"/>
      <c r="AY664" s="832"/>
      <c r="AZ664" s="832"/>
      <c r="BA664" s="832"/>
      <c r="BB664" s="832"/>
      <c r="BC664" s="832"/>
      <c r="BD664" s="832"/>
      <c r="BE664" s="832"/>
      <c r="BF664" s="832"/>
      <c r="BG664" s="832"/>
    </row>
    <row r="665" ht="15.75" customHeight="1">
      <c r="A665" s="832"/>
      <c r="B665" s="833"/>
      <c r="C665" s="833"/>
      <c r="D665" s="834"/>
      <c r="E665" s="835"/>
      <c r="F665" s="836"/>
      <c r="G665" s="837"/>
      <c r="H665" s="838"/>
      <c r="I665" s="836"/>
      <c r="J665" s="839"/>
      <c r="K665" s="840"/>
      <c r="L665" s="841"/>
      <c r="M665" s="841"/>
      <c r="N665" s="842"/>
      <c r="O665" s="832"/>
      <c r="P665" s="843"/>
      <c r="Q665" s="832"/>
      <c r="R665" s="843"/>
      <c r="S665" s="843"/>
      <c r="T665" s="843"/>
      <c r="U665" s="832"/>
      <c r="V665" s="843"/>
      <c r="W665" s="832"/>
      <c r="X665" s="832"/>
      <c r="Y665" s="832"/>
      <c r="Z665" s="832"/>
      <c r="AA665" s="832"/>
      <c r="AB665" s="832"/>
      <c r="AC665" s="832"/>
      <c r="AD665" s="844"/>
      <c r="AE665" s="843"/>
      <c r="AF665" s="843"/>
      <c r="AG665" s="844"/>
      <c r="AH665" s="844"/>
      <c r="AI665" s="843"/>
      <c r="AJ665" s="834"/>
      <c r="AK665" s="832"/>
      <c r="AL665" s="832"/>
      <c r="AM665" s="832"/>
      <c r="AN665" s="832"/>
      <c r="AO665" s="832"/>
      <c r="AP665" s="832"/>
      <c r="AQ665" s="832"/>
      <c r="AR665" s="832"/>
      <c r="AS665" s="832"/>
      <c r="AT665" s="832"/>
      <c r="AU665" s="832"/>
      <c r="AV665" s="832"/>
      <c r="AW665" s="832"/>
      <c r="AX665" s="832"/>
      <c r="AY665" s="832"/>
      <c r="AZ665" s="832"/>
      <c r="BA665" s="832"/>
      <c r="BB665" s="832"/>
      <c r="BC665" s="832"/>
      <c r="BD665" s="832"/>
      <c r="BE665" s="832"/>
      <c r="BF665" s="832"/>
      <c r="BG665" s="832"/>
    </row>
    <row r="666" ht="15.75" customHeight="1">
      <c r="A666" s="832"/>
      <c r="B666" s="833"/>
      <c r="C666" s="833"/>
      <c r="D666" s="834"/>
      <c r="E666" s="835"/>
      <c r="F666" s="836"/>
      <c r="G666" s="837"/>
      <c r="H666" s="838"/>
      <c r="I666" s="836"/>
      <c r="J666" s="839"/>
      <c r="K666" s="840"/>
      <c r="L666" s="841"/>
      <c r="M666" s="841"/>
      <c r="N666" s="842"/>
      <c r="O666" s="832"/>
      <c r="P666" s="843"/>
      <c r="Q666" s="832"/>
      <c r="R666" s="843"/>
      <c r="S666" s="843"/>
      <c r="T666" s="843"/>
      <c r="U666" s="832"/>
      <c r="V666" s="843"/>
      <c r="W666" s="832"/>
      <c r="X666" s="832"/>
      <c r="Y666" s="832"/>
      <c r="Z666" s="832"/>
      <c r="AA666" s="832"/>
      <c r="AB666" s="832"/>
      <c r="AC666" s="832"/>
      <c r="AD666" s="844"/>
      <c r="AE666" s="843"/>
      <c r="AF666" s="843"/>
      <c r="AG666" s="844"/>
      <c r="AH666" s="844"/>
      <c r="AI666" s="843"/>
      <c r="AJ666" s="834"/>
      <c r="AK666" s="832"/>
      <c r="AL666" s="832"/>
      <c r="AM666" s="832"/>
      <c r="AN666" s="832"/>
      <c r="AO666" s="832"/>
      <c r="AP666" s="832"/>
      <c r="AQ666" s="832"/>
      <c r="AR666" s="832"/>
      <c r="AS666" s="832"/>
      <c r="AT666" s="832"/>
      <c r="AU666" s="832"/>
      <c r="AV666" s="832"/>
      <c r="AW666" s="832"/>
      <c r="AX666" s="832"/>
      <c r="AY666" s="832"/>
      <c r="AZ666" s="832"/>
      <c r="BA666" s="832"/>
      <c r="BB666" s="832"/>
      <c r="BC666" s="832"/>
      <c r="BD666" s="832"/>
      <c r="BE666" s="832"/>
      <c r="BF666" s="832"/>
      <c r="BG666" s="832"/>
    </row>
    <row r="667" ht="15.75" customHeight="1">
      <c r="A667" s="832"/>
      <c r="B667" s="833"/>
      <c r="C667" s="833"/>
      <c r="D667" s="834"/>
      <c r="E667" s="835"/>
      <c r="F667" s="836"/>
      <c r="G667" s="837"/>
      <c r="H667" s="838"/>
      <c r="I667" s="836"/>
      <c r="J667" s="839"/>
      <c r="K667" s="840"/>
      <c r="L667" s="841"/>
      <c r="M667" s="841"/>
      <c r="N667" s="842"/>
      <c r="O667" s="832"/>
      <c r="P667" s="843"/>
      <c r="Q667" s="832"/>
      <c r="R667" s="843"/>
      <c r="S667" s="843"/>
      <c r="T667" s="843"/>
      <c r="U667" s="832"/>
      <c r="V667" s="843"/>
      <c r="W667" s="832"/>
      <c r="X667" s="832"/>
      <c r="Y667" s="832"/>
      <c r="Z667" s="832"/>
      <c r="AA667" s="832"/>
      <c r="AB667" s="832"/>
      <c r="AC667" s="832"/>
      <c r="AD667" s="844"/>
      <c r="AE667" s="843"/>
      <c r="AF667" s="843"/>
      <c r="AG667" s="844"/>
      <c r="AH667" s="844"/>
      <c r="AI667" s="843"/>
      <c r="AJ667" s="834"/>
      <c r="AK667" s="832"/>
      <c r="AL667" s="832"/>
      <c r="AM667" s="832"/>
      <c r="AN667" s="832"/>
      <c r="AO667" s="832"/>
      <c r="AP667" s="832"/>
      <c r="AQ667" s="832"/>
      <c r="AR667" s="832"/>
      <c r="AS667" s="832"/>
      <c r="AT667" s="832"/>
      <c r="AU667" s="832"/>
      <c r="AV667" s="832"/>
      <c r="AW667" s="832"/>
      <c r="AX667" s="832"/>
      <c r="AY667" s="832"/>
      <c r="AZ667" s="832"/>
      <c r="BA667" s="832"/>
      <c r="BB667" s="832"/>
      <c r="BC667" s="832"/>
      <c r="BD667" s="832"/>
      <c r="BE667" s="832"/>
      <c r="BF667" s="832"/>
      <c r="BG667" s="832"/>
    </row>
    <row r="668" ht="15.75" customHeight="1">
      <c r="A668" s="832"/>
      <c r="B668" s="833"/>
      <c r="C668" s="833"/>
      <c r="D668" s="834"/>
      <c r="E668" s="835"/>
      <c r="F668" s="836"/>
      <c r="G668" s="837"/>
      <c r="H668" s="838"/>
      <c r="I668" s="836"/>
      <c r="J668" s="839"/>
      <c r="K668" s="840"/>
      <c r="L668" s="841"/>
      <c r="M668" s="841"/>
      <c r="N668" s="842"/>
      <c r="O668" s="832"/>
      <c r="P668" s="843"/>
      <c r="Q668" s="832"/>
      <c r="R668" s="843"/>
      <c r="S668" s="843"/>
      <c r="T668" s="843"/>
      <c r="U668" s="832"/>
      <c r="V668" s="843"/>
      <c r="W668" s="832"/>
      <c r="X668" s="832"/>
      <c r="Y668" s="832"/>
      <c r="Z668" s="832"/>
      <c r="AA668" s="832"/>
      <c r="AB668" s="832"/>
      <c r="AC668" s="832"/>
      <c r="AD668" s="844"/>
      <c r="AE668" s="843"/>
      <c r="AF668" s="843"/>
      <c r="AG668" s="844"/>
      <c r="AH668" s="844"/>
      <c r="AI668" s="843"/>
      <c r="AJ668" s="834"/>
      <c r="AK668" s="832"/>
      <c r="AL668" s="832"/>
      <c r="AM668" s="832"/>
      <c r="AN668" s="832"/>
      <c r="AO668" s="832"/>
      <c r="AP668" s="832"/>
      <c r="AQ668" s="832"/>
      <c r="AR668" s="832"/>
      <c r="AS668" s="832"/>
      <c r="AT668" s="832"/>
      <c r="AU668" s="832"/>
      <c r="AV668" s="832"/>
      <c r="AW668" s="832"/>
      <c r="AX668" s="832"/>
      <c r="AY668" s="832"/>
      <c r="AZ668" s="832"/>
      <c r="BA668" s="832"/>
      <c r="BB668" s="832"/>
      <c r="BC668" s="832"/>
      <c r="BD668" s="832"/>
      <c r="BE668" s="832"/>
      <c r="BF668" s="832"/>
      <c r="BG668" s="832"/>
    </row>
    <row r="669" ht="15.75" customHeight="1">
      <c r="A669" s="832"/>
      <c r="B669" s="833"/>
      <c r="C669" s="833"/>
      <c r="D669" s="834"/>
      <c r="E669" s="835"/>
      <c r="F669" s="836"/>
      <c r="G669" s="837"/>
      <c r="H669" s="838"/>
      <c r="I669" s="836"/>
      <c r="J669" s="839"/>
      <c r="K669" s="840"/>
      <c r="L669" s="841"/>
      <c r="M669" s="841"/>
      <c r="N669" s="842"/>
      <c r="O669" s="832"/>
      <c r="P669" s="843"/>
      <c r="Q669" s="832"/>
      <c r="R669" s="843"/>
      <c r="S669" s="843"/>
      <c r="T669" s="843"/>
      <c r="U669" s="832"/>
      <c r="V669" s="843"/>
      <c r="W669" s="832"/>
      <c r="X669" s="832"/>
      <c r="Y669" s="832"/>
      <c r="Z669" s="832"/>
      <c r="AA669" s="832"/>
      <c r="AB669" s="832"/>
      <c r="AC669" s="832"/>
      <c r="AD669" s="844"/>
      <c r="AE669" s="843"/>
      <c r="AF669" s="843"/>
      <c r="AG669" s="844"/>
      <c r="AH669" s="844"/>
      <c r="AI669" s="843"/>
      <c r="AJ669" s="834"/>
      <c r="AK669" s="832"/>
      <c r="AL669" s="832"/>
      <c r="AM669" s="832"/>
      <c r="AN669" s="832"/>
      <c r="AO669" s="832"/>
      <c r="AP669" s="832"/>
      <c r="AQ669" s="832"/>
      <c r="AR669" s="832"/>
      <c r="AS669" s="832"/>
      <c r="AT669" s="832"/>
      <c r="AU669" s="832"/>
      <c r="AV669" s="832"/>
      <c r="AW669" s="832"/>
      <c r="AX669" s="832"/>
      <c r="AY669" s="832"/>
      <c r="AZ669" s="832"/>
      <c r="BA669" s="832"/>
      <c r="BB669" s="832"/>
      <c r="BC669" s="832"/>
      <c r="BD669" s="832"/>
      <c r="BE669" s="832"/>
      <c r="BF669" s="832"/>
      <c r="BG669" s="832"/>
    </row>
    <row r="670" ht="15.75" customHeight="1">
      <c r="A670" s="832"/>
      <c r="B670" s="833"/>
      <c r="C670" s="833"/>
      <c r="D670" s="834"/>
      <c r="E670" s="835"/>
      <c r="F670" s="836"/>
      <c r="G670" s="837"/>
      <c r="H670" s="838"/>
      <c r="I670" s="836"/>
      <c r="J670" s="839"/>
      <c r="K670" s="840"/>
      <c r="L670" s="841"/>
      <c r="M670" s="841"/>
      <c r="N670" s="842"/>
      <c r="O670" s="832"/>
      <c r="P670" s="843"/>
      <c r="Q670" s="832"/>
      <c r="R670" s="843"/>
      <c r="S670" s="843"/>
      <c r="T670" s="843"/>
      <c r="U670" s="832"/>
      <c r="V670" s="843"/>
      <c r="W670" s="832"/>
      <c r="X670" s="832"/>
      <c r="Y670" s="832"/>
      <c r="Z670" s="832"/>
      <c r="AA670" s="832"/>
      <c r="AB670" s="832"/>
      <c r="AC670" s="832"/>
      <c r="AD670" s="844"/>
      <c r="AE670" s="843"/>
      <c r="AF670" s="843"/>
      <c r="AG670" s="844"/>
      <c r="AH670" s="844"/>
      <c r="AI670" s="843"/>
      <c r="AJ670" s="834"/>
      <c r="AK670" s="832"/>
      <c r="AL670" s="832"/>
      <c r="AM670" s="832"/>
      <c r="AN670" s="832"/>
      <c r="AO670" s="832"/>
      <c r="AP670" s="832"/>
      <c r="AQ670" s="832"/>
      <c r="AR670" s="832"/>
      <c r="AS670" s="832"/>
      <c r="AT670" s="832"/>
      <c r="AU670" s="832"/>
      <c r="AV670" s="832"/>
      <c r="AW670" s="832"/>
      <c r="AX670" s="832"/>
      <c r="AY670" s="832"/>
      <c r="AZ670" s="832"/>
      <c r="BA670" s="832"/>
      <c r="BB670" s="832"/>
      <c r="BC670" s="832"/>
      <c r="BD670" s="832"/>
      <c r="BE670" s="832"/>
      <c r="BF670" s="832"/>
      <c r="BG670" s="832"/>
    </row>
    <row r="671" ht="15.75" customHeight="1">
      <c r="A671" s="832"/>
      <c r="B671" s="833"/>
      <c r="C671" s="833"/>
      <c r="D671" s="834"/>
      <c r="E671" s="835"/>
      <c r="F671" s="836"/>
      <c r="G671" s="837"/>
      <c r="H671" s="838"/>
      <c r="I671" s="836"/>
      <c r="J671" s="839"/>
      <c r="K671" s="840"/>
      <c r="L671" s="841"/>
      <c r="M671" s="841"/>
      <c r="N671" s="842"/>
      <c r="O671" s="832"/>
      <c r="P671" s="843"/>
      <c r="Q671" s="832"/>
      <c r="R671" s="843"/>
      <c r="S671" s="843"/>
      <c r="T671" s="843"/>
      <c r="U671" s="832"/>
      <c r="V671" s="843"/>
      <c r="W671" s="832"/>
      <c r="X671" s="832"/>
      <c r="Y671" s="832"/>
      <c r="Z671" s="832"/>
      <c r="AA671" s="832"/>
      <c r="AB671" s="832"/>
      <c r="AC671" s="832"/>
      <c r="AD671" s="844"/>
      <c r="AE671" s="843"/>
      <c r="AF671" s="843"/>
      <c r="AG671" s="844"/>
      <c r="AH671" s="844"/>
      <c r="AI671" s="843"/>
      <c r="AJ671" s="834"/>
      <c r="AK671" s="832"/>
      <c r="AL671" s="832"/>
      <c r="AM671" s="832"/>
      <c r="AN671" s="832"/>
      <c r="AO671" s="832"/>
      <c r="AP671" s="832"/>
      <c r="AQ671" s="832"/>
      <c r="AR671" s="832"/>
      <c r="AS671" s="832"/>
      <c r="AT671" s="832"/>
      <c r="AU671" s="832"/>
      <c r="AV671" s="832"/>
      <c r="AW671" s="832"/>
      <c r="AX671" s="832"/>
      <c r="AY671" s="832"/>
      <c r="AZ671" s="832"/>
      <c r="BA671" s="832"/>
      <c r="BB671" s="832"/>
      <c r="BC671" s="832"/>
      <c r="BD671" s="832"/>
      <c r="BE671" s="832"/>
      <c r="BF671" s="832"/>
      <c r="BG671" s="832"/>
    </row>
    <row r="672" ht="15.75" customHeight="1">
      <c r="A672" s="832"/>
      <c r="B672" s="833"/>
      <c r="C672" s="833"/>
      <c r="D672" s="834"/>
      <c r="E672" s="835"/>
      <c r="F672" s="836"/>
      <c r="G672" s="837"/>
      <c r="H672" s="838"/>
      <c r="I672" s="836"/>
      <c r="J672" s="839"/>
      <c r="K672" s="840"/>
      <c r="L672" s="841"/>
      <c r="M672" s="841"/>
      <c r="N672" s="842"/>
      <c r="O672" s="832"/>
      <c r="P672" s="843"/>
      <c r="Q672" s="832"/>
      <c r="R672" s="843"/>
      <c r="S672" s="843"/>
      <c r="T672" s="843"/>
      <c r="U672" s="832"/>
      <c r="V672" s="843"/>
      <c r="W672" s="832"/>
      <c r="X672" s="832"/>
      <c r="Y672" s="832"/>
      <c r="Z672" s="832"/>
      <c r="AA672" s="832"/>
      <c r="AB672" s="832"/>
      <c r="AC672" s="832"/>
      <c r="AD672" s="844"/>
      <c r="AE672" s="843"/>
      <c r="AF672" s="843"/>
      <c r="AG672" s="844"/>
      <c r="AH672" s="844"/>
      <c r="AI672" s="843"/>
      <c r="AJ672" s="834"/>
      <c r="AK672" s="832"/>
      <c r="AL672" s="832"/>
      <c r="AM672" s="832"/>
      <c r="AN672" s="832"/>
      <c r="AO672" s="832"/>
      <c r="AP672" s="832"/>
      <c r="AQ672" s="832"/>
      <c r="AR672" s="832"/>
      <c r="AS672" s="832"/>
      <c r="AT672" s="832"/>
      <c r="AU672" s="832"/>
      <c r="AV672" s="832"/>
      <c r="AW672" s="832"/>
      <c r="AX672" s="832"/>
      <c r="AY672" s="832"/>
      <c r="AZ672" s="832"/>
      <c r="BA672" s="832"/>
      <c r="BB672" s="832"/>
      <c r="BC672" s="832"/>
      <c r="BD672" s="832"/>
      <c r="BE672" s="832"/>
      <c r="BF672" s="832"/>
      <c r="BG672" s="832"/>
    </row>
    <row r="673" ht="15.75" customHeight="1">
      <c r="A673" s="832"/>
      <c r="B673" s="833"/>
      <c r="C673" s="833"/>
      <c r="D673" s="834"/>
      <c r="E673" s="835"/>
      <c r="F673" s="836"/>
      <c r="G673" s="837"/>
      <c r="H673" s="838"/>
      <c r="I673" s="836"/>
      <c r="J673" s="839"/>
      <c r="K673" s="840"/>
      <c r="L673" s="841"/>
      <c r="M673" s="841"/>
      <c r="N673" s="842"/>
      <c r="O673" s="832"/>
      <c r="P673" s="843"/>
      <c r="Q673" s="832"/>
      <c r="R673" s="843"/>
      <c r="S673" s="843"/>
      <c r="T673" s="843"/>
      <c r="U673" s="832"/>
      <c r="V673" s="843"/>
      <c r="W673" s="832"/>
      <c r="X673" s="832"/>
      <c r="Y673" s="832"/>
      <c r="Z673" s="832"/>
      <c r="AA673" s="832"/>
      <c r="AB673" s="832"/>
      <c r="AC673" s="832"/>
      <c r="AD673" s="844"/>
      <c r="AE673" s="843"/>
      <c r="AF673" s="843"/>
      <c r="AG673" s="844"/>
      <c r="AH673" s="844"/>
      <c r="AI673" s="843"/>
      <c r="AJ673" s="834"/>
      <c r="AK673" s="832"/>
      <c r="AL673" s="832"/>
      <c r="AM673" s="832"/>
      <c r="AN673" s="832"/>
      <c r="AO673" s="832"/>
      <c r="AP673" s="832"/>
      <c r="AQ673" s="832"/>
      <c r="AR673" s="832"/>
      <c r="AS673" s="832"/>
      <c r="AT673" s="832"/>
      <c r="AU673" s="832"/>
      <c r="AV673" s="832"/>
      <c r="AW673" s="832"/>
      <c r="AX673" s="832"/>
      <c r="AY673" s="832"/>
      <c r="AZ673" s="832"/>
      <c r="BA673" s="832"/>
      <c r="BB673" s="832"/>
      <c r="BC673" s="832"/>
      <c r="BD673" s="832"/>
      <c r="BE673" s="832"/>
      <c r="BF673" s="832"/>
      <c r="BG673" s="832"/>
    </row>
    <row r="674" ht="15.75" customHeight="1">
      <c r="A674" s="832"/>
      <c r="B674" s="833"/>
      <c r="C674" s="833"/>
      <c r="D674" s="834"/>
      <c r="E674" s="835"/>
      <c r="F674" s="836"/>
      <c r="G674" s="837"/>
      <c r="H674" s="838"/>
      <c r="I674" s="836"/>
      <c r="J674" s="839"/>
      <c r="K674" s="840"/>
      <c r="L674" s="841"/>
      <c r="M674" s="841"/>
      <c r="N674" s="842"/>
      <c r="O674" s="832"/>
      <c r="P674" s="843"/>
      <c r="Q674" s="832"/>
      <c r="R674" s="843"/>
      <c r="S674" s="843"/>
      <c r="T674" s="843"/>
      <c r="U674" s="832"/>
      <c r="V674" s="843"/>
      <c r="W674" s="832"/>
      <c r="X674" s="832"/>
      <c r="Y674" s="832"/>
      <c r="Z674" s="832"/>
      <c r="AA674" s="832"/>
      <c r="AB674" s="832"/>
      <c r="AC674" s="832"/>
      <c r="AD674" s="844"/>
      <c r="AE674" s="843"/>
      <c r="AF674" s="843"/>
      <c r="AG674" s="844"/>
      <c r="AH674" s="844"/>
      <c r="AI674" s="843"/>
      <c r="AJ674" s="834"/>
      <c r="AK674" s="832"/>
      <c r="AL674" s="832"/>
      <c r="AM674" s="832"/>
      <c r="AN674" s="832"/>
      <c r="AO674" s="832"/>
      <c r="AP674" s="832"/>
      <c r="AQ674" s="832"/>
      <c r="AR674" s="832"/>
      <c r="AS674" s="832"/>
      <c r="AT674" s="832"/>
      <c r="AU674" s="832"/>
      <c r="AV674" s="832"/>
      <c r="AW674" s="832"/>
      <c r="AX674" s="832"/>
      <c r="AY674" s="832"/>
      <c r="AZ674" s="832"/>
      <c r="BA674" s="832"/>
      <c r="BB674" s="832"/>
      <c r="BC674" s="832"/>
      <c r="BD674" s="832"/>
      <c r="BE674" s="832"/>
      <c r="BF674" s="832"/>
      <c r="BG674" s="832"/>
    </row>
    <row r="675" ht="15.75" customHeight="1">
      <c r="A675" s="832"/>
      <c r="B675" s="833"/>
      <c r="C675" s="833"/>
      <c r="D675" s="834"/>
      <c r="E675" s="835"/>
      <c r="F675" s="836"/>
      <c r="G675" s="837"/>
      <c r="H675" s="838"/>
      <c r="I675" s="836"/>
      <c r="J675" s="839"/>
      <c r="K675" s="840"/>
      <c r="L675" s="841"/>
      <c r="M675" s="841"/>
      <c r="N675" s="842"/>
      <c r="O675" s="832"/>
      <c r="P675" s="843"/>
      <c r="Q675" s="832"/>
      <c r="R675" s="843"/>
      <c r="S675" s="843"/>
      <c r="T675" s="843"/>
      <c r="U675" s="832"/>
      <c r="V675" s="843"/>
      <c r="W675" s="832"/>
      <c r="X675" s="832"/>
      <c r="Y675" s="832"/>
      <c r="Z675" s="832"/>
      <c r="AA675" s="832"/>
      <c r="AB675" s="832"/>
      <c r="AC675" s="832"/>
      <c r="AD675" s="844"/>
      <c r="AE675" s="843"/>
      <c r="AF675" s="843"/>
      <c r="AG675" s="844"/>
      <c r="AH675" s="844"/>
      <c r="AI675" s="843"/>
      <c r="AJ675" s="834"/>
      <c r="AK675" s="832"/>
      <c r="AL675" s="832"/>
      <c r="AM675" s="832"/>
      <c r="AN675" s="832"/>
      <c r="AO675" s="832"/>
      <c r="AP675" s="832"/>
      <c r="AQ675" s="832"/>
      <c r="AR675" s="832"/>
      <c r="AS675" s="832"/>
      <c r="AT675" s="832"/>
      <c r="AU675" s="832"/>
      <c r="AV675" s="832"/>
      <c r="AW675" s="832"/>
      <c r="AX675" s="832"/>
      <c r="AY675" s="832"/>
      <c r="AZ675" s="832"/>
      <c r="BA675" s="832"/>
      <c r="BB675" s="832"/>
      <c r="BC675" s="832"/>
      <c r="BD675" s="832"/>
      <c r="BE675" s="832"/>
      <c r="BF675" s="832"/>
      <c r="BG675" s="832"/>
    </row>
    <row r="676" ht="15.75" customHeight="1">
      <c r="A676" s="832"/>
      <c r="B676" s="833"/>
      <c r="C676" s="833"/>
      <c r="D676" s="834"/>
      <c r="E676" s="835"/>
      <c r="F676" s="836"/>
      <c r="G676" s="837"/>
      <c r="H676" s="838"/>
      <c r="I676" s="836"/>
      <c r="J676" s="839"/>
      <c r="K676" s="840"/>
      <c r="L676" s="841"/>
      <c r="M676" s="841"/>
      <c r="N676" s="842"/>
      <c r="O676" s="832"/>
      <c r="P676" s="843"/>
      <c r="Q676" s="832"/>
      <c r="R676" s="843"/>
      <c r="S676" s="843"/>
      <c r="T676" s="843"/>
      <c r="U676" s="832"/>
      <c r="V676" s="843"/>
      <c r="W676" s="832"/>
      <c r="X676" s="832"/>
      <c r="Y676" s="832"/>
      <c r="Z676" s="832"/>
      <c r="AA676" s="832"/>
      <c r="AB676" s="832"/>
      <c r="AC676" s="832"/>
      <c r="AD676" s="844"/>
      <c r="AE676" s="843"/>
      <c r="AF676" s="843"/>
      <c r="AG676" s="844"/>
      <c r="AH676" s="844"/>
      <c r="AI676" s="843"/>
      <c r="AJ676" s="834"/>
      <c r="AK676" s="832"/>
      <c r="AL676" s="832"/>
      <c r="AM676" s="832"/>
      <c r="AN676" s="832"/>
      <c r="AO676" s="832"/>
      <c r="AP676" s="832"/>
      <c r="AQ676" s="832"/>
      <c r="AR676" s="832"/>
      <c r="AS676" s="832"/>
      <c r="AT676" s="832"/>
      <c r="AU676" s="832"/>
      <c r="AV676" s="832"/>
      <c r="AW676" s="832"/>
      <c r="AX676" s="832"/>
      <c r="AY676" s="832"/>
      <c r="AZ676" s="832"/>
      <c r="BA676" s="832"/>
      <c r="BB676" s="832"/>
      <c r="BC676" s="832"/>
      <c r="BD676" s="832"/>
      <c r="BE676" s="832"/>
      <c r="BF676" s="832"/>
      <c r="BG676" s="832"/>
    </row>
    <row r="677" ht="15.75" customHeight="1">
      <c r="A677" s="832"/>
      <c r="B677" s="833"/>
      <c r="C677" s="833"/>
      <c r="D677" s="834"/>
      <c r="E677" s="835"/>
      <c r="F677" s="836"/>
      <c r="G677" s="837"/>
      <c r="H677" s="838"/>
      <c r="I677" s="836"/>
      <c r="J677" s="839"/>
      <c r="K677" s="840"/>
      <c r="L677" s="841"/>
      <c r="M677" s="841"/>
      <c r="N677" s="842"/>
      <c r="O677" s="832"/>
      <c r="P677" s="843"/>
      <c r="Q677" s="832"/>
      <c r="R677" s="843"/>
      <c r="S677" s="843"/>
      <c r="T677" s="843"/>
      <c r="U677" s="832"/>
      <c r="V677" s="843"/>
      <c r="W677" s="832"/>
      <c r="X677" s="832"/>
      <c r="Y677" s="832"/>
      <c r="Z677" s="832"/>
      <c r="AA677" s="832"/>
      <c r="AB677" s="832"/>
      <c r="AC677" s="832"/>
      <c r="AD677" s="844"/>
      <c r="AE677" s="843"/>
      <c r="AF677" s="843"/>
      <c r="AG677" s="844"/>
      <c r="AH677" s="844"/>
      <c r="AI677" s="843"/>
      <c r="AJ677" s="834"/>
      <c r="AK677" s="832"/>
      <c r="AL677" s="832"/>
      <c r="AM677" s="832"/>
      <c r="AN677" s="832"/>
      <c r="AO677" s="832"/>
      <c r="AP677" s="832"/>
      <c r="AQ677" s="832"/>
      <c r="AR677" s="832"/>
      <c r="AS677" s="832"/>
      <c r="AT677" s="832"/>
      <c r="AU677" s="832"/>
      <c r="AV677" s="832"/>
      <c r="AW677" s="832"/>
      <c r="AX677" s="832"/>
      <c r="AY677" s="832"/>
      <c r="AZ677" s="832"/>
      <c r="BA677" s="832"/>
      <c r="BB677" s="832"/>
      <c r="BC677" s="832"/>
      <c r="BD677" s="832"/>
      <c r="BE677" s="832"/>
      <c r="BF677" s="832"/>
      <c r="BG677" s="832"/>
    </row>
    <row r="678" ht="15.75" customHeight="1">
      <c r="A678" s="832"/>
      <c r="B678" s="833"/>
      <c r="C678" s="833"/>
      <c r="D678" s="834"/>
      <c r="E678" s="835"/>
      <c r="F678" s="836"/>
      <c r="G678" s="837"/>
      <c r="H678" s="838"/>
      <c r="I678" s="836"/>
      <c r="J678" s="839"/>
      <c r="K678" s="840"/>
      <c r="L678" s="841"/>
      <c r="M678" s="841"/>
      <c r="N678" s="842"/>
      <c r="O678" s="832"/>
      <c r="P678" s="843"/>
      <c r="Q678" s="832"/>
      <c r="R678" s="843"/>
      <c r="S678" s="843"/>
      <c r="T678" s="843"/>
      <c r="U678" s="832"/>
      <c r="V678" s="843"/>
      <c r="W678" s="832"/>
      <c r="X678" s="832"/>
      <c r="Y678" s="832"/>
      <c r="Z678" s="832"/>
      <c r="AA678" s="832"/>
      <c r="AB678" s="832"/>
      <c r="AC678" s="832"/>
      <c r="AD678" s="844"/>
      <c r="AE678" s="843"/>
      <c r="AF678" s="843"/>
      <c r="AG678" s="844"/>
      <c r="AH678" s="844"/>
      <c r="AI678" s="843"/>
      <c r="AJ678" s="834"/>
      <c r="AK678" s="832"/>
      <c r="AL678" s="832"/>
      <c r="AM678" s="832"/>
      <c r="AN678" s="832"/>
      <c r="AO678" s="832"/>
      <c r="AP678" s="832"/>
      <c r="AQ678" s="832"/>
      <c r="AR678" s="832"/>
      <c r="AS678" s="832"/>
      <c r="AT678" s="832"/>
      <c r="AU678" s="832"/>
      <c r="AV678" s="832"/>
      <c r="AW678" s="832"/>
      <c r="AX678" s="832"/>
      <c r="AY678" s="832"/>
      <c r="AZ678" s="832"/>
      <c r="BA678" s="832"/>
      <c r="BB678" s="832"/>
      <c r="BC678" s="832"/>
      <c r="BD678" s="832"/>
      <c r="BE678" s="832"/>
      <c r="BF678" s="832"/>
      <c r="BG678" s="832"/>
    </row>
    <row r="679" ht="15.75" customHeight="1">
      <c r="A679" s="832"/>
      <c r="B679" s="833"/>
      <c r="C679" s="833"/>
      <c r="D679" s="834"/>
      <c r="E679" s="835"/>
      <c r="F679" s="836"/>
      <c r="G679" s="837"/>
      <c r="H679" s="838"/>
      <c r="I679" s="836"/>
      <c r="J679" s="839"/>
      <c r="K679" s="840"/>
      <c r="L679" s="841"/>
      <c r="M679" s="841"/>
      <c r="N679" s="842"/>
      <c r="O679" s="832"/>
      <c r="P679" s="843"/>
      <c r="Q679" s="832"/>
      <c r="R679" s="843"/>
      <c r="S679" s="843"/>
      <c r="T679" s="843"/>
      <c r="U679" s="832"/>
      <c r="V679" s="843"/>
      <c r="W679" s="832"/>
      <c r="X679" s="832"/>
      <c r="Y679" s="832"/>
      <c r="Z679" s="832"/>
      <c r="AA679" s="832"/>
      <c r="AB679" s="832"/>
      <c r="AC679" s="832"/>
      <c r="AD679" s="844"/>
      <c r="AE679" s="843"/>
      <c r="AF679" s="843"/>
      <c r="AG679" s="844"/>
      <c r="AH679" s="844"/>
      <c r="AI679" s="843"/>
      <c r="AJ679" s="834"/>
      <c r="AK679" s="832"/>
      <c r="AL679" s="832"/>
      <c r="AM679" s="832"/>
      <c r="AN679" s="832"/>
      <c r="AO679" s="832"/>
      <c r="AP679" s="832"/>
      <c r="AQ679" s="832"/>
      <c r="AR679" s="832"/>
      <c r="AS679" s="832"/>
      <c r="AT679" s="832"/>
      <c r="AU679" s="832"/>
      <c r="AV679" s="832"/>
      <c r="AW679" s="832"/>
      <c r="AX679" s="832"/>
      <c r="AY679" s="832"/>
      <c r="AZ679" s="832"/>
      <c r="BA679" s="832"/>
      <c r="BB679" s="832"/>
      <c r="BC679" s="832"/>
      <c r="BD679" s="832"/>
      <c r="BE679" s="832"/>
      <c r="BF679" s="832"/>
      <c r="BG679" s="832"/>
    </row>
    <row r="680" ht="15.75" customHeight="1">
      <c r="A680" s="832"/>
      <c r="B680" s="833"/>
      <c r="C680" s="833"/>
      <c r="D680" s="834"/>
      <c r="E680" s="835"/>
      <c r="F680" s="836"/>
      <c r="G680" s="837"/>
      <c r="H680" s="838"/>
      <c r="I680" s="836"/>
      <c r="J680" s="839"/>
      <c r="K680" s="840"/>
      <c r="L680" s="841"/>
      <c r="M680" s="841"/>
      <c r="N680" s="842"/>
      <c r="O680" s="832"/>
      <c r="P680" s="843"/>
      <c r="Q680" s="832"/>
      <c r="R680" s="843"/>
      <c r="S680" s="843"/>
      <c r="T680" s="843"/>
      <c r="U680" s="832"/>
      <c r="V680" s="843"/>
      <c r="W680" s="832"/>
      <c r="X680" s="832"/>
      <c r="Y680" s="832"/>
      <c r="Z680" s="832"/>
      <c r="AA680" s="832"/>
      <c r="AB680" s="832"/>
      <c r="AC680" s="832"/>
      <c r="AD680" s="844"/>
      <c r="AE680" s="843"/>
      <c r="AF680" s="843"/>
      <c r="AG680" s="844"/>
      <c r="AH680" s="844"/>
      <c r="AI680" s="843"/>
      <c r="AJ680" s="834"/>
      <c r="AK680" s="832"/>
      <c r="AL680" s="832"/>
      <c r="AM680" s="832"/>
      <c r="AN680" s="832"/>
      <c r="AO680" s="832"/>
      <c r="AP680" s="832"/>
      <c r="AQ680" s="832"/>
      <c r="AR680" s="832"/>
      <c r="AS680" s="832"/>
      <c r="AT680" s="832"/>
      <c r="AU680" s="832"/>
      <c r="AV680" s="832"/>
      <c r="AW680" s="832"/>
      <c r="AX680" s="832"/>
      <c r="AY680" s="832"/>
      <c r="AZ680" s="832"/>
      <c r="BA680" s="832"/>
      <c r="BB680" s="832"/>
      <c r="BC680" s="832"/>
      <c r="BD680" s="832"/>
      <c r="BE680" s="832"/>
      <c r="BF680" s="832"/>
      <c r="BG680" s="832"/>
    </row>
    <row r="681" ht="15.75" customHeight="1">
      <c r="A681" s="832"/>
      <c r="B681" s="833"/>
      <c r="C681" s="833"/>
      <c r="D681" s="834"/>
      <c r="E681" s="835"/>
      <c r="F681" s="836"/>
      <c r="G681" s="837"/>
      <c r="H681" s="838"/>
      <c r="I681" s="836"/>
      <c r="J681" s="839"/>
      <c r="K681" s="840"/>
      <c r="L681" s="841"/>
      <c r="M681" s="841"/>
      <c r="N681" s="842"/>
      <c r="O681" s="832"/>
      <c r="P681" s="843"/>
      <c r="Q681" s="832"/>
      <c r="R681" s="843"/>
      <c r="S681" s="843"/>
      <c r="T681" s="843"/>
      <c r="U681" s="832"/>
      <c r="V681" s="843"/>
      <c r="W681" s="832"/>
      <c r="X681" s="832"/>
      <c r="Y681" s="832"/>
      <c r="Z681" s="832"/>
      <c r="AA681" s="832"/>
      <c r="AB681" s="832"/>
      <c r="AC681" s="832"/>
      <c r="AD681" s="844"/>
      <c r="AE681" s="843"/>
      <c r="AF681" s="843"/>
      <c r="AG681" s="844"/>
      <c r="AH681" s="844"/>
      <c r="AI681" s="843"/>
      <c r="AJ681" s="834"/>
      <c r="AK681" s="832"/>
      <c r="AL681" s="832"/>
      <c r="AM681" s="832"/>
      <c r="AN681" s="832"/>
      <c r="AO681" s="832"/>
      <c r="AP681" s="832"/>
      <c r="AQ681" s="832"/>
      <c r="AR681" s="832"/>
      <c r="AS681" s="832"/>
      <c r="AT681" s="832"/>
      <c r="AU681" s="832"/>
      <c r="AV681" s="832"/>
      <c r="AW681" s="832"/>
      <c r="AX681" s="832"/>
      <c r="AY681" s="832"/>
      <c r="AZ681" s="832"/>
      <c r="BA681" s="832"/>
      <c r="BB681" s="832"/>
      <c r="BC681" s="832"/>
      <c r="BD681" s="832"/>
      <c r="BE681" s="832"/>
      <c r="BF681" s="832"/>
      <c r="BG681" s="832"/>
    </row>
    <row r="682" ht="15.75" customHeight="1">
      <c r="A682" s="832"/>
      <c r="B682" s="833"/>
      <c r="C682" s="833"/>
      <c r="D682" s="834"/>
      <c r="E682" s="835"/>
      <c r="F682" s="836"/>
      <c r="G682" s="837"/>
      <c r="H682" s="838"/>
      <c r="I682" s="836"/>
      <c r="J682" s="839"/>
      <c r="K682" s="840"/>
      <c r="L682" s="841"/>
      <c r="M682" s="841"/>
      <c r="N682" s="842"/>
      <c r="O682" s="832"/>
      <c r="P682" s="843"/>
      <c r="Q682" s="832"/>
      <c r="R682" s="843"/>
      <c r="S682" s="843"/>
      <c r="T682" s="843"/>
      <c r="U682" s="832"/>
      <c r="V682" s="843"/>
      <c r="W682" s="832"/>
      <c r="X682" s="832"/>
      <c r="Y682" s="832"/>
      <c r="Z682" s="832"/>
      <c r="AA682" s="832"/>
      <c r="AB682" s="832"/>
      <c r="AC682" s="832"/>
      <c r="AD682" s="844"/>
      <c r="AE682" s="843"/>
      <c r="AF682" s="843"/>
      <c r="AG682" s="844"/>
      <c r="AH682" s="844"/>
      <c r="AI682" s="843"/>
      <c r="AJ682" s="834"/>
      <c r="AK682" s="832"/>
      <c r="AL682" s="832"/>
      <c r="AM682" s="832"/>
      <c r="AN682" s="832"/>
      <c r="AO682" s="832"/>
      <c r="AP682" s="832"/>
      <c r="AQ682" s="832"/>
      <c r="AR682" s="832"/>
      <c r="AS682" s="832"/>
      <c r="AT682" s="832"/>
      <c r="AU682" s="832"/>
      <c r="AV682" s="832"/>
      <c r="AW682" s="832"/>
      <c r="AX682" s="832"/>
      <c r="AY682" s="832"/>
      <c r="AZ682" s="832"/>
      <c r="BA682" s="832"/>
      <c r="BB682" s="832"/>
      <c r="BC682" s="832"/>
      <c r="BD682" s="832"/>
      <c r="BE682" s="832"/>
      <c r="BF682" s="832"/>
      <c r="BG682" s="832"/>
    </row>
    <row r="683" ht="15.75" customHeight="1">
      <c r="A683" s="832"/>
      <c r="B683" s="833"/>
      <c r="C683" s="833"/>
      <c r="D683" s="834"/>
      <c r="E683" s="835"/>
      <c r="F683" s="836"/>
      <c r="G683" s="837"/>
      <c r="H683" s="838"/>
      <c r="I683" s="836"/>
      <c r="J683" s="839"/>
      <c r="K683" s="840"/>
      <c r="L683" s="841"/>
      <c r="M683" s="841"/>
      <c r="N683" s="842"/>
      <c r="O683" s="832"/>
      <c r="P683" s="843"/>
      <c r="Q683" s="832"/>
      <c r="R683" s="843"/>
      <c r="S683" s="843"/>
      <c r="T683" s="843"/>
      <c r="U683" s="832"/>
      <c r="V683" s="843"/>
      <c r="W683" s="832"/>
      <c r="X683" s="832"/>
      <c r="Y683" s="832"/>
      <c r="Z683" s="832"/>
      <c r="AA683" s="832"/>
      <c r="AB683" s="832"/>
      <c r="AC683" s="832"/>
      <c r="AD683" s="844"/>
      <c r="AE683" s="843"/>
      <c r="AF683" s="843"/>
      <c r="AG683" s="844"/>
      <c r="AH683" s="844"/>
      <c r="AI683" s="843"/>
      <c r="AJ683" s="834"/>
      <c r="AK683" s="832"/>
      <c r="AL683" s="832"/>
      <c r="AM683" s="832"/>
      <c r="AN683" s="832"/>
      <c r="AO683" s="832"/>
      <c r="AP683" s="832"/>
      <c r="AQ683" s="832"/>
      <c r="AR683" s="832"/>
      <c r="AS683" s="832"/>
      <c r="AT683" s="832"/>
      <c r="AU683" s="832"/>
      <c r="AV683" s="832"/>
      <c r="AW683" s="832"/>
      <c r="AX683" s="832"/>
      <c r="AY683" s="832"/>
      <c r="AZ683" s="832"/>
      <c r="BA683" s="832"/>
      <c r="BB683" s="832"/>
      <c r="BC683" s="832"/>
      <c r="BD683" s="832"/>
      <c r="BE683" s="832"/>
      <c r="BF683" s="832"/>
      <c r="BG683" s="832"/>
    </row>
    <row r="684" ht="15.75" customHeight="1">
      <c r="A684" s="832"/>
      <c r="B684" s="833"/>
      <c r="C684" s="833"/>
      <c r="D684" s="834"/>
      <c r="E684" s="835"/>
      <c r="F684" s="836"/>
      <c r="G684" s="837"/>
      <c r="H684" s="838"/>
      <c r="I684" s="836"/>
      <c r="J684" s="839"/>
      <c r="K684" s="840"/>
      <c r="L684" s="841"/>
      <c r="M684" s="841"/>
      <c r="N684" s="842"/>
      <c r="O684" s="832"/>
      <c r="P684" s="843"/>
      <c r="Q684" s="832"/>
      <c r="R684" s="843"/>
      <c r="S684" s="843"/>
      <c r="T684" s="843"/>
      <c r="U684" s="832"/>
      <c r="V684" s="843"/>
      <c r="W684" s="832"/>
      <c r="X684" s="832"/>
      <c r="Y684" s="832"/>
      <c r="Z684" s="832"/>
      <c r="AA684" s="832"/>
      <c r="AB684" s="832"/>
      <c r="AC684" s="832"/>
      <c r="AD684" s="844"/>
      <c r="AE684" s="843"/>
      <c r="AF684" s="843"/>
      <c r="AG684" s="844"/>
      <c r="AH684" s="844"/>
      <c r="AI684" s="843"/>
      <c r="AJ684" s="834"/>
      <c r="AK684" s="832"/>
      <c r="AL684" s="832"/>
      <c r="AM684" s="832"/>
      <c r="AN684" s="832"/>
      <c r="AO684" s="832"/>
      <c r="AP684" s="832"/>
      <c r="AQ684" s="832"/>
      <c r="AR684" s="832"/>
      <c r="AS684" s="832"/>
      <c r="AT684" s="832"/>
      <c r="AU684" s="832"/>
      <c r="AV684" s="832"/>
      <c r="AW684" s="832"/>
      <c r="AX684" s="832"/>
      <c r="AY684" s="832"/>
      <c r="AZ684" s="832"/>
      <c r="BA684" s="832"/>
      <c r="BB684" s="832"/>
      <c r="BC684" s="832"/>
      <c r="BD684" s="832"/>
      <c r="BE684" s="832"/>
      <c r="BF684" s="832"/>
      <c r="BG684" s="832"/>
    </row>
    <row r="685" ht="15.75" customHeight="1">
      <c r="A685" s="832"/>
      <c r="B685" s="833"/>
      <c r="C685" s="833"/>
      <c r="D685" s="834"/>
      <c r="E685" s="835"/>
      <c r="F685" s="836"/>
      <c r="G685" s="837"/>
      <c r="H685" s="838"/>
      <c r="I685" s="836"/>
      <c r="J685" s="839"/>
      <c r="K685" s="840"/>
      <c r="L685" s="841"/>
      <c r="M685" s="841"/>
      <c r="N685" s="842"/>
      <c r="O685" s="832"/>
      <c r="P685" s="843"/>
      <c r="Q685" s="832"/>
      <c r="R685" s="843"/>
      <c r="S685" s="843"/>
      <c r="T685" s="843"/>
      <c r="U685" s="832"/>
      <c r="V685" s="843"/>
      <c r="W685" s="832"/>
      <c r="X685" s="832"/>
      <c r="Y685" s="832"/>
      <c r="Z685" s="832"/>
      <c r="AA685" s="832"/>
      <c r="AB685" s="832"/>
      <c r="AC685" s="832"/>
      <c r="AD685" s="844"/>
      <c r="AE685" s="843"/>
      <c r="AF685" s="843"/>
      <c r="AG685" s="844"/>
      <c r="AH685" s="844"/>
      <c r="AI685" s="843"/>
      <c r="AJ685" s="834"/>
      <c r="AK685" s="832"/>
      <c r="AL685" s="832"/>
      <c r="AM685" s="832"/>
      <c r="AN685" s="832"/>
      <c r="AO685" s="832"/>
      <c r="AP685" s="832"/>
      <c r="AQ685" s="832"/>
      <c r="AR685" s="832"/>
      <c r="AS685" s="832"/>
      <c r="AT685" s="832"/>
      <c r="AU685" s="832"/>
      <c r="AV685" s="832"/>
      <c r="AW685" s="832"/>
      <c r="AX685" s="832"/>
      <c r="AY685" s="832"/>
      <c r="AZ685" s="832"/>
      <c r="BA685" s="832"/>
      <c r="BB685" s="832"/>
      <c r="BC685" s="832"/>
      <c r="BD685" s="832"/>
      <c r="BE685" s="832"/>
      <c r="BF685" s="832"/>
      <c r="BG685" s="832"/>
    </row>
    <row r="686" ht="15.75" customHeight="1">
      <c r="A686" s="832"/>
      <c r="B686" s="833"/>
      <c r="C686" s="833"/>
      <c r="D686" s="834"/>
      <c r="E686" s="835"/>
      <c r="F686" s="836"/>
      <c r="G686" s="837"/>
      <c r="H686" s="838"/>
      <c r="I686" s="836"/>
      <c r="J686" s="839"/>
      <c r="K686" s="840"/>
      <c r="L686" s="841"/>
      <c r="M686" s="841"/>
      <c r="N686" s="842"/>
      <c r="O686" s="832"/>
      <c r="P686" s="843"/>
      <c r="Q686" s="832"/>
      <c r="R686" s="843"/>
      <c r="S686" s="843"/>
      <c r="T686" s="843"/>
      <c r="U686" s="832"/>
      <c r="V686" s="843"/>
      <c r="W686" s="832"/>
      <c r="X686" s="832"/>
      <c r="Y686" s="832"/>
      <c r="Z686" s="832"/>
      <c r="AA686" s="832"/>
      <c r="AB686" s="832"/>
      <c r="AC686" s="832"/>
      <c r="AD686" s="844"/>
      <c r="AE686" s="843"/>
      <c r="AF686" s="843"/>
      <c r="AG686" s="844"/>
      <c r="AH686" s="844"/>
      <c r="AI686" s="843"/>
      <c r="AJ686" s="834"/>
      <c r="AK686" s="832"/>
      <c r="AL686" s="832"/>
      <c r="AM686" s="832"/>
      <c r="AN686" s="832"/>
      <c r="AO686" s="832"/>
      <c r="AP686" s="832"/>
      <c r="AQ686" s="832"/>
      <c r="AR686" s="832"/>
      <c r="AS686" s="832"/>
      <c r="AT686" s="832"/>
      <c r="AU686" s="832"/>
      <c r="AV686" s="832"/>
      <c r="AW686" s="832"/>
      <c r="AX686" s="832"/>
      <c r="AY686" s="832"/>
      <c r="AZ686" s="832"/>
      <c r="BA686" s="832"/>
      <c r="BB686" s="832"/>
      <c r="BC686" s="832"/>
      <c r="BD686" s="832"/>
      <c r="BE686" s="832"/>
      <c r="BF686" s="832"/>
      <c r="BG686" s="832"/>
    </row>
    <row r="687" ht="15.75" customHeight="1">
      <c r="A687" s="832"/>
      <c r="B687" s="833"/>
      <c r="C687" s="833"/>
      <c r="D687" s="834"/>
      <c r="E687" s="835"/>
      <c r="F687" s="836"/>
      <c r="G687" s="837"/>
      <c r="H687" s="838"/>
      <c r="I687" s="836"/>
      <c r="J687" s="839"/>
      <c r="K687" s="840"/>
      <c r="L687" s="841"/>
      <c r="M687" s="841"/>
      <c r="N687" s="842"/>
      <c r="O687" s="832"/>
      <c r="P687" s="843"/>
      <c r="Q687" s="832"/>
      <c r="R687" s="843"/>
      <c r="S687" s="843"/>
      <c r="T687" s="843"/>
      <c r="U687" s="832"/>
      <c r="V687" s="843"/>
      <c r="W687" s="832"/>
      <c r="X687" s="832"/>
      <c r="Y687" s="832"/>
      <c r="Z687" s="832"/>
      <c r="AA687" s="832"/>
      <c r="AB687" s="832"/>
      <c r="AC687" s="832"/>
      <c r="AD687" s="844"/>
      <c r="AE687" s="843"/>
      <c r="AF687" s="843"/>
      <c r="AG687" s="844"/>
      <c r="AH687" s="844"/>
      <c r="AI687" s="843"/>
      <c r="AJ687" s="834"/>
      <c r="AK687" s="832"/>
      <c r="AL687" s="832"/>
      <c r="AM687" s="832"/>
      <c r="AN687" s="832"/>
      <c r="AO687" s="832"/>
      <c r="AP687" s="832"/>
      <c r="AQ687" s="832"/>
      <c r="AR687" s="832"/>
      <c r="AS687" s="832"/>
      <c r="AT687" s="832"/>
      <c r="AU687" s="832"/>
      <c r="AV687" s="832"/>
      <c r="AW687" s="832"/>
      <c r="AX687" s="832"/>
      <c r="AY687" s="832"/>
      <c r="AZ687" s="832"/>
      <c r="BA687" s="832"/>
      <c r="BB687" s="832"/>
      <c r="BC687" s="832"/>
      <c r="BD687" s="832"/>
      <c r="BE687" s="832"/>
      <c r="BF687" s="832"/>
      <c r="BG687" s="832"/>
    </row>
    <row r="688" ht="15.75" customHeight="1">
      <c r="A688" s="832"/>
      <c r="B688" s="833"/>
      <c r="C688" s="833"/>
      <c r="D688" s="834"/>
      <c r="E688" s="835"/>
      <c r="F688" s="836"/>
      <c r="G688" s="837"/>
      <c r="H688" s="838"/>
      <c r="I688" s="836"/>
      <c r="J688" s="839"/>
      <c r="K688" s="840"/>
      <c r="L688" s="841"/>
      <c r="M688" s="841"/>
      <c r="N688" s="842"/>
      <c r="O688" s="832"/>
      <c r="P688" s="843"/>
      <c r="Q688" s="832"/>
      <c r="R688" s="843"/>
      <c r="S688" s="843"/>
      <c r="T688" s="843"/>
      <c r="U688" s="832"/>
      <c r="V688" s="843"/>
      <c r="W688" s="832"/>
      <c r="X688" s="832"/>
      <c r="Y688" s="832"/>
      <c r="Z688" s="832"/>
      <c r="AA688" s="832"/>
      <c r="AB688" s="832"/>
      <c r="AC688" s="832"/>
      <c r="AD688" s="844"/>
      <c r="AE688" s="843"/>
      <c r="AF688" s="843"/>
      <c r="AG688" s="844"/>
      <c r="AH688" s="844"/>
      <c r="AI688" s="843"/>
      <c r="AJ688" s="834"/>
      <c r="AK688" s="832"/>
      <c r="AL688" s="832"/>
      <c r="AM688" s="832"/>
      <c r="AN688" s="832"/>
      <c r="AO688" s="832"/>
      <c r="AP688" s="832"/>
      <c r="AQ688" s="832"/>
      <c r="AR688" s="832"/>
      <c r="AS688" s="832"/>
      <c r="AT688" s="832"/>
      <c r="AU688" s="832"/>
      <c r="AV688" s="832"/>
      <c r="AW688" s="832"/>
      <c r="AX688" s="832"/>
      <c r="AY688" s="832"/>
      <c r="AZ688" s="832"/>
      <c r="BA688" s="832"/>
      <c r="BB688" s="832"/>
      <c r="BC688" s="832"/>
      <c r="BD688" s="832"/>
      <c r="BE688" s="832"/>
      <c r="BF688" s="832"/>
      <c r="BG688" s="832"/>
    </row>
    <row r="689" ht="15.75" customHeight="1">
      <c r="A689" s="832"/>
      <c r="B689" s="833"/>
      <c r="C689" s="833"/>
      <c r="D689" s="834"/>
      <c r="E689" s="835"/>
      <c r="F689" s="836"/>
      <c r="G689" s="837"/>
      <c r="H689" s="838"/>
      <c r="I689" s="836"/>
      <c r="J689" s="839"/>
      <c r="K689" s="840"/>
      <c r="L689" s="841"/>
      <c r="M689" s="841"/>
      <c r="N689" s="842"/>
      <c r="O689" s="832"/>
      <c r="P689" s="843"/>
      <c r="Q689" s="832"/>
      <c r="R689" s="843"/>
      <c r="S689" s="843"/>
      <c r="T689" s="843"/>
      <c r="U689" s="832"/>
      <c r="V689" s="843"/>
      <c r="W689" s="832"/>
      <c r="X689" s="832"/>
      <c r="Y689" s="832"/>
      <c r="Z689" s="832"/>
      <c r="AA689" s="832"/>
      <c r="AB689" s="832"/>
      <c r="AC689" s="832"/>
      <c r="AD689" s="844"/>
      <c r="AE689" s="843"/>
      <c r="AF689" s="843"/>
      <c r="AG689" s="844"/>
      <c r="AH689" s="844"/>
      <c r="AI689" s="843"/>
      <c r="AJ689" s="834"/>
      <c r="AK689" s="832"/>
      <c r="AL689" s="832"/>
      <c r="AM689" s="832"/>
      <c r="AN689" s="832"/>
      <c r="AO689" s="832"/>
      <c r="AP689" s="832"/>
      <c r="AQ689" s="832"/>
      <c r="AR689" s="832"/>
      <c r="AS689" s="832"/>
      <c r="AT689" s="832"/>
      <c r="AU689" s="832"/>
      <c r="AV689" s="832"/>
      <c r="AW689" s="832"/>
      <c r="AX689" s="832"/>
      <c r="AY689" s="832"/>
      <c r="AZ689" s="832"/>
      <c r="BA689" s="832"/>
      <c r="BB689" s="832"/>
      <c r="BC689" s="832"/>
      <c r="BD689" s="832"/>
      <c r="BE689" s="832"/>
      <c r="BF689" s="832"/>
      <c r="BG689" s="832"/>
    </row>
    <row r="690" ht="15.75" customHeight="1">
      <c r="A690" s="832"/>
      <c r="B690" s="833"/>
      <c r="C690" s="833"/>
      <c r="D690" s="834"/>
      <c r="E690" s="835"/>
      <c r="F690" s="836"/>
      <c r="G690" s="837"/>
      <c r="H690" s="838"/>
      <c r="I690" s="836"/>
      <c r="J690" s="839"/>
      <c r="K690" s="840"/>
      <c r="L690" s="841"/>
      <c r="M690" s="841"/>
      <c r="N690" s="842"/>
      <c r="O690" s="832"/>
      <c r="P690" s="843"/>
      <c r="Q690" s="832"/>
      <c r="R690" s="843"/>
      <c r="S690" s="843"/>
      <c r="T690" s="843"/>
      <c r="U690" s="832"/>
      <c r="V690" s="843"/>
      <c r="W690" s="832"/>
      <c r="X690" s="832"/>
      <c r="Y690" s="832"/>
      <c r="Z690" s="832"/>
      <c r="AA690" s="832"/>
      <c r="AB690" s="832"/>
      <c r="AC690" s="832"/>
      <c r="AD690" s="844"/>
      <c r="AE690" s="843"/>
      <c r="AF690" s="843"/>
      <c r="AG690" s="844"/>
      <c r="AH690" s="844"/>
      <c r="AI690" s="843"/>
      <c r="AJ690" s="834"/>
      <c r="AK690" s="832"/>
      <c r="AL690" s="832"/>
      <c r="AM690" s="832"/>
      <c r="AN690" s="832"/>
      <c r="AO690" s="832"/>
      <c r="AP690" s="832"/>
      <c r="AQ690" s="832"/>
      <c r="AR690" s="832"/>
      <c r="AS690" s="832"/>
      <c r="AT690" s="832"/>
      <c r="AU690" s="832"/>
      <c r="AV690" s="832"/>
      <c r="AW690" s="832"/>
      <c r="AX690" s="832"/>
      <c r="AY690" s="832"/>
      <c r="AZ690" s="832"/>
      <c r="BA690" s="832"/>
      <c r="BB690" s="832"/>
      <c r="BC690" s="832"/>
      <c r="BD690" s="832"/>
      <c r="BE690" s="832"/>
      <c r="BF690" s="832"/>
      <c r="BG690" s="832"/>
    </row>
    <row r="691" ht="15.75" customHeight="1">
      <c r="A691" s="832"/>
      <c r="B691" s="833"/>
      <c r="C691" s="833"/>
      <c r="D691" s="834"/>
      <c r="E691" s="835"/>
      <c r="F691" s="836"/>
      <c r="G691" s="837"/>
      <c r="H691" s="838"/>
      <c r="I691" s="836"/>
      <c r="J691" s="839"/>
      <c r="K691" s="840"/>
      <c r="L691" s="841"/>
      <c r="M691" s="841"/>
      <c r="N691" s="842"/>
      <c r="O691" s="832"/>
      <c r="P691" s="843"/>
      <c r="Q691" s="832"/>
      <c r="R691" s="843"/>
      <c r="S691" s="843"/>
      <c r="T691" s="843"/>
      <c r="U691" s="832"/>
      <c r="V691" s="843"/>
      <c r="W691" s="832"/>
      <c r="X691" s="832"/>
      <c r="Y691" s="832"/>
      <c r="Z691" s="832"/>
      <c r="AA691" s="832"/>
      <c r="AB691" s="832"/>
      <c r="AC691" s="832"/>
      <c r="AD691" s="844"/>
      <c r="AE691" s="843"/>
      <c r="AF691" s="843"/>
      <c r="AG691" s="844"/>
      <c r="AH691" s="844"/>
      <c r="AI691" s="843"/>
      <c r="AJ691" s="834"/>
      <c r="AK691" s="832"/>
      <c r="AL691" s="832"/>
      <c r="AM691" s="832"/>
      <c r="AN691" s="832"/>
      <c r="AO691" s="832"/>
      <c r="AP691" s="832"/>
      <c r="AQ691" s="832"/>
      <c r="AR691" s="832"/>
      <c r="AS691" s="832"/>
      <c r="AT691" s="832"/>
      <c r="AU691" s="832"/>
      <c r="AV691" s="832"/>
      <c r="AW691" s="832"/>
      <c r="AX691" s="832"/>
      <c r="AY691" s="832"/>
      <c r="AZ691" s="832"/>
      <c r="BA691" s="832"/>
      <c r="BB691" s="832"/>
      <c r="BC691" s="832"/>
      <c r="BD691" s="832"/>
      <c r="BE691" s="832"/>
      <c r="BF691" s="832"/>
      <c r="BG691" s="832"/>
    </row>
    <row r="692" ht="15.75" customHeight="1">
      <c r="A692" s="832"/>
      <c r="B692" s="833"/>
      <c r="C692" s="833"/>
      <c r="D692" s="834"/>
      <c r="E692" s="835"/>
      <c r="F692" s="836"/>
      <c r="G692" s="837"/>
      <c r="H692" s="838"/>
      <c r="I692" s="836"/>
      <c r="J692" s="839"/>
      <c r="K692" s="840"/>
      <c r="L692" s="841"/>
      <c r="M692" s="841"/>
      <c r="N692" s="842"/>
      <c r="O692" s="832"/>
      <c r="P692" s="843"/>
      <c r="Q692" s="832"/>
      <c r="R692" s="843"/>
      <c r="S692" s="843"/>
      <c r="T692" s="843"/>
      <c r="U692" s="832"/>
      <c r="V692" s="843"/>
      <c r="W692" s="832"/>
      <c r="X692" s="832"/>
      <c r="Y692" s="832"/>
      <c r="Z692" s="832"/>
      <c r="AA692" s="832"/>
      <c r="AB692" s="832"/>
      <c r="AC692" s="832"/>
      <c r="AD692" s="844"/>
      <c r="AE692" s="843"/>
      <c r="AF692" s="843"/>
      <c r="AG692" s="844"/>
      <c r="AH692" s="844"/>
      <c r="AI692" s="843"/>
      <c r="AJ692" s="834"/>
      <c r="AK692" s="832"/>
      <c r="AL692" s="832"/>
      <c r="AM692" s="832"/>
      <c r="AN692" s="832"/>
      <c r="AO692" s="832"/>
      <c r="AP692" s="832"/>
      <c r="AQ692" s="832"/>
      <c r="AR692" s="832"/>
      <c r="AS692" s="832"/>
      <c r="AT692" s="832"/>
      <c r="AU692" s="832"/>
      <c r="AV692" s="832"/>
      <c r="AW692" s="832"/>
      <c r="AX692" s="832"/>
      <c r="AY692" s="832"/>
      <c r="AZ692" s="832"/>
      <c r="BA692" s="832"/>
      <c r="BB692" s="832"/>
      <c r="BC692" s="832"/>
      <c r="BD692" s="832"/>
      <c r="BE692" s="832"/>
      <c r="BF692" s="832"/>
      <c r="BG692" s="832"/>
    </row>
    <row r="693" ht="15.75" customHeight="1">
      <c r="A693" s="832"/>
      <c r="B693" s="833"/>
      <c r="C693" s="833"/>
      <c r="D693" s="834"/>
      <c r="E693" s="835"/>
      <c r="F693" s="836"/>
      <c r="G693" s="837"/>
      <c r="H693" s="838"/>
      <c r="I693" s="836"/>
      <c r="J693" s="839"/>
      <c r="K693" s="840"/>
      <c r="L693" s="841"/>
      <c r="M693" s="841"/>
      <c r="N693" s="842"/>
      <c r="O693" s="832"/>
      <c r="P693" s="843"/>
      <c r="Q693" s="832"/>
      <c r="R693" s="843"/>
      <c r="S693" s="843"/>
      <c r="T693" s="843"/>
      <c r="U693" s="832"/>
      <c r="V693" s="843"/>
      <c r="W693" s="832"/>
      <c r="X693" s="832"/>
      <c r="Y693" s="832"/>
      <c r="Z693" s="832"/>
      <c r="AA693" s="832"/>
      <c r="AB693" s="832"/>
      <c r="AC693" s="832"/>
      <c r="AD693" s="844"/>
      <c r="AE693" s="843"/>
      <c r="AF693" s="843"/>
      <c r="AG693" s="844"/>
      <c r="AH693" s="844"/>
      <c r="AI693" s="843"/>
      <c r="AJ693" s="834"/>
      <c r="AK693" s="832"/>
      <c r="AL693" s="832"/>
      <c r="AM693" s="832"/>
      <c r="AN693" s="832"/>
      <c r="AO693" s="832"/>
      <c r="AP693" s="832"/>
      <c r="AQ693" s="832"/>
      <c r="AR693" s="832"/>
      <c r="AS693" s="832"/>
      <c r="AT693" s="832"/>
      <c r="AU693" s="832"/>
      <c r="AV693" s="832"/>
      <c r="AW693" s="832"/>
      <c r="AX693" s="832"/>
      <c r="AY693" s="832"/>
      <c r="AZ693" s="832"/>
      <c r="BA693" s="832"/>
      <c r="BB693" s="832"/>
      <c r="BC693" s="832"/>
      <c r="BD693" s="832"/>
      <c r="BE693" s="832"/>
      <c r="BF693" s="832"/>
      <c r="BG693" s="832"/>
    </row>
    <row r="694" ht="15.75" customHeight="1">
      <c r="A694" s="832"/>
      <c r="B694" s="833"/>
      <c r="C694" s="833"/>
      <c r="D694" s="834"/>
      <c r="E694" s="835"/>
      <c r="F694" s="836"/>
      <c r="G694" s="837"/>
      <c r="H694" s="838"/>
      <c r="I694" s="836"/>
      <c r="J694" s="839"/>
      <c r="K694" s="840"/>
      <c r="L694" s="841"/>
      <c r="M694" s="841"/>
      <c r="N694" s="842"/>
      <c r="O694" s="832"/>
      <c r="P694" s="843"/>
      <c r="Q694" s="832"/>
      <c r="R694" s="843"/>
      <c r="S694" s="843"/>
      <c r="T694" s="843"/>
      <c r="U694" s="832"/>
      <c r="V694" s="843"/>
      <c r="W694" s="832"/>
      <c r="X694" s="832"/>
      <c r="Y694" s="832"/>
      <c r="Z694" s="832"/>
      <c r="AA694" s="832"/>
      <c r="AB694" s="832"/>
      <c r="AC694" s="832"/>
      <c r="AD694" s="844"/>
      <c r="AE694" s="843"/>
      <c r="AF694" s="843"/>
      <c r="AG694" s="844"/>
      <c r="AH694" s="844"/>
      <c r="AI694" s="843"/>
      <c r="AJ694" s="834"/>
      <c r="AK694" s="832"/>
      <c r="AL694" s="832"/>
      <c r="AM694" s="832"/>
      <c r="AN694" s="832"/>
      <c r="AO694" s="832"/>
      <c r="AP694" s="832"/>
      <c r="AQ694" s="832"/>
      <c r="AR694" s="832"/>
      <c r="AS694" s="832"/>
      <c r="AT694" s="832"/>
      <c r="AU694" s="832"/>
      <c r="AV694" s="832"/>
      <c r="AW694" s="832"/>
      <c r="AX694" s="832"/>
      <c r="AY694" s="832"/>
      <c r="AZ694" s="832"/>
      <c r="BA694" s="832"/>
      <c r="BB694" s="832"/>
      <c r="BC694" s="832"/>
      <c r="BD694" s="832"/>
      <c r="BE694" s="832"/>
      <c r="BF694" s="832"/>
      <c r="BG694" s="832"/>
    </row>
    <row r="695" ht="15.75" customHeight="1">
      <c r="A695" s="832"/>
      <c r="B695" s="833"/>
      <c r="C695" s="833"/>
      <c r="D695" s="834"/>
      <c r="E695" s="835"/>
      <c r="F695" s="836"/>
      <c r="G695" s="837"/>
      <c r="H695" s="838"/>
      <c r="I695" s="836"/>
      <c r="J695" s="839"/>
      <c r="K695" s="840"/>
      <c r="L695" s="841"/>
      <c r="M695" s="841"/>
      <c r="N695" s="842"/>
      <c r="O695" s="832"/>
      <c r="P695" s="843"/>
      <c r="Q695" s="832"/>
      <c r="R695" s="843"/>
      <c r="S695" s="843"/>
      <c r="T695" s="843"/>
      <c r="U695" s="832"/>
      <c r="V695" s="843"/>
      <c r="W695" s="832"/>
      <c r="X695" s="832"/>
      <c r="Y695" s="832"/>
      <c r="Z695" s="832"/>
      <c r="AA695" s="832"/>
      <c r="AB695" s="832"/>
      <c r="AC695" s="832"/>
      <c r="AD695" s="844"/>
      <c r="AE695" s="843"/>
      <c r="AF695" s="843"/>
      <c r="AG695" s="844"/>
      <c r="AH695" s="844"/>
      <c r="AI695" s="843"/>
      <c r="AJ695" s="834"/>
      <c r="AK695" s="832"/>
      <c r="AL695" s="832"/>
      <c r="AM695" s="832"/>
      <c r="AN695" s="832"/>
      <c r="AO695" s="832"/>
      <c r="AP695" s="832"/>
      <c r="AQ695" s="832"/>
      <c r="AR695" s="832"/>
      <c r="AS695" s="832"/>
      <c r="AT695" s="832"/>
      <c r="AU695" s="832"/>
      <c r="AV695" s="832"/>
      <c r="AW695" s="832"/>
      <c r="AX695" s="832"/>
      <c r="AY695" s="832"/>
      <c r="AZ695" s="832"/>
      <c r="BA695" s="832"/>
      <c r="BB695" s="832"/>
      <c r="BC695" s="832"/>
      <c r="BD695" s="832"/>
      <c r="BE695" s="832"/>
      <c r="BF695" s="832"/>
      <c r="BG695" s="832"/>
    </row>
    <row r="696" ht="15.75" customHeight="1">
      <c r="A696" s="832"/>
      <c r="B696" s="833"/>
      <c r="C696" s="833"/>
      <c r="D696" s="834"/>
      <c r="E696" s="835"/>
      <c r="F696" s="836"/>
      <c r="G696" s="837"/>
      <c r="H696" s="838"/>
      <c r="I696" s="836"/>
      <c r="J696" s="839"/>
      <c r="K696" s="840"/>
      <c r="L696" s="841"/>
      <c r="M696" s="841"/>
      <c r="N696" s="842"/>
      <c r="O696" s="832"/>
      <c r="P696" s="843"/>
      <c r="Q696" s="832"/>
      <c r="R696" s="843"/>
      <c r="S696" s="843"/>
      <c r="T696" s="843"/>
      <c r="U696" s="832"/>
      <c r="V696" s="843"/>
      <c r="W696" s="832"/>
      <c r="X696" s="832"/>
      <c r="Y696" s="832"/>
      <c r="Z696" s="832"/>
      <c r="AA696" s="832"/>
      <c r="AB696" s="832"/>
      <c r="AC696" s="832"/>
      <c r="AD696" s="844"/>
      <c r="AE696" s="843"/>
      <c r="AF696" s="843"/>
      <c r="AG696" s="844"/>
      <c r="AH696" s="844"/>
      <c r="AI696" s="843"/>
      <c r="AJ696" s="834"/>
      <c r="AK696" s="832"/>
      <c r="AL696" s="832"/>
      <c r="AM696" s="832"/>
      <c r="AN696" s="832"/>
      <c r="AO696" s="832"/>
      <c r="AP696" s="832"/>
      <c r="AQ696" s="832"/>
      <c r="AR696" s="832"/>
      <c r="AS696" s="832"/>
      <c r="AT696" s="832"/>
      <c r="AU696" s="832"/>
      <c r="AV696" s="832"/>
      <c r="AW696" s="832"/>
      <c r="AX696" s="832"/>
      <c r="AY696" s="832"/>
      <c r="AZ696" s="832"/>
      <c r="BA696" s="832"/>
      <c r="BB696" s="832"/>
      <c r="BC696" s="832"/>
      <c r="BD696" s="832"/>
      <c r="BE696" s="832"/>
      <c r="BF696" s="832"/>
      <c r="BG696" s="832"/>
    </row>
    <row r="697" ht="15.75" customHeight="1">
      <c r="A697" s="832"/>
      <c r="B697" s="833"/>
      <c r="C697" s="833"/>
      <c r="D697" s="834"/>
      <c r="E697" s="835"/>
      <c r="F697" s="836"/>
      <c r="G697" s="837"/>
      <c r="H697" s="838"/>
      <c r="I697" s="836"/>
      <c r="J697" s="839"/>
      <c r="K697" s="840"/>
      <c r="L697" s="841"/>
      <c r="M697" s="841"/>
      <c r="N697" s="842"/>
      <c r="O697" s="832"/>
      <c r="P697" s="843"/>
      <c r="Q697" s="832"/>
      <c r="R697" s="843"/>
      <c r="S697" s="843"/>
      <c r="T697" s="843"/>
      <c r="U697" s="832"/>
      <c r="V697" s="843"/>
      <c r="W697" s="832"/>
      <c r="X697" s="832"/>
      <c r="Y697" s="832"/>
      <c r="Z697" s="832"/>
      <c r="AA697" s="832"/>
      <c r="AB697" s="832"/>
      <c r="AC697" s="832"/>
      <c r="AD697" s="844"/>
      <c r="AE697" s="843"/>
      <c r="AF697" s="843"/>
      <c r="AG697" s="844"/>
      <c r="AH697" s="844"/>
      <c r="AI697" s="843"/>
      <c r="AJ697" s="834"/>
      <c r="AK697" s="832"/>
      <c r="AL697" s="832"/>
      <c r="AM697" s="832"/>
      <c r="AN697" s="832"/>
      <c r="AO697" s="832"/>
      <c r="AP697" s="832"/>
      <c r="AQ697" s="832"/>
      <c r="AR697" s="832"/>
      <c r="AS697" s="832"/>
      <c r="AT697" s="832"/>
      <c r="AU697" s="832"/>
      <c r="AV697" s="832"/>
      <c r="AW697" s="832"/>
      <c r="AX697" s="832"/>
      <c r="AY697" s="832"/>
      <c r="AZ697" s="832"/>
      <c r="BA697" s="832"/>
      <c r="BB697" s="832"/>
      <c r="BC697" s="832"/>
      <c r="BD697" s="832"/>
      <c r="BE697" s="832"/>
      <c r="BF697" s="832"/>
      <c r="BG697" s="832"/>
    </row>
    <row r="698" ht="15.75" customHeight="1">
      <c r="A698" s="832"/>
      <c r="B698" s="833"/>
      <c r="C698" s="833"/>
      <c r="D698" s="834"/>
      <c r="E698" s="835"/>
      <c r="F698" s="836"/>
      <c r="G698" s="837"/>
      <c r="H698" s="838"/>
      <c r="I698" s="836"/>
      <c r="J698" s="839"/>
      <c r="K698" s="840"/>
      <c r="L698" s="841"/>
      <c r="M698" s="841"/>
      <c r="N698" s="842"/>
      <c r="O698" s="832"/>
      <c r="P698" s="843"/>
      <c r="Q698" s="832"/>
      <c r="R698" s="843"/>
      <c r="S698" s="843"/>
      <c r="T698" s="843"/>
      <c r="U698" s="832"/>
      <c r="V698" s="843"/>
      <c r="W698" s="832"/>
      <c r="X698" s="832"/>
      <c r="Y698" s="832"/>
      <c r="Z698" s="832"/>
      <c r="AA698" s="832"/>
      <c r="AB698" s="832"/>
      <c r="AC698" s="832"/>
      <c r="AD698" s="844"/>
      <c r="AE698" s="843"/>
      <c r="AF698" s="843"/>
      <c r="AG698" s="844"/>
      <c r="AH698" s="844"/>
      <c r="AI698" s="843"/>
      <c r="AJ698" s="834"/>
      <c r="AK698" s="832"/>
      <c r="AL698" s="832"/>
      <c r="AM698" s="832"/>
      <c r="AN698" s="832"/>
      <c r="AO698" s="832"/>
      <c r="AP698" s="832"/>
      <c r="AQ698" s="832"/>
      <c r="AR698" s="832"/>
      <c r="AS698" s="832"/>
      <c r="AT698" s="832"/>
      <c r="AU698" s="832"/>
      <c r="AV698" s="832"/>
      <c r="AW698" s="832"/>
      <c r="AX698" s="832"/>
      <c r="AY698" s="832"/>
      <c r="AZ698" s="832"/>
      <c r="BA698" s="832"/>
      <c r="BB698" s="832"/>
      <c r="BC698" s="832"/>
      <c r="BD698" s="832"/>
      <c r="BE698" s="832"/>
      <c r="BF698" s="832"/>
      <c r="BG698" s="832"/>
    </row>
    <row r="699" ht="15.75" customHeight="1">
      <c r="A699" s="832"/>
      <c r="B699" s="833"/>
      <c r="C699" s="833"/>
      <c r="D699" s="834"/>
      <c r="E699" s="835"/>
      <c r="F699" s="836"/>
      <c r="G699" s="837"/>
      <c r="H699" s="838"/>
      <c r="I699" s="836"/>
      <c r="J699" s="839"/>
      <c r="K699" s="840"/>
      <c r="L699" s="841"/>
      <c r="M699" s="841"/>
      <c r="N699" s="842"/>
      <c r="O699" s="832"/>
      <c r="P699" s="843"/>
      <c r="Q699" s="832"/>
      <c r="R699" s="843"/>
      <c r="S699" s="843"/>
      <c r="T699" s="843"/>
      <c r="U699" s="832"/>
      <c r="V699" s="843"/>
      <c r="W699" s="832"/>
      <c r="X699" s="832"/>
      <c r="Y699" s="832"/>
      <c r="Z699" s="832"/>
      <c r="AA699" s="832"/>
      <c r="AB699" s="832"/>
      <c r="AC699" s="832"/>
      <c r="AD699" s="844"/>
      <c r="AE699" s="843"/>
      <c r="AF699" s="843"/>
      <c r="AG699" s="844"/>
      <c r="AH699" s="844"/>
      <c r="AI699" s="843"/>
      <c r="AJ699" s="834"/>
      <c r="AK699" s="832"/>
      <c r="AL699" s="832"/>
      <c r="AM699" s="832"/>
      <c r="AN699" s="832"/>
      <c r="AO699" s="832"/>
      <c r="AP699" s="832"/>
      <c r="AQ699" s="832"/>
      <c r="AR699" s="832"/>
      <c r="AS699" s="832"/>
      <c r="AT699" s="832"/>
      <c r="AU699" s="832"/>
      <c r="AV699" s="832"/>
      <c r="AW699" s="832"/>
      <c r="AX699" s="832"/>
      <c r="AY699" s="832"/>
      <c r="AZ699" s="832"/>
      <c r="BA699" s="832"/>
      <c r="BB699" s="832"/>
      <c r="BC699" s="832"/>
      <c r="BD699" s="832"/>
      <c r="BE699" s="832"/>
      <c r="BF699" s="832"/>
      <c r="BG699" s="832"/>
    </row>
    <row r="700" ht="15.75" customHeight="1">
      <c r="A700" s="832"/>
      <c r="B700" s="833"/>
      <c r="C700" s="833"/>
      <c r="D700" s="834"/>
      <c r="E700" s="835"/>
      <c r="F700" s="836"/>
      <c r="G700" s="837"/>
      <c r="H700" s="838"/>
      <c r="I700" s="836"/>
      <c r="J700" s="839"/>
      <c r="K700" s="840"/>
      <c r="L700" s="841"/>
      <c r="M700" s="841"/>
      <c r="N700" s="842"/>
      <c r="O700" s="832"/>
      <c r="P700" s="843"/>
      <c r="Q700" s="832"/>
      <c r="R700" s="843"/>
      <c r="S700" s="843"/>
      <c r="T700" s="843"/>
      <c r="U700" s="832"/>
      <c r="V700" s="843"/>
      <c r="W700" s="832"/>
      <c r="X700" s="832"/>
      <c r="Y700" s="832"/>
      <c r="Z700" s="832"/>
      <c r="AA700" s="832"/>
      <c r="AB700" s="832"/>
      <c r="AC700" s="832"/>
      <c r="AD700" s="844"/>
      <c r="AE700" s="843"/>
      <c r="AF700" s="843"/>
      <c r="AG700" s="844"/>
      <c r="AH700" s="844"/>
      <c r="AI700" s="843"/>
      <c r="AJ700" s="834"/>
      <c r="AK700" s="832"/>
      <c r="AL700" s="832"/>
      <c r="AM700" s="832"/>
      <c r="AN700" s="832"/>
      <c r="AO700" s="832"/>
      <c r="AP700" s="832"/>
      <c r="AQ700" s="832"/>
      <c r="AR700" s="832"/>
      <c r="AS700" s="832"/>
      <c r="AT700" s="832"/>
      <c r="AU700" s="832"/>
      <c r="AV700" s="832"/>
      <c r="AW700" s="832"/>
      <c r="AX700" s="832"/>
      <c r="AY700" s="832"/>
      <c r="AZ700" s="832"/>
      <c r="BA700" s="832"/>
      <c r="BB700" s="832"/>
      <c r="BC700" s="832"/>
      <c r="BD700" s="832"/>
      <c r="BE700" s="832"/>
      <c r="BF700" s="832"/>
      <c r="BG700" s="832"/>
    </row>
    <row r="701" ht="15.75" customHeight="1">
      <c r="A701" s="832"/>
      <c r="B701" s="833"/>
      <c r="C701" s="833"/>
      <c r="D701" s="834"/>
      <c r="E701" s="835"/>
      <c r="F701" s="836"/>
      <c r="G701" s="837"/>
      <c r="H701" s="838"/>
      <c r="I701" s="836"/>
      <c r="J701" s="839"/>
      <c r="K701" s="840"/>
      <c r="L701" s="841"/>
      <c r="M701" s="841"/>
      <c r="N701" s="842"/>
      <c r="O701" s="832"/>
      <c r="P701" s="843"/>
      <c r="Q701" s="832"/>
      <c r="R701" s="843"/>
      <c r="S701" s="843"/>
      <c r="T701" s="843"/>
      <c r="U701" s="832"/>
      <c r="V701" s="843"/>
      <c r="W701" s="832"/>
      <c r="X701" s="832"/>
      <c r="Y701" s="832"/>
      <c r="Z701" s="832"/>
      <c r="AA701" s="832"/>
      <c r="AB701" s="832"/>
      <c r="AC701" s="832"/>
      <c r="AD701" s="844"/>
      <c r="AE701" s="843"/>
      <c r="AF701" s="843"/>
      <c r="AG701" s="844"/>
      <c r="AH701" s="844"/>
      <c r="AI701" s="843"/>
      <c r="AJ701" s="834"/>
      <c r="AK701" s="832"/>
      <c r="AL701" s="832"/>
      <c r="AM701" s="832"/>
      <c r="AN701" s="832"/>
      <c r="AO701" s="832"/>
      <c r="AP701" s="832"/>
      <c r="AQ701" s="832"/>
      <c r="AR701" s="832"/>
      <c r="AS701" s="832"/>
      <c r="AT701" s="832"/>
      <c r="AU701" s="832"/>
      <c r="AV701" s="832"/>
      <c r="AW701" s="832"/>
      <c r="AX701" s="832"/>
      <c r="AY701" s="832"/>
      <c r="AZ701" s="832"/>
      <c r="BA701" s="832"/>
      <c r="BB701" s="832"/>
      <c r="BC701" s="832"/>
      <c r="BD701" s="832"/>
      <c r="BE701" s="832"/>
      <c r="BF701" s="832"/>
      <c r="BG701" s="832"/>
    </row>
    <row r="702" ht="15.75" customHeight="1">
      <c r="A702" s="832"/>
      <c r="B702" s="833"/>
      <c r="C702" s="833"/>
      <c r="D702" s="834"/>
      <c r="E702" s="835"/>
      <c r="F702" s="836"/>
      <c r="G702" s="837"/>
      <c r="H702" s="838"/>
      <c r="I702" s="836"/>
      <c r="J702" s="839"/>
      <c r="K702" s="840"/>
      <c r="L702" s="841"/>
      <c r="M702" s="841"/>
      <c r="N702" s="842"/>
      <c r="O702" s="832"/>
      <c r="P702" s="843"/>
      <c r="Q702" s="832"/>
      <c r="R702" s="843"/>
      <c r="S702" s="843"/>
      <c r="T702" s="843"/>
      <c r="U702" s="832"/>
      <c r="V702" s="843"/>
      <c r="W702" s="832"/>
      <c r="X702" s="832"/>
      <c r="Y702" s="832"/>
      <c r="Z702" s="832"/>
      <c r="AA702" s="832"/>
      <c r="AB702" s="832"/>
      <c r="AC702" s="832"/>
      <c r="AD702" s="844"/>
      <c r="AE702" s="843"/>
      <c r="AF702" s="843"/>
      <c r="AG702" s="844"/>
      <c r="AH702" s="844"/>
      <c r="AI702" s="843"/>
      <c r="AJ702" s="834"/>
      <c r="AK702" s="832"/>
      <c r="AL702" s="832"/>
      <c r="AM702" s="832"/>
      <c r="AN702" s="832"/>
      <c r="AO702" s="832"/>
      <c r="AP702" s="832"/>
      <c r="AQ702" s="832"/>
      <c r="AR702" s="832"/>
      <c r="AS702" s="832"/>
      <c r="AT702" s="832"/>
      <c r="AU702" s="832"/>
      <c r="AV702" s="832"/>
      <c r="AW702" s="832"/>
      <c r="AX702" s="832"/>
      <c r="AY702" s="832"/>
      <c r="AZ702" s="832"/>
      <c r="BA702" s="832"/>
      <c r="BB702" s="832"/>
      <c r="BC702" s="832"/>
      <c r="BD702" s="832"/>
      <c r="BE702" s="832"/>
      <c r="BF702" s="832"/>
      <c r="BG702" s="832"/>
    </row>
    <row r="703" ht="15.75" customHeight="1">
      <c r="A703" s="832"/>
      <c r="B703" s="833"/>
      <c r="C703" s="833"/>
      <c r="D703" s="834"/>
      <c r="E703" s="835"/>
      <c r="F703" s="836"/>
      <c r="G703" s="837"/>
      <c r="H703" s="838"/>
      <c r="I703" s="836"/>
      <c r="J703" s="839"/>
      <c r="K703" s="840"/>
      <c r="L703" s="841"/>
      <c r="M703" s="841"/>
      <c r="N703" s="842"/>
      <c r="O703" s="832"/>
      <c r="P703" s="843"/>
      <c r="Q703" s="832"/>
      <c r="R703" s="843"/>
      <c r="S703" s="843"/>
      <c r="T703" s="843"/>
      <c r="U703" s="832"/>
      <c r="V703" s="843"/>
      <c r="W703" s="832"/>
      <c r="X703" s="832"/>
      <c r="Y703" s="832"/>
      <c r="Z703" s="832"/>
      <c r="AA703" s="832"/>
      <c r="AB703" s="832"/>
      <c r="AC703" s="832"/>
      <c r="AD703" s="844"/>
      <c r="AE703" s="843"/>
      <c r="AF703" s="843"/>
      <c r="AG703" s="844"/>
      <c r="AH703" s="844"/>
      <c r="AI703" s="843"/>
      <c r="AJ703" s="834"/>
      <c r="AK703" s="832"/>
      <c r="AL703" s="832"/>
      <c r="AM703" s="832"/>
      <c r="AN703" s="832"/>
      <c r="AO703" s="832"/>
      <c r="AP703" s="832"/>
      <c r="AQ703" s="832"/>
      <c r="AR703" s="832"/>
      <c r="AS703" s="832"/>
      <c r="AT703" s="832"/>
      <c r="AU703" s="832"/>
      <c r="AV703" s="832"/>
      <c r="AW703" s="832"/>
      <c r="AX703" s="832"/>
      <c r="AY703" s="832"/>
      <c r="AZ703" s="832"/>
      <c r="BA703" s="832"/>
      <c r="BB703" s="832"/>
      <c r="BC703" s="832"/>
      <c r="BD703" s="832"/>
      <c r="BE703" s="832"/>
      <c r="BF703" s="832"/>
      <c r="BG703" s="832"/>
    </row>
    <row r="704" ht="15.75" customHeight="1">
      <c r="A704" s="832"/>
      <c r="B704" s="833"/>
      <c r="C704" s="833"/>
      <c r="D704" s="834"/>
      <c r="E704" s="835"/>
      <c r="F704" s="836"/>
      <c r="G704" s="837"/>
      <c r="H704" s="838"/>
      <c r="I704" s="836"/>
      <c r="J704" s="839"/>
      <c r="K704" s="840"/>
      <c r="L704" s="841"/>
      <c r="M704" s="841"/>
      <c r="N704" s="842"/>
      <c r="O704" s="832"/>
      <c r="P704" s="843"/>
      <c r="Q704" s="832"/>
      <c r="R704" s="843"/>
      <c r="S704" s="843"/>
      <c r="T704" s="843"/>
      <c r="U704" s="832"/>
      <c r="V704" s="843"/>
      <c r="W704" s="832"/>
      <c r="X704" s="832"/>
      <c r="Y704" s="832"/>
      <c r="Z704" s="832"/>
      <c r="AA704" s="832"/>
      <c r="AB704" s="832"/>
      <c r="AC704" s="832"/>
      <c r="AD704" s="844"/>
      <c r="AE704" s="843"/>
      <c r="AF704" s="843"/>
      <c r="AG704" s="844"/>
      <c r="AH704" s="844"/>
      <c r="AI704" s="843"/>
      <c r="AJ704" s="834"/>
      <c r="AK704" s="832"/>
      <c r="AL704" s="832"/>
      <c r="AM704" s="832"/>
      <c r="AN704" s="832"/>
      <c r="AO704" s="832"/>
      <c r="AP704" s="832"/>
      <c r="AQ704" s="832"/>
      <c r="AR704" s="832"/>
      <c r="AS704" s="832"/>
      <c r="AT704" s="832"/>
      <c r="AU704" s="832"/>
      <c r="AV704" s="832"/>
      <c r="AW704" s="832"/>
      <c r="AX704" s="832"/>
      <c r="AY704" s="832"/>
      <c r="AZ704" s="832"/>
      <c r="BA704" s="832"/>
      <c r="BB704" s="832"/>
      <c r="BC704" s="832"/>
      <c r="BD704" s="832"/>
      <c r="BE704" s="832"/>
      <c r="BF704" s="832"/>
      <c r="BG704" s="832"/>
    </row>
    <row r="705" ht="15.75" customHeight="1">
      <c r="A705" s="832"/>
      <c r="B705" s="833"/>
      <c r="C705" s="833"/>
      <c r="D705" s="834"/>
      <c r="E705" s="835"/>
      <c r="F705" s="836"/>
      <c r="G705" s="837"/>
      <c r="H705" s="838"/>
      <c r="I705" s="836"/>
      <c r="J705" s="839"/>
      <c r="K705" s="840"/>
      <c r="L705" s="841"/>
      <c r="M705" s="841"/>
      <c r="N705" s="842"/>
      <c r="O705" s="832"/>
      <c r="P705" s="843"/>
      <c r="Q705" s="832"/>
      <c r="R705" s="843"/>
      <c r="S705" s="843"/>
      <c r="T705" s="843"/>
      <c r="U705" s="832"/>
      <c r="V705" s="843"/>
      <c r="W705" s="832"/>
      <c r="X705" s="832"/>
      <c r="Y705" s="832"/>
      <c r="Z705" s="832"/>
      <c r="AA705" s="832"/>
      <c r="AB705" s="832"/>
      <c r="AC705" s="832"/>
      <c r="AD705" s="844"/>
      <c r="AE705" s="843"/>
      <c r="AF705" s="843"/>
      <c r="AG705" s="844"/>
      <c r="AH705" s="844"/>
      <c r="AI705" s="843"/>
      <c r="AJ705" s="834"/>
      <c r="AK705" s="832"/>
      <c r="AL705" s="832"/>
      <c r="AM705" s="832"/>
      <c r="AN705" s="832"/>
      <c r="AO705" s="832"/>
      <c r="AP705" s="832"/>
      <c r="AQ705" s="832"/>
      <c r="AR705" s="832"/>
      <c r="AS705" s="832"/>
      <c r="AT705" s="832"/>
      <c r="AU705" s="832"/>
      <c r="AV705" s="832"/>
      <c r="AW705" s="832"/>
      <c r="AX705" s="832"/>
      <c r="AY705" s="832"/>
      <c r="AZ705" s="832"/>
      <c r="BA705" s="832"/>
      <c r="BB705" s="832"/>
      <c r="BC705" s="832"/>
      <c r="BD705" s="832"/>
      <c r="BE705" s="832"/>
      <c r="BF705" s="832"/>
      <c r="BG705" s="832"/>
    </row>
    <row r="706" ht="15.75" customHeight="1">
      <c r="A706" s="832"/>
      <c r="B706" s="833"/>
      <c r="C706" s="833"/>
      <c r="D706" s="834"/>
      <c r="E706" s="835"/>
      <c r="F706" s="836"/>
      <c r="G706" s="837"/>
      <c r="H706" s="838"/>
      <c r="I706" s="836"/>
      <c r="J706" s="839"/>
      <c r="K706" s="840"/>
      <c r="L706" s="841"/>
      <c r="M706" s="841"/>
      <c r="N706" s="842"/>
      <c r="O706" s="832"/>
      <c r="P706" s="843"/>
      <c r="Q706" s="832"/>
      <c r="R706" s="843"/>
      <c r="S706" s="843"/>
      <c r="T706" s="843"/>
      <c r="U706" s="832"/>
      <c r="V706" s="843"/>
      <c r="W706" s="832"/>
      <c r="X706" s="832"/>
      <c r="Y706" s="832"/>
      <c r="Z706" s="832"/>
      <c r="AA706" s="832"/>
      <c r="AB706" s="832"/>
      <c r="AC706" s="832"/>
      <c r="AD706" s="844"/>
      <c r="AE706" s="843"/>
      <c r="AF706" s="843"/>
      <c r="AG706" s="844"/>
      <c r="AH706" s="844"/>
      <c r="AI706" s="843"/>
      <c r="AJ706" s="834"/>
      <c r="AK706" s="832"/>
      <c r="AL706" s="832"/>
      <c r="AM706" s="832"/>
      <c r="AN706" s="832"/>
      <c r="AO706" s="832"/>
      <c r="AP706" s="832"/>
      <c r="AQ706" s="832"/>
      <c r="AR706" s="832"/>
      <c r="AS706" s="832"/>
      <c r="AT706" s="832"/>
      <c r="AU706" s="832"/>
      <c r="AV706" s="832"/>
      <c r="AW706" s="832"/>
      <c r="AX706" s="832"/>
      <c r="AY706" s="832"/>
      <c r="AZ706" s="832"/>
      <c r="BA706" s="832"/>
      <c r="BB706" s="832"/>
      <c r="BC706" s="832"/>
      <c r="BD706" s="832"/>
      <c r="BE706" s="832"/>
      <c r="BF706" s="832"/>
      <c r="BG706" s="832"/>
    </row>
    <row r="707" ht="15.75" customHeight="1">
      <c r="A707" s="832"/>
      <c r="B707" s="833"/>
      <c r="C707" s="833"/>
      <c r="D707" s="834"/>
      <c r="E707" s="835"/>
      <c r="F707" s="836"/>
      <c r="G707" s="837"/>
      <c r="H707" s="838"/>
      <c r="I707" s="836"/>
      <c r="J707" s="839"/>
      <c r="K707" s="840"/>
      <c r="L707" s="841"/>
      <c r="M707" s="841"/>
      <c r="N707" s="842"/>
      <c r="O707" s="832"/>
      <c r="P707" s="843"/>
      <c r="Q707" s="832"/>
      <c r="R707" s="843"/>
      <c r="S707" s="843"/>
      <c r="T707" s="843"/>
      <c r="U707" s="832"/>
      <c r="V707" s="843"/>
      <c r="W707" s="832"/>
      <c r="X707" s="832"/>
      <c r="Y707" s="832"/>
      <c r="Z707" s="832"/>
      <c r="AA707" s="832"/>
      <c r="AB707" s="832"/>
      <c r="AC707" s="832"/>
      <c r="AD707" s="844"/>
      <c r="AE707" s="843"/>
      <c r="AF707" s="843"/>
      <c r="AG707" s="844"/>
      <c r="AH707" s="844"/>
      <c r="AI707" s="843"/>
      <c r="AJ707" s="834"/>
      <c r="AK707" s="832"/>
      <c r="AL707" s="832"/>
      <c r="AM707" s="832"/>
      <c r="AN707" s="832"/>
      <c r="AO707" s="832"/>
      <c r="AP707" s="832"/>
      <c r="AQ707" s="832"/>
      <c r="AR707" s="832"/>
      <c r="AS707" s="832"/>
      <c r="AT707" s="832"/>
      <c r="AU707" s="832"/>
      <c r="AV707" s="832"/>
      <c r="AW707" s="832"/>
      <c r="AX707" s="832"/>
      <c r="AY707" s="832"/>
      <c r="AZ707" s="832"/>
      <c r="BA707" s="832"/>
      <c r="BB707" s="832"/>
      <c r="BC707" s="832"/>
      <c r="BD707" s="832"/>
      <c r="BE707" s="832"/>
      <c r="BF707" s="832"/>
      <c r="BG707" s="832"/>
    </row>
    <row r="708" ht="15.75" customHeight="1">
      <c r="A708" s="832"/>
      <c r="B708" s="833"/>
      <c r="C708" s="833"/>
      <c r="D708" s="834"/>
      <c r="E708" s="835"/>
      <c r="F708" s="836"/>
      <c r="G708" s="837"/>
      <c r="H708" s="838"/>
      <c r="I708" s="836"/>
      <c r="J708" s="839"/>
      <c r="K708" s="840"/>
      <c r="L708" s="841"/>
      <c r="M708" s="841"/>
      <c r="N708" s="842"/>
      <c r="O708" s="832"/>
      <c r="P708" s="843"/>
      <c r="Q708" s="832"/>
      <c r="R708" s="843"/>
      <c r="S708" s="843"/>
      <c r="T708" s="843"/>
      <c r="U708" s="832"/>
      <c r="V708" s="843"/>
      <c r="W708" s="832"/>
      <c r="X708" s="832"/>
      <c r="Y708" s="832"/>
      <c r="Z708" s="832"/>
      <c r="AA708" s="832"/>
      <c r="AB708" s="832"/>
      <c r="AC708" s="832"/>
      <c r="AD708" s="844"/>
      <c r="AE708" s="843"/>
      <c r="AF708" s="843"/>
      <c r="AG708" s="844"/>
      <c r="AH708" s="844"/>
      <c r="AI708" s="843"/>
      <c r="AJ708" s="834"/>
      <c r="AK708" s="832"/>
      <c r="AL708" s="832"/>
      <c r="AM708" s="832"/>
      <c r="AN708" s="832"/>
      <c r="AO708" s="832"/>
      <c r="AP708" s="832"/>
      <c r="AQ708" s="832"/>
      <c r="AR708" s="832"/>
      <c r="AS708" s="832"/>
      <c r="AT708" s="832"/>
      <c r="AU708" s="832"/>
      <c r="AV708" s="832"/>
      <c r="AW708" s="832"/>
      <c r="AX708" s="832"/>
      <c r="AY708" s="832"/>
      <c r="AZ708" s="832"/>
      <c r="BA708" s="832"/>
      <c r="BB708" s="832"/>
      <c r="BC708" s="832"/>
      <c r="BD708" s="832"/>
      <c r="BE708" s="832"/>
      <c r="BF708" s="832"/>
      <c r="BG708" s="832"/>
    </row>
    <row r="709" ht="15.75" customHeight="1">
      <c r="A709" s="832"/>
      <c r="B709" s="833"/>
      <c r="C709" s="833"/>
      <c r="D709" s="834"/>
      <c r="E709" s="835"/>
      <c r="F709" s="836"/>
      <c r="G709" s="837"/>
      <c r="H709" s="838"/>
      <c r="I709" s="836"/>
      <c r="J709" s="839"/>
      <c r="K709" s="840"/>
      <c r="L709" s="841"/>
      <c r="M709" s="841"/>
      <c r="N709" s="842"/>
      <c r="O709" s="832"/>
      <c r="P709" s="843"/>
      <c r="Q709" s="832"/>
      <c r="R709" s="843"/>
      <c r="S709" s="843"/>
      <c r="T709" s="843"/>
      <c r="U709" s="832"/>
      <c r="V709" s="843"/>
      <c r="W709" s="832"/>
      <c r="X709" s="832"/>
      <c r="Y709" s="832"/>
      <c r="Z709" s="832"/>
      <c r="AA709" s="832"/>
      <c r="AB709" s="832"/>
      <c r="AC709" s="832"/>
      <c r="AD709" s="844"/>
      <c r="AE709" s="843"/>
      <c r="AF709" s="843"/>
      <c r="AG709" s="844"/>
      <c r="AH709" s="844"/>
      <c r="AI709" s="843"/>
      <c r="AJ709" s="834"/>
      <c r="AK709" s="832"/>
      <c r="AL709" s="832"/>
      <c r="AM709" s="832"/>
      <c r="AN709" s="832"/>
      <c r="AO709" s="832"/>
      <c r="AP709" s="832"/>
      <c r="AQ709" s="832"/>
      <c r="AR709" s="832"/>
      <c r="AS709" s="832"/>
      <c r="AT709" s="832"/>
      <c r="AU709" s="832"/>
      <c r="AV709" s="832"/>
      <c r="AW709" s="832"/>
      <c r="AX709" s="832"/>
      <c r="AY709" s="832"/>
      <c r="AZ709" s="832"/>
      <c r="BA709" s="832"/>
      <c r="BB709" s="832"/>
      <c r="BC709" s="832"/>
      <c r="BD709" s="832"/>
      <c r="BE709" s="832"/>
      <c r="BF709" s="832"/>
      <c r="BG709" s="832"/>
    </row>
    <row r="710" ht="15.75" customHeight="1">
      <c r="A710" s="832"/>
      <c r="B710" s="833"/>
      <c r="C710" s="833"/>
      <c r="D710" s="834"/>
      <c r="E710" s="835"/>
      <c r="F710" s="836"/>
      <c r="G710" s="837"/>
      <c r="H710" s="838"/>
      <c r="I710" s="836"/>
      <c r="J710" s="839"/>
      <c r="K710" s="840"/>
      <c r="L710" s="841"/>
      <c r="M710" s="841"/>
      <c r="N710" s="842"/>
      <c r="O710" s="832"/>
      <c r="P710" s="843"/>
      <c r="Q710" s="832"/>
      <c r="R710" s="843"/>
      <c r="S710" s="843"/>
      <c r="T710" s="843"/>
      <c r="U710" s="832"/>
      <c r="V710" s="843"/>
      <c r="W710" s="832"/>
      <c r="X710" s="832"/>
      <c r="Y710" s="832"/>
      <c r="Z710" s="832"/>
      <c r="AA710" s="832"/>
      <c r="AB710" s="832"/>
      <c r="AC710" s="832"/>
      <c r="AD710" s="844"/>
      <c r="AE710" s="843"/>
      <c r="AF710" s="843"/>
      <c r="AG710" s="844"/>
      <c r="AH710" s="844"/>
      <c r="AI710" s="843"/>
      <c r="AJ710" s="834"/>
      <c r="AK710" s="832"/>
      <c r="AL710" s="832"/>
      <c r="AM710" s="832"/>
      <c r="AN710" s="832"/>
      <c r="AO710" s="832"/>
      <c r="AP710" s="832"/>
      <c r="AQ710" s="832"/>
      <c r="AR710" s="832"/>
      <c r="AS710" s="832"/>
      <c r="AT710" s="832"/>
      <c r="AU710" s="832"/>
      <c r="AV710" s="832"/>
      <c r="AW710" s="832"/>
      <c r="AX710" s="832"/>
      <c r="AY710" s="832"/>
      <c r="AZ710" s="832"/>
      <c r="BA710" s="832"/>
      <c r="BB710" s="832"/>
      <c r="BC710" s="832"/>
      <c r="BD710" s="832"/>
      <c r="BE710" s="832"/>
      <c r="BF710" s="832"/>
      <c r="BG710" s="832"/>
    </row>
    <row r="711" ht="15.75" customHeight="1">
      <c r="A711" s="832"/>
      <c r="B711" s="833"/>
      <c r="C711" s="833"/>
      <c r="D711" s="834"/>
      <c r="E711" s="835"/>
      <c r="F711" s="836"/>
      <c r="G711" s="837"/>
      <c r="H711" s="838"/>
      <c r="I711" s="836"/>
      <c r="J711" s="839"/>
      <c r="K711" s="840"/>
      <c r="L711" s="841"/>
      <c r="M711" s="841"/>
      <c r="N711" s="842"/>
      <c r="O711" s="832"/>
      <c r="P711" s="843"/>
      <c r="Q711" s="832"/>
      <c r="R711" s="843"/>
      <c r="S711" s="843"/>
      <c r="T711" s="843"/>
      <c r="U711" s="832"/>
      <c r="V711" s="843"/>
      <c r="W711" s="832"/>
      <c r="X711" s="832"/>
      <c r="Y711" s="832"/>
      <c r="Z711" s="832"/>
      <c r="AA711" s="832"/>
      <c r="AB711" s="832"/>
      <c r="AC711" s="832"/>
      <c r="AD711" s="844"/>
      <c r="AE711" s="843"/>
      <c r="AF711" s="843"/>
      <c r="AG711" s="844"/>
      <c r="AH711" s="844"/>
      <c r="AI711" s="843"/>
      <c r="AJ711" s="834"/>
      <c r="AK711" s="832"/>
      <c r="AL711" s="832"/>
      <c r="AM711" s="832"/>
      <c r="AN711" s="832"/>
      <c r="AO711" s="832"/>
      <c r="AP711" s="832"/>
      <c r="AQ711" s="832"/>
      <c r="AR711" s="832"/>
      <c r="AS711" s="832"/>
      <c r="AT711" s="832"/>
      <c r="AU711" s="832"/>
      <c r="AV711" s="832"/>
      <c r="AW711" s="832"/>
      <c r="AX711" s="832"/>
      <c r="AY711" s="832"/>
      <c r="AZ711" s="832"/>
      <c r="BA711" s="832"/>
      <c r="BB711" s="832"/>
      <c r="BC711" s="832"/>
      <c r="BD711" s="832"/>
      <c r="BE711" s="832"/>
      <c r="BF711" s="832"/>
      <c r="BG711" s="832"/>
    </row>
    <row r="712" ht="15.75" customHeight="1">
      <c r="A712" s="832"/>
      <c r="B712" s="833"/>
      <c r="C712" s="833"/>
      <c r="D712" s="834"/>
      <c r="E712" s="835"/>
      <c r="F712" s="836"/>
      <c r="G712" s="837"/>
      <c r="H712" s="838"/>
      <c r="I712" s="836"/>
      <c r="J712" s="839"/>
      <c r="K712" s="840"/>
      <c r="L712" s="841"/>
      <c r="M712" s="841"/>
      <c r="N712" s="842"/>
      <c r="O712" s="832"/>
      <c r="P712" s="843"/>
      <c r="Q712" s="832"/>
      <c r="R712" s="843"/>
      <c r="S712" s="843"/>
      <c r="T712" s="843"/>
      <c r="U712" s="832"/>
      <c r="V712" s="843"/>
      <c r="W712" s="832"/>
      <c r="X712" s="832"/>
      <c r="Y712" s="832"/>
      <c r="Z712" s="832"/>
      <c r="AA712" s="832"/>
      <c r="AB712" s="832"/>
      <c r="AC712" s="832"/>
      <c r="AD712" s="844"/>
      <c r="AE712" s="843"/>
      <c r="AF712" s="843"/>
      <c r="AG712" s="844"/>
      <c r="AH712" s="844"/>
      <c r="AI712" s="843"/>
      <c r="AJ712" s="834"/>
      <c r="AK712" s="832"/>
      <c r="AL712" s="832"/>
      <c r="AM712" s="832"/>
      <c r="AN712" s="832"/>
      <c r="AO712" s="832"/>
      <c r="AP712" s="832"/>
      <c r="AQ712" s="832"/>
      <c r="AR712" s="832"/>
      <c r="AS712" s="832"/>
      <c r="AT712" s="832"/>
      <c r="AU712" s="832"/>
      <c r="AV712" s="832"/>
      <c r="AW712" s="832"/>
      <c r="AX712" s="832"/>
      <c r="AY712" s="832"/>
      <c r="AZ712" s="832"/>
      <c r="BA712" s="832"/>
      <c r="BB712" s="832"/>
      <c r="BC712" s="832"/>
      <c r="BD712" s="832"/>
      <c r="BE712" s="832"/>
      <c r="BF712" s="832"/>
      <c r="BG712" s="832"/>
    </row>
    <row r="713" ht="15.75" customHeight="1">
      <c r="A713" s="832"/>
      <c r="B713" s="833"/>
      <c r="C713" s="833"/>
      <c r="D713" s="834"/>
      <c r="E713" s="835"/>
      <c r="F713" s="836"/>
      <c r="G713" s="837"/>
      <c r="H713" s="838"/>
      <c r="I713" s="836"/>
      <c r="J713" s="839"/>
      <c r="K713" s="840"/>
      <c r="L713" s="841"/>
      <c r="M713" s="841"/>
      <c r="N713" s="842"/>
      <c r="O713" s="832"/>
      <c r="P713" s="843"/>
      <c r="Q713" s="832"/>
      <c r="R713" s="843"/>
      <c r="S713" s="843"/>
      <c r="T713" s="843"/>
      <c r="U713" s="832"/>
      <c r="V713" s="843"/>
      <c r="W713" s="832"/>
      <c r="X713" s="832"/>
      <c r="Y713" s="832"/>
      <c r="Z713" s="832"/>
      <c r="AA713" s="832"/>
      <c r="AB713" s="832"/>
      <c r="AC713" s="832"/>
      <c r="AD713" s="844"/>
      <c r="AE713" s="843"/>
      <c r="AF713" s="843"/>
      <c r="AG713" s="844"/>
      <c r="AH713" s="844"/>
      <c r="AI713" s="843"/>
      <c r="AJ713" s="834"/>
      <c r="AK713" s="832"/>
      <c r="AL713" s="832"/>
      <c r="AM713" s="832"/>
      <c r="AN713" s="832"/>
      <c r="AO713" s="832"/>
      <c r="AP713" s="832"/>
      <c r="AQ713" s="832"/>
      <c r="AR713" s="832"/>
      <c r="AS713" s="832"/>
      <c r="AT713" s="832"/>
      <c r="AU713" s="832"/>
      <c r="AV713" s="832"/>
      <c r="AW713" s="832"/>
      <c r="AX713" s="832"/>
      <c r="AY713" s="832"/>
      <c r="AZ713" s="832"/>
      <c r="BA713" s="832"/>
      <c r="BB713" s="832"/>
      <c r="BC713" s="832"/>
      <c r="BD713" s="832"/>
      <c r="BE713" s="832"/>
      <c r="BF713" s="832"/>
      <c r="BG713" s="832"/>
    </row>
    <row r="714" ht="15.75" customHeight="1">
      <c r="A714" s="832"/>
      <c r="B714" s="833"/>
      <c r="C714" s="833"/>
      <c r="D714" s="834"/>
      <c r="E714" s="835"/>
      <c r="F714" s="836"/>
      <c r="G714" s="837"/>
      <c r="H714" s="838"/>
      <c r="I714" s="836"/>
      <c r="J714" s="839"/>
      <c r="K714" s="840"/>
      <c r="L714" s="841"/>
      <c r="M714" s="841"/>
      <c r="N714" s="842"/>
      <c r="O714" s="832"/>
      <c r="P714" s="843"/>
      <c r="Q714" s="832"/>
      <c r="R714" s="843"/>
      <c r="S714" s="843"/>
      <c r="T714" s="843"/>
      <c r="U714" s="832"/>
      <c r="V714" s="843"/>
      <c r="W714" s="832"/>
      <c r="X714" s="832"/>
      <c r="Y714" s="832"/>
      <c r="Z714" s="832"/>
      <c r="AA714" s="832"/>
      <c r="AB714" s="832"/>
      <c r="AC714" s="832"/>
      <c r="AD714" s="844"/>
      <c r="AE714" s="843"/>
      <c r="AF714" s="843"/>
      <c r="AG714" s="844"/>
      <c r="AH714" s="844"/>
      <c r="AI714" s="843"/>
      <c r="AJ714" s="834"/>
      <c r="AK714" s="832"/>
      <c r="AL714" s="832"/>
      <c r="AM714" s="832"/>
      <c r="AN714" s="832"/>
      <c r="AO714" s="832"/>
      <c r="AP714" s="832"/>
      <c r="AQ714" s="832"/>
      <c r="AR714" s="832"/>
      <c r="AS714" s="832"/>
      <c r="AT714" s="832"/>
      <c r="AU714" s="832"/>
      <c r="AV714" s="832"/>
      <c r="AW714" s="832"/>
      <c r="AX714" s="832"/>
      <c r="AY714" s="832"/>
      <c r="AZ714" s="832"/>
      <c r="BA714" s="832"/>
      <c r="BB714" s="832"/>
      <c r="BC714" s="832"/>
      <c r="BD714" s="832"/>
      <c r="BE714" s="832"/>
      <c r="BF714" s="832"/>
      <c r="BG714" s="832"/>
    </row>
    <row r="715" ht="15.75" customHeight="1">
      <c r="A715" s="832"/>
      <c r="B715" s="833"/>
      <c r="C715" s="833"/>
      <c r="D715" s="834"/>
      <c r="E715" s="835"/>
      <c r="F715" s="836"/>
      <c r="G715" s="837"/>
      <c r="H715" s="838"/>
      <c r="I715" s="836"/>
      <c r="J715" s="839"/>
      <c r="K715" s="840"/>
      <c r="L715" s="841"/>
      <c r="M715" s="841"/>
      <c r="N715" s="842"/>
      <c r="O715" s="832"/>
      <c r="P715" s="843"/>
      <c r="Q715" s="832"/>
      <c r="R715" s="843"/>
      <c r="S715" s="843"/>
      <c r="T715" s="843"/>
      <c r="U715" s="832"/>
      <c r="V715" s="843"/>
      <c r="W715" s="832"/>
      <c r="X715" s="832"/>
      <c r="Y715" s="832"/>
      <c r="Z715" s="832"/>
      <c r="AA715" s="832"/>
      <c r="AB715" s="832"/>
      <c r="AC715" s="832"/>
      <c r="AD715" s="844"/>
      <c r="AE715" s="843"/>
      <c r="AF715" s="843"/>
      <c r="AG715" s="844"/>
      <c r="AH715" s="844"/>
      <c r="AI715" s="843"/>
      <c r="AJ715" s="834"/>
      <c r="AK715" s="832"/>
      <c r="AL715" s="832"/>
      <c r="AM715" s="832"/>
      <c r="AN715" s="832"/>
      <c r="AO715" s="832"/>
      <c r="AP715" s="832"/>
      <c r="AQ715" s="832"/>
      <c r="AR715" s="832"/>
      <c r="AS715" s="832"/>
      <c r="AT715" s="832"/>
      <c r="AU715" s="832"/>
      <c r="AV715" s="832"/>
      <c r="AW715" s="832"/>
      <c r="AX715" s="832"/>
      <c r="AY715" s="832"/>
      <c r="AZ715" s="832"/>
      <c r="BA715" s="832"/>
      <c r="BB715" s="832"/>
      <c r="BC715" s="832"/>
      <c r="BD715" s="832"/>
      <c r="BE715" s="832"/>
      <c r="BF715" s="832"/>
      <c r="BG715" s="832"/>
    </row>
    <row r="716" ht="15.75" customHeight="1">
      <c r="A716" s="832"/>
      <c r="B716" s="833"/>
      <c r="C716" s="833"/>
      <c r="D716" s="834"/>
      <c r="E716" s="835"/>
      <c r="F716" s="836"/>
      <c r="G716" s="837"/>
      <c r="H716" s="838"/>
      <c r="I716" s="836"/>
      <c r="J716" s="839"/>
      <c r="K716" s="840"/>
      <c r="L716" s="841"/>
      <c r="M716" s="841"/>
      <c r="N716" s="842"/>
      <c r="O716" s="832"/>
      <c r="P716" s="843"/>
      <c r="Q716" s="832"/>
      <c r="R716" s="843"/>
      <c r="S716" s="843"/>
      <c r="T716" s="843"/>
      <c r="U716" s="832"/>
      <c r="V716" s="843"/>
      <c r="W716" s="832"/>
      <c r="X716" s="832"/>
      <c r="Y716" s="832"/>
      <c r="Z716" s="832"/>
      <c r="AA716" s="832"/>
      <c r="AB716" s="832"/>
      <c r="AC716" s="832"/>
      <c r="AD716" s="844"/>
      <c r="AE716" s="843"/>
      <c r="AF716" s="843"/>
      <c r="AG716" s="844"/>
      <c r="AH716" s="844"/>
      <c r="AI716" s="843"/>
      <c r="AJ716" s="834"/>
      <c r="AK716" s="832"/>
      <c r="AL716" s="832"/>
      <c r="AM716" s="832"/>
      <c r="AN716" s="832"/>
      <c r="AO716" s="832"/>
      <c r="AP716" s="832"/>
      <c r="AQ716" s="832"/>
      <c r="AR716" s="832"/>
      <c r="AS716" s="832"/>
      <c r="AT716" s="832"/>
      <c r="AU716" s="832"/>
      <c r="AV716" s="832"/>
      <c r="AW716" s="832"/>
      <c r="AX716" s="832"/>
      <c r="AY716" s="832"/>
      <c r="AZ716" s="832"/>
      <c r="BA716" s="832"/>
      <c r="BB716" s="832"/>
      <c r="BC716" s="832"/>
      <c r="BD716" s="832"/>
      <c r="BE716" s="832"/>
      <c r="BF716" s="832"/>
      <c r="BG716" s="832"/>
    </row>
    <row r="717" ht="15.75" customHeight="1">
      <c r="A717" s="832"/>
      <c r="B717" s="833"/>
      <c r="C717" s="833"/>
      <c r="D717" s="834"/>
      <c r="E717" s="835"/>
      <c r="F717" s="836"/>
      <c r="G717" s="837"/>
      <c r="H717" s="838"/>
      <c r="I717" s="836"/>
      <c r="J717" s="839"/>
      <c r="K717" s="840"/>
      <c r="L717" s="841"/>
      <c r="M717" s="841"/>
      <c r="N717" s="842"/>
      <c r="O717" s="832"/>
      <c r="P717" s="843"/>
      <c r="Q717" s="832"/>
      <c r="R717" s="843"/>
      <c r="S717" s="843"/>
      <c r="T717" s="843"/>
      <c r="U717" s="832"/>
      <c r="V717" s="843"/>
      <c r="W717" s="832"/>
      <c r="X717" s="832"/>
      <c r="Y717" s="832"/>
      <c r="Z717" s="832"/>
      <c r="AA717" s="832"/>
      <c r="AB717" s="832"/>
      <c r="AC717" s="832"/>
      <c r="AD717" s="844"/>
      <c r="AE717" s="843"/>
      <c r="AF717" s="843"/>
      <c r="AG717" s="844"/>
      <c r="AH717" s="844"/>
      <c r="AI717" s="843"/>
      <c r="AJ717" s="834"/>
      <c r="AK717" s="832"/>
      <c r="AL717" s="832"/>
      <c r="AM717" s="832"/>
      <c r="AN717" s="832"/>
      <c r="AO717" s="832"/>
      <c r="AP717" s="832"/>
      <c r="AQ717" s="832"/>
      <c r="AR717" s="832"/>
      <c r="AS717" s="832"/>
      <c r="AT717" s="832"/>
      <c r="AU717" s="832"/>
      <c r="AV717" s="832"/>
      <c r="AW717" s="832"/>
      <c r="AX717" s="832"/>
      <c r="AY717" s="832"/>
      <c r="AZ717" s="832"/>
      <c r="BA717" s="832"/>
      <c r="BB717" s="832"/>
      <c r="BC717" s="832"/>
      <c r="BD717" s="832"/>
      <c r="BE717" s="832"/>
      <c r="BF717" s="832"/>
      <c r="BG717" s="832"/>
    </row>
    <row r="718" ht="15.75" customHeight="1">
      <c r="A718" s="832"/>
      <c r="B718" s="833"/>
      <c r="C718" s="833"/>
      <c r="D718" s="834"/>
      <c r="E718" s="835"/>
      <c r="F718" s="836"/>
      <c r="G718" s="837"/>
      <c r="H718" s="838"/>
      <c r="I718" s="836"/>
      <c r="J718" s="839"/>
      <c r="K718" s="840"/>
      <c r="L718" s="841"/>
      <c r="M718" s="841"/>
      <c r="N718" s="842"/>
      <c r="O718" s="832"/>
      <c r="P718" s="843"/>
      <c r="Q718" s="832"/>
      <c r="R718" s="843"/>
      <c r="S718" s="843"/>
      <c r="T718" s="843"/>
      <c r="U718" s="832"/>
      <c r="V718" s="843"/>
      <c r="W718" s="832"/>
      <c r="X718" s="832"/>
      <c r="Y718" s="832"/>
      <c r="Z718" s="832"/>
      <c r="AA718" s="832"/>
      <c r="AB718" s="832"/>
      <c r="AC718" s="832"/>
      <c r="AD718" s="844"/>
      <c r="AE718" s="843"/>
      <c r="AF718" s="843"/>
      <c r="AG718" s="844"/>
      <c r="AH718" s="844"/>
      <c r="AI718" s="843"/>
      <c r="AJ718" s="834"/>
      <c r="AK718" s="832"/>
      <c r="AL718" s="832"/>
      <c r="AM718" s="832"/>
      <c r="AN718" s="832"/>
      <c r="AO718" s="832"/>
      <c r="AP718" s="832"/>
      <c r="AQ718" s="832"/>
      <c r="AR718" s="832"/>
      <c r="AS718" s="832"/>
      <c r="AT718" s="832"/>
      <c r="AU718" s="832"/>
      <c r="AV718" s="832"/>
      <c r="AW718" s="832"/>
      <c r="AX718" s="832"/>
      <c r="AY718" s="832"/>
      <c r="AZ718" s="832"/>
      <c r="BA718" s="832"/>
      <c r="BB718" s="832"/>
      <c r="BC718" s="832"/>
      <c r="BD718" s="832"/>
      <c r="BE718" s="832"/>
      <c r="BF718" s="832"/>
      <c r="BG718" s="832"/>
    </row>
    <row r="719" ht="15.75" customHeight="1">
      <c r="A719" s="832"/>
      <c r="B719" s="833"/>
      <c r="C719" s="833"/>
      <c r="D719" s="834"/>
      <c r="E719" s="835"/>
      <c r="F719" s="836"/>
      <c r="G719" s="837"/>
      <c r="H719" s="838"/>
      <c r="I719" s="836"/>
      <c r="J719" s="839"/>
      <c r="K719" s="840"/>
      <c r="L719" s="841"/>
      <c r="M719" s="841"/>
      <c r="N719" s="842"/>
      <c r="O719" s="832"/>
      <c r="P719" s="843"/>
      <c r="Q719" s="832"/>
      <c r="R719" s="843"/>
      <c r="S719" s="843"/>
      <c r="T719" s="843"/>
      <c r="U719" s="832"/>
      <c r="V719" s="843"/>
      <c r="W719" s="832"/>
      <c r="X719" s="832"/>
      <c r="Y719" s="832"/>
      <c r="Z719" s="832"/>
      <c r="AA719" s="832"/>
      <c r="AB719" s="832"/>
      <c r="AC719" s="832"/>
      <c r="AD719" s="844"/>
      <c r="AE719" s="843"/>
      <c r="AF719" s="843"/>
      <c r="AG719" s="844"/>
      <c r="AH719" s="844"/>
      <c r="AI719" s="843"/>
      <c r="AJ719" s="834"/>
      <c r="AK719" s="832"/>
      <c r="AL719" s="832"/>
      <c r="AM719" s="832"/>
      <c r="AN719" s="832"/>
      <c r="AO719" s="832"/>
      <c r="AP719" s="832"/>
      <c r="AQ719" s="832"/>
      <c r="AR719" s="832"/>
      <c r="AS719" s="832"/>
      <c r="AT719" s="832"/>
      <c r="AU719" s="832"/>
      <c r="AV719" s="832"/>
      <c r="AW719" s="832"/>
      <c r="AX719" s="832"/>
      <c r="AY719" s="832"/>
      <c r="AZ719" s="832"/>
      <c r="BA719" s="832"/>
      <c r="BB719" s="832"/>
      <c r="BC719" s="832"/>
      <c r="BD719" s="832"/>
      <c r="BE719" s="832"/>
      <c r="BF719" s="832"/>
      <c r="BG719" s="832"/>
    </row>
    <row r="720" ht="15.75" customHeight="1">
      <c r="A720" s="832"/>
      <c r="B720" s="833"/>
      <c r="C720" s="833"/>
      <c r="D720" s="834"/>
      <c r="E720" s="835"/>
      <c r="F720" s="836"/>
      <c r="G720" s="837"/>
      <c r="H720" s="838"/>
      <c r="I720" s="836"/>
      <c r="J720" s="839"/>
      <c r="K720" s="840"/>
      <c r="L720" s="841"/>
      <c r="M720" s="841"/>
      <c r="N720" s="842"/>
      <c r="O720" s="832"/>
      <c r="P720" s="843"/>
      <c r="Q720" s="832"/>
      <c r="R720" s="843"/>
      <c r="S720" s="843"/>
      <c r="T720" s="843"/>
      <c r="U720" s="832"/>
      <c r="V720" s="843"/>
      <c r="W720" s="832"/>
      <c r="X720" s="832"/>
      <c r="Y720" s="832"/>
      <c r="Z720" s="832"/>
      <c r="AA720" s="832"/>
      <c r="AB720" s="832"/>
      <c r="AC720" s="832"/>
      <c r="AD720" s="844"/>
      <c r="AE720" s="843"/>
      <c r="AF720" s="843"/>
      <c r="AG720" s="844"/>
      <c r="AH720" s="844"/>
      <c r="AI720" s="843"/>
      <c r="AJ720" s="834"/>
      <c r="AK720" s="832"/>
      <c r="AL720" s="832"/>
      <c r="AM720" s="832"/>
      <c r="AN720" s="832"/>
      <c r="AO720" s="832"/>
      <c r="AP720" s="832"/>
      <c r="AQ720" s="832"/>
      <c r="AR720" s="832"/>
      <c r="AS720" s="832"/>
      <c r="AT720" s="832"/>
      <c r="AU720" s="832"/>
      <c r="AV720" s="832"/>
      <c r="AW720" s="832"/>
      <c r="AX720" s="832"/>
      <c r="AY720" s="832"/>
      <c r="AZ720" s="832"/>
      <c r="BA720" s="832"/>
      <c r="BB720" s="832"/>
      <c r="BC720" s="832"/>
      <c r="BD720" s="832"/>
      <c r="BE720" s="832"/>
      <c r="BF720" s="832"/>
      <c r="BG720" s="832"/>
    </row>
    <row r="721" ht="15.75" customHeight="1">
      <c r="A721" s="832"/>
      <c r="B721" s="833"/>
      <c r="C721" s="833"/>
      <c r="D721" s="834"/>
      <c r="E721" s="835"/>
      <c r="F721" s="836"/>
      <c r="G721" s="837"/>
      <c r="H721" s="838"/>
      <c r="I721" s="836"/>
      <c r="J721" s="839"/>
      <c r="K721" s="840"/>
      <c r="L721" s="841"/>
      <c r="M721" s="841"/>
      <c r="N721" s="842"/>
      <c r="O721" s="832"/>
      <c r="P721" s="843"/>
      <c r="Q721" s="832"/>
      <c r="R721" s="843"/>
      <c r="S721" s="843"/>
      <c r="T721" s="843"/>
      <c r="U721" s="832"/>
      <c r="V721" s="843"/>
      <c r="W721" s="832"/>
      <c r="X721" s="832"/>
      <c r="Y721" s="832"/>
      <c r="Z721" s="832"/>
      <c r="AA721" s="832"/>
      <c r="AB721" s="832"/>
      <c r="AC721" s="832"/>
      <c r="AD721" s="844"/>
      <c r="AE721" s="843"/>
      <c r="AF721" s="843"/>
      <c r="AG721" s="844"/>
      <c r="AH721" s="844"/>
      <c r="AI721" s="843"/>
      <c r="AJ721" s="834"/>
      <c r="AK721" s="832"/>
      <c r="AL721" s="832"/>
      <c r="AM721" s="832"/>
      <c r="AN721" s="832"/>
      <c r="AO721" s="832"/>
      <c r="AP721" s="832"/>
      <c r="AQ721" s="832"/>
      <c r="AR721" s="832"/>
      <c r="AS721" s="832"/>
      <c r="AT721" s="832"/>
      <c r="AU721" s="832"/>
      <c r="AV721" s="832"/>
      <c r="AW721" s="832"/>
      <c r="AX721" s="832"/>
      <c r="AY721" s="832"/>
      <c r="AZ721" s="832"/>
      <c r="BA721" s="832"/>
      <c r="BB721" s="832"/>
      <c r="BC721" s="832"/>
      <c r="BD721" s="832"/>
      <c r="BE721" s="832"/>
      <c r="BF721" s="832"/>
      <c r="BG721" s="832"/>
    </row>
    <row r="722" ht="15.75" customHeight="1">
      <c r="A722" s="832"/>
      <c r="B722" s="833"/>
      <c r="C722" s="833"/>
      <c r="D722" s="834"/>
      <c r="E722" s="835"/>
      <c r="F722" s="836"/>
      <c r="G722" s="837"/>
      <c r="H722" s="838"/>
      <c r="I722" s="836"/>
      <c r="J722" s="839"/>
      <c r="K722" s="840"/>
      <c r="L722" s="841"/>
      <c r="M722" s="841"/>
      <c r="N722" s="842"/>
      <c r="O722" s="832"/>
      <c r="P722" s="843"/>
      <c r="Q722" s="832"/>
      <c r="R722" s="843"/>
      <c r="S722" s="843"/>
      <c r="T722" s="843"/>
      <c r="U722" s="832"/>
      <c r="V722" s="843"/>
      <c r="W722" s="832"/>
      <c r="X722" s="832"/>
      <c r="Y722" s="832"/>
      <c r="Z722" s="832"/>
      <c r="AA722" s="832"/>
      <c r="AB722" s="832"/>
      <c r="AC722" s="832"/>
      <c r="AD722" s="844"/>
      <c r="AE722" s="843"/>
      <c r="AF722" s="843"/>
      <c r="AG722" s="844"/>
      <c r="AH722" s="844"/>
      <c r="AI722" s="843"/>
      <c r="AJ722" s="834"/>
      <c r="AK722" s="832"/>
      <c r="AL722" s="832"/>
      <c r="AM722" s="832"/>
      <c r="AN722" s="832"/>
      <c r="AO722" s="832"/>
      <c r="AP722" s="832"/>
      <c r="AQ722" s="832"/>
      <c r="AR722" s="832"/>
      <c r="AS722" s="832"/>
      <c r="AT722" s="832"/>
      <c r="AU722" s="832"/>
      <c r="AV722" s="832"/>
      <c r="AW722" s="832"/>
      <c r="AX722" s="832"/>
      <c r="AY722" s="832"/>
      <c r="AZ722" s="832"/>
      <c r="BA722" s="832"/>
      <c r="BB722" s="832"/>
      <c r="BC722" s="832"/>
      <c r="BD722" s="832"/>
      <c r="BE722" s="832"/>
      <c r="BF722" s="832"/>
      <c r="BG722" s="832"/>
    </row>
    <row r="723" ht="15.75" customHeight="1">
      <c r="A723" s="832"/>
      <c r="B723" s="833"/>
      <c r="C723" s="833"/>
      <c r="D723" s="834"/>
      <c r="E723" s="835"/>
      <c r="F723" s="836"/>
      <c r="G723" s="837"/>
      <c r="H723" s="838"/>
      <c r="I723" s="836"/>
      <c r="J723" s="839"/>
      <c r="K723" s="840"/>
      <c r="L723" s="841"/>
      <c r="M723" s="841"/>
      <c r="N723" s="842"/>
      <c r="O723" s="832"/>
      <c r="P723" s="843"/>
      <c r="Q723" s="832"/>
      <c r="R723" s="843"/>
      <c r="S723" s="843"/>
      <c r="T723" s="843"/>
      <c r="U723" s="832"/>
      <c r="V723" s="843"/>
      <c r="W723" s="832"/>
      <c r="X723" s="832"/>
      <c r="Y723" s="832"/>
      <c r="Z723" s="832"/>
      <c r="AA723" s="832"/>
      <c r="AB723" s="832"/>
      <c r="AC723" s="832"/>
      <c r="AD723" s="844"/>
      <c r="AE723" s="843"/>
      <c r="AF723" s="843"/>
      <c r="AG723" s="844"/>
      <c r="AH723" s="844"/>
      <c r="AI723" s="843"/>
      <c r="AJ723" s="834"/>
      <c r="AK723" s="832"/>
      <c r="AL723" s="832"/>
      <c r="AM723" s="832"/>
      <c r="AN723" s="832"/>
      <c r="AO723" s="832"/>
      <c r="AP723" s="832"/>
      <c r="AQ723" s="832"/>
      <c r="AR723" s="832"/>
      <c r="AS723" s="832"/>
      <c r="AT723" s="832"/>
      <c r="AU723" s="832"/>
      <c r="AV723" s="832"/>
      <c r="AW723" s="832"/>
      <c r="AX723" s="832"/>
      <c r="AY723" s="832"/>
      <c r="AZ723" s="832"/>
      <c r="BA723" s="832"/>
      <c r="BB723" s="832"/>
      <c r="BC723" s="832"/>
      <c r="BD723" s="832"/>
      <c r="BE723" s="832"/>
      <c r="BF723" s="832"/>
      <c r="BG723" s="832"/>
    </row>
    <row r="724" ht="15.75" customHeight="1">
      <c r="A724" s="832"/>
      <c r="B724" s="833"/>
      <c r="C724" s="833"/>
      <c r="D724" s="834"/>
      <c r="E724" s="835"/>
      <c r="F724" s="836"/>
      <c r="G724" s="837"/>
      <c r="H724" s="838"/>
      <c r="I724" s="836"/>
      <c r="J724" s="839"/>
      <c r="K724" s="840"/>
      <c r="L724" s="841"/>
      <c r="M724" s="841"/>
      <c r="N724" s="842"/>
      <c r="O724" s="832"/>
      <c r="P724" s="843"/>
      <c r="Q724" s="832"/>
      <c r="R724" s="843"/>
      <c r="S724" s="843"/>
      <c r="T724" s="843"/>
      <c r="U724" s="832"/>
      <c r="V724" s="843"/>
      <c r="W724" s="832"/>
      <c r="X724" s="832"/>
      <c r="Y724" s="832"/>
      <c r="Z724" s="832"/>
      <c r="AA724" s="832"/>
      <c r="AB724" s="832"/>
      <c r="AC724" s="832"/>
      <c r="AD724" s="844"/>
      <c r="AE724" s="843"/>
      <c r="AF724" s="843"/>
      <c r="AG724" s="844"/>
      <c r="AH724" s="844"/>
      <c r="AI724" s="843"/>
      <c r="AJ724" s="834"/>
      <c r="AK724" s="832"/>
      <c r="AL724" s="832"/>
      <c r="AM724" s="832"/>
      <c r="AN724" s="832"/>
      <c r="AO724" s="832"/>
      <c r="AP724" s="832"/>
      <c r="AQ724" s="832"/>
      <c r="AR724" s="832"/>
      <c r="AS724" s="832"/>
      <c r="AT724" s="832"/>
      <c r="AU724" s="832"/>
      <c r="AV724" s="832"/>
      <c r="AW724" s="832"/>
      <c r="AX724" s="832"/>
      <c r="AY724" s="832"/>
      <c r="AZ724" s="832"/>
      <c r="BA724" s="832"/>
      <c r="BB724" s="832"/>
      <c r="BC724" s="832"/>
      <c r="BD724" s="832"/>
      <c r="BE724" s="832"/>
      <c r="BF724" s="832"/>
      <c r="BG724" s="832"/>
    </row>
    <row r="725" ht="15.75" customHeight="1">
      <c r="A725" s="832"/>
      <c r="B725" s="833"/>
      <c r="C725" s="833"/>
      <c r="D725" s="834"/>
      <c r="E725" s="835"/>
      <c r="F725" s="836"/>
      <c r="G725" s="837"/>
      <c r="H725" s="838"/>
      <c r="I725" s="836"/>
      <c r="J725" s="839"/>
      <c r="K725" s="840"/>
      <c r="L725" s="841"/>
      <c r="M725" s="841"/>
      <c r="N725" s="842"/>
      <c r="O725" s="832"/>
      <c r="P725" s="843"/>
      <c r="Q725" s="832"/>
      <c r="R725" s="843"/>
      <c r="S725" s="843"/>
      <c r="T725" s="843"/>
      <c r="U725" s="832"/>
      <c r="V725" s="843"/>
      <c r="W725" s="832"/>
      <c r="X725" s="832"/>
      <c r="Y725" s="832"/>
      <c r="Z725" s="832"/>
      <c r="AA725" s="832"/>
      <c r="AB725" s="832"/>
      <c r="AC725" s="832"/>
      <c r="AD725" s="844"/>
      <c r="AE725" s="843"/>
      <c r="AF725" s="843"/>
      <c r="AG725" s="844"/>
      <c r="AH725" s="844"/>
      <c r="AI725" s="843"/>
      <c r="AJ725" s="834"/>
      <c r="AK725" s="832"/>
      <c r="AL725" s="832"/>
      <c r="AM725" s="832"/>
      <c r="AN725" s="832"/>
      <c r="AO725" s="832"/>
      <c r="AP725" s="832"/>
      <c r="AQ725" s="832"/>
      <c r="AR725" s="832"/>
      <c r="AS725" s="832"/>
      <c r="AT725" s="832"/>
      <c r="AU725" s="832"/>
      <c r="AV725" s="832"/>
      <c r="AW725" s="832"/>
      <c r="AX725" s="832"/>
      <c r="AY725" s="832"/>
      <c r="AZ725" s="832"/>
      <c r="BA725" s="832"/>
      <c r="BB725" s="832"/>
      <c r="BC725" s="832"/>
      <c r="BD725" s="832"/>
      <c r="BE725" s="832"/>
      <c r="BF725" s="832"/>
      <c r="BG725" s="832"/>
    </row>
    <row r="726" ht="15.75" customHeight="1">
      <c r="A726" s="832"/>
      <c r="B726" s="833"/>
      <c r="C726" s="833"/>
      <c r="D726" s="834"/>
      <c r="E726" s="835"/>
      <c r="F726" s="836"/>
      <c r="G726" s="837"/>
      <c r="H726" s="838"/>
      <c r="I726" s="836"/>
      <c r="J726" s="839"/>
      <c r="K726" s="840"/>
      <c r="L726" s="841"/>
      <c r="M726" s="841"/>
      <c r="N726" s="842"/>
      <c r="O726" s="832"/>
      <c r="P726" s="843"/>
      <c r="Q726" s="832"/>
      <c r="R726" s="843"/>
      <c r="S726" s="843"/>
      <c r="T726" s="843"/>
      <c r="U726" s="832"/>
      <c r="V726" s="843"/>
      <c r="W726" s="832"/>
      <c r="X726" s="832"/>
      <c r="Y726" s="832"/>
      <c r="Z726" s="832"/>
      <c r="AA726" s="832"/>
      <c r="AB726" s="832"/>
      <c r="AC726" s="832"/>
      <c r="AD726" s="844"/>
      <c r="AE726" s="843"/>
      <c r="AF726" s="843"/>
      <c r="AG726" s="844"/>
      <c r="AH726" s="844"/>
      <c r="AI726" s="843"/>
      <c r="AJ726" s="834"/>
      <c r="AK726" s="832"/>
      <c r="AL726" s="832"/>
      <c r="AM726" s="832"/>
      <c r="AN726" s="832"/>
      <c r="AO726" s="832"/>
      <c r="AP726" s="832"/>
      <c r="AQ726" s="832"/>
      <c r="AR726" s="832"/>
      <c r="AS726" s="832"/>
      <c r="AT726" s="832"/>
      <c r="AU726" s="832"/>
      <c r="AV726" s="832"/>
      <c r="AW726" s="832"/>
      <c r="AX726" s="832"/>
      <c r="AY726" s="832"/>
      <c r="AZ726" s="832"/>
      <c r="BA726" s="832"/>
      <c r="BB726" s="832"/>
      <c r="BC726" s="832"/>
      <c r="BD726" s="832"/>
      <c r="BE726" s="832"/>
      <c r="BF726" s="832"/>
      <c r="BG726" s="832"/>
    </row>
    <row r="727" ht="15.75" customHeight="1">
      <c r="A727" s="832"/>
      <c r="B727" s="833"/>
      <c r="C727" s="833"/>
      <c r="D727" s="834"/>
      <c r="E727" s="835"/>
      <c r="F727" s="836"/>
      <c r="G727" s="837"/>
      <c r="H727" s="838"/>
      <c r="I727" s="836"/>
      <c r="J727" s="839"/>
      <c r="K727" s="840"/>
      <c r="L727" s="841"/>
      <c r="M727" s="841"/>
      <c r="N727" s="842"/>
      <c r="O727" s="832"/>
      <c r="P727" s="843"/>
      <c r="Q727" s="832"/>
      <c r="R727" s="843"/>
      <c r="S727" s="843"/>
      <c r="T727" s="843"/>
      <c r="U727" s="832"/>
      <c r="V727" s="843"/>
      <c r="W727" s="832"/>
      <c r="X727" s="832"/>
      <c r="Y727" s="832"/>
      <c r="Z727" s="832"/>
      <c r="AA727" s="832"/>
      <c r="AB727" s="832"/>
      <c r="AC727" s="832"/>
      <c r="AD727" s="844"/>
      <c r="AE727" s="843"/>
      <c r="AF727" s="843"/>
      <c r="AG727" s="844"/>
      <c r="AH727" s="844"/>
      <c r="AI727" s="843"/>
      <c r="AJ727" s="834"/>
      <c r="AK727" s="832"/>
      <c r="AL727" s="832"/>
      <c r="AM727" s="832"/>
      <c r="AN727" s="832"/>
      <c r="AO727" s="832"/>
      <c r="AP727" s="832"/>
      <c r="AQ727" s="832"/>
      <c r="AR727" s="832"/>
      <c r="AS727" s="832"/>
      <c r="AT727" s="832"/>
      <c r="AU727" s="832"/>
      <c r="AV727" s="832"/>
      <c r="AW727" s="832"/>
      <c r="AX727" s="832"/>
      <c r="AY727" s="832"/>
      <c r="AZ727" s="832"/>
      <c r="BA727" s="832"/>
      <c r="BB727" s="832"/>
      <c r="BC727" s="832"/>
      <c r="BD727" s="832"/>
      <c r="BE727" s="832"/>
      <c r="BF727" s="832"/>
      <c r="BG727" s="832"/>
    </row>
    <row r="728" ht="15.75" customHeight="1">
      <c r="A728" s="832"/>
      <c r="B728" s="833"/>
      <c r="C728" s="833"/>
      <c r="D728" s="834"/>
      <c r="E728" s="835"/>
      <c r="F728" s="836"/>
      <c r="G728" s="837"/>
      <c r="H728" s="838"/>
      <c r="I728" s="836"/>
      <c r="J728" s="839"/>
      <c r="K728" s="840"/>
      <c r="L728" s="841"/>
      <c r="M728" s="841"/>
      <c r="N728" s="842"/>
      <c r="O728" s="832"/>
      <c r="P728" s="843"/>
      <c r="Q728" s="832"/>
      <c r="R728" s="843"/>
      <c r="S728" s="843"/>
      <c r="T728" s="843"/>
      <c r="U728" s="832"/>
      <c r="V728" s="843"/>
      <c r="W728" s="832"/>
      <c r="X728" s="832"/>
      <c r="Y728" s="832"/>
      <c r="Z728" s="832"/>
      <c r="AA728" s="832"/>
      <c r="AB728" s="832"/>
      <c r="AC728" s="832"/>
      <c r="AD728" s="844"/>
      <c r="AE728" s="843"/>
      <c r="AF728" s="843"/>
      <c r="AG728" s="844"/>
      <c r="AH728" s="844"/>
      <c r="AI728" s="843"/>
      <c r="AJ728" s="834"/>
      <c r="AK728" s="832"/>
      <c r="AL728" s="832"/>
      <c r="AM728" s="832"/>
      <c r="AN728" s="832"/>
      <c r="AO728" s="832"/>
      <c r="AP728" s="832"/>
      <c r="AQ728" s="832"/>
      <c r="AR728" s="832"/>
      <c r="AS728" s="832"/>
      <c r="AT728" s="832"/>
      <c r="AU728" s="832"/>
      <c r="AV728" s="832"/>
      <c r="AW728" s="832"/>
      <c r="AX728" s="832"/>
      <c r="AY728" s="832"/>
      <c r="AZ728" s="832"/>
      <c r="BA728" s="832"/>
      <c r="BB728" s="832"/>
      <c r="BC728" s="832"/>
      <c r="BD728" s="832"/>
      <c r="BE728" s="832"/>
      <c r="BF728" s="832"/>
      <c r="BG728" s="832"/>
    </row>
    <row r="729" ht="15.75" customHeight="1">
      <c r="A729" s="832"/>
      <c r="B729" s="833"/>
      <c r="C729" s="833"/>
      <c r="D729" s="834"/>
      <c r="E729" s="835"/>
      <c r="F729" s="836"/>
      <c r="G729" s="837"/>
      <c r="H729" s="838"/>
      <c r="I729" s="836"/>
      <c r="J729" s="839"/>
      <c r="K729" s="840"/>
      <c r="L729" s="841"/>
      <c r="M729" s="841"/>
      <c r="N729" s="842"/>
      <c r="O729" s="832"/>
      <c r="P729" s="843"/>
      <c r="Q729" s="832"/>
      <c r="R729" s="843"/>
      <c r="S729" s="843"/>
      <c r="T729" s="843"/>
      <c r="U729" s="832"/>
      <c r="V729" s="843"/>
      <c r="W729" s="832"/>
      <c r="X729" s="832"/>
      <c r="Y729" s="832"/>
      <c r="Z729" s="832"/>
      <c r="AA729" s="832"/>
      <c r="AB729" s="832"/>
      <c r="AC729" s="832"/>
      <c r="AD729" s="844"/>
      <c r="AE729" s="843"/>
      <c r="AF729" s="843"/>
      <c r="AG729" s="844"/>
      <c r="AH729" s="844"/>
      <c r="AI729" s="843"/>
      <c r="AJ729" s="834"/>
      <c r="AK729" s="832"/>
      <c r="AL729" s="832"/>
      <c r="AM729" s="832"/>
      <c r="AN729" s="832"/>
      <c r="AO729" s="832"/>
      <c r="AP729" s="832"/>
      <c r="AQ729" s="832"/>
      <c r="AR729" s="832"/>
      <c r="AS729" s="832"/>
      <c r="AT729" s="832"/>
      <c r="AU729" s="832"/>
      <c r="AV729" s="832"/>
      <c r="AW729" s="832"/>
      <c r="AX729" s="832"/>
      <c r="AY729" s="832"/>
      <c r="AZ729" s="832"/>
      <c r="BA729" s="832"/>
      <c r="BB729" s="832"/>
      <c r="BC729" s="832"/>
      <c r="BD729" s="832"/>
      <c r="BE729" s="832"/>
      <c r="BF729" s="832"/>
      <c r="BG729" s="832"/>
    </row>
    <row r="730" ht="15.75" customHeight="1">
      <c r="A730" s="832"/>
      <c r="B730" s="833"/>
      <c r="C730" s="833"/>
      <c r="D730" s="834"/>
      <c r="E730" s="835"/>
      <c r="F730" s="836"/>
      <c r="G730" s="837"/>
      <c r="H730" s="838"/>
      <c r="I730" s="836"/>
      <c r="J730" s="839"/>
      <c r="K730" s="840"/>
      <c r="L730" s="841"/>
      <c r="M730" s="841"/>
      <c r="N730" s="842"/>
      <c r="O730" s="832"/>
      <c r="P730" s="843"/>
      <c r="Q730" s="832"/>
      <c r="R730" s="843"/>
      <c r="S730" s="843"/>
      <c r="T730" s="843"/>
      <c r="U730" s="832"/>
      <c r="V730" s="843"/>
      <c r="W730" s="832"/>
      <c r="X730" s="832"/>
      <c r="Y730" s="832"/>
      <c r="Z730" s="832"/>
      <c r="AA730" s="832"/>
      <c r="AB730" s="832"/>
      <c r="AC730" s="832"/>
      <c r="AD730" s="844"/>
      <c r="AE730" s="843"/>
      <c r="AF730" s="843"/>
      <c r="AG730" s="844"/>
      <c r="AH730" s="844"/>
      <c r="AI730" s="843"/>
      <c r="AJ730" s="834"/>
      <c r="AK730" s="832"/>
      <c r="AL730" s="832"/>
      <c r="AM730" s="832"/>
      <c r="AN730" s="832"/>
      <c r="AO730" s="832"/>
      <c r="AP730" s="832"/>
      <c r="AQ730" s="832"/>
      <c r="AR730" s="832"/>
      <c r="AS730" s="832"/>
      <c r="AT730" s="832"/>
      <c r="AU730" s="832"/>
      <c r="AV730" s="832"/>
      <c r="AW730" s="832"/>
      <c r="AX730" s="832"/>
      <c r="AY730" s="832"/>
      <c r="AZ730" s="832"/>
      <c r="BA730" s="832"/>
      <c r="BB730" s="832"/>
      <c r="BC730" s="832"/>
      <c r="BD730" s="832"/>
      <c r="BE730" s="832"/>
      <c r="BF730" s="832"/>
      <c r="BG730" s="832"/>
    </row>
    <row r="731" ht="15.75" customHeight="1">
      <c r="A731" s="832"/>
      <c r="B731" s="833"/>
      <c r="C731" s="833"/>
      <c r="D731" s="834"/>
      <c r="E731" s="835"/>
      <c r="F731" s="836"/>
      <c r="G731" s="837"/>
      <c r="H731" s="838"/>
      <c r="I731" s="836"/>
      <c r="J731" s="839"/>
      <c r="K731" s="840"/>
      <c r="L731" s="841"/>
      <c r="M731" s="841"/>
      <c r="N731" s="842"/>
      <c r="O731" s="832"/>
      <c r="P731" s="843"/>
      <c r="Q731" s="832"/>
      <c r="R731" s="843"/>
      <c r="S731" s="843"/>
      <c r="T731" s="843"/>
      <c r="U731" s="832"/>
      <c r="V731" s="843"/>
      <c r="W731" s="832"/>
      <c r="X731" s="832"/>
      <c r="Y731" s="832"/>
      <c r="Z731" s="832"/>
      <c r="AA731" s="832"/>
      <c r="AB731" s="832"/>
      <c r="AC731" s="832"/>
      <c r="AD731" s="844"/>
      <c r="AE731" s="843"/>
      <c r="AF731" s="843"/>
      <c r="AG731" s="844"/>
      <c r="AH731" s="844"/>
      <c r="AI731" s="843"/>
      <c r="AJ731" s="834"/>
      <c r="AK731" s="832"/>
      <c r="AL731" s="832"/>
      <c r="AM731" s="832"/>
      <c r="AN731" s="832"/>
      <c r="AO731" s="832"/>
      <c r="AP731" s="832"/>
      <c r="AQ731" s="832"/>
      <c r="AR731" s="832"/>
      <c r="AS731" s="832"/>
      <c r="AT731" s="832"/>
      <c r="AU731" s="832"/>
      <c r="AV731" s="832"/>
      <c r="AW731" s="832"/>
      <c r="AX731" s="832"/>
      <c r="AY731" s="832"/>
      <c r="AZ731" s="832"/>
      <c r="BA731" s="832"/>
      <c r="BB731" s="832"/>
      <c r="BC731" s="832"/>
      <c r="BD731" s="832"/>
      <c r="BE731" s="832"/>
      <c r="BF731" s="832"/>
      <c r="BG731" s="832"/>
    </row>
    <row r="732" ht="15.75" customHeight="1">
      <c r="A732" s="832"/>
      <c r="B732" s="833"/>
      <c r="C732" s="833"/>
      <c r="D732" s="834"/>
      <c r="E732" s="835"/>
      <c r="F732" s="836"/>
      <c r="G732" s="837"/>
      <c r="H732" s="838"/>
      <c r="I732" s="836"/>
      <c r="J732" s="839"/>
      <c r="K732" s="840"/>
      <c r="L732" s="841"/>
      <c r="M732" s="841"/>
      <c r="N732" s="842"/>
      <c r="O732" s="832"/>
      <c r="P732" s="843"/>
      <c r="Q732" s="832"/>
      <c r="R732" s="843"/>
      <c r="S732" s="843"/>
      <c r="T732" s="843"/>
      <c r="U732" s="832"/>
      <c r="V732" s="843"/>
      <c r="W732" s="832"/>
      <c r="X732" s="832"/>
      <c r="Y732" s="832"/>
      <c r="Z732" s="832"/>
      <c r="AA732" s="832"/>
      <c r="AB732" s="832"/>
      <c r="AC732" s="832"/>
      <c r="AD732" s="844"/>
      <c r="AE732" s="843"/>
      <c r="AF732" s="843"/>
      <c r="AG732" s="844"/>
      <c r="AH732" s="844"/>
      <c r="AI732" s="843"/>
      <c r="AJ732" s="834"/>
      <c r="AK732" s="832"/>
      <c r="AL732" s="832"/>
      <c r="AM732" s="832"/>
      <c r="AN732" s="832"/>
      <c r="AO732" s="832"/>
      <c r="AP732" s="832"/>
      <c r="AQ732" s="832"/>
      <c r="AR732" s="832"/>
      <c r="AS732" s="832"/>
      <c r="AT732" s="832"/>
      <c r="AU732" s="832"/>
      <c r="AV732" s="832"/>
      <c r="AW732" s="832"/>
      <c r="AX732" s="832"/>
      <c r="AY732" s="832"/>
      <c r="AZ732" s="832"/>
      <c r="BA732" s="832"/>
      <c r="BB732" s="832"/>
      <c r="BC732" s="832"/>
      <c r="BD732" s="832"/>
      <c r="BE732" s="832"/>
      <c r="BF732" s="832"/>
      <c r="BG732" s="832"/>
    </row>
    <row r="733" ht="15.75" customHeight="1">
      <c r="A733" s="832"/>
      <c r="B733" s="833"/>
      <c r="C733" s="833"/>
      <c r="D733" s="834"/>
      <c r="E733" s="835"/>
      <c r="F733" s="836"/>
      <c r="G733" s="837"/>
      <c r="H733" s="838"/>
      <c r="I733" s="836"/>
      <c r="J733" s="839"/>
      <c r="K733" s="840"/>
      <c r="L733" s="841"/>
      <c r="M733" s="841"/>
      <c r="N733" s="842"/>
      <c r="O733" s="832"/>
      <c r="P733" s="843"/>
      <c r="Q733" s="832"/>
      <c r="R733" s="843"/>
      <c r="S733" s="843"/>
      <c r="T733" s="843"/>
      <c r="U733" s="832"/>
      <c r="V733" s="843"/>
      <c r="W733" s="832"/>
      <c r="X733" s="832"/>
      <c r="Y733" s="832"/>
      <c r="Z733" s="832"/>
      <c r="AA733" s="832"/>
      <c r="AB733" s="832"/>
      <c r="AC733" s="832"/>
      <c r="AD733" s="844"/>
      <c r="AE733" s="843"/>
      <c r="AF733" s="843"/>
      <c r="AG733" s="844"/>
      <c r="AH733" s="844"/>
      <c r="AI733" s="843"/>
      <c r="AJ733" s="834"/>
      <c r="AK733" s="832"/>
      <c r="AL733" s="832"/>
      <c r="AM733" s="832"/>
      <c r="AN733" s="832"/>
      <c r="AO733" s="832"/>
      <c r="AP733" s="832"/>
      <c r="AQ733" s="832"/>
      <c r="AR733" s="832"/>
      <c r="AS733" s="832"/>
      <c r="AT733" s="832"/>
      <c r="AU733" s="832"/>
      <c r="AV733" s="832"/>
      <c r="AW733" s="832"/>
      <c r="AX733" s="832"/>
      <c r="AY733" s="832"/>
      <c r="AZ733" s="832"/>
      <c r="BA733" s="832"/>
      <c r="BB733" s="832"/>
      <c r="BC733" s="832"/>
      <c r="BD733" s="832"/>
      <c r="BE733" s="832"/>
      <c r="BF733" s="832"/>
      <c r="BG733" s="832"/>
    </row>
    <row r="734" ht="15.75" customHeight="1">
      <c r="A734" s="832"/>
      <c r="B734" s="833"/>
      <c r="C734" s="833"/>
      <c r="D734" s="834"/>
      <c r="E734" s="835"/>
      <c r="F734" s="836"/>
      <c r="G734" s="837"/>
      <c r="H734" s="838"/>
      <c r="I734" s="836"/>
      <c r="J734" s="839"/>
      <c r="K734" s="840"/>
      <c r="L734" s="841"/>
      <c r="M734" s="841"/>
      <c r="N734" s="842"/>
      <c r="O734" s="832"/>
      <c r="P734" s="843"/>
      <c r="Q734" s="832"/>
      <c r="R734" s="843"/>
      <c r="S734" s="843"/>
      <c r="T734" s="843"/>
      <c r="U734" s="832"/>
      <c r="V734" s="843"/>
      <c r="W734" s="832"/>
      <c r="X734" s="832"/>
      <c r="Y734" s="832"/>
      <c r="Z734" s="832"/>
      <c r="AA734" s="832"/>
      <c r="AB734" s="832"/>
      <c r="AC734" s="832"/>
      <c r="AD734" s="844"/>
      <c r="AE734" s="843"/>
      <c r="AF734" s="843"/>
      <c r="AG734" s="844"/>
      <c r="AH734" s="844"/>
      <c r="AI734" s="843"/>
      <c r="AJ734" s="834"/>
      <c r="AK734" s="832"/>
      <c r="AL734" s="832"/>
      <c r="AM734" s="832"/>
      <c r="AN734" s="832"/>
      <c r="AO734" s="832"/>
      <c r="AP734" s="832"/>
      <c r="AQ734" s="832"/>
      <c r="AR734" s="832"/>
      <c r="AS734" s="832"/>
      <c r="AT734" s="832"/>
      <c r="AU734" s="832"/>
      <c r="AV734" s="832"/>
      <c r="AW734" s="832"/>
      <c r="AX734" s="832"/>
      <c r="AY734" s="832"/>
      <c r="AZ734" s="832"/>
      <c r="BA734" s="832"/>
      <c r="BB734" s="832"/>
      <c r="BC734" s="832"/>
      <c r="BD734" s="832"/>
      <c r="BE734" s="832"/>
      <c r="BF734" s="832"/>
      <c r="BG734" s="832"/>
    </row>
    <row r="735" ht="15.75" customHeight="1">
      <c r="A735" s="832"/>
      <c r="B735" s="833"/>
      <c r="C735" s="833"/>
      <c r="D735" s="834"/>
      <c r="E735" s="835"/>
      <c r="F735" s="836"/>
      <c r="G735" s="837"/>
      <c r="H735" s="838"/>
      <c r="I735" s="836"/>
      <c r="J735" s="839"/>
      <c r="K735" s="840"/>
      <c r="L735" s="841"/>
      <c r="M735" s="841"/>
      <c r="N735" s="842"/>
      <c r="O735" s="832"/>
      <c r="P735" s="843"/>
      <c r="Q735" s="832"/>
      <c r="R735" s="843"/>
      <c r="S735" s="843"/>
      <c r="T735" s="843"/>
      <c r="U735" s="832"/>
      <c r="V735" s="843"/>
      <c r="W735" s="832"/>
      <c r="X735" s="832"/>
      <c r="Y735" s="832"/>
      <c r="Z735" s="832"/>
      <c r="AA735" s="832"/>
      <c r="AB735" s="832"/>
      <c r="AC735" s="832"/>
      <c r="AD735" s="844"/>
      <c r="AE735" s="843"/>
      <c r="AF735" s="843"/>
      <c r="AG735" s="844"/>
      <c r="AH735" s="844"/>
      <c r="AI735" s="843"/>
      <c r="AJ735" s="834"/>
      <c r="AK735" s="832"/>
      <c r="AL735" s="832"/>
      <c r="AM735" s="832"/>
      <c r="AN735" s="832"/>
      <c r="AO735" s="832"/>
      <c r="AP735" s="832"/>
      <c r="AQ735" s="832"/>
      <c r="AR735" s="832"/>
      <c r="AS735" s="832"/>
      <c r="AT735" s="832"/>
      <c r="AU735" s="832"/>
      <c r="AV735" s="832"/>
      <c r="AW735" s="832"/>
      <c r="AX735" s="832"/>
      <c r="AY735" s="832"/>
      <c r="AZ735" s="832"/>
      <c r="BA735" s="832"/>
      <c r="BB735" s="832"/>
      <c r="BC735" s="832"/>
      <c r="BD735" s="832"/>
      <c r="BE735" s="832"/>
      <c r="BF735" s="832"/>
      <c r="BG735" s="832"/>
    </row>
    <row r="736" ht="15.75" customHeight="1">
      <c r="A736" s="832"/>
      <c r="B736" s="833"/>
      <c r="C736" s="833"/>
      <c r="D736" s="834"/>
      <c r="E736" s="835"/>
      <c r="F736" s="836"/>
      <c r="G736" s="837"/>
      <c r="H736" s="838"/>
      <c r="I736" s="836"/>
      <c r="J736" s="839"/>
      <c r="K736" s="840"/>
      <c r="L736" s="841"/>
      <c r="M736" s="841"/>
      <c r="N736" s="842"/>
      <c r="O736" s="832"/>
      <c r="P736" s="843"/>
      <c r="Q736" s="832"/>
      <c r="R736" s="843"/>
      <c r="S736" s="843"/>
      <c r="T736" s="843"/>
      <c r="U736" s="832"/>
      <c r="V736" s="843"/>
      <c r="W736" s="832"/>
      <c r="X736" s="832"/>
      <c r="Y736" s="832"/>
      <c r="Z736" s="832"/>
      <c r="AA736" s="832"/>
      <c r="AB736" s="832"/>
      <c r="AC736" s="832"/>
      <c r="AD736" s="844"/>
      <c r="AE736" s="843"/>
      <c r="AF736" s="843"/>
      <c r="AG736" s="844"/>
      <c r="AH736" s="844"/>
      <c r="AI736" s="843"/>
      <c r="AJ736" s="834"/>
      <c r="AK736" s="832"/>
      <c r="AL736" s="832"/>
      <c r="AM736" s="832"/>
      <c r="AN736" s="832"/>
      <c r="AO736" s="832"/>
      <c r="AP736" s="832"/>
      <c r="AQ736" s="832"/>
      <c r="AR736" s="832"/>
      <c r="AS736" s="832"/>
      <c r="AT736" s="832"/>
      <c r="AU736" s="832"/>
      <c r="AV736" s="832"/>
      <c r="AW736" s="832"/>
      <c r="AX736" s="832"/>
      <c r="AY736" s="832"/>
      <c r="AZ736" s="832"/>
      <c r="BA736" s="832"/>
      <c r="BB736" s="832"/>
      <c r="BC736" s="832"/>
      <c r="BD736" s="832"/>
      <c r="BE736" s="832"/>
      <c r="BF736" s="832"/>
      <c r="BG736" s="832"/>
    </row>
    <row r="737" ht="15.75" customHeight="1">
      <c r="A737" s="832"/>
      <c r="B737" s="833"/>
      <c r="C737" s="833"/>
      <c r="D737" s="834"/>
      <c r="E737" s="835"/>
      <c r="F737" s="836"/>
      <c r="G737" s="837"/>
      <c r="H737" s="838"/>
      <c r="I737" s="836"/>
      <c r="J737" s="839"/>
      <c r="K737" s="840"/>
      <c r="L737" s="841"/>
      <c r="M737" s="841"/>
      <c r="N737" s="842"/>
      <c r="O737" s="832"/>
      <c r="P737" s="843"/>
      <c r="Q737" s="832"/>
      <c r="R737" s="843"/>
      <c r="S737" s="843"/>
      <c r="T737" s="843"/>
      <c r="U737" s="832"/>
      <c r="V737" s="843"/>
      <c r="W737" s="832"/>
      <c r="X737" s="832"/>
      <c r="Y737" s="832"/>
      <c r="Z737" s="832"/>
      <c r="AA737" s="832"/>
      <c r="AB737" s="832"/>
      <c r="AC737" s="832"/>
      <c r="AD737" s="844"/>
      <c r="AE737" s="843"/>
      <c r="AF737" s="843"/>
      <c r="AG737" s="844"/>
      <c r="AH737" s="844"/>
      <c r="AI737" s="843"/>
      <c r="AJ737" s="834"/>
      <c r="AK737" s="832"/>
      <c r="AL737" s="832"/>
      <c r="AM737" s="832"/>
      <c r="AN737" s="832"/>
      <c r="AO737" s="832"/>
      <c r="AP737" s="832"/>
      <c r="AQ737" s="832"/>
      <c r="AR737" s="832"/>
      <c r="AS737" s="832"/>
      <c r="AT737" s="832"/>
      <c r="AU737" s="832"/>
      <c r="AV737" s="832"/>
      <c r="AW737" s="832"/>
      <c r="AX737" s="832"/>
      <c r="AY737" s="832"/>
      <c r="AZ737" s="832"/>
      <c r="BA737" s="832"/>
      <c r="BB737" s="832"/>
      <c r="BC737" s="832"/>
      <c r="BD737" s="832"/>
      <c r="BE737" s="832"/>
      <c r="BF737" s="832"/>
      <c r="BG737" s="832"/>
    </row>
    <row r="738" ht="15.75" customHeight="1">
      <c r="A738" s="832"/>
      <c r="B738" s="833"/>
      <c r="C738" s="833"/>
      <c r="D738" s="834"/>
      <c r="E738" s="835"/>
      <c r="F738" s="836"/>
      <c r="G738" s="837"/>
      <c r="H738" s="838"/>
      <c r="I738" s="836"/>
      <c r="J738" s="839"/>
      <c r="K738" s="840"/>
      <c r="L738" s="841"/>
      <c r="M738" s="841"/>
      <c r="N738" s="842"/>
      <c r="O738" s="832"/>
      <c r="P738" s="843"/>
      <c r="Q738" s="832"/>
      <c r="R738" s="843"/>
      <c r="S738" s="843"/>
      <c r="T738" s="843"/>
      <c r="U738" s="832"/>
      <c r="V738" s="843"/>
      <c r="W738" s="832"/>
      <c r="X738" s="832"/>
      <c r="Y738" s="832"/>
      <c r="Z738" s="832"/>
      <c r="AA738" s="832"/>
      <c r="AB738" s="832"/>
      <c r="AC738" s="832"/>
      <c r="AD738" s="844"/>
      <c r="AE738" s="843"/>
      <c r="AF738" s="843"/>
      <c r="AG738" s="844"/>
      <c r="AH738" s="844"/>
      <c r="AI738" s="843"/>
      <c r="AJ738" s="834"/>
      <c r="AK738" s="832"/>
      <c r="AL738" s="832"/>
      <c r="AM738" s="832"/>
      <c r="AN738" s="832"/>
      <c r="AO738" s="832"/>
      <c r="AP738" s="832"/>
      <c r="AQ738" s="832"/>
      <c r="AR738" s="832"/>
      <c r="AS738" s="832"/>
      <c r="AT738" s="832"/>
      <c r="AU738" s="832"/>
      <c r="AV738" s="832"/>
      <c r="AW738" s="832"/>
      <c r="AX738" s="832"/>
      <c r="AY738" s="832"/>
      <c r="AZ738" s="832"/>
      <c r="BA738" s="832"/>
      <c r="BB738" s="832"/>
      <c r="BC738" s="832"/>
      <c r="BD738" s="832"/>
      <c r="BE738" s="832"/>
      <c r="BF738" s="832"/>
      <c r="BG738" s="832"/>
    </row>
    <row r="739" ht="15.75" customHeight="1">
      <c r="A739" s="832"/>
      <c r="B739" s="833"/>
      <c r="C739" s="833"/>
      <c r="D739" s="834"/>
      <c r="E739" s="835"/>
      <c r="F739" s="836"/>
      <c r="G739" s="837"/>
      <c r="H739" s="838"/>
      <c r="I739" s="836"/>
      <c r="J739" s="839"/>
      <c r="K739" s="840"/>
      <c r="L739" s="841"/>
      <c r="M739" s="841"/>
      <c r="N739" s="842"/>
      <c r="O739" s="832"/>
      <c r="P739" s="843"/>
      <c r="Q739" s="832"/>
      <c r="R739" s="843"/>
      <c r="S739" s="843"/>
      <c r="T739" s="843"/>
      <c r="U739" s="832"/>
      <c r="V739" s="843"/>
      <c r="W739" s="832"/>
      <c r="X739" s="832"/>
      <c r="Y739" s="832"/>
      <c r="Z739" s="832"/>
      <c r="AA739" s="832"/>
      <c r="AB739" s="832"/>
      <c r="AC739" s="832"/>
      <c r="AD739" s="844"/>
      <c r="AE739" s="843"/>
      <c r="AF739" s="843"/>
      <c r="AG739" s="844"/>
      <c r="AH739" s="844"/>
      <c r="AI739" s="843"/>
      <c r="AJ739" s="834"/>
      <c r="AK739" s="832"/>
      <c r="AL739" s="832"/>
      <c r="AM739" s="832"/>
      <c r="AN739" s="832"/>
      <c r="AO739" s="832"/>
      <c r="AP739" s="832"/>
      <c r="AQ739" s="832"/>
      <c r="AR739" s="832"/>
      <c r="AS739" s="832"/>
      <c r="AT739" s="832"/>
      <c r="AU739" s="832"/>
      <c r="AV739" s="832"/>
      <c r="AW739" s="832"/>
      <c r="AX739" s="832"/>
      <c r="AY739" s="832"/>
      <c r="AZ739" s="832"/>
      <c r="BA739" s="832"/>
      <c r="BB739" s="832"/>
      <c r="BC739" s="832"/>
      <c r="BD739" s="832"/>
      <c r="BE739" s="832"/>
      <c r="BF739" s="832"/>
      <c r="BG739" s="832"/>
    </row>
    <row r="740" ht="15.75" customHeight="1">
      <c r="A740" s="832"/>
      <c r="B740" s="833"/>
      <c r="C740" s="833"/>
      <c r="D740" s="834"/>
      <c r="E740" s="835"/>
      <c r="F740" s="836"/>
      <c r="G740" s="837"/>
      <c r="H740" s="838"/>
      <c r="I740" s="836"/>
      <c r="J740" s="839"/>
      <c r="K740" s="840"/>
      <c r="L740" s="841"/>
      <c r="M740" s="841"/>
      <c r="N740" s="842"/>
      <c r="O740" s="832"/>
      <c r="P740" s="843"/>
      <c r="Q740" s="832"/>
      <c r="R740" s="843"/>
      <c r="S740" s="843"/>
      <c r="T740" s="843"/>
      <c r="U740" s="832"/>
      <c r="V740" s="843"/>
      <c r="W740" s="832"/>
      <c r="X740" s="832"/>
      <c r="Y740" s="832"/>
      <c r="Z740" s="832"/>
      <c r="AA740" s="832"/>
      <c r="AB740" s="832"/>
      <c r="AC740" s="832"/>
      <c r="AD740" s="844"/>
      <c r="AE740" s="843"/>
      <c r="AF740" s="843"/>
      <c r="AG740" s="844"/>
      <c r="AH740" s="844"/>
      <c r="AI740" s="843"/>
      <c r="AJ740" s="834"/>
      <c r="AK740" s="832"/>
      <c r="AL740" s="832"/>
      <c r="AM740" s="832"/>
      <c r="AN740" s="832"/>
      <c r="AO740" s="832"/>
      <c r="AP740" s="832"/>
      <c r="AQ740" s="832"/>
      <c r="AR740" s="832"/>
      <c r="AS740" s="832"/>
      <c r="AT740" s="832"/>
      <c r="AU740" s="832"/>
      <c r="AV740" s="832"/>
      <c r="AW740" s="832"/>
      <c r="AX740" s="832"/>
      <c r="AY740" s="832"/>
      <c r="AZ740" s="832"/>
      <c r="BA740" s="832"/>
      <c r="BB740" s="832"/>
      <c r="BC740" s="832"/>
      <c r="BD740" s="832"/>
      <c r="BE740" s="832"/>
      <c r="BF740" s="832"/>
      <c r="BG740" s="832"/>
    </row>
    <row r="741" ht="15.75" customHeight="1">
      <c r="A741" s="832"/>
      <c r="B741" s="833"/>
      <c r="C741" s="833"/>
      <c r="D741" s="834"/>
      <c r="E741" s="835"/>
      <c r="F741" s="836"/>
      <c r="G741" s="837"/>
      <c r="H741" s="838"/>
      <c r="I741" s="836"/>
      <c r="J741" s="839"/>
      <c r="K741" s="840"/>
      <c r="L741" s="841"/>
      <c r="M741" s="841"/>
      <c r="N741" s="842"/>
      <c r="O741" s="832"/>
      <c r="P741" s="843"/>
      <c r="Q741" s="832"/>
      <c r="R741" s="843"/>
      <c r="S741" s="843"/>
      <c r="T741" s="843"/>
      <c r="U741" s="832"/>
      <c r="V741" s="843"/>
      <c r="W741" s="832"/>
      <c r="X741" s="832"/>
      <c r="Y741" s="832"/>
      <c r="Z741" s="832"/>
      <c r="AA741" s="832"/>
      <c r="AB741" s="832"/>
      <c r="AC741" s="832"/>
      <c r="AD741" s="844"/>
      <c r="AE741" s="843"/>
      <c r="AF741" s="843"/>
      <c r="AG741" s="844"/>
      <c r="AH741" s="844"/>
      <c r="AI741" s="843"/>
      <c r="AJ741" s="834"/>
      <c r="AK741" s="832"/>
      <c r="AL741" s="832"/>
      <c r="AM741" s="832"/>
      <c r="AN741" s="832"/>
      <c r="AO741" s="832"/>
      <c r="AP741" s="832"/>
      <c r="AQ741" s="832"/>
      <c r="AR741" s="832"/>
      <c r="AS741" s="832"/>
      <c r="AT741" s="832"/>
      <c r="AU741" s="832"/>
      <c r="AV741" s="832"/>
      <c r="AW741" s="832"/>
      <c r="AX741" s="832"/>
      <c r="AY741" s="832"/>
      <c r="AZ741" s="832"/>
      <c r="BA741" s="832"/>
      <c r="BB741" s="832"/>
      <c r="BC741" s="832"/>
      <c r="BD741" s="832"/>
      <c r="BE741" s="832"/>
      <c r="BF741" s="832"/>
      <c r="BG741" s="832"/>
    </row>
    <row r="742" ht="15.75" customHeight="1">
      <c r="A742" s="832"/>
      <c r="B742" s="833"/>
      <c r="C742" s="833"/>
      <c r="D742" s="834"/>
      <c r="E742" s="835"/>
      <c r="F742" s="836"/>
      <c r="G742" s="837"/>
      <c r="H742" s="838"/>
      <c r="I742" s="836"/>
      <c r="J742" s="839"/>
      <c r="K742" s="840"/>
      <c r="L742" s="841"/>
      <c r="M742" s="841"/>
      <c r="N742" s="842"/>
      <c r="O742" s="832"/>
      <c r="P742" s="843"/>
      <c r="Q742" s="832"/>
      <c r="R742" s="843"/>
      <c r="S742" s="843"/>
      <c r="T742" s="843"/>
      <c r="U742" s="832"/>
      <c r="V742" s="843"/>
      <c r="W742" s="832"/>
      <c r="X742" s="832"/>
      <c r="Y742" s="832"/>
      <c r="Z742" s="832"/>
      <c r="AA742" s="832"/>
      <c r="AB742" s="832"/>
      <c r="AC742" s="832"/>
      <c r="AD742" s="844"/>
      <c r="AE742" s="843"/>
      <c r="AF742" s="843"/>
      <c r="AG742" s="844"/>
      <c r="AH742" s="844"/>
      <c r="AI742" s="843"/>
      <c r="AJ742" s="834"/>
      <c r="AK742" s="832"/>
      <c r="AL742" s="832"/>
      <c r="AM742" s="832"/>
      <c r="AN742" s="832"/>
      <c r="AO742" s="832"/>
      <c r="AP742" s="832"/>
      <c r="AQ742" s="832"/>
      <c r="AR742" s="832"/>
      <c r="AS742" s="832"/>
      <c r="AT742" s="832"/>
      <c r="AU742" s="832"/>
      <c r="AV742" s="832"/>
      <c r="AW742" s="832"/>
      <c r="AX742" s="832"/>
      <c r="AY742" s="832"/>
      <c r="AZ742" s="832"/>
      <c r="BA742" s="832"/>
      <c r="BB742" s="832"/>
      <c r="BC742" s="832"/>
      <c r="BD742" s="832"/>
      <c r="BE742" s="832"/>
      <c r="BF742" s="832"/>
      <c r="BG742" s="832"/>
    </row>
    <row r="743" ht="15.75" customHeight="1">
      <c r="A743" s="832"/>
      <c r="B743" s="833"/>
      <c r="C743" s="833"/>
      <c r="D743" s="834"/>
      <c r="E743" s="835"/>
      <c r="F743" s="836"/>
      <c r="G743" s="837"/>
      <c r="H743" s="838"/>
      <c r="I743" s="836"/>
      <c r="J743" s="839"/>
      <c r="K743" s="840"/>
      <c r="L743" s="841"/>
      <c r="M743" s="841"/>
      <c r="N743" s="842"/>
      <c r="O743" s="832"/>
      <c r="P743" s="843"/>
      <c r="Q743" s="832"/>
      <c r="R743" s="843"/>
      <c r="S743" s="843"/>
      <c r="T743" s="843"/>
      <c r="U743" s="832"/>
      <c r="V743" s="843"/>
      <c r="W743" s="832"/>
      <c r="X743" s="832"/>
      <c r="Y743" s="832"/>
      <c r="Z743" s="832"/>
      <c r="AA743" s="832"/>
      <c r="AB743" s="832"/>
      <c r="AC743" s="832"/>
      <c r="AD743" s="844"/>
      <c r="AE743" s="843"/>
      <c r="AF743" s="843"/>
      <c r="AG743" s="844"/>
      <c r="AH743" s="844"/>
      <c r="AI743" s="843"/>
      <c r="AJ743" s="834"/>
      <c r="AK743" s="832"/>
      <c r="AL743" s="832"/>
      <c r="AM743" s="832"/>
      <c r="AN743" s="832"/>
      <c r="AO743" s="832"/>
      <c r="AP743" s="832"/>
      <c r="AQ743" s="832"/>
      <c r="AR743" s="832"/>
      <c r="AS743" s="832"/>
      <c r="AT743" s="832"/>
      <c r="AU743" s="832"/>
      <c r="AV743" s="832"/>
      <c r="AW743" s="832"/>
      <c r="AX743" s="832"/>
      <c r="AY743" s="832"/>
      <c r="AZ743" s="832"/>
      <c r="BA743" s="832"/>
      <c r="BB743" s="832"/>
      <c r="BC743" s="832"/>
      <c r="BD743" s="832"/>
      <c r="BE743" s="832"/>
      <c r="BF743" s="832"/>
      <c r="BG743" s="832"/>
    </row>
    <row r="744" ht="15.75" customHeight="1">
      <c r="A744" s="832"/>
      <c r="B744" s="833"/>
      <c r="C744" s="833"/>
      <c r="D744" s="834"/>
      <c r="E744" s="835"/>
      <c r="F744" s="836"/>
      <c r="G744" s="837"/>
      <c r="H744" s="838"/>
      <c r="I744" s="836"/>
      <c r="J744" s="839"/>
      <c r="K744" s="840"/>
      <c r="L744" s="841"/>
      <c r="M744" s="841"/>
      <c r="N744" s="842"/>
      <c r="O744" s="832"/>
      <c r="P744" s="843"/>
      <c r="Q744" s="832"/>
      <c r="R744" s="843"/>
      <c r="S744" s="843"/>
      <c r="T744" s="843"/>
      <c r="U744" s="832"/>
      <c r="V744" s="843"/>
      <c r="W744" s="832"/>
      <c r="X744" s="832"/>
      <c r="Y744" s="832"/>
      <c r="Z744" s="832"/>
      <c r="AA744" s="832"/>
      <c r="AB744" s="832"/>
      <c r="AC744" s="832"/>
      <c r="AD744" s="844"/>
      <c r="AE744" s="843"/>
      <c r="AF744" s="843"/>
      <c r="AG744" s="844"/>
      <c r="AH744" s="844"/>
      <c r="AI744" s="843"/>
      <c r="AJ744" s="834"/>
      <c r="AK744" s="832"/>
      <c r="AL744" s="832"/>
      <c r="AM744" s="832"/>
      <c r="AN744" s="832"/>
      <c r="AO744" s="832"/>
      <c r="AP744" s="832"/>
      <c r="AQ744" s="832"/>
      <c r="AR744" s="832"/>
      <c r="AS744" s="832"/>
      <c r="AT744" s="832"/>
      <c r="AU744" s="832"/>
      <c r="AV744" s="832"/>
      <c r="AW744" s="832"/>
      <c r="AX744" s="832"/>
      <c r="AY744" s="832"/>
      <c r="AZ744" s="832"/>
      <c r="BA744" s="832"/>
      <c r="BB744" s="832"/>
      <c r="BC744" s="832"/>
      <c r="BD744" s="832"/>
      <c r="BE744" s="832"/>
      <c r="BF744" s="832"/>
      <c r="BG744" s="832"/>
    </row>
    <row r="745" ht="15.75" customHeight="1">
      <c r="A745" s="832"/>
      <c r="B745" s="833"/>
      <c r="C745" s="833"/>
      <c r="D745" s="834"/>
      <c r="E745" s="835"/>
      <c r="F745" s="836"/>
      <c r="G745" s="837"/>
      <c r="H745" s="838"/>
      <c r="I745" s="836"/>
      <c r="J745" s="839"/>
      <c r="K745" s="840"/>
      <c r="L745" s="841"/>
      <c r="M745" s="841"/>
      <c r="N745" s="842"/>
      <c r="O745" s="832"/>
      <c r="P745" s="843"/>
      <c r="Q745" s="832"/>
      <c r="R745" s="843"/>
      <c r="S745" s="843"/>
      <c r="T745" s="843"/>
      <c r="U745" s="832"/>
      <c r="V745" s="843"/>
      <c r="W745" s="832"/>
      <c r="X745" s="832"/>
      <c r="Y745" s="832"/>
      <c r="Z745" s="832"/>
      <c r="AA745" s="832"/>
      <c r="AB745" s="832"/>
      <c r="AC745" s="832"/>
      <c r="AD745" s="844"/>
      <c r="AE745" s="843"/>
      <c r="AF745" s="843"/>
      <c r="AG745" s="844"/>
      <c r="AH745" s="844"/>
      <c r="AI745" s="843"/>
      <c r="AJ745" s="834"/>
      <c r="AK745" s="832"/>
      <c r="AL745" s="832"/>
      <c r="AM745" s="832"/>
      <c r="AN745" s="832"/>
      <c r="AO745" s="832"/>
      <c r="AP745" s="832"/>
      <c r="AQ745" s="832"/>
      <c r="AR745" s="832"/>
      <c r="AS745" s="832"/>
      <c r="AT745" s="832"/>
      <c r="AU745" s="832"/>
      <c r="AV745" s="832"/>
      <c r="AW745" s="832"/>
      <c r="AX745" s="832"/>
      <c r="AY745" s="832"/>
      <c r="AZ745" s="832"/>
      <c r="BA745" s="832"/>
      <c r="BB745" s="832"/>
      <c r="BC745" s="832"/>
      <c r="BD745" s="832"/>
      <c r="BE745" s="832"/>
      <c r="BF745" s="832"/>
      <c r="BG745" s="832"/>
    </row>
    <row r="746" ht="15.75" customHeight="1">
      <c r="A746" s="832"/>
      <c r="B746" s="833"/>
      <c r="C746" s="833"/>
      <c r="D746" s="834"/>
      <c r="E746" s="835"/>
      <c r="F746" s="836"/>
      <c r="G746" s="837"/>
      <c r="H746" s="838"/>
      <c r="I746" s="836"/>
      <c r="J746" s="839"/>
      <c r="K746" s="840"/>
      <c r="L746" s="841"/>
      <c r="M746" s="841"/>
      <c r="N746" s="842"/>
      <c r="O746" s="832"/>
      <c r="P746" s="843"/>
      <c r="Q746" s="832"/>
      <c r="R746" s="843"/>
      <c r="S746" s="843"/>
      <c r="T746" s="843"/>
      <c r="U746" s="832"/>
      <c r="V746" s="843"/>
      <c r="W746" s="832"/>
      <c r="X746" s="832"/>
      <c r="Y746" s="832"/>
      <c r="Z746" s="832"/>
      <c r="AA746" s="832"/>
      <c r="AB746" s="832"/>
      <c r="AC746" s="832"/>
      <c r="AD746" s="844"/>
      <c r="AE746" s="843"/>
      <c r="AF746" s="843"/>
      <c r="AG746" s="844"/>
      <c r="AH746" s="844"/>
      <c r="AI746" s="843"/>
      <c r="AJ746" s="834"/>
      <c r="AK746" s="832"/>
      <c r="AL746" s="832"/>
      <c r="AM746" s="832"/>
      <c r="AN746" s="832"/>
      <c r="AO746" s="832"/>
      <c r="AP746" s="832"/>
      <c r="AQ746" s="832"/>
      <c r="AR746" s="832"/>
      <c r="AS746" s="832"/>
      <c r="AT746" s="832"/>
      <c r="AU746" s="832"/>
      <c r="AV746" s="832"/>
      <c r="AW746" s="832"/>
      <c r="AX746" s="832"/>
      <c r="AY746" s="832"/>
      <c r="AZ746" s="832"/>
      <c r="BA746" s="832"/>
      <c r="BB746" s="832"/>
      <c r="BC746" s="832"/>
      <c r="BD746" s="832"/>
      <c r="BE746" s="832"/>
      <c r="BF746" s="832"/>
      <c r="BG746" s="832"/>
    </row>
    <row r="747" ht="15.75" customHeight="1">
      <c r="A747" s="832"/>
      <c r="B747" s="833"/>
      <c r="C747" s="833"/>
      <c r="D747" s="834"/>
      <c r="E747" s="835"/>
      <c r="F747" s="836"/>
      <c r="G747" s="837"/>
      <c r="H747" s="838"/>
      <c r="I747" s="836"/>
      <c r="J747" s="839"/>
      <c r="K747" s="840"/>
      <c r="L747" s="841"/>
      <c r="M747" s="841"/>
      <c r="N747" s="842"/>
      <c r="O747" s="832"/>
      <c r="P747" s="843"/>
      <c r="Q747" s="832"/>
      <c r="R747" s="843"/>
      <c r="S747" s="843"/>
      <c r="T747" s="843"/>
      <c r="U747" s="832"/>
      <c r="V747" s="843"/>
      <c r="W747" s="832"/>
      <c r="X747" s="832"/>
      <c r="Y747" s="832"/>
      <c r="Z747" s="832"/>
      <c r="AA747" s="832"/>
      <c r="AB747" s="832"/>
      <c r="AC747" s="832"/>
      <c r="AD747" s="844"/>
      <c r="AE747" s="843"/>
      <c r="AF747" s="843"/>
      <c r="AG747" s="844"/>
      <c r="AH747" s="844"/>
      <c r="AI747" s="843"/>
      <c r="AJ747" s="834"/>
      <c r="AK747" s="832"/>
      <c r="AL747" s="832"/>
      <c r="AM747" s="832"/>
      <c r="AN747" s="832"/>
      <c r="AO747" s="832"/>
      <c r="AP747" s="832"/>
      <c r="AQ747" s="832"/>
      <c r="AR747" s="832"/>
      <c r="AS747" s="832"/>
      <c r="AT747" s="832"/>
      <c r="AU747" s="832"/>
      <c r="AV747" s="832"/>
      <c r="AW747" s="832"/>
      <c r="AX747" s="832"/>
      <c r="AY747" s="832"/>
      <c r="AZ747" s="832"/>
      <c r="BA747" s="832"/>
      <c r="BB747" s="832"/>
      <c r="BC747" s="832"/>
      <c r="BD747" s="832"/>
      <c r="BE747" s="832"/>
      <c r="BF747" s="832"/>
      <c r="BG747" s="832"/>
    </row>
    <row r="748" ht="15.75" customHeight="1">
      <c r="A748" s="832"/>
      <c r="B748" s="833"/>
      <c r="C748" s="833"/>
      <c r="D748" s="834"/>
      <c r="E748" s="835"/>
      <c r="F748" s="836"/>
      <c r="G748" s="837"/>
      <c r="H748" s="838"/>
      <c r="I748" s="836"/>
      <c r="J748" s="839"/>
      <c r="K748" s="840"/>
      <c r="L748" s="841"/>
      <c r="M748" s="841"/>
      <c r="N748" s="842"/>
      <c r="O748" s="832"/>
      <c r="P748" s="843"/>
      <c r="Q748" s="832"/>
      <c r="R748" s="843"/>
      <c r="S748" s="843"/>
      <c r="T748" s="843"/>
      <c r="U748" s="832"/>
      <c r="V748" s="843"/>
      <c r="W748" s="832"/>
      <c r="X748" s="832"/>
      <c r="Y748" s="832"/>
      <c r="Z748" s="832"/>
      <c r="AA748" s="832"/>
      <c r="AB748" s="832"/>
      <c r="AC748" s="832"/>
      <c r="AD748" s="844"/>
      <c r="AE748" s="843"/>
      <c r="AF748" s="843"/>
      <c r="AG748" s="844"/>
      <c r="AH748" s="844"/>
      <c r="AI748" s="843"/>
      <c r="AJ748" s="834"/>
      <c r="AK748" s="832"/>
      <c r="AL748" s="832"/>
      <c r="AM748" s="832"/>
      <c r="AN748" s="832"/>
      <c r="AO748" s="832"/>
      <c r="AP748" s="832"/>
      <c r="AQ748" s="832"/>
      <c r="AR748" s="832"/>
      <c r="AS748" s="832"/>
      <c r="AT748" s="832"/>
      <c r="AU748" s="832"/>
      <c r="AV748" s="832"/>
      <c r="AW748" s="832"/>
      <c r="AX748" s="832"/>
      <c r="AY748" s="832"/>
      <c r="AZ748" s="832"/>
      <c r="BA748" s="832"/>
      <c r="BB748" s="832"/>
      <c r="BC748" s="832"/>
      <c r="BD748" s="832"/>
      <c r="BE748" s="832"/>
      <c r="BF748" s="832"/>
      <c r="BG748" s="832"/>
    </row>
    <row r="749" ht="15.75" customHeight="1">
      <c r="A749" s="832"/>
      <c r="B749" s="833"/>
      <c r="C749" s="833"/>
      <c r="D749" s="834"/>
      <c r="E749" s="835"/>
      <c r="F749" s="836"/>
      <c r="G749" s="837"/>
      <c r="H749" s="838"/>
      <c r="I749" s="836"/>
      <c r="J749" s="839"/>
      <c r="K749" s="840"/>
      <c r="L749" s="841"/>
      <c r="M749" s="841"/>
      <c r="N749" s="842"/>
      <c r="O749" s="832"/>
      <c r="P749" s="843"/>
      <c r="Q749" s="832"/>
      <c r="R749" s="843"/>
      <c r="S749" s="843"/>
      <c r="T749" s="843"/>
      <c r="U749" s="832"/>
      <c r="V749" s="843"/>
      <c r="W749" s="832"/>
      <c r="X749" s="832"/>
      <c r="Y749" s="832"/>
      <c r="Z749" s="832"/>
      <c r="AA749" s="832"/>
      <c r="AB749" s="832"/>
      <c r="AC749" s="832"/>
      <c r="AD749" s="844"/>
      <c r="AE749" s="843"/>
      <c r="AF749" s="843"/>
      <c r="AG749" s="844"/>
      <c r="AH749" s="844"/>
      <c r="AI749" s="843"/>
      <c r="AJ749" s="834"/>
      <c r="AK749" s="832"/>
      <c r="AL749" s="832"/>
      <c r="AM749" s="832"/>
      <c r="AN749" s="832"/>
      <c r="AO749" s="832"/>
      <c r="AP749" s="832"/>
      <c r="AQ749" s="832"/>
      <c r="AR749" s="832"/>
      <c r="AS749" s="832"/>
      <c r="AT749" s="832"/>
      <c r="AU749" s="832"/>
      <c r="AV749" s="832"/>
      <c r="AW749" s="832"/>
      <c r="AX749" s="832"/>
      <c r="AY749" s="832"/>
      <c r="AZ749" s="832"/>
      <c r="BA749" s="832"/>
      <c r="BB749" s="832"/>
      <c r="BC749" s="832"/>
      <c r="BD749" s="832"/>
      <c r="BE749" s="832"/>
      <c r="BF749" s="832"/>
      <c r="BG749" s="832"/>
    </row>
    <row r="750" ht="15.75" customHeight="1">
      <c r="A750" s="832"/>
      <c r="B750" s="833"/>
      <c r="C750" s="833"/>
      <c r="D750" s="834"/>
      <c r="E750" s="835"/>
      <c r="F750" s="836"/>
      <c r="G750" s="837"/>
      <c r="H750" s="838"/>
      <c r="I750" s="836"/>
      <c r="J750" s="839"/>
      <c r="K750" s="840"/>
      <c r="L750" s="841"/>
      <c r="M750" s="841"/>
      <c r="N750" s="842"/>
      <c r="O750" s="832"/>
      <c r="P750" s="843"/>
      <c r="Q750" s="832"/>
      <c r="R750" s="843"/>
      <c r="S750" s="843"/>
      <c r="T750" s="843"/>
      <c r="U750" s="832"/>
      <c r="V750" s="843"/>
      <c r="W750" s="832"/>
      <c r="X750" s="832"/>
      <c r="Y750" s="832"/>
      <c r="Z750" s="832"/>
      <c r="AA750" s="832"/>
      <c r="AB750" s="832"/>
      <c r="AC750" s="832"/>
      <c r="AD750" s="844"/>
      <c r="AE750" s="843"/>
      <c r="AF750" s="843"/>
      <c r="AG750" s="844"/>
      <c r="AH750" s="844"/>
      <c r="AI750" s="843"/>
      <c r="AJ750" s="834"/>
      <c r="AK750" s="832"/>
      <c r="AL750" s="832"/>
      <c r="AM750" s="832"/>
      <c r="AN750" s="832"/>
      <c r="AO750" s="832"/>
      <c r="AP750" s="832"/>
      <c r="AQ750" s="832"/>
      <c r="AR750" s="832"/>
      <c r="AS750" s="832"/>
      <c r="AT750" s="832"/>
      <c r="AU750" s="832"/>
      <c r="AV750" s="832"/>
      <c r="AW750" s="832"/>
      <c r="AX750" s="832"/>
      <c r="AY750" s="832"/>
      <c r="AZ750" s="832"/>
      <c r="BA750" s="832"/>
      <c r="BB750" s="832"/>
      <c r="BC750" s="832"/>
      <c r="BD750" s="832"/>
      <c r="BE750" s="832"/>
      <c r="BF750" s="832"/>
      <c r="BG750" s="832"/>
    </row>
    <row r="751" ht="15.75" customHeight="1">
      <c r="A751" s="832"/>
      <c r="B751" s="833"/>
      <c r="C751" s="833"/>
      <c r="D751" s="834"/>
      <c r="E751" s="835"/>
      <c r="F751" s="836"/>
      <c r="G751" s="837"/>
      <c r="H751" s="838"/>
      <c r="I751" s="836"/>
      <c r="J751" s="839"/>
      <c r="K751" s="840"/>
      <c r="L751" s="841"/>
      <c r="M751" s="841"/>
      <c r="N751" s="842"/>
      <c r="O751" s="832"/>
      <c r="P751" s="843"/>
      <c r="Q751" s="832"/>
      <c r="R751" s="843"/>
      <c r="S751" s="843"/>
      <c r="T751" s="843"/>
      <c r="U751" s="832"/>
      <c r="V751" s="843"/>
      <c r="W751" s="832"/>
      <c r="X751" s="832"/>
      <c r="Y751" s="832"/>
      <c r="Z751" s="832"/>
      <c r="AA751" s="832"/>
      <c r="AB751" s="832"/>
      <c r="AC751" s="832"/>
      <c r="AD751" s="844"/>
      <c r="AE751" s="843"/>
      <c r="AF751" s="843"/>
      <c r="AG751" s="844"/>
      <c r="AH751" s="844"/>
      <c r="AI751" s="843"/>
      <c r="AJ751" s="834"/>
      <c r="AK751" s="832"/>
      <c r="AL751" s="832"/>
      <c r="AM751" s="832"/>
      <c r="AN751" s="832"/>
      <c r="AO751" s="832"/>
      <c r="AP751" s="832"/>
      <c r="AQ751" s="832"/>
      <c r="AR751" s="832"/>
      <c r="AS751" s="832"/>
      <c r="AT751" s="832"/>
      <c r="AU751" s="832"/>
      <c r="AV751" s="832"/>
      <c r="AW751" s="832"/>
      <c r="AX751" s="832"/>
      <c r="AY751" s="832"/>
      <c r="AZ751" s="832"/>
      <c r="BA751" s="832"/>
      <c r="BB751" s="832"/>
      <c r="BC751" s="832"/>
      <c r="BD751" s="832"/>
      <c r="BE751" s="832"/>
      <c r="BF751" s="832"/>
      <c r="BG751" s="832"/>
    </row>
    <row r="752" ht="15.75" customHeight="1">
      <c r="A752" s="832"/>
      <c r="B752" s="833"/>
      <c r="C752" s="833"/>
      <c r="D752" s="834"/>
      <c r="E752" s="835"/>
      <c r="F752" s="836"/>
      <c r="G752" s="837"/>
      <c r="H752" s="838"/>
      <c r="I752" s="836"/>
      <c r="J752" s="839"/>
      <c r="K752" s="840"/>
      <c r="L752" s="841"/>
      <c r="M752" s="841"/>
      <c r="N752" s="842"/>
      <c r="O752" s="832"/>
      <c r="P752" s="843"/>
      <c r="Q752" s="832"/>
      <c r="R752" s="843"/>
      <c r="S752" s="843"/>
      <c r="T752" s="843"/>
      <c r="U752" s="832"/>
      <c r="V752" s="843"/>
      <c r="W752" s="832"/>
      <c r="X752" s="832"/>
      <c r="Y752" s="832"/>
      <c r="Z752" s="832"/>
      <c r="AA752" s="832"/>
      <c r="AB752" s="832"/>
      <c r="AC752" s="832"/>
      <c r="AD752" s="844"/>
      <c r="AE752" s="843"/>
      <c r="AF752" s="843"/>
      <c r="AG752" s="844"/>
      <c r="AH752" s="844"/>
      <c r="AI752" s="843"/>
      <c r="AJ752" s="834"/>
      <c r="AK752" s="832"/>
      <c r="AL752" s="832"/>
      <c r="AM752" s="832"/>
      <c r="AN752" s="832"/>
      <c r="AO752" s="832"/>
      <c r="AP752" s="832"/>
      <c r="AQ752" s="832"/>
      <c r="AR752" s="832"/>
      <c r="AS752" s="832"/>
      <c r="AT752" s="832"/>
      <c r="AU752" s="832"/>
      <c r="AV752" s="832"/>
      <c r="AW752" s="832"/>
      <c r="AX752" s="832"/>
      <c r="AY752" s="832"/>
      <c r="AZ752" s="832"/>
      <c r="BA752" s="832"/>
      <c r="BB752" s="832"/>
      <c r="BC752" s="832"/>
      <c r="BD752" s="832"/>
      <c r="BE752" s="832"/>
      <c r="BF752" s="832"/>
      <c r="BG752" s="832"/>
    </row>
    <row r="753" ht="15.75" customHeight="1">
      <c r="A753" s="832"/>
      <c r="B753" s="833"/>
      <c r="C753" s="833"/>
      <c r="D753" s="834"/>
      <c r="E753" s="835"/>
      <c r="F753" s="836"/>
      <c r="G753" s="837"/>
      <c r="H753" s="838"/>
      <c r="I753" s="836"/>
      <c r="J753" s="839"/>
      <c r="K753" s="840"/>
      <c r="L753" s="841"/>
      <c r="M753" s="841"/>
      <c r="N753" s="842"/>
      <c r="O753" s="832"/>
      <c r="P753" s="843"/>
      <c r="Q753" s="832"/>
      <c r="R753" s="843"/>
      <c r="S753" s="843"/>
      <c r="T753" s="843"/>
      <c r="U753" s="832"/>
      <c r="V753" s="843"/>
      <c r="W753" s="832"/>
      <c r="X753" s="832"/>
      <c r="Y753" s="832"/>
      <c r="Z753" s="832"/>
      <c r="AA753" s="832"/>
      <c r="AB753" s="832"/>
      <c r="AC753" s="832"/>
      <c r="AD753" s="844"/>
      <c r="AE753" s="843"/>
      <c r="AF753" s="843"/>
      <c r="AG753" s="844"/>
      <c r="AH753" s="844"/>
      <c r="AI753" s="843"/>
      <c r="AJ753" s="834"/>
      <c r="AK753" s="832"/>
      <c r="AL753" s="832"/>
      <c r="AM753" s="832"/>
      <c r="AN753" s="832"/>
      <c r="AO753" s="832"/>
      <c r="AP753" s="832"/>
      <c r="AQ753" s="832"/>
      <c r="AR753" s="832"/>
      <c r="AS753" s="832"/>
      <c r="AT753" s="832"/>
      <c r="AU753" s="832"/>
      <c r="AV753" s="832"/>
      <c r="AW753" s="832"/>
      <c r="AX753" s="832"/>
      <c r="AY753" s="832"/>
      <c r="AZ753" s="832"/>
      <c r="BA753" s="832"/>
      <c r="BB753" s="832"/>
      <c r="BC753" s="832"/>
      <c r="BD753" s="832"/>
      <c r="BE753" s="832"/>
      <c r="BF753" s="832"/>
      <c r="BG753" s="832"/>
    </row>
    <row r="754" ht="15.75" customHeight="1">
      <c r="A754" s="832"/>
      <c r="B754" s="833"/>
      <c r="C754" s="833"/>
      <c r="D754" s="834"/>
      <c r="E754" s="835"/>
      <c r="F754" s="836"/>
      <c r="G754" s="837"/>
      <c r="H754" s="838"/>
      <c r="I754" s="836"/>
      <c r="J754" s="839"/>
      <c r="K754" s="840"/>
      <c r="L754" s="841"/>
      <c r="M754" s="841"/>
      <c r="N754" s="842"/>
      <c r="O754" s="832"/>
      <c r="P754" s="843"/>
      <c r="Q754" s="832"/>
      <c r="R754" s="843"/>
      <c r="S754" s="843"/>
      <c r="T754" s="843"/>
      <c r="U754" s="832"/>
      <c r="V754" s="843"/>
      <c r="W754" s="832"/>
      <c r="X754" s="832"/>
      <c r="Y754" s="832"/>
      <c r="Z754" s="832"/>
      <c r="AA754" s="832"/>
      <c r="AB754" s="832"/>
      <c r="AC754" s="832"/>
      <c r="AD754" s="844"/>
      <c r="AE754" s="843"/>
      <c r="AF754" s="843"/>
      <c r="AG754" s="844"/>
      <c r="AH754" s="844"/>
      <c r="AI754" s="843"/>
      <c r="AJ754" s="834"/>
      <c r="AK754" s="832"/>
      <c r="AL754" s="832"/>
      <c r="AM754" s="832"/>
      <c r="AN754" s="832"/>
      <c r="AO754" s="832"/>
      <c r="AP754" s="832"/>
      <c r="AQ754" s="832"/>
      <c r="AR754" s="832"/>
      <c r="AS754" s="832"/>
      <c r="AT754" s="832"/>
      <c r="AU754" s="832"/>
      <c r="AV754" s="832"/>
      <c r="AW754" s="832"/>
      <c r="AX754" s="832"/>
      <c r="AY754" s="832"/>
      <c r="AZ754" s="832"/>
      <c r="BA754" s="832"/>
      <c r="BB754" s="832"/>
      <c r="BC754" s="832"/>
      <c r="BD754" s="832"/>
      <c r="BE754" s="832"/>
      <c r="BF754" s="832"/>
      <c r="BG754" s="832"/>
    </row>
    <row r="755" ht="15.75" customHeight="1">
      <c r="A755" s="832"/>
      <c r="B755" s="833"/>
      <c r="C755" s="833"/>
      <c r="D755" s="834"/>
      <c r="E755" s="835"/>
      <c r="F755" s="836"/>
      <c r="G755" s="837"/>
      <c r="H755" s="838"/>
      <c r="I755" s="836"/>
      <c r="J755" s="839"/>
      <c r="K755" s="840"/>
      <c r="L755" s="841"/>
      <c r="M755" s="841"/>
      <c r="N755" s="842"/>
      <c r="O755" s="832"/>
      <c r="P755" s="843"/>
      <c r="Q755" s="832"/>
      <c r="R755" s="843"/>
      <c r="S755" s="843"/>
      <c r="T755" s="843"/>
      <c r="U755" s="832"/>
      <c r="V755" s="843"/>
      <c r="W755" s="832"/>
      <c r="X755" s="832"/>
      <c r="Y755" s="832"/>
      <c r="Z755" s="832"/>
      <c r="AA755" s="832"/>
      <c r="AB755" s="832"/>
      <c r="AC755" s="832"/>
      <c r="AD755" s="844"/>
      <c r="AE755" s="843"/>
      <c r="AF755" s="843"/>
      <c r="AG755" s="844"/>
      <c r="AH755" s="844"/>
      <c r="AI755" s="843"/>
      <c r="AJ755" s="834"/>
      <c r="AK755" s="832"/>
      <c r="AL755" s="832"/>
      <c r="AM755" s="832"/>
      <c r="AN755" s="832"/>
      <c r="AO755" s="832"/>
      <c r="AP755" s="832"/>
      <c r="AQ755" s="832"/>
      <c r="AR755" s="832"/>
      <c r="AS755" s="832"/>
      <c r="AT755" s="832"/>
      <c r="AU755" s="832"/>
      <c r="AV755" s="832"/>
      <c r="AW755" s="832"/>
      <c r="AX755" s="832"/>
      <c r="AY755" s="832"/>
      <c r="AZ755" s="832"/>
      <c r="BA755" s="832"/>
      <c r="BB755" s="832"/>
      <c r="BC755" s="832"/>
      <c r="BD755" s="832"/>
      <c r="BE755" s="832"/>
      <c r="BF755" s="832"/>
      <c r="BG755" s="832"/>
    </row>
    <row r="756" ht="15.75" customHeight="1">
      <c r="A756" s="832"/>
      <c r="B756" s="833"/>
      <c r="C756" s="833"/>
      <c r="D756" s="834"/>
      <c r="E756" s="835"/>
      <c r="F756" s="836"/>
      <c r="G756" s="837"/>
      <c r="H756" s="838"/>
      <c r="I756" s="836"/>
      <c r="J756" s="839"/>
      <c r="K756" s="840"/>
      <c r="L756" s="841"/>
      <c r="M756" s="841"/>
      <c r="N756" s="842"/>
      <c r="O756" s="832"/>
      <c r="P756" s="843"/>
      <c r="Q756" s="832"/>
      <c r="R756" s="843"/>
      <c r="S756" s="843"/>
      <c r="T756" s="843"/>
      <c r="U756" s="832"/>
      <c r="V756" s="843"/>
      <c r="W756" s="832"/>
      <c r="X756" s="832"/>
      <c r="Y756" s="832"/>
      <c r="Z756" s="832"/>
      <c r="AA756" s="832"/>
      <c r="AB756" s="832"/>
      <c r="AC756" s="832"/>
      <c r="AD756" s="844"/>
      <c r="AE756" s="843"/>
      <c r="AF756" s="843"/>
      <c r="AG756" s="844"/>
      <c r="AH756" s="844"/>
      <c r="AI756" s="843"/>
      <c r="AJ756" s="834"/>
      <c r="AK756" s="832"/>
      <c r="AL756" s="832"/>
      <c r="AM756" s="832"/>
      <c r="AN756" s="832"/>
      <c r="AO756" s="832"/>
      <c r="AP756" s="832"/>
      <c r="AQ756" s="832"/>
      <c r="AR756" s="832"/>
      <c r="AS756" s="832"/>
      <c r="AT756" s="832"/>
      <c r="AU756" s="832"/>
      <c r="AV756" s="832"/>
      <c r="AW756" s="832"/>
      <c r="AX756" s="832"/>
      <c r="AY756" s="832"/>
      <c r="AZ756" s="832"/>
      <c r="BA756" s="832"/>
      <c r="BB756" s="832"/>
      <c r="BC756" s="832"/>
      <c r="BD756" s="832"/>
      <c r="BE756" s="832"/>
      <c r="BF756" s="832"/>
      <c r="BG756" s="832"/>
    </row>
    <row r="757" ht="15.75" customHeight="1">
      <c r="A757" s="832"/>
      <c r="B757" s="833"/>
      <c r="C757" s="833"/>
      <c r="D757" s="834"/>
      <c r="E757" s="835"/>
      <c r="F757" s="836"/>
      <c r="G757" s="837"/>
      <c r="H757" s="838"/>
      <c r="I757" s="836"/>
      <c r="J757" s="839"/>
      <c r="K757" s="840"/>
      <c r="L757" s="841"/>
      <c r="M757" s="841"/>
      <c r="N757" s="842"/>
      <c r="O757" s="832"/>
      <c r="P757" s="843"/>
      <c r="Q757" s="832"/>
      <c r="R757" s="843"/>
      <c r="S757" s="843"/>
      <c r="T757" s="843"/>
      <c r="U757" s="832"/>
      <c r="V757" s="843"/>
      <c r="W757" s="832"/>
      <c r="X757" s="832"/>
      <c r="Y757" s="832"/>
      <c r="Z757" s="832"/>
      <c r="AA757" s="832"/>
      <c r="AB757" s="832"/>
      <c r="AC757" s="832"/>
      <c r="AD757" s="844"/>
      <c r="AE757" s="843"/>
      <c r="AF757" s="843"/>
      <c r="AG757" s="844"/>
      <c r="AH757" s="844"/>
      <c r="AI757" s="843"/>
      <c r="AJ757" s="834"/>
      <c r="AK757" s="832"/>
      <c r="AL757" s="832"/>
      <c r="AM757" s="832"/>
      <c r="AN757" s="832"/>
      <c r="AO757" s="832"/>
      <c r="AP757" s="832"/>
      <c r="AQ757" s="832"/>
      <c r="AR757" s="832"/>
      <c r="AS757" s="832"/>
      <c r="AT757" s="832"/>
      <c r="AU757" s="832"/>
      <c r="AV757" s="832"/>
      <c r="AW757" s="832"/>
      <c r="AX757" s="832"/>
      <c r="AY757" s="832"/>
      <c r="AZ757" s="832"/>
      <c r="BA757" s="832"/>
      <c r="BB757" s="832"/>
      <c r="BC757" s="832"/>
      <c r="BD757" s="832"/>
      <c r="BE757" s="832"/>
      <c r="BF757" s="832"/>
      <c r="BG757" s="832"/>
    </row>
    <row r="758" ht="15.75" customHeight="1">
      <c r="A758" s="832"/>
      <c r="B758" s="833"/>
      <c r="C758" s="833"/>
      <c r="D758" s="834"/>
      <c r="E758" s="835"/>
      <c r="F758" s="836"/>
      <c r="G758" s="837"/>
      <c r="H758" s="838"/>
      <c r="I758" s="836"/>
      <c r="J758" s="839"/>
      <c r="K758" s="840"/>
      <c r="L758" s="841"/>
      <c r="M758" s="841"/>
      <c r="N758" s="842"/>
      <c r="O758" s="832"/>
      <c r="P758" s="843"/>
      <c r="Q758" s="832"/>
      <c r="R758" s="843"/>
      <c r="S758" s="843"/>
      <c r="T758" s="843"/>
      <c r="U758" s="832"/>
      <c r="V758" s="843"/>
      <c r="W758" s="832"/>
      <c r="X758" s="832"/>
      <c r="Y758" s="832"/>
      <c r="Z758" s="832"/>
      <c r="AA758" s="832"/>
      <c r="AB758" s="832"/>
      <c r="AC758" s="832"/>
      <c r="AD758" s="844"/>
      <c r="AE758" s="843"/>
      <c r="AF758" s="843"/>
      <c r="AG758" s="844"/>
      <c r="AH758" s="844"/>
      <c r="AI758" s="843"/>
      <c r="AJ758" s="834"/>
      <c r="AK758" s="832"/>
      <c r="AL758" s="832"/>
      <c r="AM758" s="832"/>
      <c r="AN758" s="832"/>
      <c r="AO758" s="832"/>
      <c r="AP758" s="832"/>
      <c r="AQ758" s="832"/>
      <c r="AR758" s="832"/>
      <c r="AS758" s="832"/>
      <c r="AT758" s="832"/>
      <c r="AU758" s="832"/>
      <c r="AV758" s="832"/>
      <c r="AW758" s="832"/>
      <c r="AX758" s="832"/>
      <c r="AY758" s="832"/>
      <c r="AZ758" s="832"/>
      <c r="BA758" s="832"/>
      <c r="BB758" s="832"/>
      <c r="BC758" s="832"/>
      <c r="BD758" s="832"/>
      <c r="BE758" s="832"/>
      <c r="BF758" s="832"/>
      <c r="BG758" s="832"/>
    </row>
    <row r="759" ht="15.75" customHeight="1">
      <c r="A759" s="832"/>
      <c r="B759" s="833"/>
      <c r="C759" s="833"/>
      <c r="D759" s="834"/>
      <c r="E759" s="835"/>
      <c r="F759" s="836"/>
      <c r="G759" s="837"/>
      <c r="H759" s="838"/>
      <c r="I759" s="836"/>
      <c r="J759" s="839"/>
      <c r="K759" s="840"/>
      <c r="L759" s="841"/>
      <c r="M759" s="841"/>
      <c r="N759" s="842"/>
      <c r="O759" s="832"/>
      <c r="P759" s="843"/>
      <c r="Q759" s="832"/>
      <c r="R759" s="843"/>
      <c r="S759" s="843"/>
      <c r="T759" s="843"/>
      <c r="U759" s="832"/>
      <c r="V759" s="843"/>
      <c r="W759" s="832"/>
      <c r="X759" s="832"/>
      <c r="Y759" s="832"/>
      <c r="Z759" s="832"/>
      <c r="AA759" s="832"/>
      <c r="AB759" s="832"/>
      <c r="AC759" s="832"/>
      <c r="AD759" s="844"/>
      <c r="AE759" s="843"/>
      <c r="AF759" s="843"/>
      <c r="AG759" s="844"/>
      <c r="AH759" s="844"/>
      <c r="AI759" s="843"/>
      <c r="AJ759" s="834"/>
      <c r="AK759" s="832"/>
      <c r="AL759" s="832"/>
      <c r="AM759" s="832"/>
      <c r="AN759" s="832"/>
      <c r="AO759" s="832"/>
      <c r="AP759" s="832"/>
      <c r="AQ759" s="832"/>
      <c r="AR759" s="832"/>
      <c r="AS759" s="832"/>
      <c r="AT759" s="832"/>
      <c r="AU759" s="832"/>
      <c r="AV759" s="832"/>
      <c r="AW759" s="832"/>
      <c r="AX759" s="832"/>
      <c r="AY759" s="832"/>
      <c r="AZ759" s="832"/>
      <c r="BA759" s="832"/>
      <c r="BB759" s="832"/>
      <c r="BC759" s="832"/>
      <c r="BD759" s="832"/>
      <c r="BE759" s="832"/>
      <c r="BF759" s="832"/>
      <c r="BG759" s="832"/>
    </row>
    <row r="760" ht="15.75" customHeight="1">
      <c r="A760" s="832"/>
      <c r="B760" s="833"/>
      <c r="C760" s="833"/>
      <c r="D760" s="834"/>
      <c r="E760" s="835"/>
      <c r="F760" s="836"/>
      <c r="G760" s="837"/>
      <c r="H760" s="838"/>
      <c r="I760" s="836"/>
      <c r="J760" s="839"/>
      <c r="K760" s="840"/>
      <c r="L760" s="841"/>
      <c r="M760" s="841"/>
      <c r="N760" s="842"/>
      <c r="O760" s="832"/>
      <c r="P760" s="843"/>
      <c r="Q760" s="832"/>
      <c r="R760" s="843"/>
      <c r="S760" s="843"/>
      <c r="T760" s="843"/>
      <c r="U760" s="832"/>
      <c r="V760" s="843"/>
      <c r="W760" s="832"/>
      <c r="X760" s="832"/>
      <c r="Y760" s="832"/>
      <c r="Z760" s="832"/>
      <c r="AA760" s="832"/>
      <c r="AB760" s="832"/>
      <c r="AC760" s="832"/>
      <c r="AD760" s="844"/>
      <c r="AE760" s="843"/>
      <c r="AF760" s="843"/>
      <c r="AG760" s="844"/>
      <c r="AH760" s="844"/>
      <c r="AI760" s="843"/>
      <c r="AJ760" s="834"/>
      <c r="AK760" s="832"/>
      <c r="AL760" s="832"/>
      <c r="AM760" s="832"/>
      <c r="AN760" s="832"/>
      <c r="AO760" s="832"/>
      <c r="AP760" s="832"/>
      <c r="AQ760" s="832"/>
      <c r="AR760" s="832"/>
      <c r="AS760" s="832"/>
      <c r="AT760" s="832"/>
      <c r="AU760" s="832"/>
      <c r="AV760" s="832"/>
      <c r="AW760" s="832"/>
      <c r="AX760" s="832"/>
      <c r="AY760" s="832"/>
      <c r="AZ760" s="832"/>
      <c r="BA760" s="832"/>
      <c r="BB760" s="832"/>
      <c r="BC760" s="832"/>
      <c r="BD760" s="832"/>
      <c r="BE760" s="832"/>
      <c r="BF760" s="832"/>
      <c r="BG760" s="832"/>
    </row>
    <row r="761" ht="15.75" customHeight="1">
      <c r="A761" s="832"/>
      <c r="B761" s="833"/>
      <c r="C761" s="833"/>
      <c r="D761" s="834"/>
      <c r="E761" s="835"/>
      <c r="F761" s="836"/>
      <c r="G761" s="837"/>
      <c r="H761" s="838"/>
      <c r="I761" s="836"/>
      <c r="J761" s="839"/>
      <c r="K761" s="840"/>
      <c r="L761" s="841"/>
      <c r="M761" s="841"/>
      <c r="N761" s="842"/>
      <c r="O761" s="832"/>
      <c r="P761" s="843"/>
      <c r="Q761" s="832"/>
      <c r="R761" s="843"/>
      <c r="S761" s="843"/>
      <c r="T761" s="843"/>
      <c r="U761" s="832"/>
      <c r="V761" s="843"/>
      <c r="W761" s="832"/>
      <c r="X761" s="832"/>
      <c r="Y761" s="832"/>
      <c r="Z761" s="832"/>
      <c r="AA761" s="832"/>
      <c r="AB761" s="832"/>
      <c r="AC761" s="832"/>
      <c r="AD761" s="844"/>
      <c r="AE761" s="843"/>
      <c r="AF761" s="843"/>
      <c r="AG761" s="844"/>
      <c r="AH761" s="844"/>
      <c r="AI761" s="843"/>
      <c r="AJ761" s="834"/>
      <c r="AK761" s="832"/>
      <c r="AL761" s="832"/>
      <c r="AM761" s="832"/>
      <c r="AN761" s="832"/>
      <c r="AO761" s="832"/>
      <c r="AP761" s="832"/>
      <c r="AQ761" s="832"/>
      <c r="AR761" s="832"/>
      <c r="AS761" s="832"/>
      <c r="AT761" s="832"/>
      <c r="AU761" s="832"/>
      <c r="AV761" s="832"/>
      <c r="AW761" s="832"/>
      <c r="AX761" s="832"/>
      <c r="AY761" s="832"/>
      <c r="AZ761" s="832"/>
      <c r="BA761" s="832"/>
      <c r="BB761" s="832"/>
      <c r="BC761" s="832"/>
      <c r="BD761" s="832"/>
      <c r="BE761" s="832"/>
      <c r="BF761" s="832"/>
      <c r="BG761" s="832"/>
    </row>
    <row r="762" ht="15.75" customHeight="1">
      <c r="A762" s="832"/>
      <c r="B762" s="833"/>
      <c r="C762" s="833"/>
      <c r="D762" s="834"/>
      <c r="E762" s="835"/>
      <c r="F762" s="836"/>
      <c r="G762" s="837"/>
      <c r="H762" s="838"/>
      <c r="I762" s="836"/>
      <c r="J762" s="839"/>
      <c r="K762" s="840"/>
      <c r="L762" s="841"/>
      <c r="M762" s="841"/>
      <c r="N762" s="842"/>
      <c r="O762" s="832"/>
      <c r="P762" s="843"/>
      <c r="Q762" s="832"/>
      <c r="R762" s="843"/>
      <c r="S762" s="843"/>
      <c r="T762" s="843"/>
      <c r="U762" s="832"/>
      <c r="V762" s="843"/>
      <c r="W762" s="832"/>
      <c r="X762" s="832"/>
      <c r="Y762" s="832"/>
      <c r="Z762" s="832"/>
      <c r="AA762" s="832"/>
      <c r="AB762" s="832"/>
      <c r="AC762" s="832"/>
      <c r="AD762" s="844"/>
      <c r="AE762" s="843"/>
      <c r="AF762" s="843"/>
      <c r="AG762" s="844"/>
      <c r="AH762" s="844"/>
      <c r="AI762" s="843"/>
      <c r="AJ762" s="834"/>
      <c r="AK762" s="832"/>
      <c r="AL762" s="832"/>
      <c r="AM762" s="832"/>
      <c r="AN762" s="832"/>
      <c r="AO762" s="832"/>
      <c r="AP762" s="832"/>
      <c r="AQ762" s="832"/>
      <c r="AR762" s="832"/>
      <c r="AS762" s="832"/>
      <c r="AT762" s="832"/>
      <c r="AU762" s="832"/>
      <c r="AV762" s="832"/>
      <c r="AW762" s="832"/>
      <c r="AX762" s="832"/>
      <c r="AY762" s="832"/>
      <c r="AZ762" s="832"/>
      <c r="BA762" s="832"/>
      <c r="BB762" s="832"/>
      <c r="BC762" s="832"/>
      <c r="BD762" s="832"/>
      <c r="BE762" s="832"/>
      <c r="BF762" s="832"/>
      <c r="BG762" s="832"/>
    </row>
    <row r="763" ht="15.75" customHeight="1">
      <c r="A763" s="832"/>
      <c r="B763" s="833"/>
      <c r="C763" s="833"/>
      <c r="D763" s="834"/>
      <c r="E763" s="835"/>
      <c r="F763" s="836"/>
      <c r="G763" s="837"/>
      <c r="H763" s="838"/>
      <c r="I763" s="836"/>
      <c r="J763" s="839"/>
      <c r="K763" s="840"/>
      <c r="L763" s="841"/>
      <c r="M763" s="841"/>
      <c r="N763" s="842"/>
      <c r="O763" s="832"/>
      <c r="P763" s="843"/>
      <c r="Q763" s="832"/>
      <c r="R763" s="843"/>
      <c r="S763" s="843"/>
      <c r="T763" s="843"/>
      <c r="U763" s="832"/>
      <c r="V763" s="843"/>
      <c r="W763" s="832"/>
      <c r="X763" s="832"/>
      <c r="Y763" s="832"/>
      <c r="Z763" s="832"/>
      <c r="AA763" s="832"/>
      <c r="AB763" s="832"/>
      <c r="AC763" s="832"/>
      <c r="AD763" s="844"/>
      <c r="AE763" s="843"/>
      <c r="AF763" s="843"/>
      <c r="AG763" s="844"/>
      <c r="AH763" s="844"/>
      <c r="AI763" s="843"/>
      <c r="AJ763" s="834"/>
      <c r="AK763" s="832"/>
      <c r="AL763" s="832"/>
      <c r="AM763" s="832"/>
      <c r="AN763" s="832"/>
      <c r="AO763" s="832"/>
      <c r="AP763" s="832"/>
      <c r="AQ763" s="832"/>
      <c r="AR763" s="832"/>
      <c r="AS763" s="832"/>
      <c r="AT763" s="832"/>
      <c r="AU763" s="832"/>
      <c r="AV763" s="832"/>
      <c r="AW763" s="832"/>
      <c r="AX763" s="832"/>
      <c r="AY763" s="832"/>
      <c r="AZ763" s="832"/>
      <c r="BA763" s="832"/>
      <c r="BB763" s="832"/>
      <c r="BC763" s="832"/>
      <c r="BD763" s="832"/>
      <c r="BE763" s="832"/>
      <c r="BF763" s="832"/>
      <c r="BG763" s="832"/>
    </row>
    <row r="764" ht="15.75" customHeight="1">
      <c r="A764" s="832"/>
      <c r="B764" s="833"/>
      <c r="C764" s="833"/>
      <c r="D764" s="834"/>
      <c r="E764" s="835"/>
      <c r="F764" s="836"/>
      <c r="G764" s="837"/>
      <c r="H764" s="838"/>
      <c r="I764" s="836"/>
      <c r="J764" s="839"/>
      <c r="K764" s="840"/>
      <c r="L764" s="841"/>
      <c r="M764" s="841"/>
      <c r="N764" s="842"/>
      <c r="O764" s="832"/>
      <c r="P764" s="843"/>
      <c r="Q764" s="832"/>
      <c r="R764" s="843"/>
      <c r="S764" s="843"/>
      <c r="T764" s="843"/>
      <c r="U764" s="832"/>
      <c r="V764" s="843"/>
      <c r="W764" s="832"/>
      <c r="X764" s="832"/>
      <c r="Y764" s="832"/>
      <c r="Z764" s="832"/>
      <c r="AA764" s="832"/>
      <c r="AB764" s="832"/>
      <c r="AC764" s="832"/>
      <c r="AD764" s="844"/>
      <c r="AE764" s="843"/>
      <c r="AF764" s="843"/>
      <c r="AG764" s="844"/>
      <c r="AH764" s="844"/>
      <c r="AI764" s="843"/>
      <c r="AJ764" s="834"/>
      <c r="AK764" s="832"/>
      <c r="AL764" s="832"/>
      <c r="AM764" s="832"/>
      <c r="AN764" s="832"/>
      <c r="AO764" s="832"/>
      <c r="AP764" s="832"/>
      <c r="AQ764" s="832"/>
      <c r="AR764" s="832"/>
      <c r="AS764" s="832"/>
      <c r="AT764" s="832"/>
      <c r="AU764" s="832"/>
      <c r="AV764" s="832"/>
      <c r="AW764" s="832"/>
      <c r="AX764" s="832"/>
      <c r="AY764" s="832"/>
      <c r="AZ764" s="832"/>
      <c r="BA764" s="832"/>
      <c r="BB764" s="832"/>
      <c r="BC764" s="832"/>
      <c r="BD764" s="832"/>
      <c r="BE764" s="832"/>
      <c r="BF764" s="832"/>
      <c r="BG764" s="832"/>
    </row>
    <row r="765" ht="15.75" customHeight="1">
      <c r="A765" s="832"/>
      <c r="B765" s="833"/>
      <c r="C765" s="833"/>
      <c r="D765" s="834"/>
      <c r="E765" s="835"/>
      <c r="F765" s="836"/>
      <c r="G765" s="837"/>
      <c r="H765" s="838"/>
      <c r="I765" s="836"/>
      <c r="J765" s="839"/>
      <c r="K765" s="840"/>
      <c r="L765" s="841"/>
      <c r="M765" s="841"/>
      <c r="N765" s="842"/>
      <c r="O765" s="832"/>
      <c r="P765" s="843"/>
      <c r="Q765" s="832"/>
      <c r="R765" s="843"/>
      <c r="S765" s="843"/>
      <c r="T765" s="843"/>
      <c r="U765" s="832"/>
      <c r="V765" s="843"/>
      <c r="W765" s="832"/>
      <c r="X765" s="832"/>
      <c r="Y765" s="832"/>
      <c r="Z765" s="832"/>
      <c r="AA765" s="832"/>
      <c r="AB765" s="832"/>
      <c r="AC765" s="832"/>
      <c r="AD765" s="844"/>
      <c r="AE765" s="843"/>
      <c r="AF765" s="843"/>
      <c r="AG765" s="844"/>
      <c r="AH765" s="844"/>
      <c r="AI765" s="843"/>
      <c r="AJ765" s="834"/>
      <c r="AK765" s="832"/>
      <c r="AL765" s="832"/>
      <c r="AM765" s="832"/>
      <c r="AN765" s="832"/>
      <c r="AO765" s="832"/>
      <c r="AP765" s="832"/>
      <c r="AQ765" s="832"/>
      <c r="AR765" s="832"/>
      <c r="AS765" s="832"/>
      <c r="AT765" s="832"/>
      <c r="AU765" s="832"/>
      <c r="AV765" s="832"/>
      <c r="AW765" s="832"/>
      <c r="AX765" s="832"/>
      <c r="AY765" s="832"/>
      <c r="AZ765" s="832"/>
      <c r="BA765" s="832"/>
      <c r="BB765" s="832"/>
      <c r="BC765" s="832"/>
      <c r="BD765" s="832"/>
      <c r="BE765" s="832"/>
      <c r="BF765" s="832"/>
      <c r="BG765" s="832"/>
    </row>
    <row r="766" ht="15.75" customHeight="1">
      <c r="A766" s="832"/>
      <c r="B766" s="833"/>
      <c r="C766" s="833"/>
      <c r="D766" s="834"/>
      <c r="E766" s="835"/>
      <c r="F766" s="836"/>
      <c r="G766" s="837"/>
      <c r="H766" s="838"/>
      <c r="I766" s="836"/>
      <c r="J766" s="839"/>
      <c r="K766" s="840"/>
      <c r="L766" s="841"/>
      <c r="M766" s="841"/>
      <c r="N766" s="842"/>
      <c r="O766" s="832"/>
      <c r="P766" s="843"/>
      <c r="Q766" s="832"/>
      <c r="R766" s="843"/>
      <c r="S766" s="843"/>
      <c r="T766" s="843"/>
      <c r="U766" s="832"/>
      <c r="V766" s="843"/>
      <c r="W766" s="832"/>
      <c r="X766" s="832"/>
      <c r="Y766" s="832"/>
      <c r="Z766" s="832"/>
      <c r="AA766" s="832"/>
      <c r="AB766" s="832"/>
      <c r="AC766" s="832"/>
      <c r="AD766" s="844"/>
      <c r="AE766" s="843"/>
      <c r="AF766" s="843"/>
      <c r="AG766" s="844"/>
      <c r="AH766" s="844"/>
      <c r="AI766" s="843"/>
      <c r="AJ766" s="834"/>
      <c r="AK766" s="832"/>
      <c r="AL766" s="832"/>
      <c r="AM766" s="832"/>
      <c r="AN766" s="832"/>
      <c r="AO766" s="832"/>
      <c r="AP766" s="832"/>
      <c r="AQ766" s="832"/>
      <c r="AR766" s="832"/>
      <c r="AS766" s="832"/>
      <c r="AT766" s="832"/>
      <c r="AU766" s="832"/>
      <c r="AV766" s="832"/>
      <c r="AW766" s="832"/>
      <c r="AX766" s="832"/>
      <c r="AY766" s="832"/>
      <c r="AZ766" s="832"/>
      <c r="BA766" s="832"/>
      <c r="BB766" s="832"/>
      <c r="BC766" s="832"/>
      <c r="BD766" s="832"/>
      <c r="BE766" s="832"/>
      <c r="BF766" s="832"/>
      <c r="BG766" s="832"/>
    </row>
    <row r="767" ht="15.75" customHeight="1">
      <c r="A767" s="832"/>
      <c r="B767" s="833"/>
      <c r="C767" s="833"/>
      <c r="D767" s="834"/>
      <c r="E767" s="835"/>
      <c r="F767" s="836"/>
      <c r="G767" s="837"/>
      <c r="H767" s="838"/>
      <c r="I767" s="836"/>
      <c r="J767" s="839"/>
      <c r="K767" s="840"/>
      <c r="L767" s="841"/>
      <c r="M767" s="841"/>
      <c r="N767" s="842"/>
      <c r="O767" s="832"/>
      <c r="P767" s="843"/>
      <c r="Q767" s="832"/>
      <c r="R767" s="843"/>
      <c r="S767" s="843"/>
      <c r="T767" s="843"/>
      <c r="U767" s="832"/>
      <c r="V767" s="843"/>
      <c r="W767" s="832"/>
      <c r="X767" s="832"/>
      <c r="Y767" s="832"/>
      <c r="Z767" s="832"/>
      <c r="AA767" s="832"/>
      <c r="AB767" s="832"/>
      <c r="AC767" s="832"/>
      <c r="AD767" s="844"/>
      <c r="AE767" s="843"/>
      <c r="AF767" s="843"/>
      <c r="AG767" s="844"/>
      <c r="AH767" s="844"/>
      <c r="AI767" s="843"/>
      <c r="AJ767" s="834"/>
      <c r="AK767" s="832"/>
      <c r="AL767" s="832"/>
      <c r="AM767" s="832"/>
      <c r="AN767" s="832"/>
      <c r="AO767" s="832"/>
      <c r="AP767" s="832"/>
      <c r="AQ767" s="832"/>
      <c r="AR767" s="832"/>
      <c r="AS767" s="832"/>
      <c r="AT767" s="832"/>
      <c r="AU767" s="832"/>
      <c r="AV767" s="832"/>
      <c r="AW767" s="832"/>
      <c r="AX767" s="832"/>
      <c r="AY767" s="832"/>
      <c r="AZ767" s="832"/>
      <c r="BA767" s="832"/>
      <c r="BB767" s="832"/>
      <c r="BC767" s="832"/>
      <c r="BD767" s="832"/>
      <c r="BE767" s="832"/>
      <c r="BF767" s="832"/>
      <c r="BG767" s="832"/>
    </row>
    <row r="768" ht="15.75" customHeight="1">
      <c r="A768" s="832"/>
      <c r="B768" s="833"/>
      <c r="C768" s="833"/>
      <c r="D768" s="834"/>
      <c r="E768" s="835"/>
      <c r="F768" s="836"/>
      <c r="G768" s="837"/>
      <c r="H768" s="838"/>
      <c r="I768" s="836"/>
      <c r="J768" s="839"/>
      <c r="K768" s="840"/>
      <c r="L768" s="841"/>
      <c r="M768" s="841"/>
      <c r="N768" s="842"/>
      <c r="O768" s="832"/>
      <c r="P768" s="843"/>
      <c r="Q768" s="832"/>
      <c r="R768" s="843"/>
      <c r="S768" s="843"/>
      <c r="T768" s="843"/>
      <c r="U768" s="832"/>
      <c r="V768" s="843"/>
      <c r="W768" s="832"/>
      <c r="X768" s="832"/>
      <c r="Y768" s="832"/>
      <c r="Z768" s="832"/>
      <c r="AA768" s="832"/>
      <c r="AB768" s="832"/>
      <c r="AC768" s="832"/>
      <c r="AD768" s="844"/>
      <c r="AE768" s="843"/>
      <c r="AF768" s="843"/>
      <c r="AG768" s="844"/>
      <c r="AH768" s="844"/>
      <c r="AI768" s="843"/>
      <c r="AJ768" s="834"/>
      <c r="AK768" s="832"/>
      <c r="AL768" s="832"/>
      <c r="AM768" s="832"/>
      <c r="AN768" s="832"/>
      <c r="AO768" s="832"/>
      <c r="AP768" s="832"/>
      <c r="AQ768" s="832"/>
      <c r="AR768" s="832"/>
      <c r="AS768" s="832"/>
      <c r="AT768" s="832"/>
      <c r="AU768" s="832"/>
      <c r="AV768" s="832"/>
      <c r="AW768" s="832"/>
      <c r="AX768" s="832"/>
      <c r="AY768" s="832"/>
      <c r="AZ768" s="832"/>
      <c r="BA768" s="832"/>
      <c r="BB768" s="832"/>
      <c r="BC768" s="832"/>
      <c r="BD768" s="832"/>
      <c r="BE768" s="832"/>
      <c r="BF768" s="832"/>
      <c r="BG768" s="832"/>
    </row>
    <row r="769" ht="15.75" customHeight="1">
      <c r="A769" s="832"/>
      <c r="B769" s="833"/>
      <c r="C769" s="833"/>
      <c r="D769" s="834"/>
      <c r="E769" s="835"/>
      <c r="F769" s="836"/>
      <c r="G769" s="837"/>
      <c r="H769" s="838"/>
      <c r="I769" s="836"/>
      <c r="J769" s="839"/>
      <c r="K769" s="840"/>
      <c r="L769" s="841"/>
      <c r="M769" s="841"/>
      <c r="N769" s="842"/>
      <c r="O769" s="832"/>
      <c r="P769" s="843"/>
      <c r="Q769" s="832"/>
      <c r="R769" s="843"/>
      <c r="S769" s="843"/>
      <c r="T769" s="843"/>
      <c r="U769" s="832"/>
      <c r="V769" s="843"/>
      <c r="W769" s="832"/>
      <c r="X769" s="832"/>
      <c r="Y769" s="832"/>
      <c r="Z769" s="832"/>
      <c r="AA769" s="832"/>
      <c r="AB769" s="832"/>
      <c r="AC769" s="832"/>
      <c r="AD769" s="844"/>
      <c r="AE769" s="843"/>
      <c r="AF769" s="843"/>
      <c r="AG769" s="844"/>
      <c r="AH769" s="844"/>
      <c r="AI769" s="843"/>
      <c r="AJ769" s="834"/>
      <c r="AK769" s="832"/>
      <c r="AL769" s="832"/>
      <c r="AM769" s="832"/>
      <c r="AN769" s="832"/>
      <c r="AO769" s="832"/>
      <c r="AP769" s="832"/>
      <c r="AQ769" s="832"/>
      <c r="AR769" s="832"/>
      <c r="AS769" s="832"/>
      <c r="AT769" s="832"/>
      <c r="AU769" s="832"/>
      <c r="AV769" s="832"/>
      <c r="AW769" s="832"/>
      <c r="AX769" s="832"/>
      <c r="AY769" s="832"/>
      <c r="AZ769" s="832"/>
      <c r="BA769" s="832"/>
      <c r="BB769" s="832"/>
      <c r="BC769" s="832"/>
      <c r="BD769" s="832"/>
      <c r="BE769" s="832"/>
      <c r="BF769" s="832"/>
      <c r="BG769" s="832"/>
    </row>
    <row r="770" ht="15.75" customHeight="1">
      <c r="A770" s="832"/>
      <c r="B770" s="833"/>
      <c r="C770" s="833"/>
      <c r="D770" s="834"/>
      <c r="E770" s="835"/>
      <c r="F770" s="836"/>
      <c r="G770" s="837"/>
      <c r="H770" s="838"/>
      <c r="I770" s="836"/>
      <c r="J770" s="839"/>
      <c r="K770" s="840"/>
      <c r="L770" s="841"/>
      <c r="M770" s="841"/>
      <c r="N770" s="842"/>
      <c r="O770" s="832"/>
      <c r="P770" s="843"/>
      <c r="Q770" s="832"/>
      <c r="R770" s="843"/>
      <c r="S770" s="843"/>
      <c r="T770" s="843"/>
      <c r="U770" s="832"/>
      <c r="V770" s="843"/>
      <c r="W770" s="832"/>
      <c r="X770" s="832"/>
      <c r="Y770" s="832"/>
      <c r="Z770" s="832"/>
      <c r="AA770" s="832"/>
      <c r="AB770" s="832"/>
      <c r="AC770" s="832"/>
      <c r="AD770" s="844"/>
      <c r="AE770" s="843"/>
      <c r="AF770" s="843"/>
      <c r="AG770" s="844"/>
      <c r="AH770" s="844"/>
      <c r="AI770" s="843"/>
      <c r="AJ770" s="834"/>
      <c r="AK770" s="832"/>
      <c r="AL770" s="832"/>
      <c r="AM770" s="832"/>
      <c r="AN770" s="832"/>
      <c r="AO770" s="832"/>
      <c r="AP770" s="832"/>
      <c r="AQ770" s="832"/>
      <c r="AR770" s="832"/>
      <c r="AS770" s="832"/>
      <c r="AT770" s="832"/>
      <c r="AU770" s="832"/>
      <c r="AV770" s="832"/>
      <c r="AW770" s="832"/>
      <c r="AX770" s="832"/>
      <c r="AY770" s="832"/>
      <c r="AZ770" s="832"/>
      <c r="BA770" s="832"/>
      <c r="BB770" s="832"/>
      <c r="BC770" s="832"/>
      <c r="BD770" s="832"/>
      <c r="BE770" s="832"/>
      <c r="BF770" s="832"/>
      <c r="BG770" s="832"/>
    </row>
    <row r="771" ht="15.75" customHeight="1">
      <c r="A771" s="832"/>
      <c r="B771" s="833"/>
      <c r="C771" s="833"/>
      <c r="D771" s="834"/>
      <c r="E771" s="835"/>
      <c r="F771" s="836"/>
      <c r="G771" s="837"/>
      <c r="H771" s="838"/>
      <c r="I771" s="836"/>
      <c r="J771" s="839"/>
      <c r="K771" s="840"/>
      <c r="L771" s="841"/>
      <c r="M771" s="841"/>
      <c r="N771" s="842"/>
      <c r="O771" s="832"/>
      <c r="P771" s="843"/>
      <c r="Q771" s="832"/>
      <c r="R771" s="843"/>
      <c r="S771" s="843"/>
      <c r="T771" s="843"/>
      <c r="U771" s="832"/>
      <c r="V771" s="843"/>
      <c r="W771" s="832"/>
      <c r="X771" s="832"/>
      <c r="Y771" s="832"/>
      <c r="Z771" s="832"/>
      <c r="AA771" s="832"/>
      <c r="AB771" s="832"/>
      <c r="AC771" s="832"/>
      <c r="AD771" s="844"/>
      <c r="AE771" s="843"/>
      <c r="AF771" s="843"/>
      <c r="AG771" s="844"/>
      <c r="AH771" s="844"/>
      <c r="AI771" s="843"/>
      <c r="AJ771" s="834"/>
      <c r="AK771" s="832"/>
      <c r="AL771" s="832"/>
      <c r="AM771" s="832"/>
      <c r="AN771" s="832"/>
      <c r="AO771" s="832"/>
      <c r="AP771" s="832"/>
      <c r="AQ771" s="832"/>
      <c r="AR771" s="832"/>
      <c r="AS771" s="832"/>
      <c r="AT771" s="832"/>
      <c r="AU771" s="832"/>
      <c r="AV771" s="832"/>
      <c r="AW771" s="832"/>
      <c r="AX771" s="832"/>
      <c r="AY771" s="832"/>
      <c r="AZ771" s="832"/>
      <c r="BA771" s="832"/>
      <c r="BB771" s="832"/>
      <c r="BC771" s="832"/>
      <c r="BD771" s="832"/>
      <c r="BE771" s="832"/>
      <c r="BF771" s="832"/>
      <c r="BG771" s="832"/>
    </row>
    <row r="772" ht="15.75" customHeight="1">
      <c r="A772" s="832"/>
      <c r="B772" s="833"/>
      <c r="C772" s="833"/>
      <c r="D772" s="834"/>
      <c r="E772" s="835"/>
      <c r="F772" s="836"/>
      <c r="G772" s="837"/>
      <c r="H772" s="838"/>
      <c r="I772" s="836"/>
      <c r="J772" s="839"/>
      <c r="K772" s="840"/>
      <c r="L772" s="841"/>
      <c r="M772" s="841"/>
      <c r="N772" s="842"/>
      <c r="O772" s="832"/>
      <c r="P772" s="843"/>
      <c r="Q772" s="832"/>
      <c r="R772" s="843"/>
      <c r="S772" s="843"/>
      <c r="T772" s="843"/>
      <c r="U772" s="832"/>
      <c r="V772" s="843"/>
      <c r="W772" s="832"/>
      <c r="X772" s="832"/>
      <c r="Y772" s="832"/>
      <c r="Z772" s="832"/>
      <c r="AA772" s="832"/>
      <c r="AB772" s="832"/>
      <c r="AC772" s="832"/>
      <c r="AD772" s="844"/>
      <c r="AE772" s="843"/>
      <c r="AF772" s="843"/>
      <c r="AG772" s="844"/>
      <c r="AH772" s="844"/>
      <c r="AI772" s="843"/>
      <c r="AJ772" s="834"/>
      <c r="AK772" s="832"/>
      <c r="AL772" s="832"/>
      <c r="AM772" s="832"/>
      <c r="AN772" s="832"/>
      <c r="AO772" s="832"/>
      <c r="AP772" s="832"/>
      <c r="AQ772" s="832"/>
      <c r="AR772" s="832"/>
      <c r="AS772" s="832"/>
      <c r="AT772" s="832"/>
      <c r="AU772" s="832"/>
      <c r="AV772" s="832"/>
      <c r="AW772" s="832"/>
      <c r="AX772" s="832"/>
      <c r="AY772" s="832"/>
      <c r="AZ772" s="832"/>
      <c r="BA772" s="832"/>
      <c r="BB772" s="832"/>
      <c r="BC772" s="832"/>
      <c r="BD772" s="832"/>
      <c r="BE772" s="832"/>
      <c r="BF772" s="832"/>
      <c r="BG772" s="832"/>
    </row>
    <row r="773" ht="15.75" customHeight="1">
      <c r="A773" s="832"/>
      <c r="B773" s="833"/>
      <c r="C773" s="833"/>
      <c r="D773" s="834"/>
      <c r="E773" s="835"/>
      <c r="F773" s="836"/>
      <c r="G773" s="837"/>
      <c r="H773" s="838"/>
      <c r="I773" s="836"/>
      <c r="J773" s="839"/>
      <c r="K773" s="840"/>
      <c r="L773" s="841"/>
      <c r="M773" s="841"/>
      <c r="N773" s="842"/>
      <c r="O773" s="832"/>
      <c r="P773" s="843"/>
      <c r="Q773" s="832"/>
      <c r="R773" s="843"/>
      <c r="S773" s="843"/>
      <c r="T773" s="843"/>
      <c r="U773" s="832"/>
      <c r="V773" s="843"/>
      <c r="W773" s="832"/>
      <c r="X773" s="832"/>
      <c r="Y773" s="832"/>
      <c r="Z773" s="832"/>
      <c r="AA773" s="832"/>
      <c r="AB773" s="832"/>
      <c r="AC773" s="832"/>
      <c r="AD773" s="844"/>
      <c r="AE773" s="843"/>
      <c r="AF773" s="843"/>
      <c r="AG773" s="844"/>
      <c r="AH773" s="844"/>
      <c r="AI773" s="843"/>
      <c r="AJ773" s="834"/>
      <c r="AK773" s="832"/>
      <c r="AL773" s="832"/>
      <c r="AM773" s="832"/>
      <c r="AN773" s="832"/>
      <c r="AO773" s="832"/>
      <c r="AP773" s="832"/>
      <c r="AQ773" s="832"/>
      <c r="AR773" s="832"/>
      <c r="AS773" s="832"/>
      <c r="AT773" s="832"/>
      <c r="AU773" s="832"/>
      <c r="AV773" s="832"/>
      <c r="AW773" s="832"/>
      <c r="AX773" s="832"/>
      <c r="AY773" s="832"/>
      <c r="AZ773" s="832"/>
      <c r="BA773" s="832"/>
      <c r="BB773" s="832"/>
      <c r="BC773" s="832"/>
      <c r="BD773" s="832"/>
      <c r="BE773" s="832"/>
      <c r="BF773" s="832"/>
      <c r="BG773" s="832"/>
    </row>
    <row r="774" ht="15.75" customHeight="1">
      <c r="A774" s="832"/>
      <c r="B774" s="833"/>
      <c r="C774" s="833"/>
      <c r="D774" s="834"/>
      <c r="E774" s="835"/>
      <c r="F774" s="836"/>
      <c r="G774" s="837"/>
      <c r="H774" s="838"/>
      <c r="I774" s="836"/>
      <c r="J774" s="839"/>
      <c r="K774" s="840"/>
      <c r="L774" s="841"/>
      <c r="M774" s="841"/>
      <c r="N774" s="842"/>
      <c r="O774" s="832"/>
      <c r="P774" s="843"/>
      <c r="Q774" s="832"/>
      <c r="R774" s="843"/>
      <c r="S774" s="843"/>
      <c r="T774" s="843"/>
      <c r="U774" s="832"/>
      <c r="V774" s="843"/>
      <c r="W774" s="832"/>
      <c r="X774" s="832"/>
      <c r="Y774" s="832"/>
      <c r="Z774" s="832"/>
      <c r="AA774" s="832"/>
      <c r="AB774" s="832"/>
      <c r="AC774" s="832"/>
      <c r="AD774" s="844"/>
      <c r="AE774" s="843"/>
      <c r="AF774" s="843"/>
      <c r="AG774" s="844"/>
      <c r="AH774" s="844"/>
      <c r="AI774" s="843"/>
      <c r="AJ774" s="834"/>
      <c r="AK774" s="832"/>
      <c r="AL774" s="832"/>
      <c r="AM774" s="832"/>
      <c r="AN774" s="832"/>
      <c r="AO774" s="832"/>
      <c r="AP774" s="832"/>
      <c r="AQ774" s="832"/>
      <c r="AR774" s="832"/>
      <c r="AS774" s="832"/>
      <c r="AT774" s="832"/>
      <c r="AU774" s="832"/>
      <c r="AV774" s="832"/>
      <c r="AW774" s="832"/>
      <c r="AX774" s="832"/>
      <c r="AY774" s="832"/>
      <c r="AZ774" s="832"/>
      <c r="BA774" s="832"/>
      <c r="BB774" s="832"/>
      <c r="BC774" s="832"/>
      <c r="BD774" s="832"/>
      <c r="BE774" s="832"/>
      <c r="BF774" s="832"/>
      <c r="BG774" s="832"/>
    </row>
    <row r="775" ht="15.75" customHeight="1">
      <c r="A775" s="832"/>
      <c r="B775" s="833"/>
      <c r="C775" s="833"/>
      <c r="D775" s="834"/>
      <c r="E775" s="835"/>
      <c r="F775" s="836"/>
      <c r="G775" s="837"/>
      <c r="H775" s="838"/>
      <c r="I775" s="836"/>
      <c r="J775" s="839"/>
      <c r="K775" s="840"/>
      <c r="L775" s="841"/>
      <c r="M775" s="841"/>
      <c r="N775" s="842"/>
      <c r="O775" s="832"/>
      <c r="P775" s="843"/>
      <c r="Q775" s="832"/>
      <c r="R775" s="843"/>
      <c r="S775" s="843"/>
      <c r="T775" s="843"/>
      <c r="U775" s="832"/>
      <c r="V775" s="843"/>
      <c r="W775" s="832"/>
      <c r="X775" s="832"/>
      <c r="Y775" s="832"/>
      <c r="Z775" s="832"/>
      <c r="AA775" s="832"/>
      <c r="AB775" s="832"/>
      <c r="AC775" s="832"/>
      <c r="AD775" s="844"/>
      <c r="AE775" s="843"/>
      <c r="AF775" s="843"/>
      <c r="AG775" s="844"/>
      <c r="AH775" s="844"/>
      <c r="AI775" s="843"/>
      <c r="AJ775" s="834"/>
      <c r="AK775" s="832"/>
      <c r="AL775" s="832"/>
      <c r="AM775" s="832"/>
      <c r="AN775" s="832"/>
      <c r="AO775" s="832"/>
      <c r="AP775" s="832"/>
      <c r="AQ775" s="832"/>
      <c r="AR775" s="832"/>
      <c r="AS775" s="832"/>
      <c r="AT775" s="832"/>
      <c r="AU775" s="832"/>
      <c r="AV775" s="832"/>
      <c r="AW775" s="832"/>
      <c r="AX775" s="832"/>
      <c r="AY775" s="832"/>
      <c r="AZ775" s="832"/>
      <c r="BA775" s="832"/>
      <c r="BB775" s="832"/>
      <c r="BC775" s="832"/>
      <c r="BD775" s="832"/>
      <c r="BE775" s="832"/>
      <c r="BF775" s="832"/>
      <c r="BG775" s="832"/>
    </row>
    <row r="776" ht="15.75" customHeight="1">
      <c r="A776" s="832"/>
      <c r="B776" s="833"/>
      <c r="C776" s="833"/>
      <c r="D776" s="834"/>
      <c r="E776" s="835"/>
      <c r="F776" s="836"/>
      <c r="G776" s="837"/>
      <c r="H776" s="838"/>
      <c r="I776" s="836"/>
      <c r="J776" s="839"/>
      <c r="K776" s="840"/>
      <c r="L776" s="841"/>
      <c r="M776" s="841"/>
      <c r="N776" s="842"/>
      <c r="O776" s="832"/>
      <c r="P776" s="843"/>
      <c r="Q776" s="832"/>
      <c r="R776" s="843"/>
      <c r="S776" s="843"/>
      <c r="T776" s="843"/>
      <c r="U776" s="832"/>
      <c r="V776" s="843"/>
      <c r="W776" s="832"/>
      <c r="X776" s="832"/>
      <c r="Y776" s="832"/>
      <c r="Z776" s="832"/>
      <c r="AA776" s="832"/>
      <c r="AB776" s="832"/>
      <c r="AC776" s="832"/>
      <c r="AD776" s="844"/>
      <c r="AE776" s="843"/>
      <c r="AF776" s="843"/>
      <c r="AG776" s="844"/>
      <c r="AH776" s="844"/>
      <c r="AI776" s="843"/>
      <c r="AJ776" s="834"/>
      <c r="AK776" s="832"/>
      <c r="AL776" s="832"/>
      <c r="AM776" s="832"/>
      <c r="AN776" s="832"/>
      <c r="AO776" s="832"/>
      <c r="AP776" s="832"/>
      <c r="AQ776" s="832"/>
      <c r="AR776" s="832"/>
      <c r="AS776" s="832"/>
      <c r="AT776" s="832"/>
      <c r="AU776" s="832"/>
      <c r="AV776" s="832"/>
      <c r="AW776" s="832"/>
      <c r="AX776" s="832"/>
      <c r="AY776" s="832"/>
      <c r="AZ776" s="832"/>
      <c r="BA776" s="832"/>
      <c r="BB776" s="832"/>
      <c r="BC776" s="832"/>
      <c r="BD776" s="832"/>
      <c r="BE776" s="832"/>
      <c r="BF776" s="832"/>
      <c r="BG776" s="832"/>
    </row>
    <row r="777" ht="15.75" customHeight="1">
      <c r="A777" s="832"/>
      <c r="B777" s="833"/>
      <c r="C777" s="833"/>
      <c r="D777" s="834"/>
      <c r="E777" s="835"/>
      <c r="F777" s="836"/>
      <c r="G777" s="837"/>
      <c r="H777" s="838"/>
      <c r="I777" s="836"/>
      <c r="J777" s="839"/>
      <c r="K777" s="840"/>
      <c r="L777" s="841"/>
      <c r="M777" s="841"/>
      <c r="N777" s="842"/>
      <c r="O777" s="832"/>
      <c r="P777" s="843"/>
      <c r="Q777" s="832"/>
      <c r="R777" s="843"/>
      <c r="S777" s="843"/>
      <c r="T777" s="843"/>
      <c r="U777" s="832"/>
      <c r="V777" s="843"/>
      <c r="W777" s="832"/>
      <c r="X777" s="832"/>
      <c r="Y777" s="832"/>
      <c r="Z777" s="832"/>
      <c r="AA777" s="832"/>
      <c r="AB777" s="832"/>
      <c r="AC777" s="832"/>
      <c r="AD777" s="844"/>
      <c r="AE777" s="843"/>
      <c r="AF777" s="843"/>
      <c r="AG777" s="844"/>
      <c r="AH777" s="844"/>
      <c r="AI777" s="843"/>
      <c r="AJ777" s="834"/>
      <c r="AK777" s="832"/>
      <c r="AL777" s="832"/>
      <c r="AM777" s="832"/>
      <c r="AN777" s="832"/>
      <c r="AO777" s="832"/>
      <c r="AP777" s="832"/>
      <c r="AQ777" s="832"/>
      <c r="AR777" s="832"/>
      <c r="AS777" s="832"/>
      <c r="AT777" s="832"/>
      <c r="AU777" s="832"/>
      <c r="AV777" s="832"/>
      <c r="AW777" s="832"/>
      <c r="AX777" s="832"/>
      <c r="AY777" s="832"/>
      <c r="AZ777" s="832"/>
      <c r="BA777" s="832"/>
      <c r="BB777" s="832"/>
      <c r="BC777" s="832"/>
      <c r="BD777" s="832"/>
      <c r="BE777" s="832"/>
      <c r="BF777" s="832"/>
      <c r="BG777" s="832"/>
    </row>
    <row r="778" ht="15.75" customHeight="1">
      <c r="A778" s="832"/>
      <c r="B778" s="833"/>
      <c r="C778" s="833"/>
      <c r="D778" s="834"/>
      <c r="E778" s="835"/>
      <c r="F778" s="836"/>
      <c r="G778" s="837"/>
      <c r="H778" s="838"/>
      <c r="I778" s="836"/>
      <c r="J778" s="839"/>
      <c r="K778" s="840"/>
      <c r="L778" s="841"/>
      <c r="M778" s="841"/>
      <c r="N778" s="842"/>
      <c r="O778" s="832"/>
      <c r="P778" s="843"/>
      <c r="Q778" s="832"/>
      <c r="R778" s="843"/>
      <c r="S778" s="843"/>
      <c r="T778" s="843"/>
      <c r="U778" s="832"/>
      <c r="V778" s="843"/>
      <c r="W778" s="832"/>
      <c r="X778" s="832"/>
      <c r="Y778" s="832"/>
      <c r="Z778" s="832"/>
      <c r="AA778" s="832"/>
      <c r="AB778" s="832"/>
      <c r="AC778" s="832"/>
      <c r="AD778" s="844"/>
      <c r="AE778" s="843"/>
      <c r="AF778" s="843"/>
      <c r="AG778" s="844"/>
      <c r="AH778" s="844"/>
      <c r="AI778" s="843"/>
      <c r="AJ778" s="834"/>
      <c r="AK778" s="832"/>
      <c r="AL778" s="832"/>
      <c r="AM778" s="832"/>
      <c r="AN778" s="832"/>
      <c r="AO778" s="832"/>
      <c r="AP778" s="832"/>
      <c r="AQ778" s="832"/>
      <c r="AR778" s="832"/>
      <c r="AS778" s="832"/>
      <c r="AT778" s="832"/>
      <c r="AU778" s="832"/>
      <c r="AV778" s="832"/>
      <c r="AW778" s="832"/>
      <c r="AX778" s="832"/>
      <c r="AY778" s="832"/>
      <c r="AZ778" s="832"/>
      <c r="BA778" s="832"/>
      <c r="BB778" s="832"/>
      <c r="BC778" s="832"/>
      <c r="BD778" s="832"/>
      <c r="BE778" s="832"/>
      <c r="BF778" s="832"/>
      <c r="BG778" s="832"/>
    </row>
    <row r="779" ht="15.75" customHeight="1">
      <c r="A779" s="832"/>
      <c r="B779" s="833"/>
      <c r="C779" s="833"/>
      <c r="D779" s="834"/>
      <c r="E779" s="835"/>
      <c r="F779" s="836"/>
      <c r="G779" s="837"/>
      <c r="H779" s="838"/>
      <c r="I779" s="836"/>
      <c r="J779" s="839"/>
      <c r="K779" s="840"/>
      <c r="L779" s="841"/>
      <c r="M779" s="841"/>
      <c r="N779" s="842"/>
      <c r="O779" s="832"/>
      <c r="P779" s="843"/>
      <c r="Q779" s="832"/>
      <c r="R779" s="843"/>
      <c r="S779" s="843"/>
      <c r="T779" s="843"/>
      <c r="U779" s="832"/>
      <c r="V779" s="843"/>
      <c r="W779" s="832"/>
      <c r="X779" s="832"/>
      <c r="Y779" s="832"/>
      <c r="Z779" s="832"/>
      <c r="AA779" s="832"/>
      <c r="AB779" s="832"/>
      <c r="AC779" s="832"/>
      <c r="AD779" s="844"/>
      <c r="AE779" s="843"/>
      <c r="AF779" s="843"/>
      <c r="AG779" s="844"/>
      <c r="AH779" s="844"/>
      <c r="AI779" s="843"/>
      <c r="AJ779" s="834"/>
      <c r="AK779" s="832"/>
      <c r="AL779" s="832"/>
      <c r="AM779" s="832"/>
      <c r="AN779" s="832"/>
      <c r="AO779" s="832"/>
      <c r="AP779" s="832"/>
      <c r="AQ779" s="832"/>
      <c r="AR779" s="832"/>
      <c r="AS779" s="832"/>
      <c r="AT779" s="832"/>
      <c r="AU779" s="832"/>
      <c r="AV779" s="832"/>
      <c r="AW779" s="832"/>
      <c r="AX779" s="832"/>
      <c r="AY779" s="832"/>
      <c r="AZ779" s="832"/>
      <c r="BA779" s="832"/>
      <c r="BB779" s="832"/>
      <c r="BC779" s="832"/>
      <c r="BD779" s="832"/>
      <c r="BE779" s="832"/>
      <c r="BF779" s="832"/>
      <c r="BG779" s="832"/>
    </row>
    <row r="780" ht="15.75" customHeight="1">
      <c r="A780" s="832"/>
      <c r="B780" s="833"/>
      <c r="C780" s="833"/>
      <c r="D780" s="834"/>
      <c r="E780" s="835"/>
      <c r="F780" s="836"/>
      <c r="G780" s="837"/>
      <c r="H780" s="838"/>
      <c r="I780" s="836"/>
      <c r="J780" s="839"/>
      <c r="K780" s="840"/>
      <c r="L780" s="841"/>
      <c r="M780" s="841"/>
      <c r="N780" s="842"/>
      <c r="O780" s="832"/>
      <c r="P780" s="843"/>
      <c r="Q780" s="832"/>
      <c r="R780" s="843"/>
      <c r="S780" s="843"/>
      <c r="T780" s="843"/>
      <c r="U780" s="832"/>
      <c r="V780" s="843"/>
      <c r="W780" s="832"/>
      <c r="X780" s="832"/>
      <c r="Y780" s="832"/>
      <c r="Z780" s="832"/>
      <c r="AA780" s="832"/>
      <c r="AB780" s="832"/>
      <c r="AC780" s="832"/>
      <c r="AD780" s="844"/>
      <c r="AE780" s="843"/>
      <c r="AF780" s="843"/>
      <c r="AG780" s="844"/>
      <c r="AH780" s="844"/>
      <c r="AI780" s="843"/>
      <c r="AJ780" s="834"/>
      <c r="AK780" s="832"/>
      <c r="AL780" s="832"/>
      <c r="AM780" s="832"/>
      <c r="AN780" s="832"/>
      <c r="AO780" s="832"/>
      <c r="AP780" s="832"/>
      <c r="AQ780" s="832"/>
      <c r="AR780" s="832"/>
      <c r="AS780" s="832"/>
      <c r="AT780" s="832"/>
      <c r="AU780" s="832"/>
      <c r="AV780" s="832"/>
      <c r="AW780" s="832"/>
      <c r="AX780" s="832"/>
      <c r="AY780" s="832"/>
      <c r="AZ780" s="832"/>
      <c r="BA780" s="832"/>
      <c r="BB780" s="832"/>
      <c r="BC780" s="832"/>
      <c r="BD780" s="832"/>
      <c r="BE780" s="832"/>
      <c r="BF780" s="832"/>
      <c r="BG780" s="832"/>
    </row>
    <row r="781" ht="15.75" customHeight="1">
      <c r="A781" s="832"/>
      <c r="B781" s="833"/>
      <c r="C781" s="833"/>
      <c r="D781" s="834"/>
      <c r="E781" s="835"/>
      <c r="F781" s="836"/>
      <c r="G781" s="837"/>
      <c r="H781" s="838"/>
      <c r="I781" s="836"/>
      <c r="J781" s="839"/>
      <c r="K781" s="840"/>
      <c r="L781" s="841"/>
      <c r="M781" s="841"/>
      <c r="N781" s="842"/>
      <c r="O781" s="832"/>
      <c r="P781" s="843"/>
      <c r="Q781" s="832"/>
      <c r="R781" s="843"/>
      <c r="S781" s="843"/>
      <c r="T781" s="843"/>
      <c r="U781" s="832"/>
      <c r="V781" s="843"/>
      <c r="W781" s="832"/>
      <c r="X781" s="832"/>
      <c r="Y781" s="832"/>
      <c r="Z781" s="832"/>
      <c r="AA781" s="832"/>
      <c r="AB781" s="832"/>
      <c r="AC781" s="832"/>
      <c r="AD781" s="844"/>
      <c r="AE781" s="843"/>
      <c r="AF781" s="843"/>
      <c r="AG781" s="844"/>
      <c r="AH781" s="844"/>
      <c r="AI781" s="843"/>
      <c r="AJ781" s="834"/>
      <c r="AK781" s="832"/>
      <c r="AL781" s="832"/>
      <c r="AM781" s="832"/>
      <c r="AN781" s="832"/>
      <c r="AO781" s="832"/>
      <c r="AP781" s="832"/>
      <c r="AQ781" s="832"/>
      <c r="AR781" s="832"/>
      <c r="AS781" s="832"/>
      <c r="AT781" s="832"/>
      <c r="AU781" s="832"/>
      <c r="AV781" s="832"/>
      <c r="AW781" s="832"/>
      <c r="AX781" s="832"/>
      <c r="AY781" s="832"/>
      <c r="AZ781" s="832"/>
      <c r="BA781" s="832"/>
      <c r="BB781" s="832"/>
      <c r="BC781" s="832"/>
      <c r="BD781" s="832"/>
      <c r="BE781" s="832"/>
      <c r="BF781" s="832"/>
      <c r="BG781" s="832"/>
    </row>
    <row r="782" ht="15.75" customHeight="1">
      <c r="A782" s="832"/>
      <c r="B782" s="833"/>
      <c r="C782" s="833"/>
      <c r="D782" s="834"/>
      <c r="E782" s="835"/>
      <c r="F782" s="836"/>
      <c r="G782" s="837"/>
      <c r="H782" s="838"/>
      <c r="I782" s="836"/>
      <c r="J782" s="839"/>
      <c r="K782" s="840"/>
      <c r="L782" s="841"/>
      <c r="M782" s="841"/>
      <c r="N782" s="842"/>
      <c r="O782" s="832"/>
      <c r="P782" s="843"/>
      <c r="Q782" s="832"/>
      <c r="R782" s="843"/>
      <c r="S782" s="843"/>
      <c r="T782" s="843"/>
      <c r="U782" s="832"/>
      <c r="V782" s="843"/>
      <c r="W782" s="832"/>
      <c r="X782" s="832"/>
      <c r="Y782" s="832"/>
      <c r="Z782" s="832"/>
      <c r="AA782" s="832"/>
      <c r="AB782" s="832"/>
      <c r="AC782" s="832"/>
      <c r="AD782" s="844"/>
      <c r="AE782" s="843"/>
      <c r="AF782" s="843"/>
      <c r="AG782" s="844"/>
      <c r="AH782" s="844"/>
      <c r="AI782" s="843"/>
      <c r="AJ782" s="834"/>
      <c r="AK782" s="832"/>
      <c r="AL782" s="832"/>
      <c r="AM782" s="832"/>
      <c r="AN782" s="832"/>
      <c r="AO782" s="832"/>
      <c r="AP782" s="832"/>
      <c r="AQ782" s="832"/>
      <c r="AR782" s="832"/>
      <c r="AS782" s="832"/>
      <c r="AT782" s="832"/>
      <c r="AU782" s="832"/>
      <c r="AV782" s="832"/>
      <c r="AW782" s="832"/>
      <c r="AX782" s="832"/>
      <c r="AY782" s="832"/>
      <c r="AZ782" s="832"/>
      <c r="BA782" s="832"/>
      <c r="BB782" s="832"/>
      <c r="BC782" s="832"/>
      <c r="BD782" s="832"/>
      <c r="BE782" s="832"/>
      <c r="BF782" s="832"/>
      <c r="BG782" s="832"/>
    </row>
    <row r="783" ht="15.75" customHeight="1">
      <c r="A783" s="832"/>
      <c r="B783" s="833"/>
      <c r="C783" s="833"/>
      <c r="D783" s="834"/>
      <c r="E783" s="835"/>
      <c r="F783" s="836"/>
      <c r="G783" s="837"/>
      <c r="H783" s="838"/>
      <c r="I783" s="836"/>
      <c r="J783" s="839"/>
      <c r="K783" s="840"/>
      <c r="L783" s="841"/>
      <c r="M783" s="841"/>
      <c r="N783" s="842"/>
      <c r="O783" s="832"/>
      <c r="P783" s="843"/>
      <c r="Q783" s="832"/>
      <c r="R783" s="843"/>
      <c r="S783" s="843"/>
      <c r="T783" s="843"/>
      <c r="U783" s="832"/>
      <c r="V783" s="843"/>
      <c r="W783" s="832"/>
      <c r="X783" s="832"/>
      <c r="Y783" s="832"/>
      <c r="Z783" s="832"/>
      <c r="AA783" s="832"/>
      <c r="AB783" s="832"/>
      <c r="AC783" s="832"/>
      <c r="AD783" s="844"/>
      <c r="AE783" s="843"/>
      <c r="AF783" s="843"/>
      <c r="AG783" s="844"/>
      <c r="AH783" s="844"/>
      <c r="AI783" s="843"/>
      <c r="AJ783" s="834"/>
      <c r="AK783" s="832"/>
      <c r="AL783" s="832"/>
      <c r="AM783" s="832"/>
      <c r="AN783" s="832"/>
      <c r="AO783" s="832"/>
      <c r="AP783" s="832"/>
      <c r="AQ783" s="832"/>
      <c r="AR783" s="832"/>
      <c r="AS783" s="832"/>
      <c r="AT783" s="832"/>
      <c r="AU783" s="832"/>
      <c r="AV783" s="832"/>
      <c r="AW783" s="832"/>
      <c r="AX783" s="832"/>
      <c r="AY783" s="832"/>
      <c r="AZ783" s="832"/>
      <c r="BA783" s="832"/>
      <c r="BB783" s="832"/>
      <c r="BC783" s="832"/>
      <c r="BD783" s="832"/>
      <c r="BE783" s="832"/>
      <c r="BF783" s="832"/>
      <c r="BG783" s="832"/>
    </row>
    <row r="784" ht="15.75" customHeight="1">
      <c r="A784" s="832"/>
      <c r="B784" s="833"/>
      <c r="C784" s="833"/>
      <c r="D784" s="834"/>
      <c r="E784" s="835"/>
      <c r="F784" s="836"/>
      <c r="G784" s="837"/>
      <c r="H784" s="838"/>
      <c r="I784" s="836"/>
      <c r="J784" s="839"/>
      <c r="K784" s="840"/>
      <c r="L784" s="841"/>
      <c r="M784" s="841"/>
      <c r="N784" s="842"/>
      <c r="O784" s="832"/>
      <c r="P784" s="843"/>
      <c r="Q784" s="832"/>
      <c r="R784" s="843"/>
      <c r="S784" s="843"/>
      <c r="T784" s="843"/>
      <c r="U784" s="832"/>
      <c r="V784" s="843"/>
      <c r="W784" s="832"/>
      <c r="X784" s="832"/>
      <c r="Y784" s="832"/>
      <c r="Z784" s="832"/>
      <c r="AA784" s="832"/>
      <c r="AB784" s="832"/>
      <c r="AC784" s="832"/>
      <c r="AD784" s="844"/>
      <c r="AE784" s="843"/>
      <c r="AF784" s="843"/>
      <c r="AG784" s="844"/>
      <c r="AH784" s="844"/>
      <c r="AI784" s="843"/>
      <c r="AJ784" s="834"/>
      <c r="AK784" s="832"/>
      <c r="AL784" s="832"/>
      <c r="AM784" s="832"/>
      <c r="AN784" s="832"/>
      <c r="AO784" s="832"/>
      <c r="AP784" s="832"/>
      <c r="AQ784" s="832"/>
      <c r="AR784" s="832"/>
      <c r="AS784" s="832"/>
      <c r="AT784" s="832"/>
      <c r="AU784" s="832"/>
      <c r="AV784" s="832"/>
      <c r="AW784" s="832"/>
      <c r="AX784" s="832"/>
      <c r="AY784" s="832"/>
      <c r="AZ784" s="832"/>
      <c r="BA784" s="832"/>
      <c r="BB784" s="832"/>
      <c r="BC784" s="832"/>
      <c r="BD784" s="832"/>
      <c r="BE784" s="832"/>
      <c r="BF784" s="832"/>
      <c r="BG784" s="832"/>
    </row>
    <row r="785" ht="15.75" customHeight="1">
      <c r="A785" s="832"/>
      <c r="B785" s="833"/>
      <c r="C785" s="833"/>
      <c r="D785" s="834"/>
      <c r="E785" s="835"/>
      <c r="F785" s="836"/>
      <c r="G785" s="837"/>
      <c r="H785" s="838"/>
      <c r="I785" s="836"/>
      <c r="J785" s="839"/>
      <c r="K785" s="840"/>
      <c r="L785" s="841"/>
      <c r="M785" s="841"/>
      <c r="N785" s="842"/>
      <c r="O785" s="832"/>
      <c r="P785" s="843"/>
      <c r="Q785" s="832"/>
      <c r="R785" s="843"/>
      <c r="S785" s="843"/>
      <c r="T785" s="843"/>
      <c r="U785" s="832"/>
      <c r="V785" s="843"/>
      <c r="W785" s="832"/>
      <c r="X785" s="832"/>
      <c r="Y785" s="832"/>
      <c r="Z785" s="832"/>
      <c r="AA785" s="832"/>
      <c r="AB785" s="832"/>
      <c r="AC785" s="832"/>
      <c r="AD785" s="844"/>
      <c r="AE785" s="843"/>
      <c r="AF785" s="843"/>
      <c r="AG785" s="844"/>
      <c r="AH785" s="844"/>
      <c r="AI785" s="843"/>
      <c r="AJ785" s="834"/>
      <c r="AK785" s="832"/>
      <c r="AL785" s="832"/>
      <c r="AM785" s="832"/>
      <c r="AN785" s="832"/>
      <c r="AO785" s="832"/>
      <c r="AP785" s="832"/>
      <c r="AQ785" s="832"/>
      <c r="AR785" s="832"/>
      <c r="AS785" s="832"/>
      <c r="AT785" s="832"/>
      <c r="AU785" s="832"/>
      <c r="AV785" s="832"/>
      <c r="AW785" s="832"/>
      <c r="AX785" s="832"/>
      <c r="AY785" s="832"/>
      <c r="AZ785" s="832"/>
      <c r="BA785" s="832"/>
      <c r="BB785" s="832"/>
      <c r="BC785" s="832"/>
      <c r="BD785" s="832"/>
      <c r="BE785" s="832"/>
      <c r="BF785" s="832"/>
      <c r="BG785" s="832"/>
    </row>
    <row r="786" ht="15.75" customHeight="1">
      <c r="A786" s="832"/>
      <c r="B786" s="833"/>
      <c r="C786" s="833"/>
      <c r="D786" s="834"/>
      <c r="E786" s="835"/>
      <c r="F786" s="836"/>
      <c r="G786" s="837"/>
      <c r="H786" s="838"/>
      <c r="I786" s="836"/>
      <c r="J786" s="839"/>
      <c r="K786" s="840"/>
      <c r="L786" s="841"/>
      <c r="M786" s="841"/>
      <c r="N786" s="842"/>
      <c r="O786" s="832"/>
      <c r="P786" s="843"/>
      <c r="Q786" s="832"/>
      <c r="R786" s="843"/>
      <c r="S786" s="843"/>
      <c r="T786" s="843"/>
      <c r="U786" s="832"/>
      <c r="V786" s="843"/>
      <c r="W786" s="832"/>
      <c r="X786" s="832"/>
      <c r="Y786" s="832"/>
      <c r="Z786" s="832"/>
      <c r="AA786" s="832"/>
      <c r="AB786" s="832"/>
      <c r="AC786" s="832"/>
      <c r="AD786" s="844"/>
      <c r="AE786" s="843"/>
      <c r="AF786" s="843"/>
      <c r="AG786" s="844"/>
      <c r="AH786" s="844"/>
      <c r="AI786" s="843"/>
      <c r="AJ786" s="834"/>
      <c r="AK786" s="832"/>
      <c r="AL786" s="832"/>
      <c r="AM786" s="832"/>
      <c r="AN786" s="832"/>
      <c r="AO786" s="832"/>
      <c r="AP786" s="832"/>
      <c r="AQ786" s="832"/>
      <c r="AR786" s="832"/>
      <c r="AS786" s="832"/>
      <c r="AT786" s="832"/>
      <c r="AU786" s="832"/>
      <c r="AV786" s="832"/>
      <c r="AW786" s="832"/>
      <c r="AX786" s="832"/>
      <c r="AY786" s="832"/>
      <c r="AZ786" s="832"/>
      <c r="BA786" s="832"/>
      <c r="BB786" s="832"/>
      <c r="BC786" s="832"/>
      <c r="BD786" s="832"/>
      <c r="BE786" s="832"/>
      <c r="BF786" s="832"/>
      <c r="BG786" s="832"/>
    </row>
    <row r="787" ht="15.75" customHeight="1">
      <c r="A787" s="832"/>
      <c r="B787" s="833"/>
      <c r="C787" s="833"/>
      <c r="D787" s="834"/>
      <c r="E787" s="835"/>
      <c r="F787" s="836"/>
      <c r="G787" s="837"/>
      <c r="H787" s="838"/>
      <c r="I787" s="836"/>
      <c r="J787" s="839"/>
      <c r="K787" s="840"/>
      <c r="L787" s="841"/>
      <c r="M787" s="841"/>
      <c r="N787" s="842"/>
      <c r="O787" s="832"/>
      <c r="P787" s="843"/>
      <c r="Q787" s="832"/>
      <c r="R787" s="843"/>
      <c r="S787" s="843"/>
      <c r="T787" s="843"/>
      <c r="U787" s="832"/>
      <c r="V787" s="843"/>
      <c r="W787" s="832"/>
      <c r="X787" s="832"/>
      <c r="Y787" s="832"/>
      <c r="Z787" s="832"/>
      <c r="AA787" s="832"/>
      <c r="AB787" s="832"/>
      <c r="AC787" s="832"/>
      <c r="AD787" s="844"/>
      <c r="AE787" s="843"/>
      <c r="AF787" s="843"/>
      <c r="AG787" s="844"/>
      <c r="AH787" s="844"/>
      <c r="AI787" s="843"/>
      <c r="AJ787" s="834"/>
      <c r="AK787" s="832"/>
      <c r="AL787" s="832"/>
      <c r="AM787" s="832"/>
      <c r="AN787" s="832"/>
      <c r="AO787" s="832"/>
      <c r="AP787" s="832"/>
      <c r="AQ787" s="832"/>
      <c r="AR787" s="832"/>
      <c r="AS787" s="832"/>
      <c r="AT787" s="832"/>
      <c r="AU787" s="832"/>
      <c r="AV787" s="832"/>
      <c r="AW787" s="832"/>
      <c r="AX787" s="832"/>
      <c r="AY787" s="832"/>
      <c r="AZ787" s="832"/>
      <c r="BA787" s="832"/>
      <c r="BB787" s="832"/>
      <c r="BC787" s="832"/>
      <c r="BD787" s="832"/>
      <c r="BE787" s="832"/>
      <c r="BF787" s="832"/>
      <c r="BG787" s="832"/>
    </row>
    <row r="788" ht="15.75" customHeight="1">
      <c r="A788" s="832"/>
      <c r="B788" s="833"/>
      <c r="C788" s="833"/>
      <c r="D788" s="834"/>
      <c r="E788" s="835"/>
      <c r="F788" s="836"/>
      <c r="G788" s="837"/>
      <c r="H788" s="838"/>
      <c r="I788" s="836"/>
      <c r="J788" s="839"/>
      <c r="K788" s="840"/>
      <c r="L788" s="841"/>
      <c r="M788" s="841"/>
      <c r="N788" s="842"/>
      <c r="O788" s="832"/>
      <c r="P788" s="843"/>
      <c r="Q788" s="832"/>
      <c r="R788" s="843"/>
      <c r="S788" s="843"/>
      <c r="T788" s="843"/>
      <c r="U788" s="832"/>
      <c r="V788" s="843"/>
      <c r="W788" s="832"/>
      <c r="X788" s="832"/>
      <c r="Y788" s="832"/>
      <c r="Z788" s="832"/>
      <c r="AA788" s="832"/>
      <c r="AB788" s="832"/>
      <c r="AC788" s="832"/>
      <c r="AD788" s="844"/>
      <c r="AE788" s="843"/>
      <c r="AF788" s="843"/>
      <c r="AG788" s="844"/>
      <c r="AH788" s="844"/>
      <c r="AI788" s="843"/>
      <c r="AJ788" s="834"/>
      <c r="AK788" s="832"/>
      <c r="AL788" s="832"/>
      <c r="AM788" s="832"/>
      <c r="AN788" s="832"/>
      <c r="AO788" s="832"/>
      <c r="AP788" s="832"/>
      <c r="AQ788" s="832"/>
      <c r="AR788" s="832"/>
      <c r="AS788" s="832"/>
      <c r="AT788" s="832"/>
      <c r="AU788" s="832"/>
      <c r="AV788" s="832"/>
      <c r="AW788" s="832"/>
      <c r="AX788" s="832"/>
      <c r="AY788" s="832"/>
      <c r="AZ788" s="832"/>
      <c r="BA788" s="832"/>
      <c r="BB788" s="832"/>
      <c r="BC788" s="832"/>
      <c r="BD788" s="832"/>
      <c r="BE788" s="832"/>
      <c r="BF788" s="832"/>
      <c r="BG788" s="832"/>
    </row>
    <row r="789" ht="15.75" customHeight="1">
      <c r="A789" s="832"/>
      <c r="B789" s="833"/>
      <c r="C789" s="833"/>
      <c r="D789" s="834"/>
      <c r="E789" s="835"/>
      <c r="F789" s="836"/>
      <c r="G789" s="837"/>
      <c r="H789" s="838"/>
      <c r="I789" s="836"/>
      <c r="J789" s="839"/>
      <c r="K789" s="840"/>
      <c r="L789" s="841"/>
      <c r="M789" s="841"/>
      <c r="N789" s="842"/>
      <c r="O789" s="832"/>
      <c r="P789" s="843"/>
      <c r="Q789" s="832"/>
      <c r="R789" s="843"/>
      <c r="S789" s="843"/>
      <c r="T789" s="843"/>
      <c r="U789" s="832"/>
      <c r="V789" s="843"/>
      <c r="W789" s="832"/>
      <c r="X789" s="832"/>
      <c r="Y789" s="832"/>
      <c r="Z789" s="832"/>
      <c r="AA789" s="832"/>
      <c r="AB789" s="832"/>
      <c r="AC789" s="832"/>
      <c r="AD789" s="844"/>
      <c r="AE789" s="843"/>
      <c r="AF789" s="843"/>
      <c r="AG789" s="844"/>
      <c r="AH789" s="844"/>
      <c r="AI789" s="843"/>
      <c r="AJ789" s="834"/>
      <c r="AK789" s="832"/>
      <c r="AL789" s="832"/>
      <c r="AM789" s="832"/>
      <c r="AN789" s="832"/>
      <c r="AO789" s="832"/>
      <c r="AP789" s="832"/>
      <c r="AQ789" s="832"/>
      <c r="AR789" s="832"/>
      <c r="AS789" s="832"/>
      <c r="AT789" s="832"/>
      <c r="AU789" s="832"/>
      <c r="AV789" s="832"/>
      <c r="AW789" s="832"/>
      <c r="AX789" s="832"/>
      <c r="AY789" s="832"/>
      <c r="AZ789" s="832"/>
      <c r="BA789" s="832"/>
      <c r="BB789" s="832"/>
      <c r="BC789" s="832"/>
      <c r="BD789" s="832"/>
      <c r="BE789" s="832"/>
      <c r="BF789" s="832"/>
      <c r="BG789" s="832"/>
    </row>
    <row r="790" ht="15.75" customHeight="1">
      <c r="A790" s="832"/>
      <c r="B790" s="833"/>
      <c r="C790" s="833"/>
      <c r="D790" s="834"/>
      <c r="E790" s="835"/>
      <c r="F790" s="836"/>
      <c r="G790" s="837"/>
      <c r="H790" s="838"/>
      <c r="I790" s="836"/>
      <c r="J790" s="839"/>
      <c r="K790" s="840"/>
      <c r="L790" s="841"/>
      <c r="M790" s="841"/>
      <c r="N790" s="842"/>
      <c r="O790" s="832"/>
      <c r="P790" s="843"/>
      <c r="Q790" s="832"/>
      <c r="R790" s="843"/>
      <c r="S790" s="843"/>
      <c r="T790" s="843"/>
      <c r="U790" s="832"/>
      <c r="V790" s="843"/>
      <c r="W790" s="832"/>
      <c r="X790" s="832"/>
      <c r="Y790" s="832"/>
      <c r="Z790" s="832"/>
      <c r="AA790" s="832"/>
      <c r="AB790" s="832"/>
      <c r="AC790" s="832"/>
      <c r="AD790" s="844"/>
      <c r="AE790" s="843"/>
      <c r="AF790" s="843"/>
      <c r="AG790" s="844"/>
      <c r="AH790" s="844"/>
      <c r="AI790" s="843"/>
      <c r="AJ790" s="834"/>
      <c r="AK790" s="832"/>
      <c r="AL790" s="832"/>
      <c r="AM790" s="832"/>
      <c r="AN790" s="832"/>
      <c r="AO790" s="832"/>
      <c r="AP790" s="832"/>
      <c r="AQ790" s="832"/>
      <c r="AR790" s="832"/>
      <c r="AS790" s="832"/>
      <c r="AT790" s="832"/>
      <c r="AU790" s="832"/>
      <c r="AV790" s="832"/>
      <c r="AW790" s="832"/>
      <c r="AX790" s="832"/>
      <c r="AY790" s="832"/>
      <c r="AZ790" s="832"/>
      <c r="BA790" s="832"/>
      <c r="BB790" s="832"/>
      <c r="BC790" s="832"/>
      <c r="BD790" s="832"/>
      <c r="BE790" s="832"/>
      <c r="BF790" s="832"/>
      <c r="BG790" s="832"/>
    </row>
    <row r="791" ht="15.75" customHeight="1">
      <c r="A791" s="832"/>
      <c r="B791" s="833"/>
      <c r="C791" s="833"/>
      <c r="D791" s="834"/>
      <c r="E791" s="835"/>
      <c r="F791" s="836"/>
      <c r="G791" s="837"/>
      <c r="H791" s="838"/>
      <c r="I791" s="836"/>
      <c r="J791" s="839"/>
      <c r="K791" s="840"/>
      <c r="L791" s="841"/>
      <c r="M791" s="841"/>
      <c r="N791" s="842"/>
      <c r="O791" s="832"/>
      <c r="P791" s="843"/>
      <c r="Q791" s="832"/>
      <c r="R791" s="843"/>
      <c r="S791" s="843"/>
      <c r="T791" s="843"/>
      <c r="U791" s="832"/>
      <c r="V791" s="843"/>
      <c r="W791" s="832"/>
      <c r="X791" s="832"/>
      <c r="Y791" s="832"/>
      <c r="Z791" s="832"/>
      <c r="AA791" s="832"/>
      <c r="AB791" s="832"/>
      <c r="AC791" s="832"/>
      <c r="AD791" s="844"/>
      <c r="AE791" s="843"/>
      <c r="AF791" s="843"/>
      <c r="AG791" s="844"/>
      <c r="AH791" s="844"/>
      <c r="AI791" s="843"/>
      <c r="AJ791" s="834"/>
      <c r="AK791" s="832"/>
      <c r="AL791" s="832"/>
      <c r="AM791" s="832"/>
      <c r="AN791" s="832"/>
      <c r="AO791" s="832"/>
      <c r="AP791" s="832"/>
      <c r="AQ791" s="832"/>
      <c r="AR791" s="832"/>
      <c r="AS791" s="832"/>
      <c r="AT791" s="832"/>
      <c r="AU791" s="832"/>
      <c r="AV791" s="832"/>
      <c r="AW791" s="832"/>
      <c r="AX791" s="832"/>
      <c r="AY791" s="832"/>
      <c r="AZ791" s="832"/>
      <c r="BA791" s="832"/>
      <c r="BB791" s="832"/>
      <c r="BC791" s="832"/>
      <c r="BD791" s="832"/>
      <c r="BE791" s="832"/>
      <c r="BF791" s="832"/>
      <c r="BG791" s="832"/>
    </row>
    <row r="792" ht="15.75" customHeight="1">
      <c r="A792" s="832"/>
      <c r="B792" s="833"/>
      <c r="C792" s="833"/>
      <c r="D792" s="834"/>
      <c r="E792" s="835"/>
      <c r="F792" s="836"/>
      <c r="G792" s="837"/>
      <c r="H792" s="838"/>
      <c r="I792" s="836"/>
      <c r="J792" s="839"/>
      <c r="K792" s="840"/>
      <c r="L792" s="841"/>
      <c r="M792" s="841"/>
      <c r="N792" s="842"/>
      <c r="O792" s="832"/>
      <c r="P792" s="843"/>
      <c r="Q792" s="832"/>
      <c r="R792" s="843"/>
      <c r="S792" s="843"/>
      <c r="T792" s="843"/>
      <c r="U792" s="832"/>
      <c r="V792" s="843"/>
      <c r="W792" s="832"/>
      <c r="X792" s="832"/>
      <c r="Y792" s="832"/>
      <c r="Z792" s="832"/>
      <c r="AA792" s="832"/>
      <c r="AB792" s="832"/>
      <c r="AC792" s="832"/>
      <c r="AD792" s="844"/>
      <c r="AE792" s="843"/>
      <c r="AF792" s="843"/>
      <c r="AG792" s="844"/>
      <c r="AH792" s="844"/>
      <c r="AI792" s="843"/>
      <c r="AJ792" s="834"/>
      <c r="AK792" s="832"/>
      <c r="AL792" s="832"/>
      <c r="AM792" s="832"/>
      <c r="AN792" s="832"/>
      <c r="AO792" s="832"/>
      <c r="AP792" s="832"/>
      <c r="AQ792" s="832"/>
      <c r="AR792" s="832"/>
      <c r="AS792" s="832"/>
      <c r="AT792" s="832"/>
      <c r="AU792" s="832"/>
      <c r="AV792" s="832"/>
      <c r="AW792" s="832"/>
      <c r="AX792" s="832"/>
      <c r="AY792" s="832"/>
      <c r="AZ792" s="832"/>
      <c r="BA792" s="832"/>
      <c r="BB792" s="832"/>
      <c r="BC792" s="832"/>
      <c r="BD792" s="832"/>
      <c r="BE792" s="832"/>
      <c r="BF792" s="832"/>
      <c r="BG792" s="832"/>
    </row>
    <row r="793" ht="15.75" customHeight="1">
      <c r="A793" s="832"/>
      <c r="B793" s="833"/>
      <c r="C793" s="833"/>
      <c r="D793" s="834"/>
      <c r="E793" s="835"/>
      <c r="F793" s="836"/>
      <c r="G793" s="837"/>
      <c r="H793" s="838"/>
      <c r="I793" s="836"/>
      <c r="J793" s="839"/>
      <c r="K793" s="840"/>
      <c r="L793" s="841"/>
      <c r="M793" s="841"/>
      <c r="N793" s="842"/>
      <c r="O793" s="832"/>
      <c r="P793" s="843"/>
      <c r="Q793" s="832"/>
      <c r="R793" s="843"/>
      <c r="S793" s="843"/>
      <c r="T793" s="843"/>
      <c r="U793" s="832"/>
      <c r="V793" s="843"/>
      <c r="W793" s="832"/>
      <c r="X793" s="832"/>
      <c r="Y793" s="832"/>
      <c r="Z793" s="832"/>
      <c r="AA793" s="832"/>
      <c r="AB793" s="832"/>
      <c r="AC793" s="832"/>
      <c r="AD793" s="844"/>
      <c r="AE793" s="843"/>
      <c r="AF793" s="843"/>
      <c r="AG793" s="844"/>
      <c r="AH793" s="844"/>
      <c r="AI793" s="843"/>
      <c r="AJ793" s="834"/>
      <c r="AK793" s="832"/>
      <c r="AL793" s="832"/>
      <c r="AM793" s="832"/>
      <c r="AN793" s="832"/>
      <c r="AO793" s="832"/>
      <c r="AP793" s="832"/>
      <c r="AQ793" s="832"/>
      <c r="AR793" s="832"/>
      <c r="AS793" s="832"/>
      <c r="AT793" s="832"/>
      <c r="AU793" s="832"/>
      <c r="AV793" s="832"/>
      <c r="AW793" s="832"/>
      <c r="AX793" s="832"/>
      <c r="AY793" s="832"/>
      <c r="AZ793" s="832"/>
      <c r="BA793" s="832"/>
      <c r="BB793" s="832"/>
      <c r="BC793" s="832"/>
      <c r="BD793" s="832"/>
      <c r="BE793" s="832"/>
      <c r="BF793" s="832"/>
      <c r="BG793" s="832"/>
    </row>
    <row r="794" ht="15.75" customHeight="1">
      <c r="A794" s="832"/>
      <c r="B794" s="833"/>
      <c r="C794" s="833"/>
      <c r="D794" s="834"/>
      <c r="E794" s="835"/>
      <c r="F794" s="836"/>
      <c r="G794" s="837"/>
      <c r="H794" s="838"/>
      <c r="I794" s="836"/>
      <c r="J794" s="839"/>
      <c r="K794" s="840"/>
      <c r="L794" s="841"/>
      <c r="M794" s="841"/>
      <c r="N794" s="842"/>
      <c r="O794" s="832"/>
      <c r="P794" s="843"/>
      <c r="Q794" s="832"/>
      <c r="R794" s="843"/>
      <c r="S794" s="843"/>
      <c r="T794" s="843"/>
      <c r="U794" s="832"/>
      <c r="V794" s="843"/>
      <c r="W794" s="832"/>
      <c r="X794" s="832"/>
      <c r="Y794" s="832"/>
      <c r="Z794" s="832"/>
      <c r="AA794" s="832"/>
      <c r="AB794" s="832"/>
      <c r="AC794" s="832"/>
      <c r="AD794" s="844"/>
      <c r="AE794" s="843"/>
      <c r="AF794" s="843"/>
      <c r="AG794" s="844"/>
      <c r="AH794" s="844"/>
      <c r="AI794" s="843"/>
      <c r="AJ794" s="834"/>
      <c r="AK794" s="832"/>
      <c r="AL794" s="832"/>
      <c r="AM794" s="832"/>
      <c r="AN794" s="832"/>
      <c r="AO794" s="832"/>
      <c r="AP794" s="832"/>
      <c r="AQ794" s="832"/>
      <c r="AR794" s="832"/>
      <c r="AS794" s="832"/>
      <c r="AT794" s="832"/>
      <c r="AU794" s="832"/>
      <c r="AV794" s="832"/>
      <c r="AW794" s="832"/>
      <c r="AX794" s="832"/>
      <c r="AY794" s="832"/>
      <c r="AZ794" s="832"/>
      <c r="BA794" s="832"/>
      <c r="BB794" s="832"/>
      <c r="BC794" s="832"/>
      <c r="BD794" s="832"/>
      <c r="BE794" s="832"/>
      <c r="BF794" s="832"/>
      <c r="BG794" s="832"/>
    </row>
    <row r="795" ht="15.75" customHeight="1">
      <c r="A795" s="832"/>
      <c r="B795" s="833"/>
      <c r="C795" s="833"/>
      <c r="D795" s="834"/>
      <c r="E795" s="835"/>
      <c r="F795" s="836"/>
      <c r="G795" s="837"/>
      <c r="H795" s="838"/>
      <c r="I795" s="836"/>
      <c r="J795" s="839"/>
      <c r="K795" s="840"/>
      <c r="L795" s="841"/>
      <c r="M795" s="841"/>
      <c r="N795" s="842"/>
      <c r="O795" s="832"/>
      <c r="P795" s="843"/>
      <c r="Q795" s="832"/>
      <c r="R795" s="843"/>
      <c r="S795" s="843"/>
      <c r="T795" s="843"/>
      <c r="U795" s="832"/>
      <c r="V795" s="843"/>
      <c r="W795" s="832"/>
      <c r="X795" s="832"/>
      <c r="Y795" s="832"/>
      <c r="Z795" s="832"/>
      <c r="AA795" s="832"/>
      <c r="AB795" s="832"/>
      <c r="AC795" s="832"/>
      <c r="AD795" s="844"/>
      <c r="AE795" s="843"/>
      <c r="AF795" s="843"/>
      <c r="AG795" s="844"/>
      <c r="AH795" s="844"/>
      <c r="AI795" s="843"/>
      <c r="AJ795" s="834"/>
      <c r="AK795" s="832"/>
      <c r="AL795" s="832"/>
      <c r="AM795" s="832"/>
      <c r="AN795" s="832"/>
      <c r="AO795" s="832"/>
      <c r="AP795" s="832"/>
      <c r="AQ795" s="832"/>
      <c r="AR795" s="832"/>
      <c r="AS795" s="832"/>
      <c r="AT795" s="832"/>
      <c r="AU795" s="832"/>
      <c r="AV795" s="832"/>
      <c r="AW795" s="832"/>
      <c r="AX795" s="832"/>
      <c r="AY795" s="832"/>
      <c r="AZ795" s="832"/>
      <c r="BA795" s="832"/>
      <c r="BB795" s="832"/>
      <c r="BC795" s="832"/>
      <c r="BD795" s="832"/>
      <c r="BE795" s="832"/>
      <c r="BF795" s="832"/>
      <c r="BG795" s="832"/>
    </row>
    <row r="796" ht="15.75" customHeight="1">
      <c r="A796" s="832"/>
      <c r="B796" s="833"/>
      <c r="C796" s="833"/>
      <c r="D796" s="834"/>
      <c r="E796" s="835"/>
      <c r="F796" s="836"/>
      <c r="G796" s="837"/>
      <c r="H796" s="838"/>
      <c r="I796" s="836"/>
      <c r="J796" s="839"/>
      <c r="K796" s="840"/>
      <c r="L796" s="841"/>
      <c r="M796" s="841"/>
      <c r="N796" s="842"/>
      <c r="O796" s="832"/>
      <c r="P796" s="843"/>
      <c r="Q796" s="832"/>
      <c r="R796" s="843"/>
      <c r="S796" s="843"/>
      <c r="T796" s="843"/>
      <c r="U796" s="832"/>
      <c r="V796" s="843"/>
      <c r="W796" s="832"/>
      <c r="X796" s="832"/>
      <c r="Y796" s="832"/>
      <c r="Z796" s="832"/>
      <c r="AA796" s="832"/>
      <c r="AB796" s="832"/>
      <c r="AC796" s="832"/>
      <c r="AD796" s="844"/>
      <c r="AE796" s="843"/>
      <c r="AF796" s="843"/>
      <c r="AG796" s="844"/>
      <c r="AH796" s="844"/>
      <c r="AI796" s="843"/>
      <c r="AJ796" s="834"/>
      <c r="AK796" s="832"/>
      <c r="AL796" s="832"/>
      <c r="AM796" s="832"/>
      <c r="AN796" s="832"/>
      <c r="AO796" s="832"/>
      <c r="AP796" s="832"/>
      <c r="AQ796" s="832"/>
      <c r="AR796" s="832"/>
      <c r="AS796" s="832"/>
      <c r="AT796" s="832"/>
      <c r="AU796" s="832"/>
      <c r="AV796" s="832"/>
      <c r="AW796" s="832"/>
      <c r="AX796" s="832"/>
      <c r="AY796" s="832"/>
      <c r="AZ796" s="832"/>
      <c r="BA796" s="832"/>
      <c r="BB796" s="832"/>
      <c r="BC796" s="832"/>
      <c r="BD796" s="832"/>
      <c r="BE796" s="832"/>
      <c r="BF796" s="832"/>
      <c r="BG796" s="832"/>
    </row>
    <row r="797" ht="15.75" customHeight="1">
      <c r="A797" s="832"/>
      <c r="B797" s="833"/>
      <c r="C797" s="833"/>
      <c r="D797" s="834"/>
      <c r="E797" s="835"/>
      <c r="F797" s="836"/>
      <c r="G797" s="837"/>
      <c r="H797" s="838"/>
      <c r="I797" s="836"/>
      <c r="J797" s="839"/>
      <c r="K797" s="840"/>
      <c r="L797" s="841"/>
      <c r="M797" s="841"/>
      <c r="N797" s="842"/>
      <c r="O797" s="832"/>
      <c r="P797" s="843"/>
      <c r="Q797" s="832"/>
      <c r="R797" s="843"/>
      <c r="S797" s="843"/>
      <c r="T797" s="843"/>
      <c r="U797" s="832"/>
      <c r="V797" s="843"/>
      <c r="W797" s="832"/>
      <c r="X797" s="832"/>
      <c r="Y797" s="832"/>
      <c r="Z797" s="832"/>
      <c r="AA797" s="832"/>
      <c r="AB797" s="832"/>
      <c r="AC797" s="832"/>
      <c r="AD797" s="844"/>
      <c r="AE797" s="843"/>
      <c r="AF797" s="843"/>
      <c r="AG797" s="844"/>
      <c r="AH797" s="844"/>
      <c r="AI797" s="843"/>
      <c r="AJ797" s="834"/>
      <c r="AK797" s="832"/>
      <c r="AL797" s="832"/>
      <c r="AM797" s="832"/>
      <c r="AN797" s="832"/>
      <c r="AO797" s="832"/>
      <c r="AP797" s="832"/>
      <c r="AQ797" s="832"/>
      <c r="AR797" s="832"/>
      <c r="AS797" s="832"/>
      <c r="AT797" s="832"/>
      <c r="AU797" s="832"/>
      <c r="AV797" s="832"/>
      <c r="AW797" s="832"/>
      <c r="AX797" s="832"/>
      <c r="AY797" s="832"/>
      <c r="AZ797" s="832"/>
      <c r="BA797" s="832"/>
      <c r="BB797" s="832"/>
      <c r="BC797" s="832"/>
      <c r="BD797" s="832"/>
      <c r="BE797" s="832"/>
      <c r="BF797" s="832"/>
      <c r="BG797" s="832"/>
    </row>
    <row r="798" ht="15.75" customHeight="1">
      <c r="A798" s="832"/>
      <c r="B798" s="833"/>
      <c r="C798" s="833"/>
      <c r="D798" s="834"/>
      <c r="E798" s="835"/>
      <c r="F798" s="836"/>
      <c r="G798" s="837"/>
      <c r="H798" s="838"/>
      <c r="I798" s="836"/>
      <c r="J798" s="839"/>
      <c r="K798" s="840"/>
      <c r="L798" s="841"/>
      <c r="M798" s="841"/>
      <c r="N798" s="842"/>
      <c r="O798" s="832"/>
      <c r="P798" s="843"/>
      <c r="Q798" s="832"/>
      <c r="R798" s="843"/>
      <c r="S798" s="843"/>
      <c r="T798" s="843"/>
      <c r="U798" s="832"/>
      <c r="V798" s="843"/>
      <c r="W798" s="832"/>
      <c r="X798" s="832"/>
      <c r="Y798" s="832"/>
      <c r="Z798" s="832"/>
      <c r="AA798" s="832"/>
      <c r="AB798" s="832"/>
      <c r="AC798" s="832"/>
      <c r="AD798" s="844"/>
      <c r="AE798" s="843"/>
      <c r="AF798" s="843"/>
      <c r="AG798" s="844"/>
      <c r="AH798" s="844"/>
      <c r="AI798" s="843"/>
      <c r="AJ798" s="834"/>
      <c r="AK798" s="832"/>
      <c r="AL798" s="832"/>
      <c r="AM798" s="832"/>
      <c r="AN798" s="832"/>
      <c r="AO798" s="832"/>
      <c r="AP798" s="832"/>
      <c r="AQ798" s="832"/>
      <c r="AR798" s="832"/>
      <c r="AS798" s="832"/>
      <c r="AT798" s="832"/>
      <c r="AU798" s="832"/>
      <c r="AV798" s="832"/>
      <c r="AW798" s="832"/>
      <c r="AX798" s="832"/>
      <c r="AY798" s="832"/>
      <c r="AZ798" s="832"/>
      <c r="BA798" s="832"/>
      <c r="BB798" s="832"/>
      <c r="BC798" s="832"/>
      <c r="BD798" s="832"/>
      <c r="BE798" s="832"/>
      <c r="BF798" s="832"/>
      <c r="BG798" s="832"/>
    </row>
    <row r="799" ht="15.75" customHeight="1">
      <c r="A799" s="832"/>
      <c r="B799" s="833"/>
      <c r="C799" s="833"/>
      <c r="D799" s="834"/>
      <c r="E799" s="835"/>
      <c r="F799" s="836"/>
      <c r="G799" s="837"/>
      <c r="H799" s="838"/>
      <c r="I799" s="836"/>
      <c r="J799" s="839"/>
      <c r="K799" s="840"/>
      <c r="L799" s="841"/>
      <c r="M799" s="841"/>
      <c r="N799" s="842"/>
      <c r="O799" s="832"/>
      <c r="P799" s="843"/>
      <c r="Q799" s="832"/>
      <c r="R799" s="843"/>
      <c r="S799" s="843"/>
      <c r="T799" s="843"/>
      <c r="U799" s="832"/>
      <c r="V799" s="843"/>
      <c r="W799" s="832"/>
      <c r="X799" s="832"/>
      <c r="Y799" s="832"/>
      <c r="Z799" s="832"/>
      <c r="AA799" s="832"/>
      <c r="AB799" s="832"/>
      <c r="AC799" s="832"/>
      <c r="AD799" s="844"/>
      <c r="AE799" s="843"/>
      <c r="AF799" s="843"/>
      <c r="AG799" s="844"/>
      <c r="AH799" s="844"/>
      <c r="AI799" s="843"/>
      <c r="AJ799" s="834"/>
      <c r="AK799" s="832"/>
      <c r="AL799" s="832"/>
      <c r="AM799" s="832"/>
      <c r="AN799" s="832"/>
      <c r="AO799" s="832"/>
      <c r="AP799" s="832"/>
      <c r="AQ799" s="832"/>
      <c r="AR799" s="832"/>
      <c r="AS799" s="832"/>
      <c r="AT799" s="832"/>
      <c r="AU799" s="832"/>
      <c r="AV799" s="832"/>
      <c r="AW799" s="832"/>
      <c r="AX799" s="832"/>
      <c r="AY799" s="832"/>
      <c r="AZ799" s="832"/>
      <c r="BA799" s="832"/>
      <c r="BB799" s="832"/>
      <c r="BC799" s="832"/>
      <c r="BD799" s="832"/>
      <c r="BE799" s="832"/>
      <c r="BF799" s="832"/>
      <c r="BG799" s="832"/>
    </row>
    <row r="800" ht="15.75" customHeight="1">
      <c r="A800" s="832"/>
      <c r="B800" s="833"/>
      <c r="C800" s="833"/>
      <c r="D800" s="834"/>
      <c r="E800" s="835"/>
      <c r="F800" s="836"/>
      <c r="G800" s="837"/>
      <c r="H800" s="838"/>
      <c r="I800" s="836"/>
      <c r="J800" s="839"/>
      <c r="K800" s="840"/>
      <c r="L800" s="841"/>
      <c r="M800" s="841"/>
      <c r="N800" s="842"/>
      <c r="O800" s="832"/>
      <c r="P800" s="843"/>
      <c r="Q800" s="832"/>
      <c r="R800" s="843"/>
      <c r="S800" s="843"/>
      <c r="T800" s="843"/>
      <c r="U800" s="832"/>
      <c r="V800" s="843"/>
      <c r="W800" s="832"/>
      <c r="X800" s="832"/>
      <c r="Y800" s="832"/>
      <c r="Z800" s="832"/>
      <c r="AA800" s="832"/>
      <c r="AB800" s="832"/>
      <c r="AC800" s="832"/>
      <c r="AD800" s="844"/>
      <c r="AE800" s="843"/>
      <c r="AF800" s="843"/>
      <c r="AG800" s="844"/>
      <c r="AH800" s="844"/>
      <c r="AI800" s="843"/>
      <c r="AJ800" s="834"/>
      <c r="AK800" s="832"/>
      <c r="AL800" s="832"/>
      <c r="AM800" s="832"/>
      <c r="AN800" s="832"/>
      <c r="AO800" s="832"/>
      <c r="AP800" s="832"/>
      <c r="AQ800" s="832"/>
      <c r="AR800" s="832"/>
      <c r="AS800" s="832"/>
      <c r="AT800" s="832"/>
      <c r="AU800" s="832"/>
      <c r="AV800" s="832"/>
      <c r="AW800" s="832"/>
      <c r="AX800" s="832"/>
      <c r="AY800" s="832"/>
      <c r="AZ800" s="832"/>
      <c r="BA800" s="832"/>
      <c r="BB800" s="832"/>
      <c r="BC800" s="832"/>
      <c r="BD800" s="832"/>
      <c r="BE800" s="832"/>
      <c r="BF800" s="832"/>
      <c r="BG800" s="832"/>
    </row>
    <row r="801" ht="15.75" customHeight="1">
      <c r="A801" s="832"/>
      <c r="B801" s="833"/>
      <c r="C801" s="833"/>
      <c r="D801" s="834"/>
      <c r="E801" s="835"/>
      <c r="F801" s="836"/>
      <c r="G801" s="837"/>
      <c r="H801" s="838"/>
      <c r="I801" s="836"/>
      <c r="J801" s="839"/>
      <c r="K801" s="840"/>
      <c r="L801" s="841"/>
      <c r="M801" s="841"/>
      <c r="N801" s="842"/>
      <c r="O801" s="832"/>
      <c r="P801" s="843"/>
      <c r="Q801" s="832"/>
      <c r="R801" s="843"/>
      <c r="S801" s="843"/>
      <c r="T801" s="843"/>
      <c r="U801" s="832"/>
      <c r="V801" s="843"/>
      <c r="W801" s="832"/>
      <c r="X801" s="832"/>
      <c r="Y801" s="832"/>
      <c r="Z801" s="832"/>
      <c r="AA801" s="832"/>
      <c r="AB801" s="832"/>
      <c r="AC801" s="832"/>
      <c r="AD801" s="844"/>
      <c r="AE801" s="843"/>
      <c r="AF801" s="843"/>
      <c r="AG801" s="844"/>
      <c r="AH801" s="844"/>
      <c r="AI801" s="843"/>
      <c r="AJ801" s="834"/>
      <c r="AK801" s="832"/>
      <c r="AL801" s="832"/>
      <c r="AM801" s="832"/>
      <c r="AN801" s="832"/>
      <c r="AO801" s="832"/>
      <c r="AP801" s="832"/>
      <c r="AQ801" s="832"/>
      <c r="AR801" s="832"/>
      <c r="AS801" s="832"/>
      <c r="AT801" s="832"/>
      <c r="AU801" s="832"/>
      <c r="AV801" s="832"/>
      <c r="AW801" s="832"/>
      <c r="AX801" s="832"/>
      <c r="AY801" s="832"/>
      <c r="AZ801" s="832"/>
      <c r="BA801" s="832"/>
      <c r="BB801" s="832"/>
      <c r="BC801" s="832"/>
      <c r="BD801" s="832"/>
      <c r="BE801" s="832"/>
      <c r="BF801" s="832"/>
      <c r="BG801" s="832"/>
    </row>
    <row r="802" ht="15.75" customHeight="1">
      <c r="A802" s="832"/>
      <c r="B802" s="833"/>
      <c r="C802" s="833"/>
      <c r="D802" s="834"/>
      <c r="E802" s="835"/>
      <c r="F802" s="836"/>
      <c r="G802" s="837"/>
      <c r="H802" s="838"/>
      <c r="I802" s="836"/>
      <c r="J802" s="839"/>
      <c r="K802" s="840"/>
      <c r="L802" s="841"/>
      <c r="M802" s="841"/>
      <c r="N802" s="842"/>
      <c r="O802" s="832"/>
      <c r="P802" s="843"/>
      <c r="Q802" s="832"/>
      <c r="R802" s="843"/>
      <c r="S802" s="843"/>
      <c r="T802" s="843"/>
      <c r="U802" s="832"/>
      <c r="V802" s="843"/>
      <c r="W802" s="832"/>
      <c r="X802" s="832"/>
      <c r="Y802" s="832"/>
      <c r="Z802" s="832"/>
      <c r="AA802" s="832"/>
      <c r="AB802" s="832"/>
      <c r="AC802" s="832"/>
      <c r="AD802" s="844"/>
      <c r="AE802" s="843"/>
      <c r="AF802" s="843"/>
      <c r="AG802" s="844"/>
      <c r="AH802" s="844"/>
      <c r="AI802" s="843"/>
      <c r="AJ802" s="834"/>
      <c r="AK802" s="832"/>
      <c r="AL802" s="832"/>
      <c r="AM802" s="832"/>
      <c r="AN802" s="832"/>
      <c r="AO802" s="832"/>
      <c r="AP802" s="832"/>
      <c r="AQ802" s="832"/>
      <c r="AR802" s="832"/>
      <c r="AS802" s="832"/>
      <c r="AT802" s="832"/>
      <c r="AU802" s="832"/>
      <c r="AV802" s="832"/>
      <c r="AW802" s="832"/>
      <c r="AX802" s="832"/>
      <c r="AY802" s="832"/>
      <c r="AZ802" s="832"/>
      <c r="BA802" s="832"/>
      <c r="BB802" s="832"/>
      <c r="BC802" s="832"/>
      <c r="BD802" s="832"/>
      <c r="BE802" s="832"/>
      <c r="BF802" s="832"/>
      <c r="BG802" s="832"/>
    </row>
    <row r="803" ht="15.75" customHeight="1">
      <c r="A803" s="832"/>
      <c r="B803" s="833"/>
      <c r="C803" s="833"/>
      <c r="D803" s="834"/>
      <c r="E803" s="835"/>
      <c r="F803" s="836"/>
      <c r="G803" s="837"/>
      <c r="H803" s="838"/>
      <c r="I803" s="836"/>
      <c r="J803" s="839"/>
      <c r="K803" s="840"/>
      <c r="L803" s="841"/>
      <c r="M803" s="841"/>
      <c r="N803" s="842"/>
      <c r="O803" s="832"/>
      <c r="P803" s="843"/>
      <c r="Q803" s="832"/>
      <c r="R803" s="843"/>
      <c r="S803" s="843"/>
      <c r="T803" s="843"/>
      <c r="U803" s="832"/>
      <c r="V803" s="843"/>
      <c r="W803" s="832"/>
      <c r="X803" s="832"/>
      <c r="Y803" s="832"/>
      <c r="Z803" s="832"/>
      <c r="AA803" s="832"/>
      <c r="AB803" s="832"/>
      <c r="AC803" s="832"/>
      <c r="AD803" s="844"/>
      <c r="AE803" s="843"/>
      <c r="AF803" s="843"/>
      <c r="AG803" s="844"/>
      <c r="AH803" s="844"/>
      <c r="AI803" s="843"/>
      <c r="AJ803" s="834"/>
      <c r="AK803" s="832"/>
      <c r="AL803" s="832"/>
      <c r="AM803" s="832"/>
      <c r="AN803" s="832"/>
      <c r="AO803" s="832"/>
      <c r="AP803" s="832"/>
      <c r="AQ803" s="832"/>
      <c r="AR803" s="832"/>
      <c r="AS803" s="832"/>
      <c r="AT803" s="832"/>
      <c r="AU803" s="832"/>
      <c r="AV803" s="832"/>
      <c r="AW803" s="832"/>
      <c r="AX803" s="832"/>
      <c r="AY803" s="832"/>
      <c r="AZ803" s="832"/>
      <c r="BA803" s="832"/>
      <c r="BB803" s="832"/>
      <c r="BC803" s="832"/>
      <c r="BD803" s="832"/>
      <c r="BE803" s="832"/>
      <c r="BF803" s="832"/>
      <c r="BG803" s="832"/>
    </row>
    <row r="804" ht="15.75" customHeight="1">
      <c r="A804" s="832"/>
      <c r="B804" s="833"/>
      <c r="C804" s="833"/>
      <c r="D804" s="834"/>
      <c r="E804" s="835"/>
      <c r="F804" s="836"/>
      <c r="G804" s="837"/>
      <c r="H804" s="838"/>
      <c r="I804" s="836"/>
      <c r="J804" s="839"/>
      <c r="K804" s="840"/>
      <c r="L804" s="841"/>
      <c r="M804" s="841"/>
      <c r="N804" s="842"/>
      <c r="O804" s="832"/>
      <c r="P804" s="843"/>
      <c r="Q804" s="832"/>
      <c r="R804" s="843"/>
      <c r="S804" s="843"/>
      <c r="T804" s="843"/>
      <c r="U804" s="832"/>
      <c r="V804" s="843"/>
      <c r="W804" s="832"/>
      <c r="X804" s="832"/>
      <c r="Y804" s="832"/>
      <c r="Z804" s="832"/>
      <c r="AA804" s="832"/>
      <c r="AB804" s="832"/>
      <c r="AC804" s="832"/>
      <c r="AD804" s="844"/>
      <c r="AE804" s="843"/>
      <c r="AF804" s="843"/>
      <c r="AG804" s="844"/>
      <c r="AH804" s="844"/>
      <c r="AI804" s="843"/>
      <c r="AJ804" s="834"/>
      <c r="AK804" s="832"/>
      <c r="AL804" s="832"/>
      <c r="AM804" s="832"/>
      <c r="AN804" s="832"/>
      <c r="AO804" s="832"/>
      <c r="AP804" s="832"/>
      <c r="AQ804" s="832"/>
      <c r="AR804" s="832"/>
      <c r="AS804" s="832"/>
      <c r="AT804" s="832"/>
      <c r="AU804" s="832"/>
      <c r="AV804" s="832"/>
      <c r="AW804" s="832"/>
      <c r="AX804" s="832"/>
      <c r="AY804" s="832"/>
      <c r="AZ804" s="832"/>
      <c r="BA804" s="832"/>
      <c r="BB804" s="832"/>
      <c r="BC804" s="832"/>
      <c r="BD804" s="832"/>
      <c r="BE804" s="832"/>
      <c r="BF804" s="832"/>
      <c r="BG804" s="832"/>
    </row>
    <row r="805" ht="15.75" customHeight="1">
      <c r="A805" s="832"/>
      <c r="B805" s="833"/>
      <c r="C805" s="833"/>
      <c r="D805" s="834"/>
      <c r="E805" s="835"/>
      <c r="F805" s="836"/>
      <c r="G805" s="837"/>
      <c r="H805" s="838"/>
      <c r="I805" s="836"/>
      <c r="J805" s="839"/>
      <c r="K805" s="840"/>
      <c r="L805" s="841"/>
      <c r="M805" s="841"/>
      <c r="N805" s="842"/>
      <c r="O805" s="832"/>
      <c r="P805" s="843"/>
      <c r="Q805" s="832"/>
      <c r="R805" s="843"/>
      <c r="S805" s="843"/>
      <c r="T805" s="843"/>
      <c r="U805" s="832"/>
      <c r="V805" s="843"/>
      <c r="W805" s="832"/>
      <c r="X805" s="832"/>
      <c r="Y805" s="832"/>
      <c r="Z805" s="832"/>
      <c r="AA805" s="832"/>
      <c r="AB805" s="832"/>
      <c r="AC805" s="832"/>
      <c r="AD805" s="844"/>
      <c r="AE805" s="843"/>
      <c r="AF805" s="843"/>
      <c r="AG805" s="844"/>
      <c r="AH805" s="844"/>
      <c r="AI805" s="843"/>
      <c r="AJ805" s="834"/>
      <c r="AK805" s="832"/>
      <c r="AL805" s="832"/>
      <c r="AM805" s="832"/>
      <c r="AN805" s="832"/>
      <c r="AO805" s="832"/>
      <c r="AP805" s="832"/>
      <c r="AQ805" s="832"/>
      <c r="AR805" s="832"/>
      <c r="AS805" s="832"/>
      <c r="AT805" s="832"/>
      <c r="AU805" s="832"/>
      <c r="AV805" s="832"/>
      <c r="AW805" s="832"/>
      <c r="AX805" s="832"/>
      <c r="AY805" s="832"/>
      <c r="AZ805" s="832"/>
      <c r="BA805" s="832"/>
      <c r="BB805" s="832"/>
      <c r="BC805" s="832"/>
      <c r="BD805" s="832"/>
      <c r="BE805" s="832"/>
      <c r="BF805" s="832"/>
      <c r="BG805" s="832"/>
    </row>
    <row r="806" ht="15.75" customHeight="1">
      <c r="A806" s="832"/>
      <c r="B806" s="833"/>
      <c r="C806" s="833"/>
      <c r="D806" s="834"/>
      <c r="E806" s="835"/>
      <c r="F806" s="836"/>
      <c r="G806" s="837"/>
      <c r="H806" s="838"/>
      <c r="I806" s="836"/>
      <c r="J806" s="839"/>
      <c r="K806" s="840"/>
      <c r="L806" s="841"/>
      <c r="M806" s="841"/>
      <c r="N806" s="842"/>
      <c r="O806" s="832"/>
      <c r="P806" s="843"/>
      <c r="Q806" s="832"/>
      <c r="R806" s="843"/>
      <c r="S806" s="843"/>
      <c r="T806" s="843"/>
      <c r="U806" s="832"/>
      <c r="V806" s="843"/>
      <c r="W806" s="832"/>
      <c r="X806" s="832"/>
      <c r="Y806" s="832"/>
      <c r="Z806" s="832"/>
      <c r="AA806" s="832"/>
      <c r="AB806" s="832"/>
      <c r="AC806" s="832"/>
      <c r="AD806" s="844"/>
      <c r="AE806" s="843"/>
      <c r="AF806" s="843"/>
      <c r="AG806" s="844"/>
      <c r="AH806" s="844"/>
      <c r="AI806" s="843"/>
      <c r="AJ806" s="834"/>
      <c r="AK806" s="832"/>
      <c r="AL806" s="832"/>
      <c r="AM806" s="832"/>
      <c r="AN806" s="832"/>
      <c r="AO806" s="832"/>
      <c r="AP806" s="832"/>
      <c r="AQ806" s="832"/>
      <c r="AR806" s="832"/>
      <c r="AS806" s="832"/>
      <c r="AT806" s="832"/>
      <c r="AU806" s="832"/>
      <c r="AV806" s="832"/>
      <c r="AW806" s="832"/>
      <c r="AX806" s="832"/>
      <c r="AY806" s="832"/>
      <c r="AZ806" s="832"/>
      <c r="BA806" s="832"/>
      <c r="BB806" s="832"/>
      <c r="BC806" s="832"/>
      <c r="BD806" s="832"/>
      <c r="BE806" s="832"/>
      <c r="BF806" s="832"/>
      <c r="BG806" s="832"/>
    </row>
    <row r="807" ht="15.75" customHeight="1">
      <c r="A807" s="832"/>
      <c r="B807" s="833"/>
      <c r="C807" s="833"/>
      <c r="D807" s="834"/>
      <c r="E807" s="835"/>
      <c r="F807" s="836"/>
      <c r="G807" s="837"/>
      <c r="H807" s="838"/>
      <c r="I807" s="836"/>
      <c r="J807" s="839"/>
      <c r="K807" s="840"/>
      <c r="L807" s="841"/>
      <c r="M807" s="841"/>
      <c r="N807" s="842"/>
      <c r="O807" s="832"/>
      <c r="P807" s="843"/>
      <c r="Q807" s="832"/>
      <c r="R807" s="843"/>
      <c r="S807" s="843"/>
      <c r="T807" s="843"/>
      <c r="U807" s="832"/>
      <c r="V807" s="843"/>
      <c r="W807" s="832"/>
      <c r="X807" s="832"/>
      <c r="Y807" s="832"/>
      <c r="Z807" s="832"/>
      <c r="AA807" s="832"/>
      <c r="AB807" s="832"/>
      <c r="AC807" s="832"/>
      <c r="AD807" s="844"/>
      <c r="AE807" s="843"/>
      <c r="AF807" s="843"/>
      <c r="AG807" s="844"/>
      <c r="AH807" s="844"/>
      <c r="AI807" s="843"/>
      <c r="AJ807" s="834"/>
      <c r="AK807" s="832"/>
      <c r="AL807" s="832"/>
      <c r="AM807" s="832"/>
      <c r="AN807" s="832"/>
      <c r="AO807" s="832"/>
      <c r="AP807" s="832"/>
      <c r="AQ807" s="832"/>
      <c r="AR807" s="832"/>
      <c r="AS807" s="832"/>
      <c r="AT807" s="832"/>
      <c r="AU807" s="832"/>
      <c r="AV807" s="832"/>
      <c r="AW807" s="832"/>
      <c r="AX807" s="832"/>
      <c r="AY807" s="832"/>
      <c r="AZ807" s="832"/>
      <c r="BA807" s="832"/>
      <c r="BB807" s="832"/>
      <c r="BC807" s="832"/>
      <c r="BD807" s="832"/>
      <c r="BE807" s="832"/>
      <c r="BF807" s="832"/>
      <c r="BG807" s="832"/>
    </row>
    <row r="808" ht="15.75" customHeight="1">
      <c r="A808" s="832"/>
      <c r="B808" s="833"/>
      <c r="C808" s="833"/>
      <c r="D808" s="834"/>
      <c r="E808" s="835"/>
      <c r="F808" s="836"/>
      <c r="G808" s="837"/>
      <c r="H808" s="838"/>
      <c r="I808" s="836"/>
      <c r="J808" s="839"/>
      <c r="K808" s="840"/>
      <c r="L808" s="841"/>
      <c r="M808" s="841"/>
      <c r="N808" s="842"/>
      <c r="O808" s="832"/>
      <c r="P808" s="843"/>
      <c r="Q808" s="832"/>
      <c r="R808" s="843"/>
      <c r="S808" s="843"/>
      <c r="T808" s="843"/>
      <c r="U808" s="832"/>
      <c r="V808" s="843"/>
      <c r="W808" s="832"/>
      <c r="X808" s="832"/>
      <c r="Y808" s="832"/>
      <c r="Z808" s="832"/>
      <c r="AA808" s="832"/>
      <c r="AB808" s="832"/>
      <c r="AC808" s="832"/>
      <c r="AD808" s="844"/>
      <c r="AE808" s="843"/>
      <c r="AF808" s="843"/>
      <c r="AG808" s="844"/>
      <c r="AH808" s="844"/>
      <c r="AI808" s="843"/>
      <c r="AJ808" s="834"/>
      <c r="AK808" s="832"/>
      <c r="AL808" s="832"/>
      <c r="AM808" s="832"/>
      <c r="AN808" s="832"/>
      <c r="AO808" s="832"/>
      <c r="AP808" s="832"/>
      <c r="AQ808" s="832"/>
      <c r="AR808" s="832"/>
      <c r="AS808" s="832"/>
      <c r="AT808" s="832"/>
      <c r="AU808" s="832"/>
      <c r="AV808" s="832"/>
      <c r="AW808" s="832"/>
      <c r="AX808" s="832"/>
      <c r="AY808" s="832"/>
      <c r="AZ808" s="832"/>
      <c r="BA808" s="832"/>
      <c r="BB808" s="832"/>
      <c r="BC808" s="832"/>
      <c r="BD808" s="832"/>
      <c r="BE808" s="832"/>
      <c r="BF808" s="832"/>
      <c r="BG808" s="832"/>
    </row>
    <row r="809" ht="15.75" customHeight="1">
      <c r="A809" s="832"/>
      <c r="B809" s="833"/>
      <c r="C809" s="833"/>
      <c r="D809" s="834"/>
      <c r="E809" s="835"/>
      <c r="F809" s="836"/>
      <c r="G809" s="837"/>
      <c r="H809" s="838"/>
      <c r="I809" s="836"/>
      <c r="J809" s="839"/>
      <c r="K809" s="840"/>
      <c r="L809" s="841"/>
      <c r="M809" s="841"/>
      <c r="N809" s="842"/>
      <c r="O809" s="832"/>
      <c r="P809" s="843"/>
      <c r="Q809" s="832"/>
      <c r="R809" s="843"/>
      <c r="S809" s="843"/>
      <c r="T809" s="843"/>
      <c r="U809" s="832"/>
      <c r="V809" s="843"/>
      <c r="W809" s="832"/>
      <c r="X809" s="832"/>
      <c r="Y809" s="832"/>
      <c r="Z809" s="832"/>
      <c r="AA809" s="832"/>
      <c r="AB809" s="832"/>
      <c r="AC809" s="832"/>
      <c r="AD809" s="844"/>
      <c r="AE809" s="843"/>
      <c r="AF809" s="843"/>
      <c r="AG809" s="844"/>
      <c r="AH809" s="844"/>
      <c r="AI809" s="843"/>
      <c r="AJ809" s="834"/>
      <c r="AK809" s="832"/>
      <c r="AL809" s="832"/>
      <c r="AM809" s="832"/>
      <c r="AN809" s="832"/>
      <c r="AO809" s="832"/>
      <c r="AP809" s="832"/>
      <c r="AQ809" s="832"/>
      <c r="AR809" s="832"/>
      <c r="AS809" s="832"/>
      <c r="AT809" s="832"/>
      <c r="AU809" s="832"/>
      <c r="AV809" s="832"/>
      <c r="AW809" s="832"/>
      <c r="AX809" s="832"/>
      <c r="AY809" s="832"/>
      <c r="AZ809" s="832"/>
      <c r="BA809" s="832"/>
      <c r="BB809" s="832"/>
      <c r="BC809" s="832"/>
      <c r="BD809" s="832"/>
      <c r="BE809" s="832"/>
      <c r="BF809" s="832"/>
      <c r="BG809" s="832"/>
    </row>
    <row r="810" ht="15.75" customHeight="1">
      <c r="A810" s="832"/>
      <c r="B810" s="833"/>
      <c r="C810" s="833"/>
      <c r="D810" s="834"/>
      <c r="E810" s="835"/>
      <c r="F810" s="836"/>
      <c r="G810" s="837"/>
      <c r="H810" s="838"/>
      <c r="I810" s="836"/>
      <c r="J810" s="839"/>
      <c r="K810" s="840"/>
      <c r="L810" s="841"/>
      <c r="M810" s="841"/>
      <c r="N810" s="842"/>
      <c r="O810" s="832"/>
      <c r="P810" s="843"/>
      <c r="Q810" s="832"/>
      <c r="R810" s="843"/>
      <c r="S810" s="843"/>
      <c r="T810" s="843"/>
      <c r="U810" s="832"/>
      <c r="V810" s="843"/>
      <c r="W810" s="832"/>
      <c r="X810" s="832"/>
      <c r="Y810" s="832"/>
      <c r="Z810" s="832"/>
      <c r="AA810" s="832"/>
      <c r="AB810" s="832"/>
      <c r="AC810" s="832"/>
      <c r="AD810" s="844"/>
      <c r="AE810" s="843"/>
      <c r="AF810" s="843"/>
      <c r="AG810" s="844"/>
      <c r="AH810" s="844"/>
      <c r="AI810" s="843"/>
      <c r="AJ810" s="834"/>
      <c r="AK810" s="832"/>
      <c r="AL810" s="832"/>
      <c r="AM810" s="832"/>
      <c r="AN810" s="832"/>
      <c r="AO810" s="832"/>
      <c r="AP810" s="832"/>
      <c r="AQ810" s="832"/>
      <c r="AR810" s="832"/>
      <c r="AS810" s="832"/>
      <c r="AT810" s="832"/>
      <c r="AU810" s="832"/>
      <c r="AV810" s="832"/>
      <c r="AW810" s="832"/>
      <c r="AX810" s="832"/>
      <c r="AY810" s="832"/>
      <c r="AZ810" s="832"/>
      <c r="BA810" s="832"/>
      <c r="BB810" s="832"/>
      <c r="BC810" s="832"/>
      <c r="BD810" s="832"/>
      <c r="BE810" s="832"/>
      <c r="BF810" s="832"/>
      <c r="BG810" s="832"/>
    </row>
    <row r="811" ht="15.75" customHeight="1">
      <c r="A811" s="832"/>
      <c r="B811" s="833"/>
      <c r="C811" s="833"/>
      <c r="D811" s="834"/>
      <c r="E811" s="835"/>
      <c r="F811" s="836"/>
      <c r="G811" s="837"/>
      <c r="H811" s="838"/>
      <c r="I811" s="836"/>
      <c r="J811" s="839"/>
      <c r="K811" s="840"/>
      <c r="L811" s="841"/>
      <c r="M811" s="841"/>
      <c r="N811" s="842"/>
      <c r="O811" s="832"/>
      <c r="P811" s="843"/>
      <c r="Q811" s="832"/>
      <c r="R811" s="843"/>
      <c r="S811" s="843"/>
      <c r="T811" s="843"/>
      <c r="U811" s="832"/>
      <c r="V811" s="843"/>
      <c r="W811" s="832"/>
      <c r="X811" s="832"/>
      <c r="Y811" s="832"/>
      <c r="Z811" s="832"/>
      <c r="AA811" s="832"/>
      <c r="AB811" s="832"/>
      <c r="AC811" s="832"/>
      <c r="AD811" s="844"/>
      <c r="AE811" s="843"/>
      <c r="AF811" s="843"/>
      <c r="AG811" s="844"/>
      <c r="AH811" s="844"/>
      <c r="AI811" s="843"/>
      <c r="AJ811" s="834"/>
      <c r="AK811" s="832"/>
      <c r="AL811" s="832"/>
      <c r="AM811" s="832"/>
      <c r="AN811" s="832"/>
      <c r="AO811" s="832"/>
      <c r="AP811" s="832"/>
      <c r="AQ811" s="832"/>
      <c r="AR811" s="832"/>
      <c r="AS811" s="832"/>
      <c r="AT811" s="832"/>
      <c r="AU811" s="832"/>
      <c r="AV811" s="832"/>
      <c r="AW811" s="832"/>
      <c r="AX811" s="832"/>
      <c r="AY811" s="832"/>
      <c r="AZ811" s="832"/>
      <c r="BA811" s="832"/>
      <c r="BB811" s="832"/>
      <c r="BC811" s="832"/>
      <c r="BD811" s="832"/>
      <c r="BE811" s="832"/>
      <c r="BF811" s="832"/>
      <c r="BG811" s="832"/>
    </row>
    <row r="812" ht="15.75" customHeight="1">
      <c r="A812" s="832"/>
      <c r="B812" s="833"/>
      <c r="C812" s="833"/>
      <c r="D812" s="834"/>
      <c r="E812" s="835"/>
      <c r="F812" s="836"/>
      <c r="G812" s="837"/>
      <c r="H812" s="838"/>
      <c r="I812" s="836"/>
      <c r="J812" s="839"/>
      <c r="K812" s="840"/>
      <c r="L812" s="841"/>
      <c r="M812" s="841"/>
      <c r="N812" s="842"/>
      <c r="O812" s="832"/>
      <c r="P812" s="843"/>
      <c r="Q812" s="832"/>
      <c r="R812" s="843"/>
      <c r="S812" s="843"/>
      <c r="T812" s="843"/>
      <c r="U812" s="832"/>
      <c r="V812" s="843"/>
      <c r="W812" s="832"/>
      <c r="X812" s="832"/>
      <c r="Y812" s="832"/>
      <c r="Z812" s="832"/>
      <c r="AA812" s="832"/>
      <c r="AB812" s="832"/>
      <c r="AC812" s="832"/>
      <c r="AD812" s="844"/>
      <c r="AE812" s="843"/>
      <c r="AF812" s="843"/>
      <c r="AG812" s="844"/>
      <c r="AH812" s="844"/>
      <c r="AI812" s="843"/>
      <c r="AJ812" s="834"/>
      <c r="AK812" s="832"/>
      <c r="AL812" s="832"/>
      <c r="AM812" s="832"/>
      <c r="AN812" s="832"/>
      <c r="AO812" s="832"/>
      <c r="AP812" s="832"/>
      <c r="AQ812" s="832"/>
      <c r="AR812" s="832"/>
      <c r="AS812" s="832"/>
      <c r="AT812" s="832"/>
      <c r="AU812" s="832"/>
      <c r="AV812" s="832"/>
      <c r="AW812" s="832"/>
      <c r="AX812" s="832"/>
      <c r="AY812" s="832"/>
      <c r="AZ812" s="832"/>
      <c r="BA812" s="832"/>
      <c r="BB812" s="832"/>
      <c r="BC812" s="832"/>
      <c r="BD812" s="832"/>
      <c r="BE812" s="832"/>
      <c r="BF812" s="832"/>
      <c r="BG812" s="832"/>
    </row>
    <row r="813" ht="15.75" customHeight="1">
      <c r="A813" s="832"/>
      <c r="B813" s="833"/>
      <c r="C813" s="833"/>
      <c r="D813" s="834"/>
      <c r="E813" s="835"/>
      <c r="F813" s="836"/>
      <c r="G813" s="837"/>
      <c r="H813" s="838"/>
      <c r="I813" s="836"/>
      <c r="J813" s="839"/>
      <c r="K813" s="840"/>
      <c r="L813" s="841"/>
      <c r="M813" s="841"/>
      <c r="N813" s="842"/>
      <c r="O813" s="832"/>
      <c r="P813" s="843"/>
      <c r="Q813" s="832"/>
      <c r="R813" s="843"/>
      <c r="S813" s="843"/>
      <c r="T813" s="843"/>
      <c r="U813" s="832"/>
      <c r="V813" s="843"/>
      <c r="W813" s="832"/>
      <c r="X813" s="832"/>
      <c r="Y813" s="832"/>
      <c r="Z813" s="832"/>
      <c r="AA813" s="832"/>
      <c r="AB813" s="832"/>
      <c r="AC813" s="832"/>
      <c r="AD813" s="844"/>
      <c r="AE813" s="843"/>
      <c r="AF813" s="843"/>
      <c r="AG813" s="844"/>
      <c r="AH813" s="844"/>
      <c r="AI813" s="843"/>
      <c r="AJ813" s="834"/>
      <c r="AK813" s="832"/>
      <c r="AL813" s="832"/>
      <c r="AM813" s="832"/>
      <c r="AN813" s="832"/>
      <c r="AO813" s="832"/>
      <c r="AP813" s="832"/>
      <c r="AQ813" s="832"/>
      <c r="AR813" s="832"/>
      <c r="AS813" s="832"/>
      <c r="AT813" s="832"/>
      <c r="AU813" s="832"/>
      <c r="AV813" s="832"/>
      <c r="AW813" s="832"/>
      <c r="AX813" s="832"/>
      <c r="AY813" s="832"/>
      <c r="AZ813" s="832"/>
      <c r="BA813" s="832"/>
      <c r="BB813" s="832"/>
      <c r="BC813" s="832"/>
      <c r="BD813" s="832"/>
      <c r="BE813" s="832"/>
      <c r="BF813" s="832"/>
      <c r="BG813" s="832"/>
    </row>
    <row r="814" ht="15.75" customHeight="1">
      <c r="A814" s="832"/>
      <c r="B814" s="833"/>
      <c r="C814" s="833"/>
      <c r="D814" s="834"/>
      <c r="E814" s="835"/>
      <c r="F814" s="836"/>
      <c r="G814" s="837"/>
      <c r="H814" s="838"/>
      <c r="I814" s="836"/>
      <c r="J814" s="839"/>
      <c r="K814" s="840"/>
      <c r="L814" s="841"/>
      <c r="M814" s="841"/>
      <c r="N814" s="842"/>
      <c r="O814" s="832"/>
      <c r="P814" s="843"/>
      <c r="Q814" s="832"/>
      <c r="R814" s="843"/>
      <c r="S814" s="843"/>
      <c r="T814" s="843"/>
      <c r="U814" s="832"/>
      <c r="V814" s="843"/>
      <c r="W814" s="832"/>
      <c r="X814" s="832"/>
      <c r="Y814" s="832"/>
      <c r="Z814" s="832"/>
      <c r="AA814" s="832"/>
      <c r="AB814" s="832"/>
      <c r="AC814" s="832"/>
      <c r="AD814" s="844"/>
      <c r="AE814" s="843"/>
      <c r="AF814" s="843"/>
      <c r="AG814" s="844"/>
      <c r="AH814" s="844"/>
      <c r="AI814" s="843"/>
      <c r="AJ814" s="834"/>
      <c r="AK814" s="832"/>
      <c r="AL814" s="832"/>
      <c r="AM814" s="832"/>
      <c r="AN814" s="832"/>
      <c r="AO814" s="832"/>
      <c r="AP814" s="832"/>
      <c r="AQ814" s="832"/>
      <c r="AR814" s="832"/>
      <c r="AS814" s="832"/>
      <c r="AT814" s="832"/>
      <c r="AU814" s="832"/>
      <c r="AV814" s="832"/>
      <c r="AW814" s="832"/>
      <c r="AX814" s="832"/>
      <c r="AY814" s="832"/>
      <c r="AZ814" s="832"/>
      <c r="BA814" s="832"/>
      <c r="BB814" s="832"/>
      <c r="BC814" s="832"/>
      <c r="BD814" s="832"/>
      <c r="BE814" s="832"/>
      <c r="BF814" s="832"/>
      <c r="BG814" s="832"/>
    </row>
    <row r="815" ht="15.75" customHeight="1">
      <c r="A815" s="832"/>
      <c r="B815" s="833"/>
      <c r="C815" s="833"/>
      <c r="D815" s="834"/>
      <c r="E815" s="835"/>
      <c r="F815" s="836"/>
      <c r="G815" s="837"/>
      <c r="H815" s="838"/>
      <c r="I815" s="836"/>
      <c r="J815" s="839"/>
      <c r="K815" s="840"/>
      <c r="L815" s="841"/>
      <c r="M815" s="841"/>
      <c r="N815" s="842"/>
      <c r="O815" s="832"/>
      <c r="P815" s="843"/>
      <c r="Q815" s="832"/>
      <c r="R815" s="843"/>
      <c r="S815" s="843"/>
      <c r="T815" s="843"/>
      <c r="U815" s="832"/>
      <c r="V815" s="843"/>
      <c r="W815" s="832"/>
      <c r="X815" s="832"/>
      <c r="Y815" s="832"/>
      <c r="Z815" s="832"/>
      <c r="AA815" s="832"/>
      <c r="AB815" s="832"/>
      <c r="AC815" s="832"/>
      <c r="AD815" s="844"/>
      <c r="AE815" s="843"/>
      <c r="AF815" s="843"/>
      <c r="AG815" s="844"/>
      <c r="AH815" s="844"/>
      <c r="AI815" s="843"/>
      <c r="AJ815" s="834"/>
      <c r="AK815" s="832"/>
      <c r="AL815" s="832"/>
      <c r="AM815" s="832"/>
      <c r="AN815" s="832"/>
      <c r="AO815" s="832"/>
      <c r="AP815" s="832"/>
      <c r="AQ815" s="832"/>
      <c r="AR815" s="832"/>
      <c r="AS815" s="832"/>
      <c r="AT815" s="832"/>
      <c r="AU815" s="832"/>
      <c r="AV815" s="832"/>
      <c r="AW815" s="832"/>
      <c r="AX815" s="832"/>
      <c r="AY815" s="832"/>
      <c r="AZ815" s="832"/>
      <c r="BA815" s="832"/>
      <c r="BB815" s="832"/>
      <c r="BC815" s="832"/>
      <c r="BD815" s="832"/>
      <c r="BE815" s="832"/>
      <c r="BF815" s="832"/>
      <c r="BG815" s="832"/>
    </row>
    <row r="816" ht="15.75" customHeight="1">
      <c r="A816" s="832"/>
      <c r="B816" s="833"/>
      <c r="C816" s="833"/>
      <c r="D816" s="834"/>
      <c r="E816" s="835"/>
      <c r="F816" s="836"/>
      <c r="G816" s="837"/>
      <c r="H816" s="838"/>
      <c r="I816" s="836"/>
      <c r="J816" s="839"/>
      <c r="K816" s="840"/>
      <c r="L816" s="841"/>
      <c r="M816" s="841"/>
      <c r="N816" s="842"/>
      <c r="O816" s="832"/>
      <c r="P816" s="843"/>
      <c r="Q816" s="832"/>
      <c r="R816" s="843"/>
      <c r="S816" s="843"/>
      <c r="T816" s="843"/>
      <c r="U816" s="832"/>
      <c r="V816" s="843"/>
      <c r="W816" s="832"/>
      <c r="X816" s="832"/>
      <c r="Y816" s="832"/>
      <c r="Z816" s="832"/>
      <c r="AA816" s="832"/>
      <c r="AB816" s="832"/>
      <c r="AC816" s="832"/>
      <c r="AD816" s="844"/>
      <c r="AE816" s="843"/>
      <c r="AF816" s="843"/>
      <c r="AG816" s="844"/>
      <c r="AH816" s="844"/>
      <c r="AI816" s="843"/>
      <c r="AJ816" s="834"/>
      <c r="AK816" s="832"/>
      <c r="AL816" s="832"/>
      <c r="AM816" s="832"/>
      <c r="AN816" s="832"/>
      <c r="AO816" s="832"/>
      <c r="AP816" s="832"/>
      <c r="AQ816" s="832"/>
      <c r="AR816" s="832"/>
      <c r="AS816" s="832"/>
      <c r="AT816" s="832"/>
      <c r="AU816" s="832"/>
      <c r="AV816" s="832"/>
      <c r="AW816" s="832"/>
      <c r="AX816" s="832"/>
      <c r="AY816" s="832"/>
      <c r="AZ816" s="832"/>
      <c r="BA816" s="832"/>
      <c r="BB816" s="832"/>
      <c r="BC816" s="832"/>
      <c r="BD816" s="832"/>
      <c r="BE816" s="832"/>
      <c r="BF816" s="832"/>
      <c r="BG816" s="832"/>
    </row>
    <row r="817" ht="15.75" customHeight="1">
      <c r="A817" s="832"/>
      <c r="B817" s="833"/>
      <c r="C817" s="833"/>
      <c r="D817" s="834"/>
      <c r="E817" s="835"/>
      <c r="F817" s="836"/>
      <c r="G817" s="837"/>
      <c r="H817" s="838"/>
      <c r="I817" s="836"/>
      <c r="J817" s="839"/>
      <c r="K817" s="840"/>
      <c r="L817" s="841"/>
      <c r="M817" s="841"/>
      <c r="N817" s="842"/>
      <c r="O817" s="832"/>
      <c r="P817" s="843"/>
      <c r="Q817" s="832"/>
      <c r="R817" s="843"/>
      <c r="S817" s="843"/>
      <c r="T817" s="843"/>
      <c r="U817" s="832"/>
      <c r="V817" s="843"/>
      <c r="W817" s="832"/>
      <c r="X817" s="832"/>
      <c r="Y817" s="832"/>
      <c r="Z817" s="832"/>
      <c r="AA817" s="832"/>
      <c r="AB817" s="832"/>
      <c r="AC817" s="832"/>
      <c r="AD817" s="844"/>
      <c r="AE817" s="843"/>
      <c r="AF817" s="843"/>
      <c r="AG817" s="844"/>
      <c r="AH817" s="844"/>
      <c r="AI817" s="843"/>
      <c r="AJ817" s="834"/>
      <c r="AK817" s="832"/>
      <c r="AL817" s="832"/>
      <c r="AM817" s="832"/>
      <c r="AN817" s="832"/>
      <c r="AO817" s="832"/>
      <c r="AP817" s="832"/>
      <c r="AQ817" s="832"/>
      <c r="AR817" s="832"/>
      <c r="AS817" s="832"/>
      <c r="AT817" s="832"/>
      <c r="AU817" s="832"/>
      <c r="AV817" s="832"/>
      <c r="AW817" s="832"/>
      <c r="AX817" s="832"/>
      <c r="AY817" s="832"/>
      <c r="AZ817" s="832"/>
      <c r="BA817" s="832"/>
      <c r="BB817" s="832"/>
      <c r="BC817" s="832"/>
      <c r="BD817" s="832"/>
      <c r="BE817" s="832"/>
      <c r="BF817" s="832"/>
      <c r="BG817" s="832"/>
    </row>
    <row r="818" ht="15.75" customHeight="1">
      <c r="A818" s="832"/>
      <c r="B818" s="833"/>
      <c r="C818" s="833"/>
      <c r="D818" s="834"/>
      <c r="E818" s="835"/>
      <c r="F818" s="836"/>
      <c r="G818" s="837"/>
      <c r="H818" s="838"/>
      <c r="I818" s="836"/>
      <c r="J818" s="839"/>
      <c r="K818" s="840"/>
      <c r="L818" s="841"/>
      <c r="M818" s="841"/>
      <c r="N818" s="842"/>
      <c r="O818" s="832"/>
      <c r="P818" s="843"/>
      <c r="Q818" s="832"/>
      <c r="R818" s="843"/>
      <c r="S818" s="843"/>
      <c r="T818" s="843"/>
      <c r="U818" s="832"/>
      <c r="V818" s="843"/>
      <c r="W818" s="832"/>
      <c r="X818" s="832"/>
      <c r="Y818" s="832"/>
      <c r="Z818" s="832"/>
      <c r="AA818" s="832"/>
      <c r="AB818" s="832"/>
      <c r="AC818" s="832"/>
      <c r="AD818" s="844"/>
      <c r="AE818" s="843"/>
      <c r="AF818" s="843"/>
      <c r="AG818" s="844"/>
      <c r="AH818" s="844"/>
      <c r="AI818" s="843"/>
      <c r="AJ818" s="834"/>
      <c r="AK818" s="832"/>
      <c r="AL818" s="832"/>
      <c r="AM818" s="832"/>
      <c r="AN818" s="832"/>
      <c r="AO818" s="832"/>
      <c r="AP818" s="832"/>
      <c r="AQ818" s="832"/>
      <c r="AR818" s="832"/>
      <c r="AS818" s="832"/>
      <c r="AT818" s="832"/>
      <c r="AU818" s="832"/>
      <c r="AV818" s="832"/>
      <c r="AW818" s="832"/>
      <c r="AX818" s="832"/>
      <c r="AY818" s="832"/>
      <c r="AZ818" s="832"/>
      <c r="BA818" s="832"/>
      <c r="BB818" s="832"/>
      <c r="BC818" s="832"/>
      <c r="BD818" s="832"/>
      <c r="BE818" s="832"/>
      <c r="BF818" s="832"/>
      <c r="BG818" s="832"/>
    </row>
    <row r="819" ht="15.75" customHeight="1">
      <c r="A819" s="832"/>
      <c r="B819" s="833"/>
      <c r="C819" s="833"/>
      <c r="D819" s="834"/>
      <c r="E819" s="835"/>
      <c r="F819" s="836"/>
      <c r="G819" s="837"/>
      <c r="H819" s="838"/>
      <c r="I819" s="836"/>
      <c r="J819" s="839"/>
      <c r="K819" s="840"/>
      <c r="L819" s="841"/>
      <c r="M819" s="841"/>
      <c r="N819" s="842"/>
      <c r="O819" s="832"/>
      <c r="P819" s="843"/>
      <c r="Q819" s="832"/>
      <c r="R819" s="843"/>
      <c r="S819" s="843"/>
      <c r="T819" s="843"/>
      <c r="U819" s="832"/>
      <c r="V819" s="843"/>
      <c r="W819" s="832"/>
      <c r="X819" s="832"/>
      <c r="Y819" s="832"/>
      <c r="Z819" s="832"/>
      <c r="AA819" s="832"/>
      <c r="AB819" s="832"/>
      <c r="AC819" s="832"/>
      <c r="AD819" s="844"/>
      <c r="AE819" s="843"/>
      <c r="AF819" s="843"/>
      <c r="AG819" s="844"/>
      <c r="AH819" s="844"/>
      <c r="AI819" s="843"/>
      <c r="AJ819" s="834"/>
      <c r="AK819" s="832"/>
      <c r="AL819" s="832"/>
      <c r="AM819" s="832"/>
      <c r="AN819" s="832"/>
      <c r="AO819" s="832"/>
      <c r="AP819" s="832"/>
      <c r="AQ819" s="832"/>
      <c r="AR819" s="832"/>
      <c r="AS819" s="832"/>
      <c r="AT819" s="832"/>
      <c r="AU819" s="832"/>
      <c r="AV819" s="832"/>
      <c r="AW819" s="832"/>
      <c r="AX819" s="832"/>
      <c r="AY819" s="832"/>
      <c r="AZ819" s="832"/>
      <c r="BA819" s="832"/>
      <c r="BB819" s="832"/>
      <c r="BC819" s="832"/>
      <c r="BD819" s="832"/>
      <c r="BE819" s="832"/>
      <c r="BF819" s="832"/>
      <c r="BG819" s="832"/>
    </row>
    <row r="820" ht="15.75" customHeight="1">
      <c r="A820" s="832"/>
      <c r="B820" s="833"/>
      <c r="C820" s="833"/>
      <c r="D820" s="834"/>
      <c r="E820" s="835"/>
      <c r="F820" s="836"/>
      <c r="G820" s="837"/>
      <c r="H820" s="838"/>
      <c r="I820" s="836"/>
      <c r="J820" s="839"/>
      <c r="K820" s="840"/>
      <c r="L820" s="841"/>
      <c r="M820" s="841"/>
      <c r="N820" s="842"/>
      <c r="O820" s="832"/>
      <c r="P820" s="843"/>
      <c r="Q820" s="832"/>
      <c r="R820" s="843"/>
      <c r="S820" s="843"/>
      <c r="T820" s="843"/>
      <c r="U820" s="832"/>
      <c r="V820" s="843"/>
      <c r="W820" s="832"/>
      <c r="X820" s="832"/>
      <c r="Y820" s="832"/>
      <c r="Z820" s="832"/>
      <c r="AA820" s="832"/>
      <c r="AB820" s="832"/>
      <c r="AC820" s="832"/>
      <c r="AD820" s="844"/>
      <c r="AE820" s="843"/>
      <c r="AF820" s="843"/>
      <c r="AG820" s="844"/>
      <c r="AH820" s="844"/>
      <c r="AI820" s="843"/>
      <c r="AJ820" s="834"/>
      <c r="AK820" s="832"/>
      <c r="AL820" s="832"/>
      <c r="AM820" s="832"/>
      <c r="AN820" s="832"/>
      <c r="AO820" s="832"/>
      <c r="AP820" s="832"/>
      <c r="AQ820" s="832"/>
      <c r="AR820" s="832"/>
      <c r="AS820" s="832"/>
      <c r="AT820" s="832"/>
      <c r="AU820" s="832"/>
      <c r="AV820" s="832"/>
      <c r="AW820" s="832"/>
      <c r="AX820" s="832"/>
      <c r="AY820" s="832"/>
      <c r="AZ820" s="832"/>
      <c r="BA820" s="832"/>
      <c r="BB820" s="832"/>
      <c r="BC820" s="832"/>
      <c r="BD820" s="832"/>
      <c r="BE820" s="832"/>
      <c r="BF820" s="832"/>
      <c r="BG820" s="832"/>
    </row>
    <row r="821" ht="15.75" customHeight="1">
      <c r="A821" s="832"/>
      <c r="B821" s="833"/>
      <c r="C821" s="833"/>
      <c r="D821" s="834"/>
      <c r="E821" s="835"/>
      <c r="F821" s="836"/>
      <c r="G821" s="837"/>
      <c r="H821" s="838"/>
      <c r="I821" s="836"/>
      <c r="J821" s="839"/>
      <c r="K821" s="840"/>
      <c r="L821" s="841"/>
      <c r="M821" s="841"/>
      <c r="N821" s="842"/>
      <c r="O821" s="832"/>
      <c r="P821" s="843"/>
      <c r="Q821" s="832"/>
      <c r="R821" s="843"/>
      <c r="S821" s="843"/>
      <c r="T821" s="843"/>
      <c r="U821" s="832"/>
      <c r="V821" s="843"/>
      <c r="W821" s="832"/>
      <c r="X821" s="832"/>
      <c r="Y821" s="832"/>
      <c r="Z821" s="832"/>
      <c r="AA821" s="832"/>
      <c r="AB821" s="832"/>
      <c r="AC821" s="832"/>
      <c r="AD821" s="844"/>
      <c r="AE821" s="843"/>
      <c r="AF821" s="843"/>
      <c r="AG821" s="844"/>
      <c r="AH821" s="844"/>
      <c r="AI821" s="843"/>
      <c r="AJ821" s="834"/>
      <c r="AK821" s="832"/>
      <c r="AL821" s="832"/>
      <c r="AM821" s="832"/>
      <c r="AN821" s="832"/>
      <c r="AO821" s="832"/>
      <c r="AP821" s="832"/>
      <c r="AQ821" s="832"/>
      <c r="AR821" s="832"/>
      <c r="AS821" s="832"/>
      <c r="AT821" s="832"/>
      <c r="AU821" s="832"/>
      <c r="AV821" s="832"/>
      <c r="AW821" s="832"/>
      <c r="AX821" s="832"/>
      <c r="AY821" s="832"/>
      <c r="AZ821" s="832"/>
      <c r="BA821" s="832"/>
      <c r="BB821" s="832"/>
      <c r="BC821" s="832"/>
      <c r="BD821" s="832"/>
      <c r="BE821" s="832"/>
      <c r="BF821" s="832"/>
      <c r="BG821" s="832"/>
    </row>
    <row r="822" ht="15.75" customHeight="1">
      <c r="A822" s="832"/>
      <c r="B822" s="833"/>
      <c r="C822" s="833"/>
      <c r="D822" s="834"/>
      <c r="E822" s="835"/>
      <c r="F822" s="836"/>
      <c r="G822" s="837"/>
      <c r="H822" s="838"/>
      <c r="I822" s="836"/>
      <c r="J822" s="839"/>
      <c r="K822" s="840"/>
      <c r="L822" s="841"/>
      <c r="M822" s="841"/>
      <c r="N822" s="842"/>
      <c r="O822" s="832"/>
      <c r="P822" s="843"/>
      <c r="Q822" s="832"/>
      <c r="R822" s="843"/>
      <c r="S822" s="843"/>
      <c r="T822" s="843"/>
      <c r="U822" s="832"/>
      <c r="V822" s="843"/>
      <c r="W822" s="832"/>
      <c r="X822" s="832"/>
      <c r="Y822" s="832"/>
      <c r="Z822" s="832"/>
      <c r="AA822" s="832"/>
      <c r="AB822" s="832"/>
      <c r="AC822" s="832"/>
      <c r="AD822" s="844"/>
      <c r="AE822" s="843"/>
      <c r="AF822" s="843"/>
      <c r="AG822" s="844"/>
      <c r="AH822" s="844"/>
      <c r="AI822" s="843"/>
      <c r="AJ822" s="834"/>
      <c r="AK822" s="832"/>
      <c r="AL822" s="832"/>
      <c r="AM822" s="832"/>
      <c r="AN822" s="832"/>
      <c r="AO822" s="832"/>
      <c r="AP822" s="832"/>
      <c r="AQ822" s="832"/>
      <c r="AR822" s="832"/>
      <c r="AS822" s="832"/>
      <c r="AT822" s="832"/>
      <c r="AU822" s="832"/>
      <c r="AV822" s="832"/>
      <c r="AW822" s="832"/>
      <c r="AX822" s="832"/>
      <c r="AY822" s="832"/>
      <c r="AZ822" s="832"/>
      <c r="BA822" s="832"/>
      <c r="BB822" s="832"/>
      <c r="BC822" s="832"/>
      <c r="BD822" s="832"/>
      <c r="BE822" s="832"/>
      <c r="BF822" s="832"/>
      <c r="BG822" s="832"/>
    </row>
    <row r="823" ht="15.75" customHeight="1">
      <c r="A823" s="832"/>
      <c r="B823" s="833"/>
      <c r="C823" s="833"/>
      <c r="D823" s="834"/>
      <c r="E823" s="835"/>
      <c r="F823" s="836"/>
      <c r="G823" s="837"/>
      <c r="H823" s="838"/>
      <c r="I823" s="836"/>
      <c r="J823" s="839"/>
      <c r="K823" s="840"/>
      <c r="L823" s="841"/>
      <c r="M823" s="841"/>
      <c r="N823" s="842"/>
      <c r="O823" s="832"/>
      <c r="P823" s="843"/>
      <c r="Q823" s="832"/>
      <c r="R823" s="843"/>
      <c r="S823" s="843"/>
      <c r="T823" s="843"/>
      <c r="U823" s="832"/>
      <c r="V823" s="843"/>
      <c r="W823" s="832"/>
      <c r="X823" s="832"/>
      <c r="Y823" s="832"/>
      <c r="Z823" s="832"/>
      <c r="AA823" s="832"/>
      <c r="AB823" s="832"/>
      <c r="AC823" s="832"/>
      <c r="AD823" s="844"/>
      <c r="AE823" s="843"/>
      <c r="AF823" s="843"/>
      <c r="AG823" s="844"/>
      <c r="AH823" s="844"/>
      <c r="AI823" s="843"/>
      <c r="AJ823" s="834"/>
      <c r="AK823" s="832"/>
      <c r="AL823" s="832"/>
      <c r="AM823" s="832"/>
      <c r="AN823" s="832"/>
      <c r="AO823" s="832"/>
      <c r="AP823" s="832"/>
      <c r="AQ823" s="832"/>
      <c r="AR823" s="832"/>
      <c r="AS823" s="832"/>
      <c r="AT823" s="832"/>
      <c r="AU823" s="832"/>
      <c r="AV823" s="832"/>
      <c r="AW823" s="832"/>
      <c r="AX823" s="832"/>
      <c r="AY823" s="832"/>
      <c r="AZ823" s="832"/>
      <c r="BA823" s="832"/>
      <c r="BB823" s="832"/>
      <c r="BC823" s="832"/>
      <c r="BD823" s="832"/>
      <c r="BE823" s="832"/>
      <c r="BF823" s="832"/>
      <c r="BG823" s="832"/>
    </row>
    <row r="824" ht="15.75" customHeight="1">
      <c r="A824" s="832"/>
      <c r="B824" s="833"/>
      <c r="C824" s="833"/>
      <c r="D824" s="834"/>
      <c r="E824" s="835"/>
      <c r="F824" s="836"/>
      <c r="G824" s="837"/>
      <c r="H824" s="838"/>
      <c r="I824" s="836"/>
      <c r="J824" s="839"/>
      <c r="K824" s="840"/>
      <c r="L824" s="841"/>
      <c r="M824" s="841"/>
      <c r="N824" s="842"/>
      <c r="O824" s="832"/>
      <c r="P824" s="843"/>
      <c r="Q824" s="832"/>
      <c r="R824" s="843"/>
      <c r="S824" s="843"/>
      <c r="T824" s="843"/>
      <c r="U824" s="832"/>
      <c r="V824" s="843"/>
      <c r="W824" s="832"/>
      <c r="X824" s="832"/>
      <c r="Y824" s="832"/>
      <c r="Z824" s="832"/>
      <c r="AA824" s="832"/>
      <c r="AB824" s="832"/>
      <c r="AC824" s="832"/>
      <c r="AD824" s="844"/>
      <c r="AE824" s="843"/>
      <c r="AF824" s="843"/>
      <c r="AG824" s="844"/>
      <c r="AH824" s="844"/>
      <c r="AI824" s="843"/>
      <c r="AJ824" s="834"/>
      <c r="AK824" s="832"/>
      <c r="AL824" s="832"/>
      <c r="AM824" s="832"/>
      <c r="AN824" s="832"/>
      <c r="AO824" s="832"/>
      <c r="AP824" s="832"/>
      <c r="AQ824" s="832"/>
      <c r="AR824" s="832"/>
      <c r="AS824" s="832"/>
      <c r="AT824" s="832"/>
      <c r="AU824" s="832"/>
      <c r="AV824" s="832"/>
      <c r="AW824" s="832"/>
      <c r="AX824" s="832"/>
      <c r="AY824" s="832"/>
      <c r="AZ824" s="832"/>
      <c r="BA824" s="832"/>
      <c r="BB824" s="832"/>
      <c r="BC824" s="832"/>
      <c r="BD824" s="832"/>
      <c r="BE824" s="832"/>
      <c r="BF824" s="832"/>
      <c r="BG824" s="832"/>
    </row>
    <row r="825" ht="15.75" customHeight="1">
      <c r="A825" s="832"/>
      <c r="B825" s="833"/>
      <c r="C825" s="833"/>
      <c r="D825" s="834"/>
      <c r="E825" s="835"/>
      <c r="F825" s="836"/>
      <c r="G825" s="837"/>
      <c r="H825" s="838"/>
      <c r="I825" s="836"/>
      <c r="J825" s="839"/>
      <c r="K825" s="840"/>
      <c r="L825" s="841"/>
      <c r="M825" s="841"/>
      <c r="N825" s="842"/>
      <c r="O825" s="832"/>
      <c r="P825" s="843"/>
      <c r="Q825" s="832"/>
      <c r="R825" s="843"/>
      <c r="S825" s="843"/>
      <c r="T825" s="843"/>
      <c r="U825" s="832"/>
      <c r="V825" s="843"/>
      <c r="W825" s="832"/>
      <c r="X825" s="832"/>
      <c r="Y825" s="832"/>
      <c r="Z825" s="832"/>
      <c r="AA825" s="832"/>
      <c r="AB825" s="832"/>
      <c r="AC825" s="832"/>
      <c r="AD825" s="844"/>
      <c r="AE825" s="843"/>
      <c r="AF825" s="843"/>
      <c r="AG825" s="844"/>
      <c r="AH825" s="844"/>
      <c r="AI825" s="843"/>
      <c r="AJ825" s="834"/>
      <c r="AK825" s="832"/>
      <c r="AL825" s="832"/>
      <c r="AM825" s="832"/>
      <c r="AN825" s="832"/>
      <c r="AO825" s="832"/>
      <c r="AP825" s="832"/>
      <c r="AQ825" s="832"/>
      <c r="AR825" s="832"/>
      <c r="AS825" s="832"/>
      <c r="AT825" s="832"/>
      <c r="AU825" s="832"/>
      <c r="AV825" s="832"/>
      <c r="AW825" s="832"/>
      <c r="AX825" s="832"/>
      <c r="AY825" s="832"/>
      <c r="AZ825" s="832"/>
      <c r="BA825" s="832"/>
      <c r="BB825" s="832"/>
      <c r="BC825" s="832"/>
      <c r="BD825" s="832"/>
      <c r="BE825" s="832"/>
      <c r="BF825" s="832"/>
      <c r="BG825" s="832"/>
    </row>
    <row r="826" ht="15.75" customHeight="1">
      <c r="A826" s="832"/>
      <c r="B826" s="833"/>
      <c r="C826" s="833"/>
      <c r="D826" s="834"/>
      <c r="E826" s="835"/>
      <c r="F826" s="836"/>
      <c r="G826" s="837"/>
      <c r="H826" s="838"/>
      <c r="I826" s="836"/>
      <c r="J826" s="839"/>
      <c r="K826" s="840"/>
      <c r="L826" s="841"/>
      <c r="M826" s="841"/>
      <c r="N826" s="842"/>
      <c r="O826" s="832"/>
      <c r="P826" s="843"/>
      <c r="Q826" s="832"/>
      <c r="R826" s="843"/>
      <c r="S826" s="843"/>
      <c r="T826" s="843"/>
      <c r="U826" s="832"/>
      <c r="V826" s="843"/>
      <c r="W826" s="832"/>
      <c r="X826" s="832"/>
      <c r="Y826" s="832"/>
      <c r="Z826" s="832"/>
      <c r="AA826" s="832"/>
      <c r="AB826" s="832"/>
      <c r="AC826" s="832"/>
      <c r="AD826" s="844"/>
      <c r="AE826" s="843"/>
      <c r="AF826" s="843"/>
      <c r="AG826" s="844"/>
      <c r="AH826" s="844"/>
      <c r="AI826" s="843"/>
      <c r="AJ826" s="834"/>
      <c r="AK826" s="832"/>
      <c r="AL826" s="832"/>
      <c r="AM826" s="832"/>
      <c r="AN826" s="832"/>
      <c r="AO826" s="832"/>
      <c r="AP826" s="832"/>
      <c r="AQ826" s="832"/>
      <c r="AR826" s="832"/>
      <c r="AS826" s="832"/>
      <c r="AT826" s="832"/>
      <c r="AU826" s="832"/>
      <c r="AV826" s="832"/>
      <c r="AW826" s="832"/>
      <c r="AX826" s="832"/>
      <c r="AY826" s="832"/>
      <c r="AZ826" s="832"/>
      <c r="BA826" s="832"/>
      <c r="BB826" s="832"/>
      <c r="BC826" s="832"/>
      <c r="BD826" s="832"/>
      <c r="BE826" s="832"/>
      <c r="BF826" s="832"/>
      <c r="BG826" s="832"/>
    </row>
    <row r="827" ht="15.75" customHeight="1">
      <c r="A827" s="832"/>
      <c r="B827" s="833"/>
      <c r="C827" s="833"/>
      <c r="D827" s="834"/>
      <c r="E827" s="835"/>
      <c r="F827" s="836"/>
      <c r="G827" s="837"/>
      <c r="H827" s="838"/>
      <c r="I827" s="836"/>
      <c r="J827" s="839"/>
      <c r="K827" s="840"/>
      <c r="L827" s="841"/>
      <c r="M827" s="841"/>
      <c r="N827" s="842"/>
      <c r="O827" s="832"/>
      <c r="P827" s="843"/>
      <c r="Q827" s="832"/>
      <c r="R827" s="843"/>
      <c r="S827" s="843"/>
      <c r="T827" s="843"/>
      <c r="U827" s="832"/>
      <c r="V827" s="843"/>
      <c r="W827" s="832"/>
      <c r="X827" s="832"/>
      <c r="Y827" s="832"/>
      <c r="Z827" s="832"/>
      <c r="AA827" s="832"/>
      <c r="AB827" s="832"/>
      <c r="AC827" s="832"/>
      <c r="AD827" s="844"/>
      <c r="AE827" s="843"/>
      <c r="AF827" s="843"/>
      <c r="AG827" s="844"/>
      <c r="AH827" s="844"/>
      <c r="AI827" s="843"/>
      <c r="AJ827" s="834"/>
      <c r="AK827" s="832"/>
      <c r="AL827" s="832"/>
      <c r="AM827" s="832"/>
      <c r="AN827" s="832"/>
      <c r="AO827" s="832"/>
      <c r="AP827" s="832"/>
      <c r="AQ827" s="832"/>
      <c r="AR827" s="832"/>
      <c r="AS827" s="832"/>
      <c r="AT827" s="832"/>
      <c r="AU827" s="832"/>
      <c r="AV827" s="832"/>
      <c r="AW827" s="832"/>
      <c r="AX827" s="832"/>
      <c r="AY827" s="832"/>
      <c r="AZ827" s="832"/>
      <c r="BA827" s="832"/>
      <c r="BB827" s="832"/>
      <c r="BC827" s="832"/>
      <c r="BD827" s="832"/>
      <c r="BE827" s="832"/>
      <c r="BF827" s="832"/>
      <c r="BG827" s="832"/>
    </row>
    <row r="828" ht="15.75" customHeight="1">
      <c r="A828" s="832"/>
      <c r="B828" s="833"/>
      <c r="C828" s="833"/>
      <c r="D828" s="834"/>
      <c r="E828" s="835"/>
      <c r="F828" s="836"/>
      <c r="G828" s="837"/>
      <c r="H828" s="838"/>
      <c r="I828" s="836"/>
      <c r="J828" s="839"/>
      <c r="K828" s="840"/>
      <c r="L828" s="841"/>
      <c r="M828" s="841"/>
      <c r="N828" s="842"/>
      <c r="O828" s="832"/>
      <c r="P828" s="843"/>
      <c r="Q828" s="832"/>
      <c r="R828" s="843"/>
      <c r="S828" s="843"/>
      <c r="T828" s="843"/>
      <c r="U828" s="832"/>
      <c r="V828" s="843"/>
      <c r="W828" s="832"/>
      <c r="X828" s="832"/>
      <c r="Y828" s="832"/>
      <c r="Z828" s="832"/>
      <c r="AA828" s="832"/>
      <c r="AB828" s="832"/>
      <c r="AC828" s="832"/>
      <c r="AD828" s="844"/>
      <c r="AE828" s="843"/>
      <c r="AF828" s="843"/>
      <c r="AG828" s="844"/>
      <c r="AH828" s="844"/>
      <c r="AI828" s="843"/>
      <c r="AJ828" s="834"/>
      <c r="AK828" s="832"/>
      <c r="AL828" s="832"/>
      <c r="AM828" s="832"/>
      <c r="AN828" s="832"/>
      <c r="AO828" s="832"/>
      <c r="AP828" s="832"/>
      <c r="AQ828" s="832"/>
      <c r="AR828" s="832"/>
      <c r="AS828" s="832"/>
      <c r="AT828" s="832"/>
      <c r="AU828" s="832"/>
      <c r="AV828" s="832"/>
      <c r="AW828" s="832"/>
      <c r="AX828" s="832"/>
      <c r="AY828" s="832"/>
      <c r="AZ828" s="832"/>
      <c r="BA828" s="832"/>
      <c r="BB828" s="832"/>
      <c r="BC828" s="832"/>
      <c r="BD828" s="832"/>
      <c r="BE828" s="832"/>
      <c r="BF828" s="832"/>
      <c r="BG828" s="832"/>
    </row>
    <row r="829" ht="15.75" customHeight="1">
      <c r="A829" s="832"/>
      <c r="B829" s="833"/>
      <c r="C829" s="833"/>
      <c r="D829" s="834"/>
      <c r="E829" s="835"/>
      <c r="F829" s="836"/>
      <c r="G829" s="837"/>
      <c r="H829" s="838"/>
      <c r="I829" s="836"/>
      <c r="J829" s="839"/>
      <c r="K829" s="840"/>
      <c r="L829" s="841"/>
      <c r="M829" s="841"/>
      <c r="N829" s="842"/>
      <c r="O829" s="832"/>
      <c r="P829" s="843"/>
      <c r="Q829" s="832"/>
      <c r="R829" s="843"/>
      <c r="S829" s="843"/>
      <c r="T829" s="843"/>
      <c r="U829" s="832"/>
      <c r="V829" s="843"/>
      <c r="W829" s="832"/>
      <c r="X829" s="832"/>
      <c r="Y829" s="832"/>
      <c r="Z829" s="832"/>
      <c r="AA829" s="832"/>
      <c r="AB829" s="832"/>
      <c r="AC829" s="832"/>
      <c r="AD829" s="844"/>
      <c r="AE829" s="843"/>
      <c r="AF829" s="843"/>
      <c r="AG829" s="844"/>
      <c r="AH829" s="844"/>
      <c r="AI829" s="843"/>
      <c r="AJ829" s="834"/>
      <c r="AK829" s="832"/>
      <c r="AL829" s="832"/>
      <c r="AM829" s="832"/>
      <c r="AN829" s="832"/>
      <c r="AO829" s="832"/>
      <c r="AP829" s="832"/>
      <c r="AQ829" s="832"/>
      <c r="AR829" s="832"/>
      <c r="AS829" s="832"/>
      <c r="AT829" s="832"/>
      <c r="AU829" s="832"/>
      <c r="AV829" s="832"/>
      <c r="AW829" s="832"/>
      <c r="AX829" s="832"/>
      <c r="AY829" s="832"/>
      <c r="AZ829" s="832"/>
      <c r="BA829" s="832"/>
      <c r="BB829" s="832"/>
      <c r="BC829" s="832"/>
      <c r="BD829" s="832"/>
      <c r="BE829" s="832"/>
      <c r="BF829" s="832"/>
      <c r="BG829" s="832"/>
    </row>
    <row r="830" ht="15.75" customHeight="1">
      <c r="A830" s="832"/>
      <c r="B830" s="833"/>
      <c r="C830" s="833"/>
      <c r="D830" s="834"/>
      <c r="E830" s="835"/>
      <c r="F830" s="836"/>
      <c r="G830" s="837"/>
      <c r="H830" s="838"/>
      <c r="I830" s="836"/>
      <c r="J830" s="839"/>
      <c r="K830" s="840"/>
      <c r="L830" s="841"/>
      <c r="M830" s="841"/>
      <c r="N830" s="842"/>
      <c r="O830" s="832"/>
      <c r="P830" s="843"/>
      <c r="Q830" s="832"/>
      <c r="R830" s="843"/>
      <c r="S830" s="843"/>
      <c r="T830" s="843"/>
      <c r="U830" s="832"/>
      <c r="V830" s="843"/>
      <c r="W830" s="832"/>
      <c r="X830" s="832"/>
      <c r="Y830" s="832"/>
      <c r="Z830" s="832"/>
      <c r="AA830" s="832"/>
      <c r="AB830" s="832"/>
      <c r="AC830" s="832"/>
      <c r="AD830" s="844"/>
      <c r="AE830" s="843"/>
      <c r="AF830" s="843"/>
      <c r="AG830" s="844"/>
      <c r="AH830" s="844"/>
      <c r="AI830" s="843"/>
      <c r="AJ830" s="834"/>
      <c r="AK830" s="832"/>
      <c r="AL830" s="832"/>
      <c r="AM830" s="832"/>
      <c r="AN830" s="832"/>
      <c r="AO830" s="832"/>
      <c r="AP830" s="832"/>
      <c r="AQ830" s="832"/>
      <c r="AR830" s="832"/>
      <c r="AS830" s="832"/>
      <c r="AT830" s="832"/>
      <c r="AU830" s="832"/>
      <c r="AV830" s="832"/>
      <c r="AW830" s="832"/>
      <c r="AX830" s="832"/>
      <c r="AY830" s="832"/>
      <c r="AZ830" s="832"/>
      <c r="BA830" s="832"/>
      <c r="BB830" s="832"/>
      <c r="BC830" s="832"/>
      <c r="BD830" s="832"/>
      <c r="BE830" s="832"/>
      <c r="BF830" s="832"/>
      <c r="BG830" s="832"/>
    </row>
    <row r="831" ht="15.75" customHeight="1">
      <c r="A831" s="832"/>
      <c r="B831" s="833"/>
      <c r="C831" s="833"/>
      <c r="D831" s="834"/>
      <c r="E831" s="835"/>
      <c r="F831" s="836"/>
      <c r="G831" s="837"/>
      <c r="H831" s="838"/>
      <c r="I831" s="836"/>
      <c r="J831" s="839"/>
      <c r="K831" s="840"/>
      <c r="L831" s="841"/>
      <c r="M831" s="841"/>
      <c r="N831" s="842"/>
      <c r="O831" s="832"/>
      <c r="P831" s="843"/>
      <c r="Q831" s="832"/>
      <c r="R831" s="843"/>
      <c r="S831" s="843"/>
      <c r="T831" s="843"/>
      <c r="U831" s="832"/>
      <c r="V831" s="843"/>
      <c r="W831" s="832"/>
      <c r="X831" s="832"/>
      <c r="Y831" s="832"/>
      <c r="Z831" s="832"/>
      <c r="AA831" s="832"/>
      <c r="AB831" s="832"/>
      <c r="AC831" s="832"/>
      <c r="AD831" s="844"/>
      <c r="AE831" s="843"/>
      <c r="AF831" s="843"/>
      <c r="AG831" s="844"/>
      <c r="AH831" s="844"/>
      <c r="AI831" s="843"/>
      <c r="AJ831" s="834"/>
      <c r="AK831" s="832"/>
      <c r="AL831" s="832"/>
      <c r="AM831" s="832"/>
      <c r="AN831" s="832"/>
      <c r="AO831" s="832"/>
      <c r="AP831" s="832"/>
      <c r="AQ831" s="832"/>
      <c r="AR831" s="832"/>
      <c r="AS831" s="832"/>
      <c r="AT831" s="832"/>
      <c r="AU831" s="832"/>
      <c r="AV831" s="832"/>
      <c r="AW831" s="832"/>
      <c r="AX831" s="832"/>
      <c r="AY831" s="832"/>
      <c r="AZ831" s="832"/>
      <c r="BA831" s="832"/>
      <c r="BB831" s="832"/>
      <c r="BC831" s="832"/>
      <c r="BD831" s="832"/>
      <c r="BE831" s="832"/>
      <c r="BF831" s="832"/>
      <c r="BG831" s="832"/>
    </row>
    <row r="832" ht="15.75" customHeight="1">
      <c r="A832" s="832"/>
      <c r="B832" s="833"/>
      <c r="C832" s="833"/>
      <c r="D832" s="834"/>
      <c r="E832" s="835"/>
      <c r="F832" s="836"/>
      <c r="G832" s="837"/>
      <c r="H832" s="838"/>
      <c r="I832" s="836"/>
      <c r="J832" s="839"/>
      <c r="K832" s="840"/>
      <c r="L832" s="841"/>
      <c r="M832" s="841"/>
      <c r="N832" s="842"/>
      <c r="O832" s="832"/>
      <c r="P832" s="843"/>
      <c r="Q832" s="832"/>
      <c r="R832" s="843"/>
      <c r="S832" s="843"/>
      <c r="T832" s="843"/>
      <c r="U832" s="832"/>
      <c r="V832" s="843"/>
      <c r="W832" s="832"/>
      <c r="X832" s="832"/>
      <c r="Y832" s="832"/>
      <c r="Z832" s="832"/>
      <c r="AA832" s="832"/>
      <c r="AB832" s="832"/>
      <c r="AC832" s="832"/>
      <c r="AD832" s="844"/>
      <c r="AE832" s="843"/>
      <c r="AF832" s="843"/>
      <c r="AG832" s="844"/>
      <c r="AH832" s="844"/>
      <c r="AI832" s="843"/>
      <c r="AJ832" s="834"/>
      <c r="AK832" s="832"/>
      <c r="AL832" s="832"/>
      <c r="AM832" s="832"/>
      <c r="AN832" s="832"/>
      <c r="AO832" s="832"/>
      <c r="AP832" s="832"/>
      <c r="AQ832" s="832"/>
      <c r="AR832" s="832"/>
      <c r="AS832" s="832"/>
      <c r="AT832" s="832"/>
      <c r="AU832" s="832"/>
      <c r="AV832" s="832"/>
      <c r="AW832" s="832"/>
      <c r="AX832" s="832"/>
      <c r="AY832" s="832"/>
      <c r="AZ832" s="832"/>
      <c r="BA832" s="832"/>
      <c r="BB832" s="832"/>
      <c r="BC832" s="832"/>
      <c r="BD832" s="832"/>
      <c r="BE832" s="832"/>
      <c r="BF832" s="832"/>
      <c r="BG832" s="832"/>
    </row>
    <row r="833" ht="15.75" customHeight="1">
      <c r="A833" s="832"/>
      <c r="B833" s="833"/>
      <c r="C833" s="833"/>
      <c r="D833" s="834"/>
      <c r="E833" s="835"/>
      <c r="F833" s="836"/>
      <c r="G833" s="837"/>
      <c r="H833" s="838"/>
      <c r="I833" s="836"/>
      <c r="J833" s="839"/>
      <c r="K833" s="840"/>
      <c r="L833" s="841"/>
      <c r="M833" s="841"/>
      <c r="N833" s="842"/>
      <c r="O833" s="832"/>
      <c r="P833" s="843"/>
      <c r="Q833" s="832"/>
      <c r="R833" s="843"/>
      <c r="S833" s="843"/>
      <c r="T833" s="843"/>
      <c r="U833" s="832"/>
      <c r="V833" s="843"/>
      <c r="W833" s="832"/>
      <c r="X833" s="832"/>
      <c r="Y833" s="832"/>
      <c r="Z833" s="832"/>
      <c r="AA833" s="832"/>
      <c r="AB833" s="832"/>
      <c r="AC833" s="832"/>
      <c r="AD833" s="844"/>
      <c r="AE833" s="843"/>
      <c r="AF833" s="843"/>
      <c r="AG833" s="844"/>
      <c r="AH833" s="844"/>
      <c r="AI833" s="843"/>
      <c r="AJ833" s="834"/>
      <c r="AK833" s="832"/>
      <c r="AL833" s="832"/>
      <c r="AM833" s="832"/>
      <c r="AN833" s="832"/>
      <c r="AO833" s="832"/>
      <c r="AP833" s="832"/>
      <c r="AQ833" s="832"/>
      <c r="AR833" s="832"/>
      <c r="AS833" s="832"/>
      <c r="AT833" s="832"/>
      <c r="AU833" s="832"/>
      <c r="AV833" s="832"/>
      <c r="AW833" s="832"/>
      <c r="AX833" s="832"/>
      <c r="AY833" s="832"/>
      <c r="AZ833" s="832"/>
      <c r="BA833" s="832"/>
      <c r="BB833" s="832"/>
      <c r="BC833" s="832"/>
      <c r="BD833" s="832"/>
      <c r="BE833" s="832"/>
      <c r="BF833" s="832"/>
      <c r="BG833" s="832"/>
    </row>
    <row r="834" ht="15.75" customHeight="1">
      <c r="A834" s="832"/>
      <c r="B834" s="833"/>
      <c r="C834" s="833"/>
      <c r="D834" s="834"/>
      <c r="E834" s="835"/>
      <c r="F834" s="836"/>
      <c r="G834" s="837"/>
      <c r="H834" s="838"/>
      <c r="I834" s="836"/>
      <c r="J834" s="839"/>
      <c r="K834" s="840"/>
      <c r="L834" s="841"/>
      <c r="M834" s="841"/>
      <c r="N834" s="842"/>
      <c r="O834" s="832"/>
      <c r="P834" s="843"/>
      <c r="Q834" s="832"/>
      <c r="R834" s="843"/>
      <c r="S834" s="843"/>
      <c r="T834" s="843"/>
      <c r="U834" s="832"/>
      <c r="V834" s="843"/>
      <c r="W834" s="832"/>
      <c r="X834" s="832"/>
      <c r="Y834" s="832"/>
      <c r="Z834" s="832"/>
      <c r="AA834" s="832"/>
      <c r="AB834" s="832"/>
      <c r="AC834" s="832"/>
      <c r="AD834" s="844"/>
      <c r="AE834" s="843"/>
      <c r="AF834" s="843"/>
      <c r="AG834" s="844"/>
      <c r="AH834" s="844"/>
      <c r="AI834" s="843"/>
      <c r="AJ834" s="834"/>
      <c r="AK834" s="832"/>
      <c r="AL834" s="832"/>
      <c r="AM834" s="832"/>
      <c r="AN834" s="832"/>
      <c r="AO834" s="832"/>
      <c r="AP834" s="832"/>
      <c r="AQ834" s="832"/>
      <c r="AR834" s="832"/>
      <c r="AS834" s="832"/>
      <c r="AT834" s="832"/>
      <c r="AU834" s="832"/>
      <c r="AV834" s="832"/>
      <c r="AW834" s="832"/>
      <c r="AX834" s="832"/>
      <c r="AY834" s="832"/>
      <c r="AZ834" s="832"/>
      <c r="BA834" s="832"/>
      <c r="BB834" s="832"/>
      <c r="BC834" s="832"/>
      <c r="BD834" s="832"/>
      <c r="BE834" s="832"/>
      <c r="BF834" s="832"/>
      <c r="BG834" s="832"/>
    </row>
    <row r="835" ht="15.75" customHeight="1">
      <c r="A835" s="832"/>
      <c r="B835" s="833"/>
      <c r="C835" s="833"/>
      <c r="D835" s="834"/>
      <c r="E835" s="835"/>
      <c r="F835" s="836"/>
      <c r="G835" s="837"/>
      <c r="H835" s="838"/>
      <c r="I835" s="836"/>
      <c r="J835" s="839"/>
      <c r="K835" s="840"/>
      <c r="L835" s="841"/>
      <c r="M835" s="841"/>
      <c r="N835" s="842"/>
      <c r="O835" s="832"/>
      <c r="P835" s="843"/>
      <c r="Q835" s="832"/>
      <c r="R835" s="843"/>
      <c r="S835" s="843"/>
      <c r="T835" s="843"/>
      <c r="U835" s="832"/>
      <c r="V835" s="843"/>
      <c r="W835" s="832"/>
      <c r="X835" s="832"/>
      <c r="Y835" s="832"/>
      <c r="Z835" s="832"/>
      <c r="AA835" s="832"/>
      <c r="AB835" s="832"/>
      <c r="AC835" s="832"/>
      <c r="AD835" s="844"/>
      <c r="AE835" s="843"/>
      <c r="AF835" s="843"/>
      <c r="AG835" s="844"/>
      <c r="AH835" s="844"/>
      <c r="AI835" s="843"/>
      <c r="AJ835" s="834"/>
      <c r="AK835" s="832"/>
      <c r="AL835" s="832"/>
      <c r="AM835" s="832"/>
      <c r="AN835" s="832"/>
      <c r="AO835" s="832"/>
      <c r="AP835" s="832"/>
      <c r="AQ835" s="832"/>
      <c r="AR835" s="832"/>
      <c r="AS835" s="832"/>
      <c r="AT835" s="832"/>
      <c r="AU835" s="832"/>
      <c r="AV835" s="832"/>
      <c r="AW835" s="832"/>
      <c r="AX835" s="832"/>
      <c r="AY835" s="832"/>
      <c r="AZ835" s="832"/>
      <c r="BA835" s="832"/>
      <c r="BB835" s="832"/>
      <c r="BC835" s="832"/>
      <c r="BD835" s="832"/>
      <c r="BE835" s="832"/>
      <c r="BF835" s="832"/>
      <c r="BG835" s="832"/>
    </row>
    <row r="836" ht="15.75" customHeight="1">
      <c r="A836" s="832"/>
      <c r="B836" s="833"/>
      <c r="C836" s="833"/>
      <c r="D836" s="834"/>
      <c r="E836" s="835"/>
      <c r="F836" s="836"/>
      <c r="G836" s="837"/>
      <c r="H836" s="838"/>
      <c r="I836" s="836"/>
      <c r="J836" s="839"/>
      <c r="K836" s="840"/>
      <c r="L836" s="841"/>
      <c r="M836" s="841"/>
      <c r="N836" s="842"/>
      <c r="O836" s="832"/>
      <c r="P836" s="843"/>
      <c r="Q836" s="832"/>
      <c r="R836" s="843"/>
      <c r="S836" s="843"/>
      <c r="T836" s="843"/>
      <c r="U836" s="832"/>
      <c r="V836" s="843"/>
      <c r="W836" s="832"/>
      <c r="X836" s="832"/>
      <c r="Y836" s="832"/>
      <c r="Z836" s="832"/>
      <c r="AA836" s="832"/>
      <c r="AB836" s="832"/>
      <c r="AC836" s="832"/>
      <c r="AD836" s="844"/>
      <c r="AE836" s="843"/>
      <c r="AF836" s="843"/>
      <c r="AG836" s="844"/>
      <c r="AH836" s="844"/>
      <c r="AI836" s="843"/>
      <c r="AJ836" s="834"/>
      <c r="AK836" s="832"/>
      <c r="AL836" s="832"/>
      <c r="AM836" s="832"/>
      <c r="AN836" s="832"/>
      <c r="AO836" s="832"/>
      <c r="AP836" s="832"/>
      <c r="AQ836" s="832"/>
      <c r="AR836" s="832"/>
      <c r="AS836" s="832"/>
      <c r="AT836" s="832"/>
      <c r="AU836" s="832"/>
      <c r="AV836" s="832"/>
      <c r="AW836" s="832"/>
      <c r="AX836" s="832"/>
      <c r="AY836" s="832"/>
      <c r="AZ836" s="832"/>
      <c r="BA836" s="832"/>
      <c r="BB836" s="832"/>
      <c r="BC836" s="832"/>
      <c r="BD836" s="832"/>
      <c r="BE836" s="832"/>
      <c r="BF836" s="832"/>
      <c r="BG836" s="832"/>
    </row>
    <row r="837" ht="15.75" customHeight="1">
      <c r="A837" s="832"/>
      <c r="B837" s="833"/>
      <c r="C837" s="833"/>
      <c r="D837" s="834"/>
      <c r="E837" s="835"/>
      <c r="F837" s="836"/>
      <c r="G837" s="837"/>
      <c r="H837" s="838"/>
      <c r="I837" s="836"/>
      <c r="J837" s="839"/>
      <c r="K837" s="840"/>
      <c r="L837" s="841"/>
      <c r="M837" s="841"/>
      <c r="N837" s="842"/>
      <c r="O837" s="832"/>
      <c r="P837" s="843"/>
      <c r="Q837" s="832"/>
      <c r="R837" s="843"/>
      <c r="S837" s="843"/>
      <c r="T837" s="843"/>
      <c r="U837" s="832"/>
      <c r="V837" s="843"/>
      <c r="W837" s="832"/>
      <c r="X837" s="832"/>
      <c r="Y837" s="832"/>
      <c r="Z837" s="832"/>
      <c r="AA837" s="832"/>
      <c r="AB837" s="832"/>
      <c r="AC837" s="832"/>
      <c r="AD837" s="844"/>
      <c r="AE837" s="843"/>
      <c r="AF837" s="843"/>
      <c r="AG837" s="844"/>
      <c r="AH837" s="844"/>
      <c r="AI837" s="843"/>
      <c r="AJ837" s="834"/>
      <c r="AK837" s="832"/>
      <c r="AL837" s="832"/>
      <c r="AM837" s="832"/>
      <c r="AN837" s="832"/>
      <c r="AO837" s="832"/>
      <c r="AP837" s="832"/>
      <c r="AQ837" s="832"/>
      <c r="AR837" s="832"/>
      <c r="AS837" s="832"/>
      <c r="AT837" s="832"/>
      <c r="AU837" s="832"/>
      <c r="AV837" s="832"/>
      <c r="AW837" s="832"/>
      <c r="AX837" s="832"/>
      <c r="AY837" s="832"/>
      <c r="AZ837" s="832"/>
      <c r="BA837" s="832"/>
      <c r="BB837" s="832"/>
      <c r="BC837" s="832"/>
      <c r="BD837" s="832"/>
      <c r="BE837" s="832"/>
      <c r="BF837" s="832"/>
      <c r="BG837" s="832"/>
    </row>
    <row r="838" ht="15.75" customHeight="1">
      <c r="A838" s="832"/>
      <c r="B838" s="833"/>
      <c r="C838" s="833"/>
      <c r="D838" s="834"/>
      <c r="E838" s="835"/>
      <c r="F838" s="836"/>
      <c r="G838" s="837"/>
      <c r="H838" s="838"/>
      <c r="I838" s="836"/>
      <c r="J838" s="839"/>
      <c r="K838" s="840"/>
      <c r="L838" s="841"/>
      <c r="M838" s="841"/>
      <c r="N838" s="842"/>
      <c r="O838" s="832"/>
      <c r="P838" s="843"/>
      <c r="Q838" s="832"/>
      <c r="R838" s="843"/>
      <c r="S838" s="843"/>
      <c r="T838" s="843"/>
      <c r="U838" s="832"/>
      <c r="V838" s="843"/>
      <c r="W838" s="832"/>
      <c r="X838" s="832"/>
      <c r="Y838" s="832"/>
      <c r="Z838" s="832"/>
      <c r="AA838" s="832"/>
      <c r="AB838" s="832"/>
      <c r="AC838" s="832"/>
      <c r="AD838" s="844"/>
      <c r="AE838" s="843"/>
      <c r="AF838" s="843"/>
      <c r="AG838" s="844"/>
      <c r="AH838" s="844"/>
      <c r="AI838" s="843"/>
      <c r="AJ838" s="834"/>
      <c r="AK838" s="832"/>
      <c r="AL838" s="832"/>
      <c r="AM838" s="832"/>
      <c r="AN838" s="832"/>
      <c r="AO838" s="832"/>
      <c r="AP838" s="832"/>
      <c r="AQ838" s="832"/>
      <c r="AR838" s="832"/>
      <c r="AS838" s="832"/>
      <c r="AT838" s="832"/>
      <c r="AU838" s="832"/>
      <c r="AV838" s="832"/>
      <c r="AW838" s="832"/>
      <c r="AX838" s="832"/>
      <c r="AY838" s="832"/>
      <c r="AZ838" s="832"/>
      <c r="BA838" s="832"/>
      <c r="BB838" s="832"/>
      <c r="BC838" s="832"/>
      <c r="BD838" s="832"/>
      <c r="BE838" s="832"/>
      <c r="BF838" s="832"/>
      <c r="BG838" s="832"/>
    </row>
    <row r="839" ht="15.75" customHeight="1">
      <c r="A839" s="832"/>
      <c r="B839" s="833"/>
      <c r="C839" s="833"/>
      <c r="D839" s="834"/>
      <c r="E839" s="835"/>
      <c r="F839" s="836"/>
      <c r="G839" s="837"/>
      <c r="H839" s="838"/>
      <c r="I839" s="836"/>
      <c r="J839" s="839"/>
      <c r="K839" s="840"/>
      <c r="L839" s="841"/>
      <c r="M839" s="841"/>
      <c r="N839" s="842"/>
      <c r="O839" s="832"/>
      <c r="P839" s="843"/>
      <c r="Q839" s="832"/>
      <c r="R839" s="843"/>
      <c r="S839" s="843"/>
      <c r="T839" s="843"/>
      <c r="U839" s="832"/>
      <c r="V839" s="843"/>
      <c r="W839" s="832"/>
      <c r="X839" s="832"/>
      <c r="Y839" s="832"/>
      <c r="Z839" s="832"/>
      <c r="AA839" s="832"/>
      <c r="AB839" s="832"/>
      <c r="AC839" s="832"/>
      <c r="AD839" s="844"/>
      <c r="AE839" s="843"/>
      <c r="AF839" s="843"/>
      <c r="AG839" s="844"/>
      <c r="AH839" s="844"/>
      <c r="AI839" s="843"/>
      <c r="AJ839" s="834"/>
      <c r="AK839" s="832"/>
      <c r="AL839" s="832"/>
      <c r="AM839" s="832"/>
      <c r="AN839" s="832"/>
      <c r="AO839" s="832"/>
      <c r="AP839" s="832"/>
      <c r="AQ839" s="832"/>
      <c r="AR839" s="832"/>
      <c r="AS839" s="832"/>
      <c r="AT839" s="832"/>
      <c r="AU839" s="832"/>
      <c r="AV839" s="832"/>
      <c r="AW839" s="832"/>
      <c r="AX839" s="832"/>
      <c r="AY839" s="832"/>
      <c r="AZ839" s="832"/>
      <c r="BA839" s="832"/>
      <c r="BB839" s="832"/>
      <c r="BC839" s="832"/>
      <c r="BD839" s="832"/>
      <c r="BE839" s="832"/>
      <c r="BF839" s="832"/>
      <c r="BG839" s="832"/>
    </row>
    <row r="840" ht="15.75" customHeight="1">
      <c r="A840" s="832"/>
      <c r="B840" s="833"/>
      <c r="C840" s="833"/>
      <c r="D840" s="834"/>
      <c r="E840" s="835"/>
      <c r="F840" s="836"/>
      <c r="G840" s="837"/>
      <c r="H840" s="838"/>
      <c r="I840" s="836"/>
      <c r="J840" s="839"/>
      <c r="K840" s="840"/>
      <c r="L840" s="841"/>
      <c r="M840" s="841"/>
      <c r="N840" s="842"/>
      <c r="O840" s="832"/>
      <c r="P840" s="843"/>
      <c r="Q840" s="832"/>
      <c r="R840" s="843"/>
      <c r="S840" s="843"/>
      <c r="T840" s="843"/>
      <c r="U840" s="832"/>
      <c r="V840" s="843"/>
      <c r="W840" s="832"/>
      <c r="X840" s="832"/>
      <c r="Y840" s="832"/>
      <c r="Z840" s="832"/>
      <c r="AA840" s="832"/>
      <c r="AB840" s="832"/>
      <c r="AC840" s="832"/>
      <c r="AD840" s="844"/>
      <c r="AE840" s="843"/>
      <c r="AF840" s="843"/>
      <c r="AG840" s="844"/>
      <c r="AH840" s="844"/>
      <c r="AI840" s="843"/>
      <c r="AJ840" s="834"/>
      <c r="AK840" s="832"/>
      <c r="AL840" s="832"/>
      <c r="AM840" s="832"/>
      <c r="AN840" s="832"/>
      <c r="AO840" s="832"/>
      <c r="AP840" s="832"/>
      <c r="AQ840" s="832"/>
      <c r="AR840" s="832"/>
      <c r="AS840" s="832"/>
      <c r="AT840" s="832"/>
      <c r="AU840" s="832"/>
      <c r="AV840" s="832"/>
      <c r="AW840" s="832"/>
      <c r="AX840" s="832"/>
      <c r="AY840" s="832"/>
      <c r="AZ840" s="832"/>
      <c r="BA840" s="832"/>
      <c r="BB840" s="832"/>
      <c r="BC840" s="832"/>
      <c r="BD840" s="832"/>
      <c r="BE840" s="832"/>
      <c r="BF840" s="832"/>
      <c r="BG840" s="832"/>
    </row>
    <row r="841" ht="15.75" customHeight="1">
      <c r="A841" s="832"/>
      <c r="B841" s="833"/>
      <c r="C841" s="833"/>
      <c r="D841" s="834"/>
      <c r="E841" s="835"/>
      <c r="F841" s="836"/>
      <c r="G841" s="837"/>
      <c r="H841" s="838"/>
      <c r="I841" s="836"/>
      <c r="J841" s="839"/>
      <c r="K841" s="840"/>
      <c r="L841" s="841"/>
      <c r="M841" s="841"/>
      <c r="N841" s="842"/>
      <c r="O841" s="832"/>
      <c r="P841" s="843"/>
      <c r="Q841" s="832"/>
      <c r="R841" s="843"/>
      <c r="S841" s="843"/>
      <c r="T841" s="843"/>
      <c r="U841" s="832"/>
      <c r="V841" s="843"/>
      <c r="W841" s="832"/>
      <c r="X841" s="832"/>
      <c r="Y841" s="832"/>
      <c r="Z841" s="832"/>
      <c r="AA841" s="832"/>
      <c r="AB841" s="832"/>
      <c r="AC841" s="832"/>
      <c r="AD841" s="844"/>
      <c r="AE841" s="843"/>
      <c r="AF841" s="843"/>
      <c r="AG841" s="844"/>
      <c r="AH841" s="844"/>
      <c r="AI841" s="843"/>
      <c r="AJ841" s="834"/>
      <c r="AK841" s="832"/>
      <c r="AL841" s="832"/>
      <c r="AM841" s="832"/>
      <c r="AN841" s="832"/>
      <c r="AO841" s="832"/>
      <c r="AP841" s="832"/>
      <c r="AQ841" s="832"/>
      <c r="AR841" s="832"/>
      <c r="AS841" s="832"/>
      <c r="AT841" s="832"/>
      <c r="AU841" s="832"/>
      <c r="AV841" s="832"/>
      <c r="AW841" s="832"/>
      <c r="AX841" s="832"/>
      <c r="AY841" s="832"/>
      <c r="AZ841" s="832"/>
      <c r="BA841" s="832"/>
      <c r="BB841" s="832"/>
      <c r="BC841" s="832"/>
      <c r="BD841" s="832"/>
      <c r="BE841" s="832"/>
      <c r="BF841" s="832"/>
      <c r="BG841" s="832"/>
    </row>
    <row r="842" ht="15.75" customHeight="1">
      <c r="A842" s="832"/>
      <c r="B842" s="833"/>
      <c r="C842" s="833"/>
      <c r="D842" s="834"/>
      <c r="E842" s="835"/>
      <c r="F842" s="836"/>
      <c r="G842" s="837"/>
      <c r="H842" s="838"/>
      <c r="I842" s="836"/>
      <c r="J842" s="839"/>
      <c r="K842" s="840"/>
      <c r="L842" s="841"/>
      <c r="M842" s="841"/>
      <c r="N842" s="842"/>
      <c r="O842" s="832"/>
      <c r="P842" s="843"/>
      <c r="Q842" s="832"/>
      <c r="R842" s="843"/>
      <c r="S842" s="843"/>
      <c r="T842" s="843"/>
      <c r="U842" s="832"/>
      <c r="V842" s="843"/>
      <c r="W842" s="832"/>
      <c r="X842" s="832"/>
      <c r="Y842" s="832"/>
      <c r="Z842" s="832"/>
      <c r="AA842" s="832"/>
      <c r="AB842" s="832"/>
      <c r="AC842" s="832"/>
      <c r="AD842" s="844"/>
      <c r="AE842" s="843"/>
      <c r="AF842" s="843"/>
      <c r="AG842" s="844"/>
      <c r="AH842" s="844"/>
      <c r="AI842" s="843"/>
      <c r="AJ842" s="834"/>
      <c r="AK842" s="832"/>
      <c r="AL842" s="832"/>
      <c r="AM842" s="832"/>
      <c r="AN842" s="832"/>
      <c r="AO842" s="832"/>
      <c r="AP842" s="832"/>
      <c r="AQ842" s="832"/>
      <c r="AR842" s="832"/>
      <c r="AS842" s="832"/>
      <c r="AT842" s="832"/>
      <c r="AU842" s="832"/>
      <c r="AV842" s="832"/>
      <c r="AW842" s="832"/>
      <c r="AX842" s="832"/>
      <c r="AY842" s="832"/>
      <c r="AZ842" s="832"/>
      <c r="BA842" s="832"/>
      <c r="BB842" s="832"/>
      <c r="BC842" s="832"/>
      <c r="BD842" s="832"/>
      <c r="BE842" s="832"/>
      <c r="BF842" s="832"/>
      <c r="BG842" s="832"/>
    </row>
    <row r="843" ht="15.75" customHeight="1">
      <c r="A843" s="832"/>
      <c r="B843" s="833"/>
      <c r="C843" s="833"/>
      <c r="D843" s="834"/>
      <c r="E843" s="835"/>
      <c r="F843" s="836"/>
      <c r="G843" s="837"/>
      <c r="H843" s="838"/>
      <c r="I843" s="836"/>
      <c r="J843" s="839"/>
      <c r="K843" s="840"/>
      <c r="L843" s="841"/>
      <c r="M843" s="841"/>
      <c r="N843" s="842"/>
      <c r="O843" s="832"/>
      <c r="P843" s="843"/>
      <c r="Q843" s="832"/>
      <c r="R843" s="843"/>
      <c r="S843" s="843"/>
      <c r="T843" s="843"/>
      <c r="U843" s="832"/>
      <c r="V843" s="843"/>
      <c r="W843" s="832"/>
      <c r="X843" s="832"/>
      <c r="Y843" s="832"/>
      <c r="Z843" s="832"/>
      <c r="AA843" s="832"/>
      <c r="AB843" s="832"/>
      <c r="AC843" s="832"/>
      <c r="AD843" s="844"/>
      <c r="AE843" s="843"/>
      <c r="AF843" s="843"/>
      <c r="AG843" s="844"/>
      <c r="AH843" s="844"/>
      <c r="AI843" s="843"/>
      <c r="AJ843" s="834"/>
      <c r="AK843" s="832"/>
      <c r="AL843" s="832"/>
      <c r="AM843" s="832"/>
      <c r="AN843" s="832"/>
      <c r="AO843" s="832"/>
      <c r="AP843" s="832"/>
      <c r="AQ843" s="832"/>
      <c r="AR843" s="832"/>
      <c r="AS843" s="832"/>
      <c r="AT843" s="832"/>
      <c r="AU843" s="832"/>
      <c r="AV843" s="832"/>
      <c r="AW843" s="832"/>
      <c r="AX843" s="832"/>
      <c r="AY843" s="832"/>
      <c r="AZ843" s="832"/>
      <c r="BA843" s="832"/>
      <c r="BB843" s="832"/>
      <c r="BC843" s="832"/>
      <c r="BD843" s="832"/>
      <c r="BE843" s="832"/>
      <c r="BF843" s="832"/>
      <c r="BG843" s="832"/>
    </row>
    <row r="844" ht="15.75" customHeight="1">
      <c r="A844" s="832"/>
      <c r="B844" s="833"/>
      <c r="C844" s="833"/>
      <c r="D844" s="834"/>
      <c r="E844" s="835"/>
      <c r="F844" s="836"/>
      <c r="G844" s="837"/>
      <c r="H844" s="838"/>
      <c r="I844" s="836"/>
      <c r="J844" s="839"/>
      <c r="K844" s="840"/>
      <c r="L844" s="841"/>
      <c r="M844" s="841"/>
      <c r="N844" s="842"/>
      <c r="O844" s="832"/>
      <c r="P844" s="843"/>
      <c r="Q844" s="832"/>
      <c r="R844" s="843"/>
      <c r="S844" s="843"/>
      <c r="T844" s="843"/>
      <c r="U844" s="832"/>
      <c r="V844" s="843"/>
      <c r="W844" s="832"/>
      <c r="X844" s="832"/>
      <c r="Y844" s="832"/>
      <c r="Z844" s="832"/>
      <c r="AA844" s="832"/>
      <c r="AB844" s="832"/>
      <c r="AC844" s="832"/>
      <c r="AD844" s="844"/>
      <c r="AE844" s="843"/>
      <c r="AF844" s="843"/>
      <c r="AG844" s="844"/>
      <c r="AH844" s="844"/>
      <c r="AI844" s="843"/>
      <c r="AJ844" s="834"/>
      <c r="AK844" s="832"/>
      <c r="AL844" s="832"/>
      <c r="AM844" s="832"/>
      <c r="AN844" s="832"/>
      <c r="AO844" s="832"/>
      <c r="AP844" s="832"/>
      <c r="AQ844" s="832"/>
      <c r="AR844" s="832"/>
      <c r="AS844" s="832"/>
      <c r="AT844" s="832"/>
      <c r="AU844" s="832"/>
      <c r="AV844" s="832"/>
      <c r="AW844" s="832"/>
      <c r="AX844" s="832"/>
      <c r="AY844" s="832"/>
      <c r="AZ844" s="832"/>
      <c r="BA844" s="832"/>
      <c r="BB844" s="832"/>
      <c r="BC844" s="832"/>
      <c r="BD844" s="832"/>
      <c r="BE844" s="832"/>
      <c r="BF844" s="832"/>
      <c r="BG844" s="832"/>
    </row>
    <row r="845" ht="15.75" customHeight="1">
      <c r="A845" s="832"/>
      <c r="B845" s="833"/>
      <c r="C845" s="833"/>
      <c r="D845" s="834"/>
      <c r="E845" s="835"/>
      <c r="F845" s="836"/>
      <c r="G845" s="837"/>
      <c r="H845" s="838"/>
      <c r="I845" s="836"/>
      <c r="J845" s="839"/>
      <c r="K845" s="840"/>
      <c r="L845" s="841"/>
      <c r="M845" s="841"/>
      <c r="N845" s="842"/>
      <c r="O845" s="832"/>
      <c r="P845" s="843"/>
      <c r="Q845" s="832"/>
      <c r="R845" s="843"/>
      <c r="S845" s="843"/>
      <c r="T845" s="843"/>
      <c r="U845" s="832"/>
      <c r="V845" s="843"/>
      <c r="W845" s="832"/>
      <c r="X845" s="832"/>
      <c r="Y845" s="832"/>
      <c r="Z845" s="832"/>
      <c r="AA845" s="832"/>
      <c r="AB845" s="832"/>
      <c r="AC845" s="832"/>
      <c r="AD845" s="844"/>
      <c r="AE845" s="843"/>
      <c r="AF845" s="843"/>
      <c r="AG845" s="844"/>
      <c r="AH845" s="844"/>
      <c r="AI845" s="843"/>
      <c r="AJ845" s="834"/>
      <c r="AK845" s="832"/>
      <c r="AL845" s="832"/>
      <c r="AM845" s="832"/>
      <c r="AN845" s="832"/>
      <c r="AO845" s="832"/>
      <c r="AP845" s="832"/>
      <c r="AQ845" s="832"/>
      <c r="AR845" s="832"/>
      <c r="AS845" s="832"/>
      <c r="AT845" s="832"/>
      <c r="AU845" s="832"/>
      <c r="AV845" s="832"/>
      <c r="AW845" s="832"/>
      <c r="AX845" s="832"/>
      <c r="AY845" s="832"/>
      <c r="AZ845" s="832"/>
      <c r="BA845" s="832"/>
      <c r="BB845" s="832"/>
      <c r="BC845" s="832"/>
      <c r="BD845" s="832"/>
      <c r="BE845" s="832"/>
      <c r="BF845" s="832"/>
      <c r="BG845" s="832"/>
    </row>
    <row r="846" ht="15.75" customHeight="1">
      <c r="A846" s="832"/>
      <c r="B846" s="833"/>
      <c r="C846" s="833"/>
      <c r="D846" s="834"/>
      <c r="E846" s="835"/>
      <c r="F846" s="836"/>
      <c r="G846" s="837"/>
      <c r="H846" s="838"/>
      <c r="I846" s="836"/>
      <c r="J846" s="839"/>
      <c r="K846" s="840"/>
      <c r="L846" s="841"/>
      <c r="M846" s="841"/>
      <c r="N846" s="842"/>
      <c r="O846" s="832"/>
      <c r="P846" s="843"/>
      <c r="Q846" s="832"/>
      <c r="R846" s="843"/>
      <c r="S846" s="843"/>
      <c r="T846" s="843"/>
      <c r="U846" s="832"/>
      <c r="V846" s="843"/>
      <c r="W846" s="832"/>
      <c r="X846" s="832"/>
      <c r="Y846" s="832"/>
      <c r="Z846" s="832"/>
      <c r="AA846" s="832"/>
      <c r="AB846" s="832"/>
      <c r="AC846" s="832"/>
      <c r="AD846" s="844"/>
      <c r="AE846" s="843"/>
      <c r="AF846" s="843"/>
      <c r="AG846" s="844"/>
      <c r="AH846" s="844"/>
      <c r="AI846" s="843"/>
      <c r="AJ846" s="834"/>
      <c r="AK846" s="832"/>
      <c r="AL846" s="832"/>
      <c r="AM846" s="832"/>
      <c r="AN846" s="832"/>
      <c r="AO846" s="832"/>
      <c r="AP846" s="832"/>
      <c r="AQ846" s="832"/>
      <c r="AR846" s="832"/>
      <c r="AS846" s="832"/>
      <c r="AT846" s="832"/>
      <c r="AU846" s="832"/>
      <c r="AV846" s="832"/>
      <c r="AW846" s="832"/>
      <c r="AX846" s="832"/>
      <c r="AY846" s="832"/>
      <c r="AZ846" s="832"/>
      <c r="BA846" s="832"/>
      <c r="BB846" s="832"/>
      <c r="BC846" s="832"/>
      <c r="BD846" s="832"/>
      <c r="BE846" s="832"/>
      <c r="BF846" s="832"/>
      <c r="BG846" s="832"/>
    </row>
    <row r="847" ht="15.75" customHeight="1">
      <c r="A847" s="832"/>
      <c r="B847" s="833"/>
      <c r="C847" s="833"/>
      <c r="D847" s="834"/>
      <c r="E847" s="835"/>
      <c r="F847" s="836"/>
      <c r="G847" s="837"/>
      <c r="H847" s="838"/>
      <c r="I847" s="836"/>
      <c r="J847" s="839"/>
      <c r="K847" s="840"/>
      <c r="L847" s="841"/>
      <c r="M847" s="841"/>
      <c r="N847" s="842"/>
      <c r="O847" s="832"/>
      <c r="P847" s="843"/>
      <c r="Q847" s="832"/>
      <c r="R847" s="843"/>
      <c r="S847" s="843"/>
      <c r="T847" s="843"/>
      <c r="U847" s="832"/>
      <c r="V847" s="843"/>
      <c r="W847" s="832"/>
      <c r="X847" s="832"/>
      <c r="Y847" s="832"/>
      <c r="Z847" s="832"/>
      <c r="AA847" s="832"/>
      <c r="AB847" s="832"/>
      <c r="AC847" s="832"/>
      <c r="AD847" s="844"/>
      <c r="AE847" s="843"/>
      <c r="AF847" s="843"/>
      <c r="AG847" s="844"/>
      <c r="AH847" s="844"/>
      <c r="AI847" s="843"/>
      <c r="AJ847" s="834"/>
      <c r="AK847" s="832"/>
      <c r="AL847" s="832"/>
      <c r="AM847" s="832"/>
      <c r="AN847" s="832"/>
      <c r="AO847" s="832"/>
      <c r="AP847" s="832"/>
      <c r="AQ847" s="832"/>
      <c r="AR847" s="832"/>
      <c r="AS847" s="832"/>
      <c r="AT847" s="832"/>
      <c r="AU847" s="832"/>
      <c r="AV847" s="832"/>
      <c r="AW847" s="832"/>
      <c r="AX847" s="832"/>
      <c r="AY847" s="832"/>
      <c r="AZ847" s="832"/>
      <c r="BA847" s="832"/>
      <c r="BB847" s="832"/>
      <c r="BC847" s="832"/>
      <c r="BD847" s="832"/>
      <c r="BE847" s="832"/>
      <c r="BF847" s="832"/>
      <c r="BG847" s="832"/>
    </row>
    <row r="848" ht="15.75" customHeight="1">
      <c r="A848" s="832"/>
      <c r="B848" s="833"/>
      <c r="C848" s="833"/>
      <c r="D848" s="834"/>
      <c r="E848" s="835"/>
      <c r="F848" s="836"/>
      <c r="G848" s="837"/>
      <c r="H848" s="838"/>
      <c r="I848" s="836"/>
      <c r="J848" s="839"/>
      <c r="K848" s="840"/>
      <c r="L848" s="841"/>
      <c r="M848" s="841"/>
      <c r="N848" s="842"/>
      <c r="O848" s="832"/>
      <c r="P848" s="843"/>
      <c r="Q848" s="832"/>
      <c r="R848" s="843"/>
      <c r="S848" s="843"/>
      <c r="T848" s="843"/>
      <c r="U848" s="832"/>
      <c r="V848" s="843"/>
      <c r="W848" s="832"/>
      <c r="X848" s="832"/>
      <c r="Y848" s="832"/>
      <c r="Z848" s="832"/>
      <c r="AA848" s="832"/>
      <c r="AB848" s="832"/>
      <c r="AC848" s="832"/>
      <c r="AD848" s="844"/>
      <c r="AE848" s="843"/>
      <c r="AF848" s="843"/>
      <c r="AG848" s="844"/>
      <c r="AH848" s="844"/>
      <c r="AI848" s="843"/>
      <c r="AJ848" s="834"/>
      <c r="AK848" s="832"/>
      <c r="AL848" s="832"/>
      <c r="AM848" s="832"/>
      <c r="AN848" s="832"/>
      <c r="AO848" s="832"/>
      <c r="AP848" s="832"/>
      <c r="AQ848" s="832"/>
      <c r="AR848" s="832"/>
      <c r="AS848" s="832"/>
      <c r="AT848" s="832"/>
      <c r="AU848" s="832"/>
      <c r="AV848" s="832"/>
      <c r="AW848" s="832"/>
      <c r="AX848" s="832"/>
      <c r="AY848" s="832"/>
      <c r="AZ848" s="832"/>
      <c r="BA848" s="832"/>
      <c r="BB848" s="832"/>
      <c r="BC848" s="832"/>
      <c r="BD848" s="832"/>
      <c r="BE848" s="832"/>
      <c r="BF848" s="832"/>
      <c r="BG848" s="832"/>
    </row>
    <row r="849" ht="15.75" customHeight="1">
      <c r="A849" s="832"/>
      <c r="B849" s="833"/>
      <c r="C849" s="833"/>
      <c r="D849" s="834"/>
      <c r="E849" s="835"/>
      <c r="F849" s="836"/>
      <c r="G849" s="837"/>
      <c r="H849" s="838"/>
      <c r="I849" s="836"/>
      <c r="J849" s="839"/>
      <c r="K849" s="840"/>
      <c r="L849" s="841"/>
      <c r="M849" s="841"/>
      <c r="N849" s="842"/>
      <c r="O849" s="832"/>
      <c r="P849" s="843"/>
      <c r="Q849" s="832"/>
      <c r="R849" s="843"/>
      <c r="S849" s="843"/>
      <c r="T849" s="843"/>
      <c r="U849" s="832"/>
      <c r="V849" s="843"/>
      <c r="W849" s="832"/>
      <c r="X849" s="832"/>
      <c r="Y849" s="832"/>
      <c r="Z849" s="832"/>
      <c r="AA849" s="832"/>
      <c r="AB849" s="832"/>
      <c r="AC849" s="832"/>
      <c r="AD849" s="844"/>
      <c r="AE849" s="843"/>
      <c r="AF849" s="843"/>
      <c r="AG849" s="844"/>
      <c r="AH849" s="844"/>
      <c r="AI849" s="843"/>
      <c r="AJ849" s="834"/>
      <c r="AK849" s="832"/>
      <c r="AL849" s="832"/>
      <c r="AM849" s="832"/>
      <c r="AN849" s="832"/>
      <c r="AO849" s="832"/>
      <c r="AP849" s="832"/>
      <c r="AQ849" s="832"/>
      <c r="AR849" s="832"/>
      <c r="AS849" s="832"/>
      <c r="AT849" s="832"/>
      <c r="AU849" s="832"/>
      <c r="AV849" s="832"/>
      <c r="AW849" s="832"/>
      <c r="AX849" s="832"/>
      <c r="AY849" s="832"/>
      <c r="AZ849" s="832"/>
      <c r="BA849" s="832"/>
      <c r="BB849" s="832"/>
      <c r="BC849" s="832"/>
      <c r="BD849" s="832"/>
      <c r="BE849" s="832"/>
      <c r="BF849" s="832"/>
      <c r="BG849" s="832"/>
    </row>
    <row r="850" ht="15.75" customHeight="1">
      <c r="A850" s="832"/>
      <c r="B850" s="833"/>
      <c r="C850" s="833"/>
      <c r="D850" s="834"/>
      <c r="E850" s="835"/>
      <c r="F850" s="836"/>
      <c r="G850" s="837"/>
      <c r="H850" s="838"/>
      <c r="I850" s="836"/>
      <c r="J850" s="839"/>
      <c r="K850" s="840"/>
      <c r="L850" s="841"/>
      <c r="M850" s="841"/>
      <c r="N850" s="842"/>
      <c r="O850" s="832"/>
      <c r="P850" s="843"/>
      <c r="Q850" s="832"/>
      <c r="R850" s="843"/>
      <c r="S850" s="843"/>
      <c r="T850" s="843"/>
      <c r="U850" s="832"/>
      <c r="V850" s="843"/>
      <c r="W850" s="832"/>
      <c r="X850" s="832"/>
      <c r="Y850" s="832"/>
      <c r="Z850" s="832"/>
      <c r="AA850" s="832"/>
      <c r="AB850" s="832"/>
      <c r="AC850" s="832"/>
      <c r="AD850" s="844"/>
      <c r="AE850" s="843"/>
      <c r="AF850" s="843"/>
      <c r="AG850" s="844"/>
      <c r="AH850" s="844"/>
      <c r="AI850" s="843"/>
      <c r="AJ850" s="834"/>
      <c r="AK850" s="832"/>
      <c r="AL850" s="832"/>
      <c r="AM850" s="832"/>
      <c r="AN850" s="832"/>
      <c r="AO850" s="832"/>
      <c r="AP850" s="832"/>
      <c r="AQ850" s="832"/>
      <c r="AR850" s="832"/>
      <c r="AS850" s="832"/>
      <c r="AT850" s="832"/>
      <c r="AU850" s="832"/>
      <c r="AV850" s="832"/>
      <c r="AW850" s="832"/>
      <c r="AX850" s="832"/>
      <c r="AY850" s="832"/>
      <c r="AZ850" s="832"/>
      <c r="BA850" s="832"/>
      <c r="BB850" s="832"/>
      <c r="BC850" s="832"/>
      <c r="BD850" s="832"/>
      <c r="BE850" s="832"/>
      <c r="BF850" s="832"/>
      <c r="BG850" s="832"/>
    </row>
    <row r="851" ht="15.75" customHeight="1">
      <c r="A851" s="832"/>
      <c r="B851" s="833"/>
      <c r="C851" s="833"/>
      <c r="D851" s="834"/>
      <c r="E851" s="835"/>
      <c r="F851" s="836"/>
      <c r="G851" s="837"/>
      <c r="H851" s="838"/>
      <c r="I851" s="836"/>
      <c r="J851" s="839"/>
      <c r="K851" s="840"/>
      <c r="L851" s="841"/>
      <c r="M851" s="841"/>
      <c r="N851" s="842"/>
      <c r="O851" s="832"/>
      <c r="P851" s="843"/>
      <c r="Q851" s="832"/>
      <c r="R851" s="843"/>
      <c r="S851" s="843"/>
      <c r="T851" s="843"/>
      <c r="U851" s="832"/>
      <c r="V851" s="843"/>
      <c r="W851" s="832"/>
      <c r="X851" s="832"/>
      <c r="Y851" s="832"/>
      <c r="Z851" s="832"/>
      <c r="AA851" s="832"/>
      <c r="AB851" s="832"/>
      <c r="AC851" s="832"/>
      <c r="AD851" s="844"/>
      <c r="AE851" s="843"/>
      <c r="AF851" s="843"/>
      <c r="AG851" s="844"/>
      <c r="AH851" s="844"/>
      <c r="AI851" s="843"/>
      <c r="AJ851" s="834"/>
      <c r="AK851" s="832"/>
      <c r="AL851" s="832"/>
      <c r="AM851" s="832"/>
      <c r="AN851" s="832"/>
      <c r="AO851" s="832"/>
      <c r="AP851" s="832"/>
      <c r="AQ851" s="832"/>
      <c r="AR851" s="832"/>
      <c r="AS851" s="832"/>
      <c r="AT851" s="832"/>
      <c r="AU851" s="832"/>
      <c r="AV851" s="832"/>
      <c r="AW851" s="832"/>
      <c r="AX851" s="832"/>
      <c r="AY851" s="832"/>
      <c r="AZ851" s="832"/>
      <c r="BA851" s="832"/>
      <c r="BB851" s="832"/>
      <c r="BC851" s="832"/>
      <c r="BD851" s="832"/>
      <c r="BE851" s="832"/>
      <c r="BF851" s="832"/>
      <c r="BG851" s="832"/>
    </row>
    <row r="852" ht="15.75" customHeight="1">
      <c r="A852" s="832"/>
      <c r="B852" s="833"/>
      <c r="C852" s="833"/>
      <c r="D852" s="834"/>
      <c r="E852" s="835"/>
      <c r="F852" s="836"/>
      <c r="G852" s="837"/>
      <c r="H852" s="838"/>
      <c r="I852" s="836"/>
      <c r="J852" s="839"/>
      <c r="K852" s="840"/>
      <c r="L852" s="841"/>
      <c r="M852" s="841"/>
      <c r="N852" s="842"/>
      <c r="O852" s="832"/>
      <c r="P852" s="843"/>
      <c r="Q852" s="832"/>
      <c r="R852" s="843"/>
      <c r="S852" s="843"/>
      <c r="T852" s="843"/>
      <c r="U852" s="832"/>
      <c r="V852" s="843"/>
      <c r="W852" s="832"/>
      <c r="X852" s="832"/>
      <c r="Y852" s="832"/>
      <c r="Z852" s="832"/>
      <c r="AA852" s="832"/>
      <c r="AB852" s="832"/>
      <c r="AC852" s="832"/>
      <c r="AD852" s="844"/>
      <c r="AE852" s="843"/>
      <c r="AF852" s="843"/>
      <c r="AG852" s="844"/>
      <c r="AH852" s="844"/>
      <c r="AI852" s="843"/>
      <c r="AJ852" s="834"/>
      <c r="AK852" s="832"/>
      <c r="AL852" s="832"/>
      <c r="AM852" s="832"/>
      <c r="AN852" s="832"/>
      <c r="AO852" s="832"/>
      <c r="AP852" s="832"/>
      <c r="AQ852" s="832"/>
      <c r="AR852" s="832"/>
      <c r="AS852" s="832"/>
      <c r="AT852" s="832"/>
      <c r="AU852" s="832"/>
      <c r="AV852" s="832"/>
      <c r="AW852" s="832"/>
      <c r="AX852" s="832"/>
      <c r="AY852" s="832"/>
      <c r="AZ852" s="832"/>
      <c r="BA852" s="832"/>
      <c r="BB852" s="832"/>
      <c r="BC852" s="832"/>
      <c r="BD852" s="832"/>
      <c r="BE852" s="832"/>
      <c r="BF852" s="832"/>
      <c r="BG852" s="832"/>
    </row>
    <row r="853" ht="15.75" customHeight="1">
      <c r="A853" s="832"/>
      <c r="B853" s="833"/>
      <c r="C853" s="833"/>
      <c r="D853" s="834"/>
      <c r="E853" s="835"/>
      <c r="F853" s="836"/>
      <c r="G853" s="837"/>
      <c r="H853" s="838"/>
      <c r="I853" s="836"/>
      <c r="J853" s="839"/>
      <c r="K853" s="840"/>
      <c r="L853" s="841"/>
      <c r="M853" s="841"/>
      <c r="N853" s="842"/>
      <c r="O853" s="832"/>
      <c r="P853" s="843"/>
      <c r="Q853" s="832"/>
      <c r="R853" s="843"/>
      <c r="S853" s="843"/>
      <c r="T853" s="843"/>
      <c r="U853" s="832"/>
      <c r="V853" s="843"/>
      <c r="W853" s="832"/>
      <c r="X853" s="832"/>
      <c r="Y853" s="832"/>
      <c r="Z853" s="832"/>
      <c r="AA853" s="832"/>
      <c r="AB853" s="832"/>
      <c r="AC853" s="832"/>
      <c r="AD853" s="844"/>
      <c r="AE853" s="843"/>
      <c r="AF853" s="843"/>
      <c r="AG853" s="844"/>
      <c r="AH853" s="844"/>
      <c r="AI853" s="843"/>
      <c r="AJ853" s="834"/>
      <c r="AK853" s="832"/>
      <c r="AL853" s="832"/>
      <c r="AM853" s="832"/>
      <c r="AN853" s="832"/>
      <c r="AO853" s="832"/>
      <c r="AP853" s="832"/>
      <c r="AQ853" s="832"/>
      <c r="AR853" s="832"/>
      <c r="AS853" s="832"/>
      <c r="AT853" s="832"/>
      <c r="AU853" s="832"/>
      <c r="AV853" s="832"/>
      <c r="AW853" s="832"/>
      <c r="AX853" s="832"/>
      <c r="AY853" s="832"/>
      <c r="AZ853" s="832"/>
      <c r="BA853" s="832"/>
      <c r="BB853" s="832"/>
      <c r="BC853" s="832"/>
      <c r="BD853" s="832"/>
      <c r="BE853" s="832"/>
      <c r="BF853" s="832"/>
      <c r="BG853" s="832"/>
    </row>
    <row r="854" ht="15.75" customHeight="1">
      <c r="A854" s="832"/>
      <c r="B854" s="833"/>
      <c r="C854" s="833"/>
      <c r="D854" s="834"/>
      <c r="E854" s="835"/>
      <c r="F854" s="836"/>
      <c r="G854" s="837"/>
      <c r="H854" s="838"/>
      <c r="I854" s="836"/>
      <c r="J854" s="839"/>
      <c r="K854" s="840"/>
      <c r="L854" s="841"/>
      <c r="M854" s="841"/>
      <c r="N854" s="842"/>
      <c r="O854" s="832"/>
      <c r="P854" s="843"/>
      <c r="Q854" s="832"/>
      <c r="R854" s="843"/>
      <c r="S854" s="843"/>
      <c r="T854" s="843"/>
      <c r="U854" s="832"/>
      <c r="V854" s="843"/>
      <c r="W854" s="832"/>
      <c r="X854" s="832"/>
      <c r="Y854" s="832"/>
      <c r="Z854" s="832"/>
      <c r="AA854" s="832"/>
      <c r="AB854" s="832"/>
      <c r="AC854" s="832"/>
      <c r="AD854" s="844"/>
      <c r="AE854" s="843"/>
      <c r="AF854" s="843"/>
      <c r="AG854" s="844"/>
      <c r="AH854" s="844"/>
      <c r="AI854" s="843"/>
      <c r="AJ854" s="834"/>
      <c r="AK854" s="832"/>
      <c r="AL854" s="832"/>
      <c r="AM854" s="832"/>
      <c r="AN854" s="832"/>
      <c r="AO854" s="832"/>
      <c r="AP854" s="832"/>
      <c r="AQ854" s="832"/>
      <c r="AR854" s="832"/>
      <c r="AS854" s="832"/>
      <c r="AT854" s="832"/>
      <c r="AU854" s="832"/>
      <c r="AV854" s="832"/>
      <c r="AW854" s="832"/>
      <c r="AX854" s="832"/>
      <c r="AY854" s="832"/>
      <c r="AZ854" s="832"/>
      <c r="BA854" s="832"/>
      <c r="BB854" s="832"/>
      <c r="BC854" s="832"/>
      <c r="BD854" s="832"/>
      <c r="BE854" s="832"/>
      <c r="BF854" s="832"/>
      <c r="BG854" s="832"/>
    </row>
    <row r="855" ht="15.75" customHeight="1">
      <c r="A855" s="832"/>
      <c r="B855" s="833"/>
      <c r="C855" s="833"/>
      <c r="D855" s="834"/>
      <c r="E855" s="835"/>
      <c r="F855" s="836"/>
      <c r="G855" s="837"/>
      <c r="H855" s="838"/>
      <c r="I855" s="836"/>
      <c r="J855" s="839"/>
      <c r="K855" s="840"/>
      <c r="L855" s="841"/>
      <c r="M855" s="841"/>
      <c r="N855" s="842"/>
      <c r="O855" s="832"/>
      <c r="P855" s="843"/>
      <c r="Q855" s="832"/>
      <c r="R855" s="843"/>
      <c r="S855" s="843"/>
      <c r="T855" s="843"/>
      <c r="U855" s="832"/>
      <c r="V855" s="843"/>
      <c r="W855" s="832"/>
      <c r="X855" s="832"/>
      <c r="Y855" s="832"/>
      <c r="Z855" s="832"/>
      <c r="AA855" s="832"/>
      <c r="AB855" s="832"/>
      <c r="AC855" s="832"/>
      <c r="AD855" s="844"/>
      <c r="AE855" s="843"/>
      <c r="AF855" s="843"/>
      <c r="AG855" s="844"/>
      <c r="AH855" s="844"/>
      <c r="AI855" s="843"/>
      <c r="AJ855" s="834"/>
      <c r="AK855" s="832"/>
      <c r="AL855" s="832"/>
      <c r="AM855" s="832"/>
      <c r="AN855" s="832"/>
      <c r="AO855" s="832"/>
      <c r="AP855" s="832"/>
      <c r="AQ855" s="832"/>
      <c r="AR855" s="832"/>
      <c r="AS855" s="832"/>
      <c r="AT855" s="832"/>
      <c r="AU855" s="832"/>
      <c r="AV855" s="832"/>
      <c r="AW855" s="832"/>
      <c r="AX855" s="832"/>
      <c r="AY855" s="832"/>
      <c r="AZ855" s="832"/>
      <c r="BA855" s="832"/>
      <c r="BB855" s="832"/>
      <c r="BC855" s="832"/>
      <c r="BD855" s="832"/>
      <c r="BE855" s="832"/>
      <c r="BF855" s="832"/>
      <c r="BG855" s="832"/>
    </row>
    <row r="856" ht="15.75" customHeight="1">
      <c r="A856" s="832"/>
      <c r="B856" s="833"/>
      <c r="C856" s="833"/>
      <c r="D856" s="834"/>
      <c r="E856" s="835"/>
      <c r="F856" s="836"/>
      <c r="G856" s="837"/>
      <c r="H856" s="838"/>
      <c r="I856" s="836"/>
      <c r="J856" s="839"/>
      <c r="K856" s="840"/>
      <c r="L856" s="841"/>
      <c r="M856" s="841"/>
      <c r="N856" s="842"/>
      <c r="O856" s="832"/>
      <c r="P856" s="843"/>
      <c r="Q856" s="832"/>
      <c r="R856" s="843"/>
      <c r="S856" s="843"/>
      <c r="T856" s="843"/>
      <c r="U856" s="832"/>
      <c r="V856" s="843"/>
      <c r="W856" s="832"/>
      <c r="X856" s="832"/>
      <c r="Y856" s="832"/>
      <c r="Z856" s="832"/>
      <c r="AA856" s="832"/>
      <c r="AB856" s="832"/>
      <c r="AC856" s="832"/>
      <c r="AD856" s="844"/>
      <c r="AE856" s="843"/>
      <c r="AF856" s="843"/>
      <c r="AG856" s="844"/>
      <c r="AH856" s="844"/>
      <c r="AI856" s="843"/>
      <c r="AJ856" s="834"/>
      <c r="AK856" s="832"/>
      <c r="AL856" s="832"/>
      <c r="AM856" s="832"/>
      <c r="AN856" s="832"/>
      <c r="AO856" s="832"/>
      <c r="AP856" s="832"/>
      <c r="AQ856" s="832"/>
      <c r="AR856" s="832"/>
      <c r="AS856" s="832"/>
      <c r="AT856" s="832"/>
      <c r="AU856" s="832"/>
      <c r="AV856" s="832"/>
      <c r="AW856" s="832"/>
      <c r="AX856" s="832"/>
      <c r="AY856" s="832"/>
      <c r="AZ856" s="832"/>
      <c r="BA856" s="832"/>
      <c r="BB856" s="832"/>
      <c r="BC856" s="832"/>
      <c r="BD856" s="832"/>
      <c r="BE856" s="832"/>
      <c r="BF856" s="832"/>
      <c r="BG856" s="832"/>
    </row>
    <row r="857" ht="15.75" customHeight="1">
      <c r="A857" s="832"/>
      <c r="B857" s="833"/>
      <c r="C857" s="833"/>
      <c r="D857" s="834"/>
      <c r="E857" s="835"/>
      <c r="F857" s="836"/>
      <c r="G857" s="837"/>
      <c r="H857" s="838"/>
      <c r="I857" s="836"/>
      <c r="J857" s="839"/>
      <c r="K857" s="840"/>
      <c r="L857" s="841"/>
      <c r="M857" s="841"/>
      <c r="N857" s="842"/>
      <c r="O857" s="832"/>
      <c r="P857" s="843"/>
      <c r="Q857" s="832"/>
      <c r="R857" s="843"/>
      <c r="S857" s="843"/>
      <c r="T857" s="843"/>
      <c r="U857" s="832"/>
      <c r="V857" s="843"/>
      <c r="W857" s="832"/>
      <c r="X857" s="832"/>
      <c r="Y857" s="832"/>
      <c r="Z857" s="832"/>
      <c r="AA857" s="832"/>
      <c r="AB857" s="832"/>
      <c r="AC857" s="832"/>
      <c r="AD857" s="844"/>
      <c r="AE857" s="843"/>
      <c r="AF857" s="843"/>
      <c r="AG857" s="844"/>
      <c r="AH857" s="844"/>
      <c r="AI857" s="843"/>
      <c r="AJ857" s="834"/>
      <c r="AK857" s="832"/>
      <c r="AL857" s="832"/>
      <c r="AM857" s="832"/>
      <c r="AN857" s="832"/>
      <c r="AO857" s="832"/>
      <c r="AP857" s="832"/>
      <c r="AQ857" s="832"/>
      <c r="AR857" s="832"/>
      <c r="AS857" s="832"/>
      <c r="AT857" s="832"/>
      <c r="AU857" s="832"/>
      <c r="AV857" s="832"/>
      <c r="AW857" s="832"/>
      <c r="AX857" s="832"/>
      <c r="AY857" s="832"/>
      <c r="AZ857" s="832"/>
      <c r="BA857" s="832"/>
      <c r="BB857" s="832"/>
      <c r="BC857" s="832"/>
      <c r="BD857" s="832"/>
      <c r="BE857" s="832"/>
      <c r="BF857" s="832"/>
      <c r="BG857" s="832"/>
    </row>
    <row r="858" ht="15.75" customHeight="1">
      <c r="A858" s="832"/>
      <c r="B858" s="833"/>
      <c r="C858" s="833"/>
      <c r="D858" s="834"/>
      <c r="E858" s="835"/>
      <c r="F858" s="836"/>
      <c r="G858" s="837"/>
      <c r="H858" s="838"/>
      <c r="I858" s="836"/>
      <c r="J858" s="839"/>
      <c r="K858" s="840"/>
      <c r="L858" s="841"/>
      <c r="M858" s="841"/>
      <c r="N858" s="842"/>
      <c r="O858" s="832"/>
      <c r="P858" s="843"/>
      <c r="Q858" s="832"/>
      <c r="R858" s="843"/>
      <c r="S858" s="843"/>
      <c r="T858" s="843"/>
      <c r="U858" s="832"/>
      <c r="V858" s="843"/>
      <c r="W858" s="832"/>
      <c r="X858" s="832"/>
      <c r="Y858" s="832"/>
      <c r="Z858" s="832"/>
      <c r="AA858" s="832"/>
      <c r="AB858" s="832"/>
      <c r="AC858" s="832"/>
      <c r="AD858" s="844"/>
      <c r="AE858" s="843"/>
      <c r="AF858" s="843"/>
      <c r="AG858" s="844"/>
      <c r="AH858" s="844"/>
      <c r="AI858" s="843"/>
      <c r="AJ858" s="834"/>
      <c r="AK858" s="832"/>
      <c r="AL858" s="832"/>
      <c r="AM858" s="832"/>
      <c r="AN858" s="832"/>
      <c r="AO858" s="832"/>
      <c r="AP858" s="832"/>
      <c r="AQ858" s="832"/>
      <c r="AR858" s="832"/>
      <c r="AS858" s="832"/>
      <c r="AT858" s="832"/>
      <c r="AU858" s="832"/>
      <c r="AV858" s="832"/>
      <c r="AW858" s="832"/>
      <c r="AX858" s="832"/>
      <c r="AY858" s="832"/>
      <c r="AZ858" s="832"/>
      <c r="BA858" s="832"/>
      <c r="BB858" s="832"/>
      <c r="BC858" s="832"/>
      <c r="BD858" s="832"/>
      <c r="BE858" s="832"/>
      <c r="BF858" s="832"/>
      <c r="BG858" s="832"/>
    </row>
    <row r="859" ht="15.75" customHeight="1">
      <c r="A859" s="832"/>
      <c r="B859" s="833"/>
      <c r="C859" s="833"/>
      <c r="D859" s="834"/>
      <c r="E859" s="835"/>
      <c r="F859" s="836"/>
      <c r="G859" s="837"/>
      <c r="H859" s="838"/>
      <c r="I859" s="836"/>
      <c r="J859" s="839"/>
      <c r="K859" s="840"/>
      <c r="L859" s="841"/>
      <c r="M859" s="841"/>
      <c r="N859" s="842"/>
      <c r="O859" s="832"/>
      <c r="P859" s="843"/>
      <c r="Q859" s="832"/>
      <c r="R859" s="843"/>
      <c r="S859" s="843"/>
      <c r="T859" s="843"/>
      <c r="U859" s="832"/>
      <c r="V859" s="843"/>
      <c r="W859" s="832"/>
      <c r="X859" s="832"/>
      <c r="Y859" s="832"/>
      <c r="Z859" s="832"/>
      <c r="AA859" s="832"/>
      <c r="AB859" s="832"/>
      <c r="AC859" s="832"/>
      <c r="AD859" s="844"/>
      <c r="AE859" s="843"/>
      <c r="AF859" s="843"/>
      <c r="AG859" s="844"/>
      <c r="AH859" s="844"/>
      <c r="AI859" s="843"/>
      <c r="AJ859" s="834"/>
      <c r="AK859" s="832"/>
      <c r="AL859" s="832"/>
      <c r="AM859" s="832"/>
      <c r="AN859" s="832"/>
      <c r="AO859" s="832"/>
      <c r="AP859" s="832"/>
      <c r="AQ859" s="832"/>
      <c r="AR859" s="832"/>
      <c r="AS859" s="832"/>
      <c r="AT859" s="832"/>
      <c r="AU859" s="832"/>
      <c r="AV859" s="832"/>
      <c r="AW859" s="832"/>
      <c r="AX859" s="832"/>
      <c r="AY859" s="832"/>
      <c r="AZ859" s="832"/>
      <c r="BA859" s="832"/>
      <c r="BB859" s="832"/>
      <c r="BC859" s="832"/>
      <c r="BD859" s="832"/>
      <c r="BE859" s="832"/>
      <c r="BF859" s="832"/>
      <c r="BG859" s="832"/>
    </row>
    <row r="860" ht="15.75" customHeight="1">
      <c r="A860" s="832"/>
      <c r="B860" s="833"/>
      <c r="C860" s="833"/>
      <c r="D860" s="834"/>
      <c r="E860" s="835"/>
      <c r="F860" s="836"/>
      <c r="G860" s="837"/>
      <c r="H860" s="838"/>
      <c r="I860" s="836"/>
      <c r="J860" s="839"/>
      <c r="K860" s="840"/>
      <c r="L860" s="841"/>
      <c r="M860" s="841"/>
      <c r="N860" s="842"/>
      <c r="O860" s="832"/>
      <c r="P860" s="843"/>
      <c r="Q860" s="832"/>
      <c r="R860" s="843"/>
      <c r="S860" s="843"/>
      <c r="T860" s="843"/>
      <c r="U860" s="832"/>
      <c r="V860" s="843"/>
      <c r="W860" s="832"/>
      <c r="X860" s="832"/>
      <c r="Y860" s="832"/>
      <c r="Z860" s="832"/>
      <c r="AA860" s="832"/>
      <c r="AB860" s="832"/>
      <c r="AC860" s="832"/>
      <c r="AD860" s="844"/>
      <c r="AE860" s="843"/>
      <c r="AF860" s="843"/>
      <c r="AG860" s="844"/>
      <c r="AH860" s="844"/>
      <c r="AI860" s="843"/>
      <c r="AJ860" s="834"/>
      <c r="AK860" s="832"/>
      <c r="AL860" s="832"/>
      <c r="AM860" s="832"/>
      <c r="AN860" s="832"/>
      <c r="AO860" s="832"/>
      <c r="AP860" s="832"/>
      <c r="AQ860" s="832"/>
      <c r="AR860" s="832"/>
      <c r="AS860" s="832"/>
      <c r="AT860" s="832"/>
      <c r="AU860" s="832"/>
      <c r="AV860" s="832"/>
      <c r="AW860" s="832"/>
      <c r="AX860" s="832"/>
      <c r="AY860" s="832"/>
      <c r="AZ860" s="832"/>
      <c r="BA860" s="832"/>
      <c r="BB860" s="832"/>
      <c r="BC860" s="832"/>
      <c r="BD860" s="832"/>
      <c r="BE860" s="832"/>
      <c r="BF860" s="832"/>
      <c r="BG860" s="832"/>
    </row>
    <row r="861" ht="15.75" customHeight="1">
      <c r="A861" s="832"/>
      <c r="B861" s="833"/>
      <c r="C861" s="833"/>
      <c r="D861" s="834"/>
      <c r="E861" s="835"/>
      <c r="F861" s="836"/>
      <c r="G861" s="837"/>
      <c r="H861" s="838"/>
      <c r="I861" s="836"/>
      <c r="J861" s="839"/>
      <c r="K861" s="840"/>
      <c r="L861" s="841"/>
      <c r="M861" s="841"/>
      <c r="N861" s="842"/>
      <c r="O861" s="832"/>
      <c r="P861" s="843"/>
      <c r="Q861" s="832"/>
      <c r="R861" s="843"/>
      <c r="S861" s="843"/>
      <c r="T861" s="843"/>
      <c r="U861" s="832"/>
      <c r="V861" s="843"/>
      <c r="W861" s="832"/>
      <c r="X861" s="832"/>
      <c r="Y861" s="832"/>
      <c r="Z861" s="832"/>
      <c r="AA861" s="832"/>
      <c r="AB861" s="832"/>
      <c r="AC861" s="832"/>
      <c r="AD861" s="844"/>
      <c r="AE861" s="843"/>
      <c r="AF861" s="843"/>
      <c r="AG861" s="844"/>
      <c r="AH861" s="844"/>
      <c r="AI861" s="843"/>
      <c r="AJ861" s="834"/>
      <c r="AK861" s="832"/>
      <c r="AL861" s="832"/>
      <c r="AM861" s="832"/>
      <c r="AN861" s="832"/>
      <c r="AO861" s="832"/>
      <c r="AP861" s="832"/>
      <c r="AQ861" s="832"/>
      <c r="AR861" s="832"/>
      <c r="AS861" s="832"/>
      <c r="AT861" s="832"/>
      <c r="AU861" s="832"/>
      <c r="AV861" s="832"/>
      <c r="AW861" s="832"/>
      <c r="AX861" s="832"/>
      <c r="AY861" s="832"/>
      <c r="AZ861" s="832"/>
      <c r="BA861" s="832"/>
      <c r="BB861" s="832"/>
      <c r="BC861" s="832"/>
      <c r="BD861" s="832"/>
      <c r="BE861" s="832"/>
      <c r="BF861" s="832"/>
      <c r="BG861" s="832"/>
    </row>
    <row r="862" ht="15.75" customHeight="1">
      <c r="A862" s="832"/>
      <c r="B862" s="833"/>
      <c r="C862" s="833"/>
      <c r="D862" s="834"/>
      <c r="E862" s="835"/>
      <c r="F862" s="836"/>
      <c r="G862" s="837"/>
      <c r="H862" s="838"/>
      <c r="I862" s="836"/>
      <c r="J862" s="839"/>
      <c r="K862" s="840"/>
      <c r="L862" s="841"/>
      <c r="M862" s="841"/>
      <c r="N862" s="842"/>
      <c r="O862" s="832"/>
      <c r="P862" s="843"/>
      <c r="Q862" s="832"/>
      <c r="R862" s="843"/>
      <c r="S862" s="843"/>
      <c r="T862" s="843"/>
      <c r="U862" s="832"/>
      <c r="V862" s="843"/>
      <c r="W862" s="832"/>
      <c r="X862" s="832"/>
      <c r="Y862" s="832"/>
      <c r="Z862" s="832"/>
      <c r="AA862" s="832"/>
      <c r="AB862" s="832"/>
      <c r="AC862" s="832"/>
      <c r="AD862" s="844"/>
      <c r="AE862" s="843"/>
      <c r="AF862" s="843"/>
      <c r="AG862" s="844"/>
      <c r="AH862" s="844"/>
      <c r="AI862" s="843"/>
      <c r="AJ862" s="834"/>
      <c r="AK862" s="832"/>
      <c r="AL862" s="832"/>
      <c r="AM862" s="832"/>
      <c r="AN862" s="832"/>
      <c r="AO862" s="832"/>
      <c r="AP862" s="832"/>
      <c r="AQ862" s="832"/>
      <c r="AR862" s="832"/>
      <c r="AS862" s="832"/>
      <c r="AT862" s="832"/>
      <c r="AU862" s="832"/>
      <c r="AV862" s="832"/>
      <c r="AW862" s="832"/>
      <c r="AX862" s="832"/>
      <c r="AY862" s="832"/>
      <c r="AZ862" s="832"/>
      <c r="BA862" s="832"/>
      <c r="BB862" s="832"/>
      <c r="BC862" s="832"/>
      <c r="BD862" s="832"/>
      <c r="BE862" s="832"/>
      <c r="BF862" s="832"/>
      <c r="BG862" s="832"/>
    </row>
    <row r="863" ht="15.75" customHeight="1">
      <c r="A863" s="832"/>
      <c r="B863" s="833"/>
      <c r="C863" s="833"/>
      <c r="D863" s="834"/>
      <c r="E863" s="835"/>
      <c r="F863" s="836"/>
      <c r="G863" s="837"/>
      <c r="H863" s="838"/>
      <c r="I863" s="836"/>
      <c r="J863" s="839"/>
      <c r="K863" s="840"/>
      <c r="L863" s="841"/>
      <c r="M863" s="841"/>
      <c r="N863" s="842"/>
      <c r="O863" s="832"/>
      <c r="P863" s="843"/>
      <c r="Q863" s="832"/>
      <c r="R863" s="843"/>
      <c r="S863" s="843"/>
      <c r="T863" s="843"/>
      <c r="U863" s="832"/>
      <c r="V863" s="843"/>
      <c r="W863" s="832"/>
      <c r="X863" s="832"/>
      <c r="Y863" s="832"/>
      <c r="Z863" s="832"/>
      <c r="AA863" s="832"/>
      <c r="AB863" s="832"/>
      <c r="AC863" s="832"/>
      <c r="AD863" s="844"/>
      <c r="AE863" s="843"/>
      <c r="AF863" s="843"/>
      <c r="AG863" s="844"/>
      <c r="AH863" s="844"/>
      <c r="AI863" s="843"/>
      <c r="AJ863" s="834"/>
      <c r="AK863" s="832"/>
      <c r="AL863" s="832"/>
      <c r="AM863" s="832"/>
      <c r="AN863" s="832"/>
      <c r="AO863" s="832"/>
      <c r="AP863" s="832"/>
      <c r="AQ863" s="832"/>
      <c r="AR863" s="832"/>
      <c r="AS863" s="832"/>
      <c r="AT863" s="832"/>
      <c r="AU863" s="832"/>
      <c r="AV863" s="832"/>
      <c r="AW863" s="832"/>
      <c r="AX863" s="832"/>
      <c r="AY863" s="832"/>
      <c r="AZ863" s="832"/>
      <c r="BA863" s="832"/>
      <c r="BB863" s="832"/>
      <c r="BC863" s="832"/>
      <c r="BD863" s="832"/>
      <c r="BE863" s="832"/>
      <c r="BF863" s="832"/>
      <c r="BG863" s="832"/>
    </row>
    <row r="864" ht="15.75" customHeight="1">
      <c r="A864" s="832"/>
      <c r="B864" s="833"/>
      <c r="C864" s="833"/>
      <c r="D864" s="834"/>
      <c r="E864" s="835"/>
      <c r="F864" s="836"/>
      <c r="G864" s="837"/>
      <c r="H864" s="838"/>
      <c r="I864" s="836"/>
      <c r="J864" s="839"/>
      <c r="K864" s="840"/>
      <c r="L864" s="841"/>
      <c r="M864" s="841"/>
      <c r="N864" s="842"/>
      <c r="O864" s="832"/>
      <c r="P864" s="843"/>
      <c r="Q864" s="832"/>
      <c r="R864" s="843"/>
      <c r="S864" s="843"/>
      <c r="T864" s="843"/>
      <c r="U864" s="832"/>
      <c r="V864" s="843"/>
      <c r="W864" s="832"/>
      <c r="X864" s="832"/>
      <c r="Y864" s="832"/>
      <c r="Z864" s="832"/>
      <c r="AA864" s="832"/>
      <c r="AB864" s="832"/>
      <c r="AC864" s="832"/>
      <c r="AD864" s="844"/>
      <c r="AE864" s="843"/>
      <c r="AF864" s="843"/>
      <c r="AG864" s="844"/>
      <c r="AH864" s="844"/>
      <c r="AI864" s="843"/>
      <c r="AJ864" s="834"/>
      <c r="AK864" s="832"/>
      <c r="AL864" s="832"/>
      <c r="AM864" s="832"/>
      <c r="AN864" s="832"/>
      <c r="AO864" s="832"/>
      <c r="AP864" s="832"/>
      <c r="AQ864" s="832"/>
      <c r="AR864" s="832"/>
      <c r="AS864" s="832"/>
      <c r="AT864" s="832"/>
      <c r="AU864" s="832"/>
      <c r="AV864" s="832"/>
      <c r="AW864" s="832"/>
      <c r="AX864" s="832"/>
      <c r="AY864" s="832"/>
      <c r="AZ864" s="832"/>
      <c r="BA864" s="832"/>
      <c r="BB864" s="832"/>
      <c r="BC864" s="832"/>
      <c r="BD864" s="832"/>
      <c r="BE864" s="832"/>
      <c r="BF864" s="832"/>
      <c r="BG864" s="832"/>
    </row>
    <row r="865" ht="15.75" customHeight="1">
      <c r="A865" s="832"/>
      <c r="B865" s="833"/>
      <c r="C865" s="833"/>
      <c r="D865" s="834"/>
      <c r="E865" s="835"/>
      <c r="F865" s="836"/>
      <c r="G865" s="837"/>
      <c r="H865" s="838"/>
      <c r="I865" s="836"/>
      <c r="J865" s="839"/>
      <c r="K865" s="840"/>
      <c r="L865" s="841"/>
      <c r="M865" s="841"/>
      <c r="N865" s="842"/>
      <c r="O865" s="832"/>
      <c r="P865" s="843"/>
      <c r="Q865" s="832"/>
      <c r="R865" s="843"/>
      <c r="S865" s="843"/>
      <c r="T865" s="843"/>
      <c r="U865" s="832"/>
      <c r="V865" s="843"/>
      <c r="W865" s="832"/>
      <c r="X865" s="832"/>
      <c r="Y865" s="832"/>
      <c r="Z865" s="832"/>
      <c r="AA865" s="832"/>
      <c r="AB865" s="832"/>
      <c r="AC865" s="832"/>
      <c r="AD865" s="844"/>
      <c r="AE865" s="843"/>
      <c r="AF865" s="843"/>
      <c r="AG865" s="844"/>
      <c r="AH865" s="844"/>
      <c r="AI865" s="843"/>
      <c r="AJ865" s="834"/>
      <c r="AK865" s="832"/>
      <c r="AL865" s="832"/>
      <c r="AM865" s="832"/>
      <c r="AN865" s="832"/>
      <c r="AO865" s="832"/>
      <c r="AP865" s="832"/>
      <c r="AQ865" s="832"/>
      <c r="AR865" s="832"/>
      <c r="AS865" s="832"/>
      <c r="AT865" s="832"/>
      <c r="AU865" s="832"/>
      <c r="AV865" s="832"/>
      <c r="AW865" s="832"/>
      <c r="AX865" s="832"/>
      <c r="AY865" s="832"/>
      <c r="AZ865" s="832"/>
      <c r="BA865" s="832"/>
      <c r="BB865" s="832"/>
      <c r="BC865" s="832"/>
      <c r="BD865" s="832"/>
      <c r="BE865" s="832"/>
      <c r="BF865" s="832"/>
      <c r="BG865" s="832"/>
    </row>
    <row r="866" ht="15.75" customHeight="1">
      <c r="A866" s="832"/>
      <c r="B866" s="833"/>
      <c r="C866" s="833"/>
      <c r="D866" s="834"/>
      <c r="E866" s="835"/>
      <c r="F866" s="836"/>
      <c r="G866" s="837"/>
      <c r="H866" s="838"/>
      <c r="I866" s="836"/>
      <c r="J866" s="839"/>
      <c r="K866" s="840"/>
      <c r="L866" s="841"/>
      <c r="M866" s="841"/>
      <c r="N866" s="842"/>
      <c r="O866" s="832"/>
      <c r="P866" s="843"/>
      <c r="Q866" s="832"/>
      <c r="R866" s="843"/>
      <c r="S866" s="843"/>
      <c r="T866" s="843"/>
      <c r="U866" s="832"/>
      <c r="V866" s="843"/>
      <c r="W866" s="832"/>
      <c r="X866" s="832"/>
      <c r="Y866" s="832"/>
      <c r="Z866" s="832"/>
      <c r="AA866" s="832"/>
      <c r="AB866" s="832"/>
      <c r="AC866" s="832"/>
      <c r="AD866" s="844"/>
      <c r="AE866" s="843"/>
      <c r="AF866" s="843"/>
      <c r="AG866" s="844"/>
      <c r="AH866" s="844"/>
      <c r="AI866" s="843"/>
      <c r="AJ866" s="834"/>
      <c r="AK866" s="832"/>
      <c r="AL866" s="832"/>
      <c r="AM866" s="832"/>
      <c r="AN866" s="832"/>
      <c r="AO866" s="832"/>
      <c r="AP866" s="832"/>
      <c r="AQ866" s="832"/>
      <c r="AR866" s="832"/>
      <c r="AS866" s="832"/>
      <c r="AT866" s="832"/>
      <c r="AU866" s="832"/>
      <c r="AV866" s="832"/>
      <c r="AW866" s="832"/>
      <c r="AX866" s="832"/>
      <c r="AY866" s="832"/>
      <c r="AZ866" s="832"/>
      <c r="BA866" s="832"/>
      <c r="BB866" s="832"/>
      <c r="BC866" s="832"/>
      <c r="BD866" s="832"/>
      <c r="BE866" s="832"/>
      <c r="BF866" s="832"/>
      <c r="BG866" s="832"/>
    </row>
    <row r="867" ht="15.75" customHeight="1">
      <c r="A867" s="832"/>
      <c r="B867" s="833"/>
      <c r="C867" s="833"/>
      <c r="D867" s="834"/>
      <c r="E867" s="835"/>
      <c r="F867" s="836"/>
      <c r="G867" s="837"/>
      <c r="H867" s="838"/>
      <c r="I867" s="836"/>
      <c r="J867" s="839"/>
      <c r="K867" s="840"/>
      <c r="L867" s="841"/>
      <c r="M867" s="841"/>
      <c r="N867" s="842"/>
      <c r="O867" s="832"/>
      <c r="P867" s="843"/>
      <c r="Q867" s="832"/>
      <c r="R867" s="843"/>
      <c r="S867" s="843"/>
      <c r="T867" s="843"/>
      <c r="U867" s="832"/>
      <c r="V867" s="843"/>
      <c r="W867" s="832"/>
      <c r="X867" s="832"/>
      <c r="Y867" s="832"/>
      <c r="Z867" s="832"/>
      <c r="AA867" s="832"/>
      <c r="AB867" s="832"/>
      <c r="AC867" s="832"/>
      <c r="AD867" s="844"/>
      <c r="AE867" s="843"/>
      <c r="AF867" s="843"/>
      <c r="AG867" s="844"/>
      <c r="AH867" s="844"/>
      <c r="AI867" s="843"/>
      <c r="AJ867" s="834"/>
      <c r="AK867" s="832"/>
      <c r="AL867" s="832"/>
      <c r="AM867" s="832"/>
      <c r="AN867" s="832"/>
      <c r="AO867" s="832"/>
      <c r="AP867" s="832"/>
      <c r="AQ867" s="832"/>
      <c r="AR867" s="832"/>
      <c r="AS867" s="832"/>
      <c r="AT867" s="832"/>
      <c r="AU867" s="832"/>
      <c r="AV867" s="832"/>
      <c r="AW867" s="832"/>
      <c r="AX867" s="832"/>
      <c r="AY867" s="832"/>
      <c r="AZ867" s="832"/>
      <c r="BA867" s="832"/>
      <c r="BB867" s="832"/>
      <c r="BC867" s="832"/>
      <c r="BD867" s="832"/>
      <c r="BE867" s="832"/>
      <c r="BF867" s="832"/>
      <c r="BG867" s="832"/>
    </row>
    <row r="868" ht="15.75" customHeight="1">
      <c r="A868" s="832"/>
      <c r="B868" s="833"/>
      <c r="C868" s="833"/>
      <c r="D868" s="834"/>
      <c r="E868" s="835"/>
      <c r="F868" s="836"/>
      <c r="G868" s="837"/>
      <c r="H868" s="838"/>
      <c r="I868" s="836"/>
      <c r="J868" s="839"/>
      <c r="K868" s="840"/>
      <c r="L868" s="841"/>
      <c r="M868" s="841"/>
      <c r="N868" s="842"/>
      <c r="O868" s="832"/>
      <c r="P868" s="843"/>
      <c r="Q868" s="832"/>
      <c r="R868" s="843"/>
      <c r="S868" s="843"/>
      <c r="T868" s="843"/>
      <c r="U868" s="832"/>
      <c r="V868" s="843"/>
      <c r="W868" s="832"/>
      <c r="X868" s="832"/>
      <c r="Y868" s="832"/>
      <c r="Z868" s="832"/>
      <c r="AA868" s="832"/>
      <c r="AB868" s="832"/>
      <c r="AC868" s="832"/>
      <c r="AD868" s="844"/>
      <c r="AE868" s="843"/>
      <c r="AF868" s="843"/>
      <c r="AG868" s="844"/>
      <c r="AH868" s="844"/>
      <c r="AI868" s="843"/>
      <c r="AJ868" s="834"/>
      <c r="AK868" s="832"/>
      <c r="AL868" s="832"/>
      <c r="AM868" s="832"/>
      <c r="AN868" s="832"/>
      <c r="AO868" s="832"/>
      <c r="AP868" s="832"/>
      <c r="AQ868" s="832"/>
      <c r="AR868" s="832"/>
      <c r="AS868" s="832"/>
      <c r="AT868" s="832"/>
      <c r="AU868" s="832"/>
      <c r="AV868" s="832"/>
      <c r="AW868" s="832"/>
      <c r="AX868" s="832"/>
      <c r="AY868" s="832"/>
      <c r="AZ868" s="832"/>
      <c r="BA868" s="832"/>
      <c r="BB868" s="832"/>
      <c r="BC868" s="832"/>
      <c r="BD868" s="832"/>
      <c r="BE868" s="832"/>
      <c r="BF868" s="832"/>
      <c r="BG868" s="832"/>
    </row>
    <row r="869" ht="15.75" customHeight="1">
      <c r="A869" s="832"/>
      <c r="B869" s="833"/>
      <c r="C869" s="833"/>
      <c r="D869" s="834"/>
      <c r="E869" s="835"/>
      <c r="F869" s="836"/>
      <c r="G869" s="837"/>
      <c r="H869" s="838"/>
      <c r="I869" s="836"/>
      <c r="J869" s="839"/>
      <c r="K869" s="840"/>
      <c r="L869" s="841"/>
      <c r="M869" s="841"/>
      <c r="N869" s="842"/>
      <c r="O869" s="832"/>
      <c r="P869" s="843"/>
      <c r="Q869" s="832"/>
      <c r="R869" s="843"/>
      <c r="S869" s="843"/>
      <c r="T869" s="843"/>
      <c r="U869" s="832"/>
      <c r="V869" s="843"/>
      <c r="W869" s="832"/>
      <c r="X869" s="832"/>
      <c r="Y869" s="832"/>
      <c r="Z869" s="832"/>
      <c r="AA869" s="832"/>
      <c r="AB869" s="832"/>
      <c r="AC869" s="832"/>
      <c r="AD869" s="844"/>
      <c r="AE869" s="843"/>
      <c r="AF869" s="843"/>
      <c r="AG869" s="844"/>
      <c r="AH869" s="844"/>
      <c r="AI869" s="843"/>
      <c r="AJ869" s="834"/>
      <c r="AK869" s="832"/>
      <c r="AL869" s="832"/>
      <c r="AM869" s="832"/>
      <c r="AN869" s="832"/>
      <c r="AO869" s="832"/>
      <c r="AP869" s="832"/>
      <c r="AQ869" s="832"/>
      <c r="AR869" s="832"/>
      <c r="AS869" s="832"/>
      <c r="AT869" s="832"/>
      <c r="AU869" s="832"/>
      <c r="AV869" s="832"/>
      <c r="AW869" s="832"/>
      <c r="AX869" s="832"/>
      <c r="AY869" s="832"/>
      <c r="AZ869" s="832"/>
      <c r="BA869" s="832"/>
      <c r="BB869" s="832"/>
      <c r="BC869" s="832"/>
      <c r="BD869" s="832"/>
      <c r="BE869" s="832"/>
      <c r="BF869" s="832"/>
      <c r="BG869" s="832"/>
    </row>
    <row r="870" ht="15.75" customHeight="1">
      <c r="A870" s="832"/>
      <c r="B870" s="833"/>
      <c r="C870" s="833"/>
      <c r="D870" s="834"/>
      <c r="E870" s="835"/>
      <c r="F870" s="836"/>
      <c r="G870" s="837"/>
      <c r="H870" s="838"/>
      <c r="I870" s="836"/>
      <c r="J870" s="839"/>
      <c r="K870" s="840"/>
      <c r="L870" s="841"/>
      <c r="M870" s="841"/>
      <c r="N870" s="842"/>
      <c r="O870" s="832"/>
      <c r="P870" s="843"/>
      <c r="Q870" s="832"/>
      <c r="R870" s="843"/>
      <c r="S870" s="843"/>
      <c r="T870" s="843"/>
      <c r="U870" s="832"/>
      <c r="V870" s="843"/>
      <c r="W870" s="832"/>
      <c r="X870" s="832"/>
      <c r="Y870" s="832"/>
      <c r="Z870" s="832"/>
      <c r="AA870" s="832"/>
      <c r="AB870" s="832"/>
      <c r="AC870" s="832"/>
      <c r="AD870" s="844"/>
      <c r="AE870" s="843"/>
      <c r="AF870" s="843"/>
      <c r="AG870" s="844"/>
      <c r="AH870" s="844"/>
      <c r="AI870" s="843"/>
      <c r="AJ870" s="834"/>
      <c r="AK870" s="832"/>
      <c r="AL870" s="832"/>
      <c r="AM870" s="832"/>
      <c r="AN870" s="832"/>
      <c r="AO870" s="832"/>
      <c r="AP870" s="832"/>
      <c r="AQ870" s="832"/>
      <c r="AR870" s="832"/>
      <c r="AS870" s="832"/>
      <c r="AT870" s="832"/>
      <c r="AU870" s="832"/>
      <c r="AV870" s="832"/>
      <c r="AW870" s="832"/>
      <c r="AX870" s="832"/>
      <c r="AY870" s="832"/>
      <c r="AZ870" s="832"/>
      <c r="BA870" s="832"/>
      <c r="BB870" s="832"/>
      <c r="BC870" s="832"/>
      <c r="BD870" s="832"/>
      <c r="BE870" s="832"/>
      <c r="BF870" s="832"/>
      <c r="BG870" s="832"/>
    </row>
    <row r="871" ht="15.75" customHeight="1">
      <c r="A871" s="832"/>
      <c r="B871" s="833"/>
      <c r="C871" s="833"/>
      <c r="D871" s="834"/>
      <c r="E871" s="835"/>
      <c r="F871" s="836"/>
      <c r="G871" s="837"/>
      <c r="H871" s="838"/>
      <c r="I871" s="836"/>
      <c r="J871" s="839"/>
      <c r="K871" s="840"/>
      <c r="L871" s="841"/>
      <c r="M871" s="841"/>
      <c r="N871" s="842"/>
      <c r="O871" s="832"/>
      <c r="P871" s="843"/>
      <c r="Q871" s="832"/>
      <c r="R871" s="843"/>
      <c r="S871" s="843"/>
      <c r="T871" s="843"/>
      <c r="U871" s="832"/>
      <c r="V871" s="843"/>
      <c r="W871" s="832"/>
      <c r="X871" s="832"/>
      <c r="Y871" s="832"/>
      <c r="Z871" s="832"/>
      <c r="AA871" s="832"/>
      <c r="AB871" s="832"/>
      <c r="AC871" s="832"/>
      <c r="AD871" s="844"/>
      <c r="AE871" s="843"/>
      <c r="AF871" s="843"/>
      <c r="AG871" s="844"/>
      <c r="AH871" s="844"/>
      <c r="AI871" s="843"/>
      <c r="AJ871" s="834"/>
      <c r="AK871" s="832"/>
      <c r="AL871" s="832"/>
      <c r="AM871" s="832"/>
      <c r="AN871" s="832"/>
      <c r="AO871" s="832"/>
      <c r="AP871" s="832"/>
      <c r="AQ871" s="832"/>
      <c r="AR871" s="832"/>
      <c r="AS871" s="832"/>
      <c r="AT871" s="832"/>
      <c r="AU871" s="832"/>
      <c r="AV871" s="832"/>
      <c r="AW871" s="832"/>
      <c r="AX871" s="832"/>
      <c r="AY871" s="832"/>
      <c r="AZ871" s="832"/>
      <c r="BA871" s="832"/>
      <c r="BB871" s="832"/>
      <c r="BC871" s="832"/>
      <c r="BD871" s="832"/>
      <c r="BE871" s="832"/>
      <c r="BF871" s="832"/>
      <c r="BG871" s="832"/>
    </row>
    <row r="872" ht="15.75" customHeight="1">
      <c r="A872" s="832"/>
      <c r="B872" s="833"/>
      <c r="C872" s="833"/>
      <c r="D872" s="834"/>
      <c r="E872" s="835"/>
      <c r="F872" s="836"/>
      <c r="G872" s="837"/>
      <c r="H872" s="838"/>
      <c r="I872" s="836"/>
      <c r="J872" s="839"/>
      <c r="K872" s="840"/>
      <c r="L872" s="841"/>
      <c r="M872" s="841"/>
      <c r="N872" s="842"/>
      <c r="O872" s="832"/>
      <c r="P872" s="843"/>
      <c r="Q872" s="832"/>
      <c r="R872" s="843"/>
      <c r="S872" s="843"/>
      <c r="T872" s="843"/>
      <c r="U872" s="832"/>
      <c r="V872" s="843"/>
      <c r="W872" s="832"/>
      <c r="X872" s="832"/>
      <c r="Y872" s="832"/>
      <c r="Z872" s="832"/>
      <c r="AA872" s="832"/>
      <c r="AB872" s="832"/>
      <c r="AC872" s="832"/>
      <c r="AD872" s="844"/>
      <c r="AE872" s="843"/>
      <c r="AF872" s="843"/>
      <c r="AG872" s="844"/>
      <c r="AH872" s="844"/>
      <c r="AI872" s="843"/>
      <c r="AJ872" s="834"/>
      <c r="AK872" s="832"/>
      <c r="AL872" s="832"/>
      <c r="AM872" s="832"/>
      <c r="AN872" s="832"/>
      <c r="AO872" s="832"/>
      <c r="AP872" s="832"/>
      <c r="AQ872" s="832"/>
      <c r="AR872" s="832"/>
      <c r="AS872" s="832"/>
      <c r="AT872" s="832"/>
      <c r="AU872" s="832"/>
      <c r="AV872" s="832"/>
      <c r="AW872" s="832"/>
      <c r="AX872" s="832"/>
      <c r="AY872" s="832"/>
      <c r="AZ872" s="832"/>
      <c r="BA872" s="832"/>
      <c r="BB872" s="832"/>
      <c r="BC872" s="832"/>
      <c r="BD872" s="832"/>
      <c r="BE872" s="832"/>
      <c r="BF872" s="832"/>
      <c r="BG872" s="832"/>
    </row>
    <row r="873" ht="15.75" customHeight="1">
      <c r="A873" s="832"/>
      <c r="B873" s="833"/>
      <c r="C873" s="833"/>
      <c r="D873" s="834"/>
      <c r="E873" s="835"/>
      <c r="F873" s="836"/>
      <c r="G873" s="837"/>
      <c r="H873" s="838"/>
      <c r="I873" s="836"/>
      <c r="J873" s="839"/>
      <c r="K873" s="840"/>
      <c r="L873" s="841"/>
      <c r="M873" s="841"/>
      <c r="N873" s="842"/>
      <c r="O873" s="832"/>
      <c r="P873" s="843"/>
      <c r="Q873" s="832"/>
      <c r="R873" s="843"/>
      <c r="S873" s="843"/>
      <c r="T873" s="843"/>
      <c r="U873" s="832"/>
      <c r="V873" s="843"/>
      <c r="W873" s="832"/>
      <c r="X873" s="832"/>
      <c r="Y873" s="832"/>
      <c r="Z873" s="832"/>
      <c r="AA873" s="832"/>
      <c r="AB873" s="832"/>
      <c r="AC873" s="832"/>
      <c r="AD873" s="844"/>
      <c r="AE873" s="843"/>
      <c r="AF873" s="843"/>
      <c r="AG873" s="844"/>
      <c r="AH873" s="844"/>
      <c r="AI873" s="843"/>
      <c r="AJ873" s="834"/>
      <c r="AK873" s="832"/>
      <c r="AL873" s="832"/>
      <c r="AM873" s="832"/>
      <c r="AN873" s="832"/>
      <c r="AO873" s="832"/>
      <c r="AP873" s="832"/>
      <c r="AQ873" s="832"/>
      <c r="AR873" s="832"/>
      <c r="AS873" s="832"/>
      <c r="AT873" s="832"/>
      <c r="AU873" s="832"/>
      <c r="AV873" s="832"/>
      <c r="AW873" s="832"/>
      <c r="AX873" s="832"/>
      <c r="AY873" s="832"/>
      <c r="AZ873" s="832"/>
      <c r="BA873" s="832"/>
      <c r="BB873" s="832"/>
      <c r="BC873" s="832"/>
      <c r="BD873" s="832"/>
      <c r="BE873" s="832"/>
      <c r="BF873" s="832"/>
      <c r="BG873" s="832"/>
    </row>
    <row r="874" ht="15.75" customHeight="1">
      <c r="A874" s="832"/>
      <c r="B874" s="833"/>
      <c r="C874" s="833"/>
      <c r="D874" s="834"/>
      <c r="E874" s="835"/>
      <c r="F874" s="836"/>
      <c r="G874" s="837"/>
      <c r="H874" s="838"/>
      <c r="I874" s="836"/>
      <c r="J874" s="839"/>
      <c r="K874" s="840"/>
      <c r="L874" s="841"/>
      <c r="M874" s="841"/>
      <c r="N874" s="842"/>
      <c r="O874" s="832"/>
      <c r="P874" s="843"/>
      <c r="Q874" s="832"/>
      <c r="R874" s="843"/>
      <c r="S874" s="843"/>
      <c r="T874" s="843"/>
      <c r="U874" s="832"/>
      <c r="V874" s="843"/>
      <c r="W874" s="832"/>
      <c r="X874" s="832"/>
      <c r="Y874" s="832"/>
      <c r="Z874" s="832"/>
      <c r="AA874" s="832"/>
      <c r="AB874" s="832"/>
      <c r="AC874" s="832"/>
      <c r="AD874" s="844"/>
      <c r="AE874" s="843"/>
      <c r="AF874" s="843"/>
      <c r="AG874" s="844"/>
      <c r="AH874" s="844"/>
      <c r="AI874" s="843"/>
      <c r="AJ874" s="834"/>
      <c r="AK874" s="832"/>
      <c r="AL874" s="832"/>
      <c r="AM874" s="832"/>
      <c r="AN874" s="832"/>
      <c r="AO874" s="832"/>
      <c r="AP874" s="832"/>
      <c r="AQ874" s="832"/>
      <c r="AR874" s="832"/>
      <c r="AS874" s="832"/>
      <c r="AT874" s="832"/>
      <c r="AU874" s="832"/>
      <c r="AV874" s="832"/>
      <c r="AW874" s="832"/>
      <c r="AX874" s="832"/>
      <c r="AY874" s="832"/>
      <c r="AZ874" s="832"/>
      <c r="BA874" s="832"/>
      <c r="BB874" s="832"/>
      <c r="BC874" s="832"/>
      <c r="BD874" s="832"/>
      <c r="BE874" s="832"/>
      <c r="BF874" s="832"/>
      <c r="BG874" s="832"/>
    </row>
    <row r="875" ht="15.75" customHeight="1">
      <c r="A875" s="832"/>
      <c r="B875" s="833"/>
      <c r="C875" s="833"/>
      <c r="D875" s="834"/>
      <c r="E875" s="835"/>
      <c r="F875" s="836"/>
      <c r="G875" s="837"/>
      <c r="H875" s="838"/>
      <c r="I875" s="836"/>
      <c r="J875" s="839"/>
      <c r="K875" s="840"/>
      <c r="L875" s="841"/>
      <c r="M875" s="841"/>
      <c r="N875" s="842"/>
      <c r="O875" s="832"/>
      <c r="P875" s="843"/>
      <c r="Q875" s="832"/>
      <c r="R875" s="843"/>
      <c r="S875" s="843"/>
      <c r="T875" s="843"/>
      <c r="U875" s="832"/>
      <c r="V875" s="843"/>
      <c r="W875" s="832"/>
      <c r="X875" s="832"/>
      <c r="Y875" s="832"/>
      <c r="Z875" s="832"/>
      <c r="AA875" s="832"/>
      <c r="AB875" s="832"/>
      <c r="AC875" s="832"/>
      <c r="AD875" s="844"/>
      <c r="AE875" s="843"/>
      <c r="AF875" s="843"/>
      <c r="AG875" s="844"/>
      <c r="AH875" s="844"/>
      <c r="AI875" s="843"/>
      <c r="AJ875" s="834"/>
      <c r="AK875" s="832"/>
      <c r="AL875" s="832"/>
      <c r="AM875" s="832"/>
      <c r="AN875" s="832"/>
      <c r="AO875" s="832"/>
      <c r="AP875" s="832"/>
      <c r="AQ875" s="832"/>
      <c r="AR875" s="832"/>
      <c r="AS875" s="832"/>
      <c r="AT875" s="832"/>
      <c r="AU875" s="832"/>
      <c r="AV875" s="832"/>
      <c r="AW875" s="832"/>
      <c r="AX875" s="832"/>
      <c r="AY875" s="832"/>
      <c r="AZ875" s="832"/>
      <c r="BA875" s="832"/>
      <c r="BB875" s="832"/>
      <c r="BC875" s="832"/>
      <c r="BD875" s="832"/>
      <c r="BE875" s="832"/>
      <c r="BF875" s="832"/>
      <c r="BG875" s="832"/>
    </row>
    <row r="876" ht="15.75" customHeight="1">
      <c r="A876" s="832"/>
      <c r="B876" s="833"/>
      <c r="C876" s="833"/>
      <c r="D876" s="834"/>
      <c r="E876" s="835"/>
      <c r="F876" s="836"/>
      <c r="G876" s="837"/>
      <c r="H876" s="838"/>
      <c r="I876" s="836"/>
      <c r="J876" s="839"/>
      <c r="K876" s="840"/>
      <c r="L876" s="841"/>
      <c r="M876" s="841"/>
      <c r="N876" s="842"/>
      <c r="O876" s="832"/>
      <c r="P876" s="843"/>
      <c r="Q876" s="832"/>
      <c r="R876" s="843"/>
      <c r="S876" s="843"/>
      <c r="T876" s="843"/>
      <c r="U876" s="832"/>
      <c r="V876" s="843"/>
      <c r="W876" s="832"/>
      <c r="X876" s="832"/>
      <c r="Y876" s="832"/>
      <c r="Z876" s="832"/>
      <c r="AA876" s="832"/>
      <c r="AB876" s="832"/>
      <c r="AC876" s="832"/>
      <c r="AD876" s="844"/>
      <c r="AE876" s="843"/>
      <c r="AF876" s="843"/>
      <c r="AG876" s="844"/>
      <c r="AH876" s="844"/>
      <c r="AI876" s="843"/>
      <c r="AJ876" s="834"/>
      <c r="AK876" s="832"/>
      <c r="AL876" s="832"/>
      <c r="AM876" s="832"/>
      <c r="AN876" s="832"/>
      <c r="AO876" s="832"/>
      <c r="AP876" s="832"/>
      <c r="AQ876" s="832"/>
      <c r="AR876" s="832"/>
      <c r="AS876" s="832"/>
      <c r="AT876" s="832"/>
      <c r="AU876" s="832"/>
      <c r="AV876" s="832"/>
      <c r="AW876" s="832"/>
      <c r="AX876" s="832"/>
      <c r="AY876" s="832"/>
      <c r="AZ876" s="832"/>
      <c r="BA876" s="832"/>
      <c r="BB876" s="832"/>
      <c r="BC876" s="832"/>
      <c r="BD876" s="832"/>
      <c r="BE876" s="832"/>
      <c r="BF876" s="832"/>
      <c r="BG876" s="832"/>
    </row>
    <row r="877" ht="15.75" customHeight="1">
      <c r="A877" s="832"/>
      <c r="B877" s="833"/>
      <c r="C877" s="833"/>
      <c r="D877" s="834"/>
      <c r="E877" s="835"/>
      <c r="F877" s="836"/>
      <c r="G877" s="837"/>
      <c r="H877" s="838"/>
      <c r="I877" s="836"/>
      <c r="J877" s="839"/>
      <c r="K877" s="840"/>
      <c r="L877" s="841"/>
      <c r="M877" s="841"/>
      <c r="N877" s="842"/>
      <c r="O877" s="832"/>
      <c r="P877" s="843"/>
      <c r="Q877" s="832"/>
      <c r="R877" s="843"/>
      <c r="S877" s="843"/>
      <c r="T877" s="843"/>
      <c r="U877" s="832"/>
      <c r="V877" s="843"/>
      <c r="W877" s="832"/>
      <c r="X877" s="832"/>
      <c r="Y877" s="832"/>
      <c r="Z877" s="832"/>
      <c r="AA877" s="832"/>
      <c r="AB877" s="832"/>
      <c r="AC877" s="832"/>
      <c r="AD877" s="844"/>
      <c r="AE877" s="843"/>
      <c r="AF877" s="843"/>
      <c r="AG877" s="844"/>
      <c r="AH877" s="844"/>
      <c r="AI877" s="843"/>
      <c r="AJ877" s="834"/>
      <c r="AK877" s="832"/>
      <c r="AL877" s="832"/>
      <c r="AM877" s="832"/>
      <c r="AN877" s="832"/>
      <c r="AO877" s="832"/>
      <c r="AP877" s="832"/>
      <c r="AQ877" s="832"/>
      <c r="AR877" s="832"/>
      <c r="AS877" s="832"/>
      <c r="AT877" s="832"/>
      <c r="AU877" s="832"/>
      <c r="AV877" s="832"/>
      <c r="AW877" s="832"/>
      <c r="AX877" s="832"/>
      <c r="AY877" s="832"/>
      <c r="AZ877" s="832"/>
      <c r="BA877" s="832"/>
      <c r="BB877" s="832"/>
      <c r="BC877" s="832"/>
      <c r="BD877" s="832"/>
      <c r="BE877" s="832"/>
      <c r="BF877" s="832"/>
      <c r="BG877" s="832"/>
    </row>
    <row r="878" ht="15.75" customHeight="1">
      <c r="A878" s="832"/>
      <c r="B878" s="833"/>
      <c r="C878" s="833"/>
      <c r="D878" s="834"/>
      <c r="E878" s="835"/>
      <c r="F878" s="836"/>
      <c r="G878" s="837"/>
      <c r="H878" s="838"/>
      <c r="I878" s="836"/>
      <c r="J878" s="839"/>
      <c r="K878" s="840"/>
      <c r="L878" s="841"/>
      <c r="M878" s="841"/>
      <c r="N878" s="842"/>
      <c r="O878" s="832"/>
      <c r="P878" s="843"/>
      <c r="Q878" s="832"/>
      <c r="R878" s="843"/>
      <c r="S878" s="843"/>
      <c r="T878" s="843"/>
      <c r="U878" s="832"/>
      <c r="V878" s="843"/>
      <c r="W878" s="832"/>
      <c r="X878" s="832"/>
      <c r="Y878" s="832"/>
      <c r="Z878" s="832"/>
      <c r="AA878" s="832"/>
      <c r="AB878" s="832"/>
      <c r="AC878" s="832"/>
      <c r="AD878" s="844"/>
      <c r="AE878" s="843"/>
      <c r="AF878" s="843"/>
      <c r="AG878" s="844"/>
      <c r="AH878" s="844"/>
      <c r="AI878" s="843"/>
      <c r="AJ878" s="834"/>
      <c r="AK878" s="832"/>
      <c r="AL878" s="832"/>
      <c r="AM878" s="832"/>
      <c r="AN878" s="832"/>
      <c r="AO878" s="832"/>
      <c r="AP878" s="832"/>
      <c r="AQ878" s="832"/>
      <c r="AR878" s="832"/>
      <c r="AS878" s="832"/>
      <c r="AT878" s="832"/>
      <c r="AU878" s="832"/>
      <c r="AV878" s="832"/>
      <c r="AW878" s="832"/>
      <c r="AX878" s="832"/>
      <c r="AY878" s="832"/>
      <c r="AZ878" s="832"/>
      <c r="BA878" s="832"/>
      <c r="BB878" s="832"/>
      <c r="BC878" s="832"/>
      <c r="BD878" s="832"/>
      <c r="BE878" s="832"/>
      <c r="BF878" s="832"/>
      <c r="BG878" s="832"/>
    </row>
    <row r="879" ht="15.75" customHeight="1">
      <c r="A879" s="832"/>
      <c r="B879" s="833"/>
      <c r="C879" s="833"/>
      <c r="D879" s="834"/>
      <c r="E879" s="835"/>
      <c r="F879" s="836"/>
      <c r="G879" s="837"/>
      <c r="H879" s="838"/>
      <c r="I879" s="836"/>
      <c r="J879" s="839"/>
      <c r="K879" s="840"/>
      <c r="L879" s="841"/>
      <c r="M879" s="841"/>
      <c r="N879" s="842"/>
      <c r="O879" s="832"/>
      <c r="P879" s="843"/>
      <c r="Q879" s="832"/>
      <c r="R879" s="843"/>
      <c r="S879" s="843"/>
      <c r="T879" s="843"/>
      <c r="U879" s="832"/>
      <c r="V879" s="843"/>
      <c r="W879" s="832"/>
      <c r="X879" s="832"/>
      <c r="Y879" s="832"/>
      <c r="Z879" s="832"/>
      <c r="AA879" s="832"/>
      <c r="AB879" s="832"/>
      <c r="AC879" s="832"/>
      <c r="AD879" s="844"/>
      <c r="AE879" s="843"/>
      <c r="AF879" s="843"/>
      <c r="AG879" s="844"/>
      <c r="AH879" s="844"/>
      <c r="AI879" s="843"/>
      <c r="AJ879" s="834"/>
      <c r="AK879" s="832"/>
      <c r="AL879" s="832"/>
      <c r="AM879" s="832"/>
      <c r="AN879" s="832"/>
      <c r="AO879" s="832"/>
      <c r="AP879" s="832"/>
      <c r="AQ879" s="832"/>
      <c r="AR879" s="832"/>
      <c r="AS879" s="832"/>
      <c r="AT879" s="832"/>
      <c r="AU879" s="832"/>
      <c r="AV879" s="832"/>
      <c r="AW879" s="832"/>
      <c r="AX879" s="832"/>
      <c r="AY879" s="832"/>
      <c r="AZ879" s="832"/>
      <c r="BA879" s="832"/>
      <c r="BB879" s="832"/>
      <c r="BC879" s="832"/>
      <c r="BD879" s="832"/>
      <c r="BE879" s="832"/>
      <c r="BF879" s="832"/>
      <c r="BG879" s="832"/>
    </row>
    <row r="880" ht="15.75" customHeight="1">
      <c r="A880" s="832"/>
      <c r="B880" s="833"/>
      <c r="C880" s="833"/>
      <c r="D880" s="834"/>
      <c r="E880" s="835"/>
      <c r="F880" s="836"/>
      <c r="G880" s="837"/>
      <c r="H880" s="838"/>
      <c r="I880" s="836"/>
      <c r="J880" s="839"/>
      <c r="K880" s="840"/>
      <c r="L880" s="841"/>
      <c r="M880" s="841"/>
      <c r="N880" s="842"/>
      <c r="O880" s="832"/>
      <c r="P880" s="843"/>
      <c r="Q880" s="832"/>
      <c r="R880" s="843"/>
      <c r="S880" s="843"/>
      <c r="T880" s="843"/>
      <c r="U880" s="832"/>
      <c r="V880" s="843"/>
      <c r="W880" s="832"/>
      <c r="X880" s="832"/>
      <c r="Y880" s="832"/>
      <c r="Z880" s="832"/>
      <c r="AA880" s="832"/>
      <c r="AB880" s="832"/>
      <c r="AC880" s="832"/>
      <c r="AD880" s="844"/>
      <c r="AE880" s="843"/>
      <c r="AF880" s="843"/>
      <c r="AG880" s="844"/>
      <c r="AH880" s="844"/>
      <c r="AI880" s="843"/>
      <c r="AJ880" s="834"/>
      <c r="AK880" s="832"/>
      <c r="AL880" s="832"/>
      <c r="AM880" s="832"/>
      <c r="AN880" s="832"/>
      <c r="AO880" s="832"/>
      <c r="AP880" s="832"/>
      <c r="AQ880" s="832"/>
      <c r="AR880" s="832"/>
      <c r="AS880" s="832"/>
      <c r="AT880" s="832"/>
      <c r="AU880" s="832"/>
      <c r="AV880" s="832"/>
      <c r="AW880" s="832"/>
      <c r="AX880" s="832"/>
      <c r="AY880" s="832"/>
      <c r="AZ880" s="832"/>
      <c r="BA880" s="832"/>
      <c r="BB880" s="832"/>
      <c r="BC880" s="832"/>
      <c r="BD880" s="832"/>
      <c r="BE880" s="832"/>
      <c r="BF880" s="832"/>
      <c r="BG880" s="832"/>
    </row>
    <row r="881" ht="15.75" customHeight="1">
      <c r="A881" s="832"/>
      <c r="B881" s="833"/>
      <c r="C881" s="833"/>
      <c r="D881" s="834"/>
      <c r="E881" s="835"/>
      <c r="F881" s="836"/>
      <c r="G881" s="837"/>
      <c r="H881" s="838"/>
      <c r="I881" s="836"/>
      <c r="J881" s="839"/>
      <c r="K881" s="840"/>
      <c r="L881" s="841"/>
      <c r="M881" s="841"/>
      <c r="N881" s="842"/>
      <c r="O881" s="832"/>
      <c r="P881" s="843"/>
      <c r="Q881" s="832"/>
      <c r="R881" s="843"/>
      <c r="S881" s="843"/>
      <c r="T881" s="843"/>
      <c r="U881" s="832"/>
      <c r="V881" s="843"/>
      <c r="W881" s="832"/>
      <c r="X881" s="832"/>
      <c r="Y881" s="832"/>
      <c r="Z881" s="832"/>
      <c r="AA881" s="832"/>
      <c r="AB881" s="832"/>
      <c r="AC881" s="832"/>
      <c r="AD881" s="844"/>
      <c r="AE881" s="843"/>
      <c r="AF881" s="843"/>
      <c r="AG881" s="844"/>
      <c r="AH881" s="844"/>
      <c r="AI881" s="843"/>
      <c r="AJ881" s="834"/>
      <c r="AK881" s="832"/>
      <c r="AL881" s="832"/>
      <c r="AM881" s="832"/>
      <c r="AN881" s="832"/>
      <c r="AO881" s="832"/>
      <c r="AP881" s="832"/>
      <c r="AQ881" s="832"/>
      <c r="AR881" s="832"/>
      <c r="AS881" s="832"/>
      <c r="AT881" s="832"/>
      <c r="AU881" s="832"/>
      <c r="AV881" s="832"/>
      <c r="AW881" s="832"/>
      <c r="AX881" s="832"/>
      <c r="AY881" s="832"/>
      <c r="AZ881" s="832"/>
      <c r="BA881" s="832"/>
      <c r="BB881" s="832"/>
      <c r="BC881" s="832"/>
      <c r="BD881" s="832"/>
      <c r="BE881" s="832"/>
      <c r="BF881" s="832"/>
      <c r="BG881" s="832"/>
    </row>
    <row r="882" ht="15.75" customHeight="1">
      <c r="A882" s="832"/>
      <c r="B882" s="833"/>
      <c r="C882" s="833"/>
      <c r="D882" s="834"/>
      <c r="E882" s="835"/>
      <c r="F882" s="836"/>
      <c r="G882" s="837"/>
      <c r="H882" s="838"/>
      <c r="I882" s="836"/>
      <c r="J882" s="839"/>
      <c r="K882" s="840"/>
      <c r="L882" s="841"/>
      <c r="M882" s="841"/>
      <c r="N882" s="842"/>
      <c r="O882" s="832"/>
      <c r="P882" s="843"/>
      <c r="Q882" s="832"/>
      <c r="R882" s="843"/>
      <c r="S882" s="843"/>
      <c r="T882" s="843"/>
      <c r="U882" s="832"/>
      <c r="V882" s="843"/>
      <c r="W882" s="832"/>
      <c r="X882" s="832"/>
      <c r="Y882" s="832"/>
      <c r="Z882" s="832"/>
      <c r="AA882" s="832"/>
      <c r="AB882" s="832"/>
      <c r="AC882" s="832"/>
      <c r="AD882" s="844"/>
      <c r="AE882" s="843"/>
      <c r="AF882" s="843"/>
      <c r="AG882" s="844"/>
      <c r="AH882" s="844"/>
      <c r="AI882" s="843"/>
      <c r="AJ882" s="834"/>
      <c r="AK882" s="832"/>
      <c r="AL882" s="832"/>
      <c r="AM882" s="832"/>
      <c r="AN882" s="832"/>
      <c r="AO882" s="832"/>
      <c r="AP882" s="832"/>
      <c r="AQ882" s="832"/>
      <c r="AR882" s="832"/>
      <c r="AS882" s="832"/>
      <c r="AT882" s="832"/>
      <c r="AU882" s="832"/>
      <c r="AV882" s="832"/>
      <c r="AW882" s="832"/>
      <c r="AX882" s="832"/>
      <c r="AY882" s="832"/>
      <c r="AZ882" s="832"/>
      <c r="BA882" s="832"/>
      <c r="BB882" s="832"/>
      <c r="BC882" s="832"/>
      <c r="BD882" s="832"/>
      <c r="BE882" s="832"/>
      <c r="BF882" s="832"/>
      <c r="BG882" s="832"/>
    </row>
    <row r="883" ht="15.75" customHeight="1">
      <c r="A883" s="832"/>
      <c r="B883" s="833"/>
      <c r="C883" s="833"/>
      <c r="D883" s="834"/>
      <c r="E883" s="835"/>
      <c r="F883" s="836"/>
      <c r="G883" s="837"/>
      <c r="H883" s="838"/>
      <c r="I883" s="836"/>
      <c r="J883" s="839"/>
      <c r="K883" s="840"/>
      <c r="L883" s="841"/>
      <c r="M883" s="841"/>
      <c r="N883" s="842"/>
      <c r="O883" s="832"/>
      <c r="P883" s="843"/>
      <c r="Q883" s="832"/>
      <c r="R883" s="843"/>
      <c r="S883" s="843"/>
      <c r="T883" s="843"/>
      <c r="U883" s="832"/>
      <c r="V883" s="843"/>
      <c r="W883" s="832"/>
      <c r="X883" s="832"/>
      <c r="Y883" s="832"/>
      <c r="Z883" s="832"/>
      <c r="AA883" s="832"/>
      <c r="AB883" s="832"/>
      <c r="AC883" s="832"/>
      <c r="AD883" s="844"/>
      <c r="AE883" s="843"/>
      <c r="AF883" s="843"/>
      <c r="AG883" s="844"/>
      <c r="AH883" s="844"/>
      <c r="AI883" s="843"/>
      <c r="AJ883" s="834"/>
      <c r="AK883" s="832"/>
      <c r="AL883" s="832"/>
      <c r="AM883" s="832"/>
      <c r="AN883" s="832"/>
      <c r="AO883" s="832"/>
      <c r="AP883" s="832"/>
      <c r="AQ883" s="832"/>
      <c r="AR883" s="832"/>
      <c r="AS883" s="832"/>
      <c r="AT883" s="832"/>
      <c r="AU883" s="832"/>
      <c r="AV883" s="832"/>
      <c r="AW883" s="832"/>
      <c r="AX883" s="832"/>
      <c r="AY883" s="832"/>
      <c r="AZ883" s="832"/>
      <c r="BA883" s="832"/>
      <c r="BB883" s="832"/>
      <c r="BC883" s="832"/>
      <c r="BD883" s="832"/>
      <c r="BE883" s="832"/>
      <c r="BF883" s="832"/>
      <c r="BG883" s="832"/>
    </row>
    <row r="884" ht="15.75" customHeight="1">
      <c r="A884" s="832"/>
      <c r="B884" s="833"/>
      <c r="C884" s="833"/>
      <c r="D884" s="834"/>
      <c r="E884" s="835"/>
      <c r="F884" s="836"/>
      <c r="G884" s="837"/>
      <c r="H884" s="838"/>
      <c r="I884" s="836"/>
      <c r="J884" s="839"/>
      <c r="K884" s="840"/>
      <c r="L884" s="841"/>
      <c r="M884" s="841"/>
      <c r="N884" s="842"/>
      <c r="O884" s="832"/>
      <c r="P884" s="843"/>
      <c r="Q884" s="832"/>
      <c r="R884" s="843"/>
      <c r="S884" s="843"/>
      <c r="T884" s="843"/>
      <c r="U884" s="832"/>
      <c r="V884" s="843"/>
      <c r="W884" s="832"/>
      <c r="X884" s="832"/>
      <c r="Y884" s="832"/>
      <c r="Z884" s="832"/>
      <c r="AA884" s="832"/>
      <c r="AB884" s="832"/>
      <c r="AC884" s="832"/>
      <c r="AD884" s="844"/>
      <c r="AE884" s="843"/>
      <c r="AF884" s="843"/>
      <c r="AG884" s="844"/>
      <c r="AH884" s="844"/>
      <c r="AI884" s="843"/>
      <c r="AJ884" s="834"/>
      <c r="AK884" s="832"/>
      <c r="AL884" s="832"/>
      <c r="AM884" s="832"/>
      <c r="AN884" s="832"/>
      <c r="AO884" s="832"/>
      <c r="AP884" s="832"/>
      <c r="AQ884" s="832"/>
      <c r="AR884" s="832"/>
      <c r="AS884" s="832"/>
      <c r="AT884" s="832"/>
      <c r="AU884" s="832"/>
      <c r="AV884" s="832"/>
      <c r="AW884" s="832"/>
      <c r="AX884" s="832"/>
      <c r="AY884" s="832"/>
      <c r="AZ884" s="832"/>
      <c r="BA884" s="832"/>
      <c r="BB884" s="832"/>
      <c r="BC884" s="832"/>
      <c r="BD884" s="832"/>
      <c r="BE884" s="832"/>
      <c r="BF884" s="832"/>
      <c r="BG884" s="832"/>
    </row>
    <row r="885" ht="15.75" customHeight="1">
      <c r="A885" s="832"/>
      <c r="B885" s="833"/>
      <c r="C885" s="833"/>
      <c r="D885" s="834"/>
      <c r="E885" s="835"/>
      <c r="F885" s="836"/>
      <c r="G885" s="837"/>
      <c r="H885" s="838"/>
      <c r="I885" s="836"/>
      <c r="J885" s="839"/>
      <c r="K885" s="840"/>
      <c r="L885" s="841"/>
      <c r="M885" s="841"/>
      <c r="N885" s="842"/>
      <c r="O885" s="832"/>
      <c r="P885" s="843"/>
      <c r="Q885" s="832"/>
      <c r="R885" s="843"/>
      <c r="S885" s="843"/>
      <c r="T885" s="843"/>
      <c r="U885" s="832"/>
      <c r="V885" s="843"/>
      <c r="W885" s="832"/>
      <c r="X885" s="832"/>
      <c r="Y885" s="832"/>
      <c r="Z885" s="832"/>
      <c r="AA885" s="832"/>
      <c r="AB885" s="832"/>
      <c r="AC885" s="832"/>
      <c r="AD885" s="844"/>
      <c r="AE885" s="843"/>
      <c r="AF885" s="843"/>
      <c r="AG885" s="844"/>
      <c r="AH885" s="844"/>
      <c r="AI885" s="843"/>
      <c r="AJ885" s="834"/>
      <c r="AK885" s="832"/>
      <c r="AL885" s="832"/>
      <c r="AM885" s="832"/>
      <c r="AN885" s="832"/>
      <c r="AO885" s="832"/>
      <c r="AP885" s="832"/>
      <c r="AQ885" s="832"/>
      <c r="AR885" s="832"/>
      <c r="AS885" s="832"/>
      <c r="AT885" s="832"/>
      <c r="AU885" s="832"/>
      <c r="AV885" s="832"/>
      <c r="AW885" s="832"/>
      <c r="AX885" s="832"/>
      <c r="AY885" s="832"/>
      <c r="AZ885" s="832"/>
      <c r="BA885" s="832"/>
      <c r="BB885" s="832"/>
      <c r="BC885" s="832"/>
      <c r="BD885" s="832"/>
      <c r="BE885" s="832"/>
      <c r="BF885" s="832"/>
      <c r="BG885" s="832"/>
    </row>
    <row r="886" ht="15.75" customHeight="1">
      <c r="A886" s="832"/>
      <c r="B886" s="833"/>
      <c r="C886" s="833"/>
      <c r="D886" s="834"/>
      <c r="E886" s="835"/>
      <c r="F886" s="836"/>
      <c r="G886" s="837"/>
      <c r="H886" s="838"/>
      <c r="I886" s="836"/>
      <c r="J886" s="839"/>
      <c r="K886" s="840"/>
      <c r="L886" s="841"/>
      <c r="M886" s="841"/>
      <c r="N886" s="842"/>
      <c r="O886" s="832"/>
      <c r="P886" s="843"/>
      <c r="Q886" s="832"/>
      <c r="R886" s="843"/>
      <c r="S886" s="843"/>
      <c r="T886" s="843"/>
      <c r="U886" s="832"/>
      <c r="V886" s="843"/>
      <c r="W886" s="832"/>
      <c r="X886" s="832"/>
      <c r="Y886" s="832"/>
      <c r="Z886" s="832"/>
      <c r="AA886" s="832"/>
      <c r="AB886" s="832"/>
      <c r="AC886" s="832"/>
      <c r="AD886" s="844"/>
      <c r="AE886" s="843"/>
      <c r="AF886" s="843"/>
      <c r="AG886" s="844"/>
      <c r="AH886" s="844"/>
      <c r="AI886" s="843"/>
      <c r="AJ886" s="834"/>
      <c r="AK886" s="832"/>
      <c r="AL886" s="832"/>
      <c r="AM886" s="832"/>
      <c r="AN886" s="832"/>
      <c r="AO886" s="832"/>
      <c r="AP886" s="832"/>
      <c r="AQ886" s="832"/>
      <c r="AR886" s="832"/>
      <c r="AS886" s="832"/>
      <c r="AT886" s="832"/>
      <c r="AU886" s="832"/>
      <c r="AV886" s="832"/>
      <c r="AW886" s="832"/>
      <c r="AX886" s="832"/>
      <c r="AY886" s="832"/>
      <c r="AZ886" s="832"/>
      <c r="BA886" s="832"/>
      <c r="BB886" s="832"/>
      <c r="BC886" s="832"/>
      <c r="BD886" s="832"/>
      <c r="BE886" s="832"/>
      <c r="BF886" s="832"/>
      <c r="BG886" s="832"/>
    </row>
    <row r="887" ht="15.75" customHeight="1">
      <c r="A887" s="832"/>
      <c r="B887" s="833"/>
      <c r="C887" s="833"/>
      <c r="D887" s="834"/>
      <c r="E887" s="835"/>
      <c r="F887" s="836"/>
      <c r="G887" s="837"/>
      <c r="H887" s="838"/>
      <c r="I887" s="836"/>
      <c r="J887" s="839"/>
      <c r="K887" s="840"/>
      <c r="L887" s="841"/>
      <c r="M887" s="841"/>
      <c r="N887" s="842"/>
      <c r="O887" s="832"/>
      <c r="P887" s="843"/>
      <c r="Q887" s="832"/>
      <c r="R887" s="843"/>
      <c r="S887" s="843"/>
      <c r="T887" s="843"/>
      <c r="U887" s="832"/>
      <c r="V887" s="843"/>
      <c r="W887" s="832"/>
      <c r="X887" s="832"/>
      <c r="Y887" s="832"/>
      <c r="Z887" s="832"/>
      <c r="AA887" s="832"/>
      <c r="AB887" s="832"/>
      <c r="AC887" s="832"/>
      <c r="AD887" s="844"/>
      <c r="AE887" s="843"/>
      <c r="AF887" s="843"/>
      <c r="AG887" s="844"/>
      <c r="AH887" s="844"/>
      <c r="AI887" s="843"/>
      <c r="AJ887" s="834"/>
      <c r="AK887" s="832"/>
      <c r="AL887" s="832"/>
      <c r="AM887" s="832"/>
      <c r="AN887" s="832"/>
      <c r="AO887" s="832"/>
      <c r="AP887" s="832"/>
      <c r="AQ887" s="832"/>
      <c r="AR887" s="832"/>
      <c r="AS887" s="832"/>
      <c r="AT887" s="832"/>
      <c r="AU887" s="832"/>
      <c r="AV887" s="832"/>
      <c r="AW887" s="832"/>
      <c r="AX887" s="832"/>
      <c r="AY887" s="832"/>
      <c r="AZ887" s="832"/>
      <c r="BA887" s="832"/>
      <c r="BB887" s="832"/>
      <c r="BC887" s="832"/>
      <c r="BD887" s="832"/>
      <c r="BE887" s="832"/>
      <c r="BF887" s="832"/>
      <c r="BG887" s="832"/>
    </row>
    <row r="888" ht="15.75" customHeight="1">
      <c r="A888" s="832"/>
      <c r="B888" s="833"/>
      <c r="C888" s="833"/>
      <c r="D888" s="834"/>
      <c r="E888" s="835"/>
      <c r="F888" s="836"/>
      <c r="G888" s="837"/>
      <c r="H888" s="838"/>
      <c r="I888" s="836"/>
      <c r="J888" s="839"/>
      <c r="K888" s="840"/>
      <c r="L888" s="841"/>
      <c r="M888" s="841"/>
      <c r="N888" s="842"/>
      <c r="O888" s="832"/>
      <c r="P888" s="843"/>
      <c r="Q888" s="832"/>
      <c r="R888" s="843"/>
      <c r="S888" s="843"/>
      <c r="T888" s="843"/>
      <c r="U888" s="832"/>
      <c r="V888" s="843"/>
      <c r="W888" s="832"/>
      <c r="X888" s="832"/>
      <c r="Y888" s="832"/>
      <c r="Z888" s="832"/>
      <c r="AA888" s="832"/>
      <c r="AB888" s="832"/>
      <c r="AC888" s="832"/>
      <c r="AD888" s="844"/>
      <c r="AE888" s="843"/>
      <c r="AF888" s="843"/>
      <c r="AG888" s="844"/>
      <c r="AH888" s="844"/>
      <c r="AI888" s="843"/>
      <c r="AJ888" s="834"/>
      <c r="AK888" s="832"/>
      <c r="AL888" s="832"/>
      <c r="AM888" s="832"/>
      <c r="AN888" s="832"/>
      <c r="AO888" s="832"/>
      <c r="AP888" s="832"/>
      <c r="AQ888" s="832"/>
      <c r="AR888" s="832"/>
      <c r="AS888" s="832"/>
      <c r="AT888" s="832"/>
      <c r="AU888" s="832"/>
      <c r="AV888" s="832"/>
      <c r="AW888" s="832"/>
      <c r="AX888" s="832"/>
      <c r="AY888" s="832"/>
      <c r="AZ888" s="832"/>
      <c r="BA888" s="832"/>
      <c r="BB888" s="832"/>
      <c r="BC888" s="832"/>
      <c r="BD888" s="832"/>
      <c r="BE888" s="832"/>
      <c r="BF888" s="832"/>
      <c r="BG888" s="832"/>
    </row>
    <row r="889" ht="15.75" customHeight="1">
      <c r="A889" s="832"/>
      <c r="B889" s="833"/>
      <c r="C889" s="833"/>
      <c r="D889" s="834"/>
      <c r="E889" s="835"/>
      <c r="F889" s="836"/>
      <c r="G889" s="837"/>
      <c r="H889" s="838"/>
      <c r="I889" s="836"/>
      <c r="J889" s="839"/>
      <c r="K889" s="840"/>
      <c r="L889" s="841"/>
      <c r="M889" s="841"/>
      <c r="N889" s="842"/>
      <c r="O889" s="832"/>
      <c r="P889" s="843"/>
      <c r="Q889" s="832"/>
      <c r="R889" s="843"/>
      <c r="S889" s="843"/>
      <c r="T889" s="843"/>
      <c r="U889" s="832"/>
      <c r="V889" s="843"/>
      <c r="W889" s="832"/>
      <c r="X889" s="832"/>
      <c r="Y889" s="832"/>
      <c r="Z889" s="832"/>
      <c r="AA889" s="832"/>
      <c r="AB889" s="832"/>
      <c r="AC889" s="832"/>
      <c r="AD889" s="844"/>
      <c r="AE889" s="843"/>
      <c r="AF889" s="843"/>
      <c r="AG889" s="844"/>
      <c r="AH889" s="844"/>
      <c r="AI889" s="843"/>
      <c r="AJ889" s="834"/>
      <c r="AK889" s="832"/>
      <c r="AL889" s="832"/>
      <c r="AM889" s="832"/>
      <c r="AN889" s="832"/>
      <c r="AO889" s="832"/>
      <c r="AP889" s="832"/>
      <c r="AQ889" s="832"/>
      <c r="AR889" s="832"/>
      <c r="AS889" s="832"/>
      <c r="AT889" s="832"/>
      <c r="AU889" s="832"/>
      <c r="AV889" s="832"/>
      <c r="AW889" s="832"/>
      <c r="AX889" s="832"/>
      <c r="AY889" s="832"/>
      <c r="AZ889" s="832"/>
      <c r="BA889" s="832"/>
      <c r="BB889" s="832"/>
      <c r="BC889" s="832"/>
      <c r="BD889" s="832"/>
      <c r="BE889" s="832"/>
      <c r="BF889" s="832"/>
      <c r="BG889" s="832"/>
    </row>
    <row r="890" ht="15.75" customHeight="1">
      <c r="A890" s="832"/>
      <c r="B890" s="833"/>
      <c r="C890" s="833"/>
      <c r="D890" s="834"/>
      <c r="E890" s="835"/>
      <c r="F890" s="836"/>
      <c r="G890" s="837"/>
      <c r="H890" s="838"/>
      <c r="I890" s="836"/>
      <c r="J890" s="839"/>
      <c r="K890" s="840"/>
      <c r="L890" s="841"/>
      <c r="M890" s="841"/>
      <c r="N890" s="842"/>
      <c r="O890" s="832"/>
      <c r="P890" s="843"/>
      <c r="Q890" s="832"/>
      <c r="R890" s="843"/>
      <c r="S890" s="843"/>
      <c r="T890" s="843"/>
      <c r="U890" s="832"/>
      <c r="V890" s="843"/>
      <c r="W890" s="832"/>
      <c r="X890" s="832"/>
      <c r="Y890" s="832"/>
      <c r="Z890" s="832"/>
      <c r="AA890" s="832"/>
      <c r="AB890" s="832"/>
      <c r="AC890" s="832"/>
      <c r="AD890" s="844"/>
      <c r="AE890" s="843"/>
      <c r="AF890" s="843"/>
      <c r="AG890" s="844"/>
      <c r="AH890" s="844"/>
      <c r="AI890" s="843"/>
      <c r="AJ890" s="834"/>
      <c r="AK890" s="832"/>
      <c r="AL890" s="832"/>
      <c r="AM890" s="832"/>
      <c r="AN890" s="832"/>
      <c r="AO890" s="832"/>
      <c r="AP890" s="832"/>
      <c r="AQ890" s="832"/>
      <c r="AR890" s="832"/>
      <c r="AS890" s="832"/>
      <c r="AT890" s="832"/>
      <c r="AU890" s="832"/>
      <c r="AV890" s="832"/>
      <c r="AW890" s="832"/>
      <c r="AX890" s="832"/>
      <c r="AY890" s="832"/>
      <c r="AZ890" s="832"/>
      <c r="BA890" s="832"/>
      <c r="BB890" s="832"/>
      <c r="BC890" s="832"/>
      <c r="BD890" s="832"/>
      <c r="BE890" s="832"/>
      <c r="BF890" s="832"/>
      <c r="BG890" s="832"/>
    </row>
    <row r="891" ht="15.75" customHeight="1">
      <c r="A891" s="832"/>
      <c r="B891" s="833"/>
      <c r="C891" s="833"/>
      <c r="D891" s="834"/>
      <c r="E891" s="835"/>
      <c r="F891" s="836"/>
      <c r="G891" s="837"/>
      <c r="H891" s="838"/>
      <c r="I891" s="836"/>
      <c r="J891" s="839"/>
      <c r="K891" s="840"/>
      <c r="L891" s="841"/>
      <c r="M891" s="841"/>
      <c r="N891" s="842"/>
      <c r="O891" s="832"/>
      <c r="P891" s="843"/>
      <c r="Q891" s="832"/>
      <c r="R891" s="843"/>
      <c r="S891" s="843"/>
      <c r="T891" s="843"/>
      <c r="U891" s="832"/>
      <c r="V891" s="843"/>
      <c r="W891" s="832"/>
      <c r="X891" s="832"/>
      <c r="Y891" s="832"/>
      <c r="Z891" s="832"/>
      <c r="AA891" s="832"/>
      <c r="AB891" s="832"/>
      <c r="AC891" s="832"/>
      <c r="AD891" s="844"/>
      <c r="AE891" s="843"/>
      <c r="AF891" s="843"/>
      <c r="AG891" s="844"/>
      <c r="AH891" s="844"/>
      <c r="AI891" s="843"/>
      <c r="AJ891" s="834"/>
      <c r="AK891" s="832"/>
      <c r="AL891" s="832"/>
      <c r="AM891" s="832"/>
      <c r="AN891" s="832"/>
      <c r="AO891" s="832"/>
      <c r="AP891" s="832"/>
      <c r="AQ891" s="832"/>
      <c r="AR891" s="832"/>
      <c r="AS891" s="832"/>
      <c r="AT891" s="832"/>
      <c r="AU891" s="832"/>
      <c r="AV891" s="832"/>
      <c r="AW891" s="832"/>
      <c r="AX891" s="832"/>
      <c r="AY891" s="832"/>
      <c r="AZ891" s="832"/>
      <c r="BA891" s="832"/>
      <c r="BB891" s="832"/>
      <c r="BC891" s="832"/>
      <c r="BD891" s="832"/>
      <c r="BE891" s="832"/>
      <c r="BF891" s="832"/>
      <c r="BG891" s="832"/>
    </row>
    <row r="892" ht="15.75" customHeight="1">
      <c r="A892" s="832"/>
      <c r="B892" s="833"/>
      <c r="C892" s="833"/>
      <c r="D892" s="834"/>
      <c r="E892" s="835"/>
      <c r="F892" s="836"/>
      <c r="G892" s="837"/>
      <c r="H892" s="838"/>
      <c r="I892" s="836"/>
      <c r="J892" s="839"/>
      <c r="K892" s="840"/>
      <c r="L892" s="841"/>
      <c r="M892" s="841"/>
      <c r="N892" s="842"/>
      <c r="O892" s="832"/>
      <c r="P892" s="843"/>
      <c r="Q892" s="832"/>
      <c r="R892" s="843"/>
      <c r="S892" s="843"/>
      <c r="T892" s="843"/>
      <c r="U892" s="832"/>
      <c r="V892" s="843"/>
      <c r="W892" s="832"/>
      <c r="X892" s="832"/>
      <c r="Y892" s="832"/>
      <c r="Z892" s="832"/>
      <c r="AA892" s="832"/>
      <c r="AB892" s="832"/>
      <c r="AC892" s="832"/>
      <c r="AD892" s="844"/>
      <c r="AE892" s="843"/>
      <c r="AF892" s="843"/>
      <c r="AG892" s="844"/>
      <c r="AH892" s="844"/>
      <c r="AI892" s="843"/>
      <c r="AJ892" s="834"/>
      <c r="AK892" s="832"/>
      <c r="AL892" s="832"/>
      <c r="AM892" s="832"/>
      <c r="AN892" s="832"/>
      <c r="AO892" s="832"/>
      <c r="AP892" s="832"/>
      <c r="AQ892" s="832"/>
      <c r="AR892" s="832"/>
      <c r="AS892" s="832"/>
      <c r="AT892" s="832"/>
      <c r="AU892" s="832"/>
      <c r="AV892" s="832"/>
      <c r="AW892" s="832"/>
      <c r="AX892" s="832"/>
      <c r="AY892" s="832"/>
      <c r="AZ892" s="832"/>
      <c r="BA892" s="832"/>
      <c r="BB892" s="832"/>
      <c r="BC892" s="832"/>
      <c r="BD892" s="832"/>
      <c r="BE892" s="832"/>
      <c r="BF892" s="832"/>
      <c r="BG892" s="832"/>
    </row>
    <row r="893" ht="15.75" customHeight="1">
      <c r="A893" s="832"/>
      <c r="B893" s="833"/>
      <c r="C893" s="833"/>
      <c r="D893" s="834"/>
      <c r="E893" s="835"/>
      <c r="F893" s="836"/>
      <c r="G893" s="837"/>
      <c r="H893" s="838"/>
      <c r="I893" s="836"/>
      <c r="J893" s="839"/>
      <c r="K893" s="840"/>
      <c r="L893" s="841"/>
      <c r="M893" s="841"/>
      <c r="N893" s="842"/>
      <c r="O893" s="832"/>
      <c r="P893" s="843"/>
      <c r="Q893" s="832"/>
      <c r="R893" s="843"/>
      <c r="S893" s="843"/>
      <c r="T893" s="843"/>
      <c r="U893" s="832"/>
      <c r="V893" s="843"/>
      <c r="W893" s="832"/>
      <c r="X893" s="832"/>
      <c r="Y893" s="832"/>
      <c r="Z893" s="832"/>
      <c r="AA893" s="832"/>
      <c r="AB893" s="832"/>
      <c r="AC893" s="832"/>
      <c r="AD893" s="844"/>
      <c r="AE893" s="843"/>
      <c r="AF893" s="843"/>
      <c r="AG893" s="844"/>
      <c r="AH893" s="844"/>
      <c r="AI893" s="843"/>
      <c r="AJ893" s="834"/>
      <c r="AK893" s="832"/>
      <c r="AL893" s="832"/>
      <c r="AM893" s="832"/>
      <c r="AN893" s="832"/>
      <c r="AO893" s="832"/>
      <c r="AP893" s="832"/>
      <c r="AQ893" s="832"/>
      <c r="AR893" s="832"/>
      <c r="AS893" s="832"/>
      <c r="AT893" s="832"/>
      <c r="AU893" s="832"/>
      <c r="AV893" s="832"/>
      <c r="AW893" s="832"/>
      <c r="AX893" s="832"/>
      <c r="AY893" s="832"/>
      <c r="AZ893" s="832"/>
      <c r="BA893" s="832"/>
      <c r="BB893" s="832"/>
      <c r="BC893" s="832"/>
      <c r="BD893" s="832"/>
      <c r="BE893" s="832"/>
      <c r="BF893" s="832"/>
      <c r="BG893" s="832"/>
    </row>
    <row r="894" ht="15.75" customHeight="1">
      <c r="A894" s="832"/>
      <c r="B894" s="833"/>
      <c r="C894" s="833"/>
      <c r="D894" s="834"/>
      <c r="E894" s="835"/>
      <c r="F894" s="836"/>
      <c r="G894" s="837"/>
      <c r="H894" s="838"/>
      <c r="I894" s="836"/>
      <c r="J894" s="839"/>
      <c r="K894" s="840"/>
      <c r="L894" s="841"/>
      <c r="M894" s="841"/>
      <c r="N894" s="842"/>
      <c r="O894" s="832"/>
      <c r="P894" s="843"/>
      <c r="Q894" s="832"/>
      <c r="R894" s="843"/>
      <c r="S894" s="843"/>
      <c r="T894" s="843"/>
      <c r="U894" s="832"/>
      <c r="V894" s="843"/>
      <c r="W894" s="832"/>
      <c r="X894" s="832"/>
      <c r="Y894" s="832"/>
      <c r="Z894" s="832"/>
      <c r="AA894" s="832"/>
      <c r="AB894" s="832"/>
      <c r="AC894" s="832"/>
      <c r="AD894" s="844"/>
      <c r="AE894" s="843"/>
      <c r="AF894" s="843"/>
      <c r="AG894" s="844"/>
      <c r="AH894" s="844"/>
      <c r="AI894" s="843"/>
      <c r="AJ894" s="834"/>
      <c r="AK894" s="832"/>
      <c r="AL894" s="832"/>
      <c r="AM894" s="832"/>
      <c r="AN894" s="832"/>
      <c r="AO894" s="832"/>
      <c r="AP894" s="832"/>
      <c r="AQ894" s="832"/>
      <c r="AR894" s="832"/>
      <c r="AS894" s="832"/>
      <c r="AT894" s="832"/>
      <c r="AU894" s="832"/>
      <c r="AV894" s="832"/>
      <c r="AW894" s="832"/>
      <c r="AX894" s="832"/>
      <c r="AY894" s="832"/>
      <c r="AZ894" s="832"/>
      <c r="BA894" s="832"/>
      <c r="BB894" s="832"/>
      <c r="BC894" s="832"/>
      <c r="BD894" s="832"/>
      <c r="BE894" s="832"/>
      <c r="BF894" s="832"/>
      <c r="BG894" s="832"/>
    </row>
    <row r="895" ht="15.75" customHeight="1">
      <c r="A895" s="832"/>
      <c r="B895" s="833"/>
      <c r="C895" s="833"/>
      <c r="D895" s="834"/>
      <c r="E895" s="835"/>
      <c r="F895" s="836"/>
      <c r="G895" s="837"/>
      <c r="H895" s="838"/>
      <c r="I895" s="836"/>
      <c r="J895" s="839"/>
      <c r="K895" s="840"/>
      <c r="L895" s="841"/>
      <c r="M895" s="841"/>
      <c r="N895" s="842"/>
      <c r="O895" s="832"/>
      <c r="P895" s="843"/>
      <c r="Q895" s="832"/>
      <c r="R895" s="843"/>
      <c r="S895" s="843"/>
      <c r="T895" s="843"/>
      <c r="U895" s="832"/>
      <c r="V895" s="843"/>
      <c r="W895" s="832"/>
      <c r="X895" s="832"/>
      <c r="Y895" s="832"/>
      <c r="Z895" s="832"/>
      <c r="AA895" s="832"/>
      <c r="AB895" s="832"/>
      <c r="AC895" s="832"/>
      <c r="AD895" s="844"/>
      <c r="AE895" s="843"/>
      <c r="AF895" s="843"/>
      <c r="AG895" s="844"/>
      <c r="AH895" s="844"/>
      <c r="AI895" s="843"/>
      <c r="AJ895" s="834"/>
      <c r="AK895" s="832"/>
      <c r="AL895" s="832"/>
      <c r="AM895" s="832"/>
      <c r="AN895" s="832"/>
      <c r="AO895" s="832"/>
      <c r="AP895" s="832"/>
      <c r="AQ895" s="832"/>
      <c r="AR895" s="832"/>
      <c r="AS895" s="832"/>
      <c r="AT895" s="832"/>
      <c r="AU895" s="832"/>
      <c r="AV895" s="832"/>
      <c r="AW895" s="832"/>
      <c r="AX895" s="832"/>
      <c r="AY895" s="832"/>
      <c r="AZ895" s="832"/>
      <c r="BA895" s="832"/>
      <c r="BB895" s="832"/>
      <c r="BC895" s="832"/>
      <c r="BD895" s="832"/>
      <c r="BE895" s="832"/>
      <c r="BF895" s="832"/>
      <c r="BG895" s="832"/>
    </row>
    <row r="896" ht="15.75" customHeight="1">
      <c r="A896" s="832"/>
      <c r="B896" s="833"/>
      <c r="C896" s="833"/>
      <c r="D896" s="834"/>
      <c r="E896" s="835"/>
      <c r="F896" s="836"/>
      <c r="G896" s="837"/>
      <c r="H896" s="838"/>
      <c r="I896" s="836"/>
      <c r="J896" s="839"/>
      <c r="K896" s="840"/>
      <c r="L896" s="841"/>
      <c r="M896" s="841"/>
      <c r="N896" s="842"/>
      <c r="O896" s="832"/>
      <c r="P896" s="843"/>
      <c r="Q896" s="832"/>
      <c r="R896" s="843"/>
      <c r="S896" s="843"/>
      <c r="T896" s="843"/>
      <c r="U896" s="832"/>
      <c r="V896" s="843"/>
      <c r="W896" s="832"/>
      <c r="X896" s="832"/>
      <c r="Y896" s="832"/>
      <c r="Z896" s="832"/>
      <c r="AA896" s="832"/>
      <c r="AB896" s="832"/>
      <c r="AC896" s="832"/>
      <c r="AD896" s="844"/>
      <c r="AE896" s="843"/>
      <c r="AF896" s="843"/>
      <c r="AG896" s="844"/>
      <c r="AH896" s="844"/>
      <c r="AI896" s="843"/>
      <c r="AJ896" s="834"/>
      <c r="AK896" s="832"/>
      <c r="AL896" s="832"/>
      <c r="AM896" s="832"/>
      <c r="AN896" s="832"/>
      <c r="AO896" s="832"/>
      <c r="AP896" s="832"/>
      <c r="AQ896" s="832"/>
      <c r="AR896" s="832"/>
      <c r="AS896" s="832"/>
      <c r="AT896" s="832"/>
      <c r="AU896" s="832"/>
      <c r="AV896" s="832"/>
      <c r="AW896" s="832"/>
      <c r="AX896" s="832"/>
      <c r="AY896" s="832"/>
      <c r="AZ896" s="832"/>
      <c r="BA896" s="832"/>
      <c r="BB896" s="832"/>
      <c r="BC896" s="832"/>
      <c r="BD896" s="832"/>
      <c r="BE896" s="832"/>
      <c r="BF896" s="832"/>
      <c r="BG896" s="832"/>
    </row>
    <row r="897" ht="15.75" customHeight="1">
      <c r="A897" s="832"/>
      <c r="B897" s="833"/>
      <c r="C897" s="833"/>
      <c r="D897" s="834"/>
      <c r="E897" s="835"/>
      <c r="F897" s="836"/>
      <c r="G897" s="837"/>
      <c r="H897" s="838"/>
      <c r="I897" s="836"/>
      <c r="J897" s="839"/>
      <c r="K897" s="840"/>
      <c r="L897" s="841"/>
      <c r="M897" s="841"/>
      <c r="N897" s="842"/>
      <c r="O897" s="832"/>
      <c r="P897" s="843"/>
      <c r="Q897" s="832"/>
      <c r="R897" s="843"/>
      <c r="S897" s="843"/>
      <c r="T897" s="843"/>
      <c r="U897" s="832"/>
      <c r="V897" s="843"/>
      <c r="W897" s="832"/>
      <c r="X897" s="832"/>
      <c r="Y897" s="832"/>
      <c r="Z897" s="832"/>
      <c r="AA897" s="832"/>
      <c r="AB897" s="832"/>
      <c r="AC897" s="832"/>
      <c r="AD897" s="844"/>
      <c r="AE897" s="843"/>
      <c r="AF897" s="843"/>
      <c r="AG897" s="844"/>
      <c r="AH897" s="844"/>
      <c r="AI897" s="843"/>
      <c r="AJ897" s="834"/>
      <c r="AK897" s="832"/>
      <c r="AL897" s="832"/>
      <c r="AM897" s="832"/>
      <c r="AN897" s="832"/>
      <c r="AO897" s="832"/>
      <c r="AP897" s="832"/>
      <c r="AQ897" s="832"/>
      <c r="AR897" s="832"/>
      <c r="AS897" s="832"/>
      <c r="AT897" s="832"/>
      <c r="AU897" s="832"/>
      <c r="AV897" s="832"/>
      <c r="AW897" s="832"/>
      <c r="AX897" s="832"/>
      <c r="AY897" s="832"/>
      <c r="AZ897" s="832"/>
      <c r="BA897" s="832"/>
      <c r="BB897" s="832"/>
      <c r="BC897" s="832"/>
      <c r="BD897" s="832"/>
      <c r="BE897" s="832"/>
      <c r="BF897" s="832"/>
      <c r="BG897" s="832"/>
    </row>
    <row r="898" ht="15.75" customHeight="1">
      <c r="A898" s="832"/>
      <c r="B898" s="833"/>
      <c r="C898" s="833"/>
      <c r="D898" s="834"/>
      <c r="E898" s="835"/>
      <c r="F898" s="836"/>
      <c r="G898" s="837"/>
      <c r="H898" s="838"/>
      <c r="I898" s="836"/>
      <c r="J898" s="839"/>
      <c r="K898" s="840"/>
      <c r="L898" s="841"/>
      <c r="M898" s="841"/>
      <c r="N898" s="842"/>
      <c r="O898" s="832"/>
      <c r="P898" s="843"/>
      <c r="Q898" s="832"/>
      <c r="R898" s="843"/>
      <c r="S898" s="843"/>
      <c r="T898" s="843"/>
      <c r="U898" s="832"/>
      <c r="V898" s="843"/>
      <c r="W898" s="832"/>
      <c r="X898" s="832"/>
      <c r="Y898" s="832"/>
      <c r="Z898" s="832"/>
      <c r="AA898" s="832"/>
      <c r="AB898" s="832"/>
      <c r="AC898" s="832"/>
      <c r="AD898" s="844"/>
      <c r="AE898" s="843"/>
      <c r="AF898" s="843"/>
      <c r="AG898" s="844"/>
      <c r="AH898" s="844"/>
      <c r="AI898" s="843"/>
      <c r="AJ898" s="834"/>
      <c r="AK898" s="832"/>
      <c r="AL898" s="832"/>
      <c r="AM898" s="832"/>
      <c r="AN898" s="832"/>
      <c r="AO898" s="832"/>
      <c r="AP898" s="832"/>
      <c r="AQ898" s="832"/>
      <c r="AR898" s="832"/>
      <c r="AS898" s="832"/>
      <c r="AT898" s="832"/>
      <c r="AU898" s="832"/>
      <c r="AV898" s="832"/>
      <c r="AW898" s="832"/>
      <c r="AX898" s="832"/>
      <c r="AY898" s="832"/>
      <c r="AZ898" s="832"/>
      <c r="BA898" s="832"/>
      <c r="BB898" s="832"/>
      <c r="BC898" s="832"/>
      <c r="BD898" s="832"/>
      <c r="BE898" s="832"/>
      <c r="BF898" s="832"/>
      <c r="BG898" s="832"/>
    </row>
    <row r="899" ht="15.75" customHeight="1">
      <c r="A899" s="832"/>
      <c r="B899" s="833"/>
      <c r="C899" s="833"/>
      <c r="D899" s="834"/>
      <c r="E899" s="835"/>
      <c r="F899" s="836"/>
      <c r="G899" s="837"/>
      <c r="H899" s="838"/>
      <c r="I899" s="836"/>
      <c r="J899" s="839"/>
      <c r="K899" s="840"/>
      <c r="L899" s="841"/>
      <c r="M899" s="841"/>
      <c r="N899" s="842"/>
      <c r="O899" s="832"/>
      <c r="P899" s="843"/>
      <c r="Q899" s="832"/>
      <c r="R899" s="843"/>
      <c r="S899" s="843"/>
      <c r="T899" s="843"/>
      <c r="U899" s="832"/>
      <c r="V899" s="843"/>
      <c r="W899" s="832"/>
      <c r="X899" s="832"/>
      <c r="Y899" s="832"/>
      <c r="Z899" s="832"/>
      <c r="AA899" s="832"/>
      <c r="AB899" s="832"/>
      <c r="AC899" s="832"/>
      <c r="AD899" s="844"/>
      <c r="AE899" s="843"/>
      <c r="AF899" s="843"/>
      <c r="AG899" s="844"/>
      <c r="AH899" s="844"/>
      <c r="AI899" s="843"/>
      <c r="AJ899" s="834"/>
      <c r="AK899" s="832"/>
      <c r="AL899" s="832"/>
      <c r="AM899" s="832"/>
      <c r="AN899" s="832"/>
      <c r="AO899" s="832"/>
      <c r="AP899" s="832"/>
      <c r="AQ899" s="832"/>
      <c r="AR899" s="832"/>
      <c r="AS899" s="832"/>
      <c r="AT899" s="832"/>
      <c r="AU899" s="832"/>
      <c r="AV899" s="832"/>
      <c r="AW899" s="832"/>
      <c r="AX899" s="832"/>
      <c r="AY899" s="832"/>
      <c r="AZ899" s="832"/>
      <c r="BA899" s="832"/>
      <c r="BB899" s="832"/>
      <c r="BC899" s="832"/>
      <c r="BD899" s="832"/>
      <c r="BE899" s="832"/>
      <c r="BF899" s="832"/>
      <c r="BG899" s="832"/>
    </row>
    <row r="900" ht="15.75" customHeight="1">
      <c r="A900" s="832"/>
      <c r="B900" s="833"/>
      <c r="C900" s="833"/>
      <c r="D900" s="834"/>
      <c r="E900" s="835"/>
      <c r="F900" s="836"/>
      <c r="G900" s="837"/>
      <c r="H900" s="838"/>
      <c r="I900" s="836"/>
      <c r="J900" s="839"/>
      <c r="K900" s="840"/>
      <c r="L900" s="841"/>
      <c r="M900" s="841"/>
      <c r="N900" s="842"/>
      <c r="O900" s="832"/>
      <c r="P900" s="843"/>
      <c r="Q900" s="832"/>
      <c r="R900" s="843"/>
      <c r="S900" s="843"/>
      <c r="T900" s="843"/>
      <c r="U900" s="832"/>
      <c r="V900" s="843"/>
      <c r="W900" s="832"/>
      <c r="X900" s="832"/>
      <c r="Y900" s="832"/>
      <c r="Z900" s="832"/>
      <c r="AA900" s="832"/>
      <c r="AB900" s="832"/>
      <c r="AC900" s="832"/>
      <c r="AD900" s="844"/>
      <c r="AE900" s="843"/>
      <c r="AF900" s="843"/>
      <c r="AG900" s="844"/>
      <c r="AH900" s="844"/>
      <c r="AI900" s="843"/>
      <c r="AJ900" s="834"/>
      <c r="AK900" s="832"/>
      <c r="AL900" s="832"/>
      <c r="AM900" s="832"/>
      <c r="AN900" s="832"/>
      <c r="AO900" s="832"/>
      <c r="AP900" s="832"/>
      <c r="AQ900" s="832"/>
      <c r="AR900" s="832"/>
      <c r="AS900" s="832"/>
      <c r="AT900" s="832"/>
      <c r="AU900" s="832"/>
      <c r="AV900" s="832"/>
      <c r="AW900" s="832"/>
      <c r="AX900" s="832"/>
      <c r="AY900" s="832"/>
      <c r="AZ900" s="832"/>
      <c r="BA900" s="832"/>
      <c r="BB900" s="832"/>
      <c r="BC900" s="832"/>
      <c r="BD900" s="832"/>
      <c r="BE900" s="832"/>
      <c r="BF900" s="832"/>
      <c r="BG900" s="832"/>
    </row>
    <row r="901" ht="15.75" customHeight="1">
      <c r="A901" s="832"/>
      <c r="B901" s="833"/>
      <c r="C901" s="833"/>
      <c r="D901" s="834"/>
      <c r="E901" s="835"/>
      <c r="F901" s="836"/>
      <c r="G901" s="837"/>
      <c r="H901" s="838"/>
      <c r="I901" s="836"/>
      <c r="J901" s="839"/>
      <c r="K901" s="840"/>
      <c r="L901" s="841"/>
      <c r="M901" s="841"/>
      <c r="N901" s="842"/>
      <c r="O901" s="832"/>
      <c r="P901" s="843"/>
      <c r="Q901" s="832"/>
      <c r="R901" s="843"/>
      <c r="S901" s="843"/>
      <c r="T901" s="843"/>
      <c r="U901" s="832"/>
      <c r="V901" s="843"/>
      <c r="W901" s="832"/>
      <c r="X901" s="832"/>
      <c r="Y901" s="832"/>
      <c r="Z901" s="832"/>
      <c r="AA901" s="832"/>
      <c r="AB901" s="832"/>
      <c r="AC901" s="832"/>
      <c r="AD901" s="844"/>
      <c r="AE901" s="843"/>
      <c r="AF901" s="843"/>
      <c r="AG901" s="844"/>
      <c r="AH901" s="844"/>
      <c r="AI901" s="843"/>
      <c r="AJ901" s="834"/>
      <c r="AK901" s="832"/>
      <c r="AL901" s="832"/>
      <c r="AM901" s="832"/>
      <c r="AN901" s="832"/>
      <c r="AO901" s="832"/>
      <c r="AP901" s="832"/>
      <c r="AQ901" s="832"/>
      <c r="AR901" s="832"/>
      <c r="AS901" s="832"/>
      <c r="AT901" s="832"/>
      <c r="AU901" s="832"/>
      <c r="AV901" s="832"/>
      <c r="AW901" s="832"/>
      <c r="AX901" s="832"/>
      <c r="AY901" s="832"/>
      <c r="AZ901" s="832"/>
      <c r="BA901" s="832"/>
      <c r="BB901" s="832"/>
      <c r="BC901" s="832"/>
      <c r="BD901" s="832"/>
      <c r="BE901" s="832"/>
      <c r="BF901" s="832"/>
      <c r="BG901" s="832"/>
    </row>
    <row r="902" ht="15.75" customHeight="1">
      <c r="A902" s="832"/>
      <c r="B902" s="833"/>
      <c r="C902" s="833"/>
      <c r="D902" s="834"/>
      <c r="E902" s="835"/>
      <c r="F902" s="836"/>
      <c r="G902" s="837"/>
      <c r="H902" s="838"/>
      <c r="I902" s="836"/>
      <c r="J902" s="839"/>
      <c r="K902" s="840"/>
      <c r="L902" s="841"/>
      <c r="M902" s="841"/>
      <c r="N902" s="842"/>
      <c r="O902" s="832"/>
      <c r="P902" s="843"/>
      <c r="Q902" s="832"/>
      <c r="R902" s="843"/>
      <c r="S902" s="843"/>
      <c r="T902" s="843"/>
      <c r="U902" s="832"/>
      <c r="V902" s="843"/>
      <c r="W902" s="832"/>
      <c r="X902" s="832"/>
      <c r="Y902" s="832"/>
      <c r="Z902" s="832"/>
      <c r="AA902" s="832"/>
      <c r="AB902" s="832"/>
      <c r="AC902" s="832"/>
      <c r="AD902" s="844"/>
      <c r="AE902" s="843"/>
      <c r="AF902" s="843"/>
      <c r="AG902" s="844"/>
      <c r="AH902" s="844"/>
      <c r="AI902" s="843"/>
      <c r="AJ902" s="834"/>
      <c r="AK902" s="832"/>
      <c r="AL902" s="832"/>
      <c r="AM902" s="832"/>
      <c r="AN902" s="832"/>
      <c r="AO902" s="832"/>
      <c r="AP902" s="832"/>
      <c r="AQ902" s="832"/>
      <c r="AR902" s="832"/>
      <c r="AS902" s="832"/>
      <c r="AT902" s="832"/>
      <c r="AU902" s="832"/>
      <c r="AV902" s="832"/>
      <c r="AW902" s="832"/>
      <c r="AX902" s="832"/>
      <c r="AY902" s="832"/>
      <c r="AZ902" s="832"/>
      <c r="BA902" s="832"/>
      <c r="BB902" s="832"/>
      <c r="BC902" s="832"/>
      <c r="BD902" s="832"/>
      <c r="BE902" s="832"/>
      <c r="BF902" s="832"/>
      <c r="BG902" s="832"/>
    </row>
    <row r="903" ht="15.75" customHeight="1">
      <c r="A903" s="832"/>
      <c r="B903" s="833"/>
      <c r="C903" s="833"/>
      <c r="D903" s="834"/>
      <c r="E903" s="835"/>
      <c r="F903" s="836"/>
      <c r="G903" s="837"/>
      <c r="H903" s="838"/>
      <c r="I903" s="836"/>
      <c r="J903" s="839"/>
      <c r="K903" s="840"/>
      <c r="L903" s="841"/>
      <c r="M903" s="841"/>
      <c r="N903" s="842"/>
      <c r="O903" s="832"/>
      <c r="P903" s="843"/>
      <c r="Q903" s="832"/>
      <c r="R903" s="843"/>
      <c r="S903" s="843"/>
      <c r="T903" s="843"/>
      <c r="U903" s="832"/>
      <c r="V903" s="843"/>
      <c r="W903" s="832"/>
      <c r="X903" s="832"/>
      <c r="Y903" s="832"/>
      <c r="Z903" s="832"/>
      <c r="AA903" s="832"/>
      <c r="AB903" s="832"/>
      <c r="AC903" s="832"/>
      <c r="AD903" s="844"/>
      <c r="AE903" s="843"/>
      <c r="AF903" s="843"/>
      <c r="AG903" s="844"/>
      <c r="AH903" s="844"/>
      <c r="AI903" s="843"/>
      <c r="AJ903" s="834"/>
      <c r="AK903" s="832"/>
      <c r="AL903" s="832"/>
      <c r="AM903" s="832"/>
      <c r="AN903" s="832"/>
      <c r="AO903" s="832"/>
      <c r="AP903" s="832"/>
      <c r="AQ903" s="832"/>
      <c r="AR903" s="832"/>
      <c r="AS903" s="832"/>
      <c r="AT903" s="832"/>
      <c r="AU903" s="832"/>
      <c r="AV903" s="832"/>
      <c r="AW903" s="832"/>
      <c r="AX903" s="832"/>
      <c r="AY903" s="832"/>
      <c r="AZ903" s="832"/>
      <c r="BA903" s="832"/>
      <c r="BB903" s="832"/>
      <c r="BC903" s="832"/>
      <c r="BD903" s="832"/>
      <c r="BE903" s="832"/>
      <c r="BF903" s="832"/>
      <c r="BG903" s="832"/>
    </row>
    <row r="904" ht="15.75" customHeight="1">
      <c r="A904" s="832"/>
      <c r="B904" s="833"/>
      <c r="C904" s="833"/>
      <c r="D904" s="834"/>
      <c r="E904" s="835"/>
      <c r="F904" s="836"/>
      <c r="G904" s="837"/>
      <c r="H904" s="838"/>
      <c r="I904" s="836"/>
      <c r="J904" s="839"/>
      <c r="K904" s="840"/>
      <c r="L904" s="841"/>
      <c r="M904" s="841"/>
      <c r="N904" s="842"/>
      <c r="O904" s="832"/>
      <c r="P904" s="843"/>
      <c r="Q904" s="832"/>
      <c r="R904" s="843"/>
      <c r="S904" s="843"/>
      <c r="T904" s="843"/>
      <c r="U904" s="832"/>
      <c r="V904" s="843"/>
      <c r="W904" s="832"/>
      <c r="X904" s="832"/>
      <c r="Y904" s="832"/>
      <c r="Z904" s="832"/>
      <c r="AA904" s="832"/>
      <c r="AB904" s="832"/>
      <c r="AC904" s="832"/>
      <c r="AD904" s="844"/>
      <c r="AE904" s="843"/>
      <c r="AF904" s="843"/>
      <c r="AG904" s="844"/>
      <c r="AH904" s="844"/>
      <c r="AI904" s="843"/>
      <c r="AJ904" s="834"/>
      <c r="AK904" s="832"/>
      <c r="AL904" s="832"/>
      <c r="AM904" s="832"/>
      <c r="AN904" s="832"/>
      <c r="AO904" s="832"/>
      <c r="AP904" s="832"/>
      <c r="AQ904" s="832"/>
      <c r="AR904" s="832"/>
      <c r="AS904" s="832"/>
      <c r="AT904" s="832"/>
      <c r="AU904" s="832"/>
      <c r="AV904" s="832"/>
      <c r="AW904" s="832"/>
      <c r="AX904" s="832"/>
      <c r="AY904" s="832"/>
      <c r="AZ904" s="832"/>
      <c r="BA904" s="832"/>
      <c r="BB904" s="832"/>
      <c r="BC904" s="832"/>
      <c r="BD904" s="832"/>
      <c r="BE904" s="832"/>
      <c r="BF904" s="832"/>
      <c r="BG904" s="832"/>
    </row>
    <row r="905" ht="15.75" customHeight="1">
      <c r="A905" s="832"/>
      <c r="B905" s="833"/>
      <c r="C905" s="833"/>
      <c r="D905" s="834"/>
      <c r="E905" s="835"/>
      <c r="F905" s="836"/>
      <c r="G905" s="837"/>
      <c r="H905" s="838"/>
      <c r="I905" s="836"/>
      <c r="J905" s="839"/>
      <c r="K905" s="840"/>
      <c r="L905" s="841"/>
      <c r="M905" s="841"/>
      <c r="N905" s="842"/>
      <c r="O905" s="832"/>
      <c r="P905" s="843"/>
      <c r="Q905" s="832"/>
      <c r="R905" s="843"/>
      <c r="S905" s="843"/>
      <c r="T905" s="843"/>
      <c r="U905" s="832"/>
      <c r="V905" s="843"/>
      <c r="W905" s="832"/>
      <c r="X905" s="832"/>
      <c r="Y905" s="832"/>
      <c r="Z905" s="832"/>
      <c r="AA905" s="832"/>
      <c r="AB905" s="832"/>
      <c r="AC905" s="832"/>
      <c r="AD905" s="844"/>
      <c r="AE905" s="843"/>
      <c r="AF905" s="843"/>
      <c r="AG905" s="844"/>
      <c r="AH905" s="844"/>
      <c r="AI905" s="843"/>
      <c r="AJ905" s="834"/>
      <c r="AK905" s="832"/>
      <c r="AL905" s="832"/>
      <c r="AM905" s="832"/>
      <c r="AN905" s="832"/>
      <c r="AO905" s="832"/>
      <c r="AP905" s="832"/>
      <c r="AQ905" s="832"/>
      <c r="AR905" s="832"/>
      <c r="AS905" s="832"/>
      <c r="AT905" s="832"/>
      <c r="AU905" s="832"/>
      <c r="AV905" s="832"/>
      <c r="AW905" s="832"/>
      <c r="AX905" s="832"/>
      <c r="AY905" s="832"/>
      <c r="AZ905" s="832"/>
      <c r="BA905" s="832"/>
      <c r="BB905" s="832"/>
      <c r="BC905" s="832"/>
      <c r="BD905" s="832"/>
      <c r="BE905" s="832"/>
      <c r="BF905" s="832"/>
      <c r="BG905" s="832"/>
    </row>
    <row r="906" ht="15.75" customHeight="1">
      <c r="A906" s="832"/>
      <c r="B906" s="833"/>
      <c r="C906" s="833"/>
      <c r="D906" s="834"/>
      <c r="E906" s="835"/>
      <c r="F906" s="836"/>
      <c r="G906" s="837"/>
      <c r="H906" s="838"/>
      <c r="I906" s="836"/>
      <c r="J906" s="839"/>
      <c r="K906" s="840"/>
      <c r="L906" s="841"/>
      <c r="M906" s="841"/>
      <c r="N906" s="842"/>
      <c r="O906" s="832"/>
      <c r="P906" s="843"/>
      <c r="Q906" s="832"/>
      <c r="R906" s="843"/>
      <c r="S906" s="843"/>
      <c r="T906" s="843"/>
      <c r="U906" s="832"/>
      <c r="V906" s="843"/>
      <c r="W906" s="832"/>
      <c r="X906" s="832"/>
      <c r="Y906" s="832"/>
      <c r="Z906" s="832"/>
      <c r="AA906" s="832"/>
      <c r="AB906" s="832"/>
      <c r="AC906" s="832"/>
      <c r="AD906" s="844"/>
      <c r="AE906" s="843"/>
      <c r="AF906" s="843"/>
      <c r="AG906" s="844"/>
      <c r="AH906" s="844"/>
      <c r="AI906" s="843"/>
      <c r="AJ906" s="834"/>
      <c r="AK906" s="832"/>
      <c r="AL906" s="832"/>
      <c r="AM906" s="832"/>
      <c r="AN906" s="832"/>
      <c r="AO906" s="832"/>
      <c r="AP906" s="832"/>
      <c r="AQ906" s="832"/>
      <c r="AR906" s="832"/>
      <c r="AS906" s="832"/>
      <c r="AT906" s="832"/>
      <c r="AU906" s="832"/>
      <c r="AV906" s="832"/>
      <c r="AW906" s="832"/>
      <c r="AX906" s="832"/>
      <c r="AY906" s="832"/>
      <c r="AZ906" s="832"/>
      <c r="BA906" s="832"/>
      <c r="BB906" s="832"/>
      <c r="BC906" s="832"/>
      <c r="BD906" s="832"/>
      <c r="BE906" s="832"/>
      <c r="BF906" s="832"/>
      <c r="BG906" s="832"/>
    </row>
    <row r="907" ht="15.75" customHeight="1">
      <c r="A907" s="832"/>
      <c r="B907" s="833"/>
      <c r="C907" s="833"/>
      <c r="D907" s="834"/>
      <c r="E907" s="835"/>
      <c r="F907" s="836"/>
      <c r="G907" s="837"/>
      <c r="H907" s="838"/>
      <c r="I907" s="836"/>
      <c r="J907" s="839"/>
      <c r="K907" s="840"/>
      <c r="L907" s="841"/>
      <c r="M907" s="841"/>
      <c r="N907" s="842"/>
      <c r="O907" s="832"/>
      <c r="P907" s="843"/>
      <c r="Q907" s="832"/>
      <c r="R907" s="843"/>
      <c r="S907" s="843"/>
      <c r="T907" s="843"/>
      <c r="U907" s="832"/>
      <c r="V907" s="843"/>
      <c r="W907" s="832"/>
      <c r="X907" s="832"/>
      <c r="Y907" s="832"/>
      <c r="Z907" s="832"/>
      <c r="AA907" s="832"/>
      <c r="AB907" s="832"/>
      <c r="AC907" s="832"/>
      <c r="AD907" s="844"/>
      <c r="AE907" s="843"/>
      <c r="AF907" s="843"/>
      <c r="AG907" s="844"/>
      <c r="AH907" s="844"/>
      <c r="AI907" s="843"/>
      <c r="AJ907" s="834"/>
      <c r="AK907" s="832"/>
      <c r="AL907" s="832"/>
      <c r="AM907" s="832"/>
      <c r="AN907" s="832"/>
      <c r="AO907" s="832"/>
      <c r="AP907" s="832"/>
      <c r="AQ907" s="832"/>
      <c r="AR907" s="832"/>
      <c r="AS907" s="832"/>
      <c r="AT907" s="832"/>
      <c r="AU907" s="832"/>
      <c r="AV907" s="832"/>
      <c r="AW907" s="832"/>
      <c r="AX907" s="832"/>
      <c r="AY907" s="832"/>
      <c r="AZ907" s="832"/>
      <c r="BA907" s="832"/>
      <c r="BB907" s="832"/>
      <c r="BC907" s="832"/>
      <c r="BD907" s="832"/>
      <c r="BE907" s="832"/>
      <c r="BF907" s="832"/>
      <c r="BG907" s="832"/>
    </row>
    <row r="908" ht="15.75" customHeight="1">
      <c r="A908" s="832"/>
      <c r="B908" s="833"/>
      <c r="C908" s="833"/>
      <c r="D908" s="834"/>
      <c r="E908" s="835"/>
      <c r="F908" s="836"/>
      <c r="G908" s="837"/>
      <c r="H908" s="838"/>
      <c r="I908" s="836"/>
      <c r="J908" s="839"/>
      <c r="K908" s="840"/>
      <c r="L908" s="841"/>
      <c r="M908" s="841"/>
      <c r="N908" s="842"/>
      <c r="O908" s="832"/>
      <c r="P908" s="843"/>
      <c r="Q908" s="832"/>
      <c r="R908" s="843"/>
      <c r="S908" s="843"/>
      <c r="T908" s="843"/>
      <c r="U908" s="832"/>
      <c r="V908" s="843"/>
      <c r="W908" s="832"/>
      <c r="X908" s="832"/>
      <c r="Y908" s="832"/>
      <c r="Z908" s="832"/>
      <c r="AA908" s="832"/>
      <c r="AB908" s="832"/>
      <c r="AC908" s="832"/>
      <c r="AD908" s="844"/>
      <c r="AE908" s="843"/>
      <c r="AF908" s="843"/>
      <c r="AG908" s="844"/>
      <c r="AH908" s="844"/>
      <c r="AI908" s="843"/>
      <c r="AJ908" s="834"/>
      <c r="AK908" s="832"/>
      <c r="AL908" s="832"/>
      <c r="AM908" s="832"/>
      <c r="AN908" s="832"/>
      <c r="AO908" s="832"/>
      <c r="AP908" s="832"/>
      <c r="AQ908" s="832"/>
      <c r="AR908" s="832"/>
      <c r="AS908" s="832"/>
      <c r="AT908" s="832"/>
      <c r="AU908" s="832"/>
      <c r="AV908" s="832"/>
      <c r="AW908" s="832"/>
      <c r="AX908" s="832"/>
      <c r="AY908" s="832"/>
      <c r="AZ908" s="832"/>
      <c r="BA908" s="832"/>
      <c r="BB908" s="832"/>
      <c r="BC908" s="832"/>
      <c r="BD908" s="832"/>
      <c r="BE908" s="832"/>
      <c r="BF908" s="832"/>
      <c r="BG908" s="832"/>
    </row>
    <row r="909" ht="15.75" customHeight="1">
      <c r="A909" s="832"/>
      <c r="B909" s="833"/>
      <c r="C909" s="833"/>
      <c r="D909" s="834"/>
      <c r="E909" s="835"/>
      <c r="F909" s="836"/>
      <c r="G909" s="837"/>
      <c r="H909" s="838"/>
      <c r="I909" s="836"/>
      <c r="J909" s="839"/>
      <c r="K909" s="840"/>
      <c r="L909" s="841"/>
      <c r="M909" s="841"/>
      <c r="N909" s="842"/>
      <c r="O909" s="832"/>
      <c r="P909" s="843"/>
      <c r="Q909" s="832"/>
      <c r="R909" s="843"/>
      <c r="S909" s="843"/>
      <c r="T909" s="843"/>
      <c r="U909" s="832"/>
      <c r="V909" s="843"/>
      <c r="W909" s="832"/>
      <c r="X909" s="832"/>
      <c r="Y909" s="832"/>
      <c r="Z909" s="832"/>
      <c r="AA909" s="832"/>
      <c r="AB909" s="832"/>
      <c r="AC909" s="832"/>
      <c r="AD909" s="844"/>
      <c r="AE909" s="843"/>
      <c r="AF909" s="843"/>
      <c r="AG909" s="844"/>
      <c r="AH909" s="844"/>
      <c r="AI909" s="843"/>
      <c r="AJ909" s="834"/>
      <c r="AK909" s="832"/>
      <c r="AL909" s="832"/>
      <c r="AM909" s="832"/>
      <c r="AN909" s="832"/>
      <c r="AO909" s="832"/>
      <c r="AP909" s="832"/>
      <c r="AQ909" s="832"/>
      <c r="AR909" s="832"/>
      <c r="AS909" s="832"/>
      <c r="AT909" s="832"/>
      <c r="AU909" s="832"/>
      <c r="AV909" s="832"/>
      <c r="AW909" s="832"/>
      <c r="AX909" s="832"/>
      <c r="AY909" s="832"/>
      <c r="AZ909" s="832"/>
      <c r="BA909" s="832"/>
      <c r="BB909" s="832"/>
      <c r="BC909" s="832"/>
      <c r="BD909" s="832"/>
      <c r="BE909" s="832"/>
      <c r="BF909" s="832"/>
      <c r="BG909" s="832"/>
    </row>
    <row r="910" ht="15.75" customHeight="1">
      <c r="A910" s="832"/>
      <c r="B910" s="833"/>
      <c r="C910" s="833"/>
      <c r="D910" s="834"/>
      <c r="E910" s="835"/>
      <c r="F910" s="836"/>
      <c r="G910" s="837"/>
      <c r="H910" s="838"/>
      <c r="I910" s="836"/>
      <c r="J910" s="839"/>
      <c r="K910" s="840"/>
      <c r="L910" s="841"/>
      <c r="M910" s="841"/>
      <c r="N910" s="842"/>
      <c r="O910" s="832"/>
      <c r="P910" s="843"/>
      <c r="Q910" s="832"/>
      <c r="R910" s="843"/>
      <c r="S910" s="843"/>
      <c r="T910" s="843"/>
      <c r="U910" s="832"/>
      <c r="V910" s="843"/>
      <c r="W910" s="832"/>
      <c r="X910" s="832"/>
      <c r="Y910" s="832"/>
      <c r="Z910" s="832"/>
      <c r="AA910" s="832"/>
      <c r="AB910" s="832"/>
      <c r="AC910" s="832"/>
      <c r="AD910" s="844"/>
      <c r="AE910" s="843"/>
      <c r="AF910" s="843"/>
      <c r="AG910" s="844"/>
      <c r="AH910" s="844"/>
      <c r="AI910" s="843"/>
      <c r="AJ910" s="834"/>
      <c r="AK910" s="832"/>
      <c r="AL910" s="832"/>
      <c r="AM910" s="832"/>
      <c r="AN910" s="832"/>
      <c r="AO910" s="832"/>
      <c r="AP910" s="832"/>
      <c r="AQ910" s="832"/>
      <c r="AR910" s="832"/>
      <c r="AS910" s="832"/>
      <c r="AT910" s="832"/>
      <c r="AU910" s="832"/>
      <c r="AV910" s="832"/>
      <c r="AW910" s="832"/>
      <c r="AX910" s="832"/>
      <c r="AY910" s="832"/>
      <c r="AZ910" s="832"/>
      <c r="BA910" s="832"/>
      <c r="BB910" s="832"/>
      <c r="BC910" s="832"/>
      <c r="BD910" s="832"/>
      <c r="BE910" s="832"/>
      <c r="BF910" s="832"/>
      <c r="BG910" s="832"/>
    </row>
    <row r="911" ht="15.75" customHeight="1">
      <c r="A911" s="832"/>
      <c r="B911" s="833"/>
      <c r="C911" s="833"/>
      <c r="D911" s="834"/>
      <c r="E911" s="835"/>
      <c r="F911" s="836"/>
      <c r="G911" s="837"/>
      <c r="H911" s="838"/>
      <c r="I911" s="836"/>
      <c r="J911" s="839"/>
      <c r="K911" s="840"/>
      <c r="L911" s="841"/>
      <c r="M911" s="841"/>
      <c r="N911" s="842"/>
      <c r="O911" s="832"/>
      <c r="P911" s="843"/>
      <c r="Q911" s="832"/>
      <c r="R911" s="843"/>
      <c r="S911" s="843"/>
      <c r="T911" s="843"/>
      <c r="U911" s="832"/>
      <c r="V911" s="843"/>
      <c r="W911" s="832"/>
      <c r="X911" s="832"/>
      <c r="Y911" s="832"/>
      <c r="Z911" s="832"/>
      <c r="AA911" s="832"/>
      <c r="AB911" s="832"/>
      <c r="AC911" s="832"/>
      <c r="AD911" s="844"/>
      <c r="AE911" s="843"/>
      <c r="AF911" s="843"/>
      <c r="AG911" s="844"/>
      <c r="AH911" s="844"/>
      <c r="AI911" s="843"/>
      <c r="AJ911" s="834"/>
      <c r="AK911" s="832"/>
      <c r="AL911" s="832"/>
      <c r="AM911" s="832"/>
      <c r="AN911" s="832"/>
      <c r="AO911" s="832"/>
      <c r="AP911" s="832"/>
      <c r="AQ911" s="832"/>
      <c r="AR911" s="832"/>
      <c r="AS911" s="832"/>
      <c r="AT911" s="832"/>
      <c r="AU911" s="832"/>
      <c r="AV911" s="832"/>
      <c r="AW911" s="832"/>
      <c r="AX911" s="832"/>
      <c r="AY911" s="832"/>
      <c r="AZ911" s="832"/>
      <c r="BA911" s="832"/>
      <c r="BB911" s="832"/>
      <c r="BC911" s="832"/>
      <c r="BD911" s="832"/>
      <c r="BE911" s="832"/>
      <c r="BF911" s="832"/>
      <c r="BG911" s="832"/>
    </row>
    <row r="912" ht="15.75" customHeight="1">
      <c r="A912" s="832"/>
      <c r="B912" s="833"/>
      <c r="C912" s="833"/>
      <c r="D912" s="834"/>
      <c r="E912" s="835"/>
      <c r="F912" s="836"/>
      <c r="G912" s="837"/>
      <c r="H912" s="838"/>
      <c r="I912" s="836"/>
      <c r="J912" s="839"/>
      <c r="K912" s="840"/>
      <c r="L912" s="841"/>
      <c r="M912" s="841"/>
      <c r="N912" s="842"/>
      <c r="O912" s="832"/>
      <c r="P912" s="843"/>
      <c r="Q912" s="832"/>
      <c r="R912" s="843"/>
      <c r="S912" s="843"/>
      <c r="T912" s="843"/>
      <c r="U912" s="832"/>
      <c r="V912" s="843"/>
      <c r="W912" s="832"/>
      <c r="X912" s="832"/>
      <c r="Y912" s="832"/>
      <c r="Z912" s="832"/>
      <c r="AA912" s="832"/>
      <c r="AB912" s="832"/>
      <c r="AC912" s="832"/>
      <c r="AD912" s="844"/>
      <c r="AE912" s="843"/>
      <c r="AF912" s="843"/>
      <c r="AG912" s="844"/>
      <c r="AH912" s="844"/>
      <c r="AI912" s="843"/>
      <c r="AJ912" s="834"/>
      <c r="AK912" s="832"/>
      <c r="AL912" s="832"/>
      <c r="AM912" s="832"/>
      <c r="AN912" s="832"/>
      <c r="AO912" s="832"/>
      <c r="AP912" s="832"/>
      <c r="AQ912" s="832"/>
      <c r="AR912" s="832"/>
      <c r="AS912" s="832"/>
      <c r="AT912" s="832"/>
      <c r="AU912" s="832"/>
      <c r="AV912" s="832"/>
      <c r="AW912" s="832"/>
      <c r="AX912" s="832"/>
      <c r="AY912" s="832"/>
      <c r="AZ912" s="832"/>
      <c r="BA912" s="832"/>
      <c r="BB912" s="832"/>
      <c r="BC912" s="832"/>
      <c r="BD912" s="832"/>
      <c r="BE912" s="832"/>
      <c r="BF912" s="832"/>
      <c r="BG912" s="832"/>
    </row>
    <row r="913" ht="15.75" customHeight="1">
      <c r="A913" s="832"/>
      <c r="B913" s="833"/>
      <c r="C913" s="833"/>
      <c r="D913" s="834"/>
      <c r="E913" s="835"/>
      <c r="F913" s="836"/>
      <c r="G913" s="837"/>
      <c r="H913" s="838"/>
      <c r="I913" s="836"/>
      <c r="J913" s="839"/>
      <c r="K913" s="840"/>
      <c r="L913" s="841"/>
      <c r="M913" s="841"/>
      <c r="N913" s="842"/>
      <c r="O913" s="832"/>
      <c r="P913" s="843"/>
      <c r="Q913" s="832"/>
      <c r="R913" s="843"/>
      <c r="S913" s="843"/>
      <c r="T913" s="843"/>
      <c r="U913" s="832"/>
      <c r="V913" s="843"/>
      <c r="W913" s="832"/>
      <c r="X913" s="832"/>
      <c r="Y913" s="832"/>
      <c r="Z913" s="832"/>
      <c r="AA913" s="832"/>
      <c r="AB913" s="832"/>
      <c r="AC913" s="832"/>
      <c r="AD913" s="844"/>
      <c r="AE913" s="843"/>
      <c r="AF913" s="843"/>
      <c r="AG913" s="844"/>
      <c r="AH913" s="844"/>
      <c r="AI913" s="843"/>
      <c r="AJ913" s="834"/>
      <c r="AK913" s="832"/>
      <c r="AL913" s="832"/>
      <c r="AM913" s="832"/>
      <c r="AN913" s="832"/>
      <c r="AO913" s="832"/>
      <c r="AP913" s="832"/>
      <c r="AQ913" s="832"/>
      <c r="AR913" s="832"/>
      <c r="AS913" s="832"/>
      <c r="AT913" s="832"/>
      <c r="AU913" s="832"/>
      <c r="AV913" s="832"/>
      <c r="AW913" s="832"/>
      <c r="AX913" s="832"/>
      <c r="AY913" s="832"/>
      <c r="AZ913" s="832"/>
      <c r="BA913" s="832"/>
      <c r="BB913" s="832"/>
      <c r="BC913" s="832"/>
      <c r="BD913" s="832"/>
      <c r="BE913" s="832"/>
      <c r="BF913" s="832"/>
      <c r="BG913" s="832"/>
    </row>
    <row r="914" ht="15.75" customHeight="1">
      <c r="A914" s="832"/>
      <c r="B914" s="833"/>
      <c r="C914" s="833"/>
      <c r="D914" s="834"/>
      <c r="E914" s="835"/>
      <c r="F914" s="836"/>
      <c r="G914" s="837"/>
      <c r="H914" s="838"/>
      <c r="I914" s="836"/>
      <c r="J914" s="839"/>
      <c r="K914" s="840"/>
      <c r="L914" s="841"/>
      <c r="M914" s="841"/>
      <c r="N914" s="842"/>
      <c r="O914" s="832"/>
      <c r="P914" s="843"/>
      <c r="Q914" s="832"/>
      <c r="R914" s="843"/>
      <c r="S914" s="843"/>
      <c r="T914" s="843"/>
      <c r="U914" s="832"/>
      <c r="V914" s="843"/>
      <c r="W914" s="832"/>
      <c r="X914" s="832"/>
      <c r="Y914" s="832"/>
      <c r="Z914" s="832"/>
      <c r="AA914" s="832"/>
      <c r="AB914" s="832"/>
      <c r="AC914" s="832"/>
      <c r="AD914" s="844"/>
      <c r="AE914" s="843"/>
      <c r="AF914" s="843"/>
      <c r="AG914" s="844"/>
      <c r="AH914" s="844"/>
      <c r="AI914" s="843"/>
      <c r="AJ914" s="834"/>
      <c r="AK914" s="832"/>
      <c r="AL914" s="832"/>
      <c r="AM914" s="832"/>
      <c r="AN914" s="832"/>
      <c r="AO914" s="832"/>
      <c r="AP914" s="832"/>
      <c r="AQ914" s="832"/>
      <c r="AR914" s="832"/>
      <c r="AS914" s="832"/>
      <c r="AT914" s="832"/>
      <c r="AU914" s="832"/>
      <c r="AV914" s="832"/>
      <c r="AW914" s="832"/>
      <c r="AX914" s="832"/>
      <c r="AY914" s="832"/>
      <c r="AZ914" s="832"/>
      <c r="BA914" s="832"/>
      <c r="BB914" s="832"/>
      <c r="BC914" s="832"/>
      <c r="BD914" s="832"/>
      <c r="BE914" s="832"/>
      <c r="BF914" s="832"/>
      <c r="BG914" s="832"/>
    </row>
    <row r="915" ht="15.75" customHeight="1">
      <c r="A915" s="832"/>
      <c r="B915" s="833"/>
      <c r="C915" s="833"/>
      <c r="D915" s="834"/>
      <c r="E915" s="835"/>
      <c r="F915" s="836"/>
      <c r="G915" s="837"/>
      <c r="H915" s="838"/>
      <c r="I915" s="836"/>
      <c r="J915" s="839"/>
      <c r="K915" s="840"/>
      <c r="L915" s="841"/>
      <c r="M915" s="841"/>
      <c r="N915" s="842"/>
      <c r="O915" s="832"/>
      <c r="P915" s="843"/>
      <c r="Q915" s="832"/>
      <c r="R915" s="843"/>
      <c r="S915" s="843"/>
      <c r="T915" s="843"/>
      <c r="U915" s="832"/>
      <c r="V915" s="843"/>
      <c r="W915" s="832"/>
      <c r="X915" s="832"/>
      <c r="Y915" s="832"/>
      <c r="Z915" s="832"/>
      <c r="AA915" s="832"/>
      <c r="AB915" s="832"/>
      <c r="AC915" s="832"/>
      <c r="AD915" s="844"/>
      <c r="AE915" s="843"/>
      <c r="AF915" s="843"/>
      <c r="AG915" s="844"/>
      <c r="AH915" s="844"/>
      <c r="AI915" s="843"/>
      <c r="AJ915" s="834"/>
      <c r="AK915" s="832"/>
      <c r="AL915" s="832"/>
      <c r="AM915" s="832"/>
      <c r="AN915" s="832"/>
      <c r="AO915" s="832"/>
      <c r="AP915" s="832"/>
      <c r="AQ915" s="832"/>
      <c r="AR915" s="832"/>
      <c r="AS915" s="832"/>
      <c r="AT915" s="832"/>
      <c r="AU915" s="832"/>
      <c r="AV915" s="832"/>
      <c r="AW915" s="832"/>
      <c r="AX915" s="832"/>
      <c r="AY915" s="832"/>
      <c r="AZ915" s="832"/>
      <c r="BA915" s="832"/>
      <c r="BB915" s="832"/>
      <c r="BC915" s="832"/>
      <c r="BD915" s="832"/>
      <c r="BE915" s="832"/>
      <c r="BF915" s="832"/>
      <c r="BG915" s="832"/>
    </row>
    <row r="916" ht="15.75" customHeight="1">
      <c r="A916" s="832"/>
      <c r="B916" s="833"/>
      <c r="C916" s="833"/>
      <c r="D916" s="834"/>
      <c r="E916" s="835"/>
      <c r="F916" s="836"/>
      <c r="G916" s="837"/>
      <c r="H916" s="838"/>
      <c r="I916" s="836"/>
      <c r="J916" s="839"/>
      <c r="K916" s="840"/>
      <c r="L916" s="841"/>
      <c r="M916" s="841"/>
      <c r="N916" s="842"/>
      <c r="O916" s="832"/>
      <c r="P916" s="843"/>
      <c r="Q916" s="832"/>
      <c r="R916" s="843"/>
      <c r="S916" s="843"/>
      <c r="T916" s="843"/>
      <c r="U916" s="832"/>
      <c r="V916" s="843"/>
      <c r="W916" s="832"/>
      <c r="X916" s="832"/>
      <c r="Y916" s="832"/>
      <c r="Z916" s="832"/>
      <c r="AA916" s="832"/>
      <c r="AB916" s="832"/>
      <c r="AC916" s="832"/>
      <c r="AD916" s="844"/>
      <c r="AE916" s="843"/>
      <c r="AF916" s="843"/>
      <c r="AG916" s="844"/>
      <c r="AH916" s="844"/>
      <c r="AI916" s="843"/>
      <c r="AJ916" s="834"/>
      <c r="AK916" s="832"/>
      <c r="AL916" s="832"/>
      <c r="AM916" s="832"/>
      <c r="AN916" s="832"/>
      <c r="AO916" s="832"/>
      <c r="AP916" s="832"/>
      <c r="AQ916" s="832"/>
      <c r="AR916" s="832"/>
      <c r="AS916" s="832"/>
      <c r="AT916" s="832"/>
      <c r="AU916" s="832"/>
      <c r="AV916" s="832"/>
      <c r="AW916" s="832"/>
      <c r="AX916" s="832"/>
      <c r="AY916" s="832"/>
      <c r="AZ916" s="832"/>
      <c r="BA916" s="832"/>
      <c r="BB916" s="832"/>
      <c r="BC916" s="832"/>
      <c r="BD916" s="832"/>
      <c r="BE916" s="832"/>
      <c r="BF916" s="832"/>
      <c r="BG916" s="832"/>
    </row>
    <row r="917" ht="15.75" customHeight="1">
      <c r="A917" s="832"/>
      <c r="B917" s="833"/>
      <c r="C917" s="833"/>
      <c r="D917" s="834"/>
      <c r="E917" s="835"/>
      <c r="F917" s="836"/>
      <c r="G917" s="837"/>
      <c r="H917" s="838"/>
      <c r="I917" s="836"/>
      <c r="J917" s="839"/>
      <c r="K917" s="840"/>
      <c r="L917" s="841"/>
      <c r="M917" s="841"/>
      <c r="N917" s="842"/>
      <c r="O917" s="832"/>
      <c r="P917" s="843"/>
      <c r="Q917" s="832"/>
      <c r="R917" s="843"/>
      <c r="S917" s="843"/>
      <c r="T917" s="843"/>
      <c r="U917" s="832"/>
      <c r="V917" s="843"/>
      <c r="W917" s="832"/>
      <c r="X917" s="832"/>
      <c r="Y917" s="832"/>
      <c r="Z917" s="832"/>
      <c r="AA917" s="832"/>
      <c r="AB917" s="832"/>
      <c r="AC917" s="832"/>
      <c r="AD917" s="844"/>
      <c r="AE917" s="843"/>
      <c r="AF917" s="843"/>
      <c r="AG917" s="844"/>
      <c r="AH917" s="844"/>
      <c r="AI917" s="843"/>
      <c r="AJ917" s="834"/>
      <c r="AK917" s="832"/>
      <c r="AL917" s="832"/>
      <c r="AM917" s="832"/>
      <c r="AN917" s="832"/>
      <c r="AO917" s="832"/>
      <c r="AP917" s="832"/>
      <c r="AQ917" s="832"/>
      <c r="AR917" s="832"/>
      <c r="AS917" s="832"/>
      <c r="AT917" s="832"/>
      <c r="AU917" s="832"/>
      <c r="AV917" s="832"/>
      <c r="AW917" s="832"/>
      <c r="AX917" s="832"/>
      <c r="AY917" s="832"/>
      <c r="AZ917" s="832"/>
      <c r="BA917" s="832"/>
      <c r="BB917" s="832"/>
      <c r="BC917" s="832"/>
      <c r="BD917" s="832"/>
      <c r="BE917" s="832"/>
      <c r="BF917" s="832"/>
      <c r="BG917" s="832"/>
    </row>
    <row r="918" ht="15.75" customHeight="1">
      <c r="A918" s="832"/>
      <c r="B918" s="833"/>
      <c r="C918" s="833"/>
      <c r="D918" s="834"/>
      <c r="E918" s="835"/>
      <c r="F918" s="836"/>
      <c r="G918" s="837"/>
      <c r="H918" s="838"/>
      <c r="I918" s="836"/>
      <c r="J918" s="839"/>
      <c r="K918" s="840"/>
      <c r="L918" s="841"/>
      <c r="M918" s="841"/>
      <c r="N918" s="842"/>
      <c r="O918" s="832"/>
      <c r="P918" s="843"/>
      <c r="Q918" s="832"/>
      <c r="R918" s="843"/>
      <c r="S918" s="843"/>
      <c r="T918" s="843"/>
      <c r="U918" s="832"/>
      <c r="V918" s="843"/>
      <c r="W918" s="832"/>
      <c r="X918" s="832"/>
      <c r="Y918" s="832"/>
      <c r="Z918" s="832"/>
      <c r="AA918" s="832"/>
      <c r="AB918" s="832"/>
      <c r="AC918" s="832"/>
      <c r="AD918" s="844"/>
      <c r="AE918" s="843"/>
      <c r="AF918" s="843"/>
      <c r="AG918" s="844"/>
      <c r="AH918" s="844"/>
      <c r="AI918" s="843"/>
      <c r="AJ918" s="834"/>
      <c r="AK918" s="832"/>
      <c r="AL918" s="832"/>
      <c r="AM918" s="832"/>
      <c r="AN918" s="832"/>
      <c r="AO918" s="832"/>
      <c r="AP918" s="832"/>
      <c r="AQ918" s="832"/>
      <c r="AR918" s="832"/>
      <c r="AS918" s="832"/>
      <c r="AT918" s="832"/>
      <c r="AU918" s="832"/>
      <c r="AV918" s="832"/>
      <c r="AW918" s="832"/>
      <c r="AX918" s="832"/>
      <c r="AY918" s="832"/>
      <c r="AZ918" s="832"/>
      <c r="BA918" s="832"/>
      <c r="BB918" s="832"/>
      <c r="BC918" s="832"/>
      <c r="BD918" s="832"/>
      <c r="BE918" s="832"/>
      <c r="BF918" s="832"/>
      <c r="BG918" s="832"/>
    </row>
    <row r="919" ht="15.75" customHeight="1">
      <c r="A919" s="832"/>
      <c r="B919" s="833"/>
      <c r="C919" s="833"/>
      <c r="D919" s="834"/>
      <c r="E919" s="835"/>
      <c r="F919" s="836"/>
      <c r="G919" s="837"/>
      <c r="H919" s="838"/>
      <c r="I919" s="836"/>
      <c r="J919" s="839"/>
      <c r="K919" s="840"/>
      <c r="L919" s="841"/>
      <c r="M919" s="841"/>
      <c r="N919" s="842"/>
      <c r="O919" s="832"/>
      <c r="P919" s="843"/>
      <c r="Q919" s="832"/>
      <c r="R919" s="843"/>
      <c r="S919" s="843"/>
      <c r="T919" s="843"/>
      <c r="U919" s="832"/>
      <c r="V919" s="843"/>
      <c r="W919" s="832"/>
      <c r="X919" s="832"/>
      <c r="Y919" s="832"/>
      <c r="Z919" s="832"/>
      <c r="AA919" s="832"/>
      <c r="AB919" s="832"/>
      <c r="AC919" s="832"/>
      <c r="AD919" s="844"/>
      <c r="AE919" s="843"/>
      <c r="AF919" s="843"/>
      <c r="AG919" s="844"/>
      <c r="AH919" s="844"/>
      <c r="AI919" s="843"/>
      <c r="AJ919" s="834"/>
      <c r="AK919" s="832"/>
      <c r="AL919" s="832"/>
      <c r="AM919" s="832"/>
      <c r="AN919" s="832"/>
      <c r="AO919" s="832"/>
      <c r="AP919" s="832"/>
      <c r="AQ919" s="832"/>
      <c r="AR919" s="832"/>
      <c r="AS919" s="832"/>
      <c r="AT919" s="832"/>
      <c r="AU919" s="832"/>
      <c r="AV919" s="832"/>
      <c r="AW919" s="832"/>
      <c r="AX919" s="832"/>
      <c r="AY919" s="832"/>
      <c r="AZ919" s="832"/>
      <c r="BA919" s="832"/>
      <c r="BB919" s="832"/>
      <c r="BC919" s="832"/>
      <c r="BD919" s="832"/>
      <c r="BE919" s="832"/>
      <c r="BF919" s="832"/>
      <c r="BG919" s="832"/>
    </row>
    <row r="920" ht="15.75" customHeight="1">
      <c r="A920" s="832"/>
      <c r="B920" s="833"/>
      <c r="C920" s="833"/>
      <c r="D920" s="834"/>
      <c r="E920" s="835"/>
      <c r="F920" s="836"/>
      <c r="G920" s="837"/>
      <c r="H920" s="838"/>
      <c r="I920" s="836"/>
      <c r="J920" s="839"/>
      <c r="K920" s="840"/>
      <c r="L920" s="841"/>
      <c r="M920" s="841"/>
      <c r="N920" s="842"/>
      <c r="O920" s="832"/>
      <c r="P920" s="843"/>
      <c r="Q920" s="832"/>
      <c r="R920" s="843"/>
      <c r="S920" s="843"/>
      <c r="T920" s="843"/>
      <c r="U920" s="832"/>
      <c r="V920" s="843"/>
      <c r="W920" s="832"/>
      <c r="X920" s="832"/>
      <c r="Y920" s="832"/>
      <c r="Z920" s="832"/>
      <c r="AA920" s="832"/>
      <c r="AB920" s="832"/>
      <c r="AC920" s="832"/>
      <c r="AD920" s="844"/>
      <c r="AE920" s="843"/>
      <c r="AF920" s="843"/>
      <c r="AG920" s="844"/>
      <c r="AH920" s="844"/>
      <c r="AI920" s="843"/>
      <c r="AJ920" s="834"/>
      <c r="AK920" s="832"/>
      <c r="AL920" s="832"/>
      <c r="AM920" s="832"/>
      <c r="AN920" s="832"/>
      <c r="AO920" s="832"/>
      <c r="AP920" s="832"/>
      <c r="AQ920" s="832"/>
      <c r="AR920" s="832"/>
      <c r="AS920" s="832"/>
      <c r="AT920" s="832"/>
      <c r="AU920" s="832"/>
      <c r="AV920" s="832"/>
      <c r="AW920" s="832"/>
      <c r="AX920" s="832"/>
      <c r="AY920" s="832"/>
      <c r="AZ920" s="832"/>
      <c r="BA920" s="832"/>
      <c r="BB920" s="832"/>
      <c r="BC920" s="832"/>
      <c r="BD920" s="832"/>
      <c r="BE920" s="832"/>
      <c r="BF920" s="832"/>
      <c r="BG920" s="832"/>
    </row>
    <row r="921" ht="15.75" customHeight="1">
      <c r="A921" s="832"/>
      <c r="B921" s="833"/>
      <c r="C921" s="833"/>
      <c r="D921" s="834"/>
      <c r="E921" s="835"/>
      <c r="F921" s="836"/>
      <c r="G921" s="837"/>
      <c r="H921" s="838"/>
      <c r="I921" s="836"/>
      <c r="J921" s="839"/>
      <c r="K921" s="840"/>
      <c r="L921" s="841"/>
      <c r="M921" s="841"/>
      <c r="N921" s="842"/>
      <c r="O921" s="832"/>
      <c r="P921" s="843"/>
      <c r="Q921" s="832"/>
      <c r="R921" s="843"/>
      <c r="S921" s="843"/>
      <c r="T921" s="843"/>
      <c r="U921" s="832"/>
      <c r="V921" s="843"/>
      <c r="W921" s="832"/>
      <c r="X921" s="832"/>
      <c r="Y921" s="832"/>
      <c r="Z921" s="832"/>
      <c r="AA921" s="832"/>
      <c r="AB921" s="832"/>
      <c r="AC921" s="832"/>
      <c r="AD921" s="844"/>
      <c r="AE921" s="843"/>
      <c r="AF921" s="843"/>
      <c r="AG921" s="844"/>
      <c r="AH921" s="844"/>
      <c r="AI921" s="843"/>
      <c r="AJ921" s="834"/>
      <c r="AK921" s="832"/>
      <c r="AL921" s="832"/>
      <c r="AM921" s="832"/>
      <c r="AN921" s="832"/>
      <c r="AO921" s="832"/>
      <c r="AP921" s="832"/>
      <c r="AQ921" s="832"/>
      <c r="AR921" s="832"/>
      <c r="AS921" s="832"/>
      <c r="AT921" s="832"/>
      <c r="AU921" s="832"/>
      <c r="AV921" s="832"/>
      <c r="AW921" s="832"/>
      <c r="AX921" s="832"/>
      <c r="AY921" s="832"/>
      <c r="AZ921" s="832"/>
      <c r="BA921" s="832"/>
      <c r="BB921" s="832"/>
      <c r="BC921" s="832"/>
      <c r="BD921" s="832"/>
      <c r="BE921" s="832"/>
      <c r="BF921" s="832"/>
      <c r="BG921" s="832"/>
    </row>
    <row r="922" ht="15.75" customHeight="1">
      <c r="A922" s="832"/>
      <c r="B922" s="833"/>
      <c r="C922" s="833"/>
      <c r="D922" s="834"/>
      <c r="E922" s="835"/>
      <c r="F922" s="836"/>
      <c r="G922" s="837"/>
      <c r="H922" s="838"/>
      <c r="I922" s="836"/>
      <c r="J922" s="839"/>
      <c r="K922" s="840"/>
      <c r="L922" s="841"/>
      <c r="M922" s="841"/>
      <c r="N922" s="842"/>
      <c r="O922" s="832"/>
      <c r="P922" s="843"/>
      <c r="Q922" s="832"/>
      <c r="R922" s="843"/>
      <c r="S922" s="843"/>
      <c r="T922" s="843"/>
      <c r="U922" s="832"/>
      <c r="V922" s="843"/>
      <c r="W922" s="832"/>
      <c r="X922" s="832"/>
      <c r="Y922" s="832"/>
      <c r="Z922" s="832"/>
      <c r="AA922" s="832"/>
      <c r="AB922" s="832"/>
      <c r="AC922" s="832"/>
      <c r="AD922" s="844"/>
      <c r="AE922" s="843"/>
      <c r="AF922" s="843"/>
      <c r="AG922" s="844"/>
      <c r="AH922" s="844"/>
      <c r="AI922" s="843"/>
      <c r="AJ922" s="834"/>
      <c r="AK922" s="832"/>
      <c r="AL922" s="832"/>
      <c r="AM922" s="832"/>
      <c r="AN922" s="832"/>
      <c r="AO922" s="832"/>
      <c r="AP922" s="832"/>
      <c r="AQ922" s="832"/>
      <c r="AR922" s="832"/>
      <c r="AS922" s="832"/>
      <c r="AT922" s="832"/>
      <c r="AU922" s="832"/>
      <c r="AV922" s="832"/>
      <c r="AW922" s="832"/>
      <c r="AX922" s="832"/>
      <c r="AY922" s="832"/>
      <c r="AZ922" s="832"/>
      <c r="BA922" s="832"/>
      <c r="BB922" s="832"/>
      <c r="BC922" s="832"/>
      <c r="BD922" s="832"/>
      <c r="BE922" s="832"/>
      <c r="BF922" s="832"/>
      <c r="BG922" s="832"/>
    </row>
    <row r="923" ht="15.75" customHeight="1">
      <c r="A923" s="832"/>
      <c r="B923" s="833"/>
      <c r="C923" s="833"/>
      <c r="D923" s="834"/>
      <c r="E923" s="835"/>
      <c r="F923" s="836"/>
      <c r="G923" s="837"/>
      <c r="H923" s="838"/>
      <c r="I923" s="836"/>
      <c r="J923" s="839"/>
      <c r="K923" s="840"/>
      <c r="L923" s="841"/>
      <c r="M923" s="841"/>
      <c r="N923" s="842"/>
      <c r="O923" s="832"/>
      <c r="P923" s="843"/>
      <c r="Q923" s="832"/>
      <c r="R923" s="843"/>
      <c r="S923" s="843"/>
      <c r="T923" s="843"/>
      <c r="U923" s="832"/>
      <c r="V923" s="843"/>
      <c r="W923" s="832"/>
      <c r="X923" s="832"/>
      <c r="Y923" s="832"/>
      <c r="Z923" s="832"/>
      <c r="AA923" s="832"/>
      <c r="AB923" s="832"/>
      <c r="AC923" s="832"/>
      <c r="AD923" s="844"/>
      <c r="AE923" s="843"/>
      <c r="AF923" s="843"/>
      <c r="AG923" s="844"/>
      <c r="AH923" s="844"/>
      <c r="AI923" s="843"/>
      <c r="AJ923" s="834"/>
      <c r="AK923" s="832"/>
      <c r="AL923" s="832"/>
      <c r="AM923" s="832"/>
      <c r="AN923" s="832"/>
      <c r="AO923" s="832"/>
      <c r="AP923" s="832"/>
      <c r="AQ923" s="832"/>
      <c r="AR923" s="832"/>
      <c r="AS923" s="832"/>
      <c r="AT923" s="832"/>
      <c r="AU923" s="832"/>
      <c r="AV923" s="832"/>
      <c r="AW923" s="832"/>
      <c r="AX923" s="832"/>
      <c r="AY923" s="832"/>
      <c r="AZ923" s="832"/>
      <c r="BA923" s="832"/>
      <c r="BB923" s="832"/>
      <c r="BC923" s="832"/>
      <c r="BD923" s="832"/>
      <c r="BE923" s="832"/>
      <c r="BF923" s="832"/>
      <c r="BG923" s="832"/>
    </row>
    <row r="924" ht="15.75" customHeight="1">
      <c r="A924" s="832"/>
      <c r="B924" s="833"/>
      <c r="C924" s="833"/>
      <c r="D924" s="834"/>
      <c r="E924" s="835"/>
      <c r="F924" s="836"/>
      <c r="G924" s="837"/>
      <c r="H924" s="838"/>
      <c r="I924" s="836"/>
      <c r="J924" s="839"/>
      <c r="K924" s="840"/>
      <c r="L924" s="841"/>
      <c r="M924" s="841"/>
      <c r="N924" s="842"/>
      <c r="O924" s="832"/>
      <c r="P924" s="843"/>
      <c r="Q924" s="832"/>
      <c r="R924" s="843"/>
      <c r="S924" s="843"/>
      <c r="T924" s="843"/>
      <c r="U924" s="832"/>
      <c r="V924" s="843"/>
      <c r="W924" s="832"/>
      <c r="X924" s="832"/>
      <c r="Y924" s="832"/>
      <c r="Z924" s="832"/>
      <c r="AA924" s="832"/>
      <c r="AB924" s="832"/>
      <c r="AC924" s="832"/>
      <c r="AD924" s="844"/>
      <c r="AE924" s="843"/>
      <c r="AF924" s="843"/>
      <c r="AG924" s="844"/>
      <c r="AH924" s="844"/>
      <c r="AI924" s="843"/>
      <c r="AJ924" s="834"/>
      <c r="AK924" s="832"/>
      <c r="AL924" s="832"/>
      <c r="AM924" s="832"/>
      <c r="AN924" s="832"/>
      <c r="AO924" s="832"/>
      <c r="AP924" s="832"/>
      <c r="AQ924" s="832"/>
      <c r="AR924" s="832"/>
      <c r="AS924" s="832"/>
      <c r="AT924" s="832"/>
      <c r="AU924" s="832"/>
      <c r="AV924" s="832"/>
      <c r="AW924" s="832"/>
      <c r="AX924" s="832"/>
      <c r="AY924" s="832"/>
      <c r="AZ924" s="832"/>
      <c r="BA924" s="832"/>
      <c r="BB924" s="832"/>
      <c r="BC924" s="832"/>
      <c r="BD924" s="832"/>
      <c r="BE924" s="832"/>
      <c r="BF924" s="832"/>
      <c r="BG924" s="832"/>
    </row>
    <row r="925" ht="15.75" customHeight="1">
      <c r="A925" s="832"/>
      <c r="B925" s="833"/>
      <c r="C925" s="833"/>
      <c r="D925" s="834"/>
      <c r="E925" s="835"/>
      <c r="F925" s="836"/>
      <c r="G925" s="837"/>
      <c r="H925" s="838"/>
      <c r="I925" s="836"/>
      <c r="J925" s="839"/>
      <c r="K925" s="840"/>
      <c r="L925" s="841"/>
      <c r="M925" s="841"/>
      <c r="N925" s="842"/>
      <c r="O925" s="832"/>
      <c r="P925" s="843"/>
      <c r="Q925" s="832"/>
      <c r="R925" s="843"/>
      <c r="S925" s="843"/>
      <c r="T925" s="843"/>
      <c r="U925" s="832"/>
      <c r="V925" s="843"/>
      <c r="W925" s="832"/>
      <c r="X925" s="832"/>
      <c r="Y925" s="832"/>
      <c r="Z925" s="832"/>
      <c r="AA925" s="832"/>
      <c r="AB925" s="832"/>
      <c r="AC925" s="832"/>
      <c r="AD925" s="844"/>
      <c r="AE925" s="843"/>
      <c r="AF925" s="843"/>
      <c r="AG925" s="844"/>
      <c r="AH925" s="844"/>
      <c r="AI925" s="843"/>
      <c r="AJ925" s="834"/>
      <c r="AK925" s="832"/>
      <c r="AL925" s="832"/>
      <c r="AM925" s="832"/>
      <c r="AN925" s="832"/>
      <c r="AO925" s="832"/>
      <c r="AP925" s="832"/>
      <c r="AQ925" s="832"/>
      <c r="AR925" s="832"/>
      <c r="AS925" s="832"/>
      <c r="AT925" s="832"/>
      <c r="AU925" s="832"/>
      <c r="AV925" s="832"/>
      <c r="AW925" s="832"/>
      <c r="AX925" s="832"/>
      <c r="AY925" s="832"/>
      <c r="AZ925" s="832"/>
      <c r="BA925" s="832"/>
      <c r="BB925" s="832"/>
      <c r="BC925" s="832"/>
      <c r="BD925" s="832"/>
      <c r="BE925" s="832"/>
      <c r="BF925" s="832"/>
      <c r="BG925" s="832"/>
    </row>
    <row r="926" ht="15.75" customHeight="1">
      <c r="A926" s="832"/>
      <c r="B926" s="833"/>
      <c r="C926" s="833"/>
      <c r="D926" s="834"/>
      <c r="E926" s="835"/>
      <c r="F926" s="836"/>
      <c r="G926" s="837"/>
      <c r="H926" s="838"/>
      <c r="I926" s="836"/>
      <c r="J926" s="839"/>
      <c r="K926" s="840"/>
      <c r="L926" s="841"/>
      <c r="M926" s="841"/>
      <c r="N926" s="842"/>
      <c r="O926" s="832"/>
      <c r="P926" s="843"/>
      <c r="Q926" s="832"/>
      <c r="R926" s="843"/>
      <c r="S926" s="843"/>
      <c r="T926" s="843"/>
      <c r="U926" s="832"/>
      <c r="V926" s="843"/>
      <c r="W926" s="832"/>
      <c r="X926" s="832"/>
      <c r="Y926" s="832"/>
      <c r="Z926" s="832"/>
      <c r="AA926" s="832"/>
      <c r="AB926" s="832"/>
      <c r="AC926" s="832"/>
      <c r="AD926" s="844"/>
      <c r="AE926" s="843"/>
      <c r="AF926" s="843"/>
      <c r="AG926" s="844"/>
      <c r="AH926" s="844"/>
      <c r="AI926" s="843"/>
      <c r="AJ926" s="834"/>
      <c r="AK926" s="832"/>
      <c r="AL926" s="832"/>
      <c r="AM926" s="832"/>
      <c r="AN926" s="832"/>
      <c r="AO926" s="832"/>
      <c r="AP926" s="832"/>
      <c r="AQ926" s="832"/>
      <c r="AR926" s="832"/>
      <c r="AS926" s="832"/>
      <c r="AT926" s="832"/>
      <c r="AU926" s="832"/>
      <c r="AV926" s="832"/>
      <c r="AW926" s="832"/>
      <c r="AX926" s="832"/>
      <c r="AY926" s="832"/>
      <c r="AZ926" s="832"/>
      <c r="BA926" s="832"/>
      <c r="BB926" s="832"/>
      <c r="BC926" s="832"/>
      <c r="BD926" s="832"/>
      <c r="BE926" s="832"/>
      <c r="BF926" s="832"/>
      <c r="BG926" s="832"/>
    </row>
    <row r="927" ht="15.75" customHeight="1">
      <c r="A927" s="832"/>
      <c r="B927" s="833"/>
      <c r="C927" s="833"/>
      <c r="D927" s="834"/>
      <c r="E927" s="835"/>
      <c r="F927" s="836"/>
      <c r="G927" s="837"/>
      <c r="H927" s="838"/>
      <c r="I927" s="836"/>
      <c r="J927" s="839"/>
      <c r="K927" s="840"/>
      <c r="L927" s="841"/>
      <c r="M927" s="841"/>
      <c r="N927" s="842"/>
      <c r="O927" s="832"/>
      <c r="P927" s="843"/>
      <c r="Q927" s="832"/>
      <c r="R927" s="843"/>
      <c r="S927" s="843"/>
      <c r="T927" s="843"/>
      <c r="U927" s="832"/>
      <c r="V927" s="843"/>
      <c r="W927" s="832"/>
      <c r="X927" s="832"/>
      <c r="Y927" s="832"/>
      <c r="Z927" s="832"/>
      <c r="AA927" s="832"/>
      <c r="AB927" s="832"/>
      <c r="AC927" s="832"/>
      <c r="AD927" s="844"/>
      <c r="AE927" s="843"/>
      <c r="AF927" s="843"/>
      <c r="AG927" s="844"/>
      <c r="AH927" s="844"/>
      <c r="AI927" s="843"/>
      <c r="AJ927" s="834"/>
      <c r="AK927" s="832"/>
      <c r="AL927" s="832"/>
      <c r="AM927" s="832"/>
      <c r="AN927" s="832"/>
      <c r="AO927" s="832"/>
      <c r="AP927" s="832"/>
      <c r="AQ927" s="832"/>
      <c r="AR927" s="832"/>
      <c r="AS927" s="832"/>
      <c r="AT927" s="832"/>
      <c r="AU927" s="832"/>
      <c r="AV927" s="832"/>
      <c r="AW927" s="832"/>
      <c r="AX927" s="832"/>
      <c r="AY927" s="832"/>
      <c r="AZ927" s="832"/>
      <c r="BA927" s="832"/>
      <c r="BB927" s="832"/>
      <c r="BC927" s="832"/>
      <c r="BD927" s="832"/>
      <c r="BE927" s="832"/>
      <c r="BF927" s="832"/>
      <c r="BG927" s="832"/>
    </row>
    <row r="928" ht="15.75" customHeight="1">
      <c r="A928" s="832"/>
      <c r="B928" s="833"/>
      <c r="C928" s="833"/>
      <c r="D928" s="834"/>
      <c r="E928" s="835"/>
      <c r="F928" s="836"/>
      <c r="G928" s="837"/>
      <c r="H928" s="838"/>
      <c r="I928" s="836"/>
      <c r="J928" s="839"/>
      <c r="K928" s="840"/>
      <c r="L928" s="841"/>
      <c r="M928" s="841"/>
      <c r="N928" s="842"/>
      <c r="O928" s="832"/>
      <c r="P928" s="843"/>
      <c r="Q928" s="832"/>
      <c r="R928" s="843"/>
      <c r="S928" s="843"/>
      <c r="T928" s="843"/>
      <c r="U928" s="832"/>
      <c r="V928" s="843"/>
      <c r="W928" s="832"/>
      <c r="X928" s="832"/>
      <c r="Y928" s="832"/>
      <c r="Z928" s="832"/>
      <c r="AA928" s="832"/>
      <c r="AB928" s="832"/>
      <c r="AC928" s="832"/>
      <c r="AD928" s="844"/>
      <c r="AE928" s="843"/>
      <c r="AF928" s="843"/>
      <c r="AG928" s="844"/>
      <c r="AH928" s="844"/>
      <c r="AI928" s="843"/>
      <c r="AJ928" s="834"/>
      <c r="AK928" s="832"/>
      <c r="AL928" s="832"/>
      <c r="AM928" s="832"/>
      <c r="AN928" s="832"/>
      <c r="AO928" s="832"/>
      <c r="AP928" s="832"/>
      <c r="AQ928" s="832"/>
      <c r="AR928" s="832"/>
      <c r="AS928" s="832"/>
      <c r="AT928" s="832"/>
      <c r="AU928" s="832"/>
      <c r="AV928" s="832"/>
      <c r="AW928" s="832"/>
      <c r="AX928" s="832"/>
      <c r="AY928" s="832"/>
      <c r="AZ928" s="832"/>
      <c r="BA928" s="832"/>
      <c r="BB928" s="832"/>
      <c r="BC928" s="832"/>
      <c r="BD928" s="832"/>
      <c r="BE928" s="832"/>
      <c r="BF928" s="832"/>
      <c r="BG928" s="832"/>
    </row>
    <row r="929" ht="15.75" customHeight="1">
      <c r="A929" s="832"/>
      <c r="B929" s="833"/>
      <c r="C929" s="833"/>
      <c r="D929" s="834"/>
      <c r="E929" s="835"/>
      <c r="F929" s="836"/>
      <c r="G929" s="837"/>
      <c r="H929" s="838"/>
      <c r="I929" s="836"/>
      <c r="J929" s="839"/>
      <c r="K929" s="840"/>
      <c r="L929" s="841"/>
      <c r="M929" s="841"/>
      <c r="N929" s="842"/>
      <c r="O929" s="832"/>
      <c r="P929" s="843"/>
      <c r="Q929" s="832"/>
      <c r="R929" s="843"/>
      <c r="S929" s="843"/>
      <c r="T929" s="843"/>
      <c r="U929" s="832"/>
      <c r="V929" s="843"/>
      <c r="W929" s="832"/>
      <c r="X929" s="832"/>
      <c r="Y929" s="832"/>
      <c r="Z929" s="832"/>
      <c r="AA929" s="832"/>
      <c r="AB929" s="832"/>
      <c r="AC929" s="832"/>
      <c r="AD929" s="844"/>
      <c r="AE929" s="843"/>
      <c r="AF929" s="843"/>
      <c r="AG929" s="844"/>
      <c r="AH929" s="844"/>
      <c r="AI929" s="843"/>
      <c r="AJ929" s="834"/>
      <c r="AK929" s="832"/>
      <c r="AL929" s="832"/>
      <c r="AM929" s="832"/>
      <c r="AN929" s="832"/>
      <c r="AO929" s="832"/>
      <c r="AP929" s="832"/>
      <c r="AQ929" s="832"/>
      <c r="AR929" s="832"/>
      <c r="AS929" s="832"/>
      <c r="AT929" s="832"/>
      <c r="AU929" s="832"/>
      <c r="AV929" s="832"/>
      <c r="AW929" s="832"/>
      <c r="AX929" s="832"/>
      <c r="AY929" s="832"/>
      <c r="AZ929" s="832"/>
      <c r="BA929" s="832"/>
      <c r="BB929" s="832"/>
      <c r="BC929" s="832"/>
      <c r="BD929" s="832"/>
      <c r="BE929" s="832"/>
      <c r="BF929" s="832"/>
      <c r="BG929" s="832"/>
    </row>
    <row r="930" ht="15.75" customHeight="1">
      <c r="A930" s="832"/>
      <c r="B930" s="833"/>
      <c r="C930" s="833"/>
      <c r="D930" s="834"/>
      <c r="E930" s="835"/>
      <c r="F930" s="836"/>
      <c r="G930" s="837"/>
      <c r="H930" s="838"/>
      <c r="I930" s="836"/>
      <c r="J930" s="839"/>
      <c r="K930" s="840"/>
      <c r="L930" s="841"/>
      <c r="M930" s="841"/>
      <c r="N930" s="842"/>
      <c r="O930" s="832"/>
      <c r="P930" s="843"/>
      <c r="Q930" s="832"/>
      <c r="R930" s="843"/>
      <c r="S930" s="843"/>
      <c r="T930" s="843"/>
      <c r="U930" s="832"/>
      <c r="V930" s="843"/>
      <c r="W930" s="832"/>
      <c r="X930" s="832"/>
      <c r="Y930" s="832"/>
      <c r="Z930" s="832"/>
      <c r="AA930" s="832"/>
      <c r="AB930" s="832"/>
      <c r="AC930" s="832"/>
      <c r="AD930" s="844"/>
      <c r="AE930" s="843"/>
      <c r="AF930" s="843"/>
      <c r="AG930" s="844"/>
      <c r="AH930" s="844"/>
      <c r="AI930" s="843"/>
      <c r="AJ930" s="834"/>
      <c r="AK930" s="832"/>
      <c r="AL930" s="832"/>
      <c r="AM930" s="832"/>
      <c r="AN930" s="832"/>
      <c r="AO930" s="832"/>
      <c r="AP930" s="832"/>
      <c r="AQ930" s="832"/>
      <c r="AR930" s="832"/>
      <c r="AS930" s="832"/>
      <c r="AT930" s="832"/>
      <c r="AU930" s="832"/>
      <c r="AV930" s="832"/>
      <c r="AW930" s="832"/>
      <c r="AX930" s="832"/>
      <c r="AY930" s="832"/>
      <c r="AZ930" s="832"/>
      <c r="BA930" s="832"/>
      <c r="BB930" s="832"/>
      <c r="BC930" s="832"/>
      <c r="BD930" s="832"/>
      <c r="BE930" s="832"/>
      <c r="BF930" s="832"/>
      <c r="BG930" s="832"/>
    </row>
    <row r="931" ht="15.75" customHeight="1">
      <c r="A931" s="832"/>
      <c r="B931" s="833"/>
      <c r="C931" s="833"/>
      <c r="D931" s="834"/>
      <c r="E931" s="835"/>
      <c r="F931" s="836"/>
      <c r="G931" s="837"/>
      <c r="H931" s="838"/>
      <c r="I931" s="836"/>
      <c r="J931" s="839"/>
      <c r="K931" s="840"/>
      <c r="L931" s="841"/>
      <c r="M931" s="841"/>
      <c r="N931" s="842"/>
      <c r="O931" s="832"/>
      <c r="P931" s="843"/>
      <c r="Q931" s="832"/>
      <c r="R931" s="843"/>
      <c r="S931" s="843"/>
      <c r="T931" s="843"/>
      <c r="U931" s="832"/>
      <c r="V931" s="843"/>
      <c r="W931" s="832"/>
      <c r="X931" s="832"/>
      <c r="Y931" s="832"/>
      <c r="Z931" s="832"/>
      <c r="AA931" s="832"/>
      <c r="AB931" s="832"/>
      <c r="AC931" s="832"/>
      <c r="AD931" s="844"/>
      <c r="AE931" s="843"/>
      <c r="AF931" s="843"/>
      <c r="AG931" s="844"/>
      <c r="AH931" s="844"/>
      <c r="AI931" s="843"/>
      <c r="AJ931" s="834"/>
      <c r="AK931" s="832"/>
      <c r="AL931" s="832"/>
      <c r="AM931" s="832"/>
      <c r="AN931" s="832"/>
      <c r="AO931" s="832"/>
      <c r="AP931" s="832"/>
      <c r="AQ931" s="832"/>
      <c r="AR931" s="832"/>
      <c r="AS931" s="832"/>
      <c r="AT931" s="832"/>
      <c r="AU931" s="832"/>
      <c r="AV931" s="832"/>
      <c r="AW931" s="832"/>
      <c r="AX931" s="832"/>
      <c r="AY931" s="832"/>
      <c r="AZ931" s="832"/>
      <c r="BA931" s="832"/>
      <c r="BB931" s="832"/>
      <c r="BC931" s="832"/>
      <c r="BD931" s="832"/>
      <c r="BE931" s="832"/>
      <c r="BF931" s="832"/>
      <c r="BG931" s="832"/>
    </row>
    <row r="932" ht="15.75" customHeight="1">
      <c r="A932" s="832"/>
      <c r="B932" s="833"/>
      <c r="C932" s="833"/>
      <c r="D932" s="834"/>
      <c r="E932" s="835"/>
      <c r="F932" s="836"/>
      <c r="G932" s="837"/>
      <c r="H932" s="838"/>
      <c r="I932" s="836"/>
      <c r="J932" s="839"/>
      <c r="K932" s="840"/>
      <c r="L932" s="841"/>
      <c r="M932" s="841"/>
      <c r="N932" s="842"/>
      <c r="O932" s="832"/>
      <c r="P932" s="843"/>
      <c r="Q932" s="832"/>
      <c r="R932" s="843"/>
      <c r="S932" s="843"/>
      <c r="T932" s="843"/>
      <c r="U932" s="832"/>
      <c r="V932" s="843"/>
      <c r="W932" s="832"/>
      <c r="X932" s="832"/>
      <c r="Y932" s="832"/>
      <c r="Z932" s="832"/>
      <c r="AA932" s="832"/>
      <c r="AB932" s="832"/>
      <c r="AC932" s="832"/>
      <c r="AD932" s="844"/>
      <c r="AE932" s="843"/>
      <c r="AF932" s="843"/>
      <c r="AG932" s="844"/>
      <c r="AH932" s="844"/>
      <c r="AI932" s="843"/>
      <c r="AJ932" s="834"/>
      <c r="AK932" s="832"/>
      <c r="AL932" s="832"/>
      <c r="AM932" s="832"/>
      <c r="AN932" s="832"/>
      <c r="AO932" s="832"/>
      <c r="AP932" s="832"/>
      <c r="AQ932" s="832"/>
      <c r="AR932" s="832"/>
      <c r="AS932" s="832"/>
      <c r="AT932" s="832"/>
      <c r="AU932" s="832"/>
      <c r="AV932" s="832"/>
      <c r="AW932" s="832"/>
      <c r="AX932" s="832"/>
      <c r="AY932" s="832"/>
      <c r="AZ932" s="832"/>
      <c r="BA932" s="832"/>
      <c r="BB932" s="832"/>
      <c r="BC932" s="832"/>
      <c r="BD932" s="832"/>
      <c r="BE932" s="832"/>
      <c r="BF932" s="832"/>
      <c r="BG932" s="832"/>
    </row>
    <row r="933" ht="15.75" customHeight="1">
      <c r="A933" s="832"/>
      <c r="B933" s="833"/>
      <c r="C933" s="833"/>
      <c r="D933" s="834"/>
      <c r="E933" s="835"/>
      <c r="F933" s="836"/>
      <c r="G933" s="837"/>
      <c r="H933" s="838"/>
      <c r="I933" s="836"/>
      <c r="J933" s="839"/>
      <c r="K933" s="840"/>
      <c r="L933" s="841"/>
      <c r="M933" s="841"/>
      <c r="N933" s="842"/>
      <c r="O933" s="832"/>
      <c r="P933" s="843"/>
      <c r="Q933" s="832"/>
      <c r="R933" s="843"/>
      <c r="S933" s="843"/>
      <c r="T933" s="843"/>
      <c r="U933" s="832"/>
      <c r="V933" s="843"/>
      <c r="W933" s="832"/>
      <c r="X933" s="832"/>
      <c r="Y933" s="832"/>
      <c r="Z933" s="832"/>
      <c r="AA933" s="832"/>
      <c r="AB933" s="832"/>
      <c r="AC933" s="832"/>
      <c r="AD933" s="844"/>
      <c r="AE933" s="843"/>
      <c r="AF933" s="843"/>
      <c r="AG933" s="844"/>
      <c r="AH933" s="844"/>
      <c r="AI933" s="843"/>
      <c r="AJ933" s="834"/>
      <c r="AK933" s="832"/>
      <c r="AL933" s="832"/>
      <c r="AM933" s="832"/>
      <c r="AN933" s="832"/>
      <c r="AO933" s="832"/>
      <c r="AP933" s="832"/>
      <c r="AQ933" s="832"/>
      <c r="AR933" s="832"/>
      <c r="AS933" s="832"/>
      <c r="AT933" s="832"/>
      <c r="AU933" s="832"/>
      <c r="AV933" s="832"/>
      <c r="AW933" s="832"/>
      <c r="AX933" s="832"/>
      <c r="AY933" s="832"/>
      <c r="AZ933" s="832"/>
      <c r="BA933" s="832"/>
      <c r="BB933" s="832"/>
      <c r="BC933" s="832"/>
      <c r="BD933" s="832"/>
      <c r="BE933" s="832"/>
      <c r="BF933" s="832"/>
      <c r="BG933" s="832"/>
    </row>
    <row r="934" ht="15.75" customHeight="1">
      <c r="A934" s="832"/>
      <c r="B934" s="833"/>
      <c r="C934" s="833"/>
      <c r="D934" s="834"/>
      <c r="E934" s="835"/>
      <c r="F934" s="836"/>
      <c r="G934" s="837"/>
      <c r="H934" s="838"/>
      <c r="I934" s="836"/>
      <c r="J934" s="839"/>
      <c r="K934" s="840"/>
      <c r="L934" s="841"/>
      <c r="M934" s="841"/>
      <c r="N934" s="842"/>
      <c r="O934" s="832"/>
      <c r="P934" s="843"/>
      <c r="Q934" s="832"/>
      <c r="R934" s="843"/>
      <c r="S934" s="843"/>
      <c r="T934" s="843"/>
      <c r="U934" s="832"/>
      <c r="V934" s="843"/>
      <c r="W934" s="832"/>
      <c r="X934" s="832"/>
      <c r="Y934" s="832"/>
      <c r="Z934" s="832"/>
      <c r="AA934" s="832"/>
      <c r="AB934" s="832"/>
      <c r="AC934" s="832"/>
      <c r="AD934" s="844"/>
      <c r="AE934" s="843"/>
      <c r="AF934" s="843"/>
      <c r="AG934" s="844"/>
      <c r="AH934" s="844"/>
      <c r="AI934" s="843"/>
      <c r="AJ934" s="834"/>
      <c r="AK934" s="832"/>
      <c r="AL934" s="832"/>
      <c r="AM934" s="832"/>
      <c r="AN934" s="832"/>
      <c r="AO934" s="832"/>
      <c r="AP934" s="832"/>
      <c r="AQ934" s="832"/>
      <c r="AR934" s="832"/>
      <c r="AS934" s="832"/>
      <c r="AT934" s="832"/>
      <c r="AU934" s="832"/>
      <c r="AV934" s="832"/>
      <c r="AW934" s="832"/>
      <c r="AX934" s="832"/>
      <c r="AY934" s="832"/>
      <c r="AZ934" s="832"/>
      <c r="BA934" s="832"/>
      <c r="BB934" s="832"/>
      <c r="BC934" s="832"/>
      <c r="BD934" s="832"/>
      <c r="BE934" s="832"/>
      <c r="BF934" s="832"/>
      <c r="BG934" s="832"/>
    </row>
    <row r="935" ht="15.75" customHeight="1">
      <c r="A935" s="832"/>
      <c r="B935" s="833"/>
      <c r="C935" s="833"/>
      <c r="D935" s="834"/>
      <c r="E935" s="835"/>
      <c r="F935" s="836"/>
      <c r="G935" s="837"/>
      <c r="H935" s="838"/>
      <c r="I935" s="836"/>
      <c r="J935" s="839"/>
      <c r="K935" s="840"/>
      <c r="L935" s="841"/>
      <c r="M935" s="841"/>
      <c r="N935" s="842"/>
      <c r="O935" s="832"/>
      <c r="P935" s="843"/>
      <c r="Q935" s="832"/>
      <c r="R935" s="843"/>
      <c r="S935" s="843"/>
      <c r="T935" s="843"/>
      <c r="U935" s="832"/>
      <c r="V935" s="843"/>
      <c r="W935" s="832"/>
      <c r="X935" s="832"/>
      <c r="Y935" s="832"/>
      <c r="Z935" s="832"/>
      <c r="AA935" s="832"/>
      <c r="AB935" s="832"/>
      <c r="AC935" s="832"/>
      <c r="AD935" s="844"/>
      <c r="AE935" s="843"/>
      <c r="AF935" s="843"/>
      <c r="AG935" s="844"/>
      <c r="AH935" s="844"/>
      <c r="AI935" s="843"/>
      <c r="AJ935" s="834"/>
      <c r="AK935" s="832"/>
      <c r="AL935" s="832"/>
      <c r="AM935" s="832"/>
      <c r="AN935" s="832"/>
      <c r="AO935" s="832"/>
      <c r="AP935" s="832"/>
      <c r="AQ935" s="832"/>
      <c r="AR935" s="832"/>
      <c r="AS935" s="832"/>
      <c r="AT935" s="832"/>
      <c r="AU935" s="832"/>
      <c r="AV935" s="832"/>
      <c r="AW935" s="832"/>
      <c r="AX935" s="832"/>
      <c r="AY935" s="832"/>
      <c r="AZ935" s="832"/>
      <c r="BA935" s="832"/>
      <c r="BB935" s="832"/>
      <c r="BC935" s="832"/>
      <c r="BD935" s="832"/>
      <c r="BE935" s="832"/>
      <c r="BF935" s="832"/>
      <c r="BG935" s="832"/>
    </row>
    <row r="936" ht="15.75" customHeight="1">
      <c r="A936" s="832"/>
      <c r="B936" s="833"/>
      <c r="C936" s="833"/>
      <c r="D936" s="834"/>
      <c r="E936" s="835"/>
      <c r="F936" s="836"/>
      <c r="G936" s="837"/>
      <c r="H936" s="838"/>
      <c r="I936" s="836"/>
      <c r="J936" s="839"/>
      <c r="K936" s="840"/>
      <c r="L936" s="841"/>
      <c r="M936" s="841"/>
      <c r="N936" s="842"/>
      <c r="O936" s="832"/>
      <c r="P936" s="843"/>
      <c r="Q936" s="832"/>
      <c r="R936" s="843"/>
      <c r="S936" s="843"/>
      <c r="T936" s="843"/>
      <c r="U936" s="832"/>
      <c r="V936" s="843"/>
      <c r="W936" s="832"/>
      <c r="X936" s="832"/>
      <c r="Y936" s="832"/>
      <c r="Z936" s="832"/>
      <c r="AA936" s="832"/>
      <c r="AB936" s="832"/>
      <c r="AC936" s="832"/>
      <c r="AD936" s="844"/>
      <c r="AE936" s="843"/>
      <c r="AF936" s="843"/>
      <c r="AG936" s="844"/>
      <c r="AH936" s="844"/>
      <c r="AI936" s="843"/>
      <c r="AJ936" s="834"/>
      <c r="AK936" s="832"/>
      <c r="AL936" s="832"/>
      <c r="AM936" s="832"/>
      <c r="AN936" s="832"/>
      <c r="AO936" s="832"/>
      <c r="AP936" s="832"/>
      <c r="AQ936" s="832"/>
      <c r="AR936" s="832"/>
      <c r="AS936" s="832"/>
      <c r="AT936" s="832"/>
      <c r="AU936" s="832"/>
      <c r="AV936" s="832"/>
      <c r="AW936" s="832"/>
      <c r="AX936" s="832"/>
      <c r="AY936" s="832"/>
      <c r="AZ936" s="832"/>
      <c r="BA936" s="832"/>
      <c r="BB936" s="832"/>
      <c r="BC936" s="832"/>
      <c r="BD936" s="832"/>
      <c r="BE936" s="832"/>
      <c r="BF936" s="832"/>
      <c r="BG936" s="832"/>
    </row>
    <row r="937" ht="15.75" customHeight="1">
      <c r="A937" s="832"/>
      <c r="B937" s="833"/>
      <c r="C937" s="833"/>
      <c r="D937" s="834"/>
      <c r="E937" s="835"/>
      <c r="F937" s="836"/>
      <c r="G937" s="837"/>
      <c r="H937" s="838"/>
      <c r="I937" s="836"/>
      <c r="J937" s="839"/>
      <c r="K937" s="840"/>
      <c r="L937" s="841"/>
      <c r="M937" s="841"/>
      <c r="N937" s="842"/>
      <c r="O937" s="832"/>
      <c r="P937" s="843"/>
      <c r="Q937" s="832"/>
      <c r="R937" s="843"/>
      <c r="S937" s="843"/>
      <c r="T937" s="843"/>
      <c r="U937" s="832"/>
      <c r="V937" s="843"/>
      <c r="W937" s="832"/>
      <c r="X937" s="832"/>
      <c r="Y937" s="832"/>
      <c r="Z937" s="832"/>
      <c r="AA937" s="832"/>
      <c r="AB937" s="832"/>
      <c r="AC937" s="832"/>
      <c r="AD937" s="844"/>
      <c r="AE937" s="843"/>
      <c r="AF937" s="843"/>
      <c r="AG937" s="844"/>
      <c r="AH937" s="844"/>
      <c r="AI937" s="843"/>
      <c r="AJ937" s="834"/>
      <c r="AK937" s="832"/>
      <c r="AL937" s="832"/>
      <c r="AM937" s="832"/>
      <c r="AN937" s="832"/>
      <c r="AO937" s="832"/>
      <c r="AP937" s="832"/>
      <c r="AQ937" s="832"/>
      <c r="AR937" s="832"/>
      <c r="AS937" s="832"/>
      <c r="AT937" s="832"/>
      <c r="AU937" s="832"/>
      <c r="AV937" s="832"/>
      <c r="AW937" s="832"/>
      <c r="AX937" s="832"/>
      <c r="AY937" s="832"/>
      <c r="AZ937" s="832"/>
      <c r="BA937" s="832"/>
      <c r="BB937" s="832"/>
      <c r="BC937" s="832"/>
      <c r="BD937" s="832"/>
      <c r="BE937" s="832"/>
      <c r="BF937" s="832"/>
      <c r="BG937" s="832"/>
    </row>
    <row r="938" ht="15.75" customHeight="1">
      <c r="A938" s="832"/>
      <c r="B938" s="833"/>
      <c r="C938" s="833"/>
      <c r="D938" s="834"/>
      <c r="E938" s="835"/>
      <c r="F938" s="836"/>
      <c r="G938" s="837"/>
      <c r="H938" s="838"/>
      <c r="I938" s="836"/>
      <c r="J938" s="839"/>
      <c r="K938" s="840"/>
      <c r="L938" s="841"/>
      <c r="M938" s="841"/>
      <c r="N938" s="842"/>
      <c r="O938" s="832"/>
      <c r="P938" s="843"/>
      <c r="Q938" s="832"/>
      <c r="R938" s="843"/>
      <c r="S938" s="843"/>
      <c r="T938" s="843"/>
      <c r="U938" s="832"/>
      <c r="V938" s="843"/>
      <c r="W938" s="832"/>
      <c r="X938" s="832"/>
      <c r="Y938" s="832"/>
      <c r="Z938" s="832"/>
      <c r="AA938" s="832"/>
      <c r="AB938" s="832"/>
      <c r="AC938" s="832"/>
      <c r="AD938" s="844"/>
      <c r="AE938" s="843"/>
      <c r="AF938" s="843"/>
      <c r="AG938" s="844"/>
      <c r="AH938" s="844"/>
      <c r="AI938" s="843"/>
      <c r="AJ938" s="834"/>
      <c r="AK938" s="832"/>
      <c r="AL938" s="832"/>
      <c r="AM938" s="832"/>
      <c r="AN938" s="832"/>
      <c r="AO938" s="832"/>
      <c r="AP938" s="832"/>
      <c r="AQ938" s="832"/>
      <c r="AR938" s="832"/>
      <c r="AS938" s="832"/>
      <c r="AT938" s="832"/>
      <c r="AU938" s="832"/>
      <c r="AV938" s="832"/>
      <c r="AW938" s="832"/>
      <c r="AX938" s="832"/>
      <c r="AY938" s="832"/>
      <c r="AZ938" s="832"/>
      <c r="BA938" s="832"/>
      <c r="BB938" s="832"/>
      <c r="BC938" s="832"/>
      <c r="BD938" s="832"/>
      <c r="BE938" s="832"/>
      <c r="BF938" s="832"/>
      <c r="BG938" s="832"/>
    </row>
    <row r="939" ht="15.75" customHeight="1">
      <c r="A939" s="832"/>
      <c r="B939" s="833"/>
      <c r="C939" s="833"/>
      <c r="D939" s="834"/>
      <c r="E939" s="835"/>
      <c r="F939" s="836"/>
      <c r="G939" s="837"/>
      <c r="H939" s="838"/>
      <c r="I939" s="836"/>
      <c r="J939" s="839"/>
      <c r="K939" s="840"/>
      <c r="L939" s="841"/>
      <c r="M939" s="841"/>
      <c r="N939" s="842"/>
      <c r="O939" s="832"/>
      <c r="P939" s="843"/>
      <c r="Q939" s="832"/>
      <c r="R939" s="843"/>
      <c r="S939" s="843"/>
      <c r="T939" s="843"/>
      <c r="U939" s="832"/>
      <c r="V939" s="843"/>
      <c r="W939" s="832"/>
      <c r="X939" s="832"/>
      <c r="Y939" s="832"/>
      <c r="Z939" s="832"/>
      <c r="AA939" s="832"/>
      <c r="AB939" s="832"/>
      <c r="AC939" s="832"/>
      <c r="AD939" s="844"/>
      <c r="AE939" s="843"/>
      <c r="AF939" s="843"/>
      <c r="AG939" s="844"/>
      <c r="AH939" s="844"/>
      <c r="AI939" s="843"/>
      <c r="AJ939" s="834"/>
      <c r="AK939" s="832"/>
      <c r="AL939" s="832"/>
      <c r="AM939" s="832"/>
      <c r="AN939" s="832"/>
      <c r="AO939" s="832"/>
      <c r="AP939" s="832"/>
      <c r="AQ939" s="832"/>
      <c r="AR939" s="832"/>
      <c r="AS939" s="832"/>
      <c r="AT939" s="832"/>
      <c r="AU939" s="832"/>
      <c r="AV939" s="832"/>
      <c r="AW939" s="832"/>
      <c r="AX939" s="832"/>
      <c r="AY939" s="832"/>
      <c r="AZ939" s="832"/>
      <c r="BA939" s="832"/>
      <c r="BB939" s="832"/>
      <c r="BC939" s="832"/>
      <c r="BD939" s="832"/>
      <c r="BE939" s="832"/>
      <c r="BF939" s="832"/>
      <c r="BG939" s="832"/>
    </row>
    <row r="940" ht="15.75" customHeight="1">
      <c r="A940" s="832"/>
      <c r="B940" s="833"/>
      <c r="C940" s="833"/>
      <c r="D940" s="834"/>
      <c r="E940" s="835"/>
      <c r="F940" s="836"/>
      <c r="G940" s="837"/>
      <c r="H940" s="838"/>
      <c r="I940" s="836"/>
      <c r="J940" s="839"/>
      <c r="K940" s="840"/>
      <c r="L940" s="841"/>
      <c r="M940" s="841"/>
      <c r="N940" s="842"/>
      <c r="O940" s="832"/>
      <c r="P940" s="843"/>
      <c r="Q940" s="832"/>
      <c r="R940" s="843"/>
      <c r="S940" s="843"/>
      <c r="T940" s="843"/>
      <c r="U940" s="832"/>
      <c r="V940" s="843"/>
      <c r="W940" s="832"/>
      <c r="X940" s="832"/>
      <c r="Y940" s="832"/>
      <c r="Z940" s="832"/>
      <c r="AA940" s="832"/>
      <c r="AB940" s="832"/>
      <c r="AC940" s="832"/>
      <c r="AD940" s="844"/>
      <c r="AE940" s="843"/>
      <c r="AF940" s="843"/>
      <c r="AG940" s="844"/>
      <c r="AH940" s="844"/>
      <c r="AI940" s="843"/>
      <c r="AJ940" s="834"/>
      <c r="AK940" s="832"/>
      <c r="AL940" s="832"/>
      <c r="AM940" s="832"/>
      <c r="AN940" s="832"/>
      <c r="AO940" s="832"/>
      <c r="AP940" s="832"/>
      <c r="AQ940" s="832"/>
      <c r="AR940" s="832"/>
      <c r="AS940" s="832"/>
      <c r="AT940" s="832"/>
      <c r="AU940" s="832"/>
      <c r="AV940" s="832"/>
      <c r="AW940" s="832"/>
      <c r="AX940" s="832"/>
      <c r="AY940" s="832"/>
      <c r="AZ940" s="832"/>
      <c r="BA940" s="832"/>
      <c r="BB940" s="832"/>
      <c r="BC940" s="832"/>
      <c r="BD940" s="832"/>
      <c r="BE940" s="832"/>
      <c r="BF940" s="832"/>
      <c r="BG940" s="832"/>
    </row>
    <row r="941" ht="15.75" customHeight="1">
      <c r="A941" s="832"/>
      <c r="B941" s="833"/>
      <c r="C941" s="833"/>
      <c r="D941" s="832"/>
      <c r="E941" s="841"/>
      <c r="F941" s="836"/>
      <c r="G941" s="837"/>
      <c r="H941" s="845"/>
      <c r="I941" s="836"/>
      <c r="J941" s="839"/>
      <c r="K941" s="841"/>
      <c r="L941" s="841"/>
      <c r="M941" s="841"/>
      <c r="N941" s="842"/>
      <c r="O941" s="832"/>
      <c r="P941" s="832"/>
      <c r="Q941" s="832"/>
      <c r="R941" s="832"/>
      <c r="S941" s="832"/>
      <c r="T941" s="832"/>
      <c r="U941" s="832"/>
      <c r="V941" s="832"/>
      <c r="W941" s="832"/>
      <c r="X941" s="832"/>
      <c r="Y941" s="832"/>
      <c r="Z941" s="832"/>
      <c r="AA941" s="832"/>
      <c r="AB941" s="832"/>
      <c r="AC941" s="832"/>
      <c r="AD941" s="844"/>
      <c r="AE941" s="832"/>
      <c r="AF941" s="832"/>
      <c r="AG941" s="832"/>
      <c r="AH941" s="832"/>
      <c r="AI941" s="832"/>
      <c r="AJ941" s="834"/>
      <c r="AK941" s="832"/>
      <c r="AL941" s="832"/>
      <c r="AM941" s="832"/>
      <c r="AN941" s="832"/>
      <c r="AO941" s="832"/>
      <c r="AP941" s="832"/>
      <c r="AQ941" s="832"/>
      <c r="AR941" s="832"/>
      <c r="AS941" s="832"/>
      <c r="AT941" s="832"/>
      <c r="AU941" s="832"/>
      <c r="AV941" s="832"/>
      <c r="AW941" s="832"/>
      <c r="AX941" s="832"/>
      <c r="AY941" s="832"/>
      <c r="AZ941" s="832"/>
      <c r="BA941" s="832"/>
      <c r="BB941" s="832"/>
      <c r="BC941" s="832"/>
      <c r="BD941" s="832"/>
      <c r="BE941" s="832"/>
      <c r="BF941" s="832"/>
      <c r="BG941" s="832"/>
    </row>
    <row r="942" ht="15.75" customHeight="1">
      <c r="A942" s="832"/>
      <c r="B942" s="833"/>
      <c r="C942" s="833"/>
      <c r="D942" s="832"/>
      <c r="E942" s="841"/>
      <c r="F942" s="836"/>
      <c r="G942" s="837"/>
      <c r="H942" s="845"/>
      <c r="I942" s="836"/>
      <c r="J942" s="839"/>
      <c r="K942" s="841"/>
      <c r="L942" s="841"/>
      <c r="M942" s="841"/>
      <c r="N942" s="842"/>
      <c r="O942" s="832"/>
      <c r="P942" s="832"/>
      <c r="Q942" s="832"/>
      <c r="R942" s="832"/>
      <c r="S942" s="832"/>
      <c r="T942" s="832"/>
      <c r="U942" s="832"/>
      <c r="V942" s="832"/>
      <c r="W942" s="832"/>
      <c r="X942" s="832"/>
      <c r="Y942" s="832"/>
      <c r="Z942" s="832"/>
      <c r="AA942" s="832"/>
      <c r="AB942" s="832"/>
      <c r="AC942" s="832"/>
      <c r="AD942" s="844"/>
      <c r="AE942" s="832"/>
      <c r="AF942" s="832"/>
      <c r="AG942" s="832"/>
      <c r="AH942" s="832"/>
      <c r="AI942" s="832"/>
      <c r="AJ942" s="834"/>
      <c r="AK942" s="832"/>
      <c r="AL942" s="832"/>
      <c r="AM942" s="832"/>
      <c r="AN942" s="832"/>
      <c r="AO942" s="832"/>
      <c r="AP942" s="832"/>
      <c r="AQ942" s="832"/>
      <c r="AR942" s="832"/>
      <c r="AS942" s="832"/>
      <c r="AT942" s="832"/>
      <c r="AU942" s="832"/>
      <c r="AV942" s="832"/>
      <c r="AW942" s="832"/>
      <c r="AX942" s="832"/>
      <c r="AY942" s="832"/>
      <c r="AZ942" s="832"/>
      <c r="BA942" s="832"/>
      <c r="BB942" s="832"/>
      <c r="BC942" s="832"/>
      <c r="BD942" s="832"/>
      <c r="BE942" s="832"/>
      <c r="BF942" s="832"/>
      <c r="BG942" s="832"/>
    </row>
    <row r="943" ht="15.75" customHeight="1">
      <c r="A943" s="832"/>
      <c r="B943" s="833"/>
      <c r="C943" s="833"/>
      <c r="D943" s="832"/>
      <c r="E943" s="841"/>
      <c r="F943" s="836"/>
      <c r="G943" s="837"/>
      <c r="H943" s="845"/>
      <c r="I943" s="836"/>
      <c r="J943" s="839"/>
      <c r="K943" s="841"/>
      <c r="L943" s="841"/>
      <c r="M943" s="841"/>
      <c r="N943" s="842"/>
      <c r="O943" s="832"/>
      <c r="P943" s="832"/>
      <c r="Q943" s="832"/>
      <c r="R943" s="832"/>
      <c r="S943" s="832"/>
      <c r="T943" s="832"/>
      <c r="U943" s="832"/>
      <c r="V943" s="832"/>
      <c r="W943" s="832"/>
      <c r="X943" s="832"/>
      <c r="Y943" s="832"/>
      <c r="Z943" s="832"/>
      <c r="AA943" s="832"/>
      <c r="AB943" s="832"/>
      <c r="AC943" s="832"/>
      <c r="AD943" s="844"/>
      <c r="AE943" s="832"/>
      <c r="AF943" s="832"/>
      <c r="AG943" s="832"/>
      <c r="AH943" s="832"/>
      <c r="AI943" s="832"/>
      <c r="AJ943" s="834"/>
      <c r="AK943" s="832"/>
      <c r="AL943" s="832"/>
      <c r="AM943" s="832"/>
      <c r="AN943" s="832"/>
      <c r="AO943" s="832"/>
      <c r="AP943" s="832"/>
      <c r="AQ943" s="832"/>
      <c r="AR943" s="832"/>
      <c r="AS943" s="832"/>
      <c r="AT943" s="832"/>
      <c r="AU943" s="832"/>
      <c r="AV943" s="832"/>
      <c r="AW943" s="832"/>
      <c r="AX943" s="832"/>
      <c r="AY943" s="832"/>
      <c r="AZ943" s="832"/>
      <c r="BA943" s="832"/>
      <c r="BB943" s="832"/>
      <c r="BC943" s="832"/>
      <c r="BD943" s="832"/>
      <c r="BE943" s="832"/>
      <c r="BF943" s="832"/>
      <c r="BG943" s="832"/>
    </row>
    <row r="944" ht="15.75" customHeight="1">
      <c r="A944" s="832"/>
      <c r="B944" s="833"/>
      <c r="C944" s="833"/>
      <c r="D944" s="832"/>
      <c r="E944" s="841"/>
      <c r="F944" s="836"/>
      <c r="G944" s="837"/>
      <c r="H944" s="845"/>
      <c r="I944" s="836"/>
      <c r="J944" s="839"/>
      <c r="K944" s="841"/>
      <c r="L944" s="841"/>
      <c r="M944" s="841"/>
      <c r="N944" s="842"/>
      <c r="O944" s="832"/>
      <c r="P944" s="832"/>
      <c r="Q944" s="832"/>
      <c r="R944" s="832"/>
      <c r="S944" s="832"/>
      <c r="T944" s="832"/>
      <c r="U944" s="832"/>
      <c r="V944" s="832"/>
      <c r="W944" s="832"/>
      <c r="X944" s="832"/>
      <c r="Y944" s="832"/>
      <c r="Z944" s="832"/>
      <c r="AA944" s="832"/>
      <c r="AB944" s="832"/>
      <c r="AC944" s="832"/>
      <c r="AD944" s="844"/>
      <c r="AE944" s="832"/>
      <c r="AF944" s="832"/>
      <c r="AG944" s="832"/>
      <c r="AH944" s="832"/>
      <c r="AI944" s="832"/>
      <c r="AJ944" s="834"/>
      <c r="AK944" s="832"/>
      <c r="AL944" s="832"/>
      <c r="AM944" s="832"/>
      <c r="AN944" s="832"/>
      <c r="AO944" s="832"/>
      <c r="AP944" s="832"/>
      <c r="AQ944" s="832"/>
      <c r="AR944" s="832"/>
      <c r="AS944" s="832"/>
      <c r="AT944" s="832"/>
      <c r="AU944" s="832"/>
      <c r="AV944" s="832"/>
      <c r="AW944" s="832"/>
      <c r="AX944" s="832"/>
      <c r="AY944" s="832"/>
      <c r="AZ944" s="832"/>
      <c r="BA944" s="832"/>
      <c r="BB944" s="832"/>
      <c r="BC944" s="832"/>
      <c r="BD944" s="832"/>
      <c r="BE944" s="832"/>
      <c r="BF944" s="832"/>
      <c r="BG944" s="832"/>
    </row>
    <row r="945" ht="15.75" customHeight="1">
      <c r="A945" s="846"/>
      <c r="B945" s="847"/>
      <c r="C945" s="847"/>
      <c r="D945" s="846"/>
      <c r="E945" s="848"/>
      <c r="F945" s="849"/>
      <c r="G945" s="850"/>
      <c r="H945" s="851"/>
      <c r="I945" s="849"/>
      <c r="J945" s="852"/>
      <c r="K945" s="848"/>
      <c r="L945" s="848"/>
      <c r="M945" s="848"/>
      <c r="N945" s="853"/>
      <c r="O945" s="846"/>
      <c r="P945" s="846"/>
      <c r="Q945" s="846"/>
      <c r="R945" s="846"/>
      <c r="S945" s="846"/>
      <c r="T945" s="846"/>
      <c r="U945" s="846"/>
      <c r="V945" s="846"/>
      <c r="W945" s="846"/>
      <c r="X945" s="846"/>
      <c r="Y945" s="846"/>
      <c r="Z945" s="846"/>
      <c r="AA945" s="846"/>
      <c r="AB945" s="846"/>
      <c r="AC945" s="846"/>
      <c r="AD945" s="854"/>
      <c r="AE945" s="846"/>
      <c r="AF945" s="846"/>
      <c r="AG945" s="846"/>
      <c r="AH945" s="846"/>
      <c r="AI945" s="846"/>
      <c r="AJ945" s="855"/>
      <c r="AK945" s="846"/>
      <c r="AL945" s="846"/>
      <c r="AM945" s="846"/>
      <c r="AN945" s="846"/>
      <c r="AO945" s="846"/>
      <c r="AP945" s="846"/>
      <c r="AQ945" s="846"/>
      <c r="AR945" s="846"/>
      <c r="AS945" s="846"/>
      <c r="AT945" s="846"/>
      <c r="AU945" s="846"/>
      <c r="AV945" s="846"/>
      <c r="AW945" s="846"/>
      <c r="AX945" s="846"/>
      <c r="AY945" s="846"/>
      <c r="AZ945" s="846"/>
      <c r="BA945" s="846"/>
      <c r="BB945" s="846"/>
      <c r="BC945" s="846"/>
      <c r="BD945" s="846"/>
      <c r="BE945" s="846"/>
      <c r="BF945" s="846"/>
      <c r="BG945" s="846"/>
    </row>
    <row r="946" ht="15.75" customHeight="1">
      <c r="A946" s="846"/>
      <c r="B946" s="847"/>
      <c r="C946" s="847"/>
      <c r="D946" s="846"/>
      <c r="E946" s="848"/>
      <c r="F946" s="849"/>
      <c r="G946" s="850"/>
      <c r="H946" s="851"/>
      <c r="I946" s="849"/>
      <c r="J946" s="852"/>
      <c r="K946" s="848"/>
      <c r="L946" s="848"/>
      <c r="M946" s="848"/>
      <c r="N946" s="853"/>
      <c r="O946" s="846"/>
      <c r="P946" s="846"/>
      <c r="Q946" s="846"/>
      <c r="R946" s="846"/>
      <c r="S946" s="846"/>
      <c r="T946" s="846"/>
      <c r="U946" s="846"/>
      <c r="V946" s="846"/>
      <c r="W946" s="846"/>
      <c r="X946" s="846"/>
      <c r="Y946" s="846"/>
      <c r="Z946" s="846"/>
      <c r="AA946" s="846"/>
      <c r="AB946" s="846"/>
      <c r="AC946" s="846"/>
      <c r="AD946" s="854"/>
      <c r="AE946" s="846"/>
      <c r="AF946" s="846"/>
      <c r="AG946" s="846"/>
      <c r="AH946" s="846"/>
      <c r="AI946" s="846"/>
      <c r="AJ946" s="855"/>
      <c r="AK946" s="846"/>
      <c r="AL946" s="846"/>
      <c r="AM946" s="846"/>
      <c r="AN946" s="846"/>
      <c r="AO946" s="846"/>
      <c r="AP946" s="846"/>
      <c r="AQ946" s="846"/>
      <c r="AR946" s="846"/>
      <c r="AS946" s="846"/>
      <c r="AT946" s="846"/>
      <c r="AU946" s="846"/>
      <c r="AV946" s="846"/>
      <c r="AW946" s="846"/>
      <c r="AX946" s="846"/>
      <c r="AY946" s="846"/>
      <c r="AZ946" s="846"/>
      <c r="BA946" s="846"/>
      <c r="BB946" s="846"/>
      <c r="BC946" s="846"/>
      <c r="BD946" s="846"/>
      <c r="BE946" s="846"/>
      <c r="BF946" s="846"/>
      <c r="BG946" s="846"/>
    </row>
    <row r="947" ht="15.75" customHeight="1">
      <c r="A947" s="846"/>
      <c r="B947" s="847"/>
      <c r="C947" s="847"/>
      <c r="D947" s="846"/>
      <c r="E947" s="848"/>
      <c r="F947" s="849"/>
      <c r="G947" s="850"/>
      <c r="H947" s="851"/>
      <c r="I947" s="849"/>
      <c r="J947" s="852"/>
      <c r="K947" s="848"/>
      <c r="L947" s="848"/>
      <c r="M947" s="848"/>
      <c r="N947" s="853"/>
      <c r="O947" s="846"/>
      <c r="P947" s="846"/>
      <c r="Q947" s="846"/>
      <c r="R947" s="846"/>
      <c r="S947" s="846"/>
      <c r="T947" s="846"/>
      <c r="U947" s="846"/>
      <c r="V947" s="846"/>
      <c r="W947" s="846"/>
      <c r="X947" s="846"/>
      <c r="Y947" s="846"/>
      <c r="Z947" s="846"/>
      <c r="AA947" s="846"/>
      <c r="AB947" s="846"/>
      <c r="AC947" s="846"/>
      <c r="AD947" s="854"/>
      <c r="AE947" s="846"/>
      <c r="AF947" s="846"/>
      <c r="AG947" s="846"/>
      <c r="AH947" s="846"/>
      <c r="AI947" s="846"/>
      <c r="AJ947" s="855"/>
      <c r="AK947" s="846"/>
      <c r="AL947" s="846"/>
      <c r="AM947" s="846"/>
      <c r="AN947" s="846"/>
      <c r="AO947" s="846"/>
      <c r="AP947" s="846"/>
      <c r="AQ947" s="846"/>
      <c r="AR947" s="846"/>
      <c r="AS947" s="846"/>
      <c r="AT947" s="846"/>
      <c r="AU947" s="846"/>
      <c r="AV947" s="846"/>
      <c r="AW947" s="846"/>
      <c r="AX947" s="846"/>
      <c r="AY947" s="846"/>
      <c r="AZ947" s="846"/>
      <c r="BA947" s="846"/>
      <c r="BB947" s="846"/>
      <c r="BC947" s="846"/>
      <c r="BD947" s="846"/>
      <c r="BE947" s="846"/>
      <c r="BF947" s="846"/>
      <c r="BG947" s="846"/>
    </row>
    <row r="948" ht="15.75" customHeight="1">
      <c r="A948" s="846"/>
      <c r="B948" s="847"/>
      <c r="C948" s="847"/>
      <c r="D948" s="846"/>
      <c r="E948" s="848"/>
      <c r="F948" s="849"/>
      <c r="G948" s="850"/>
      <c r="H948" s="851"/>
      <c r="I948" s="849"/>
      <c r="J948" s="852"/>
      <c r="K948" s="848"/>
      <c r="L948" s="848"/>
      <c r="M948" s="848"/>
      <c r="N948" s="853"/>
      <c r="O948" s="846"/>
      <c r="P948" s="846"/>
      <c r="Q948" s="846"/>
      <c r="R948" s="846"/>
      <c r="S948" s="846"/>
      <c r="T948" s="846"/>
      <c r="U948" s="846"/>
      <c r="V948" s="846"/>
      <c r="W948" s="846"/>
      <c r="X948" s="846"/>
      <c r="Y948" s="846"/>
      <c r="Z948" s="846"/>
      <c r="AA948" s="846"/>
      <c r="AB948" s="846"/>
      <c r="AC948" s="846"/>
      <c r="AD948" s="854"/>
      <c r="AE948" s="846"/>
      <c r="AF948" s="846"/>
      <c r="AG948" s="846"/>
      <c r="AH948" s="846"/>
      <c r="AI948" s="846"/>
      <c r="AJ948" s="855"/>
      <c r="AK948" s="846"/>
      <c r="AL948" s="846"/>
      <c r="AM948" s="846"/>
      <c r="AN948" s="846"/>
      <c r="AO948" s="846"/>
      <c r="AP948" s="846"/>
      <c r="AQ948" s="846"/>
      <c r="AR948" s="846"/>
      <c r="AS948" s="846"/>
      <c r="AT948" s="846"/>
      <c r="AU948" s="846"/>
      <c r="AV948" s="846"/>
      <c r="AW948" s="846"/>
      <c r="AX948" s="846"/>
      <c r="AY948" s="846"/>
      <c r="AZ948" s="846"/>
      <c r="BA948" s="846"/>
      <c r="BB948" s="846"/>
      <c r="BC948" s="846"/>
      <c r="BD948" s="846"/>
      <c r="BE948" s="846"/>
      <c r="BF948" s="846"/>
      <c r="BG948" s="846"/>
    </row>
    <row r="949" ht="15.75" customHeight="1">
      <c r="A949" s="846"/>
      <c r="B949" s="847"/>
      <c r="C949" s="847"/>
      <c r="D949" s="846"/>
      <c r="E949" s="848"/>
      <c r="F949" s="849"/>
      <c r="G949" s="850"/>
      <c r="H949" s="851"/>
      <c r="I949" s="849"/>
      <c r="J949" s="852"/>
      <c r="K949" s="848"/>
      <c r="L949" s="848"/>
      <c r="M949" s="848"/>
      <c r="N949" s="853"/>
      <c r="O949" s="846"/>
      <c r="P949" s="846"/>
      <c r="Q949" s="846"/>
      <c r="R949" s="846"/>
      <c r="S949" s="846"/>
      <c r="T949" s="846"/>
      <c r="U949" s="846"/>
      <c r="V949" s="846"/>
      <c r="W949" s="846"/>
      <c r="X949" s="846"/>
      <c r="Y949" s="846"/>
      <c r="Z949" s="846"/>
      <c r="AA949" s="846"/>
      <c r="AB949" s="846"/>
      <c r="AC949" s="846"/>
      <c r="AD949" s="854"/>
      <c r="AE949" s="846"/>
      <c r="AF949" s="846"/>
      <c r="AG949" s="846"/>
      <c r="AH949" s="846"/>
      <c r="AI949" s="846"/>
      <c r="AJ949" s="855"/>
      <c r="AK949" s="846"/>
      <c r="AL949" s="846"/>
      <c r="AM949" s="846"/>
      <c r="AN949" s="846"/>
      <c r="AO949" s="846"/>
      <c r="AP949" s="846"/>
      <c r="AQ949" s="846"/>
      <c r="AR949" s="846"/>
      <c r="AS949" s="846"/>
      <c r="AT949" s="846"/>
      <c r="AU949" s="846"/>
      <c r="AV949" s="846"/>
      <c r="AW949" s="846"/>
      <c r="AX949" s="846"/>
      <c r="AY949" s="846"/>
      <c r="AZ949" s="846"/>
      <c r="BA949" s="846"/>
      <c r="BB949" s="846"/>
      <c r="BC949" s="846"/>
      <c r="BD949" s="846"/>
      <c r="BE949" s="846"/>
      <c r="BF949" s="846"/>
      <c r="BG949" s="846"/>
    </row>
    <row r="950" ht="15.75" customHeight="1">
      <c r="A950" s="846"/>
      <c r="B950" s="847"/>
      <c r="C950" s="847"/>
      <c r="D950" s="846"/>
      <c r="E950" s="848"/>
      <c r="F950" s="849"/>
      <c r="G950" s="850"/>
      <c r="H950" s="851"/>
      <c r="I950" s="849"/>
      <c r="J950" s="852"/>
      <c r="K950" s="848"/>
      <c r="L950" s="848"/>
      <c r="M950" s="848"/>
      <c r="N950" s="853"/>
      <c r="O950" s="846"/>
      <c r="P950" s="846"/>
      <c r="Q950" s="846"/>
      <c r="R950" s="846"/>
      <c r="S950" s="846"/>
      <c r="T950" s="846"/>
      <c r="U950" s="846"/>
      <c r="V950" s="846"/>
      <c r="W950" s="846"/>
      <c r="X950" s="846"/>
      <c r="Y950" s="846"/>
      <c r="Z950" s="846"/>
      <c r="AA950" s="846"/>
      <c r="AB950" s="846"/>
      <c r="AC950" s="846"/>
      <c r="AD950" s="854"/>
      <c r="AE950" s="846"/>
      <c r="AF950" s="846"/>
      <c r="AG950" s="846"/>
      <c r="AH950" s="846"/>
      <c r="AI950" s="846"/>
      <c r="AJ950" s="855"/>
      <c r="AK950" s="846"/>
      <c r="AL950" s="846"/>
      <c r="AM950" s="846"/>
      <c r="AN950" s="846"/>
      <c r="AO950" s="846"/>
      <c r="AP950" s="846"/>
      <c r="AQ950" s="846"/>
      <c r="AR950" s="846"/>
      <c r="AS950" s="846"/>
      <c r="AT950" s="846"/>
      <c r="AU950" s="846"/>
      <c r="AV950" s="846"/>
      <c r="AW950" s="846"/>
      <c r="AX950" s="846"/>
      <c r="AY950" s="846"/>
      <c r="AZ950" s="846"/>
      <c r="BA950" s="846"/>
      <c r="BB950" s="846"/>
      <c r="BC950" s="846"/>
      <c r="BD950" s="846"/>
      <c r="BE950" s="846"/>
      <c r="BF950" s="846"/>
      <c r="BG950" s="846"/>
    </row>
    <row r="951" ht="15.75" customHeight="1">
      <c r="A951" s="846"/>
      <c r="B951" s="847"/>
      <c r="C951" s="847"/>
      <c r="D951" s="846"/>
      <c r="E951" s="848"/>
      <c r="F951" s="849"/>
      <c r="G951" s="850"/>
      <c r="H951" s="851"/>
      <c r="I951" s="849"/>
      <c r="J951" s="852"/>
      <c r="K951" s="848"/>
      <c r="L951" s="848"/>
      <c r="M951" s="848"/>
      <c r="N951" s="853"/>
      <c r="O951" s="846"/>
      <c r="P951" s="846"/>
      <c r="Q951" s="846"/>
      <c r="R951" s="846"/>
      <c r="S951" s="846"/>
      <c r="T951" s="846"/>
      <c r="U951" s="846"/>
      <c r="V951" s="846"/>
      <c r="W951" s="846"/>
      <c r="X951" s="846"/>
      <c r="Y951" s="846"/>
      <c r="Z951" s="846"/>
      <c r="AA951" s="846"/>
      <c r="AB951" s="846"/>
      <c r="AC951" s="846"/>
      <c r="AD951" s="854"/>
      <c r="AE951" s="846"/>
      <c r="AF951" s="846"/>
      <c r="AG951" s="846"/>
      <c r="AH951" s="846"/>
      <c r="AI951" s="846"/>
      <c r="AJ951" s="855"/>
      <c r="AK951" s="846"/>
      <c r="AL951" s="846"/>
      <c r="AM951" s="846"/>
      <c r="AN951" s="846"/>
      <c r="AO951" s="846"/>
      <c r="AP951" s="846"/>
      <c r="AQ951" s="846"/>
      <c r="AR951" s="846"/>
      <c r="AS951" s="846"/>
      <c r="AT951" s="846"/>
      <c r="AU951" s="846"/>
      <c r="AV951" s="846"/>
      <c r="AW951" s="846"/>
      <c r="AX951" s="846"/>
      <c r="AY951" s="846"/>
      <c r="AZ951" s="846"/>
      <c r="BA951" s="846"/>
      <c r="BB951" s="846"/>
      <c r="BC951" s="846"/>
      <c r="BD951" s="846"/>
      <c r="BE951" s="846"/>
      <c r="BF951" s="846"/>
      <c r="BG951" s="846"/>
    </row>
    <row r="952" ht="15.75" customHeight="1">
      <c r="A952" s="846"/>
      <c r="B952" s="847"/>
      <c r="C952" s="847"/>
      <c r="D952" s="846"/>
      <c r="E952" s="848"/>
      <c r="F952" s="849"/>
      <c r="G952" s="850"/>
      <c r="H952" s="851"/>
      <c r="I952" s="849"/>
      <c r="J952" s="852"/>
      <c r="K952" s="848"/>
      <c r="L952" s="848"/>
      <c r="M952" s="848"/>
      <c r="N952" s="853"/>
      <c r="O952" s="846"/>
      <c r="P952" s="846"/>
      <c r="Q952" s="846"/>
      <c r="R952" s="846"/>
      <c r="S952" s="846"/>
      <c r="T952" s="846"/>
      <c r="U952" s="846"/>
      <c r="V952" s="846"/>
      <c r="W952" s="846"/>
      <c r="X952" s="846"/>
      <c r="Y952" s="846"/>
      <c r="Z952" s="846"/>
      <c r="AA952" s="846"/>
      <c r="AB952" s="846"/>
      <c r="AC952" s="846"/>
      <c r="AD952" s="854"/>
      <c r="AE952" s="846"/>
      <c r="AF952" s="846"/>
      <c r="AG952" s="846"/>
      <c r="AH952" s="846"/>
      <c r="AI952" s="846"/>
      <c r="AJ952" s="855"/>
      <c r="AK952" s="846"/>
      <c r="AL952" s="846"/>
      <c r="AM952" s="846"/>
      <c r="AN952" s="846"/>
      <c r="AO952" s="846"/>
      <c r="AP952" s="846"/>
      <c r="AQ952" s="846"/>
      <c r="AR952" s="846"/>
      <c r="AS952" s="846"/>
      <c r="AT952" s="846"/>
      <c r="AU952" s="846"/>
      <c r="AV952" s="846"/>
      <c r="AW952" s="846"/>
      <c r="AX952" s="846"/>
      <c r="AY952" s="846"/>
      <c r="AZ952" s="846"/>
      <c r="BA952" s="846"/>
      <c r="BB952" s="846"/>
      <c r="BC952" s="846"/>
      <c r="BD952" s="846"/>
      <c r="BE952" s="846"/>
      <c r="BF952" s="846"/>
      <c r="BG952" s="846"/>
    </row>
    <row r="953" ht="15.75" customHeight="1">
      <c r="A953" s="846"/>
      <c r="B953" s="847"/>
      <c r="C953" s="847"/>
      <c r="D953" s="846"/>
      <c r="E953" s="848"/>
      <c r="F953" s="849"/>
      <c r="G953" s="850"/>
      <c r="H953" s="851"/>
      <c r="I953" s="849"/>
      <c r="J953" s="852"/>
      <c r="K953" s="848"/>
      <c r="L953" s="848"/>
      <c r="M953" s="848"/>
      <c r="N953" s="853"/>
      <c r="O953" s="846"/>
      <c r="P953" s="846"/>
      <c r="Q953" s="846"/>
      <c r="R953" s="846"/>
      <c r="S953" s="846"/>
      <c r="T953" s="846"/>
      <c r="U953" s="846"/>
      <c r="V953" s="846"/>
      <c r="W953" s="846"/>
      <c r="X953" s="846"/>
      <c r="Y953" s="846"/>
      <c r="Z953" s="846"/>
      <c r="AA953" s="846"/>
      <c r="AB953" s="846"/>
      <c r="AC953" s="846"/>
      <c r="AD953" s="854"/>
      <c r="AE953" s="846"/>
      <c r="AF953" s="846"/>
      <c r="AG953" s="846"/>
      <c r="AH953" s="846"/>
      <c r="AI953" s="846"/>
      <c r="AJ953" s="855"/>
      <c r="AK953" s="846"/>
      <c r="AL953" s="846"/>
      <c r="AM953" s="846"/>
      <c r="AN953" s="846"/>
      <c r="AO953" s="846"/>
      <c r="AP953" s="846"/>
      <c r="AQ953" s="846"/>
      <c r="AR953" s="846"/>
      <c r="AS953" s="846"/>
      <c r="AT953" s="846"/>
      <c r="AU953" s="846"/>
      <c r="AV953" s="846"/>
      <c r="AW953" s="846"/>
      <c r="AX953" s="846"/>
      <c r="AY953" s="846"/>
      <c r="AZ953" s="846"/>
      <c r="BA953" s="846"/>
      <c r="BB953" s="846"/>
      <c r="BC953" s="846"/>
      <c r="BD953" s="846"/>
      <c r="BE953" s="846"/>
      <c r="BF953" s="846"/>
      <c r="BG953" s="846"/>
    </row>
    <row r="954" ht="15.75" customHeight="1">
      <c r="A954" s="846"/>
      <c r="B954" s="847"/>
      <c r="C954" s="847"/>
      <c r="D954" s="846"/>
      <c r="E954" s="848"/>
      <c r="F954" s="849"/>
      <c r="G954" s="850"/>
      <c r="H954" s="851"/>
      <c r="I954" s="849"/>
      <c r="J954" s="852"/>
      <c r="K954" s="848"/>
      <c r="L954" s="848"/>
      <c r="M954" s="848"/>
      <c r="N954" s="853"/>
      <c r="O954" s="846"/>
      <c r="P954" s="846"/>
      <c r="Q954" s="846"/>
      <c r="R954" s="846"/>
      <c r="S954" s="846"/>
      <c r="T954" s="846"/>
      <c r="U954" s="846"/>
      <c r="V954" s="846"/>
      <c r="W954" s="846"/>
      <c r="X954" s="846"/>
      <c r="Y954" s="846"/>
      <c r="Z954" s="846"/>
      <c r="AA954" s="846"/>
      <c r="AB954" s="846"/>
      <c r="AC954" s="846"/>
      <c r="AD954" s="854"/>
      <c r="AE954" s="846"/>
      <c r="AF954" s="846"/>
      <c r="AG954" s="846"/>
      <c r="AH954" s="846"/>
      <c r="AI954" s="846"/>
      <c r="AJ954" s="855"/>
      <c r="AK954" s="846"/>
      <c r="AL954" s="846"/>
      <c r="AM954" s="846"/>
      <c r="AN954" s="846"/>
      <c r="AO954" s="846"/>
      <c r="AP954" s="846"/>
      <c r="AQ954" s="846"/>
      <c r="AR954" s="846"/>
      <c r="AS954" s="846"/>
      <c r="AT954" s="846"/>
      <c r="AU954" s="846"/>
      <c r="AV954" s="846"/>
      <c r="AW954" s="846"/>
      <c r="AX954" s="846"/>
      <c r="AY954" s="846"/>
      <c r="AZ954" s="846"/>
      <c r="BA954" s="846"/>
      <c r="BB954" s="846"/>
      <c r="BC954" s="846"/>
      <c r="BD954" s="846"/>
      <c r="BE954" s="846"/>
      <c r="BF954" s="846"/>
      <c r="BG954" s="846"/>
    </row>
    <row r="955" ht="15.75" customHeight="1">
      <c r="A955" s="846"/>
      <c r="B955" s="847"/>
      <c r="C955" s="847"/>
      <c r="D955" s="846"/>
      <c r="E955" s="848"/>
      <c r="F955" s="849"/>
      <c r="G955" s="850"/>
      <c r="H955" s="851"/>
      <c r="I955" s="849"/>
      <c r="J955" s="852"/>
      <c r="K955" s="848"/>
      <c r="L955" s="848"/>
      <c r="M955" s="848"/>
      <c r="N955" s="853"/>
      <c r="O955" s="846"/>
      <c r="P955" s="846"/>
      <c r="Q955" s="846"/>
      <c r="R955" s="846"/>
      <c r="S955" s="846"/>
      <c r="T955" s="846"/>
      <c r="U955" s="846"/>
      <c r="V955" s="846"/>
      <c r="W955" s="846"/>
      <c r="X955" s="846"/>
      <c r="Y955" s="846"/>
      <c r="Z955" s="846"/>
      <c r="AA955" s="846"/>
      <c r="AB955" s="846"/>
      <c r="AC955" s="846"/>
      <c r="AD955" s="854"/>
      <c r="AE955" s="846"/>
      <c r="AF955" s="846"/>
      <c r="AG955" s="846"/>
      <c r="AH955" s="846"/>
      <c r="AI955" s="846"/>
      <c r="AJ955" s="855"/>
      <c r="AK955" s="846"/>
      <c r="AL955" s="846"/>
      <c r="AM955" s="846"/>
      <c r="AN955" s="846"/>
      <c r="AO955" s="846"/>
      <c r="AP955" s="846"/>
      <c r="AQ955" s="846"/>
      <c r="AR955" s="846"/>
      <c r="AS955" s="846"/>
      <c r="AT955" s="846"/>
      <c r="AU955" s="846"/>
      <c r="AV955" s="846"/>
      <c r="AW955" s="846"/>
      <c r="AX955" s="846"/>
      <c r="AY955" s="846"/>
      <c r="AZ955" s="846"/>
      <c r="BA955" s="846"/>
      <c r="BB955" s="846"/>
      <c r="BC955" s="846"/>
      <c r="BD955" s="846"/>
      <c r="BE955" s="846"/>
      <c r="BF955" s="846"/>
      <c r="BG955" s="846"/>
    </row>
    <row r="956" ht="15.75" customHeight="1">
      <c r="A956" s="846"/>
      <c r="B956" s="847"/>
      <c r="C956" s="847"/>
      <c r="D956" s="846"/>
      <c r="E956" s="848"/>
      <c r="F956" s="849"/>
      <c r="G956" s="850"/>
      <c r="H956" s="851"/>
      <c r="I956" s="849"/>
      <c r="J956" s="852"/>
      <c r="K956" s="848"/>
      <c r="L956" s="848"/>
      <c r="M956" s="848"/>
      <c r="N956" s="853"/>
      <c r="O956" s="846"/>
      <c r="P956" s="846"/>
      <c r="Q956" s="846"/>
      <c r="R956" s="846"/>
      <c r="S956" s="846"/>
      <c r="T956" s="846"/>
      <c r="U956" s="846"/>
      <c r="V956" s="846"/>
      <c r="W956" s="846"/>
      <c r="X956" s="846"/>
      <c r="Y956" s="846"/>
      <c r="Z956" s="846"/>
      <c r="AA956" s="846"/>
      <c r="AB956" s="846"/>
      <c r="AC956" s="846"/>
      <c r="AD956" s="854"/>
      <c r="AE956" s="846"/>
      <c r="AF956" s="846"/>
      <c r="AG956" s="846"/>
      <c r="AH956" s="846"/>
      <c r="AI956" s="846"/>
      <c r="AJ956" s="855"/>
      <c r="AK956" s="846"/>
      <c r="AL956" s="846"/>
      <c r="AM956" s="846"/>
      <c r="AN956" s="846"/>
      <c r="AO956" s="846"/>
      <c r="AP956" s="846"/>
      <c r="AQ956" s="846"/>
      <c r="AR956" s="846"/>
      <c r="AS956" s="846"/>
      <c r="AT956" s="846"/>
      <c r="AU956" s="846"/>
      <c r="AV956" s="846"/>
      <c r="AW956" s="846"/>
      <c r="AX956" s="846"/>
      <c r="AY956" s="846"/>
      <c r="AZ956" s="846"/>
      <c r="BA956" s="846"/>
      <c r="BB956" s="846"/>
      <c r="BC956" s="846"/>
      <c r="BD956" s="846"/>
      <c r="BE956" s="846"/>
      <c r="BF956" s="846"/>
      <c r="BG956" s="846"/>
    </row>
    <row r="957" ht="15.75" customHeight="1">
      <c r="A957" s="846"/>
      <c r="B957" s="847"/>
      <c r="C957" s="847"/>
      <c r="D957" s="846"/>
      <c r="E957" s="848"/>
      <c r="F957" s="849"/>
      <c r="G957" s="850"/>
      <c r="H957" s="851"/>
      <c r="I957" s="849"/>
      <c r="J957" s="852"/>
      <c r="K957" s="848"/>
      <c r="L957" s="848"/>
      <c r="M957" s="848"/>
      <c r="N957" s="853"/>
      <c r="O957" s="846"/>
      <c r="P957" s="846"/>
      <c r="Q957" s="846"/>
      <c r="R957" s="846"/>
      <c r="S957" s="846"/>
      <c r="T957" s="846"/>
      <c r="U957" s="846"/>
      <c r="V957" s="846"/>
      <c r="W957" s="846"/>
      <c r="X957" s="846"/>
      <c r="Y957" s="846"/>
      <c r="Z957" s="846"/>
      <c r="AA957" s="846"/>
      <c r="AB957" s="846"/>
      <c r="AC957" s="846"/>
      <c r="AD957" s="854"/>
      <c r="AE957" s="846"/>
      <c r="AF957" s="846"/>
      <c r="AG957" s="846"/>
      <c r="AH957" s="846"/>
      <c r="AI957" s="846"/>
      <c r="AJ957" s="855"/>
      <c r="AK957" s="846"/>
      <c r="AL957" s="846"/>
      <c r="AM957" s="846"/>
      <c r="AN957" s="846"/>
      <c r="AO957" s="846"/>
      <c r="AP957" s="846"/>
      <c r="AQ957" s="846"/>
      <c r="AR957" s="846"/>
      <c r="AS957" s="846"/>
      <c r="AT957" s="846"/>
      <c r="AU957" s="846"/>
      <c r="AV957" s="846"/>
      <c r="AW957" s="846"/>
      <c r="AX957" s="846"/>
      <c r="AY957" s="846"/>
      <c r="AZ957" s="846"/>
      <c r="BA957" s="846"/>
      <c r="BB957" s="846"/>
      <c r="BC957" s="846"/>
      <c r="BD957" s="846"/>
      <c r="BE957" s="846"/>
      <c r="BF957" s="846"/>
      <c r="BG957" s="846"/>
    </row>
    <row r="958" ht="15.75" customHeight="1">
      <c r="A958" s="846"/>
      <c r="B958" s="847"/>
      <c r="C958" s="847"/>
      <c r="D958" s="846"/>
      <c r="E958" s="848"/>
      <c r="F958" s="849"/>
      <c r="G958" s="850"/>
      <c r="H958" s="851"/>
      <c r="I958" s="849"/>
      <c r="J958" s="852"/>
      <c r="K958" s="848"/>
      <c r="L958" s="848"/>
      <c r="M958" s="848"/>
      <c r="N958" s="853"/>
      <c r="O958" s="846"/>
      <c r="P958" s="846"/>
      <c r="Q958" s="846"/>
      <c r="R958" s="846"/>
      <c r="S958" s="846"/>
      <c r="T958" s="846"/>
      <c r="U958" s="846"/>
      <c r="V958" s="846"/>
      <c r="W958" s="846"/>
      <c r="X958" s="846"/>
      <c r="Y958" s="846"/>
      <c r="Z958" s="846"/>
      <c r="AA958" s="846"/>
      <c r="AB958" s="846"/>
      <c r="AC958" s="846"/>
      <c r="AD958" s="854"/>
      <c r="AE958" s="846"/>
      <c r="AF958" s="846"/>
      <c r="AG958" s="846"/>
      <c r="AH958" s="846"/>
      <c r="AI958" s="846"/>
      <c r="AJ958" s="855"/>
      <c r="AK958" s="846"/>
      <c r="AL958" s="846"/>
      <c r="AM958" s="846"/>
      <c r="AN958" s="846"/>
      <c r="AO958" s="846"/>
      <c r="AP958" s="846"/>
      <c r="AQ958" s="846"/>
      <c r="AR958" s="846"/>
      <c r="AS958" s="846"/>
      <c r="AT958" s="846"/>
      <c r="AU958" s="846"/>
      <c r="AV958" s="846"/>
      <c r="AW958" s="846"/>
      <c r="AX958" s="846"/>
      <c r="AY958" s="846"/>
      <c r="AZ958" s="846"/>
      <c r="BA958" s="846"/>
      <c r="BB958" s="846"/>
      <c r="BC958" s="846"/>
      <c r="BD958" s="846"/>
      <c r="BE958" s="846"/>
      <c r="BF958" s="846"/>
      <c r="BG958" s="846"/>
    </row>
    <row r="959" ht="15.75" customHeight="1">
      <c r="A959" s="846"/>
      <c r="B959" s="847"/>
      <c r="C959" s="847"/>
      <c r="D959" s="846"/>
      <c r="E959" s="848"/>
      <c r="F959" s="849"/>
      <c r="G959" s="850"/>
      <c r="H959" s="851"/>
      <c r="I959" s="849"/>
      <c r="J959" s="852"/>
      <c r="K959" s="848"/>
      <c r="L959" s="848"/>
      <c r="M959" s="848"/>
      <c r="N959" s="853"/>
      <c r="O959" s="846"/>
      <c r="P959" s="846"/>
      <c r="Q959" s="846"/>
      <c r="R959" s="846"/>
      <c r="S959" s="846"/>
      <c r="T959" s="846"/>
      <c r="U959" s="846"/>
      <c r="V959" s="846"/>
      <c r="W959" s="846"/>
      <c r="X959" s="846"/>
      <c r="Y959" s="846"/>
      <c r="Z959" s="846"/>
      <c r="AA959" s="846"/>
      <c r="AB959" s="846"/>
      <c r="AC959" s="846"/>
      <c r="AD959" s="854"/>
      <c r="AE959" s="846"/>
      <c r="AF959" s="846"/>
      <c r="AG959" s="846"/>
      <c r="AH959" s="846"/>
      <c r="AI959" s="846"/>
      <c r="AJ959" s="855"/>
      <c r="AK959" s="846"/>
      <c r="AL959" s="846"/>
      <c r="AM959" s="846"/>
      <c r="AN959" s="846"/>
      <c r="AO959" s="846"/>
      <c r="AP959" s="846"/>
      <c r="AQ959" s="846"/>
      <c r="AR959" s="846"/>
      <c r="AS959" s="846"/>
      <c r="AT959" s="846"/>
      <c r="AU959" s="846"/>
      <c r="AV959" s="846"/>
      <c r="AW959" s="846"/>
      <c r="AX959" s="846"/>
      <c r="AY959" s="846"/>
      <c r="AZ959" s="846"/>
      <c r="BA959" s="846"/>
      <c r="BB959" s="846"/>
      <c r="BC959" s="846"/>
      <c r="BD959" s="846"/>
      <c r="BE959" s="846"/>
      <c r="BF959" s="846"/>
      <c r="BG959" s="846"/>
    </row>
    <row r="960" ht="15.75" customHeight="1">
      <c r="A960" s="846"/>
      <c r="B960" s="847"/>
      <c r="C960" s="847"/>
      <c r="D960" s="846"/>
      <c r="E960" s="848"/>
      <c r="F960" s="849"/>
      <c r="G960" s="850"/>
      <c r="H960" s="851"/>
      <c r="I960" s="849"/>
      <c r="J960" s="852"/>
      <c r="K960" s="848"/>
      <c r="L960" s="848"/>
      <c r="M960" s="848"/>
      <c r="N960" s="853"/>
      <c r="O960" s="846"/>
      <c r="P960" s="846"/>
      <c r="Q960" s="846"/>
      <c r="R960" s="846"/>
      <c r="S960" s="846"/>
      <c r="T960" s="846"/>
      <c r="U960" s="846"/>
      <c r="V960" s="846"/>
      <c r="W960" s="846"/>
      <c r="X960" s="846"/>
      <c r="Y960" s="846"/>
      <c r="Z960" s="846"/>
      <c r="AA960" s="846"/>
      <c r="AB960" s="846"/>
      <c r="AC960" s="846"/>
      <c r="AD960" s="854"/>
      <c r="AE960" s="846"/>
      <c r="AF960" s="846"/>
      <c r="AG960" s="846"/>
      <c r="AH960" s="846"/>
      <c r="AI960" s="846"/>
      <c r="AJ960" s="855"/>
      <c r="AK960" s="846"/>
      <c r="AL960" s="846"/>
      <c r="AM960" s="846"/>
      <c r="AN960" s="846"/>
      <c r="AO960" s="846"/>
      <c r="AP960" s="846"/>
      <c r="AQ960" s="846"/>
      <c r="AR960" s="846"/>
      <c r="AS960" s="846"/>
      <c r="AT960" s="846"/>
      <c r="AU960" s="846"/>
      <c r="AV960" s="846"/>
      <c r="AW960" s="846"/>
      <c r="AX960" s="846"/>
      <c r="AY960" s="846"/>
      <c r="AZ960" s="846"/>
      <c r="BA960" s="846"/>
      <c r="BB960" s="846"/>
      <c r="BC960" s="846"/>
      <c r="BD960" s="846"/>
      <c r="BE960" s="846"/>
      <c r="BF960" s="846"/>
      <c r="BG960" s="846"/>
    </row>
    <row r="961" ht="15.75" customHeight="1">
      <c r="A961" s="846"/>
      <c r="B961" s="847"/>
      <c r="C961" s="847"/>
      <c r="D961" s="846"/>
      <c r="E961" s="848"/>
      <c r="F961" s="849"/>
      <c r="G961" s="850"/>
      <c r="H961" s="851"/>
      <c r="I961" s="849"/>
      <c r="J961" s="852"/>
      <c r="K961" s="848"/>
      <c r="L961" s="848"/>
      <c r="M961" s="848"/>
      <c r="N961" s="853"/>
      <c r="O961" s="846"/>
      <c r="P961" s="846"/>
      <c r="Q961" s="846"/>
      <c r="R961" s="846"/>
      <c r="S961" s="846"/>
      <c r="T961" s="846"/>
      <c r="U961" s="846"/>
      <c r="V961" s="846"/>
      <c r="W961" s="846"/>
      <c r="X961" s="846"/>
      <c r="Y961" s="846"/>
      <c r="Z961" s="846"/>
      <c r="AA961" s="846"/>
      <c r="AB961" s="846"/>
      <c r="AC961" s="846"/>
      <c r="AD961" s="854"/>
      <c r="AE961" s="846"/>
      <c r="AF961" s="846"/>
      <c r="AG961" s="846"/>
      <c r="AH961" s="846"/>
      <c r="AI961" s="846"/>
      <c r="AJ961" s="855"/>
      <c r="AK961" s="846"/>
      <c r="AL961" s="846"/>
      <c r="AM961" s="846"/>
      <c r="AN961" s="846"/>
      <c r="AO961" s="846"/>
      <c r="AP961" s="846"/>
      <c r="AQ961" s="846"/>
      <c r="AR961" s="846"/>
      <c r="AS961" s="846"/>
      <c r="AT961" s="846"/>
      <c r="AU961" s="846"/>
      <c r="AV961" s="846"/>
      <c r="AW961" s="846"/>
      <c r="AX961" s="846"/>
      <c r="AY961" s="846"/>
      <c r="AZ961" s="846"/>
      <c r="BA961" s="846"/>
      <c r="BB961" s="846"/>
      <c r="BC961" s="846"/>
      <c r="BD961" s="846"/>
      <c r="BE961" s="846"/>
      <c r="BF961" s="846"/>
      <c r="BG961" s="846"/>
    </row>
    <row r="962" ht="15.75" customHeight="1">
      <c r="A962" s="846"/>
      <c r="B962" s="847"/>
      <c r="C962" s="847"/>
      <c r="D962" s="846"/>
      <c r="E962" s="848"/>
      <c r="F962" s="849"/>
      <c r="G962" s="850"/>
      <c r="H962" s="851"/>
      <c r="I962" s="849"/>
      <c r="J962" s="852"/>
      <c r="K962" s="848"/>
      <c r="L962" s="848"/>
      <c r="M962" s="848"/>
      <c r="N962" s="853"/>
      <c r="O962" s="846"/>
      <c r="P962" s="846"/>
      <c r="Q962" s="846"/>
      <c r="R962" s="846"/>
      <c r="S962" s="846"/>
      <c r="T962" s="846"/>
      <c r="U962" s="846"/>
      <c r="V962" s="846"/>
      <c r="W962" s="846"/>
      <c r="X962" s="846"/>
      <c r="Y962" s="846"/>
      <c r="Z962" s="846"/>
      <c r="AA962" s="846"/>
      <c r="AB962" s="846"/>
      <c r="AC962" s="846"/>
      <c r="AD962" s="854"/>
      <c r="AE962" s="846"/>
      <c r="AF962" s="846"/>
      <c r="AG962" s="846"/>
      <c r="AH962" s="846"/>
      <c r="AI962" s="846"/>
      <c r="AJ962" s="855"/>
      <c r="AK962" s="846"/>
      <c r="AL962" s="846"/>
      <c r="AM962" s="846"/>
      <c r="AN962" s="846"/>
      <c r="AO962" s="846"/>
      <c r="AP962" s="846"/>
      <c r="AQ962" s="846"/>
      <c r="AR962" s="846"/>
      <c r="AS962" s="846"/>
      <c r="AT962" s="846"/>
      <c r="AU962" s="846"/>
      <c r="AV962" s="846"/>
      <c r="AW962" s="846"/>
      <c r="AX962" s="846"/>
      <c r="AY962" s="846"/>
      <c r="AZ962" s="846"/>
      <c r="BA962" s="846"/>
      <c r="BB962" s="846"/>
      <c r="BC962" s="846"/>
      <c r="BD962" s="846"/>
      <c r="BE962" s="846"/>
      <c r="BF962" s="846"/>
      <c r="BG962" s="846"/>
    </row>
    <row r="963" ht="15.75" customHeight="1">
      <c r="A963" s="846"/>
      <c r="B963" s="847"/>
      <c r="C963" s="847"/>
      <c r="D963" s="846"/>
      <c r="E963" s="848"/>
      <c r="F963" s="849"/>
      <c r="G963" s="850"/>
      <c r="H963" s="851"/>
      <c r="I963" s="849"/>
      <c r="J963" s="852"/>
      <c r="K963" s="848"/>
      <c r="L963" s="848"/>
      <c r="M963" s="848"/>
      <c r="N963" s="853"/>
      <c r="O963" s="846"/>
      <c r="P963" s="846"/>
      <c r="Q963" s="846"/>
      <c r="R963" s="846"/>
      <c r="S963" s="846"/>
      <c r="T963" s="846"/>
      <c r="U963" s="846"/>
      <c r="V963" s="846"/>
      <c r="W963" s="846"/>
      <c r="X963" s="846"/>
      <c r="Y963" s="846"/>
      <c r="Z963" s="846"/>
      <c r="AA963" s="846"/>
      <c r="AB963" s="846"/>
      <c r="AC963" s="846"/>
      <c r="AD963" s="854"/>
      <c r="AE963" s="846"/>
      <c r="AF963" s="846"/>
      <c r="AG963" s="846"/>
      <c r="AH963" s="846"/>
      <c r="AI963" s="846"/>
      <c r="AJ963" s="855"/>
      <c r="AK963" s="846"/>
      <c r="AL963" s="846"/>
      <c r="AM963" s="846"/>
      <c r="AN963" s="846"/>
      <c r="AO963" s="846"/>
      <c r="AP963" s="846"/>
      <c r="AQ963" s="846"/>
      <c r="AR963" s="846"/>
      <c r="AS963" s="846"/>
      <c r="AT963" s="846"/>
      <c r="AU963" s="846"/>
      <c r="AV963" s="846"/>
      <c r="AW963" s="846"/>
      <c r="AX963" s="846"/>
      <c r="AY963" s="846"/>
      <c r="AZ963" s="846"/>
      <c r="BA963" s="846"/>
      <c r="BB963" s="846"/>
      <c r="BC963" s="846"/>
      <c r="BD963" s="846"/>
      <c r="BE963" s="846"/>
      <c r="BF963" s="846"/>
      <c r="BG963" s="846"/>
    </row>
    <row r="964" ht="15.75" customHeight="1">
      <c r="A964" s="846"/>
      <c r="B964" s="847"/>
      <c r="C964" s="847"/>
      <c r="D964" s="846"/>
      <c r="E964" s="848"/>
      <c r="F964" s="849"/>
      <c r="G964" s="850"/>
      <c r="H964" s="851"/>
      <c r="I964" s="849"/>
      <c r="J964" s="852"/>
      <c r="K964" s="848"/>
      <c r="L964" s="848"/>
      <c r="M964" s="848"/>
      <c r="N964" s="853"/>
      <c r="O964" s="846"/>
      <c r="P964" s="846"/>
      <c r="Q964" s="846"/>
      <c r="R964" s="846"/>
      <c r="S964" s="846"/>
      <c r="T964" s="846"/>
      <c r="U964" s="846"/>
      <c r="V964" s="846"/>
      <c r="W964" s="846"/>
      <c r="X964" s="846"/>
      <c r="Y964" s="846"/>
      <c r="Z964" s="846"/>
      <c r="AA964" s="846"/>
      <c r="AB964" s="846"/>
      <c r="AC964" s="846"/>
      <c r="AD964" s="854"/>
      <c r="AE964" s="846"/>
      <c r="AF964" s="846"/>
      <c r="AG964" s="846"/>
      <c r="AH964" s="846"/>
      <c r="AI964" s="846"/>
      <c r="AJ964" s="855"/>
      <c r="AK964" s="846"/>
      <c r="AL964" s="846"/>
      <c r="AM964" s="846"/>
      <c r="AN964" s="846"/>
      <c r="AO964" s="846"/>
      <c r="AP964" s="846"/>
      <c r="AQ964" s="846"/>
      <c r="AR964" s="846"/>
      <c r="AS964" s="846"/>
      <c r="AT964" s="846"/>
      <c r="AU964" s="846"/>
      <c r="AV964" s="846"/>
      <c r="AW964" s="846"/>
      <c r="AX964" s="846"/>
      <c r="AY964" s="846"/>
      <c r="AZ964" s="846"/>
      <c r="BA964" s="846"/>
      <c r="BB964" s="846"/>
      <c r="BC964" s="846"/>
      <c r="BD964" s="846"/>
      <c r="BE964" s="846"/>
      <c r="BF964" s="846"/>
      <c r="BG964" s="846"/>
    </row>
    <row r="965" ht="15.75" customHeight="1">
      <c r="A965" s="846"/>
      <c r="B965" s="847"/>
      <c r="C965" s="847"/>
      <c r="D965" s="846"/>
      <c r="E965" s="848"/>
      <c r="F965" s="849"/>
      <c r="G965" s="850"/>
      <c r="H965" s="851"/>
      <c r="I965" s="849"/>
      <c r="J965" s="852"/>
      <c r="K965" s="848"/>
      <c r="L965" s="848"/>
      <c r="M965" s="848"/>
      <c r="N965" s="853"/>
      <c r="O965" s="846"/>
      <c r="P965" s="846"/>
      <c r="Q965" s="846"/>
      <c r="R965" s="846"/>
      <c r="S965" s="846"/>
      <c r="T965" s="846"/>
      <c r="U965" s="846"/>
      <c r="V965" s="846"/>
      <c r="W965" s="846"/>
      <c r="X965" s="846"/>
      <c r="Y965" s="846"/>
      <c r="Z965" s="846"/>
      <c r="AA965" s="846"/>
      <c r="AB965" s="846"/>
      <c r="AC965" s="846"/>
      <c r="AD965" s="854"/>
      <c r="AE965" s="846"/>
      <c r="AF965" s="846"/>
      <c r="AG965" s="846"/>
      <c r="AH965" s="846"/>
      <c r="AI965" s="846"/>
      <c r="AJ965" s="855"/>
      <c r="AK965" s="846"/>
      <c r="AL965" s="846"/>
      <c r="AM965" s="846"/>
      <c r="AN965" s="846"/>
      <c r="AO965" s="846"/>
      <c r="AP965" s="846"/>
      <c r="AQ965" s="846"/>
      <c r="AR965" s="846"/>
      <c r="AS965" s="846"/>
      <c r="AT965" s="846"/>
      <c r="AU965" s="846"/>
      <c r="AV965" s="846"/>
      <c r="AW965" s="846"/>
      <c r="AX965" s="846"/>
      <c r="AY965" s="846"/>
      <c r="AZ965" s="846"/>
      <c r="BA965" s="846"/>
      <c r="BB965" s="846"/>
      <c r="BC965" s="846"/>
      <c r="BD965" s="846"/>
      <c r="BE965" s="846"/>
      <c r="BF965" s="846"/>
      <c r="BG965" s="846"/>
    </row>
    <row r="966" ht="15.75" customHeight="1">
      <c r="A966" s="846"/>
      <c r="B966" s="847"/>
      <c r="C966" s="847"/>
      <c r="D966" s="846"/>
      <c r="E966" s="848"/>
      <c r="F966" s="849"/>
      <c r="G966" s="850"/>
      <c r="H966" s="851"/>
      <c r="I966" s="849"/>
      <c r="J966" s="852"/>
      <c r="K966" s="848"/>
      <c r="L966" s="848"/>
      <c r="M966" s="848"/>
      <c r="N966" s="853"/>
      <c r="O966" s="846"/>
      <c r="P966" s="846"/>
      <c r="Q966" s="846"/>
      <c r="R966" s="846"/>
      <c r="S966" s="846"/>
      <c r="T966" s="846"/>
      <c r="U966" s="846"/>
      <c r="V966" s="846"/>
      <c r="W966" s="846"/>
      <c r="X966" s="846"/>
      <c r="Y966" s="846"/>
      <c r="Z966" s="846"/>
      <c r="AA966" s="846"/>
      <c r="AB966" s="846"/>
      <c r="AC966" s="846"/>
      <c r="AD966" s="854"/>
      <c r="AE966" s="846"/>
      <c r="AF966" s="846"/>
      <c r="AG966" s="846"/>
      <c r="AH966" s="846"/>
      <c r="AI966" s="846"/>
      <c r="AJ966" s="855"/>
      <c r="AK966" s="846"/>
      <c r="AL966" s="846"/>
      <c r="AM966" s="846"/>
      <c r="AN966" s="846"/>
      <c r="AO966" s="846"/>
      <c r="AP966" s="846"/>
      <c r="AQ966" s="846"/>
      <c r="AR966" s="846"/>
      <c r="AS966" s="846"/>
      <c r="AT966" s="846"/>
      <c r="AU966" s="846"/>
      <c r="AV966" s="846"/>
      <c r="AW966" s="846"/>
      <c r="AX966" s="846"/>
      <c r="AY966" s="846"/>
      <c r="AZ966" s="846"/>
      <c r="BA966" s="846"/>
      <c r="BB966" s="846"/>
      <c r="BC966" s="846"/>
      <c r="BD966" s="846"/>
      <c r="BE966" s="846"/>
      <c r="BF966" s="846"/>
      <c r="BG966" s="846"/>
    </row>
    <row r="967" ht="15.75" customHeight="1">
      <c r="A967" s="846"/>
      <c r="B967" s="847"/>
      <c r="C967" s="847"/>
      <c r="D967" s="846"/>
      <c r="E967" s="848"/>
      <c r="F967" s="849"/>
      <c r="G967" s="850"/>
      <c r="H967" s="851"/>
      <c r="I967" s="849"/>
      <c r="J967" s="852"/>
      <c r="K967" s="848"/>
      <c r="L967" s="848"/>
      <c r="M967" s="848"/>
      <c r="N967" s="853"/>
      <c r="O967" s="846"/>
      <c r="P967" s="846"/>
      <c r="Q967" s="846"/>
      <c r="R967" s="846"/>
      <c r="S967" s="846"/>
      <c r="T967" s="846"/>
      <c r="U967" s="846"/>
      <c r="V967" s="846"/>
      <c r="W967" s="846"/>
      <c r="X967" s="846"/>
      <c r="Y967" s="846"/>
      <c r="Z967" s="846"/>
      <c r="AA967" s="846"/>
      <c r="AB967" s="846"/>
      <c r="AC967" s="846"/>
      <c r="AD967" s="854"/>
      <c r="AE967" s="846"/>
      <c r="AF967" s="846"/>
      <c r="AG967" s="846"/>
      <c r="AH967" s="846"/>
      <c r="AI967" s="846"/>
      <c r="AJ967" s="855"/>
      <c r="AK967" s="846"/>
      <c r="AL967" s="846"/>
      <c r="AM967" s="846"/>
      <c r="AN967" s="846"/>
      <c r="AO967" s="846"/>
      <c r="AP967" s="846"/>
      <c r="AQ967" s="846"/>
      <c r="AR967" s="846"/>
      <c r="AS967" s="846"/>
      <c r="AT967" s="846"/>
      <c r="AU967" s="846"/>
      <c r="AV967" s="846"/>
      <c r="AW967" s="846"/>
      <c r="AX967" s="846"/>
      <c r="AY967" s="846"/>
      <c r="AZ967" s="846"/>
      <c r="BA967" s="846"/>
      <c r="BB967" s="846"/>
      <c r="BC967" s="846"/>
      <c r="BD967" s="846"/>
      <c r="BE967" s="846"/>
      <c r="BF967" s="846"/>
      <c r="BG967" s="846"/>
    </row>
    <row r="968" ht="15.75" customHeight="1">
      <c r="A968" s="846"/>
      <c r="B968" s="847"/>
      <c r="C968" s="847"/>
      <c r="D968" s="846"/>
      <c r="E968" s="848"/>
      <c r="F968" s="849"/>
      <c r="G968" s="850"/>
      <c r="H968" s="851"/>
      <c r="I968" s="849"/>
      <c r="J968" s="852"/>
      <c r="K968" s="848"/>
      <c r="L968" s="848"/>
      <c r="M968" s="848"/>
      <c r="N968" s="853"/>
      <c r="O968" s="846"/>
      <c r="P968" s="846"/>
      <c r="Q968" s="846"/>
      <c r="R968" s="846"/>
      <c r="S968" s="846"/>
      <c r="T968" s="846"/>
      <c r="U968" s="846"/>
      <c r="V968" s="846"/>
      <c r="W968" s="846"/>
      <c r="X968" s="846"/>
      <c r="Y968" s="846"/>
      <c r="Z968" s="846"/>
      <c r="AA968" s="846"/>
      <c r="AB968" s="846"/>
      <c r="AC968" s="846"/>
      <c r="AD968" s="854"/>
      <c r="AE968" s="846"/>
      <c r="AF968" s="846"/>
      <c r="AG968" s="846"/>
      <c r="AH968" s="846"/>
      <c r="AI968" s="846"/>
      <c r="AJ968" s="855"/>
      <c r="AK968" s="846"/>
      <c r="AL968" s="846"/>
      <c r="AM968" s="846"/>
      <c r="AN968" s="846"/>
      <c r="AO968" s="846"/>
      <c r="AP968" s="846"/>
      <c r="AQ968" s="846"/>
      <c r="AR968" s="846"/>
      <c r="AS968" s="846"/>
      <c r="AT968" s="846"/>
      <c r="AU968" s="846"/>
      <c r="AV968" s="846"/>
      <c r="AW968" s="846"/>
      <c r="AX968" s="846"/>
      <c r="AY968" s="846"/>
      <c r="AZ968" s="846"/>
      <c r="BA968" s="846"/>
      <c r="BB968" s="846"/>
      <c r="BC968" s="846"/>
      <c r="BD968" s="846"/>
      <c r="BE968" s="846"/>
      <c r="BF968" s="846"/>
      <c r="BG968" s="846"/>
    </row>
    <row r="969" ht="15.75" customHeight="1">
      <c r="A969" s="846"/>
      <c r="B969" s="847"/>
      <c r="C969" s="847"/>
      <c r="D969" s="846"/>
      <c r="E969" s="848"/>
      <c r="F969" s="849"/>
      <c r="G969" s="850"/>
      <c r="H969" s="851"/>
      <c r="I969" s="849"/>
      <c r="J969" s="852"/>
      <c r="K969" s="848"/>
      <c r="L969" s="848"/>
      <c r="M969" s="848"/>
      <c r="N969" s="853"/>
      <c r="O969" s="846"/>
      <c r="P969" s="846"/>
      <c r="Q969" s="846"/>
      <c r="R969" s="846"/>
      <c r="S969" s="846"/>
      <c r="T969" s="846"/>
      <c r="U969" s="846"/>
      <c r="V969" s="846"/>
      <c r="W969" s="846"/>
      <c r="X969" s="846"/>
      <c r="Y969" s="846"/>
      <c r="Z969" s="846"/>
      <c r="AA969" s="846"/>
      <c r="AB969" s="846"/>
      <c r="AC969" s="846"/>
      <c r="AD969" s="854"/>
      <c r="AE969" s="846"/>
      <c r="AF969" s="846"/>
      <c r="AG969" s="846"/>
      <c r="AH969" s="846"/>
      <c r="AI969" s="846"/>
      <c r="AJ969" s="855"/>
      <c r="AK969" s="846"/>
      <c r="AL969" s="846"/>
      <c r="AM969" s="846"/>
      <c r="AN969" s="846"/>
      <c r="AO969" s="846"/>
      <c r="AP969" s="846"/>
      <c r="AQ969" s="846"/>
      <c r="AR969" s="846"/>
      <c r="AS969" s="846"/>
      <c r="AT969" s="846"/>
      <c r="AU969" s="846"/>
      <c r="AV969" s="846"/>
      <c r="AW969" s="846"/>
      <c r="AX969" s="846"/>
      <c r="AY969" s="846"/>
      <c r="AZ969" s="846"/>
      <c r="BA969" s="846"/>
      <c r="BB969" s="846"/>
      <c r="BC969" s="846"/>
      <c r="BD969" s="846"/>
      <c r="BE969" s="846"/>
      <c r="BF969" s="846"/>
      <c r="BG969" s="846"/>
    </row>
    <row r="970" ht="15.75" customHeight="1">
      <c r="A970" s="846"/>
      <c r="B970" s="847"/>
      <c r="C970" s="847"/>
      <c r="D970" s="846"/>
      <c r="E970" s="848"/>
      <c r="F970" s="849"/>
      <c r="G970" s="850"/>
      <c r="H970" s="851"/>
      <c r="I970" s="849"/>
      <c r="J970" s="852"/>
      <c r="K970" s="848"/>
      <c r="L970" s="848"/>
      <c r="M970" s="848"/>
      <c r="N970" s="853"/>
      <c r="O970" s="846"/>
      <c r="P970" s="846"/>
      <c r="Q970" s="846"/>
      <c r="R970" s="846"/>
      <c r="S970" s="846"/>
      <c r="T970" s="846"/>
      <c r="U970" s="846"/>
      <c r="V970" s="846"/>
      <c r="W970" s="846"/>
      <c r="X970" s="846"/>
      <c r="Y970" s="846"/>
      <c r="Z970" s="846"/>
      <c r="AA970" s="846"/>
      <c r="AB970" s="846"/>
      <c r="AC970" s="846"/>
      <c r="AD970" s="854"/>
      <c r="AE970" s="846"/>
      <c r="AF970" s="846"/>
      <c r="AG970" s="846"/>
      <c r="AH970" s="846"/>
      <c r="AI970" s="846"/>
      <c r="AJ970" s="855"/>
      <c r="AK970" s="846"/>
      <c r="AL970" s="846"/>
      <c r="AM970" s="846"/>
      <c r="AN970" s="846"/>
      <c r="AO970" s="846"/>
      <c r="AP970" s="846"/>
      <c r="AQ970" s="846"/>
      <c r="AR970" s="846"/>
      <c r="AS970" s="846"/>
      <c r="AT970" s="846"/>
      <c r="AU970" s="846"/>
      <c r="AV970" s="846"/>
      <c r="AW970" s="846"/>
      <c r="AX970" s="846"/>
      <c r="AY970" s="846"/>
      <c r="AZ970" s="846"/>
      <c r="BA970" s="846"/>
      <c r="BB970" s="846"/>
      <c r="BC970" s="846"/>
      <c r="BD970" s="846"/>
      <c r="BE970" s="846"/>
      <c r="BF970" s="846"/>
      <c r="BG970" s="846"/>
    </row>
    <row r="971" ht="15.75" customHeight="1">
      <c r="A971" s="846"/>
      <c r="B971" s="847"/>
      <c r="C971" s="847"/>
      <c r="D971" s="846"/>
      <c r="E971" s="848"/>
      <c r="F971" s="849"/>
      <c r="G971" s="850"/>
      <c r="H971" s="851"/>
      <c r="I971" s="849"/>
      <c r="J971" s="852"/>
      <c r="K971" s="848"/>
      <c r="L971" s="848"/>
      <c r="M971" s="848"/>
      <c r="N971" s="853"/>
      <c r="O971" s="846"/>
      <c r="P971" s="846"/>
      <c r="Q971" s="846"/>
      <c r="R971" s="846"/>
      <c r="S971" s="846"/>
      <c r="T971" s="846"/>
      <c r="U971" s="846"/>
      <c r="V971" s="846"/>
      <c r="W971" s="846"/>
      <c r="X971" s="846"/>
      <c r="Y971" s="846"/>
      <c r="Z971" s="846"/>
      <c r="AA971" s="846"/>
      <c r="AB971" s="846"/>
      <c r="AC971" s="846"/>
      <c r="AD971" s="854"/>
      <c r="AE971" s="846"/>
      <c r="AF971" s="846"/>
      <c r="AG971" s="846"/>
      <c r="AH971" s="846"/>
      <c r="AI971" s="846"/>
      <c r="AJ971" s="855"/>
      <c r="AK971" s="846"/>
      <c r="AL971" s="846"/>
      <c r="AM971" s="846"/>
      <c r="AN971" s="846"/>
      <c r="AO971" s="846"/>
      <c r="AP971" s="846"/>
      <c r="AQ971" s="846"/>
      <c r="AR971" s="846"/>
      <c r="AS971" s="846"/>
      <c r="AT971" s="846"/>
      <c r="AU971" s="846"/>
      <c r="AV971" s="846"/>
      <c r="AW971" s="846"/>
      <c r="AX971" s="846"/>
      <c r="AY971" s="846"/>
      <c r="AZ971" s="846"/>
      <c r="BA971" s="846"/>
      <c r="BB971" s="846"/>
      <c r="BC971" s="846"/>
      <c r="BD971" s="846"/>
      <c r="BE971" s="846"/>
      <c r="BF971" s="846"/>
      <c r="BG971" s="846"/>
    </row>
    <row r="972" ht="15.75" customHeight="1">
      <c r="A972" s="846"/>
      <c r="B972" s="847"/>
      <c r="C972" s="847"/>
      <c r="D972" s="846"/>
      <c r="E972" s="848"/>
      <c r="F972" s="849"/>
      <c r="G972" s="850"/>
      <c r="H972" s="851"/>
      <c r="I972" s="849"/>
      <c r="J972" s="852"/>
      <c r="K972" s="848"/>
      <c r="L972" s="848"/>
      <c r="M972" s="848"/>
      <c r="N972" s="853"/>
      <c r="O972" s="846"/>
      <c r="P972" s="846"/>
      <c r="Q972" s="846"/>
      <c r="R972" s="846"/>
      <c r="S972" s="846"/>
      <c r="T972" s="846"/>
      <c r="U972" s="846"/>
      <c r="V972" s="846"/>
      <c r="W972" s="846"/>
      <c r="X972" s="846"/>
      <c r="Y972" s="846"/>
      <c r="Z972" s="846"/>
      <c r="AA972" s="846"/>
      <c r="AB972" s="846"/>
      <c r="AC972" s="846"/>
      <c r="AD972" s="854"/>
      <c r="AE972" s="846"/>
      <c r="AF972" s="846"/>
      <c r="AG972" s="846"/>
      <c r="AH972" s="846"/>
      <c r="AI972" s="846"/>
      <c r="AJ972" s="855"/>
      <c r="AK972" s="846"/>
      <c r="AL972" s="846"/>
      <c r="AM972" s="846"/>
      <c r="AN972" s="846"/>
      <c r="AO972" s="846"/>
      <c r="AP972" s="846"/>
      <c r="AQ972" s="846"/>
      <c r="AR972" s="846"/>
      <c r="AS972" s="846"/>
      <c r="AT972" s="846"/>
      <c r="AU972" s="846"/>
      <c r="AV972" s="846"/>
      <c r="AW972" s="846"/>
      <c r="AX972" s="846"/>
      <c r="AY972" s="846"/>
      <c r="AZ972" s="846"/>
      <c r="BA972" s="846"/>
      <c r="BB972" s="846"/>
      <c r="BC972" s="846"/>
      <c r="BD972" s="846"/>
      <c r="BE972" s="846"/>
      <c r="BF972" s="846"/>
      <c r="BG972" s="846"/>
    </row>
    <row r="973" ht="15.75" customHeight="1">
      <c r="A973" s="846"/>
      <c r="B973" s="847"/>
      <c r="C973" s="847"/>
      <c r="D973" s="846"/>
      <c r="E973" s="848"/>
      <c r="F973" s="849"/>
      <c r="G973" s="850"/>
      <c r="H973" s="851"/>
      <c r="I973" s="849"/>
      <c r="J973" s="852"/>
      <c r="K973" s="848"/>
      <c r="L973" s="848"/>
      <c r="M973" s="848"/>
      <c r="N973" s="853"/>
      <c r="O973" s="846"/>
      <c r="P973" s="846"/>
      <c r="Q973" s="846"/>
      <c r="R973" s="846"/>
      <c r="S973" s="846"/>
      <c r="T973" s="846"/>
      <c r="U973" s="846"/>
      <c r="V973" s="846"/>
      <c r="W973" s="846"/>
      <c r="X973" s="846"/>
      <c r="Y973" s="846"/>
      <c r="Z973" s="846"/>
      <c r="AA973" s="846"/>
      <c r="AB973" s="846"/>
      <c r="AC973" s="846"/>
      <c r="AD973" s="854"/>
      <c r="AE973" s="846"/>
      <c r="AF973" s="846"/>
      <c r="AG973" s="846"/>
      <c r="AH973" s="846"/>
      <c r="AI973" s="846"/>
      <c r="AJ973" s="855"/>
      <c r="AK973" s="846"/>
      <c r="AL973" s="846"/>
      <c r="AM973" s="846"/>
      <c r="AN973" s="846"/>
      <c r="AO973" s="846"/>
      <c r="AP973" s="846"/>
      <c r="AQ973" s="846"/>
      <c r="AR973" s="846"/>
      <c r="AS973" s="846"/>
      <c r="AT973" s="846"/>
      <c r="AU973" s="846"/>
      <c r="AV973" s="846"/>
      <c r="AW973" s="846"/>
      <c r="AX973" s="846"/>
      <c r="AY973" s="846"/>
      <c r="AZ973" s="846"/>
      <c r="BA973" s="846"/>
      <c r="BB973" s="846"/>
      <c r="BC973" s="846"/>
      <c r="BD973" s="846"/>
      <c r="BE973" s="846"/>
      <c r="BF973" s="846"/>
      <c r="BG973" s="846"/>
    </row>
    <row r="974" ht="15.75" customHeight="1">
      <c r="A974" s="846"/>
      <c r="B974" s="847"/>
      <c r="C974" s="847"/>
      <c r="D974" s="846"/>
      <c r="E974" s="848"/>
      <c r="F974" s="849"/>
      <c r="G974" s="850"/>
      <c r="H974" s="851"/>
      <c r="I974" s="849"/>
      <c r="J974" s="852"/>
      <c r="K974" s="848"/>
      <c r="L974" s="848"/>
      <c r="M974" s="848"/>
      <c r="N974" s="853"/>
      <c r="O974" s="846"/>
      <c r="P974" s="846"/>
      <c r="Q974" s="846"/>
      <c r="R974" s="846"/>
      <c r="S974" s="846"/>
      <c r="T974" s="846"/>
      <c r="U974" s="846"/>
      <c r="V974" s="846"/>
      <c r="W974" s="846"/>
      <c r="X974" s="846"/>
      <c r="Y974" s="846"/>
      <c r="Z974" s="846"/>
      <c r="AA974" s="846"/>
      <c r="AB974" s="846"/>
      <c r="AC974" s="846"/>
      <c r="AD974" s="854"/>
      <c r="AE974" s="846"/>
      <c r="AF974" s="846"/>
      <c r="AG974" s="846"/>
      <c r="AH974" s="846"/>
      <c r="AI974" s="846"/>
      <c r="AJ974" s="855"/>
      <c r="AK974" s="846"/>
      <c r="AL974" s="846"/>
      <c r="AM974" s="846"/>
      <c r="AN974" s="846"/>
      <c r="AO974" s="846"/>
      <c r="AP974" s="846"/>
      <c r="AQ974" s="846"/>
      <c r="AR974" s="846"/>
      <c r="AS974" s="846"/>
      <c r="AT974" s="846"/>
      <c r="AU974" s="846"/>
      <c r="AV974" s="846"/>
      <c r="AW974" s="846"/>
      <c r="AX974" s="846"/>
      <c r="AY974" s="846"/>
      <c r="AZ974" s="846"/>
      <c r="BA974" s="846"/>
      <c r="BB974" s="846"/>
      <c r="BC974" s="846"/>
      <c r="BD974" s="846"/>
      <c r="BE974" s="846"/>
      <c r="BF974" s="846"/>
      <c r="BG974" s="846"/>
    </row>
    <row r="975" ht="15.75" customHeight="1">
      <c r="A975" s="846"/>
      <c r="B975" s="847"/>
      <c r="C975" s="847"/>
      <c r="D975" s="846"/>
      <c r="E975" s="848"/>
      <c r="F975" s="849"/>
      <c r="G975" s="850"/>
      <c r="H975" s="851"/>
      <c r="I975" s="849"/>
      <c r="J975" s="852"/>
      <c r="K975" s="848"/>
      <c r="L975" s="848"/>
      <c r="M975" s="848"/>
      <c r="N975" s="853"/>
      <c r="O975" s="846"/>
      <c r="P975" s="846"/>
      <c r="Q975" s="846"/>
      <c r="R975" s="846"/>
      <c r="S975" s="846"/>
      <c r="T975" s="846"/>
      <c r="U975" s="846"/>
      <c r="V975" s="846"/>
      <c r="W975" s="846"/>
      <c r="X975" s="846"/>
      <c r="Y975" s="846"/>
      <c r="Z975" s="846"/>
      <c r="AA975" s="846"/>
      <c r="AB975" s="846"/>
      <c r="AC975" s="846"/>
      <c r="AD975" s="854"/>
      <c r="AE975" s="846"/>
      <c r="AF975" s="846"/>
      <c r="AG975" s="846"/>
      <c r="AH975" s="846"/>
      <c r="AI975" s="846"/>
      <c r="AJ975" s="855"/>
      <c r="AK975" s="846"/>
      <c r="AL975" s="846"/>
      <c r="AM975" s="846"/>
      <c r="AN975" s="846"/>
      <c r="AO975" s="846"/>
      <c r="AP975" s="846"/>
      <c r="AQ975" s="846"/>
      <c r="AR975" s="846"/>
      <c r="AS975" s="846"/>
      <c r="AT975" s="846"/>
      <c r="AU975" s="846"/>
      <c r="AV975" s="846"/>
      <c r="AW975" s="846"/>
      <c r="AX975" s="846"/>
      <c r="AY975" s="846"/>
      <c r="AZ975" s="846"/>
      <c r="BA975" s="846"/>
      <c r="BB975" s="846"/>
      <c r="BC975" s="846"/>
      <c r="BD975" s="846"/>
      <c r="BE975" s="846"/>
      <c r="BF975" s="846"/>
      <c r="BG975" s="846"/>
    </row>
    <row r="976" ht="15.75" customHeight="1">
      <c r="A976" s="846"/>
      <c r="B976" s="847"/>
      <c r="C976" s="847"/>
      <c r="D976" s="846"/>
      <c r="E976" s="848"/>
      <c r="F976" s="849"/>
      <c r="G976" s="850"/>
      <c r="H976" s="851"/>
      <c r="I976" s="849"/>
      <c r="J976" s="852"/>
      <c r="K976" s="848"/>
      <c r="L976" s="848"/>
      <c r="M976" s="848"/>
      <c r="N976" s="853"/>
      <c r="O976" s="846"/>
      <c r="P976" s="846"/>
      <c r="Q976" s="846"/>
      <c r="R976" s="846"/>
      <c r="S976" s="846"/>
      <c r="T976" s="846"/>
      <c r="U976" s="846"/>
      <c r="V976" s="846"/>
      <c r="W976" s="846"/>
      <c r="X976" s="846"/>
      <c r="Y976" s="846"/>
      <c r="Z976" s="846"/>
      <c r="AA976" s="846"/>
      <c r="AB976" s="846"/>
      <c r="AC976" s="846"/>
      <c r="AD976" s="854"/>
      <c r="AE976" s="846"/>
      <c r="AF976" s="846"/>
      <c r="AG976" s="846"/>
      <c r="AH976" s="846"/>
      <c r="AI976" s="846"/>
      <c r="AJ976" s="855"/>
      <c r="AK976" s="846"/>
      <c r="AL976" s="846"/>
      <c r="AM976" s="846"/>
      <c r="AN976" s="846"/>
      <c r="AO976" s="846"/>
      <c r="AP976" s="846"/>
      <c r="AQ976" s="846"/>
      <c r="AR976" s="846"/>
      <c r="AS976" s="846"/>
      <c r="AT976" s="846"/>
      <c r="AU976" s="846"/>
      <c r="AV976" s="846"/>
      <c r="AW976" s="846"/>
      <c r="AX976" s="846"/>
      <c r="AY976" s="846"/>
      <c r="AZ976" s="846"/>
      <c r="BA976" s="846"/>
      <c r="BB976" s="846"/>
      <c r="BC976" s="846"/>
      <c r="BD976" s="846"/>
      <c r="BE976" s="846"/>
      <c r="BF976" s="846"/>
      <c r="BG976" s="846"/>
    </row>
    <row r="977" ht="15.75" customHeight="1">
      <c r="A977" s="846"/>
      <c r="B977" s="847"/>
      <c r="C977" s="847"/>
      <c r="D977" s="846"/>
      <c r="E977" s="848"/>
      <c r="F977" s="849"/>
      <c r="G977" s="850"/>
      <c r="H977" s="851"/>
      <c r="I977" s="849"/>
      <c r="J977" s="852"/>
      <c r="K977" s="848"/>
      <c r="L977" s="848"/>
      <c r="M977" s="848"/>
      <c r="N977" s="853"/>
      <c r="O977" s="846"/>
      <c r="P977" s="846"/>
      <c r="Q977" s="846"/>
      <c r="R977" s="846"/>
      <c r="S977" s="846"/>
      <c r="T977" s="846"/>
      <c r="U977" s="846"/>
      <c r="V977" s="846"/>
      <c r="W977" s="846"/>
      <c r="X977" s="846"/>
      <c r="Y977" s="846"/>
      <c r="Z977" s="846"/>
      <c r="AA977" s="846"/>
      <c r="AB977" s="846"/>
      <c r="AC977" s="846"/>
      <c r="AD977" s="854"/>
      <c r="AE977" s="846"/>
      <c r="AF977" s="846"/>
      <c r="AG977" s="846"/>
      <c r="AH977" s="846"/>
      <c r="AI977" s="846"/>
      <c r="AJ977" s="855"/>
      <c r="AK977" s="846"/>
      <c r="AL977" s="846"/>
      <c r="AM977" s="846"/>
      <c r="AN977" s="846"/>
      <c r="AO977" s="846"/>
      <c r="AP977" s="846"/>
      <c r="AQ977" s="846"/>
      <c r="AR977" s="846"/>
      <c r="AS977" s="846"/>
      <c r="AT977" s="846"/>
      <c r="AU977" s="846"/>
      <c r="AV977" s="846"/>
      <c r="AW977" s="846"/>
      <c r="AX977" s="846"/>
      <c r="AY977" s="846"/>
      <c r="AZ977" s="846"/>
      <c r="BA977" s="846"/>
      <c r="BB977" s="846"/>
      <c r="BC977" s="846"/>
      <c r="BD977" s="846"/>
      <c r="BE977" s="846"/>
      <c r="BF977" s="846"/>
      <c r="BG977" s="846"/>
    </row>
    <row r="978" ht="15.75" customHeight="1">
      <c r="A978" s="846"/>
      <c r="B978" s="847"/>
      <c r="C978" s="847"/>
      <c r="D978" s="846"/>
      <c r="E978" s="848"/>
      <c r="F978" s="849"/>
      <c r="G978" s="850"/>
      <c r="H978" s="851"/>
      <c r="I978" s="849"/>
      <c r="J978" s="852"/>
      <c r="K978" s="848"/>
      <c r="L978" s="848"/>
      <c r="M978" s="848"/>
      <c r="N978" s="853"/>
      <c r="O978" s="846"/>
      <c r="P978" s="846"/>
      <c r="Q978" s="846"/>
      <c r="R978" s="846"/>
      <c r="S978" s="846"/>
      <c r="T978" s="846"/>
      <c r="U978" s="846"/>
      <c r="V978" s="846"/>
      <c r="W978" s="846"/>
      <c r="X978" s="846"/>
      <c r="Y978" s="846"/>
      <c r="Z978" s="846"/>
      <c r="AA978" s="846"/>
      <c r="AB978" s="846"/>
      <c r="AC978" s="846"/>
      <c r="AD978" s="854"/>
      <c r="AE978" s="846"/>
      <c r="AF978" s="846"/>
      <c r="AG978" s="846"/>
      <c r="AH978" s="846"/>
      <c r="AI978" s="846"/>
      <c r="AJ978" s="855"/>
      <c r="AK978" s="846"/>
      <c r="AL978" s="846"/>
      <c r="AM978" s="846"/>
      <c r="AN978" s="846"/>
      <c r="AO978" s="846"/>
      <c r="AP978" s="846"/>
      <c r="AQ978" s="846"/>
      <c r="AR978" s="846"/>
      <c r="AS978" s="846"/>
      <c r="AT978" s="846"/>
      <c r="AU978" s="846"/>
      <c r="AV978" s="846"/>
      <c r="AW978" s="846"/>
      <c r="AX978" s="846"/>
      <c r="AY978" s="846"/>
      <c r="AZ978" s="846"/>
      <c r="BA978" s="846"/>
      <c r="BB978" s="846"/>
      <c r="BC978" s="846"/>
      <c r="BD978" s="846"/>
      <c r="BE978" s="846"/>
      <c r="BF978" s="846"/>
      <c r="BG978" s="846"/>
    </row>
    <row r="979" ht="15.75" customHeight="1">
      <c r="A979" s="846"/>
      <c r="B979" s="847"/>
      <c r="C979" s="847"/>
      <c r="D979" s="846"/>
      <c r="E979" s="848"/>
      <c r="F979" s="849"/>
      <c r="G979" s="850"/>
      <c r="H979" s="851"/>
      <c r="I979" s="849"/>
      <c r="J979" s="852"/>
      <c r="K979" s="848"/>
      <c r="L979" s="848"/>
      <c r="M979" s="848"/>
      <c r="N979" s="853"/>
      <c r="O979" s="846"/>
      <c r="P979" s="846"/>
      <c r="Q979" s="846"/>
      <c r="R979" s="846"/>
      <c r="S979" s="846"/>
      <c r="T979" s="846"/>
      <c r="U979" s="846"/>
      <c r="V979" s="846"/>
      <c r="W979" s="846"/>
      <c r="X979" s="846"/>
      <c r="Y979" s="846"/>
      <c r="Z979" s="846"/>
      <c r="AA979" s="846"/>
      <c r="AB979" s="846"/>
      <c r="AC979" s="846"/>
      <c r="AD979" s="854"/>
      <c r="AE979" s="846"/>
      <c r="AF979" s="846"/>
      <c r="AG979" s="846"/>
      <c r="AH979" s="846"/>
      <c r="AI979" s="846"/>
      <c r="AJ979" s="855"/>
      <c r="AK979" s="846"/>
      <c r="AL979" s="846"/>
      <c r="AM979" s="846"/>
      <c r="AN979" s="846"/>
      <c r="AO979" s="846"/>
      <c r="AP979" s="846"/>
      <c r="AQ979" s="846"/>
      <c r="AR979" s="846"/>
      <c r="AS979" s="846"/>
      <c r="AT979" s="846"/>
      <c r="AU979" s="846"/>
      <c r="AV979" s="846"/>
      <c r="AW979" s="846"/>
      <c r="AX979" s="846"/>
      <c r="AY979" s="846"/>
      <c r="AZ979" s="846"/>
      <c r="BA979" s="846"/>
      <c r="BB979" s="846"/>
      <c r="BC979" s="846"/>
      <c r="BD979" s="846"/>
      <c r="BE979" s="846"/>
      <c r="BF979" s="846"/>
      <c r="BG979" s="846"/>
    </row>
    <row r="980" ht="15.75" customHeight="1">
      <c r="A980" s="846"/>
      <c r="B980" s="847"/>
      <c r="C980" s="847"/>
      <c r="D980" s="846"/>
      <c r="E980" s="848"/>
      <c r="F980" s="849"/>
      <c r="G980" s="850"/>
      <c r="H980" s="851"/>
      <c r="I980" s="849"/>
      <c r="J980" s="852"/>
      <c r="K980" s="848"/>
      <c r="L980" s="848"/>
      <c r="M980" s="848"/>
      <c r="N980" s="853"/>
      <c r="O980" s="846"/>
      <c r="P980" s="846"/>
      <c r="Q980" s="846"/>
      <c r="R980" s="846"/>
      <c r="S980" s="846"/>
      <c r="T980" s="846"/>
      <c r="U980" s="846"/>
      <c r="V980" s="846"/>
      <c r="W980" s="846"/>
      <c r="X980" s="846"/>
      <c r="Y980" s="846"/>
      <c r="Z980" s="846"/>
      <c r="AA980" s="846"/>
      <c r="AB980" s="846"/>
      <c r="AC980" s="846"/>
      <c r="AD980" s="854"/>
      <c r="AE980" s="846"/>
      <c r="AF980" s="846"/>
      <c r="AG980" s="846"/>
      <c r="AH980" s="846"/>
      <c r="AI980" s="846"/>
      <c r="AJ980" s="855"/>
      <c r="AK980" s="846"/>
      <c r="AL980" s="846"/>
      <c r="AM980" s="846"/>
      <c r="AN980" s="846"/>
      <c r="AO980" s="846"/>
      <c r="AP980" s="846"/>
      <c r="AQ980" s="846"/>
      <c r="AR980" s="846"/>
      <c r="AS980" s="846"/>
      <c r="AT980" s="846"/>
      <c r="AU980" s="846"/>
      <c r="AV980" s="846"/>
      <c r="AW980" s="846"/>
      <c r="AX980" s="846"/>
      <c r="AY980" s="846"/>
      <c r="AZ980" s="846"/>
      <c r="BA980" s="846"/>
      <c r="BB980" s="846"/>
      <c r="BC980" s="846"/>
      <c r="BD980" s="846"/>
      <c r="BE980" s="846"/>
      <c r="BF980" s="846"/>
      <c r="BG980" s="846"/>
    </row>
    <row r="981" ht="15.75" customHeight="1">
      <c r="A981" s="846"/>
      <c r="B981" s="847"/>
      <c r="C981" s="847"/>
      <c r="D981" s="846"/>
      <c r="E981" s="848"/>
      <c r="F981" s="849"/>
      <c r="G981" s="850"/>
      <c r="H981" s="851"/>
      <c r="I981" s="849"/>
      <c r="J981" s="852"/>
      <c r="K981" s="848"/>
      <c r="L981" s="848"/>
      <c r="M981" s="848"/>
      <c r="N981" s="853"/>
      <c r="O981" s="846"/>
      <c r="P981" s="846"/>
      <c r="Q981" s="846"/>
      <c r="R981" s="846"/>
      <c r="S981" s="846"/>
      <c r="T981" s="846"/>
      <c r="U981" s="846"/>
      <c r="V981" s="846"/>
      <c r="W981" s="846"/>
      <c r="X981" s="846"/>
      <c r="Y981" s="846"/>
      <c r="Z981" s="846"/>
      <c r="AA981" s="846"/>
      <c r="AB981" s="846"/>
      <c r="AC981" s="846"/>
      <c r="AD981" s="854"/>
      <c r="AE981" s="846"/>
      <c r="AF981" s="846"/>
      <c r="AG981" s="846"/>
      <c r="AH981" s="846"/>
      <c r="AI981" s="846"/>
      <c r="AJ981" s="855"/>
      <c r="AK981" s="846"/>
      <c r="AL981" s="846"/>
      <c r="AM981" s="846"/>
      <c r="AN981" s="846"/>
      <c r="AO981" s="846"/>
      <c r="AP981" s="846"/>
      <c r="AQ981" s="846"/>
      <c r="AR981" s="846"/>
      <c r="AS981" s="846"/>
      <c r="AT981" s="846"/>
      <c r="AU981" s="846"/>
      <c r="AV981" s="846"/>
      <c r="AW981" s="846"/>
      <c r="AX981" s="846"/>
      <c r="AY981" s="846"/>
      <c r="AZ981" s="846"/>
      <c r="BA981" s="846"/>
      <c r="BB981" s="846"/>
      <c r="BC981" s="846"/>
      <c r="BD981" s="846"/>
      <c r="BE981" s="846"/>
      <c r="BF981" s="846"/>
      <c r="BG981" s="846"/>
    </row>
    <row r="982" ht="15.75" customHeight="1">
      <c r="A982" s="846"/>
      <c r="B982" s="847"/>
      <c r="C982" s="847"/>
      <c r="D982" s="846"/>
      <c r="E982" s="848"/>
      <c r="F982" s="849"/>
      <c r="G982" s="850"/>
      <c r="H982" s="851"/>
      <c r="I982" s="849"/>
      <c r="J982" s="852"/>
      <c r="K982" s="848"/>
      <c r="L982" s="848"/>
      <c r="M982" s="848"/>
      <c r="N982" s="853"/>
      <c r="O982" s="846"/>
      <c r="P982" s="846"/>
      <c r="Q982" s="846"/>
      <c r="R982" s="846"/>
      <c r="S982" s="846"/>
      <c r="T982" s="846"/>
      <c r="U982" s="846"/>
      <c r="V982" s="846"/>
      <c r="W982" s="846"/>
      <c r="X982" s="846"/>
      <c r="Y982" s="846"/>
      <c r="Z982" s="846"/>
      <c r="AA982" s="846"/>
      <c r="AB982" s="846"/>
      <c r="AC982" s="846"/>
      <c r="AD982" s="854"/>
      <c r="AE982" s="846"/>
      <c r="AF982" s="846"/>
      <c r="AG982" s="846"/>
      <c r="AH982" s="846"/>
      <c r="AI982" s="846"/>
      <c r="AJ982" s="855"/>
      <c r="AK982" s="846"/>
      <c r="AL982" s="846"/>
      <c r="AM982" s="846"/>
      <c r="AN982" s="846"/>
      <c r="AO982" s="846"/>
      <c r="AP982" s="846"/>
      <c r="AQ982" s="846"/>
      <c r="AR982" s="846"/>
      <c r="AS982" s="846"/>
      <c r="AT982" s="846"/>
      <c r="AU982" s="846"/>
      <c r="AV982" s="846"/>
      <c r="AW982" s="846"/>
      <c r="AX982" s="846"/>
      <c r="AY982" s="846"/>
      <c r="AZ982" s="846"/>
      <c r="BA982" s="846"/>
      <c r="BB982" s="846"/>
      <c r="BC982" s="846"/>
      <c r="BD982" s="846"/>
      <c r="BE982" s="846"/>
      <c r="BF982" s="846"/>
      <c r="BG982" s="846"/>
    </row>
    <row r="983" ht="15.75" customHeight="1">
      <c r="A983" s="846"/>
      <c r="B983" s="847"/>
      <c r="C983" s="847"/>
      <c r="D983" s="846"/>
      <c r="E983" s="848"/>
      <c r="F983" s="849"/>
      <c r="G983" s="850"/>
      <c r="H983" s="851"/>
      <c r="I983" s="849"/>
      <c r="J983" s="852"/>
      <c r="K983" s="848"/>
      <c r="L983" s="848"/>
      <c r="M983" s="848"/>
      <c r="N983" s="853"/>
      <c r="O983" s="846"/>
      <c r="P983" s="846"/>
      <c r="Q983" s="846"/>
      <c r="R983" s="846"/>
      <c r="S983" s="846"/>
      <c r="T983" s="846"/>
      <c r="U983" s="846"/>
      <c r="V983" s="846"/>
      <c r="W983" s="846"/>
      <c r="X983" s="846"/>
      <c r="Y983" s="846"/>
      <c r="Z983" s="846"/>
      <c r="AA983" s="846"/>
      <c r="AB983" s="846"/>
      <c r="AC983" s="846"/>
      <c r="AD983" s="854"/>
      <c r="AE983" s="846"/>
      <c r="AF983" s="846"/>
      <c r="AG983" s="846"/>
      <c r="AH983" s="846"/>
      <c r="AI983" s="846"/>
      <c r="AJ983" s="855"/>
      <c r="AK983" s="846"/>
      <c r="AL983" s="846"/>
      <c r="AM983" s="846"/>
      <c r="AN983" s="846"/>
      <c r="AO983" s="846"/>
      <c r="AP983" s="846"/>
      <c r="AQ983" s="846"/>
      <c r="AR983" s="846"/>
      <c r="AS983" s="846"/>
      <c r="AT983" s="846"/>
      <c r="AU983" s="846"/>
      <c r="AV983" s="846"/>
      <c r="AW983" s="846"/>
      <c r="AX983" s="846"/>
      <c r="AY983" s="846"/>
      <c r="AZ983" s="846"/>
      <c r="BA983" s="846"/>
      <c r="BB983" s="846"/>
      <c r="BC983" s="846"/>
      <c r="BD983" s="846"/>
      <c r="BE983" s="846"/>
      <c r="BF983" s="846"/>
      <c r="BG983" s="846"/>
    </row>
    <row r="984" ht="15.75" customHeight="1">
      <c r="A984" s="846"/>
      <c r="B984" s="847"/>
      <c r="C984" s="847"/>
      <c r="D984" s="846"/>
      <c r="E984" s="848"/>
      <c r="F984" s="849"/>
      <c r="G984" s="850"/>
      <c r="H984" s="851"/>
      <c r="I984" s="849"/>
      <c r="J984" s="852"/>
      <c r="K984" s="848"/>
      <c r="L984" s="848"/>
      <c r="M984" s="848"/>
      <c r="N984" s="853"/>
      <c r="O984" s="846"/>
      <c r="P984" s="846"/>
      <c r="Q984" s="846"/>
      <c r="R984" s="846"/>
      <c r="S984" s="846"/>
      <c r="T984" s="846"/>
      <c r="U984" s="846"/>
      <c r="V984" s="846"/>
      <c r="W984" s="846"/>
      <c r="X984" s="846"/>
      <c r="Y984" s="846"/>
      <c r="Z984" s="846"/>
      <c r="AA984" s="846"/>
      <c r="AB984" s="846"/>
      <c r="AC984" s="846"/>
      <c r="AD984" s="854"/>
      <c r="AE984" s="846"/>
      <c r="AF984" s="846"/>
      <c r="AG984" s="846"/>
      <c r="AH984" s="846"/>
      <c r="AI984" s="846"/>
      <c r="AJ984" s="855"/>
      <c r="AK984" s="846"/>
      <c r="AL984" s="846"/>
      <c r="AM984" s="846"/>
      <c r="AN984" s="846"/>
      <c r="AO984" s="846"/>
      <c r="AP984" s="846"/>
      <c r="AQ984" s="846"/>
      <c r="AR984" s="846"/>
      <c r="AS984" s="846"/>
      <c r="AT984" s="846"/>
      <c r="AU984" s="846"/>
      <c r="AV984" s="846"/>
      <c r="AW984" s="846"/>
      <c r="AX984" s="846"/>
      <c r="AY984" s="846"/>
      <c r="AZ984" s="846"/>
      <c r="BA984" s="846"/>
      <c r="BB984" s="846"/>
      <c r="BC984" s="846"/>
      <c r="BD984" s="846"/>
      <c r="BE984" s="846"/>
      <c r="BF984" s="846"/>
      <c r="BG984" s="846"/>
    </row>
    <row r="985" ht="15.75" customHeight="1">
      <c r="A985" s="846"/>
      <c r="B985" s="847"/>
      <c r="C985" s="847"/>
      <c r="D985" s="846"/>
      <c r="E985" s="848"/>
      <c r="F985" s="849"/>
      <c r="G985" s="850"/>
      <c r="H985" s="851"/>
      <c r="I985" s="849"/>
      <c r="J985" s="852"/>
      <c r="K985" s="848"/>
      <c r="L985" s="848"/>
      <c r="M985" s="848"/>
      <c r="N985" s="853"/>
      <c r="O985" s="846"/>
      <c r="P985" s="846"/>
      <c r="Q985" s="846"/>
      <c r="R985" s="846"/>
      <c r="S985" s="846"/>
      <c r="T985" s="846"/>
      <c r="U985" s="846"/>
      <c r="V985" s="846"/>
      <c r="W985" s="846"/>
      <c r="X985" s="846"/>
      <c r="Y985" s="846"/>
      <c r="Z985" s="846"/>
      <c r="AA985" s="846"/>
      <c r="AB985" s="846"/>
      <c r="AC985" s="846"/>
      <c r="AD985" s="854"/>
      <c r="AE985" s="846"/>
      <c r="AF985" s="846"/>
      <c r="AG985" s="846"/>
      <c r="AH985" s="846"/>
      <c r="AI985" s="846"/>
      <c r="AJ985" s="855"/>
      <c r="AK985" s="846"/>
      <c r="AL985" s="846"/>
      <c r="AM985" s="846"/>
      <c r="AN985" s="846"/>
      <c r="AO985" s="846"/>
      <c r="AP985" s="846"/>
      <c r="AQ985" s="846"/>
      <c r="AR985" s="846"/>
      <c r="AS985" s="846"/>
      <c r="AT985" s="846"/>
      <c r="AU985" s="846"/>
      <c r="AV985" s="846"/>
      <c r="AW985" s="846"/>
      <c r="AX985" s="846"/>
      <c r="AY985" s="846"/>
      <c r="AZ985" s="846"/>
      <c r="BA985" s="846"/>
      <c r="BB985" s="846"/>
      <c r="BC985" s="846"/>
      <c r="BD985" s="846"/>
      <c r="BE985" s="846"/>
      <c r="BF985" s="846"/>
      <c r="BG985" s="846"/>
    </row>
    <row r="986" ht="15.75" customHeight="1">
      <c r="A986" s="846"/>
      <c r="B986" s="847"/>
      <c r="C986" s="847"/>
      <c r="D986" s="846"/>
      <c r="E986" s="848"/>
      <c r="F986" s="849"/>
      <c r="G986" s="850"/>
      <c r="H986" s="851"/>
      <c r="I986" s="849"/>
      <c r="J986" s="852"/>
      <c r="K986" s="848"/>
      <c r="L986" s="848"/>
      <c r="M986" s="848"/>
      <c r="N986" s="853"/>
      <c r="O986" s="846"/>
      <c r="P986" s="846"/>
      <c r="Q986" s="846"/>
      <c r="R986" s="846"/>
      <c r="S986" s="846"/>
      <c r="T986" s="846"/>
      <c r="U986" s="846"/>
      <c r="V986" s="846"/>
      <c r="W986" s="846"/>
      <c r="X986" s="846"/>
      <c r="Y986" s="846"/>
      <c r="Z986" s="846"/>
      <c r="AA986" s="846"/>
      <c r="AB986" s="846"/>
      <c r="AC986" s="846"/>
      <c r="AD986" s="854"/>
      <c r="AE986" s="846"/>
      <c r="AF986" s="846"/>
      <c r="AG986" s="846"/>
      <c r="AH986" s="846"/>
      <c r="AI986" s="846"/>
      <c r="AJ986" s="855"/>
      <c r="AK986" s="846"/>
      <c r="AL986" s="846"/>
      <c r="AM986" s="846"/>
      <c r="AN986" s="846"/>
      <c r="AO986" s="846"/>
      <c r="AP986" s="846"/>
      <c r="AQ986" s="846"/>
      <c r="AR986" s="846"/>
      <c r="AS986" s="846"/>
      <c r="AT986" s="846"/>
      <c r="AU986" s="846"/>
      <c r="AV986" s="846"/>
      <c r="AW986" s="846"/>
      <c r="AX986" s="846"/>
      <c r="AY986" s="846"/>
      <c r="AZ986" s="846"/>
      <c r="BA986" s="846"/>
      <c r="BB986" s="846"/>
      <c r="BC986" s="846"/>
      <c r="BD986" s="846"/>
      <c r="BE986" s="846"/>
      <c r="BF986" s="846"/>
      <c r="BG986" s="846"/>
    </row>
    <row r="987" ht="15.75" customHeight="1">
      <c r="A987" s="846"/>
      <c r="B987" s="847"/>
      <c r="C987" s="847"/>
      <c r="D987" s="846"/>
      <c r="E987" s="848"/>
      <c r="F987" s="849"/>
      <c r="G987" s="850"/>
      <c r="H987" s="851"/>
      <c r="I987" s="849"/>
      <c r="J987" s="852"/>
      <c r="K987" s="848"/>
      <c r="L987" s="848"/>
      <c r="M987" s="848"/>
      <c r="N987" s="853"/>
      <c r="O987" s="846"/>
      <c r="P987" s="846"/>
      <c r="Q987" s="846"/>
      <c r="R987" s="846"/>
      <c r="S987" s="846"/>
      <c r="T987" s="846"/>
      <c r="U987" s="846"/>
      <c r="V987" s="846"/>
      <c r="W987" s="846"/>
      <c r="X987" s="846"/>
      <c r="Y987" s="846"/>
      <c r="Z987" s="846"/>
      <c r="AA987" s="846"/>
      <c r="AB987" s="846"/>
      <c r="AC987" s="846"/>
      <c r="AD987" s="854"/>
      <c r="AE987" s="846"/>
      <c r="AF987" s="846"/>
      <c r="AG987" s="846"/>
      <c r="AH987" s="846"/>
      <c r="AI987" s="846"/>
      <c r="AJ987" s="855"/>
      <c r="AK987" s="846"/>
      <c r="AL987" s="846"/>
      <c r="AM987" s="846"/>
      <c r="AN987" s="846"/>
      <c r="AO987" s="846"/>
      <c r="AP987" s="846"/>
      <c r="AQ987" s="846"/>
      <c r="AR987" s="846"/>
      <c r="AS987" s="846"/>
      <c r="AT987" s="846"/>
      <c r="AU987" s="846"/>
      <c r="AV987" s="846"/>
      <c r="AW987" s="846"/>
      <c r="AX987" s="846"/>
      <c r="AY987" s="846"/>
      <c r="AZ987" s="846"/>
      <c r="BA987" s="846"/>
      <c r="BB987" s="846"/>
      <c r="BC987" s="846"/>
      <c r="BD987" s="846"/>
      <c r="BE987" s="846"/>
      <c r="BF987" s="846"/>
      <c r="BG987" s="846"/>
    </row>
    <row r="988" ht="15.75" customHeight="1">
      <c r="A988" s="846"/>
      <c r="B988" s="847"/>
      <c r="C988" s="847"/>
      <c r="D988" s="846"/>
      <c r="E988" s="848"/>
      <c r="F988" s="849"/>
      <c r="G988" s="850"/>
      <c r="H988" s="851"/>
      <c r="I988" s="849"/>
      <c r="J988" s="852"/>
      <c r="K988" s="848"/>
      <c r="L988" s="848"/>
      <c r="M988" s="848"/>
      <c r="N988" s="853"/>
      <c r="O988" s="846"/>
      <c r="P988" s="846"/>
      <c r="Q988" s="846"/>
      <c r="R988" s="846"/>
      <c r="S988" s="846"/>
      <c r="T988" s="846"/>
      <c r="U988" s="846"/>
      <c r="V988" s="846"/>
      <c r="W988" s="846"/>
      <c r="X988" s="846"/>
      <c r="Y988" s="846"/>
      <c r="Z988" s="846"/>
      <c r="AA988" s="846"/>
      <c r="AB988" s="846"/>
      <c r="AC988" s="846"/>
      <c r="AD988" s="854"/>
      <c r="AE988" s="846"/>
      <c r="AF988" s="846"/>
      <c r="AG988" s="846"/>
      <c r="AH988" s="846"/>
      <c r="AI988" s="846"/>
      <c r="AJ988" s="855"/>
      <c r="AK988" s="846"/>
      <c r="AL988" s="846"/>
      <c r="AM988" s="846"/>
      <c r="AN988" s="846"/>
      <c r="AO988" s="846"/>
      <c r="AP988" s="846"/>
      <c r="AQ988" s="846"/>
      <c r="AR988" s="846"/>
      <c r="AS988" s="846"/>
      <c r="AT988" s="846"/>
      <c r="AU988" s="846"/>
      <c r="AV988" s="846"/>
      <c r="AW988" s="846"/>
      <c r="AX988" s="846"/>
      <c r="AY988" s="846"/>
      <c r="AZ988" s="846"/>
      <c r="BA988" s="846"/>
      <c r="BB988" s="846"/>
      <c r="BC988" s="846"/>
      <c r="BD988" s="846"/>
      <c r="BE988" s="846"/>
      <c r="BF988" s="846"/>
      <c r="BG988" s="846"/>
    </row>
    <row r="989" ht="15.75" customHeight="1">
      <c r="A989" s="846"/>
      <c r="B989" s="847"/>
      <c r="C989" s="847"/>
      <c r="D989" s="846"/>
      <c r="E989" s="848"/>
      <c r="F989" s="849"/>
      <c r="G989" s="850"/>
      <c r="H989" s="851"/>
      <c r="I989" s="849"/>
      <c r="J989" s="852"/>
      <c r="K989" s="848"/>
      <c r="L989" s="848"/>
      <c r="M989" s="848"/>
      <c r="N989" s="853"/>
      <c r="O989" s="846"/>
      <c r="P989" s="846"/>
      <c r="Q989" s="846"/>
      <c r="R989" s="846"/>
      <c r="S989" s="846"/>
      <c r="T989" s="846"/>
      <c r="U989" s="846"/>
      <c r="V989" s="846"/>
      <c r="W989" s="846"/>
      <c r="X989" s="846"/>
      <c r="Y989" s="846"/>
      <c r="Z989" s="846"/>
      <c r="AA989" s="846"/>
      <c r="AB989" s="846"/>
      <c r="AC989" s="846"/>
      <c r="AD989" s="854"/>
      <c r="AE989" s="846"/>
      <c r="AF989" s="846"/>
      <c r="AG989" s="846"/>
      <c r="AH989" s="846"/>
      <c r="AI989" s="846"/>
      <c r="AJ989" s="855"/>
      <c r="AK989" s="846"/>
      <c r="AL989" s="846"/>
      <c r="AM989" s="846"/>
      <c r="AN989" s="846"/>
      <c r="AO989" s="846"/>
      <c r="AP989" s="846"/>
      <c r="AQ989" s="846"/>
      <c r="AR989" s="846"/>
      <c r="AS989" s="846"/>
      <c r="AT989" s="846"/>
      <c r="AU989" s="846"/>
      <c r="AV989" s="846"/>
      <c r="AW989" s="846"/>
      <c r="AX989" s="846"/>
      <c r="AY989" s="846"/>
      <c r="AZ989" s="846"/>
      <c r="BA989" s="846"/>
      <c r="BB989" s="846"/>
      <c r="BC989" s="846"/>
      <c r="BD989" s="846"/>
      <c r="BE989" s="846"/>
      <c r="BF989" s="846"/>
      <c r="BG989" s="846"/>
    </row>
    <row r="990" ht="15.75" customHeight="1">
      <c r="A990" s="846"/>
      <c r="B990" s="847"/>
      <c r="C990" s="847"/>
      <c r="D990" s="846"/>
      <c r="E990" s="848"/>
      <c r="F990" s="849"/>
      <c r="G990" s="850"/>
      <c r="H990" s="851"/>
      <c r="I990" s="849"/>
      <c r="J990" s="852"/>
      <c r="K990" s="848"/>
      <c r="L990" s="848"/>
      <c r="M990" s="848"/>
      <c r="N990" s="853"/>
      <c r="O990" s="846"/>
      <c r="P990" s="846"/>
      <c r="Q990" s="846"/>
      <c r="R990" s="846"/>
      <c r="S990" s="846"/>
      <c r="T990" s="846"/>
      <c r="U990" s="846"/>
      <c r="V990" s="846"/>
      <c r="W990" s="846"/>
      <c r="X990" s="846"/>
      <c r="Y990" s="846"/>
      <c r="Z990" s="846"/>
      <c r="AA990" s="846"/>
      <c r="AB990" s="846"/>
      <c r="AC990" s="846"/>
      <c r="AD990" s="854"/>
      <c r="AE990" s="846"/>
      <c r="AF990" s="846"/>
      <c r="AG990" s="846"/>
      <c r="AH990" s="846"/>
      <c r="AI990" s="846"/>
      <c r="AJ990" s="855"/>
      <c r="AK990" s="846"/>
      <c r="AL990" s="846"/>
      <c r="AM990" s="846"/>
      <c r="AN990" s="846"/>
      <c r="AO990" s="846"/>
      <c r="AP990" s="846"/>
      <c r="AQ990" s="846"/>
      <c r="AR990" s="846"/>
      <c r="AS990" s="846"/>
      <c r="AT990" s="846"/>
      <c r="AU990" s="846"/>
      <c r="AV990" s="846"/>
      <c r="AW990" s="846"/>
      <c r="AX990" s="846"/>
      <c r="AY990" s="846"/>
      <c r="AZ990" s="846"/>
      <c r="BA990" s="846"/>
      <c r="BB990" s="846"/>
      <c r="BC990" s="846"/>
      <c r="BD990" s="846"/>
      <c r="BE990" s="846"/>
      <c r="BF990" s="846"/>
      <c r="BG990" s="846"/>
    </row>
    <row r="991" ht="15.75" customHeight="1">
      <c r="A991" s="846"/>
      <c r="B991" s="847"/>
      <c r="C991" s="847"/>
      <c r="D991" s="846"/>
      <c r="E991" s="848"/>
      <c r="F991" s="849"/>
      <c r="G991" s="850"/>
      <c r="H991" s="851"/>
      <c r="I991" s="849"/>
      <c r="J991" s="852"/>
      <c r="K991" s="848"/>
      <c r="L991" s="848"/>
      <c r="M991" s="848"/>
      <c r="N991" s="853"/>
      <c r="O991" s="846"/>
      <c r="P991" s="846"/>
      <c r="Q991" s="846"/>
      <c r="R991" s="846"/>
      <c r="S991" s="846"/>
      <c r="T991" s="846"/>
      <c r="U991" s="846"/>
      <c r="V991" s="846"/>
      <c r="W991" s="846"/>
      <c r="X991" s="846"/>
      <c r="Y991" s="846"/>
      <c r="Z991" s="846"/>
      <c r="AA991" s="846"/>
      <c r="AB991" s="846"/>
      <c r="AC991" s="846"/>
      <c r="AD991" s="854"/>
      <c r="AE991" s="846"/>
      <c r="AF991" s="846"/>
      <c r="AG991" s="846"/>
      <c r="AH991" s="846"/>
      <c r="AI991" s="846"/>
      <c r="AJ991" s="855"/>
      <c r="AK991" s="846"/>
      <c r="AL991" s="846"/>
      <c r="AM991" s="846"/>
      <c r="AN991" s="846"/>
      <c r="AO991" s="846"/>
      <c r="AP991" s="846"/>
      <c r="AQ991" s="846"/>
      <c r="AR991" s="846"/>
      <c r="AS991" s="846"/>
      <c r="AT991" s="846"/>
      <c r="AU991" s="846"/>
      <c r="AV991" s="846"/>
      <c r="AW991" s="846"/>
      <c r="AX991" s="846"/>
      <c r="AY991" s="846"/>
      <c r="AZ991" s="846"/>
      <c r="BA991" s="846"/>
      <c r="BB991" s="846"/>
      <c r="BC991" s="846"/>
      <c r="BD991" s="846"/>
      <c r="BE991" s="846"/>
      <c r="BF991" s="846"/>
      <c r="BG991" s="846"/>
    </row>
    <row r="992" ht="15.75" customHeight="1">
      <c r="A992" s="846"/>
      <c r="B992" s="847"/>
      <c r="C992" s="847"/>
      <c r="D992" s="846"/>
      <c r="E992" s="848"/>
      <c r="F992" s="849"/>
      <c r="G992" s="850"/>
      <c r="H992" s="851"/>
      <c r="I992" s="849"/>
      <c r="J992" s="852"/>
      <c r="K992" s="848"/>
      <c r="L992" s="848"/>
      <c r="M992" s="848"/>
      <c r="N992" s="853"/>
      <c r="O992" s="846"/>
      <c r="P992" s="846"/>
      <c r="Q992" s="846"/>
      <c r="R992" s="846"/>
      <c r="S992" s="846"/>
      <c r="T992" s="846"/>
      <c r="U992" s="846"/>
      <c r="V992" s="846"/>
      <c r="W992" s="846"/>
      <c r="X992" s="846"/>
      <c r="Y992" s="846"/>
      <c r="Z992" s="846"/>
      <c r="AA992" s="846"/>
      <c r="AB992" s="846"/>
      <c r="AC992" s="846"/>
      <c r="AD992" s="854"/>
      <c r="AE992" s="846"/>
      <c r="AF992" s="846"/>
      <c r="AG992" s="846"/>
      <c r="AH992" s="846"/>
      <c r="AI992" s="846"/>
      <c r="AJ992" s="855"/>
      <c r="AK992" s="846"/>
      <c r="AL992" s="846"/>
      <c r="AM992" s="846"/>
      <c r="AN992" s="846"/>
      <c r="AO992" s="846"/>
      <c r="AP992" s="846"/>
      <c r="AQ992" s="846"/>
      <c r="AR992" s="846"/>
      <c r="AS992" s="846"/>
      <c r="AT992" s="846"/>
      <c r="AU992" s="846"/>
      <c r="AV992" s="846"/>
      <c r="AW992" s="846"/>
      <c r="AX992" s="846"/>
      <c r="AY992" s="846"/>
      <c r="AZ992" s="846"/>
      <c r="BA992" s="846"/>
      <c r="BB992" s="846"/>
      <c r="BC992" s="846"/>
      <c r="BD992" s="846"/>
      <c r="BE992" s="846"/>
      <c r="BF992" s="846"/>
      <c r="BG992" s="846"/>
    </row>
    <row r="993" ht="15.75" customHeight="1">
      <c r="A993" s="846"/>
      <c r="B993" s="847"/>
      <c r="C993" s="847"/>
      <c r="D993" s="846"/>
      <c r="E993" s="848"/>
      <c r="F993" s="849"/>
      <c r="G993" s="850"/>
      <c r="H993" s="851"/>
      <c r="I993" s="849"/>
      <c r="J993" s="852"/>
      <c r="K993" s="848"/>
      <c r="L993" s="848"/>
      <c r="M993" s="848"/>
      <c r="N993" s="853"/>
      <c r="O993" s="846"/>
      <c r="P993" s="846"/>
      <c r="Q993" s="846"/>
      <c r="R993" s="846"/>
      <c r="S993" s="846"/>
      <c r="T993" s="846"/>
      <c r="U993" s="846"/>
      <c r="V993" s="846"/>
      <c r="W993" s="846"/>
      <c r="X993" s="846"/>
      <c r="Y993" s="846"/>
      <c r="Z993" s="846"/>
      <c r="AA993" s="846"/>
      <c r="AB993" s="846"/>
      <c r="AC993" s="846"/>
      <c r="AD993" s="854"/>
      <c r="AE993" s="846"/>
      <c r="AF993" s="846"/>
      <c r="AG993" s="846"/>
      <c r="AH993" s="846"/>
      <c r="AI993" s="846"/>
      <c r="AJ993" s="855"/>
      <c r="AK993" s="846"/>
      <c r="AL993" s="846"/>
      <c r="AM993" s="846"/>
      <c r="AN993" s="846"/>
      <c r="AO993" s="846"/>
      <c r="AP993" s="846"/>
      <c r="AQ993" s="846"/>
      <c r="AR993" s="846"/>
      <c r="AS993" s="846"/>
      <c r="AT993" s="846"/>
      <c r="AU993" s="846"/>
      <c r="AV993" s="846"/>
      <c r="AW993" s="846"/>
      <c r="AX993" s="846"/>
      <c r="AY993" s="846"/>
      <c r="AZ993" s="846"/>
      <c r="BA993" s="846"/>
      <c r="BB993" s="846"/>
      <c r="BC993" s="846"/>
      <c r="BD993" s="846"/>
      <c r="BE993" s="846"/>
      <c r="BF993" s="846"/>
      <c r="BG993" s="846"/>
    </row>
    <row r="994" ht="15.75" customHeight="1">
      <c r="A994" s="846"/>
      <c r="B994" s="847"/>
      <c r="C994" s="847"/>
      <c r="D994" s="846"/>
      <c r="E994" s="848"/>
      <c r="F994" s="849"/>
      <c r="G994" s="850"/>
      <c r="H994" s="851"/>
      <c r="I994" s="849"/>
      <c r="J994" s="852"/>
      <c r="K994" s="848"/>
      <c r="L994" s="848"/>
      <c r="M994" s="848"/>
      <c r="N994" s="853"/>
      <c r="O994" s="846"/>
      <c r="P994" s="846"/>
      <c r="Q994" s="846"/>
      <c r="R994" s="846"/>
      <c r="S994" s="846"/>
      <c r="T994" s="846"/>
      <c r="U994" s="846"/>
      <c r="V994" s="846"/>
      <c r="W994" s="846"/>
      <c r="X994" s="846"/>
      <c r="Y994" s="846"/>
      <c r="Z994" s="846"/>
      <c r="AA994" s="846"/>
      <c r="AB994" s="846"/>
      <c r="AC994" s="846"/>
      <c r="AD994" s="854"/>
      <c r="AE994" s="846"/>
      <c r="AF994" s="846"/>
      <c r="AG994" s="846"/>
      <c r="AH994" s="846"/>
      <c r="AI994" s="846"/>
      <c r="AJ994" s="855"/>
      <c r="AK994" s="846"/>
      <c r="AL994" s="846"/>
      <c r="AM994" s="846"/>
      <c r="AN994" s="846"/>
      <c r="AO994" s="846"/>
      <c r="AP994" s="846"/>
      <c r="AQ994" s="846"/>
      <c r="AR994" s="846"/>
      <c r="AS994" s="846"/>
      <c r="AT994" s="846"/>
      <c r="AU994" s="846"/>
      <c r="AV994" s="846"/>
      <c r="AW994" s="846"/>
      <c r="AX994" s="846"/>
      <c r="AY994" s="846"/>
      <c r="AZ994" s="846"/>
      <c r="BA994" s="846"/>
      <c r="BB994" s="846"/>
      <c r="BC994" s="846"/>
      <c r="BD994" s="846"/>
      <c r="BE994" s="846"/>
      <c r="BF994" s="846"/>
      <c r="BG994" s="846"/>
    </row>
    <row r="995" ht="15.75" customHeight="1">
      <c r="A995" s="846"/>
      <c r="B995" s="847"/>
      <c r="C995" s="847"/>
      <c r="D995" s="846"/>
      <c r="E995" s="848"/>
      <c r="F995" s="849"/>
      <c r="G995" s="850"/>
      <c r="H995" s="851"/>
      <c r="I995" s="849"/>
      <c r="J995" s="852"/>
      <c r="K995" s="848"/>
      <c r="L995" s="848"/>
      <c r="M995" s="848"/>
      <c r="N995" s="853"/>
      <c r="O995" s="846"/>
      <c r="P995" s="846"/>
      <c r="Q995" s="846"/>
      <c r="R995" s="846"/>
      <c r="S995" s="846"/>
      <c r="T995" s="846"/>
      <c r="U995" s="846"/>
      <c r="V995" s="846"/>
      <c r="W995" s="846"/>
      <c r="X995" s="846"/>
      <c r="Y995" s="846"/>
      <c r="Z995" s="846"/>
      <c r="AA995" s="846"/>
      <c r="AB995" s="846"/>
      <c r="AC995" s="846"/>
      <c r="AD995" s="854"/>
      <c r="AE995" s="846"/>
      <c r="AF995" s="846"/>
      <c r="AG995" s="846"/>
      <c r="AH995" s="846"/>
      <c r="AI995" s="846"/>
      <c r="AJ995" s="855"/>
      <c r="AK995" s="846"/>
      <c r="AL995" s="846"/>
      <c r="AM995" s="846"/>
      <c r="AN995" s="846"/>
      <c r="AO995" s="846"/>
      <c r="AP995" s="846"/>
      <c r="AQ995" s="846"/>
      <c r="AR995" s="846"/>
      <c r="AS995" s="846"/>
      <c r="AT995" s="846"/>
      <c r="AU995" s="846"/>
      <c r="AV995" s="846"/>
      <c r="AW995" s="846"/>
      <c r="AX995" s="846"/>
      <c r="AY995" s="846"/>
      <c r="AZ995" s="846"/>
      <c r="BA995" s="846"/>
      <c r="BB995" s="846"/>
      <c r="BC995" s="846"/>
      <c r="BD995" s="846"/>
      <c r="BE995" s="846"/>
      <c r="BF995" s="846"/>
      <c r="BG995" s="846"/>
    </row>
    <row r="996" ht="15.75" customHeight="1">
      <c r="A996" s="846"/>
      <c r="B996" s="847"/>
      <c r="C996" s="847"/>
      <c r="D996" s="846"/>
      <c r="E996" s="848"/>
      <c r="F996" s="849"/>
      <c r="G996" s="850"/>
      <c r="H996" s="851"/>
      <c r="I996" s="849"/>
      <c r="J996" s="852"/>
      <c r="K996" s="848"/>
      <c r="L996" s="848"/>
      <c r="M996" s="848"/>
      <c r="N996" s="853"/>
      <c r="O996" s="846"/>
      <c r="P996" s="846"/>
      <c r="Q996" s="846"/>
      <c r="R996" s="846"/>
      <c r="S996" s="846"/>
      <c r="T996" s="846"/>
      <c r="U996" s="846"/>
      <c r="V996" s="846"/>
      <c r="W996" s="846"/>
      <c r="X996" s="846"/>
      <c r="Y996" s="846"/>
      <c r="Z996" s="846"/>
      <c r="AA996" s="846"/>
      <c r="AB996" s="846"/>
      <c r="AC996" s="846"/>
      <c r="AD996" s="854"/>
      <c r="AE996" s="846"/>
      <c r="AF996" s="846"/>
      <c r="AG996" s="846"/>
      <c r="AH996" s="846"/>
      <c r="AI996" s="846"/>
      <c r="AJ996" s="855"/>
      <c r="AK996" s="846"/>
      <c r="AL996" s="846"/>
      <c r="AM996" s="846"/>
      <c r="AN996" s="846"/>
      <c r="AO996" s="846"/>
      <c r="AP996" s="846"/>
      <c r="AQ996" s="846"/>
      <c r="AR996" s="846"/>
      <c r="AS996" s="846"/>
      <c r="AT996" s="846"/>
      <c r="AU996" s="846"/>
      <c r="AV996" s="846"/>
      <c r="AW996" s="846"/>
      <c r="AX996" s="846"/>
      <c r="AY996" s="846"/>
      <c r="AZ996" s="846"/>
      <c r="BA996" s="846"/>
      <c r="BB996" s="846"/>
      <c r="BC996" s="846"/>
      <c r="BD996" s="846"/>
      <c r="BE996" s="846"/>
      <c r="BF996" s="846"/>
      <c r="BG996" s="846"/>
    </row>
    <row r="997" ht="15.75" customHeight="1">
      <c r="A997" s="846"/>
      <c r="B997" s="847"/>
      <c r="C997" s="847"/>
      <c r="D997" s="846"/>
      <c r="E997" s="848"/>
      <c r="F997" s="849"/>
      <c r="G997" s="850"/>
      <c r="H997" s="851"/>
      <c r="I997" s="849"/>
      <c r="J997" s="852"/>
      <c r="K997" s="848"/>
      <c r="L997" s="848"/>
      <c r="M997" s="848"/>
      <c r="N997" s="853"/>
      <c r="O997" s="846"/>
      <c r="P997" s="846"/>
      <c r="Q997" s="846"/>
      <c r="R997" s="846"/>
      <c r="S997" s="846"/>
      <c r="T997" s="846"/>
      <c r="U997" s="846"/>
      <c r="V997" s="846"/>
      <c r="W997" s="846"/>
      <c r="X997" s="846"/>
      <c r="Y997" s="846"/>
      <c r="Z997" s="846"/>
      <c r="AA997" s="846"/>
      <c r="AB997" s="846"/>
      <c r="AC997" s="846"/>
      <c r="AD997" s="854"/>
      <c r="AE997" s="846"/>
      <c r="AF997" s="846"/>
      <c r="AG997" s="846"/>
      <c r="AH997" s="846"/>
      <c r="AI997" s="846"/>
      <c r="AJ997" s="855"/>
      <c r="AK997" s="846"/>
      <c r="AL997" s="846"/>
      <c r="AM997" s="846"/>
      <c r="AN997" s="846"/>
      <c r="AO997" s="846"/>
      <c r="AP997" s="846"/>
      <c r="AQ997" s="846"/>
      <c r="AR997" s="846"/>
      <c r="AS997" s="846"/>
      <c r="AT997" s="846"/>
      <c r="AU997" s="846"/>
      <c r="AV997" s="846"/>
      <c r="AW997" s="846"/>
      <c r="AX997" s="846"/>
      <c r="AY997" s="846"/>
      <c r="AZ997" s="846"/>
      <c r="BA997" s="846"/>
      <c r="BB997" s="846"/>
      <c r="BC997" s="846"/>
      <c r="BD997" s="846"/>
      <c r="BE997" s="846"/>
      <c r="BF997" s="846"/>
      <c r="BG997" s="846"/>
    </row>
    <row r="998" ht="15.75" customHeight="1">
      <c r="A998" s="846"/>
      <c r="B998" s="847"/>
      <c r="C998" s="847"/>
      <c r="D998" s="846"/>
      <c r="E998" s="848"/>
      <c r="F998" s="849"/>
      <c r="G998" s="850"/>
      <c r="H998" s="851"/>
      <c r="I998" s="849"/>
      <c r="J998" s="852"/>
      <c r="K998" s="848"/>
      <c r="L998" s="848"/>
      <c r="M998" s="848"/>
      <c r="N998" s="853"/>
      <c r="O998" s="846"/>
      <c r="P998" s="846"/>
      <c r="Q998" s="846"/>
      <c r="R998" s="846"/>
      <c r="S998" s="846"/>
      <c r="T998" s="846"/>
      <c r="U998" s="846"/>
      <c r="V998" s="846"/>
      <c r="W998" s="846"/>
      <c r="X998" s="846"/>
      <c r="Y998" s="846"/>
      <c r="Z998" s="846"/>
      <c r="AA998" s="846"/>
      <c r="AB998" s="846"/>
      <c r="AC998" s="846"/>
      <c r="AD998" s="854"/>
      <c r="AE998" s="846"/>
      <c r="AF998" s="846"/>
      <c r="AG998" s="846"/>
      <c r="AH998" s="846"/>
      <c r="AI998" s="846"/>
      <c r="AJ998" s="855"/>
      <c r="AK998" s="846"/>
      <c r="AL998" s="846"/>
      <c r="AM998" s="846"/>
      <c r="AN998" s="846"/>
      <c r="AO998" s="846"/>
      <c r="AP998" s="846"/>
      <c r="AQ998" s="846"/>
      <c r="AR998" s="846"/>
      <c r="AS998" s="846"/>
      <c r="AT998" s="846"/>
      <c r="AU998" s="846"/>
      <c r="AV998" s="846"/>
      <c r="AW998" s="846"/>
      <c r="AX998" s="846"/>
      <c r="AY998" s="846"/>
      <c r="AZ998" s="846"/>
      <c r="BA998" s="846"/>
      <c r="BB998" s="846"/>
      <c r="BC998" s="846"/>
      <c r="BD998" s="846"/>
      <c r="BE998" s="846"/>
      <c r="BF998" s="846"/>
      <c r="BG998" s="846"/>
    </row>
    <row r="999" ht="15.75" customHeight="1">
      <c r="A999" s="846"/>
      <c r="B999" s="847"/>
      <c r="C999" s="847"/>
      <c r="D999" s="846"/>
      <c r="E999" s="848"/>
      <c r="F999" s="849"/>
      <c r="G999" s="850"/>
      <c r="H999" s="851"/>
      <c r="I999" s="849"/>
      <c r="J999" s="852"/>
      <c r="K999" s="848"/>
      <c r="L999" s="848"/>
      <c r="M999" s="848"/>
      <c r="N999" s="853"/>
      <c r="O999" s="846"/>
      <c r="P999" s="846"/>
      <c r="Q999" s="846"/>
      <c r="R999" s="846"/>
      <c r="S999" s="846"/>
      <c r="T999" s="846"/>
      <c r="U999" s="846"/>
      <c r="V999" s="846"/>
      <c r="W999" s="846"/>
      <c r="X999" s="846"/>
      <c r="Y999" s="846"/>
      <c r="Z999" s="846"/>
      <c r="AA999" s="846"/>
      <c r="AB999" s="846"/>
      <c r="AC999" s="846"/>
      <c r="AD999" s="854"/>
      <c r="AE999" s="846"/>
      <c r="AF999" s="846"/>
      <c r="AG999" s="846"/>
      <c r="AH999" s="846"/>
      <c r="AI999" s="846"/>
      <c r="AJ999" s="855"/>
      <c r="AK999" s="846"/>
      <c r="AL999" s="846"/>
      <c r="AM999" s="846"/>
      <c r="AN999" s="846"/>
      <c r="AO999" s="846"/>
      <c r="AP999" s="846"/>
      <c r="AQ999" s="846"/>
      <c r="AR999" s="846"/>
      <c r="AS999" s="846"/>
      <c r="AT999" s="846"/>
      <c r="AU999" s="846"/>
      <c r="AV999" s="846"/>
      <c r="AW999" s="846"/>
      <c r="AX999" s="846"/>
      <c r="AY999" s="846"/>
      <c r="AZ999" s="846"/>
      <c r="BA999" s="846"/>
      <c r="BB999" s="846"/>
      <c r="BC999" s="846"/>
      <c r="BD999" s="846"/>
      <c r="BE999" s="846"/>
      <c r="BF999" s="846"/>
      <c r="BG999" s="846"/>
    </row>
    <row r="1000" ht="15.75" customHeight="1">
      <c r="A1000" s="846"/>
      <c r="B1000" s="847"/>
      <c r="C1000" s="847"/>
      <c r="D1000" s="846"/>
      <c r="E1000" s="848"/>
      <c r="F1000" s="849"/>
      <c r="G1000" s="850"/>
      <c r="H1000" s="851"/>
      <c r="I1000" s="849"/>
      <c r="J1000" s="852"/>
      <c r="K1000" s="848"/>
      <c r="L1000" s="848"/>
      <c r="M1000" s="848"/>
      <c r="N1000" s="853"/>
      <c r="O1000" s="846"/>
      <c r="P1000" s="846"/>
      <c r="Q1000" s="846"/>
      <c r="R1000" s="846"/>
      <c r="S1000" s="846"/>
      <c r="T1000" s="846"/>
      <c r="U1000" s="846"/>
      <c r="V1000" s="846"/>
      <c r="W1000" s="846"/>
      <c r="X1000" s="846"/>
      <c r="Y1000" s="846"/>
      <c r="Z1000" s="846"/>
      <c r="AA1000" s="846"/>
      <c r="AB1000" s="846"/>
      <c r="AC1000" s="846"/>
      <c r="AD1000" s="854"/>
      <c r="AE1000" s="846"/>
      <c r="AF1000" s="846"/>
      <c r="AG1000" s="846"/>
      <c r="AH1000" s="846"/>
      <c r="AI1000" s="846"/>
      <c r="AJ1000" s="855"/>
      <c r="AK1000" s="846"/>
      <c r="AL1000" s="846"/>
      <c r="AM1000" s="846"/>
      <c r="AN1000" s="846"/>
      <c r="AO1000" s="846"/>
      <c r="AP1000" s="846"/>
      <c r="AQ1000" s="846"/>
      <c r="AR1000" s="846"/>
      <c r="AS1000" s="846"/>
      <c r="AT1000" s="846"/>
      <c r="AU1000" s="846"/>
      <c r="AV1000" s="846"/>
      <c r="AW1000" s="846"/>
      <c r="AX1000" s="846"/>
      <c r="AY1000" s="846"/>
      <c r="AZ1000" s="846"/>
      <c r="BA1000" s="846"/>
      <c r="BB1000" s="846"/>
      <c r="BC1000" s="846"/>
      <c r="BD1000" s="846"/>
      <c r="BE1000" s="846"/>
      <c r="BF1000" s="846"/>
      <c r="BG1000" s="846"/>
    </row>
    <row r="1001" ht="15.75" customHeight="1">
      <c r="A1001" s="846"/>
      <c r="B1001" s="847"/>
      <c r="C1001" s="847"/>
      <c r="D1001" s="846"/>
      <c r="E1001" s="848"/>
      <c r="F1001" s="849"/>
      <c r="G1001" s="850"/>
      <c r="H1001" s="851"/>
      <c r="I1001" s="849"/>
      <c r="J1001" s="852"/>
      <c r="K1001" s="848"/>
      <c r="L1001" s="848"/>
      <c r="M1001" s="848"/>
      <c r="N1001" s="853"/>
      <c r="O1001" s="846"/>
      <c r="P1001" s="846"/>
      <c r="Q1001" s="846"/>
      <c r="R1001" s="846"/>
      <c r="S1001" s="846"/>
      <c r="T1001" s="846"/>
      <c r="U1001" s="846"/>
      <c r="V1001" s="846"/>
      <c r="W1001" s="846"/>
      <c r="X1001" s="846"/>
      <c r="Y1001" s="846"/>
      <c r="Z1001" s="846"/>
      <c r="AA1001" s="846"/>
      <c r="AB1001" s="846"/>
      <c r="AC1001" s="846"/>
      <c r="AD1001" s="854"/>
      <c r="AE1001" s="846"/>
      <c r="AF1001" s="846"/>
      <c r="AG1001" s="846"/>
      <c r="AH1001" s="846"/>
      <c r="AI1001" s="846"/>
      <c r="AJ1001" s="855"/>
      <c r="AK1001" s="846"/>
      <c r="AL1001" s="846"/>
      <c r="AM1001" s="846"/>
      <c r="AN1001" s="846"/>
      <c r="AO1001" s="846"/>
      <c r="AP1001" s="846"/>
      <c r="AQ1001" s="846"/>
      <c r="AR1001" s="846"/>
      <c r="AS1001" s="846"/>
      <c r="AT1001" s="846"/>
      <c r="AU1001" s="846"/>
      <c r="AV1001" s="846"/>
      <c r="AW1001" s="846"/>
      <c r="AX1001" s="846"/>
      <c r="AY1001" s="846"/>
      <c r="AZ1001" s="846"/>
      <c r="BA1001" s="846"/>
      <c r="BB1001" s="846"/>
      <c r="BC1001" s="846"/>
      <c r="BD1001" s="846"/>
      <c r="BE1001" s="846"/>
      <c r="BF1001" s="846"/>
      <c r="BG1001" s="846"/>
    </row>
    <row r="1002" ht="15.75" customHeight="1">
      <c r="A1002" s="846"/>
      <c r="B1002" s="847"/>
      <c r="C1002" s="847"/>
      <c r="D1002" s="846"/>
      <c r="E1002" s="848"/>
      <c r="F1002" s="849"/>
      <c r="G1002" s="850"/>
      <c r="H1002" s="851"/>
      <c r="I1002" s="849"/>
      <c r="J1002" s="852"/>
      <c r="K1002" s="848"/>
      <c r="L1002" s="848"/>
      <c r="M1002" s="848"/>
      <c r="N1002" s="853"/>
      <c r="O1002" s="846"/>
      <c r="P1002" s="846"/>
      <c r="Q1002" s="846"/>
      <c r="R1002" s="846"/>
      <c r="S1002" s="846"/>
      <c r="T1002" s="846"/>
      <c r="U1002" s="846"/>
      <c r="V1002" s="846"/>
      <c r="W1002" s="846"/>
      <c r="X1002" s="846"/>
      <c r="Y1002" s="846"/>
      <c r="Z1002" s="846"/>
      <c r="AA1002" s="846"/>
      <c r="AB1002" s="846"/>
      <c r="AC1002" s="846"/>
      <c r="AD1002" s="854"/>
      <c r="AE1002" s="846"/>
      <c r="AF1002" s="846"/>
      <c r="AG1002" s="846"/>
      <c r="AH1002" s="846"/>
      <c r="AI1002" s="846"/>
      <c r="AJ1002" s="855"/>
      <c r="AK1002" s="846"/>
      <c r="AL1002" s="846"/>
      <c r="AM1002" s="846"/>
      <c r="AN1002" s="846"/>
      <c r="AO1002" s="846"/>
      <c r="AP1002" s="846"/>
      <c r="AQ1002" s="846"/>
      <c r="AR1002" s="846"/>
      <c r="AS1002" s="846"/>
      <c r="AT1002" s="846"/>
      <c r="AU1002" s="846"/>
      <c r="AV1002" s="846"/>
      <c r="AW1002" s="846"/>
      <c r="AX1002" s="846"/>
      <c r="AY1002" s="846"/>
      <c r="AZ1002" s="846"/>
      <c r="BA1002" s="846"/>
      <c r="BB1002" s="846"/>
      <c r="BC1002" s="846"/>
      <c r="BD1002" s="846"/>
      <c r="BE1002" s="846"/>
      <c r="BF1002" s="846"/>
      <c r="BG1002" s="846"/>
    </row>
    <row r="1003" ht="15.75" customHeight="1">
      <c r="A1003" s="846"/>
      <c r="B1003" s="847"/>
      <c r="C1003" s="847"/>
      <c r="D1003" s="846"/>
      <c r="E1003" s="848"/>
      <c r="F1003" s="849"/>
      <c r="G1003" s="850"/>
      <c r="H1003" s="851"/>
      <c r="I1003" s="849"/>
      <c r="J1003" s="852"/>
      <c r="K1003" s="848"/>
      <c r="L1003" s="848"/>
      <c r="M1003" s="848"/>
      <c r="N1003" s="853"/>
      <c r="O1003" s="846"/>
      <c r="P1003" s="846"/>
      <c r="Q1003" s="846"/>
      <c r="R1003" s="846"/>
      <c r="S1003" s="846"/>
      <c r="T1003" s="846"/>
      <c r="U1003" s="846"/>
      <c r="V1003" s="846"/>
      <c r="W1003" s="846"/>
      <c r="X1003" s="846"/>
      <c r="Y1003" s="846"/>
      <c r="Z1003" s="846"/>
      <c r="AA1003" s="846"/>
      <c r="AB1003" s="846"/>
      <c r="AC1003" s="846"/>
      <c r="AD1003" s="854"/>
      <c r="AE1003" s="846"/>
      <c r="AF1003" s="846"/>
      <c r="AG1003" s="846"/>
      <c r="AH1003" s="846"/>
      <c r="AI1003" s="846"/>
      <c r="AJ1003" s="855"/>
      <c r="AK1003" s="846"/>
      <c r="AL1003" s="846"/>
      <c r="AM1003" s="846"/>
      <c r="AN1003" s="846"/>
      <c r="AO1003" s="846"/>
      <c r="AP1003" s="846"/>
      <c r="AQ1003" s="846"/>
      <c r="AR1003" s="846"/>
      <c r="AS1003" s="846"/>
      <c r="AT1003" s="846"/>
      <c r="AU1003" s="846"/>
      <c r="AV1003" s="846"/>
      <c r="AW1003" s="846"/>
      <c r="AX1003" s="846"/>
      <c r="AY1003" s="846"/>
      <c r="AZ1003" s="846"/>
      <c r="BA1003" s="846"/>
      <c r="BB1003" s="846"/>
      <c r="BC1003" s="846"/>
      <c r="BD1003" s="846"/>
      <c r="BE1003" s="846"/>
      <c r="BF1003" s="846"/>
      <c r="BG1003" s="846"/>
    </row>
    <row r="1004" ht="15.75" customHeight="1">
      <c r="A1004" s="846"/>
      <c r="B1004" s="847"/>
      <c r="C1004" s="847"/>
      <c r="D1004" s="846"/>
      <c r="E1004" s="848"/>
      <c r="F1004" s="849"/>
      <c r="G1004" s="850"/>
      <c r="H1004" s="851"/>
      <c r="I1004" s="849"/>
      <c r="J1004" s="852"/>
      <c r="K1004" s="848"/>
      <c r="L1004" s="848"/>
      <c r="M1004" s="848"/>
      <c r="N1004" s="853"/>
      <c r="O1004" s="846"/>
      <c r="P1004" s="846"/>
      <c r="Q1004" s="846"/>
      <c r="R1004" s="846"/>
      <c r="S1004" s="846"/>
      <c r="T1004" s="846"/>
      <c r="U1004" s="846"/>
      <c r="V1004" s="846"/>
      <c r="W1004" s="846"/>
      <c r="X1004" s="846"/>
      <c r="Y1004" s="846"/>
      <c r="Z1004" s="846"/>
      <c r="AA1004" s="846"/>
      <c r="AB1004" s="846"/>
      <c r="AC1004" s="846"/>
      <c r="AD1004" s="854"/>
      <c r="AE1004" s="846"/>
      <c r="AF1004" s="846"/>
      <c r="AG1004" s="846"/>
      <c r="AH1004" s="846"/>
      <c r="AI1004" s="846"/>
      <c r="AJ1004" s="855"/>
      <c r="AK1004" s="846"/>
      <c r="AL1004" s="846"/>
      <c r="AM1004" s="846"/>
      <c r="AN1004" s="846"/>
      <c r="AO1004" s="846"/>
      <c r="AP1004" s="846"/>
      <c r="AQ1004" s="846"/>
      <c r="AR1004" s="846"/>
      <c r="AS1004" s="846"/>
      <c r="AT1004" s="846"/>
      <c r="AU1004" s="846"/>
      <c r="AV1004" s="846"/>
      <c r="AW1004" s="846"/>
      <c r="AX1004" s="846"/>
      <c r="AY1004" s="846"/>
      <c r="AZ1004" s="846"/>
      <c r="BA1004" s="846"/>
      <c r="BB1004" s="846"/>
      <c r="BC1004" s="846"/>
      <c r="BD1004" s="846"/>
      <c r="BE1004" s="846"/>
      <c r="BF1004" s="846"/>
      <c r="BG1004" s="846"/>
    </row>
    <row r="1005" ht="15.75" customHeight="1">
      <c r="A1005" s="846"/>
      <c r="B1005" s="847"/>
      <c r="C1005" s="847"/>
      <c r="D1005" s="846"/>
      <c r="E1005" s="848"/>
      <c r="F1005" s="849"/>
      <c r="G1005" s="850"/>
      <c r="H1005" s="851"/>
      <c r="I1005" s="849"/>
      <c r="J1005" s="852"/>
      <c r="K1005" s="848"/>
      <c r="L1005" s="848"/>
      <c r="M1005" s="848"/>
      <c r="N1005" s="853"/>
      <c r="O1005" s="846"/>
      <c r="P1005" s="846"/>
      <c r="Q1005" s="846"/>
      <c r="R1005" s="846"/>
      <c r="S1005" s="846"/>
      <c r="T1005" s="846"/>
      <c r="U1005" s="846"/>
      <c r="V1005" s="846"/>
      <c r="W1005" s="846"/>
      <c r="X1005" s="846"/>
      <c r="Y1005" s="846"/>
      <c r="Z1005" s="846"/>
      <c r="AA1005" s="846"/>
      <c r="AB1005" s="846"/>
      <c r="AC1005" s="846"/>
      <c r="AD1005" s="854"/>
      <c r="AE1005" s="846"/>
      <c r="AF1005" s="846"/>
      <c r="AG1005" s="846"/>
      <c r="AH1005" s="846"/>
      <c r="AI1005" s="846"/>
      <c r="AJ1005" s="855"/>
      <c r="AK1005" s="846"/>
      <c r="AL1005" s="846"/>
      <c r="AM1005" s="846"/>
      <c r="AN1005" s="846"/>
      <c r="AO1005" s="846"/>
      <c r="AP1005" s="846"/>
      <c r="AQ1005" s="846"/>
      <c r="AR1005" s="846"/>
      <c r="AS1005" s="846"/>
      <c r="AT1005" s="846"/>
      <c r="AU1005" s="846"/>
      <c r="AV1005" s="846"/>
      <c r="AW1005" s="846"/>
      <c r="AX1005" s="846"/>
      <c r="AY1005" s="846"/>
      <c r="AZ1005" s="846"/>
      <c r="BA1005" s="846"/>
      <c r="BB1005" s="846"/>
      <c r="BC1005" s="846"/>
      <c r="BD1005" s="846"/>
      <c r="BE1005" s="846"/>
      <c r="BF1005" s="846"/>
      <c r="BG1005" s="846"/>
    </row>
    <row r="1006" ht="15.75" customHeight="1">
      <c r="A1006" s="846"/>
      <c r="B1006" s="847"/>
      <c r="C1006" s="847"/>
      <c r="D1006" s="846"/>
      <c r="E1006" s="848"/>
      <c r="F1006" s="849"/>
      <c r="G1006" s="850"/>
      <c r="H1006" s="851"/>
      <c r="I1006" s="849"/>
      <c r="J1006" s="852"/>
      <c r="K1006" s="848"/>
      <c r="L1006" s="848"/>
      <c r="M1006" s="848"/>
      <c r="N1006" s="853"/>
      <c r="O1006" s="846"/>
      <c r="P1006" s="846"/>
      <c r="Q1006" s="846"/>
      <c r="R1006" s="846"/>
      <c r="S1006" s="846"/>
      <c r="T1006" s="846"/>
      <c r="U1006" s="846"/>
      <c r="V1006" s="846"/>
      <c r="W1006" s="846"/>
      <c r="X1006" s="846"/>
      <c r="Y1006" s="846"/>
      <c r="Z1006" s="846"/>
      <c r="AA1006" s="846"/>
      <c r="AB1006" s="846"/>
      <c r="AC1006" s="846"/>
      <c r="AD1006" s="854"/>
      <c r="AE1006" s="846"/>
      <c r="AF1006" s="846"/>
      <c r="AG1006" s="846"/>
      <c r="AH1006" s="846"/>
      <c r="AI1006" s="846"/>
      <c r="AJ1006" s="855"/>
      <c r="AK1006" s="846"/>
      <c r="AL1006" s="846"/>
      <c r="AM1006" s="846"/>
      <c r="AN1006" s="846"/>
      <c r="AO1006" s="846"/>
      <c r="AP1006" s="846"/>
      <c r="AQ1006" s="846"/>
      <c r="AR1006" s="846"/>
      <c r="AS1006" s="846"/>
      <c r="AT1006" s="846"/>
      <c r="AU1006" s="846"/>
      <c r="AV1006" s="846"/>
      <c r="AW1006" s="846"/>
      <c r="AX1006" s="846"/>
      <c r="AY1006" s="846"/>
      <c r="AZ1006" s="846"/>
      <c r="BA1006" s="846"/>
      <c r="BB1006" s="846"/>
      <c r="BC1006" s="846"/>
      <c r="BD1006" s="846"/>
      <c r="BE1006" s="846"/>
      <c r="BF1006" s="846"/>
      <c r="BG1006" s="846"/>
    </row>
    <row r="1007" ht="15.75" customHeight="1">
      <c r="A1007" s="846"/>
      <c r="B1007" s="847"/>
      <c r="C1007" s="847"/>
      <c r="D1007" s="846"/>
      <c r="E1007" s="848"/>
      <c r="F1007" s="849"/>
      <c r="G1007" s="850"/>
      <c r="H1007" s="851"/>
      <c r="I1007" s="849"/>
      <c r="J1007" s="852"/>
      <c r="K1007" s="848"/>
      <c r="L1007" s="848"/>
      <c r="M1007" s="848"/>
      <c r="N1007" s="853"/>
      <c r="O1007" s="846"/>
      <c r="P1007" s="846"/>
      <c r="Q1007" s="846"/>
      <c r="R1007" s="846"/>
      <c r="S1007" s="846"/>
      <c r="T1007" s="846"/>
      <c r="U1007" s="846"/>
      <c r="V1007" s="846"/>
      <c r="W1007" s="846"/>
      <c r="X1007" s="846"/>
      <c r="Y1007" s="846"/>
      <c r="Z1007" s="846"/>
      <c r="AA1007" s="846"/>
      <c r="AB1007" s="846"/>
      <c r="AC1007" s="846"/>
      <c r="AD1007" s="854"/>
      <c r="AE1007" s="846"/>
      <c r="AF1007" s="846"/>
      <c r="AG1007" s="846"/>
      <c r="AH1007" s="846"/>
      <c r="AI1007" s="846"/>
      <c r="AJ1007" s="855"/>
      <c r="AK1007" s="846"/>
      <c r="AL1007" s="846"/>
      <c r="AM1007" s="846"/>
      <c r="AN1007" s="846"/>
      <c r="AO1007" s="846"/>
      <c r="AP1007" s="846"/>
      <c r="AQ1007" s="846"/>
      <c r="AR1007" s="846"/>
      <c r="AS1007" s="846"/>
      <c r="AT1007" s="846"/>
      <c r="AU1007" s="846"/>
      <c r="AV1007" s="846"/>
      <c r="AW1007" s="846"/>
      <c r="AX1007" s="846"/>
      <c r="AY1007" s="846"/>
      <c r="AZ1007" s="846"/>
      <c r="BA1007" s="846"/>
      <c r="BB1007" s="846"/>
      <c r="BC1007" s="846"/>
      <c r="BD1007" s="846"/>
      <c r="BE1007" s="846"/>
      <c r="BF1007" s="846"/>
      <c r="BG1007" s="846"/>
    </row>
    <row r="1008" ht="15.75" customHeight="1">
      <c r="A1008" s="846"/>
      <c r="B1008" s="847"/>
      <c r="C1008" s="847"/>
      <c r="D1008" s="846"/>
      <c r="E1008" s="848"/>
      <c r="F1008" s="849"/>
      <c r="G1008" s="850"/>
      <c r="H1008" s="851"/>
      <c r="I1008" s="849"/>
      <c r="J1008" s="852"/>
      <c r="K1008" s="848"/>
      <c r="L1008" s="848"/>
      <c r="M1008" s="848"/>
      <c r="N1008" s="853"/>
      <c r="O1008" s="846"/>
      <c r="P1008" s="846"/>
      <c r="Q1008" s="846"/>
      <c r="R1008" s="846"/>
      <c r="S1008" s="846"/>
      <c r="T1008" s="846"/>
      <c r="U1008" s="846"/>
      <c r="V1008" s="846"/>
      <c r="W1008" s="846"/>
      <c r="X1008" s="846"/>
      <c r="Y1008" s="846"/>
      <c r="Z1008" s="846"/>
      <c r="AA1008" s="846"/>
      <c r="AB1008" s="846"/>
      <c r="AC1008" s="846"/>
      <c r="AD1008" s="854"/>
      <c r="AE1008" s="846"/>
      <c r="AF1008" s="846"/>
      <c r="AG1008" s="846"/>
      <c r="AH1008" s="846"/>
      <c r="AI1008" s="846"/>
      <c r="AJ1008" s="855"/>
      <c r="AK1008" s="846"/>
      <c r="AL1008" s="846"/>
      <c r="AM1008" s="846"/>
      <c r="AN1008" s="846"/>
      <c r="AO1008" s="846"/>
      <c r="AP1008" s="846"/>
      <c r="AQ1008" s="846"/>
      <c r="AR1008" s="846"/>
      <c r="AS1008" s="846"/>
      <c r="AT1008" s="846"/>
      <c r="AU1008" s="846"/>
      <c r="AV1008" s="846"/>
      <c r="AW1008" s="846"/>
      <c r="AX1008" s="846"/>
      <c r="AY1008" s="846"/>
      <c r="AZ1008" s="846"/>
      <c r="BA1008" s="846"/>
      <c r="BB1008" s="846"/>
      <c r="BC1008" s="846"/>
      <c r="BD1008" s="846"/>
      <c r="BE1008" s="846"/>
      <c r="BF1008" s="846"/>
      <c r="BG1008" s="846"/>
    </row>
    <row r="1009" ht="15.75" customHeight="1">
      <c r="A1009" s="846"/>
      <c r="B1009" s="847"/>
      <c r="C1009" s="847"/>
      <c r="D1009" s="846"/>
      <c r="E1009" s="848"/>
      <c r="F1009" s="849"/>
      <c r="G1009" s="850"/>
      <c r="H1009" s="851"/>
      <c r="I1009" s="849"/>
      <c r="J1009" s="852"/>
      <c r="K1009" s="848"/>
      <c r="L1009" s="848"/>
      <c r="M1009" s="848"/>
      <c r="N1009" s="853"/>
      <c r="O1009" s="846"/>
      <c r="P1009" s="846"/>
      <c r="Q1009" s="846"/>
      <c r="R1009" s="846"/>
      <c r="S1009" s="846"/>
      <c r="T1009" s="846"/>
      <c r="U1009" s="846"/>
      <c r="V1009" s="846"/>
      <c r="W1009" s="846"/>
      <c r="X1009" s="846"/>
      <c r="Y1009" s="846"/>
      <c r="Z1009" s="846"/>
      <c r="AA1009" s="846"/>
      <c r="AB1009" s="846"/>
      <c r="AC1009" s="846"/>
      <c r="AD1009" s="854"/>
      <c r="AE1009" s="846"/>
      <c r="AF1009" s="846"/>
      <c r="AG1009" s="846"/>
      <c r="AH1009" s="846"/>
      <c r="AI1009" s="846"/>
      <c r="AJ1009" s="855"/>
      <c r="AK1009" s="846"/>
      <c r="AL1009" s="846"/>
      <c r="AM1009" s="846"/>
      <c r="AN1009" s="846"/>
      <c r="AO1009" s="846"/>
      <c r="AP1009" s="846"/>
      <c r="AQ1009" s="846"/>
      <c r="AR1009" s="846"/>
      <c r="AS1009" s="846"/>
      <c r="AT1009" s="846"/>
      <c r="AU1009" s="846"/>
      <c r="AV1009" s="846"/>
      <c r="AW1009" s="846"/>
      <c r="AX1009" s="846"/>
      <c r="AY1009" s="846"/>
      <c r="AZ1009" s="846"/>
      <c r="BA1009" s="846"/>
      <c r="BB1009" s="846"/>
      <c r="BC1009" s="846"/>
      <c r="BD1009" s="846"/>
      <c r="BE1009" s="846"/>
      <c r="BF1009" s="846"/>
      <c r="BG1009" s="846"/>
    </row>
    <row r="1010" ht="15.75" customHeight="1">
      <c r="A1010" s="846"/>
      <c r="B1010" s="847"/>
      <c r="C1010" s="847"/>
      <c r="D1010" s="846"/>
      <c r="E1010" s="848"/>
      <c r="F1010" s="849"/>
      <c r="G1010" s="850"/>
      <c r="H1010" s="851"/>
      <c r="I1010" s="849"/>
      <c r="J1010" s="852"/>
      <c r="K1010" s="848"/>
      <c r="L1010" s="848"/>
      <c r="M1010" s="848"/>
      <c r="N1010" s="853"/>
      <c r="O1010" s="846"/>
      <c r="P1010" s="846"/>
      <c r="Q1010" s="846"/>
      <c r="R1010" s="846"/>
      <c r="S1010" s="846"/>
      <c r="T1010" s="846"/>
      <c r="U1010" s="846"/>
      <c r="V1010" s="846"/>
      <c r="W1010" s="846"/>
      <c r="X1010" s="846"/>
      <c r="Y1010" s="846"/>
      <c r="Z1010" s="846"/>
      <c r="AA1010" s="846"/>
      <c r="AB1010" s="846"/>
      <c r="AC1010" s="846"/>
      <c r="AD1010" s="854"/>
      <c r="AE1010" s="846"/>
      <c r="AF1010" s="846"/>
      <c r="AG1010" s="846"/>
      <c r="AH1010" s="846"/>
      <c r="AI1010" s="846"/>
      <c r="AJ1010" s="855"/>
      <c r="AK1010" s="846"/>
      <c r="AL1010" s="846"/>
      <c r="AM1010" s="846"/>
      <c r="AN1010" s="846"/>
      <c r="AO1010" s="846"/>
      <c r="AP1010" s="846"/>
      <c r="AQ1010" s="846"/>
      <c r="AR1010" s="846"/>
      <c r="AS1010" s="846"/>
      <c r="AT1010" s="846"/>
      <c r="AU1010" s="846"/>
      <c r="AV1010" s="846"/>
      <c r="AW1010" s="846"/>
      <c r="AX1010" s="846"/>
      <c r="AY1010" s="846"/>
      <c r="AZ1010" s="846"/>
      <c r="BA1010" s="846"/>
      <c r="BB1010" s="846"/>
      <c r="BC1010" s="846"/>
      <c r="BD1010" s="846"/>
      <c r="BE1010" s="846"/>
      <c r="BF1010" s="846"/>
      <c r="BG1010" s="846"/>
    </row>
    <row r="1011" ht="15.75" customHeight="1">
      <c r="A1011" s="846"/>
      <c r="B1011" s="847"/>
      <c r="C1011" s="847"/>
      <c r="D1011" s="846"/>
      <c r="E1011" s="848"/>
      <c r="F1011" s="849"/>
      <c r="G1011" s="850"/>
      <c r="H1011" s="851"/>
      <c r="I1011" s="849"/>
      <c r="J1011" s="852"/>
      <c r="K1011" s="848"/>
      <c r="L1011" s="848"/>
      <c r="M1011" s="848"/>
      <c r="N1011" s="853"/>
      <c r="O1011" s="846"/>
      <c r="P1011" s="846"/>
      <c r="Q1011" s="846"/>
      <c r="R1011" s="846"/>
      <c r="S1011" s="846"/>
      <c r="T1011" s="846"/>
      <c r="U1011" s="846"/>
      <c r="V1011" s="846"/>
      <c r="W1011" s="846"/>
      <c r="X1011" s="846"/>
      <c r="Y1011" s="846"/>
      <c r="Z1011" s="846"/>
      <c r="AA1011" s="846"/>
      <c r="AB1011" s="846"/>
      <c r="AC1011" s="846"/>
      <c r="AD1011" s="854"/>
      <c r="AE1011" s="846"/>
      <c r="AF1011" s="846"/>
      <c r="AG1011" s="846"/>
      <c r="AH1011" s="846"/>
      <c r="AI1011" s="846"/>
      <c r="AJ1011" s="855"/>
      <c r="AK1011" s="846"/>
      <c r="AL1011" s="846"/>
      <c r="AM1011" s="846"/>
      <c r="AN1011" s="846"/>
      <c r="AO1011" s="846"/>
      <c r="AP1011" s="846"/>
      <c r="AQ1011" s="846"/>
      <c r="AR1011" s="846"/>
      <c r="AS1011" s="846"/>
      <c r="AT1011" s="846"/>
      <c r="AU1011" s="846"/>
      <c r="AV1011" s="846"/>
      <c r="AW1011" s="846"/>
      <c r="AX1011" s="846"/>
      <c r="AY1011" s="846"/>
      <c r="AZ1011" s="846"/>
      <c r="BA1011" s="846"/>
      <c r="BB1011" s="846"/>
      <c r="BC1011" s="846"/>
      <c r="BD1011" s="846"/>
      <c r="BE1011" s="846"/>
      <c r="BF1011" s="846"/>
      <c r="BG1011" s="846"/>
    </row>
    <row r="1012" ht="15.75" customHeight="1">
      <c r="A1012" s="846"/>
      <c r="B1012" s="847"/>
      <c r="C1012" s="847"/>
      <c r="D1012" s="846"/>
      <c r="E1012" s="848"/>
      <c r="F1012" s="849"/>
      <c r="G1012" s="850"/>
      <c r="H1012" s="851"/>
      <c r="I1012" s="849"/>
      <c r="J1012" s="852"/>
      <c r="K1012" s="848"/>
      <c r="L1012" s="848"/>
      <c r="M1012" s="848"/>
      <c r="N1012" s="853"/>
      <c r="O1012" s="846"/>
      <c r="P1012" s="846"/>
      <c r="Q1012" s="846"/>
      <c r="R1012" s="846"/>
      <c r="S1012" s="846"/>
      <c r="T1012" s="846"/>
      <c r="U1012" s="846"/>
      <c r="V1012" s="846"/>
      <c r="W1012" s="846"/>
      <c r="X1012" s="846"/>
      <c r="Y1012" s="846"/>
      <c r="Z1012" s="846"/>
      <c r="AA1012" s="846"/>
      <c r="AB1012" s="846"/>
      <c r="AC1012" s="846"/>
      <c r="AD1012" s="854"/>
      <c r="AE1012" s="846"/>
      <c r="AF1012" s="846"/>
      <c r="AG1012" s="846"/>
      <c r="AH1012" s="846"/>
      <c r="AI1012" s="846"/>
      <c r="AJ1012" s="855"/>
      <c r="AK1012" s="846"/>
      <c r="AL1012" s="846"/>
      <c r="AM1012" s="846"/>
      <c r="AN1012" s="846"/>
      <c r="AO1012" s="846"/>
      <c r="AP1012" s="846"/>
      <c r="AQ1012" s="846"/>
      <c r="AR1012" s="846"/>
      <c r="AS1012" s="846"/>
      <c r="AT1012" s="846"/>
      <c r="AU1012" s="846"/>
      <c r="AV1012" s="846"/>
      <c r="AW1012" s="846"/>
      <c r="AX1012" s="846"/>
      <c r="AY1012" s="846"/>
      <c r="AZ1012" s="846"/>
      <c r="BA1012" s="846"/>
      <c r="BB1012" s="846"/>
      <c r="BC1012" s="846"/>
      <c r="BD1012" s="846"/>
      <c r="BE1012" s="846"/>
      <c r="BF1012" s="846"/>
      <c r="BG1012" s="846"/>
    </row>
    <row r="1013" ht="15.75" customHeight="1">
      <c r="A1013" s="846"/>
      <c r="B1013" s="847"/>
      <c r="C1013" s="847"/>
      <c r="D1013" s="846"/>
      <c r="E1013" s="848"/>
      <c r="F1013" s="849"/>
      <c r="G1013" s="850"/>
      <c r="H1013" s="851"/>
      <c r="I1013" s="849"/>
      <c r="J1013" s="852"/>
      <c r="K1013" s="848"/>
      <c r="L1013" s="848"/>
      <c r="M1013" s="848"/>
      <c r="N1013" s="853"/>
      <c r="O1013" s="846"/>
      <c r="P1013" s="846"/>
      <c r="Q1013" s="846"/>
      <c r="R1013" s="846"/>
      <c r="S1013" s="846"/>
      <c r="T1013" s="846"/>
      <c r="U1013" s="846"/>
      <c r="V1013" s="846"/>
      <c r="W1013" s="846"/>
      <c r="X1013" s="846"/>
      <c r="Y1013" s="846"/>
      <c r="Z1013" s="846"/>
      <c r="AA1013" s="846"/>
      <c r="AB1013" s="846"/>
      <c r="AC1013" s="846"/>
      <c r="AD1013" s="854"/>
      <c r="AE1013" s="846"/>
      <c r="AF1013" s="846"/>
      <c r="AG1013" s="846"/>
      <c r="AH1013" s="846"/>
      <c r="AI1013" s="846"/>
      <c r="AJ1013" s="855"/>
      <c r="AK1013" s="846"/>
      <c r="AL1013" s="846"/>
      <c r="AM1013" s="846"/>
      <c r="AN1013" s="846"/>
      <c r="AO1013" s="846"/>
      <c r="AP1013" s="846"/>
      <c r="AQ1013" s="846"/>
      <c r="AR1013" s="846"/>
      <c r="AS1013" s="846"/>
      <c r="AT1013" s="846"/>
      <c r="AU1013" s="846"/>
      <c r="AV1013" s="846"/>
      <c r="AW1013" s="846"/>
      <c r="AX1013" s="846"/>
      <c r="AY1013" s="846"/>
      <c r="AZ1013" s="846"/>
      <c r="BA1013" s="846"/>
      <c r="BB1013" s="846"/>
      <c r="BC1013" s="846"/>
      <c r="BD1013" s="846"/>
      <c r="BE1013" s="846"/>
      <c r="BF1013" s="846"/>
      <c r="BG1013" s="846"/>
    </row>
    <row r="1014" ht="15.75" customHeight="1">
      <c r="A1014" s="846"/>
      <c r="B1014" s="847"/>
      <c r="C1014" s="847"/>
      <c r="D1014" s="846"/>
      <c r="E1014" s="848"/>
      <c r="F1014" s="849"/>
      <c r="G1014" s="850"/>
      <c r="H1014" s="851"/>
      <c r="I1014" s="849"/>
      <c r="J1014" s="852"/>
      <c r="K1014" s="848"/>
      <c r="L1014" s="848"/>
      <c r="M1014" s="848"/>
      <c r="N1014" s="853"/>
      <c r="O1014" s="846"/>
      <c r="P1014" s="846"/>
      <c r="Q1014" s="846"/>
      <c r="R1014" s="846"/>
      <c r="S1014" s="846"/>
      <c r="T1014" s="846"/>
      <c r="U1014" s="846"/>
      <c r="V1014" s="846"/>
      <c r="W1014" s="846"/>
      <c r="X1014" s="846"/>
      <c r="Y1014" s="846"/>
      <c r="Z1014" s="846"/>
      <c r="AA1014" s="846"/>
      <c r="AB1014" s="846"/>
      <c r="AC1014" s="846"/>
      <c r="AD1014" s="854"/>
      <c r="AE1014" s="846"/>
      <c r="AF1014" s="846"/>
      <c r="AG1014" s="846"/>
      <c r="AH1014" s="846"/>
      <c r="AI1014" s="846"/>
      <c r="AJ1014" s="855"/>
      <c r="AK1014" s="846"/>
      <c r="AL1014" s="846"/>
      <c r="AM1014" s="846"/>
      <c r="AN1014" s="846"/>
      <c r="AO1014" s="846"/>
      <c r="AP1014" s="846"/>
      <c r="AQ1014" s="846"/>
      <c r="AR1014" s="846"/>
      <c r="AS1014" s="846"/>
      <c r="AT1014" s="846"/>
      <c r="AU1014" s="846"/>
      <c r="AV1014" s="846"/>
      <c r="AW1014" s="846"/>
      <c r="AX1014" s="846"/>
      <c r="AY1014" s="846"/>
      <c r="AZ1014" s="846"/>
      <c r="BA1014" s="846"/>
      <c r="BB1014" s="846"/>
      <c r="BC1014" s="846"/>
      <c r="BD1014" s="846"/>
      <c r="BE1014" s="846"/>
      <c r="BF1014" s="846"/>
      <c r="BG1014" s="846"/>
    </row>
    <row r="1015" ht="15.75" customHeight="1">
      <c r="A1015" s="846"/>
      <c r="B1015" s="847"/>
      <c r="C1015" s="847"/>
      <c r="D1015" s="846"/>
      <c r="E1015" s="848"/>
      <c r="F1015" s="849"/>
      <c r="G1015" s="850"/>
      <c r="H1015" s="851"/>
      <c r="I1015" s="849"/>
      <c r="J1015" s="852"/>
      <c r="K1015" s="848"/>
      <c r="L1015" s="848"/>
      <c r="M1015" s="848"/>
      <c r="N1015" s="853"/>
      <c r="O1015" s="846"/>
      <c r="P1015" s="846"/>
      <c r="Q1015" s="846"/>
      <c r="R1015" s="846"/>
      <c r="S1015" s="846"/>
      <c r="T1015" s="846"/>
      <c r="U1015" s="846"/>
      <c r="V1015" s="846"/>
      <c r="W1015" s="846"/>
      <c r="X1015" s="846"/>
      <c r="Y1015" s="846"/>
      <c r="Z1015" s="846"/>
      <c r="AA1015" s="846"/>
      <c r="AB1015" s="846"/>
      <c r="AC1015" s="846"/>
      <c r="AD1015" s="854"/>
      <c r="AE1015" s="846"/>
      <c r="AF1015" s="846"/>
      <c r="AG1015" s="846"/>
      <c r="AH1015" s="846"/>
      <c r="AI1015" s="846"/>
      <c r="AJ1015" s="855"/>
      <c r="AK1015" s="846"/>
      <c r="AL1015" s="846"/>
      <c r="AM1015" s="846"/>
      <c r="AN1015" s="846"/>
      <c r="AO1015" s="846"/>
      <c r="AP1015" s="846"/>
      <c r="AQ1015" s="846"/>
      <c r="AR1015" s="846"/>
      <c r="AS1015" s="846"/>
      <c r="AT1015" s="846"/>
      <c r="AU1015" s="846"/>
      <c r="AV1015" s="846"/>
      <c r="AW1015" s="846"/>
      <c r="AX1015" s="846"/>
      <c r="AY1015" s="846"/>
      <c r="AZ1015" s="846"/>
      <c r="BA1015" s="846"/>
      <c r="BB1015" s="846"/>
      <c r="BC1015" s="846"/>
      <c r="BD1015" s="846"/>
      <c r="BE1015" s="846"/>
      <c r="BF1015" s="846"/>
      <c r="BG1015" s="846"/>
    </row>
    <row r="1016" ht="15.75" customHeight="1">
      <c r="A1016" s="846"/>
      <c r="B1016" s="847"/>
      <c r="C1016" s="847"/>
      <c r="D1016" s="846"/>
      <c r="E1016" s="848"/>
      <c r="F1016" s="849"/>
      <c r="G1016" s="850"/>
      <c r="H1016" s="851"/>
      <c r="I1016" s="849"/>
      <c r="J1016" s="852"/>
      <c r="K1016" s="848"/>
      <c r="L1016" s="848"/>
      <c r="M1016" s="848"/>
      <c r="N1016" s="853"/>
      <c r="O1016" s="846"/>
      <c r="P1016" s="846"/>
      <c r="Q1016" s="846"/>
      <c r="R1016" s="846"/>
      <c r="S1016" s="846"/>
      <c r="T1016" s="846"/>
      <c r="U1016" s="846"/>
      <c r="V1016" s="846"/>
      <c r="W1016" s="846"/>
      <c r="X1016" s="846"/>
      <c r="Y1016" s="846"/>
      <c r="Z1016" s="846"/>
      <c r="AA1016" s="846"/>
      <c r="AB1016" s="846"/>
      <c r="AC1016" s="846"/>
      <c r="AD1016" s="854"/>
      <c r="AE1016" s="846"/>
      <c r="AF1016" s="846"/>
      <c r="AG1016" s="846"/>
      <c r="AH1016" s="846"/>
      <c r="AI1016" s="846"/>
      <c r="AJ1016" s="855"/>
      <c r="AK1016" s="846"/>
      <c r="AL1016" s="846"/>
      <c r="AM1016" s="846"/>
      <c r="AN1016" s="846"/>
      <c r="AO1016" s="846"/>
      <c r="AP1016" s="846"/>
      <c r="AQ1016" s="846"/>
      <c r="AR1016" s="846"/>
      <c r="AS1016" s="846"/>
      <c r="AT1016" s="846"/>
      <c r="AU1016" s="846"/>
      <c r="AV1016" s="846"/>
      <c r="AW1016" s="846"/>
      <c r="AX1016" s="846"/>
      <c r="AY1016" s="846"/>
      <c r="AZ1016" s="846"/>
      <c r="BA1016" s="846"/>
      <c r="BB1016" s="846"/>
      <c r="BC1016" s="846"/>
      <c r="BD1016" s="846"/>
      <c r="BE1016" s="846"/>
      <c r="BF1016" s="846"/>
      <c r="BG1016" s="846"/>
    </row>
    <row r="1017" ht="15.75" customHeight="1">
      <c r="A1017" s="846"/>
      <c r="B1017" s="847"/>
      <c r="C1017" s="847"/>
      <c r="D1017" s="846"/>
      <c r="E1017" s="848"/>
      <c r="F1017" s="849"/>
      <c r="G1017" s="850"/>
      <c r="H1017" s="851"/>
      <c r="I1017" s="849"/>
      <c r="J1017" s="852"/>
      <c r="K1017" s="848"/>
      <c r="L1017" s="848"/>
      <c r="M1017" s="848"/>
      <c r="N1017" s="853"/>
      <c r="O1017" s="846"/>
      <c r="P1017" s="846"/>
      <c r="Q1017" s="846"/>
      <c r="R1017" s="846"/>
      <c r="S1017" s="846"/>
      <c r="T1017" s="846"/>
      <c r="U1017" s="846"/>
      <c r="V1017" s="846"/>
      <c r="W1017" s="846"/>
      <c r="X1017" s="846"/>
      <c r="Y1017" s="846"/>
      <c r="Z1017" s="846"/>
      <c r="AA1017" s="846"/>
      <c r="AB1017" s="846"/>
      <c r="AC1017" s="846"/>
      <c r="AD1017" s="854"/>
      <c r="AE1017" s="846"/>
      <c r="AF1017" s="846"/>
      <c r="AG1017" s="846"/>
      <c r="AH1017" s="846"/>
      <c r="AI1017" s="846"/>
      <c r="AJ1017" s="855"/>
      <c r="AK1017" s="846"/>
      <c r="AL1017" s="846"/>
      <c r="AM1017" s="846"/>
      <c r="AN1017" s="846"/>
      <c r="AO1017" s="846"/>
      <c r="AP1017" s="846"/>
      <c r="AQ1017" s="846"/>
      <c r="AR1017" s="846"/>
      <c r="AS1017" s="846"/>
      <c r="AT1017" s="846"/>
      <c r="AU1017" s="846"/>
      <c r="AV1017" s="846"/>
      <c r="AW1017" s="846"/>
      <c r="AX1017" s="846"/>
      <c r="AY1017" s="846"/>
      <c r="AZ1017" s="846"/>
      <c r="BA1017" s="846"/>
      <c r="BB1017" s="846"/>
      <c r="BC1017" s="846"/>
      <c r="BD1017" s="846"/>
      <c r="BE1017" s="846"/>
      <c r="BF1017" s="846"/>
      <c r="BG1017" s="846"/>
    </row>
    <row r="1018" ht="15.75" customHeight="1">
      <c r="A1018" s="846"/>
      <c r="B1018" s="847"/>
      <c r="C1018" s="847"/>
      <c r="D1018" s="846"/>
      <c r="E1018" s="848"/>
      <c r="F1018" s="849"/>
      <c r="G1018" s="850"/>
      <c r="H1018" s="851"/>
      <c r="I1018" s="849"/>
      <c r="J1018" s="852"/>
      <c r="K1018" s="848"/>
      <c r="L1018" s="848"/>
      <c r="M1018" s="848"/>
      <c r="N1018" s="853"/>
      <c r="O1018" s="846"/>
      <c r="P1018" s="846"/>
      <c r="Q1018" s="846"/>
      <c r="R1018" s="846"/>
      <c r="S1018" s="846"/>
      <c r="T1018" s="846"/>
      <c r="U1018" s="846"/>
      <c r="V1018" s="846"/>
      <c r="W1018" s="846"/>
      <c r="X1018" s="846"/>
      <c r="Y1018" s="846"/>
      <c r="Z1018" s="846"/>
      <c r="AA1018" s="846"/>
      <c r="AB1018" s="846"/>
      <c r="AC1018" s="846"/>
      <c r="AD1018" s="854"/>
      <c r="AE1018" s="846"/>
      <c r="AF1018" s="846"/>
      <c r="AG1018" s="846"/>
      <c r="AH1018" s="846"/>
      <c r="AI1018" s="846"/>
      <c r="AJ1018" s="855"/>
      <c r="AK1018" s="846"/>
      <c r="AL1018" s="846"/>
      <c r="AM1018" s="846"/>
      <c r="AN1018" s="846"/>
      <c r="AO1018" s="846"/>
      <c r="AP1018" s="846"/>
      <c r="AQ1018" s="846"/>
      <c r="AR1018" s="846"/>
      <c r="AS1018" s="846"/>
      <c r="AT1018" s="846"/>
      <c r="AU1018" s="846"/>
      <c r="AV1018" s="846"/>
      <c r="AW1018" s="846"/>
      <c r="AX1018" s="846"/>
      <c r="AY1018" s="846"/>
      <c r="AZ1018" s="846"/>
      <c r="BA1018" s="846"/>
      <c r="BB1018" s="846"/>
      <c r="BC1018" s="846"/>
      <c r="BD1018" s="846"/>
      <c r="BE1018" s="846"/>
      <c r="BF1018" s="846"/>
      <c r="BG1018" s="846"/>
    </row>
    <row r="1019" ht="15.75" customHeight="1">
      <c r="A1019" s="846"/>
      <c r="B1019" s="847"/>
      <c r="C1019" s="847"/>
      <c r="D1019" s="846"/>
      <c r="E1019" s="848"/>
      <c r="F1019" s="849"/>
      <c r="G1019" s="850"/>
      <c r="H1019" s="851"/>
      <c r="I1019" s="849"/>
      <c r="J1019" s="852"/>
      <c r="K1019" s="848"/>
      <c r="L1019" s="848"/>
      <c r="M1019" s="848"/>
      <c r="N1019" s="853"/>
      <c r="O1019" s="846"/>
      <c r="P1019" s="846"/>
      <c r="Q1019" s="846"/>
      <c r="R1019" s="846"/>
      <c r="S1019" s="846"/>
      <c r="T1019" s="846"/>
      <c r="U1019" s="846"/>
      <c r="V1019" s="846"/>
      <c r="W1019" s="846"/>
      <c r="X1019" s="846"/>
      <c r="Y1019" s="846"/>
      <c r="Z1019" s="846"/>
      <c r="AA1019" s="846"/>
      <c r="AB1019" s="846"/>
      <c r="AC1019" s="846"/>
      <c r="AD1019" s="854"/>
      <c r="AE1019" s="846"/>
      <c r="AF1019" s="846"/>
      <c r="AG1019" s="846"/>
      <c r="AH1019" s="846"/>
      <c r="AI1019" s="846"/>
      <c r="AJ1019" s="855"/>
      <c r="AK1019" s="846"/>
      <c r="AL1019" s="846"/>
      <c r="AM1019" s="846"/>
      <c r="AN1019" s="846"/>
      <c r="AO1019" s="846"/>
      <c r="AP1019" s="846"/>
      <c r="AQ1019" s="846"/>
      <c r="AR1019" s="846"/>
      <c r="AS1019" s="846"/>
      <c r="AT1019" s="846"/>
      <c r="AU1019" s="846"/>
      <c r="AV1019" s="846"/>
      <c r="AW1019" s="846"/>
      <c r="AX1019" s="846"/>
      <c r="AY1019" s="846"/>
      <c r="AZ1019" s="846"/>
      <c r="BA1019" s="846"/>
      <c r="BB1019" s="846"/>
      <c r="BC1019" s="846"/>
      <c r="BD1019" s="846"/>
      <c r="BE1019" s="846"/>
      <c r="BF1019" s="846"/>
      <c r="BG1019" s="846"/>
    </row>
    <row r="1020" ht="15.75" customHeight="1">
      <c r="A1020" s="846"/>
      <c r="B1020" s="847"/>
      <c r="C1020" s="847"/>
      <c r="D1020" s="846"/>
      <c r="E1020" s="848"/>
      <c r="F1020" s="849"/>
      <c r="G1020" s="850"/>
      <c r="H1020" s="851"/>
      <c r="I1020" s="849"/>
      <c r="J1020" s="852"/>
      <c r="K1020" s="848"/>
      <c r="L1020" s="848"/>
      <c r="M1020" s="848"/>
      <c r="N1020" s="853"/>
      <c r="O1020" s="846"/>
      <c r="P1020" s="846"/>
      <c r="Q1020" s="846"/>
      <c r="R1020" s="846"/>
      <c r="S1020" s="846"/>
      <c r="T1020" s="846"/>
      <c r="U1020" s="846"/>
      <c r="V1020" s="846"/>
      <c r="W1020" s="846"/>
      <c r="X1020" s="846"/>
      <c r="Y1020" s="846"/>
      <c r="Z1020" s="846"/>
      <c r="AA1020" s="846"/>
      <c r="AB1020" s="846"/>
      <c r="AC1020" s="846"/>
      <c r="AD1020" s="854"/>
      <c r="AE1020" s="846"/>
      <c r="AF1020" s="846"/>
      <c r="AG1020" s="846"/>
      <c r="AH1020" s="846"/>
      <c r="AI1020" s="846"/>
      <c r="AJ1020" s="855"/>
      <c r="AK1020" s="846"/>
      <c r="AL1020" s="846"/>
      <c r="AM1020" s="846"/>
      <c r="AN1020" s="846"/>
      <c r="AO1020" s="846"/>
      <c r="AP1020" s="846"/>
      <c r="AQ1020" s="846"/>
      <c r="AR1020" s="846"/>
      <c r="AS1020" s="846"/>
      <c r="AT1020" s="846"/>
      <c r="AU1020" s="846"/>
      <c r="AV1020" s="846"/>
      <c r="AW1020" s="846"/>
      <c r="AX1020" s="846"/>
      <c r="AY1020" s="846"/>
      <c r="AZ1020" s="846"/>
      <c r="BA1020" s="846"/>
      <c r="BB1020" s="846"/>
      <c r="BC1020" s="846"/>
      <c r="BD1020" s="846"/>
      <c r="BE1020" s="846"/>
      <c r="BF1020" s="846"/>
      <c r="BG1020" s="846"/>
    </row>
    <row r="1021" ht="15.75" customHeight="1">
      <c r="A1021" s="846"/>
      <c r="B1021" s="847"/>
      <c r="C1021" s="847"/>
      <c r="D1021" s="846"/>
      <c r="E1021" s="848"/>
      <c r="F1021" s="849"/>
      <c r="G1021" s="850"/>
      <c r="H1021" s="851"/>
      <c r="I1021" s="849"/>
      <c r="J1021" s="852"/>
      <c r="K1021" s="848"/>
      <c r="L1021" s="848"/>
      <c r="M1021" s="848"/>
      <c r="N1021" s="853"/>
      <c r="O1021" s="846"/>
      <c r="P1021" s="846"/>
      <c r="Q1021" s="846"/>
      <c r="R1021" s="846"/>
      <c r="S1021" s="846"/>
      <c r="T1021" s="846"/>
      <c r="U1021" s="846"/>
      <c r="V1021" s="846"/>
      <c r="W1021" s="846"/>
      <c r="X1021" s="846"/>
      <c r="Y1021" s="846"/>
      <c r="Z1021" s="846"/>
      <c r="AA1021" s="846"/>
      <c r="AB1021" s="846"/>
      <c r="AC1021" s="846"/>
      <c r="AD1021" s="854"/>
      <c r="AE1021" s="846"/>
      <c r="AF1021" s="846"/>
      <c r="AG1021" s="846"/>
      <c r="AH1021" s="846"/>
      <c r="AI1021" s="846"/>
      <c r="AJ1021" s="855"/>
      <c r="AK1021" s="846"/>
      <c r="AL1021" s="846"/>
      <c r="AM1021" s="846"/>
      <c r="AN1021" s="846"/>
      <c r="AO1021" s="846"/>
      <c r="AP1021" s="846"/>
      <c r="AQ1021" s="846"/>
      <c r="AR1021" s="846"/>
      <c r="AS1021" s="846"/>
      <c r="AT1021" s="846"/>
      <c r="AU1021" s="846"/>
      <c r="AV1021" s="846"/>
      <c r="AW1021" s="846"/>
      <c r="AX1021" s="846"/>
      <c r="AY1021" s="846"/>
      <c r="AZ1021" s="846"/>
      <c r="BA1021" s="846"/>
      <c r="BB1021" s="846"/>
      <c r="BC1021" s="846"/>
      <c r="BD1021" s="846"/>
      <c r="BE1021" s="846"/>
      <c r="BF1021" s="846"/>
      <c r="BG1021" s="846"/>
    </row>
    <row r="1022" ht="15.75" customHeight="1">
      <c r="A1022" s="846"/>
      <c r="B1022" s="847"/>
      <c r="C1022" s="847"/>
      <c r="D1022" s="846"/>
      <c r="E1022" s="848"/>
      <c r="F1022" s="849"/>
      <c r="G1022" s="850"/>
      <c r="H1022" s="851"/>
      <c r="I1022" s="849"/>
      <c r="J1022" s="852"/>
      <c r="K1022" s="848"/>
      <c r="L1022" s="848"/>
      <c r="M1022" s="848"/>
      <c r="N1022" s="853"/>
      <c r="O1022" s="846"/>
      <c r="P1022" s="846"/>
      <c r="Q1022" s="846"/>
      <c r="R1022" s="846"/>
      <c r="S1022" s="846"/>
      <c r="T1022" s="846"/>
      <c r="U1022" s="846"/>
      <c r="V1022" s="846"/>
      <c r="W1022" s="846"/>
      <c r="X1022" s="846"/>
      <c r="Y1022" s="846"/>
      <c r="Z1022" s="846"/>
      <c r="AA1022" s="846"/>
      <c r="AB1022" s="846"/>
      <c r="AC1022" s="846"/>
      <c r="AD1022" s="854"/>
      <c r="AE1022" s="846"/>
      <c r="AF1022" s="846"/>
      <c r="AG1022" s="846"/>
      <c r="AH1022" s="846"/>
      <c r="AI1022" s="846"/>
      <c r="AJ1022" s="855"/>
      <c r="AK1022" s="846"/>
      <c r="AL1022" s="846"/>
      <c r="AM1022" s="846"/>
      <c r="AN1022" s="846"/>
      <c r="AO1022" s="846"/>
      <c r="AP1022" s="846"/>
      <c r="AQ1022" s="846"/>
      <c r="AR1022" s="846"/>
      <c r="AS1022" s="846"/>
      <c r="AT1022" s="846"/>
      <c r="AU1022" s="846"/>
      <c r="AV1022" s="846"/>
      <c r="AW1022" s="846"/>
      <c r="AX1022" s="846"/>
      <c r="AY1022" s="846"/>
      <c r="AZ1022" s="846"/>
      <c r="BA1022" s="846"/>
      <c r="BB1022" s="846"/>
      <c r="BC1022" s="846"/>
      <c r="BD1022" s="846"/>
      <c r="BE1022" s="846"/>
      <c r="BF1022" s="846"/>
      <c r="BG1022" s="846"/>
    </row>
    <row r="1023" ht="15.75" customHeight="1">
      <c r="A1023" s="846"/>
      <c r="B1023" s="847"/>
      <c r="C1023" s="847"/>
      <c r="D1023" s="846"/>
      <c r="E1023" s="848"/>
      <c r="F1023" s="849"/>
      <c r="G1023" s="850"/>
      <c r="H1023" s="851"/>
      <c r="I1023" s="849"/>
      <c r="J1023" s="852"/>
      <c r="K1023" s="848"/>
      <c r="L1023" s="848"/>
      <c r="M1023" s="848"/>
      <c r="N1023" s="853"/>
      <c r="O1023" s="846"/>
      <c r="P1023" s="846"/>
      <c r="Q1023" s="846"/>
      <c r="R1023" s="846"/>
      <c r="S1023" s="846"/>
      <c r="T1023" s="846"/>
      <c r="U1023" s="846"/>
      <c r="V1023" s="846"/>
      <c r="W1023" s="846"/>
      <c r="X1023" s="846"/>
      <c r="Y1023" s="846"/>
      <c r="Z1023" s="846"/>
      <c r="AA1023" s="846"/>
      <c r="AB1023" s="846"/>
      <c r="AC1023" s="846"/>
      <c r="AD1023" s="854"/>
      <c r="AE1023" s="846"/>
      <c r="AF1023" s="846"/>
      <c r="AG1023" s="846"/>
      <c r="AH1023" s="846"/>
      <c r="AI1023" s="846"/>
      <c r="AJ1023" s="855"/>
      <c r="AK1023" s="846"/>
      <c r="AL1023" s="846"/>
      <c r="AM1023" s="846"/>
      <c r="AN1023" s="846"/>
      <c r="AO1023" s="846"/>
      <c r="AP1023" s="846"/>
      <c r="AQ1023" s="846"/>
      <c r="AR1023" s="846"/>
      <c r="AS1023" s="846"/>
      <c r="AT1023" s="846"/>
      <c r="AU1023" s="846"/>
      <c r="AV1023" s="846"/>
      <c r="AW1023" s="846"/>
      <c r="AX1023" s="846"/>
      <c r="AY1023" s="846"/>
      <c r="AZ1023" s="846"/>
      <c r="BA1023" s="846"/>
      <c r="BB1023" s="846"/>
      <c r="BC1023" s="846"/>
      <c r="BD1023" s="846"/>
      <c r="BE1023" s="846"/>
      <c r="BF1023" s="846"/>
      <c r="BG1023" s="846"/>
    </row>
    <row r="1024" ht="15.75" customHeight="1">
      <c r="A1024" s="846"/>
      <c r="B1024" s="847"/>
      <c r="C1024" s="847"/>
      <c r="D1024" s="846"/>
      <c r="E1024" s="848"/>
      <c r="F1024" s="849"/>
      <c r="G1024" s="850"/>
      <c r="H1024" s="851"/>
      <c r="I1024" s="849"/>
      <c r="J1024" s="852"/>
      <c r="K1024" s="848"/>
      <c r="L1024" s="848"/>
      <c r="M1024" s="848"/>
      <c r="N1024" s="853"/>
      <c r="O1024" s="846"/>
      <c r="P1024" s="846"/>
      <c r="Q1024" s="846"/>
      <c r="R1024" s="846"/>
      <c r="S1024" s="846"/>
      <c r="T1024" s="846"/>
      <c r="U1024" s="846"/>
      <c r="V1024" s="846"/>
      <c r="W1024" s="846"/>
      <c r="X1024" s="846"/>
      <c r="Y1024" s="846"/>
      <c r="Z1024" s="846"/>
      <c r="AA1024" s="846"/>
      <c r="AB1024" s="846"/>
      <c r="AC1024" s="846"/>
      <c r="AD1024" s="854"/>
      <c r="AE1024" s="846"/>
      <c r="AF1024" s="846"/>
      <c r="AG1024" s="846"/>
      <c r="AH1024" s="846"/>
      <c r="AI1024" s="846"/>
      <c r="AJ1024" s="855"/>
      <c r="AK1024" s="846"/>
      <c r="AL1024" s="846"/>
      <c r="AM1024" s="846"/>
      <c r="AN1024" s="846"/>
      <c r="AO1024" s="846"/>
      <c r="AP1024" s="846"/>
      <c r="AQ1024" s="846"/>
      <c r="AR1024" s="846"/>
      <c r="AS1024" s="846"/>
      <c r="AT1024" s="846"/>
      <c r="AU1024" s="846"/>
      <c r="AV1024" s="846"/>
      <c r="AW1024" s="846"/>
      <c r="AX1024" s="846"/>
      <c r="AY1024" s="846"/>
      <c r="AZ1024" s="846"/>
      <c r="BA1024" s="846"/>
      <c r="BB1024" s="846"/>
      <c r="BC1024" s="846"/>
      <c r="BD1024" s="846"/>
      <c r="BE1024" s="846"/>
      <c r="BF1024" s="846"/>
      <c r="BG1024" s="846"/>
    </row>
    <row r="1025" ht="15.75" customHeight="1">
      <c r="A1025" s="846"/>
      <c r="B1025" s="847"/>
      <c r="C1025" s="847"/>
      <c r="D1025" s="846"/>
      <c r="E1025" s="848"/>
      <c r="F1025" s="849"/>
      <c r="G1025" s="850"/>
      <c r="H1025" s="851"/>
      <c r="I1025" s="849"/>
      <c r="J1025" s="852"/>
      <c r="K1025" s="848"/>
      <c r="L1025" s="848"/>
      <c r="M1025" s="848"/>
      <c r="N1025" s="853"/>
      <c r="O1025" s="846"/>
      <c r="P1025" s="846"/>
      <c r="Q1025" s="846"/>
      <c r="R1025" s="846"/>
      <c r="S1025" s="846"/>
      <c r="T1025" s="846"/>
      <c r="U1025" s="846"/>
      <c r="V1025" s="846"/>
      <c r="W1025" s="846"/>
      <c r="X1025" s="846"/>
      <c r="Y1025" s="846"/>
      <c r="Z1025" s="846"/>
      <c r="AA1025" s="846"/>
      <c r="AB1025" s="846"/>
      <c r="AC1025" s="846"/>
      <c r="AD1025" s="854"/>
      <c r="AE1025" s="846"/>
      <c r="AF1025" s="846"/>
      <c r="AG1025" s="846"/>
      <c r="AH1025" s="846"/>
      <c r="AI1025" s="846"/>
      <c r="AJ1025" s="855"/>
      <c r="AK1025" s="846"/>
      <c r="AL1025" s="846"/>
      <c r="AM1025" s="846"/>
      <c r="AN1025" s="846"/>
      <c r="AO1025" s="846"/>
      <c r="AP1025" s="846"/>
      <c r="AQ1025" s="846"/>
      <c r="AR1025" s="846"/>
      <c r="AS1025" s="846"/>
      <c r="AT1025" s="846"/>
      <c r="AU1025" s="846"/>
      <c r="AV1025" s="846"/>
      <c r="AW1025" s="846"/>
      <c r="AX1025" s="846"/>
      <c r="AY1025" s="846"/>
      <c r="AZ1025" s="846"/>
      <c r="BA1025" s="846"/>
      <c r="BB1025" s="846"/>
      <c r="BC1025" s="846"/>
      <c r="BD1025" s="846"/>
      <c r="BE1025" s="846"/>
      <c r="BF1025" s="846"/>
      <c r="BG1025" s="846"/>
    </row>
    <row r="1026" ht="15.75" customHeight="1">
      <c r="A1026" s="846"/>
      <c r="B1026" s="847"/>
      <c r="C1026" s="847"/>
      <c r="D1026" s="846"/>
      <c r="E1026" s="848"/>
      <c r="F1026" s="849"/>
      <c r="G1026" s="850"/>
      <c r="H1026" s="851"/>
      <c r="I1026" s="849"/>
      <c r="J1026" s="852"/>
      <c r="K1026" s="848"/>
      <c r="L1026" s="848"/>
      <c r="M1026" s="848"/>
      <c r="N1026" s="853"/>
      <c r="O1026" s="846"/>
      <c r="P1026" s="846"/>
      <c r="Q1026" s="846"/>
      <c r="R1026" s="846"/>
      <c r="S1026" s="846"/>
      <c r="T1026" s="846"/>
      <c r="U1026" s="846"/>
      <c r="V1026" s="846"/>
      <c r="W1026" s="846"/>
      <c r="X1026" s="846"/>
      <c r="Y1026" s="846"/>
      <c r="Z1026" s="846"/>
      <c r="AA1026" s="846"/>
      <c r="AB1026" s="846"/>
      <c r="AC1026" s="846"/>
      <c r="AD1026" s="854"/>
      <c r="AE1026" s="846"/>
      <c r="AF1026" s="846"/>
      <c r="AG1026" s="846"/>
      <c r="AH1026" s="846"/>
      <c r="AI1026" s="846"/>
      <c r="AJ1026" s="855"/>
      <c r="AK1026" s="846"/>
      <c r="AL1026" s="846"/>
      <c r="AM1026" s="846"/>
      <c r="AN1026" s="846"/>
      <c r="AO1026" s="846"/>
      <c r="AP1026" s="846"/>
      <c r="AQ1026" s="846"/>
      <c r="AR1026" s="846"/>
      <c r="AS1026" s="846"/>
      <c r="AT1026" s="846"/>
      <c r="AU1026" s="846"/>
      <c r="AV1026" s="846"/>
      <c r="AW1026" s="846"/>
      <c r="AX1026" s="846"/>
      <c r="AY1026" s="846"/>
      <c r="AZ1026" s="846"/>
      <c r="BA1026" s="846"/>
      <c r="BB1026" s="846"/>
      <c r="BC1026" s="846"/>
      <c r="BD1026" s="846"/>
      <c r="BE1026" s="846"/>
      <c r="BF1026" s="846"/>
      <c r="BG1026" s="846"/>
    </row>
    <row r="1027" ht="15.75" customHeight="1">
      <c r="A1027" s="846"/>
      <c r="B1027" s="847"/>
      <c r="C1027" s="847"/>
      <c r="D1027" s="846"/>
      <c r="E1027" s="848"/>
      <c r="F1027" s="849"/>
      <c r="G1027" s="850"/>
      <c r="H1027" s="851"/>
      <c r="I1027" s="849"/>
      <c r="J1027" s="852"/>
      <c r="K1027" s="848"/>
      <c r="L1027" s="848"/>
      <c r="M1027" s="848"/>
      <c r="N1027" s="853"/>
      <c r="O1027" s="846"/>
      <c r="P1027" s="846"/>
      <c r="Q1027" s="846"/>
      <c r="R1027" s="846"/>
      <c r="S1027" s="846"/>
      <c r="T1027" s="846"/>
      <c r="U1027" s="846"/>
      <c r="V1027" s="846"/>
      <c r="W1027" s="846"/>
      <c r="X1027" s="846"/>
      <c r="Y1027" s="846"/>
      <c r="Z1027" s="846"/>
      <c r="AA1027" s="846"/>
      <c r="AB1027" s="846"/>
      <c r="AC1027" s="846"/>
      <c r="AD1027" s="854"/>
      <c r="AE1027" s="846"/>
      <c r="AF1027" s="846"/>
      <c r="AG1027" s="846"/>
      <c r="AH1027" s="846"/>
      <c r="AI1027" s="846"/>
      <c r="AJ1027" s="855"/>
      <c r="AK1027" s="846"/>
      <c r="AL1027" s="846"/>
      <c r="AM1027" s="846"/>
      <c r="AN1027" s="846"/>
      <c r="AO1027" s="846"/>
      <c r="AP1027" s="846"/>
      <c r="AQ1027" s="846"/>
      <c r="AR1027" s="846"/>
      <c r="AS1027" s="846"/>
      <c r="AT1027" s="846"/>
      <c r="AU1027" s="846"/>
      <c r="AV1027" s="846"/>
      <c r="AW1027" s="846"/>
      <c r="AX1027" s="846"/>
      <c r="AY1027" s="846"/>
      <c r="AZ1027" s="846"/>
      <c r="BA1027" s="846"/>
      <c r="BB1027" s="846"/>
      <c r="BC1027" s="846"/>
      <c r="BD1027" s="846"/>
      <c r="BE1027" s="846"/>
      <c r="BF1027" s="846"/>
      <c r="BG1027" s="846"/>
    </row>
    <row r="1028" ht="15.75" customHeight="1">
      <c r="A1028" s="846"/>
      <c r="B1028" s="847"/>
      <c r="C1028" s="847"/>
      <c r="D1028" s="846"/>
      <c r="E1028" s="848"/>
      <c r="F1028" s="849"/>
      <c r="G1028" s="850"/>
      <c r="H1028" s="851"/>
      <c r="I1028" s="849"/>
      <c r="J1028" s="852"/>
      <c r="K1028" s="848"/>
      <c r="L1028" s="848"/>
      <c r="M1028" s="848"/>
      <c r="N1028" s="853"/>
      <c r="O1028" s="846"/>
      <c r="P1028" s="846"/>
      <c r="Q1028" s="846"/>
      <c r="R1028" s="846"/>
      <c r="S1028" s="846"/>
      <c r="T1028" s="846"/>
      <c r="U1028" s="846"/>
      <c r="V1028" s="846"/>
      <c r="W1028" s="846"/>
      <c r="X1028" s="846"/>
      <c r="Y1028" s="846"/>
      <c r="Z1028" s="846"/>
      <c r="AA1028" s="846"/>
      <c r="AB1028" s="846"/>
      <c r="AC1028" s="846"/>
      <c r="AD1028" s="854"/>
      <c r="AE1028" s="846"/>
      <c r="AF1028" s="846"/>
      <c r="AG1028" s="846"/>
      <c r="AH1028" s="846"/>
      <c r="AI1028" s="846"/>
      <c r="AJ1028" s="855"/>
      <c r="AK1028" s="846"/>
      <c r="AL1028" s="846"/>
      <c r="AM1028" s="846"/>
      <c r="AN1028" s="846"/>
      <c r="AO1028" s="846"/>
      <c r="AP1028" s="846"/>
      <c r="AQ1028" s="846"/>
      <c r="AR1028" s="846"/>
      <c r="AS1028" s="846"/>
      <c r="AT1028" s="846"/>
      <c r="AU1028" s="846"/>
      <c r="AV1028" s="846"/>
      <c r="AW1028" s="846"/>
      <c r="AX1028" s="846"/>
      <c r="AY1028" s="846"/>
      <c r="AZ1028" s="846"/>
      <c r="BA1028" s="846"/>
      <c r="BB1028" s="846"/>
      <c r="BC1028" s="846"/>
      <c r="BD1028" s="846"/>
      <c r="BE1028" s="846"/>
      <c r="BF1028" s="846"/>
      <c r="BG1028" s="846"/>
    </row>
    <row r="1029" ht="15.75" customHeight="1">
      <c r="A1029" s="846"/>
      <c r="B1029" s="847"/>
      <c r="C1029" s="847"/>
      <c r="D1029" s="846"/>
      <c r="E1029" s="848"/>
      <c r="F1029" s="849"/>
      <c r="G1029" s="850"/>
      <c r="H1029" s="851"/>
      <c r="I1029" s="849"/>
      <c r="J1029" s="852"/>
      <c r="K1029" s="848"/>
      <c r="L1029" s="848"/>
      <c r="M1029" s="848"/>
      <c r="N1029" s="853"/>
      <c r="O1029" s="846"/>
      <c r="P1029" s="846"/>
      <c r="Q1029" s="846"/>
      <c r="R1029" s="846"/>
      <c r="S1029" s="846"/>
      <c r="T1029" s="846"/>
      <c r="U1029" s="846"/>
      <c r="V1029" s="846"/>
      <c r="W1029" s="846"/>
      <c r="X1029" s="846"/>
      <c r="Y1029" s="846"/>
      <c r="Z1029" s="846"/>
      <c r="AA1029" s="846"/>
      <c r="AB1029" s="846"/>
      <c r="AC1029" s="846"/>
      <c r="AD1029" s="854"/>
      <c r="AE1029" s="846"/>
      <c r="AF1029" s="846"/>
      <c r="AG1029" s="846"/>
      <c r="AH1029" s="846"/>
      <c r="AI1029" s="846"/>
      <c r="AJ1029" s="855"/>
      <c r="AK1029" s="846"/>
      <c r="AL1029" s="846"/>
      <c r="AM1029" s="846"/>
      <c r="AN1029" s="846"/>
      <c r="AO1029" s="846"/>
      <c r="AP1029" s="846"/>
      <c r="AQ1029" s="846"/>
      <c r="AR1029" s="846"/>
      <c r="AS1029" s="846"/>
      <c r="AT1029" s="846"/>
      <c r="AU1029" s="846"/>
      <c r="AV1029" s="846"/>
      <c r="AW1029" s="846"/>
      <c r="AX1029" s="846"/>
      <c r="AY1029" s="846"/>
      <c r="AZ1029" s="846"/>
      <c r="BA1029" s="846"/>
      <c r="BB1029" s="846"/>
      <c r="BC1029" s="846"/>
      <c r="BD1029" s="846"/>
      <c r="BE1029" s="846"/>
      <c r="BF1029" s="846"/>
      <c r="BG1029" s="846"/>
    </row>
    <row r="1030" ht="15.75" customHeight="1">
      <c r="A1030" s="846"/>
      <c r="B1030" s="847"/>
      <c r="C1030" s="847"/>
      <c r="D1030" s="846"/>
      <c r="E1030" s="848"/>
      <c r="F1030" s="849"/>
      <c r="G1030" s="850"/>
      <c r="H1030" s="851"/>
      <c r="I1030" s="849"/>
      <c r="J1030" s="852"/>
      <c r="K1030" s="848"/>
      <c r="L1030" s="848"/>
      <c r="M1030" s="848"/>
      <c r="N1030" s="853"/>
      <c r="O1030" s="846"/>
      <c r="P1030" s="846"/>
      <c r="Q1030" s="846"/>
      <c r="R1030" s="846"/>
      <c r="S1030" s="846"/>
      <c r="T1030" s="846"/>
      <c r="U1030" s="846"/>
      <c r="V1030" s="846"/>
      <c r="W1030" s="846"/>
      <c r="X1030" s="846"/>
      <c r="Y1030" s="846"/>
      <c r="Z1030" s="846"/>
      <c r="AA1030" s="846"/>
      <c r="AB1030" s="846"/>
      <c r="AC1030" s="846"/>
      <c r="AD1030" s="854"/>
      <c r="AE1030" s="846"/>
      <c r="AF1030" s="846"/>
      <c r="AG1030" s="846"/>
      <c r="AH1030" s="846"/>
      <c r="AI1030" s="846"/>
      <c r="AJ1030" s="855"/>
      <c r="AK1030" s="846"/>
      <c r="AL1030" s="846"/>
      <c r="AM1030" s="846"/>
      <c r="AN1030" s="846"/>
      <c r="AO1030" s="846"/>
      <c r="AP1030" s="846"/>
      <c r="AQ1030" s="846"/>
      <c r="AR1030" s="846"/>
      <c r="AS1030" s="846"/>
      <c r="AT1030" s="846"/>
      <c r="AU1030" s="846"/>
      <c r="AV1030" s="846"/>
      <c r="AW1030" s="846"/>
      <c r="AX1030" s="846"/>
      <c r="AY1030" s="846"/>
      <c r="AZ1030" s="846"/>
      <c r="BA1030" s="846"/>
      <c r="BB1030" s="846"/>
      <c r="BC1030" s="846"/>
      <c r="BD1030" s="846"/>
      <c r="BE1030" s="846"/>
      <c r="BF1030" s="846"/>
      <c r="BG1030" s="846"/>
    </row>
    <row r="1031" ht="15.75" customHeight="1">
      <c r="A1031" s="846"/>
      <c r="B1031" s="847"/>
      <c r="C1031" s="847"/>
      <c r="D1031" s="846"/>
      <c r="E1031" s="848"/>
      <c r="F1031" s="849"/>
      <c r="G1031" s="850"/>
      <c r="H1031" s="851"/>
      <c r="I1031" s="849"/>
      <c r="J1031" s="852"/>
      <c r="K1031" s="848"/>
      <c r="L1031" s="848"/>
      <c r="M1031" s="848"/>
      <c r="N1031" s="853"/>
      <c r="O1031" s="846"/>
      <c r="P1031" s="846"/>
      <c r="Q1031" s="846"/>
      <c r="R1031" s="846"/>
      <c r="S1031" s="846"/>
      <c r="T1031" s="846"/>
      <c r="U1031" s="846"/>
      <c r="V1031" s="846"/>
      <c r="W1031" s="846"/>
      <c r="X1031" s="846"/>
      <c r="Y1031" s="846"/>
      <c r="Z1031" s="846"/>
      <c r="AA1031" s="846"/>
      <c r="AB1031" s="846"/>
      <c r="AC1031" s="846"/>
      <c r="AD1031" s="854"/>
      <c r="AE1031" s="846"/>
      <c r="AF1031" s="846"/>
      <c r="AG1031" s="846"/>
      <c r="AH1031" s="846"/>
      <c r="AI1031" s="846"/>
      <c r="AJ1031" s="855"/>
      <c r="AK1031" s="846"/>
      <c r="AL1031" s="846"/>
      <c r="AM1031" s="846"/>
      <c r="AN1031" s="846"/>
      <c r="AO1031" s="846"/>
      <c r="AP1031" s="846"/>
      <c r="AQ1031" s="846"/>
      <c r="AR1031" s="846"/>
      <c r="AS1031" s="846"/>
      <c r="AT1031" s="846"/>
      <c r="AU1031" s="846"/>
      <c r="AV1031" s="846"/>
      <c r="AW1031" s="846"/>
      <c r="AX1031" s="846"/>
      <c r="AY1031" s="846"/>
      <c r="AZ1031" s="846"/>
      <c r="BA1031" s="846"/>
      <c r="BB1031" s="846"/>
      <c r="BC1031" s="846"/>
      <c r="BD1031" s="846"/>
      <c r="BE1031" s="846"/>
      <c r="BF1031" s="846"/>
      <c r="BG1031" s="846"/>
    </row>
    <row r="1032" ht="15.75" customHeight="1">
      <c r="A1032" s="846"/>
      <c r="B1032" s="847"/>
      <c r="C1032" s="847"/>
      <c r="D1032" s="846"/>
      <c r="E1032" s="848"/>
      <c r="F1032" s="849"/>
      <c r="G1032" s="850"/>
      <c r="H1032" s="851"/>
      <c r="I1032" s="849"/>
      <c r="J1032" s="852"/>
      <c r="K1032" s="848"/>
      <c r="L1032" s="848"/>
      <c r="M1032" s="848"/>
      <c r="N1032" s="853"/>
      <c r="O1032" s="846"/>
      <c r="P1032" s="846"/>
      <c r="Q1032" s="846"/>
      <c r="R1032" s="846"/>
      <c r="S1032" s="846"/>
      <c r="T1032" s="846"/>
      <c r="U1032" s="846"/>
      <c r="V1032" s="846"/>
      <c r="W1032" s="846"/>
      <c r="X1032" s="846"/>
      <c r="Y1032" s="846"/>
      <c r="Z1032" s="846"/>
      <c r="AA1032" s="846"/>
      <c r="AB1032" s="846"/>
      <c r="AC1032" s="846"/>
      <c r="AD1032" s="854"/>
      <c r="AE1032" s="846"/>
      <c r="AF1032" s="846"/>
      <c r="AG1032" s="846"/>
      <c r="AH1032" s="846"/>
      <c r="AI1032" s="846"/>
      <c r="AJ1032" s="855"/>
      <c r="AK1032" s="846"/>
      <c r="AL1032" s="846"/>
      <c r="AM1032" s="846"/>
      <c r="AN1032" s="846"/>
      <c r="AO1032" s="846"/>
      <c r="AP1032" s="846"/>
      <c r="AQ1032" s="846"/>
      <c r="AR1032" s="846"/>
      <c r="AS1032" s="846"/>
      <c r="AT1032" s="846"/>
      <c r="AU1032" s="846"/>
      <c r="AV1032" s="846"/>
      <c r="AW1032" s="846"/>
      <c r="AX1032" s="846"/>
      <c r="AY1032" s="846"/>
      <c r="AZ1032" s="846"/>
      <c r="BA1032" s="846"/>
      <c r="BB1032" s="846"/>
      <c r="BC1032" s="846"/>
      <c r="BD1032" s="846"/>
      <c r="BE1032" s="846"/>
      <c r="BF1032" s="846"/>
      <c r="BG1032" s="846"/>
    </row>
    <row r="1033" ht="15.75" customHeight="1">
      <c r="A1033" s="846"/>
      <c r="B1033" s="847"/>
      <c r="C1033" s="847"/>
      <c r="D1033" s="846"/>
      <c r="E1033" s="848"/>
      <c r="F1033" s="849"/>
      <c r="G1033" s="850"/>
      <c r="H1033" s="851"/>
      <c r="I1033" s="849"/>
      <c r="J1033" s="852"/>
      <c r="K1033" s="848"/>
      <c r="L1033" s="848"/>
      <c r="M1033" s="848"/>
      <c r="N1033" s="853"/>
      <c r="O1033" s="846"/>
      <c r="P1033" s="846"/>
      <c r="Q1033" s="846"/>
      <c r="R1033" s="846"/>
      <c r="S1033" s="846"/>
      <c r="T1033" s="846"/>
      <c r="U1033" s="846"/>
      <c r="V1033" s="846"/>
      <c r="W1033" s="846"/>
      <c r="X1033" s="846"/>
      <c r="Y1033" s="846"/>
      <c r="Z1033" s="846"/>
      <c r="AA1033" s="846"/>
      <c r="AB1033" s="846"/>
      <c r="AC1033" s="846"/>
      <c r="AD1033" s="854"/>
      <c r="AE1033" s="846"/>
      <c r="AF1033" s="846"/>
      <c r="AG1033" s="846"/>
      <c r="AH1033" s="846"/>
      <c r="AI1033" s="846"/>
      <c r="AJ1033" s="855"/>
      <c r="AK1033" s="846"/>
      <c r="AL1033" s="846"/>
      <c r="AM1033" s="846"/>
      <c r="AN1033" s="846"/>
      <c r="AO1033" s="846"/>
      <c r="AP1033" s="846"/>
      <c r="AQ1033" s="846"/>
      <c r="AR1033" s="846"/>
      <c r="AS1033" s="846"/>
      <c r="AT1033" s="846"/>
      <c r="AU1033" s="846"/>
      <c r="AV1033" s="846"/>
      <c r="AW1033" s="846"/>
      <c r="AX1033" s="846"/>
      <c r="AY1033" s="846"/>
      <c r="AZ1033" s="846"/>
      <c r="BA1033" s="846"/>
      <c r="BB1033" s="846"/>
      <c r="BC1033" s="846"/>
      <c r="BD1033" s="846"/>
      <c r="BE1033" s="846"/>
      <c r="BF1033" s="846"/>
      <c r="BG1033" s="846"/>
    </row>
    <row r="1034" ht="15.75" customHeight="1">
      <c r="A1034" s="846"/>
      <c r="B1034" s="847"/>
      <c r="C1034" s="847"/>
      <c r="D1034" s="846"/>
      <c r="E1034" s="848"/>
      <c r="F1034" s="849"/>
      <c r="G1034" s="850"/>
      <c r="H1034" s="851"/>
      <c r="I1034" s="849"/>
      <c r="J1034" s="852"/>
      <c r="K1034" s="848"/>
      <c r="L1034" s="848"/>
      <c r="M1034" s="848"/>
      <c r="N1034" s="853"/>
      <c r="O1034" s="846"/>
      <c r="P1034" s="846"/>
      <c r="Q1034" s="846"/>
      <c r="R1034" s="846"/>
      <c r="S1034" s="846"/>
      <c r="T1034" s="846"/>
      <c r="U1034" s="846"/>
      <c r="V1034" s="846"/>
      <c r="W1034" s="846"/>
      <c r="X1034" s="846"/>
      <c r="Y1034" s="846"/>
      <c r="Z1034" s="846"/>
      <c r="AA1034" s="846"/>
      <c r="AB1034" s="846"/>
      <c r="AC1034" s="846"/>
      <c r="AD1034" s="854"/>
      <c r="AE1034" s="846"/>
      <c r="AF1034" s="846"/>
      <c r="AG1034" s="846"/>
      <c r="AH1034" s="846"/>
      <c r="AI1034" s="846"/>
      <c r="AJ1034" s="855"/>
      <c r="AK1034" s="846"/>
      <c r="AL1034" s="846"/>
      <c r="AM1034" s="846"/>
      <c r="AN1034" s="846"/>
      <c r="AO1034" s="846"/>
      <c r="AP1034" s="846"/>
      <c r="AQ1034" s="846"/>
      <c r="AR1034" s="846"/>
      <c r="AS1034" s="846"/>
      <c r="AT1034" s="846"/>
      <c r="AU1034" s="846"/>
      <c r="AV1034" s="846"/>
      <c r="AW1034" s="846"/>
      <c r="AX1034" s="846"/>
      <c r="AY1034" s="846"/>
      <c r="AZ1034" s="846"/>
      <c r="BA1034" s="846"/>
      <c r="BB1034" s="846"/>
      <c r="BC1034" s="846"/>
      <c r="BD1034" s="846"/>
      <c r="BE1034" s="846"/>
      <c r="BF1034" s="846"/>
      <c r="BG1034" s="846"/>
    </row>
    <row r="1035" ht="15.75" customHeight="1">
      <c r="A1035" s="846"/>
      <c r="B1035" s="847"/>
      <c r="C1035" s="847"/>
      <c r="D1035" s="846"/>
      <c r="E1035" s="848"/>
      <c r="F1035" s="849"/>
      <c r="G1035" s="850"/>
      <c r="H1035" s="851"/>
      <c r="I1035" s="849"/>
      <c r="J1035" s="852"/>
      <c r="K1035" s="848"/>
      <c r="L1035" s="848"/>
      <c r="M1035" s="848"/>
      <c r="N1035" s="853"/>
      <c r="O1035" s="846"/>
      <c r="P1035" s="846"/>
      <c r="Q1035" s="846"/>
      <c r="R1035" s="846"/>
      <c r="S1035" s="846"/>
      <c r="T1035" s="846"/>
      <c r="U1035" s="846"/>
      <c r="V1035" s="846"/>
      <c r="W1035" s="846"/>
      <c r="X1035" s="846"/>
      <c r="Y1035" s="846"/>
      <c r="Z1035" s="846"/>
      <c r="AA1035" s="846"/>
      <c r="AB1035" s="846"/>
      <c r="AC1035" s="846"/>
      <c r="AD1035" s="854"/>
      <c r="AE1035" s="846"/>
      <c r="AF1035" s="846"/>
      <c r="AG1035" s="846"/>
      <c r="AH1035" s="846"/>
      <c r="AI1035" s="846"/>
      <c r="AJ1035" s="855"/>
      <c r="AK1035" s="846"/>
      <c r="AL1035" s="846"/>
      <c r="AM1035" s="846"/>
      <c r="AN1035" s="846"/>
      <c r="AO1035" s="846"/>
      <c r="AP1035" s="846"/>
      <c r="AQ1035" s="846"/>
      <c r="AR1035" s="846"/>
      <c r="AS1035" s="846"/>
      <c r="AT1035" s="846"/>
      <c r="AU1035" s="846"/>
      <c r="AV1035" s="846"/>
      <c r="AW1035" s="846"/>
      <c r="AX1035" s="846"/>
      <c r="AY1035" s="846"/>
      <c r="AZ1035" s="846"/>
      <c r="BA1035" s="846"/>
      <c r="BB1035" s="846"/>
      <c r="BC1035" s="846"/>
      <c r="BD1035" s="846"/>
      <c r="BE1035" s="846"/>
      <c r="BF1035" s="846"/>
      <c r="BG1035" s="846"/>
    </row>
    <row r="1036" ht="15.75" customHeight="1">
      <c r="A1036" s="846"/>
      <c r="B1036" s="847"/>
      <c r="C1036" s="847"/>
      <c r="D1036" s="846"/>
      <c r="E1036" s="848"/>
      <c r="F1036" s="849"/>
      <c r="G1036" s="850"/>
      <c r="H1036" s="851"/>
      <c r="I1036" s="849"/>
      <c r="J1036" s="852"/>
      <c r="K1036" s="848"/>
      <c r="L1036" s="848"/>
      <c r="M1036" s="848"/>
      <c r="N1036" s="853"/>
      <c r="O1036" s="846"/>
      <c r="P1036" s="846"/>
      <c r="Q1036" s="846"/>
      <c r="R1036" s="846"/>
      <c r="S1036" s="846"/>
      <c r="T1036" s="846"/>
      <c r="U1036" s="846"/>
      <c r="V1036" s="846"/>
      <c r="W1036" s="846"/>
      <c r="X1036" s="846"/>
      <c r="Y1036" s="846"/>
      <c r="Z1036" s="846"/>
      <c r="AA1036" s="846"/>
      <c r="AB1036" s="846"/>
      <c r="AC1036" s="846"/>
      <c r="AD1036" s="854"/>
      <c r="AE1036" s="846"/>
      <c r="AF1036" s="846"/>
      <c r="AG1036" s="846"/>
      <c r="AH1036" s="846"/>
      <c r="AI1036" s="846"/>
      <c r="AJ1036" s="855"/>
      <c r="AK1036" s="846"/>
      <c r="AL1036" s="846"/>
      <c r="AM1036" s="846"/>
      <c r="AN1036" s="846"/>
      <c r="AO1036" s="846"/>
      <c r="AP1036" s="846"/>
      <c r="AQ1036" s="846"/>
      <c r="AR1036" s="846"/>
      <c r="AS1036" s="846"/>
      <c r="AT1036" s="846"/>
      <c r="AU1036" s="846"/>
      <c r="AV1036" s="846"/>
      <c r="AW1036" s="846"/>
      <c r="AX1036" s="846"/>
      <c r="AY1036" s="846"/>
      <c r="AZ1036" s="846"/>
      <c r="BA1036" s="846"/>
      <c r="BB1036" s="846"/>
      <c r="BC1036" s="846"/>
      <c r="BD1036" s="846"/>
      <c r="BE1036" s="846"/>
      <c r="BF1036" s="846"/>
      <c r="BG1036" s="846"/>
    </row>
    <row r="1037" ht="15.75" customHeight="1">
      <c r="A1037" s="846"/>
      <c r="B1037" s="847"/>
      <c r="C1037" s="847"/>
      <c r="D1037" s="846"/>
      <c r="E1037" s="848"/>
      <c r="F1037" s="849"/>
      <c r="G1037" s="850"/>
      <c r="H1037" s="851"/>
      <c r="I1037" s="849"/>
      <c r="J1037" s="852"/>
      <c r="K1037" s="848"/>
      <c r="L1037" s="848"/>
      <c r="M1037" s="848"/>
      <c r="N1037" s="853"/>
      <c r="O1037" s="846"/>
      <c r="P1037" s="846"/>
      <c r="Q1037" s="846"/>
      <c r="R1037" s="846"/>
      <c r="S1037" s="846"/>
      <c r="T1037" s="846"/>
      <c r="U1037" s="846"/>
      <c r="V1037" s="846"/>
      <c r="W1037" s="846"/>
      <c r="X1037" s="846"/>
      <c r="Y1037" s="846"/>
      <c r="Z1037" s="846"/>
      <c r="AA1037" s="846"/>
      <c r="AB1037" s="846"/>
      <c r="AC1037" s="846"/>
      <c r="AD1037" s="854"/>
      <c r="AE1037" s="846"/>
      <c r="AF1037" s="846"/>
      <c r="AG1037" s="846"/>
      <c r="AH1037" s="846"/>
      <c r="AI1037" s="846"/>
      <c r="AJ1037" s="855"/>
      <c r="AK1037" s="846"/>
      <c r="AL1037" s="846"/>
      <c r="AM1037" s="846"/>
      <c r="AN1037" s="846"/>
      <c r="AO1037" s="846"/>
      <c r="AP1037" s="846"/>
      <c r="AQ1037" s="846"/>
      <c r="AR1037" s="846"/>
      <c r="AS1037" s="846"/>
      <c r="AT1037" s="846"/>
      <c r="AU1037" s="846"/>
      <c r="AV1037" s="846"/>
      <c r="AW1037" s="846"/>
      <c r="AX1037" s="846"/>
      <c r="AY1037" s="846"/>
      <c r="AZ1037" s="846"/>
      <c r="BA1037" s="846"/>
      <c r="BB1037" s="846"/>
      <c r="BC1037" s="846"/>
      <c r="BD1037" s="846"/>
      <c r="BE1037" s="846"/>
      <c r="BF1037" s="846"/>
      <c r="BG1037" s="846"/>
    </row>
    <row r="1038" ht="15.75" customHeight="1">
      <c r="A1038" s="846"/>
      <c r="B1038" s="847"/>
      <c r="C1038" s="847"/>
      <c r="D1038" s="846"/>
      <c r="E1038" s="848"/>
      <c r="F1038" s="849"/>
      <c r="G1038" s="850"/>
      <c r="H1038" s="851"/>
      <c r="I1038" s="849"/>
      <c r="J1038" s="852"/>
      <c r="K1038" s="848"/>
      <c r="L1038" s="848"/>
      <c r="M1038" s="848"/>
      <c r="N1038" s="853"/>
      <c r="O1038" s="846"/>
      <c r="P1038" s="846"/>
      <c r="Q1038" s="846"/>
      <c r="R1038" s="846"/>
      <c r="S1038" s="846"/>
      <c r="T1038" s="846"/>
      <c r="U1038" s="846"/>
      <c r="V1038" s="846"/>
      <c r="W1038" s="846"/>
      <c r="X1038" s="846"/>
      <c r="Y1038" s="846"/>
      <c r="Z1038" s="846"/>
      <c r="AA1038" s="846"/>
      <c r="AB1038" s="846"/>
      <c r="AC1038" s="846"/>
      <c r="AD1038" s="854"/>
      <c r="AE1038" s="846"/>
      <c r="AF1038" s="846"/>
      <c r="AG1038" s="846"/>
      <c r="AH1038" s="846"/>
      <c r="AI1038" s="846"/>
      <c r="AJ1038" s="855"/>
      <c r="AK1038" s="846"/>
      <c r="AL1038" s="846"/>
      <c r="AM1038" s="846"/>
      <c r="AN1038" s="846"/>
      <c r="AO1038" s="846"/>
      <c r="AP1038" s="846"/>
      <c r="AQ1038" s="846"/>
      <c r="AR1038" s="846"/>
      <c r="AS1038" s="846"/>
      <c r="AT1038" s="846"/>
      <c r="AU1038" s="846"/>
      <c r="AV1038" s="846"/>
      <c r="AW1038" s="846"/>
      <c r="AX1038" s="846"/>
      <c r="AY1038" s="846"/>
      <c r="AZ1038" s="846"/>
      <c r="BA1038" s="846"/>
      <c r="BB1038" s="846"/>
      <c r="BC1038" s="846"/>
      <c r="BD1038" s="846"/>
      <c r="BE1038" s="846"/>
      <c r="BF1038" s="846"/>
      <c r="BG1038" s="846"/>
    </row>
    <row r="1039" ht="15.75" customHeight="1">
      <c r="A1039" s="846"/>
      <c r="B1039" s="847"/>
      <c r="C1039" s="847"/>
      <c r="D1039" s="846"/>
      <c r="E1039" s="848"/>
      <c r="F1039" s="849"/>
      <c r="G1039" s="850"/>
      <c r="H1039" s="851"/>
      <c r="I1039" s="849"/>
      <c r="J1039" s="852"/>
      <c r="K1039" s="848"/>
      <c r="L1039" s="848"/>
      <c r="M1039" s="848"/>
      <c r="N1039" s="853"/>
      <c r="O1039" s="846"/>
      <c r="P1039" s="846"/>
      <c r="Q1039" s="846"/>
      <c r="R1039" s="846"/>
      <c r="S1039" s="846"/>
      <c r="T1039" s="846"/>
      <c r="U1039" s="846"/>
      <c r="V1039" s="846"/>
      <c r="W1039" s="846"/>
      <c r="X1039" s="846"/>
      <c r="Y1039" s="846"/>
      <c r="Z1039" s="846"/>
      <c r="AA1039" s="846"/>
      <c r="AB1039" s="846"/>
      <c r="AC1039" s="846"/>
      <c r="AD1039" s="854"/>
      <c r="AE1039" s="846"/>
      <c r="AF1039" s="846"/>
      <c r="AG1039" s="846"/>
      <c r="AH1039" s="846"/>
      <c r="AI1039" s="846"/>
      <c r="AJ1039" s="855"/>
      <c r="AK1039" s="846"/>
      <c r="AL1039" s="846"/>
      <c r="AM1039" s="846"/>
      <c r="AN1039" s="846"/>
      <c r="AO1039" s="846"/>
      <c r="AP1039" s="846"/>
      <c r="AQ1039" s="846"/>
      <c r="AR1039" s="846"/>
      <c r="AS1039" s="846"/>
      <c r="AT1039" s="846"/>
      <c r="AU1039" s="846"/>
      <c r="AV1039" s="846"/>
      <c r="AW1039" s="846"/>
      <c r="AX1039" s="846"/>
      <c r="AY1039" s="846"/>
      <c r="AZ1039" s="846"/>
      <c r="BA1039" s="846"/>
      <c r="BB1039" s="846"/>
      <c r="BC1039" s="846"/>
      <c r="BD1039" s="846"/>
      <c r="BE1039" s="846"/>
      <c r="BF1039" s="846"/>
      <c r="BG1039" s="846"/>
    </row>
    <row r="1040" ht="15.75" customHeight="1">
      <c r="A1040" s="846"/>
      <c r="B1040" s="847"/>
      <c r="C1040" s="847"/>
      <c r="D1040" s="846"/>
      <c r="E1040" s="848"/>
      <c r="F1040" s="849"/>
      <c r="G1040" s="850"/>
      <c r="H1040" s="851"/>
      <c r="I1040" s="849"/>
      <c r="J1040" s="852"/>
      <c r="K1040" s="848"/>
      <c r="L1040" s="848"/>
      <c r="M1040" s="848"/>
      <c r="N1040" s="853"/>
      <c r="O1040" s="846"/>
      <c r="P1040" s="846"/>
      <c r="Q1040" s="846"/>
      <c r="R1040" s="846"/>
      <c r="S1040" s="846"/>
      <c r="T1040" s="846"/>
      <c r="U1040" s="846"/>
      <c r="V1040" s="846"/>
      <c r="W1040" s="846"/>
      <c r="X1040" s="846"/>
      <c r="Y1040" s="846"/>
      <c r="Z1040" s="846"/>
      <c r="AA1040" s="846"/>
      <c r="AB1040" s="846"/>
      <c r="AC1040" s="846"/>
      <c r="AD1040" s="854"/>
      <c r="AE1040" s="846"/>
      <c r="AF1040" s="846"/>
      <c r="AG1040" s="846"/>
      <c r="AH1040" s="846"/>
      <c r="AI1040" s="846"/>
      <c r="AJ1040" s="855"/>
      <c r="AK1040" s="846"/>
      <c r="AL1040" s="846"/>
      <c r="AM1040" s="846"/>
      <c r="AN1040" s="846"/>
      <c r="AO1040" s="846"/>
      <c r="AP1040" s="846"/>
      <c r="AQ1040" s="846"/>
      <c r="AR1040" s="846"/>
      <c r="AS1040" s="846"/>
      <c r="AT1040" s="846"/>
      <c r="AU1040" s="846"/>
      <c r="AV1040" s="846"/>
      <c r="AW1040" s="846"/>
      <c r="AX1040" s="846"/>
      <c r="AY1040" s="846"/>
      <c r="AZ1040" s="846"/>
      <c r="BA1040" s="846"/>
      <c r="BB1040" s="846"/>
      <c r="BC1040" s="846"/>
      <c r="BD1040" s="846"/>
      <c r="BE1040" s="846"/>
      <c r="BF1040" s="846"/>
      <c r="BG1040" s="846"/>
    </row>
    <row r="1041" ht="15.75" customHeight="1">
      <c r="A1041" s="846"/>
      <c r="B1041" s="847"/>
      <c r="C1041" s="847"/>
      <c r="D1041" s="846"/>
      <c r="E1041" s="848"/>
      <c r="F1041" s="849"/>
      <c r="G1041" s="850"/>
      <c r="H1041" s="851"/>
      <c r="I1041" s="849"/>
      <c r="J1041" s="852"/>
      <c r="K1041" s="848"/>
      <c r="L1041" s="848"/>
      <c r="M1041" s="848"/>
      <c r="N1041" s="853"/>
      <c r="O1041" s="846"/>
      <c r="P1041" s="846"/>
      <c r="Q1041" s="846"/>
      <c r="R1041" s="846"/>
      <c r="S1041" s="846"/>
      <c r="T1041" s="846"/>
      <c r="U1041" s="846"/>
      <c r="V1041" s="846"/>
      <c r="W1041" s="846"/>
      <c r="X1041" s="846"/>
      <c r="Y1041" s="846"/>
      <c r="Z1041" s="846"/>
      <c r="AA1041" s="846"/>
      <c r="AB1041" s="846"/>
      <c r="AC1041" s="846"/>
      <c r="AD1041" s="854"/>
      <c r="AE1041" s="846"/>
      <c r="AF1041" s="846"/>
      <c r="AG1041" s="846"/>
      <c r="AH1041" s="846"/>
      <c r="AI1041" s="846"/>
      <c r="AJ1041" s="855"/>
      <c r="AK1041" s="846"/>
      <c r="AL1041" s="846"/>
      <c r="AM1041" s="846"/>
      <c r="AN1041" s="846"/>
      <c r="AO1041" s="846"/>
      <c r="AP1041" s="846"/>
      <c r="AQ1041" s="846"/>
      <c r="AR1041" s="846"/>
      <c r="AS1041" s="846"/>
      <c r="AT1041" s="846"/>
      <c r="AU1041" s="846"/>
      <c r="AV1041" s="846"/>
      <c r="AW1041" s="846"/>
      <c r="AX1041" s="846"/>
      <c r="AY1041" s="846"/>
      <c r="AZ1041" s="846"/>
      <c r="BA1041" s="846"/>
      <c r="BB1041" s="846"/>
      <c r="BC1041" s="846"/>
      <c r="BD1041" s="846"/>
      <c r="BE1041" s="846"/>
      <c r="BF1041" s="846"/>
      <c r="BG1041" s="846"/>
    </row>
    <row r="1042" ht="15.75" customHeight="1">
      <c r="A1042" s="846"/>
      <c r="B1042" s="847"/>
      <c r="C1042" s="847"/>
      <c r="D1042" s="846"/>
      <c r="E1042" s="848"/>
      <c r="F1042" s="849"/>
      <c r="G1042" s="850"/>
      <c r="H1042" s="851"/>
      <c r="I1042" s="849"/>
      <c r="J1042" s="852"/>
      <c r="K1042" s="848"/>
      <c r="L1042" s="848"/>
      <c r="M1042" s="848"/>
      <c r="N1042" s="853"/>
      <c r="O1042" s="846"/>
      <c r="P1042" s="846"/>
      <c r="Q1042" s="846"/>
      <c r="R1042" s="846"/>
      <c r="S1042" s="846"/>
      <c r="T1042" s="846"/>
      <c r="U1042" s="846"/>
      <c r="V1042" s="846"/>
      <c r="W1042" s="846"/>
      <c r="X1042" s="846"/>
      <c r="Y1042" s="846"/>
      <c r="Z1042" s="846"/>
      <c r="AA1042" s="846"/>
      <c r="AB1042" s="846"/>
      <c r="AC1042" s="846"/>
      <c r="AD1042" s="854"/>
      <c r="AE1042" s="846"/>
      <c r="AF1042" s="846"/>
      <c r="AG1042" s="846"/>
      <c r="AH1042" s="846"/>
      <c r="AI1042" s="846"/>
      <c r="AJ1042" s="855"/>
      <c r="AK1042" s="846"/>
      <c r="AL1042" s="846"/>
      <c r="AM1042" s="846"/>
      <c r="AN1042" s="846"/>
      <c r="AO1042" s="846"/>
      <c r="AP1042" s="846"/>
      <c r="AQ1042" s="846"/>
      <c r="AR1042" s="846"/>
      <c r="AS1042" s="846"/>
      <c r="AT1042" s="846"/>
      <c r="AU1042" s="846"/>
      <c r="AV1042" s="846"/>
      <c r="AW1042" s="846"/>
      <c r="AX1042" s="846"/>
      <c r="AY1042" s="846"/>
      <c r="AZ1042" s="846"/>
      <c r="BA1042" s="846"/>
      <c r="BB1042" s="846"/>
      <c r="BC1042" s="846"/>
      <c r="BD1042" s="846"/>
      <c r="BE1042" s="846"/>
      <c r="BF1042" s="846"/>
      <c r="BG1042" s="846"/>
    </row>
    <row r="1043" ht="15.75" customHeight="1">
      <c r="A1043" s="846"/>
      <c r="B1043" s="847"/>
      <c r="C1043" s="847"/>
      <c r="D1043" s="846"/>
      <c r="E1043" s="848"/>
      <c r="F1043" s="849"/>
      <c r="G1043" s="850"/>
      <c r="H1043" s="851"/>
      <c r="I1043" s="849"/>
      <c r="J1043" s="852"/>
      <c r="K1043" s="848"/>
      <c r="L1043" s="848"/>
      <c r="M1043" s="848"/>
      <c r="N1043" s="853"/>
      <c r="O1043" s="846"/>
      <c r="P1043" s="846"/>
      <c r="Q1043" s="846"/>
      <c r="R1043" s="846"/>
      <c r="S1043" s="846"/>
      <c r="T1043" s="846"/>
      <c r="U1043" s="846"/>
      <c r="V1043" s="846"/>
      <c r="W1043" s="846"/>
      <c r="X1043" s="846"/>
      <c r="Y1043" s="846"/>
      <c r="Z1043" s="846"/>
      <c r="AA1043" s="846"/>
      <c r="AB1043" s="846"/>
      <c r="AC1043" s="846"/>
      <c r="AD1043" s="854"/>
      <c r="AE1043" s="846"/>
      <c r="AF1043" s="846"/>
      <c r="AG1043" s="846"/>
      <c r="AH1043" s="846"/>
      <c r="AI1043" s="846"/>
      <c r="AJ1043" s="855"/>
      <c r="AK1043" s="846"/>
      <c r="AL1043" s="846"/>
      <c r="AM1043" s="846"/>
      <c r="AN1043" s="846"/>
      <c r="AO1043" s="846"/>
      <c r="AP1043" s="846"/>
      <c r="AQ1043" s="846"/>
      <c r="AR1043" s="846"/>
      <c r="AS1043" s="846"/>
      <c r="AT1043" s="846"/>
      <c r="AU1043" s="846"/>
      <c r="AV1043" s="846"/>
      <c r="AW1043" s="846"/>
      <c r="AX1043" s="846"/>
      <c r="AY1043" s="846"/>
      <c r="AZ1043" s="846"/>
      <c r="BA1043" s="846"/>
      <c r="BB1043" s="846"/>
      <c r="BC1043" s="846"/>
      <c r="BD1043" s="846"/>
      <c r="BE1043" s="846"/>
      <c r="BF1043" s="846"/>
      <c r="BG1043" s="846"/>
    </row>
    <row r="1044" ht="15.75" customHeight="1">
      <c r="A1044" s="846"/>
      <c r="B1044" s="847"/>
      <c r="C1044" s="847"/>
      <c r="D1044" s="846"/>
      <c r="E1044" s="848"/>
      <c r="F1044" s="849"/>
      <c r="G1044" s="850"/>
      <c r="H1044" s="851"/>
      <c r="I1044" s="849"/>
      <c r="J1044" s="852"/>
      <c r="K1044" s="848"/>
      <c r="L1044" s="848"/>
      <c r="M1044" s="848"/>
      <c r="N1044" s="853"/>
      <c r="O1044" s="846"/>
      <c r="P1044" s="846"/>
      <c r="Q1044" s="846"/>
      <c r="R1044" s="846"/>
      <c r="S1044" s="846"/>
      <c r="T1044" s="846"/>
      <c r="U1044" s="846"/>
      <c r="V1044" s="846"/>
      <c r="W1044" s="846"/>
      <c r="X1044" s="846"/>
      <c r="Y1044" s="846"/>
      <c r="Z1044" s="846"/>
      <c r="AA1044" s="846"/>
      <c r="AB1044" s="846"/>
      <c r="AC1044" s="846"/>
      <c r="AD1044" s="854"/>
      <c r="AE1044" s="846"/>
      <c r="AF1044" s="846"/>
      <c r="AG1044" s="846"/>
      <c r="AH1044" s="846"/>
      <c r="AI1044" s="846"/>
      <c r="AJ1044" s="855"/>
      <c r="AK1044" s="846"/>
      <c r="AL1044" s="846"/>
      <c r="AM1044" s="846"/>
      <c r="AN1044" s="846"/>
      <c r="AO1044" s="846"/>
      <c r="AP1044" s="846"/>
      <c r="AQ1044" s="846"/>
      <c r="AR1044" s="846"/>
      <c r="AS1044" s="846"/>
      <c r="AT1044" s="846"/>
      <c r="AU1044" s="846"/>
      <c r="AV1044" s="846"/>
      <c r="AW1044" s="846"/>
      <c r="AX1044" s="846"/>
      <c r="AY1044" s="846"/>
      <c r="AZ1044" s="846"/>
      <c r="BA1044" s="846"/>
      <c r="BB1044" s="846"/>
      <c r="BC1044" s="846"/>
      <c r="BD1044" s="846"/>
      <c r="BE1044" s="846"/>
      <c r="BF1044" s="846"/>
      <c r="BG1044" s="846"/>
    </row>
    <row r="1045" ht="15.75" customHeight="1">
      <c r="A1045" s="846"/>
      <c r="B1045" s="847"/>
      <c r="C1045" s="847"/>
      <c r="D1045" s="846"/>
      <c r="E1045" s="848"/>
      <c r="F1045" s="849"/>
      <c r="G1045" s="850"/>
      <c r="H1045" s="851"/>
      <c r="I1045" s="849"/>
      <c r="J1045" s="852"/>
      <c r="K1045" s="848"/>
      <c r="L1045" s="848"/>
      <c r="M1045" s="848"/>
      <c r="N1045" s="853"/>
      <c r="O1045" s="846"/>
      <c r="P1045" s="846"/>
      <c r="Q1045" s="846"/>
      <c r="R1045" s="846"/>
      <c r="S1045" s="846"/>
      <c r="T1045" s="846"/>
      <c r="U1045" s="846"/>
      <c r="V1045" s="846"/>
      <c r="W1045" s="846"/>
      <c r="X1045" s="846"/>
      <c r="Y1045" s="846"/>
      <c r="Z1045" s="846"/>
      <c r="AA1045" s="846"/>
      <c r="AB1045" s="846"/>
      <c r="AC1045" s="846"/>
      <c r="AD1045" s="854"/>
      <c r="AE1045" s="846"/>
      <c r="AF1045" s="846"/>
      <c r="AG1045" s="846"/>
      <c r="AH1045" s="846"/>
      <c r="AI1045" s="846"/>
      <c r="AJ1045" s="855"/>
      <c r="AK1045" s="846"/>
      <c r="AL1045" s="846"/>
      <c r="AM1045" s="846"/>
      <c r="AN1045" s="846"/>
      <c r="AO1045" s="846"/>
      <c r="AP1045" s="846"/>
      <c r="AQ1045" s="846"/>
      <c r="AR1045" s="846"/>
      <c r="AS1045" s="846"/>
      <c r="AT1045" s="846"/>
      <c r="AU1045" s="846"/>
      <c r="AV1045" s="846"/>
      <c r="AW1045" s="846"/>
      <c r="AX1045" s="846"/>
      <c r="AY1045" s="846"/>
      <c r="AZ1045" s="846"/>
      <c r="BA1045" s="846"/>
      <c r="BB1045" s="846"/>
      <c r="BC1045" s="846"/>
      <c r="BD1045" s="846"/>
      <c r="BE1045" s="846"/>
      <c r="BF1045" s="846"/>
      <c r="BG1045" s="846"/>
    </row>
    <row r="1046" ht="15.75" customHeight="1">
      <c r="A1046" s="846"/>
      <c r="B1046" s="847"/>
      <c r="C1046" s="847"/>
      <c r="D1046" s="846"/>
      <c r="E1046" s="848"/>
      <c r="F1046" s="849"/>
      <c r="G1046" s="850"/>
      <c r="H1046" s="851"/>
      <c r="I1046" s="849"/>
      <c r="J1046" s="852"/>
      <c r="K1046" s="848"/>
      <c r="L1046" s="848"/>
      <c r="M1046" s="848"/>
      <c r="N1046" s="853"/>
      <c r="O1046" s="846"/>
      <c r="P1046" s="846"/>
      <c r="Q1046" s="846"/>
      <c r="R1046" s="846"/>
      <c r="S1046" s="846"/>
      <c r="T1046" s="846"/>
      <c r="U1046" s="846"/>
      <c r="V1046" s="846"/>
      <c r="W1046" s="846"/>
      <c r="X1046" s="846"/>
      <c r="Y1046" s="846"/>
      <c r="Z1046" s="846"/>
      <c r="AA1046" s="846"/>
      <c r="AB1046" s="846"/>
      <c r="AC1046" s="846"/>
      <c r="AD1046" s="854"/>
      <c r="AE1046" s="846"/>
      <c r="AF1046" s="846"/>
      <c r="AG1046" s="846"/>
      <c r="AH1046" s="846"/>
      <c r="AI1046" s="846"/>
      <c r="AJ1046" s="855"/>
      <c r="AK1046" s="846"/>
      <c r="AL1046" s="846"/>
      <c r="AM1046" s="846"/>
      <c r="AN1046" s="846"/>
      <c r="AO1046" s="846"/>
      <c r="AP1046" s="846"/>
      <c r="AQ1046" s="846"/>
      <c r="AR1046" s="846"/>
      <c r="AS1046" s="846"/>
      <c r="AT1046" s="846"/>
      <c r="AU1046" s="846"/>
      <c r="AV1046" s="846"/>
      <c r="AW1046" s="846"/>
      <c r="AX1046" s="846"/>
      <c r="AY1046" s="846"/>
      <c r="AZ1046" s="846"/>
      <c r="BA1046" s="846"/>
      <c r="BB1046" s="846"/>
      <c r="BC1046" s="846"/>
      <c r="BD1046" s="846"/>
      <c r="BE1046" s="846"/>
      <c r="BF1046" s="846"/>
      <c r="BG1046" s="846"/>
    </row>
    <row r="1047" ht="15.75" customHeight="1">
      <c r="A1047" s="846"/>
      <c r="B1047" s="847"/>
      <c r="C1047" s="847"/>
      <c r="D1047" s="846"/>
      <c r="E1047" s="848"/>
      <c r="F1047" s="849"/>
      <c r="G1047" s="850"/>
      <c r="H1047" s="851"/>
      <c r="I1047" s="849"/>
      <c r="J1047" s="852"/>
      <c r="K1047" s="848"/>
      <c r="L1047" s="848"/>
      <c r="M1047" s="848"/>
      <c r="N1047" s="853"/>
      <c r="O1047" s="846"/>
      <c r="P1047" s="846"/>
      <c r="Q1047" s="846"/>
      <c r="R1047" s="846"/>
      <c r="S1047" s="846"/>
      <c r="T1047" s="846"/>
      <c r="U1047" s="846"/>
      <c r="V1047" s="846"/>
      <c r="W1047" s="846"/>
      <c r="X1047" s="846"/>
      <c r="Y1047" s="846"/>
      <c r="Z1047" s="846"/>
      <c r="AA1047" s="846"/>
      <c r="AB1047" s="846"/>
      <c r="AC1047" s="846"/>
      <c r="AD1047" s="854"/>
      <c r="AE1047" s="846"/>
      <c r="AF1047" s="846"/>
      <c r="AG1047" s="846"/>
      <c r="AH1047" s="846"/>
      <c r="AI1047" s="846"/>
      <c r="AJ1047" s="855"/>
      <c r="AK1047" s="846"/>
      <c r="AL1047" s="846"/>
      <c r="AM1047" s="846"/>
      <c r="AN1047" s="846"/>
      <c r="AO1047" s="846"/>
      <c r="AP1047" s="846"/>
      <c r="AQ1047" s="846"/>
      <c r="AR1047" s="846"/>
      <c r="AS1047" s="846"/>
      <c r="AT1047" s="846"/>
      <c r="AU1047" s="846"/>
      <c r="AV1047" s="846"/>
      <c r="AW1047" s="846"/>
      <c r="AX1047" s="846"/>
      <c r="AY1047" s="846"/>
      <c r="AZ1047" s="846"/>
      <c r="BA1047" s="846"/>
      <c r="BB1047" s="846"/>
      <c r="BC1047" s="846"/>
      <c r="BD1047" s="846"/>
      <c r="BE1047" s="846"/>
      <c r="BF1047" s="846"/>
      <c r="BG1047" s="846"/>
    </row>
    <row r="1048" ht="15.75" customHeight="1">
      <c r="A1048" s="846"/>
      <c r="B1048" s="847"/>
      <c r="C1048" s="847"/>
      <c r="D1048" s="846"/>
      <c r="E1048" s="848"/>
      <c r="F1048" s="849"/>
      <c r="G1048" s="850"/>
      <c r="H1048" s="851"/>
      <c r="I1048" s="849"/>
      <c r="J1048" s="852"/>
      <c r="K1048" s="848"/>
      <c r="L1048" s="848"/>
      <c r="M1048" s="848"/>
      <c r="N1048" s="853"/>
      <c r="O1048" s="846"/>
      <c r="P1048" s="846"/>
      <c r="Q1048" s="846"/>
      <c r="R1048" s="846"/>
      <c r="S1048" s="846"/>
      <c r="T1048" s="846"/>
      <c r="U1048" s="846"/>
      <c r="V1048" s="846"/>
      <c r="W1048" s="846"/>
      <c r="X1048" s="846"/>
      <c r="Y1048" s="846"/>
      <c r="Z1048" s="846"/>
      <c r="AA1048" s="846"/>
      <c r="AB1048" s="846"/>
      <c r="AC1048" s="846"/>
      <c r="AD1048" s="854"/>
      <c r="AE1048" s="846"/>
      <c r="AF1048" s="846"/>
      <c r="AG1048" s="846"/>
      <c r="AH1048" s="846"/>
      <c r="AI1048" s="846"/>
      <c r="AJ1048" s="855"/>
      <c r="AK1048" s="846"/>
      <c r="AL1048" s="846"/>
      <c r="AM1048" s="846"/>
      <c r="AN1048" s="846"/>
      <c r="AO1048" s="846"/>
      <c r="AP1048" s="846"/>
      <c r="AQ1048" s="846"/>
      <c r="AR1048" s="846"/>
      <c r="AS1048" s="846"/>
      <c r="AT1048" s="846"/>
      <c r="AU1048" s="846"/>
      <c r="AV1048" s="846"/>
      <c r="AW1048" s="846"/>
      <c r="AX1048" s="846"/>
      <c r="AY1048" s="846"/>
      <c r="AZ1048" s="846"/>
      <c r="BA1048" s="846"/>
      <c r="BB1048" s="846"/>
      <c r="BC1048" s="846"/>
      <c r="BD1048" s="846"/>
      <c r="BE1048" s="846"/>
      <c r="BF1048" s="846"/>
      <c r="BG1048" s="846"/>
    </row>
    <row r="1049" ht="15.75" customHeight="1">
      <c r="A1049" s="846"/>
      <c r="B1049" s="847"/>
      <c r="C1049" s="847"/>
      <c r="D1049" s="846"/>
      <c r="E1049" s="848"/>
      <c r="F1049" s="849"/>
      <c r="G1049" s="850"/>
      <c r="H1049" s="851"/>
      <c r="I1049" s="849"/>
      <c r="J1049" s="852"/>
      <c r="K1049" s="848"/>
      <c r="L1049" s="848"/>
      <c r="M1049" s="848"/>
      <c r="N1049" s="853"/>
      <c r="O1049" s="846"/>
      <c r="P1049" s="846"/>
      <c r="Q1049" s="846"/>
      <c r="R1049" s="846"/>
      <c r="S1049" s="846"/>
      <c r="T1049" s="846"/>
      <c r="U1049" s="846"/>
      <c r="V1049" s="846"/>
      <c r="W1049" s="846"/>
      <c r="X1049" s="846"/>
      <c r="Y1049" s="846"/>
      <c r="Z1049" s="846"/>
      <c r="AA1049" s="846"/>
      <c r="AB1049" s="846"/>
      <c r="AC1049" s="846"/>
      <c r="AD1049" s="854"/>
      <c r="AE1049" s="846"/>
      <c r="AF1049" s="846"/>
      <c r="AG1049" s="846"/>
      <c r="AH1049" s="846"/>
      <c r="AI1049" s="846"/>
      <c r="AJ1049" s="855"/>
      <c r="AK1049" s="846"/>
      <c r="AL1049" s="846"/>
      <c r="AM1049" s="846"/>
      <c r="AN1049" s="846"/>
      <c r="AO1049" s="846"/>
      <c r="AP1049" s="846"/>
      <c r="AQ1049" s="846"/>
      <c r="AR1049" s="846"/>
      <c r="AS1049" s="846"/>
      <c r="AT1049" s="846"/>
      <c r="AU1049" s="846"/>
      <c r="AV1049" s="846"/>
      <c r="AW1049" s="846"/>
      <c r="AX1049" s="846"/>
      <c r="AY1049" s="846"/>
      <c r="AZ1049" s="846"/>
      <c r="BA1049" s="846"/>
      <c r="BB1049" s="846"/>
      <c r="BC1049" s="846"/>
      <c r="BD1049" s="846"/>
      <c r="BE1049" s="846"/>
      <c r="BF1049" s="846"/>
      <c r="BG1049" s="846"/>
    </row>
    <row r="1050" ht="15.75" customHeight="1">
      <c r="A1050" s="846"/>
      <c r="B1050" s="847"/>
      <c r="C1050" s="847"/>
      <c r="D1050" s="846"/>
      <c r="E1050" s="848"/>
      <c r="F1050" s="849"/>
      <c r="G1050" s="850"/>
      <c r="H1050" s="851"/>
      <c r="I1050" s="849"/>
      <c r="J1050" s="852"/>
      <c r="K1050" s="848"/>
      <c r="L1050" s="848"/>
      <c r="M1050" s="848"/>
      <c r="N1050" s="853"/>
      <c r="O1050" s="846"/>
      <c r="P1050" s="846"/>
      <c r="Q1050" s="846"/>
      <c r="R1050" s="846"/>
      <c r="S1050" s="846"/>
      <c r="T1050" s="846"/>
      <c r="U1050" s="846"/>
      <c r="V1050" s="846"/>
      <c r="W1050" s="846"/>
      <c r="X1050" s="846"/>
      <c r="Y1050" s="846"/>
      <c r="Z1050" s="846"/>
      <c r="AA1050" s="846"/>
      <c r="AB1050" s="846"/>
      <c r="AC1050" s="846"/>
      <c r="AD1050" s="854"/>
      <c r="AE1050" s="846"/>
      <c r="AF1050" s="846"/>
      <c r="AG1050" s="846"/>
      <c r="AH1050" s="846"/>
      <c r="AI1050" s="846"/>
      <c r="AJ1050" s="855"/>
      <c r="AK1050" s="846"/>
      <c r="AL1050" s="846"/>
      <c r="AM1050" s="846"/>
      <c r="AN1050" s="846"/>
      <c r="AO1050" s="846"/>
      <c r="AP1050" s="846"/>
      <c r="AQ1050" s="846"/>
      <c r="AR1050" s="846"/>
      <c r="AS1050" s="846"/>
      <c r="AT1050" s="846"/>
      <c r="AU1050" s="846"/>
      <c r="AV1050" s="846"/>
      <c r="AW1050" s="846"/>
      <c r="AX1050" s="846"/>
      <c r="AY1050" s="846"/>
      <c r="AZ1050" s="846"/>
      <c r="BA1050" s="846"/>
      <c r="BB1050" s="846"/>
      <c r="BC1050" s="846"/>
      <c r="BD1050" s="846"/>
      <c r="BE1050" s="846"/>
      <c r="BF1050" s="846"/>
      <c r="BG1050" s="846"/>
    </row>
    <row r="1051" ht="15.75" customHeight="1">
      <c r="A1051" s="846"/>
      <c r="B1051" s="847"/>
      <c r="C1051" s="847"/>
      <c r="D1051" s="846"/>
      <c r="E1051" s="848"/>
      <c r="F1051" s="849"/>
      <c r="G1051" s="850"/>
      <c r="H1051" s="851"/>
      <c r="I1051" s="849"/>
      <c r="J1051" s="852"/>
      <c r="K1051" s="848"/>
      <c r="L1051" s="848"/>
      <c r="M1051" s="848"/>
      <c r="N1051" s="853"/>
      <c r="O1051" s="846"/>
      <c r="P1051" s="846"/>
      <c r="Q1051" s="846"/>
      <c r="R1051" s="846"/>
      <c r="S1051" s="846"/>
      <c r="T1051" s="846"/>
      <c r="U1051" s="846"/>
      <c r="V1051" s="846"/>
      <c r="W1051" s="846"/>
      <c r="X1051" s="846"/>
      <c r="Y1051" s="846"/>
      <c r="Z1051" s="846"/>
      <c r="AA1051" s="846"/>
      <c r="AB1051" s="846"/>
      <c r="AC1051" s="846"/>
      <c r="AD1051" s="854"/>
      <c r="AE1051" s="846"/>
      <c r="AF1051" s="846"/>
      <c r="AG1051" s="846"/>
      <c r="AH1051" s="846"/>
      <c r="AI1051" s="846"/>
      <c r="AJ1051" s="855"/>
      <c r="AK1051" s="846"/>
      <c r="AL1051" s="846"/>
      <c r="AM1051" s="846"/>
      <c r="AN1051" s="846"/>
      <c r="AO1051" s="846"/>
      <c r="AP1051" s="846"/>
      <c r="AQ1051" s="846"/>
      <c r="AR1051" s="846"/>
      <c r="AS1051" s="846"/>
      <c r="AT1051" s="846"/>
      <c r="AU1051" s="846"/>
      <c r="AV1051" s="846"/>
      <c r="AW1051" s="846"/>
      <c r="AX1051" s="846"/>
      <c r="AY1051" s="846"/>
      <c r="AZ1051" s="846"/>
      <c r="BA1051" s="846"/>
      <c r="BB1051" s="846"/>
      <c r="BC1051" s="846"/>
      <c r="BD1051" s="846"/>
      <c r="BE1051" s="846"/>
      <c r="BF1051" s="846"/>
      <c r="BG1051" s="846"/>
    </row>
    <row r="1052" ht="15.75" customHeight="1">
      <c r="A1052" s="846"/>
      <c r="B1052" s="847"/>
      <c r="C1052" s="847"/>
      <c r="D1052" s="846"/>
      <c r="E1052" s="848"/>
      <c r="F1052" s="849"/>
      <c r="G1052" s="850"/>
      <c r="H1052" s="851"/>
      <c r="I1052" s="849"/>
      <c r="J1052" s="852"/>
      <c r="K1052" s="848"/>
      <c r="L1052" s="848"/>
      <c r="M1052" s="848"/>
      <c r="N1052" s="853"/>
      <c r="O1052" s="846"/>
      <c r="P1052" s="846"/>
      <c r="Q1052" s="846"/>
      <c r="R1052" s="846"/>
      <c r="S1052" s="846"/>
      <c r="T1052" s="846"/>
      <c r="U1052" s="846"/>
      <c r="V1052" s="846"/>
      <c r="W1052" s="846"/>
      <c r="X1052" s="846"/>
      <c r="Y1052" s="846"/>
      <c r="Z1052" s="846"/>
      <c r="AA1052" s="846"/>
      <c r="AB1052" s="846"/>
      <c r="AC1052" s="846"/>
      <c r="AD1052" s="854"/>
      <c r="AE1052" s="846"/>
      <c r="AF1052" s="846"/>
      <c r="AG1052" s="846"/>
      <c r="AH1052" s="846"/>
      <c r="AI1052" s="846"/>
      <c r="AJ1052" s="855"/>
      <c r="AK1052" s="846"/>
      <c r="AL1052" s="846"/>
      <c r="AM1052" s="846"/>
      <c r="AN1052" s="846"/>
      <c r="AO1052" s="846"/>
      <c r="AP1052" s="846"/>
      <c r="AQ1052" s="846"/>
      <c r="AR1052" s="846"/>
      <c r="AS1052" s="846"/>
      <c r="AT1052" s="846"/>
      <c r="AU1052" s="846"/>
      <c r="AV1052" s="846"/>
      <c r="AW1052" s="846"/>
      <c r="AX1052" s="846"/>
      <c r="AY1052" s="846"/>
      <c r="AZ1052" s="846"/>
      <c r="BA1052" s="846"/>
      <c r="BB1052" s="846"/>
      <c r="BC1052" s="846"/>
      <c r="BD1052" s="846"/>
      <c r="BE1052" s="846"/>
      <c r="BF1052" s="846"/>
      <c r="BG1052" s="846"/>
    </row>
    <row r="1053" ht="15.75" customHeight="1">
      <c r="A1053" s="846"/>
      <c r="B1053" s="847"/>
      <c r="C1053" s="847"/>
      <c r="D1053" s="846"/>
      <c r="E1053" s="848"/>
      <c r="F1053" s="849"/>
      <c r="G1053" s="850"/>
      <c r="H1053" s="851"/>
      <c r="I1053" s="849"/>
      <c r="J1053" s="852"/>
      <c r="K1053" s="848"/>
      <c r="L1053" s="848"/>
      <c r="M1053" s="848"/>
      <c r="N1053" s="853"/>
      <c r="O1053" s="846"/>
      <c r="P1053" s="846"/>
      <c r="Q1053" s="846"/>
      <c r="R1053" s="846"/>
      <c r="S1053" s="846"/>
      <c r="T1053" s="846"/>
      <c r="U1053" s="846"/>
      <c r="V1053" s="846"/>
      <c r="W1053" s="846"/>
      <c r="X1053" s="846"/>
      <c r="Y1053" s="846"/>
      <c r="Z1053" s="846"/>
      <c r="AA1053" s="846"/>
      <c r="AB1053" s="846"/>
      <c r="AC1053" s="846"/>
      <c r="AD1053" s="854"/>
      <c r="AE1053" s="846"/>
      <c r="AF1053" s="846"/>
      <c r="AG1053" s="846"/>
      <c r="AH1053" s="846"/>
      <c r="AI1053" s="846"/>
      <c r="AJ1053" s="855"/>
      <c r="AK1053" s="846"/>
      <c r="AL1053" s="846"/>
      <c r="AM1053" s="846"/>
      <c r="AN1053" s="846"/>
      <c r="AO1053" s="846"/>
      <c r="AP1053" s="846"/>
      <c r="AQ1053" s="846"/>
      <c r="AR1053" s="846"/>
      <c r="AS1053" s="846"/>
      <c r="AT1053" s="846"/>
      <c r="AU1053" s="846"/>
      <c r="AV1053" s="846"/>
      <c r="AW1053" s="846"/>
      <c r="AX1053" s="846"/>
      <c r="AY1053" s="846"/>
      <c r="AZ1053" s="846"/>
      <c r="BA1053" s="846"/>
      <c r="BB1053" s="846"/>
      <c r="BC1053" s="846"/>
      <c r="BD1053" s="846"/>
      <c r="BE1053" s="846"/>
      <c r="BF1053" s="846"/>
      <c r="BG1053" s="846"/>
    </row>
    <row r="1054" ht="15.75" customHeight="1">
      <c r="A1054" s="846"/>
      <c r="B1054" s="847"/>
      <c r="C1054" s="847"/>
      <c r="D1054" s="846"/>
      <c r="E1054" s="848"/>
      <c r="F1054" s="849"/>
      <c r="G1054" s="850"/>
      <c r="H1054" s="851"/>
      <c r="I1054" s="849"/>
      <c r="J1054" s="852"/>
      <c r="K1054" s="848"/>
      <c r="L1054" s="848"/>
      <c r="M1054" s="848"/>
      <c r="N1054" s="853"/>
      <c r="O1054" s="846"/>
      <c r="P1054" s="846"/>
      <c r="Q1054" s="846"/>
      <c r="R1054" s="846"/>
      <c r="S1054" s="846"/>
      <c r="T1054" s="846"/>
      <c r="U1054" s="846"/>
      <c r="V1054" s="846"/>
      <c r="W1054" s="846"/>
      <c r="X1054" s="846"/>
      <c r="Y1054" s="846"/>
      <c r="Z1054" s="846"/>
      <c r="AA1054" s="846"/>
      <c r="AB1054" s="846"/>
      <c r="AC1054" s="846"/>
      <c r="AD1054" s="854"/>
      <c r="AE1054" s="846"/>
      <c r="AF1054" s="846"/>
      <c r="AG1054" s="846"/>
      <c r="AH1054" s="846"/>
      <c r="AI1054" s="846"/>
      <c r="AJ1054" s="855"/>
      <c r="AK1054" s="846"/>
      <c r="AL1054" s="846"/>
      <c r="AM1054" s="846"/>
      <c r="AN1054" s="846"/>
      <c r="AO1054" s="846"/>
      <c r="AP1054" s="846"/>
      <c r="AQ1054" s="846"/>
      <c r="AR1054" s="846"/>
      <c r="AS1054" s="846"/>
      <c r="AT1054" s="846"/>
      <c r="AU1054" s="846"/>
      <c r="AV1054" s="846"/>
      <c r="AW1054" s="846"/>
      <c r="AX1054" s="846"/>
      <c r="AY1054" s="846"/>
      <c r="AZ1054" s="846"/>
      <c r="BA1054" s="846"/>
      <c r="BB1054" s="846"/>
      <c r="BC1054" s="846"/>
      <c r="BD1054" s="846"/>
      <c r="BE1054" s="846"/>
      <c r="BF1054" s="846"/>
      <c r="BG1054" s="846"/>
    </row>
    <row r="1055" ht="15.75" customHeight="1">
      <c r="A1055" s="846"/>
      <c r="B1055" s="847"/>
      <c r="C1055" s="847"/>
      <c r="D1055" s="846"/>
      <c r="E1055" s="848"/>
      <c r="F1055" s="849"/>
      <c r="G1055" s="850"/>
      <c r="H1055" s="851"/>
      <c r="I1055" s="849"/>
      <c r="J1055" s="852"/>
      <c r="K1055" s="848"/>
      <c r="L1055" s="848"/>
      <c r="M1055" s="848"/>
      <c r="N1055" s="853"/>
      <c r="O1055" s="846"/>
      <c r="P1055" s="846"/>
      <c r="Q1055" s="846"/>
      <c r="R1055" s="846"/>
      <c r="S1055" s="846"/>
      <c r="T1055" s="846"/>
      <c r="U1055" s="846"/>
      <c r="V1055" s="846"/>
      <c r="W1055" s="846"/>
      <c r="X1055" s="846"/>
      <c r="Y1055" s="846"/>
      <c r="Z1055" s="846"/>
      <c r="AA1055" s="846"/>
      <c r="AB1055" s="846"/>
      <c r="AC1055" s="846"/>
      <c r="AD1055" s="854"/>
      <c r="AE1055" s="846"/>
      <c r="AF1055" s="846"/>
      <c r="AG1055" s="846"/>
      <c r="AH1055" s="846"/>
      <c r="AI1055" s="846"/>
      <c r="AJ1055" s="855"/>
      <c r="AK1055" s="846"/>
      <c r="AL1055" s="846"/>
      <c r="AM1055" s="846"/>
      <c r="AN1055" s="846"/>
      <c r="AO1055" s="846"/>
      <c r="AP1055" s="846"/>
      <c r="AQ1055" s="846"/>
      <c r="AR1055" s="846"/>
      <c r="AS1055" s="846"/>
      <c r="AT1055" s="846"/>
      <c r="AU1055" s="846"/>
      <c r="AV1055" s="846"/>
      <c r="AW1055" s="846"/>
      <c r="AX1055" s="846"/>
      <c r="AY1055" s="846"/>
      <c r="AZ1055" s="846"/>
      <c r="BA1055" s="846"/>
      <c r="BB1055" s="846"/>
      <c r="BC1055" s="846"/>
      <c r="BD1055" s="846"/>
      <c r="BE1055" s="846"/>
      <c r="BF1055" s="846"/>
      <c r="BG1055" s="846"/>
    </row>
    <row r="1056" ht="15.75" customHeight="1">
      <c r="A1056" s="846"/>
      <c r="B1056" s="847"/>
      <c r="C1056" s="847"/>
      <c r="D1056" s="846"/>
      <c r="E1056" s="848"/>
      <c r="F1056" s="849"/>
      <c r="G1056" s="850"/>
      <c r="H1056" s="851"/>
      <c r="I1056" s="849"/>
      <c r="J1056" s="852"/>
      <c r="K1056" s="848"/>
      <c r="L1056" s="848"/>
      <c r="M1056" s="848"/>
      <c r="N1056" s="853"/>
      <c r="O1056" s="846"/>
      <c r="P1056" s="846"/>
      <c r="Q1056" s="846"/>
      <c r="R1056" s="846"/>
      <c r="S1056" s="846"/>
      <c r="T1056" s="846"/>
      <c r="U1056" s="846"/>
      <c r="V1056" s="846"/>
      <c r="W1056" s="846"/>
      <c r="X1056" s="846"/>
      <c r="Y1056" s="846"/>
      <c r="Z1056" s="846"/>
      <c r="AA1056" s="846"/>
      <c r="AB1056" s="846"/>
      <c r="AC1056" s="846"/>
      <c r="AD1056" s="854"/>
      <c r="AE1056" s="846"/>
      <c r="AF1056" s="846"/>
      <c r="AG1056" s="846"/>
      <c r="AH1056" s="846"/>
      <c r="AI1056" s="846"/>
      <c r="AJ1056" s="855"/>
      <c r="AK1056" s="846"/>
      <c r="AL1056" s="846"/>
      <c r="AM1056" s="846"/>
      <c r="AN1056" s="846"/>
      <c r="AO1056" s="846"/>
      <c r="AP1056" s="846"/>
      <c r="AQ1056" s="846"/>
      <c r="AR1056" s="846"/>
      <c r="AS1056" s="846"/>
      <c r="AT1056" s="846"/>
      <c r="AU1056" s="846"/>
      <c r="AV1056" s="846"/>
      <c r="AW1056" s="846"/>
      <c r="AX1056" s="846"/>
      <c r="AY1056" s="846"/>
      <c r="AZ1056" s="846"/>
      <c r="BA1056" s="846"/>
      <c r="BB1056" s="846"/>
      <c r="BC1056" s="846"/>
      <c r="BD1056" s="846"/>
      <c r="BE1056" s="846"/>
      <c r="BF1056" s="846"/>
      <c r="BG1056" s="846"/>
    </row>
    <row r="1057" ht="15.75" customHeight="1">
      <c r="A1057" s="846"/>
      <c r="B1057" s="847"/>
      <c r="C1057" s="847"/>
      <c r="D1057" s="846"/>
      <c r="E1057" s="848"/>
      <c r="F1057" s="849"/>
      <c r="G1057" s="850"/>
      <c r="H1057" s="851"/>
      <c r="I1057" s="849"/>
      <c r="J1057" s="852"/>
      <c r="K1057" s="848"/>
      <c r="L1057" s="848"/>
      <c r="M1057" s="848"/>
      <c r="N1057" s="853"/>
      <c r="O1057" s="846"/>
      <c r="P1057" s="846"/>
      <c r="Q1057" s="846"/>
      <c r="R1057" s="846"/>
      <c r="S1057" s="846"/>
      <c r="T1057" s="846"/>
      <c r="U1057" s="846"/>
      <c r="V1057" s="846"/>
      <c r="W1057" s="846"/>
      <c r="X1057" s="846"/>
      <c r="Y1057" s="846"/>
      <c r="Z1057" s="846"/>
      <c r="AA1057" s="846"/>
      <c r="AB1057" s="846"/>
      <c r="AC1057" s="846"/>
      <c r="AD1057" s="854"/>
      <c r="AE1057" s="846"/>
      <c r="AF1057" s="846"/>
      <c r="AG1057" s="846"/>
      <c r="AH1057" s="846"/>
      <c r="AI1057" s="846"/>
      <c r="AJ1057" s="855"/>
      <c r="AK1057" s="846"/>
      <c r="AL1057" s="846"/>
      <c r="AM1057" s="846"/>
      <c r="AN1057" s="846"/>
      <c r="AO1057" s="846"/>
      <c r="AP1057" s="846"/>
      <c r="AQ1057" s="846"/>
      <c r="AR1057" s="846"/>
      <c r="AS1057" s="846"/>
      <c r="AT1057" s="846"/>
      <c r="AU1057" s="846"/>
      <c r="AV1057" s="846"/>
      <c r="AW1057" s="846"/>
      <c r="AX1057" s="846"/>
      <c r="AY1057" s="846"/>
      <c r="AZ1057" s="846"/>
      <c r="BA1057" s="846"/>
      <c r="BB1057" s="846"/>
      <c r="BC1057" s="846"/>
      <c r="BD1057" s="846"/>
      <c r="BE1057" s="846"/>
      <c r="BF1057" s="846"/>
      <c r="BG1057" s="846"/>
    </row>
    <row r="1058" ht="15.75" customHeight="1">
      <c r="A1058" s="846"/>
      <c r="B1058" s="847"/>
      <c r="C1058" s="847"/>
      <c r="D1058" s="846"/>
      <c r="E1058" s="848"/>
      <c r="F1058" s="849"/>
      <c r="G1058" s="850"/>
      <c r="H1058" s="851"/>
      <c r="I1058" s="849"/>
      <c r="J1058" s="852"/>
      <c r="K1058" s="848"/>
      <c r="L1058" s="848"/>
      <c r="M1058" s="848"/>
      <c r="N1058" s="853"/>
      <c r="O1058" s="846"/>
      <c r="P1058" s="846"/>
      <c r="Q1058" s="846"/>
      <c r="R1058" s="846"/>
      <c r="S1058" s="846"/>
      <c r="T1058" s="846"/>
      <c r="U1058" s="846"/>
      <c r="V1058" s="846"/>
      <c r="W1058" s="846"/>
      <c r="X1058" s="846"/>
      <c r="Y1058" s="846"/>
      <c r="Z1058" s="846"/>
      <c r="AA1058" s="846"/>
      <c r="AB1058" s="846"/>
      <c r="AC1058" s="846"/>
      <c r="AD1058" s="854"/>
      <c r="AE1058" s="846"/>
      <c r="AF1058" s="846"/>
      <c r="AG1058" s="846"/>
      <c r="AH1058" s="846"/>
      <c r="AI1058" s="846"/>
      <c r="AJ1058" s="855"/>
      <c r="AK1058" s="846"/>
      <c r="AL1058" s="846"/>
      <c r="AM1058" s="846"/>
      <c r="AN1058" s="846"/>
      <c r="AO1058" s="846"/>
      <c r="AP1058" s="846"/>
      <c r="AQ1058" s="846"/>
      <c r="AR1058" s="846"/>
      <c r="AS1058" s="846"/>
      <c r="AT1058" s="846"/>
      <c r="AU1058" s="846"/>
      <c r="AV1058" s="846"/>
      <c r="AW1058" s="846"/>
      <c r="AX1058" s="846"/>
      <c r="AY1058" s="846"/>
      <c r="AZ1058" s="846"/>
      <c r="BA1058" s="846"/>
      <c r="BB1058" s="846"/>
      <c r="BC1058" s="846"/>
      <c r="BD1058" s="846"/>
      <c r="BE1058" s="846"/>
      <c r="BF1058" s="846"/>
      <c r="BG1058" s="846"/>
    </row>
    <row r="1059" ht="15.75" customHeight="1">
      <c r="A1059" s="846"/>
      <c r="B1059" s="847"/>
      <c r="C1059" s="847"/>
      <c r="D1059" s="846"/>
      <c r="E1059" s="848"/>
      <c r="F1059" s="849"/>
      <c r="G1059" s="850"/>
      <c r="H1059" s="851"/>
      <c r="I1059" s="849"/>
      <c r="J1059" s="852"/>
      <c r="K1059" s="848"/>
      <c r="L1059" s="848"/>
      <c r="M1059" s="848"/>
      <c r="N1059" s="853"/>
      <c r="O1059" s="846"/>
      <c r="P1059" s="846"/>
      <c r="Q1059" s="846"/>
      <c r="R1059" s="846"/>
      <c r="S1059" s="846"/>
      <c r="T1059" s="846"/>
      <c r="U1059" s="846"/>
      <c r="V1059" s="846"/>
      <c r="W1059" s="846"/>
      <c r="X1059" s="846"/>
      <c r="Y1059" s="846"/>
      <c r="Z1059" s="846"/>
      <c r="AA1059" s="846"/>
      <c r="AB1059" s="846"/>
      <c r="AC1059" s="846"/>
      <c r="AD1059" s="854"/>
      <c r="AE1059" s="846"/>
      <c r="AF1059" s="846"/>
      <c r="AG1059" s="846"/>
      <c r="AH1059" s="846"/>
      <c r="AI1059" s="846"/>
      <c r="AJ1059" s="855"/>
      <c r="AK1059" s="846"/>
      <c r="AL1059" s="846"/>
      <c r="AM1059" s="846"/>
      <c r="AN1059" s="846"/>
      <c r="AO1059" s="846"/>
      <c r="AP1059" s="846"/>
      <c r="AQ1059" s="846"/>
      <c r="AR1059" s="846"/>
      <c r="AS1059" s="846"/>
      <c r="AT1059" s="846"/>
      <c r="AU1059" s="846"/>
      <c r="AV1059" s="846"/>
      <c r="AW1059" s="846"/>
      <c r="AX1059" s="846"/>
      <c r="AY1059" s="846"/>
      <c r="AZ1059" s="846"/>
      <c r="BA1059" s="846"/>
      <c r="BB1059" s="846"/>
      <c r="BC1059" s="846"/>
      <c r="BD1059" s="846"/>
      <c r="BE1059" s="846"/>
      <c r="BF1059" s="846"/>
      <c r="BG1059" s="846"/>
    </row>
    <row r="1060" ht="15.75" customHeight="1">
      <c r="A1060" s="846"/>
      <c r="B1060" s="847"/>
      <c r="C1060" s="847"/>
      <c r="D1060" s="846"/>
      <c r="E1060" s="848"/>
      <c r="F1060" s="849"/>
      <c r="G1060" s="850"/>
      <c r="H1060" s="851"/>
      <c r="I1060" s="849"/>
      <c r="J1060" s="852"/>
      <c r="K1060" s="848"/>
      <c r="L1060" s="848"/>
      <c r="M1060" s="848"/>
      <c r="N1060" s="853"/>
      <c r="O1060" s="846"/>
      <c r="P1060" s="846"/>
      <c r="Q1060" s="846"/>
      <c r="R1060" s="846"/>
      <c r="S1060" s="846"/>
      <c r="T1060" s="846"/>
      <c r="U1060" s="846"/>
      <c r="V1060" s="846"/>
      <c r="W1060" s="846"/>
      <c r="X1060" s="846"/>
      <c r="Y1060" s="846"/>
      <c r="Z1060" s="846"/>
      <c r="AA1060" s="846"/>
      <c r="AB1060" s="846"/>
      <c r="AC1060" s="846"/>
      <c r="AD1060" s="854"/>
      <c r="AE1060" s="846"/>
      <c r="AF1060" s="846"/>
      <c r="AG1060" s="846"/>
      <c r="AH1060" s="846"/>
      <c r="AI1060" s="846"/>
      <c r="AJ1060" s="855"/>
      <c r="AK1060" s="846"/>
      <c r="AL1060" s="846"/>
      <c r="AM1060" s="846"/>
      <c r="AN1060" s="846"/>
      <c r="AO1060" s="846"/>
      <c r="AP1060" s="846"/>
      <c r="AQ1060" s="846"/>
      <c r="AR1060" s="846"/>
      <c r="AS1060" s="846"/>
      <c r="AT1060" s="846"/>
      <c r="AU1060" s="846"/>
      <c r="AV1060" s="846"/>
      <c r="AW1060" s="846"/>
      <c r="AX1060" s="846"/>
      <c r="AY1060" s="846"/>
      <c r="AZ1060" s="846"/>
      <c r="BA1060" s="846"/>
      <c r="BB1060" s="846"/>
      <c r="BC1060" s="846"/>
      <c r="BD1060" s="846"/>
      <c r="BE1060" s="846"/>
      <c r="BF1060" s="846"/>
      <c r="BG1060" s="846"/>
    </row>
    <row r="1061" ht="15.75" customHeight="1">
      <c r="A1061" s="846"/>
      <c r="B1061" s="847"/>
      <c r="C1061" s="847"/>
      <c r="D1061" s="846"/>
      <c r="E1061" s="848"/>
      <c r="F1061" s="849"/>
      <c r="G1061" s="850"/>
      <c r="H1061" s="851"/>
      <c r="I1061" s="849"/>
      <c r="J1061" s="852"/>
      <c r="K1061" s="848"/>
      <c r="L1061" s="848"/>
      <c r="M1061" s="848"/>
      <c r="N1061" s="853"/>
      <c r="O1061" s="846"/>
      <c r="P1061" s="846"/>
      <c r="Q1061" s="846"/>
      <c r="R1061" s="846"/>
      <c r="S1061" s="846"/>
      <c r="T1061" s="846"/>
      <c r="U1061" s="846"/>
      <c r="V1061" s="846"/>
      <c r="W1061" s="846"/>
      <c r="X1061" s="846"/>
      <c r="Y1061" s="846"/>
      <c r="Z1061" s="846"/>
      <c r="AA1061" s="846"/>
      <c r="AB1061" s="846"/>
      <c r="AC1061" s="846"/>
      <c r="AD1061" s="854"/>
      <c r="AE1061" s="846"/>
      <c r="AF1061" s="846"/>
      <c r="AG1061" s="846"/>
      <c r="AH1061" s="846"/>
      <c r="AI1061" s="846"/>
      <c r="AJ1061" s="855"/>
      <c r="AK1061" s="846"/>
      <c r="AL1061" s="846"/>
      <c r="AM1061" s="846"/>
      <c r="AN1061" s="846"/>
      <c r="AO1061" s="846"/>
      <c r="AP1061" s="846"/>
      <c r="AQ1061" s="846"/>
      <c r="AR1061" s="846"/>
      <c r="AS1061" s="846"/>
      <c r="AT1061" s="846"/>
      <c r="AU1061" s="846"/>
      <c r="AV1061" s="846"/>
      <c r="AW1061" s="846"/>
      <c r="AX1061" s="846"/>
      <c r="AY1061" s="846"/>
      <c r="AZ1061" s="846"/>
      <c r="BA1061" s="846"/>
      <c r="BB1061" s="846"/>
      <c r="BC1061" s="846"/>
      <c r="BD1061" s="846"/>
      <c r="BE1061" s="846"/>
      <c r="BF1061" s="846"/>
      <c r="BG1061" s="846"/>
    </row>
    <row r="1062" ht="15.75" customHeight="1">
      <c r="A1062" s="846"/>
      <c r="B1062" s="847"/>
      <c r="C1062" s="847"/>
      <c r="D1062" s="846"/>
      <c r="E1062" s="848"/>
      <c r="F1062" s="849"/>
      <c r="G1062" s="850"/>
      <c r="H1062" s="851"/>
      <c r="I1062" s="849"/>
      <c r="J1062" s="852"/>
      <c r="K1062" s="848"/>
      <c r="L1062" s="848"/>
      <c r="M1062" s="848"/>
      <c r="N1062" s="853"/>
      <c r="O1062" s="846"/>
      <c r="P1062" s="846"/>
      <c r="Q1062" s="846"/>
      <c r="R1062" s="846"/>
      <c r="S1062" s="846"/>
      <c r="T1062" s="846"/>
      <c r="U1062" s="846"/>
      <c r="V1062" s="846"/>
      <c r="W1062" s="846"/>
      <c r="X1062" s="846"/>
      <c r="Y1062" s="846"/>
      <c r="Z1062" s="846"/>
      <c r="AA1062" s="846"/>
      <c r="AB1062" s="846"/>
      <c r="AC1062" s="846"/>
      <c r="AD1062" s="854"/>
      <c r="AE1062" s="846"/>
      <c r="AF1062" s="846"/>
      <c r="AG1062" s="846"/>
      <c r="AH1062" s="846"/>
      <c r="AI1062" s="846"/>
      <c r="AJ1062" s="855"/>
      <c r="AK1062" s="846"/>
      <c r="AL1062" s="846"/>
      <c r="AM1062" s="846"/>
      <c r="AN1062" s="846"/>
      <c r="AO1062" s="846"/>
      <c r="AP1062" s="846"/>
      <c r="AQ1062" s="846"/>
      <c r="AR1062" s="846"/>
      <c r="AS1062" s="846"/>
      <c r="AT1062" s="846"/>
      <c r="AU1062" s="846"/>
      <c r="AV1062" s="846"/>
      <c r="AW1062" s="846"/>
      <c r="AX1062" s="846"/>
      <c r="AY1062" s="846"/>
      <c r="AZ1062" s="846"/>
      <c r="BA1062" s="846"/>
      <c r="BB1062" s="846"/>
      <c r="BC1062" s="846"/>
      <c r="BD1062" s="846"/>
      <c r="BE1062" s="846"/>
      <c r="BF1062" s="846"/>
      <c r="BG1062" s="846"/>
    </row>
    <row r="1063" ht="15.75" customHeight="1">
      <c r="A1063" s="846"/>
      <c r="B1063" s="847"/>
      <c r="C1063" s="847"/>
      <c r="D1063" s="846"/>
      <c r="E1063" s="848"/>
      <c r="F1063" s="849"/>
      <c r="G1063" s="850"/>
      <c r="H1063" s="851"/>
      <c r="I1063" s="849"/>
      <c r="J1063" s="852"/>
      <c r="K1063" s="848"/>
      <c r="L1063" s="848"/>
      <c r="M1063" s="848"/>
      <c r="N1063" s="853"/>
      <c r="O1063" s="846"/>
      <c r="P1063" s="846"/>
      <c r="Q1063" s="846"/>
      <c r="R1063" s="846"/>
      <c r="S1063" s="846"/>
      <c r="T1063" s="846"/>
      <c r="U1063" s="846"/>
      <c r="V1063" s="846"/>
      <c r="W1063" s="846"/>
      <c r="X1063" s="846"/>
      <c r="Y1063" s="846"/>
      <c r="Z1063" s="846"/>
      <c r="AA1063" s="846"/>
      <c r="AB1063" s="846"/>
      <c r="AC1063" s="846"/>
      <c r="AD1063" s="854"/>
      <c r="AE1063" s="846"/>
      <c r="AF1063" s="846"/>
      <c r="AG1063" s="846"/>
      <c r="AH1063" s="846"/>
      <c r="AI1063" s="846"/>
      <c r="AJ1063" s="855"/>
      <c r="AK1063" s="846"/>
      <c r="AL1063" s="846"/>
      <c r="AM1063" s="846"/>
      <c r="AN1063" s="846"/>
      <c r="AO1063" s="846"/>
      <c r="AP1063" s="846"/>
      <c r="AQ1063" s="846"/>
      <c r="AR1063" s="846"/>
      <c r="AS1063" s="846"/>
      <c r="AT1063" s="846"/>
      <c r="AU1063" s="846"/>
      <c r="AV1063" s="846"/>
      <c r="AW1063" s="846"/>
      <c r="AX1063" s="846"/>
      <c r="AY1063" s="846"/>
      <c r="AZ1063" s="846"/>
      <c r="BA1063" s="846"/>
      <c r="BB1063" s="846"/>
      <c r="BC1063" s="846"/>
      <c r="BD1063" s="846"/>
      <c r="BE1063" s="846"/>
      <c r="BF1063" s="846"/>
      <c r="BG1063" s="846"/>
    </row>
    <row r="1064" ht="15.75" customHeight="1">
      <c r="A1064" s="846"/>
      <c r="B1064" s="847"/>
      <c r="C1064" s="847"/>
      <c r="D1064" s="846"/>
      <c r="E1064" s="848"/>
      <c r="F1064" s="849"/>
      <c r="G1064" s="850"/>
      <c r="H1064" s="851"/>
      <c r="I1064" s="849"/>
      <c r="J1064" s="852"/>
      <c r="K1064" s="848"/>
      <c r="L1064" s="848"/>
      <c r="M1064" s="848"/>
      <c r="N1064" s="853"/>
      <c r="O1064" s="846"/>
      <c r="P1064" s="846"/>
      <c r="Q1064" s="846"/>
      <c r="R1064" s="846"/>
      <c r="S1064" s="846"/>
      <c r="T1064" s="846"/>
      <c r="U1064" s="846"/>
      <c r="V1064" s="846"/>
      <c r="W1064" s="846"/>
      <c r="X1064" s="846"/>
      <c r="Y1064" s="846"/>
      <c r="Z1064" s="846"/>
      <c r="AA1064" s="846"/>
      <c r="AB1064" s="846"/>
      <c r="AC1064" s="846"/>
      <c r="AD1064" s="854"/>
      <c r="AE1064" s="846"/>
      <c r="AF1064" s="846"/>
      <c r="AG1064" s="846"/>
      <c r="AH1064" s="846"/>
      <c r="AI1064" s="846"/>
      <c r="AJ1064" s="855"/>
      <c r="AK1064" s="846"/>
      <c r="AL1064" s="846"/>
      <c r="AM1064" s="846"/>
      <c r="AN1064" s="846"/>
      <c r="AO1064" s="846"/>
      <c r="AP1064" s="846"/>
      <c r="AQ1064" s="846"/>
      <c r="AR1064" s="846"/>
      <c r="AS1064" s="846"/>
      <c r="AT1064" s="846"/>
      <c r="AU1064" s="846"/>
      <c r="AV1064" s="846"/>
      <c r="AW1064" s="846"/>
      <c r="AX1064" s="846"/>
      <c r="AY1064" s="846"/>
      <c r="AZ1064" s="846"/>
      <c r="BA1064" s="846"/>
      <c r="BB1064" s="846"/>
      <c r="BC1064" s="846"/>
      <c r="BD1064" s="846"/>
      <c r="BE1064" s="846"/>
      <c r="BF1064" s="846"/>
      <c r="BG1064" s="846"/>
    </row>
    <row r="1065" ht="15.75" customHeight="1">
      <c r="A1065" s="846"/>
      <c r="B1065" s="847"/>
      <c r="C1065" s="847"/>
      <c r="D1065" s="846"/>
      <c r="E1065" s="848"/>
      <c r="F1065" s="849"/>
      <c r="G1065" s="850"/>
      <c r="H1065" s="851"/>
      <c r="I1065" s="849"/>
      <c r="J1065" s="852"/>
      <c r="K1065" s="848"/>
      <c r="L1065" s="848"/>
      <c r="M1065" s="848"/>
      <c r="N1065" s="853"/>
      <c r="O1065" s="846"/>
      <c r="P1065" s="846"/>
      <c r="Q1065" s="846"/>
      <c r="R1065" s="846"/>
      <c r="S1065" s="846"/>
      <c r="T1065" s="846"/>
      <c r="U1065" s="846"/>
      <c r="V1065" s="846"/>
      <c r="W1065" s="846"/>
      <c r="X1065" s="846"/>
      <c r="Y1065" s="846"/>
      <c r="Z1065" s="846"/>
      <c r="AA1065" s="846"/>
      <c r="AB1065" s="846"/>
      <c r="AC1065" s="846"/>
      <c r="AD1065" s="854"/>
      <c r="AE1065" s="846"/>
      <c r="AF1065" s="846"/>
      <c r="AG1065" s="846"/>
      <c r="AH1065" s="846"/>
      <c r="AI1065" s="846"/>
      <c r="AJ1065" s="855"/>
      <c r="AK1065" s="846"/>
      <c r="AL1065" s="846"/>
      <c r="AM1065" s="846"/>
      <c r="AN1065" s="846"/>
      <c r="AO1065" s="846"/>
      <c r="AP1065" s="846"/>
      <c r="AQ1065" s="846"/>
      <c r="AR1065" s="846"/>
      <c r="AS1065" s="846"/>
      <c r="AT1065" s="846"/>
      <c r="AU1065" s="846"/>
      <c r="AV1065" s="846"/>
      <c r="AW1065" s="846"/>
      <c r="AX1065" s="846"/>
      <c r="AY1065" s="846"/>
      <c r="AZ1065" s="846"/>
      <c r="BA1065" s="846"/>
      <c r="BB1065" s="846"/>
      <c r="BC1065" s="846"/>
      <c r="BD1065" s="846"/>
      <c r="BE1065" s="846"/>
      <c r="BF1065" s="846"/>
      <c r="BG1065" s="846"/>
    </row>
    <row r="1066" ht="15.75" customHeight="1">
      <c r="A1066" s="846"/>
      <c r="B1066" s="847"/>
      <c r="C1066" s="847"/>
      <c r="D1066" s="846"/>
      <c r="E1066" s="848"/>
      <c r="F1066" s="849"/>
      <c r="G1066" s="850"/>
      <c r="H1066" s="851"/>
      <c r="I1066" s="849"/>
      <c r="J1066" s="852"/>
      <c r="K1066" s="848"/>
      <c r="L1066" s="848"/>
      <c r="M1066" s="848"/>
      <c r="N1066" s="853"/>
      <c r="O1066" s="846"/>
      <c r="P1066" s="846"/>
      <c r="Q1066" s="846"/>
      <c r="R1066" s="846"/>
      <c r="S1066" s="846"/>
      <c r="T1066" s="846"/>
      <c r="U1066" s="846"/>
      <c r="V1066" s="846"/>
      <c r="W1066" s="846"/>
      <c r="X1066" s="846"/>
      <c r="Y1066" s="846"/>
      <c r="Z1066" s="846"/>
      <c r="AA1066" s="846"/>
      <c r="AB1066" s="846"/>
      <c r="AC1066" s="846"/>
      <c r="AD1066" s="854"/>
      <c r="AE1066" s="846"/>
      <c r="AF1066" s="846"/>
      <c r="AG1066" s="846"/>
      <c r="AH1066" s="846"/>
      <c r="AI1066" s="846"/>
      <c r="AJ1066" s="855"/>
      <c r="AK1066" s="846"/>
      <c r="AL1066" s="846"/>
      <c r="AM1066" s="846"/>
      <c r="AN1066" s="846"/>
      <c r="AO1066" s="846"/>
      <c r="AP1066" s="846"/>
      <c r="AQ1066" s="846"/>
      <c r="AR1066" s="846"/>
      <c r="AS1066" s="846"/>
      <c r="AT1066" s="846"/>
      <c r="AU1066" s="846"/>
      <c r="AV1066" s="846"/>
      <c r="AW1066" s="846"/>
      <c r="AX1066" s="846"/>
      <c r="AY1066" s="846"/>
      <c r="AZ1066" s="846"/>
      <c r="BA1066" s="846"/>
      <c r="BB1066" s="846"/>
      <c r="BC1066" s="846"/>
      <c r="BD1066" s="846"/>
      <c r="BE1066" s="846"/>
      <c r="BF1066" s="846"/>
      <c r="BG1066" s="846"/>
    </row>
    <row r="1067" ht="15.75" customHeight="1">
      <c r="A1067" s="846"/>
      <c r="B1067" s="847"/>
      <c r="C1067" s="847"/>
      <c r="D1067" s="846"/>
      <c r="E1067" s="848"/>
      <c r="F1067" s="849"/>
      <c r="G1067" s="850"/>
      <c r="H1067" s="851"/>
      <c r="I1067" s="849"/>
      <c r="J1067" s="852"/>
      <c r="K1067" s="848"/>
      <c r="L1067" s="848"/>
      <c r="M1067" s="848"/>
      <c r="N1067" s="853"/>
      <c r="O1067" s="846"/>
      <c r="P1067" s="846"/>
      <c r="Q1067" s="846"/>
      <c r="R1067" s="846"/>
      <c r="S1067" s="846"/>
      <c r="T1067" s="846"/>
      <c r="U1067" s="846"/>
      <c r="V1067" s="846"/>
      <c r="W1067" s="846"/>
      <c r="X1067" s="846"/>
      <c r="Y1067" s="846"/>
      <c r="Z1067" s="846"/>
      <c r="AA1067" s="846"/>
      <c r="AB1067" s="846"/>
      <c r="AC1067" s="846"/>
      <c r="AD1067" s="854"/>
      <c r="AE1067" s="846"/>
      <c r="AF1067" s="846"/>
      <c r="AG1067" s="846"/>
      <c r="AH1067" s="846"/>
      <c r="AI1067" s="846"/>
      <c r="AJ1067" s="855"/>
      <c r="AK1067" s="846"/>
      <c r="AL1067" s="846"/>
      <c r="AM1067" s="846"/>
      <c r="AN1067" s="846"/>
      <c r="AO1067" s="846"/>
      <c r="AP1067" s="846"/>
      <c r="AQ1067" s="846"/>
      <c r="AR1067" s="846"/>
      <c r="AS1067" s="846"/>
      <c r="AT1067" s="846"/>
      <c r="AU1067" s="846"/>
      <c r="AV1067" s="846"/>
      <c r="AW1067" s="846"/>
      <c r="AX1067" s="846"/>
      <c r="AY1067" s="846"/>
      <c r="AZ1067" s="846"/>
      <c r="BA1067" s="846"/>
      <c r="BB1067" s="846"/>
      <c r="BC1067" s="846"/>
      <c r="BD1067" s="846"/>
      <c r="BE1067" s="846"/>
      <c r="BF1067" s="846"/>
      <c r="BG1067" s="846"/>
    </row>
    <row r="1068" ht="15.75" customHeight="1">
      <c r="A1068" s="846"/>
      <c r="B1068" s="847"/>
      <c r="C1068" s="847"/>
      <c r="D1068" s="846"/>
      <c r="E1068" s="848"/>
      <c r="F1068" s="849"/>
      <c r="G1068" s="850"/>
      <c r="H1068" s="851"/>
      <c r="I1068" s="849"/>
      <c r="J1068" s="852"/>
      <c r="K1068" s="848"/>
      <c r="L1068" s="848"/>
      <c r="M1068" s="848"/>
      <c r="N1068" s="853"/>
      <c r="O1068" s="846"/>
      <c r="P1068" s="846"/>
      <c r="Q1068" s="846"/>
      <c r="R1068" s="846"/>
      <c r="S1068" s="846"/>
      <c r="T1068" s="846"/>
      <c r="U1068" s="846"/>
      <c r="V1068" s="846"/>
      <c r="W1068" s="846"/>
      <c r="X1068" s="846"/>
      <c r="Y1068" s="846"/>
      <c r="Z1068" s="846"/>
      <c r="AA1068" s="846"/>
      <c r="AB1068" s="846"/>
      <c r="AC1068" s="846"/>
      <c r="AD1068" s="854"/>
      <c r="AE1068" s="846"/>
      <c r="AF1068" s="846"/>
      <c r="AG1068" s="846"/>
      <c r="AH1068" s="846"/>
      <c r="AI1068" s="846"/>
      <c r="AJ1068" s="855"/>
      <c r="AK1068" s="846"/>
      <c r="AL1068" s="846"/>
      <c r="AM1068" s="846"/>
      <c r="AN1068" s="846"/>
      <c r="AO1068" s="846"/>
      <c r="AP1068" s="846"/>
      <c r="AQ1068" s="846"/>
      <c r="AR1068" s="846"/>
      <c r="AS1068" s="846"/>
      <c r="AT1068" s="846"/>
      <c r="AU1068" s="846"/>
      <c r="AV1068" s="846"/>
      <c r="AW1068" s="846"/>
      <c r="AX1068" s="846"/>
      <c r="AY1068" s="846"/>
      <c r="AZ1068" s="846"/>
      <c r="BA1068" s="846"/>
      <c r="BB1068" s="846"/>
      <c r="BC1068" s="846"/>
      <c r="BD1068" s="846"/>
      <c r="BE1068" s="846"/>
      <c r="BF1068" s="846"/>
      <c r="BG1068" s="846"/>
    </row>
    <row r="1069" ht="15.75" customHeight="1">
      <c r="A1069" s="846"/>
      <c r="B1069" s="847"/>
      <c r="C1069" s="847"/>
      <c r="D1069" s="846"/>
      <c r="E1069" s="848"/>
      <c r="F1069" s="849"/>
      <c r="G1069" s="850"/>
      <c r="H1069" s="851"/>
      <c r="I1069" s="849"/>
      <c r="J1069" s="852"/>
      <c r="K1069" s="848"/>
      <c r="L1069" s="848"/>
      <c r="M1069" s="848"/>
      <c r="N1069" s="853"/>
      <c r="O1069" s="846"/>
      <c r="P1069" s="846"/>
      <c r="Q1069" s="846"/>
      <c r="R1069" s="846"/>
      <c r="S1069" s="846"/>
      <c r="T1069" s="846"/>
      <c r="U1069" s="846"/>
      <c r="V1069" s="846"/>
      <c r="W1069" s="846"/>
      <c r="X1069" s="846"/>
      <c r="Y1069" s="846"/>
      <c r="Z1069" s="846"/>
      <c r="AA1069" s="846"/>
      <c r="AB1069" s="846"/>
      <c r="AC1069" s="846"/>
      <c r="AD1069" s="854"/>
      <c r="AE1069" s="846"/>
      <c r="AF1069" s="846"/>
      <c r="AG1069" s="846"/>
      <c r="AH1069" s="846"/>
      <c r="AI1069" s="846"/>
      <c r="AJ1069" s="855"/>
      <c r="AK1069" s="846"/>
      <c r="AL1069" s="846"/>
      <c r="AM1069" s="846"/>
      <c r="AN1069" s="846"/>
      <c r="AO1069" s="846"/>
      <c r="AP1069" s="846"/>
      <c r="AQ1069" s="846"/>
      <c r="AR1069" s="846"/>
      <c r="AS1069" s="846"/>
      <c r="AT1069" s="846"/>
      <c r="AU1069" s="846"/>
      <c r="AV1069" s="846"/>
      <c r="AW1069" s="846"/>
      <c r="AX1069" s="846"/>
      <c r="AY1069" s="846"/>
      <c r="AZ1069" s="846"/>
      <c r="BA1069" s="846"/>
      <c r="BB1069" s="846"/>
      <c r="BC1069" s="846"/>
      <c r="BD1069" s="846"/>
      <c r="BE1069" s="846"/>
      <c r="BF1069" s="846"/>
      <c r="BG1069" s="846"/>
    </row>
    <row r="1070" ht="15.75" customHeight="1">
      <c r="A1070" s="846"/>
      <c r="B1070" s="847"/>
      <c r="C1070" s="847"/>
      <c r="D1070" s="846"/>
      <c r="E1070" s="848"/>
      <c r="F1070" s="849"/>
      <c r="G1070" s="850"/>
      <c r="H1070" s="851"/>
      <c r="I1070" s="849"/>
      <c r="J1070" s="852"/>
      <c r="K1070" s="848"/>
      <c r="L1070" s="848"/>
      <c r="M1070" s="848"/>
      <c r="N1070" s="853"/>
      <c r="O1070" s="846"/>
      <c r="P1070" s="846"/>
      <c r="Q1070" s="846"/>
      <c r="R1070" s="846"/>
      <c r="S1070" s="846"/>
      <c r="T1070" s="846"/>
      <c r="U1070" s="846"/>
      <c r="V1070" s="846"/>
      <c r="W1070" s="846"/>
      <c r="X1070" s="846"/>
      <c r="Y1070" s="846"/>
      <c r="Z1070" s="846"/>
      <c r="AA1070" s="846"/>
      <c r="AB1070" s="846"/>
      <c r="AC1070" s="846"/>
      <c r="AD1070" s="854"/>
      <c r="AE1070" s="846"/>
      <c r="AF1070" s="846"/>
      <c r="AG1070" s="846"/>
      <c r="AH1070" s="846"/>
      <c r="AI1070" s="846"/>
      <c r="AJ1070" s="855"/>
      <c r="AK1070" s="846"/>
      <c r="AL1070" s="846"/>
      <c r="AM1070" s="846"/>
      <c r="AN1070" s="846"/>
      <c r="AO1070" s="846"/>
      <c r="AP1070" s="846"/>
      <c r="AQ1070" s="846"/>
      <c r="AR1070" s="846"/>
      <c r="AS1070" s="846"/>
      <c r="AT1070" s="846"/>
      <c r="AU1070" s="846"/>
      <c r="AV1070" s="846"/>
      <c r="AW1070" s="846"/>
      <c r="AX1070" s="846"/>
      <c r="AY1070" s="846"/>
      <c r="AZ1070" s="846"/>
      <c r="BA1070" s="846"/>
      <c r="BB1070" s="846"/>
      <c r="BC1070" s="846"/>
      <c r="BD1070" s="846"/>
      <c r="BE1070" s="846"/>
      <c r="BF1070" s="846"/>
      <c r="BG1070" s="846"/>
    </row>
    <row r="1071" ht="15.75" customHeight="1">
      <c r="A1071" s="846"/>
      <c r="B1071" s="847"/>
      <c r="C1071" s="847"/>
      <c r="D1071" s="846"/>
      <c r="E1071" s="848"/>
      <c r="F1071" s="849"/>
      <c r="G1071" s="850"/>
      <c r="H1071" s="851"/>
      <c r="I1071" s="849"/>
      <c r="J1071" s="852"/>
      <c r="K1071" s="848"/>
      <c r="L1071" s="848"/>
      <c r="M1071" s="848"/>
      <c r="N1071" s="853"/>
      <c r="O1071" s="846"/>
      <c r="P1071" s="846"/>
      <c r="Q1071" s="846"/>
      <c r="R1071" s="846"/>
      <c r="S1071" s="846"/>
      <c r="T1071" s="846"/>
      <c r="U1071" s="846"/>
      <c r="V1071" s="846"/>
      <c r="W1071" s="846"/>
      <c r="X1071" s="846"/>
      <c r="Y1071" s="846"/>
      <c r="Z1071" s="846"/>
      <c r="AA1071" s="846"/>
      <c r="AB1071" s="846"/>
      <c r="AC1071" s="846"/>
      <c r="AD1071" s="854"/>
      <c r="AE1071" s="846"/>
      <c r="AF1071" s="846"/>
      <c r="AG1071" s="846"/>
      <c r="AH1071" s="846"/>
      <c r="AI1071" s="846"/>
      <c r="AJ1071" s="855"/>
      <c r="AK1071" s="846"/>
      <c r="AL1071" s="846"/>
      <c r="AM1071" s="846"/>
      <c r="AN1071" s="846"/>
      <c r="AO1071" s="846"/>
      <c r="AP1071" s="846"/>
      <c r="AQ1071" s="846"/>
      <c r="AR1071" s="846"/>
      <c r="AS1071" s="846"/>
      <c r="AT1071" s="846"/>
      <c r="AU1071" s="846"/>
      <c r="AV1071" s="846"/>
      <c r="AW1071" s="846"/>
      <c r="AX1071" s="846"/>
      <c r="AY1071" s="846"/>
      <c r="AZ1071" s="846"/>
      <c r="BA1071" s="846"/>
      <c r="BB1071" s="846"/>
      <c r="BC1071" s="846"/>
      <c r="BD1071" s="846"/>
      <c r="BE1071" s="846"/>
      <c r="BF1071" s="846"/>
      <c r="BG1071" s="846"/>
    </row>
    <row r="1072" ht="15.75" customHeight="1">
      <c r="A1072" s="846"/>
      <c r="B1072" s="847"/>
      <c r="C1072" s="847"/>
      <c r="D1072" s="846"/>
      <c r="E1072" s="848"/>
      <c r="F1072" s="849"/>
      <c r="G1072" s="850"/>
      <c r="H1072" s="851"/>
      <c r="I1072" s="849"/>
      <c r="J1072" s="852"/>
      <c r="K1072" s="848"/>
      <c r="L1072" s="848"/>
      <c r="M1072" s="848"/>
      <c r="N1072" s="853"/>
      <c r="O1072" s="846"/>
      <c r="P1072" s="846"/>
      <c r="Q1072" s="846"/>
      <c r="R1072" s="846"/>
      <c r="S1072" s="846"/>
      <c r="T1072" s="846"/>
      <c r="U1072" s="846"/>
      <c r="V1072" s="846"/>
      <c r="W1072" s="846"/>
      <c r="X1072" s="846"/>
      <c r="Y1072" s="846"/>
      <c r="Z1072" s="846"/>
      <c r="AA1072" s="846"/>
      <c r="AB1072" s="846"/>
      <c r="AC1072" s="846"/>
      <c r="AD1072" s="854"/>
      <c r="AE1072" s="846"/>
      <c r="AF1072" s="846"/>
      <c r="AG1072" s="846"/>
      <c r="AH1072" s="846"/>
      <c r="AI1072" s="846"/>
      <c r="AJ1072" s="855"/>
      <c r="AK1072" s="846"/>
      <c r="AL1072" s="846"/>
      <c r="AM1072" s="846"/>
      <c r="AN1072" s="846"/>
      <c r="AO1072" s="846"/>
      <c r="AP1072" s="846"/>
      <c r="AQ1072" s="846"/>
      <c r="AR1072" s="846"/>
      <c r="AS1072" s="846"/>
      <c r="AT1072" s="846"/>
      <c r="AU1072" s="846"/>
      <c r="AV1072" s="846"/>
      <c r="AW1072" s="846"/>
      <c r="AX1072" s="846"/>
      <c r="AY1072" s="846"/>
      <c r="AZ1072" s="846"/>
      <c r="BA1072" s="846"/>
      <c r="BB1072" s="846"/>
      <c r="BC1072" s="846"/>
      <c r="BD1072" s="846"/>
      <c r="BE1072" s="846"/>
      <c r="BF1072" s="846"/>
      <c r="BG1072" s="846"/>
    </row>
    <row r="1073" ht="15.75" customHeight="1">
      <c r="A1073" s="846"/>
      <c r="B1073" s="847"/>
      <c r="C1073" s="847"/>
      <c r="D1073" s="846"/>
      <c r="E1073" s="848"/>
      <c r="F1073" s="849"/>
      <c r="G1073" s="850"/>
      <c r="H1073" s="851"/>
      <c r="I1073" s="849"/>
      <c r="J1073" s="852"/>
      <c r="K1073" s="848"/>
      <c r="L1073" s="848"/>
      <c r="M1073" s="848"/>
      <c r="N1073" s="853"/>
      <c r="O1073" s="846"/>
      <c r="P1073" s="846"/>
      <c r="Q1073" s="846"/>
      <c r="R1073" s="846"/>
      <c r="S1073" s="846"/>
      <c r="T1073" s="846"/>
      <c r="U1073" s="846"/>
      <c r="V1073" s="846"/>
      <c r="W1073" s="846"/>
      <c r="X1073" s="846"/>
      <c r="Y1073" s="846"/>
      <c r="Z1073" s="846"/>
      <c r="AA1073" s="846"/>
      <c r="AB1073" s="846"/>
      <c r="AC1073" s="846"/>
      <c r="AD1073" s="854"/>
      <c r="AE1073" s="846"/>
      <c r="AF1073" s="846"/>
      <c r="AG1073" s="846"/>
      <c r="AH1073" s="846"/>
      <c r="AI1073" s="846"/>
      <c r="AJ1073" s="855"/>
      <c r="AK1073" s="846"/>
      <c r="AL1073" s="846"/>
      <c r="AM1073" s="846"/>
      <c r="AN1073" s="846"/>
      <c r="AO1073" s="846"/>
      <c r="AP1073" s="846"/>
      <c r="AQ1073" s="846"/>
      <c r="AR1073" s="846"/>
      <c r="AS1073" s="846"/>
      <c r="AT1073" s="846"/>
      <c r="AU1073" s="846"/>
      <c r="AV1073" s="846"/>
      <c r="AW1073" s="846"/>
      <c r="AX1073" s="846"/>
      <c r="AY1073" s="846"/>
      <c r="AZ1073" s="846"/>
      <c r="BA1073" s="846"/>
      <c r="BB1073" s="846"/>
      <c r="BC1073" s="846"/>
      <c r="BD1073" s="846"/>
      <c r="BE1073" s="846"/>
      <c r="BF1073" s="846"/>
      <c r="BG1073" s="846"/>
    </row>
    <row r="1074" ht="15.75" customHeight="1">
      <c r="A1074" s="846"/>
      <c r="B1074" s="847"/>
      <c r="C1074" s="847"/>
      <c r="D1074" s="846"/>
      <c r="E1074" s="848"/>
      <c r="F1074" s="849"/>
      <c r="G1074" s="850"/>
      <c r="H1074" s="851"/>
      <c r="I1074" s="849"/>
      <c r="J1074" s="852"/>
      <c r="K1074" s="848"/>
      <c r="L1074" s="848"/>
      <c r="M1074" s="848"/>
      <c r="N1074" s="853"/>
      <c r="O1074" s="846"/>
      <c r="P1074" s="846"/>
      <c r="Q1074" s="846"/>
      <c r="R1074" s="846"/>
      <c r="S1074" s="846"/>
      <c r="T1074" s="846"/>
      <c r="U1074" s="846"/>
      <c r="V1074" s="846"/>
      <c r="W1074" s="846"/>
      <c r="X1074" s="846"/>
      <c r="Y1074" s="846"/>
      <c r="Z1074" s="846"/>
      <c r="AA1074" s="846"/>
      <c r="AB1074" s="846"/>
      <c r="AC1074" s="846"/>
      <c r="AD1074" s="854"/>
      <c r="AE1074" s="846"/>
      <c r="AF1074" s="846"/>
      <c r="AG1074" s="846"/>
      <c r="AH1074" s="846"/>
      <c r="AI1074" s="846"/>
      <c r="AJ1074" s="855"/>
      <c r="AK1074" s="846"/>
      <c r="AL1074" s="846"/>
      <c r="AM1074" s="846"/>
      <c r="AN1074" s="846"/>
      <c r="AO1074" s="846"/>
      <c r="AP1074" s="846"/>
      <c r="AQ1074" s="846"/>
      <c r="AR1074" s="846"/>
      <c r="AS1074" s="846"/>
      <c r="AT1074" s="846"/>
      <c r="AU1074" s="846"/>
      <c r="AV1074" s="846"/>
      <c r="AW1074" s="846"/>
      <c r="AX1074" s="846"/>
      <c r="AY1074" s="846"/>
      <c r="AZ1074" s="846"/>
      <c r="BA1074" s="846"/>
      <c r="BB1074" s="846"/>
      <c r="BC1074" s="846"/>
      <c r="BD1074" s="846"/>
      <c r="BE1074" s="846"/>
      <c r="BF1074" s="846"/>
      <c r="BG1074" s="846"/>
    </row>
    <row r="1075" ht="15.75" customHeight="1">
      <c r="A1075" s="846"/>
      <c r="B1075" s="847"/>
      <c r="C1075" s="847"/>
      <c r="D1075" s="846"/>
      <c r="E1075" s="848"/>
      <c r="F1075" s="849"/>
      <c r="G1075" s="850"/>
      <c r="H1075" s="851"/>
      <c r="I1075" s="849"/>
      <c r="J1075" s="852"/>
      <c r="K1075" s="848"/>
      <c r="L1075" s="848"/>
      <c r="M1075" s="848"/>
      <c r="N1075" s="853"/>
      <c r="O1075" s="846"/>
      <c r="P1075" s="846"/>
      <c r="Q1075" s="846"/>
      <c r="R1075" s="846"/>
      <c r="S1075" s="846"/>
      <c r="T1075" s="846"/>
      <c r="U1075" s="846"/>
      <c r="V1075" s="846"/>
      <c r="W1075" s="846"/>
      <c r="X1075" s="846"/>
      <c r="Y1075" s="846"/>
      <c r="Z1075" s="846"/>
      <c r="AA1075" s="846"/>
      <c r="AB1075" s="846"/>
      <c r="AC1075" s="846"/>
      <c r="AD1075" s="854"/>
      <c r="AE1075" s="846"/>
      <c r="AF1075" s="846"/>
      <c r="AG1075" s="846"/>
      <c r="AH1075" s="846"/>
      <c r="AI1075" s="846"/>
      <c r="AJ1075" s="855"/>
      <c r="AK1075" s="846"/>
      <c r="AL1075" s="846"/>
      <c r="AM1075" s="846"/>
      <c r="AN1075" s="846"/>
      <c r="AO1075" s="846"/>
      <c r="AP1075" s="846"/>
      <c r="AQ1075" s="846"/>
      <c r="AR1075" s="846"/>
      <c r="AS1075" s="846"/>
      <c r="AT1075" s="846"/>
      <c r="AU1075" s="846"/>
      <c r="AV1075" s="846"/>
      <c r="AW1075" s="846"/>
      <c r="AX1075" s="846"/>
      <c r="AY1075" s="846"/>
      <c r="AZ1075" s="846"/>
      <c r="BA1075" s="846"/>
      <c r="BB1075" s="846"/>
      <c r="BC1075" s="846"/>
      <c r="BD1075" s="846"/>
      <c r="BE1075" s="846"/>
      <c r="BF1075" s="846"/>
      <c r="BG1075" s="846"/>
    </row>
    <row r="1076" ht="15.75" customHeight="1">
      <c r="A1076" s="846"/>
      <c r="B1076" s="847"/>
      <c r="C1076" s="847"/>
      <c r="D1076" s="846"/>
      <c r="E1076" s="848"/>
      <c r="F1076" s="849"/>
      <c r="G1076" s="850"/>
      <c r="H1076" s="851"/>
      <c r="I1076" s="849"/>
      <c r="J1076" s="852"/>
      <c r="K1076" s="848"/>
      <c r="L1076" s="848"/>
      <c r="M1076" s="848"/>
      <c r="N1076" s="853"/>
      <c r="O1076" s="846"/>
      <c r="P1076" s="846"/>
      <c r="Q1076" s="846"/>
      <c r="R1076" s="846"/>
      <c r="S1076" s="846"/>
      <c r="T1076" s="846"/>
      <c r="U1076" s="846"/>
      <c r="V1076" s="846"/>
      <c r="W1076" s="846"/>
      <c r="X1076" s="846"/>
      <c r="Y1076" s="846"/>
      <c r="Z1076" s="846"/>
      <c r="AA1076" s="846"/>
      <c r="AB1076" s="846"/>
      <c r="AC1076" s="846"/>
      <c r="AD1076" s="854"/>
      <c r="AE1076" s="846"/>
      <c r="AF1076" s="846"/>
      <c r="AG1076" s="846"/>
      <c r="AH1076" s="846"/>
      <c r="AI1076" s="846"/>
      <c r="AJ1076" s="855"/>
      <c r="AK1076" s="846"/>
      <c r="AL1076" s="846"/>
      <c r="AM1076" s="846"/>
      <c r="AN1076" s="846"/>
      <c r="AO1076" s="846"/>
      <c r="AP1076" s="846"/>
      <c r="AQ1076" s="846"/>
      <c r="AR1076" s="846"/>
      <c r="AS1076" s="846"/>
      <c r="AT1076" s="846"/>
      <c r="AU1076" s="846"/>
      <c r="AV1076" s="846"/>
      <c r="AW1076" s="846"/>
      <c r="AX1076" s="846"/>
      <c r="AY1076" s="846"/>
      <c r="AZ1076" s="846"/>
      <c r="BA1076" s="846"/>
      <c r="BB1076" s="846"/>
      <c r="BC1076" s="846"/>
      <c r="BD1076" s="846"/>
      <c r="BE1076" s="846"/>
      <c r="BF1076" s="846"/>
      <c r="BG1076" s="846"/>
    </row>
    <row r="1077" ht="15.75" customHeight="1">
      <c r="A1077" s="846"/>
      <c r="B1077" s="847"/>
      <c r="C1077" s="847"/>
      <c r="D1077" s="846"/>
      <c r="E1077" s="848"/>
      <c r="F1077" s="849"/>
      <c r="G1077" s="850"/>
      <c r="H1077" s="851"/>
      <c r="I1077" s="849"/>
      <c r="J1077" s="852"/>
      <c r="K1077" s="848"/>
      <c r="L1077" s="848"/>
      <c r="M1077" s="848"/>
      <c r="N1077" s="853"/>
      <c r="O1077" s="846"/>
      <c r="P1077" s="846"/>
      <c r="Q1077" s="846"/>
      <c r="R1077" s="846"/>
      <c r="S1077" s="846"/>
      <c r="T1077" s="846"/>
      <c r="U1077" s="846"/>
      <c r="V1077" s="846"/>
      <c r="W1077" s="846"/>
      <c r="X1077" s="846"/>
      <c r="Y1077" s="846"/>
      <c r="Z1077" s="846"/>
      <c r="AA1077" s="846"/>
      <c r="AB1077" s="846"/>
      <c r="AC1077" s="846"/>
      <c r="AD1077" s="854"/>
      <c r="AE1077" s="846"/>
      <c r="AF1077" s="846"/>
      <c r="AG1077" s="846"/>
      <c r="AH1077" s="846"/>
      <c r="AI1077" s="846"/>
      <c r="AJ1077" s="855"/>
      <c r="AK1077" s="846"/>
      <c r="AL1077" s="846"/>
      <c r="AM1077" s="846"/>
      <c r="AN1077" s="846"/>
      <c r="AO1077" s="846"/>
      <c r="AP1077" s="846"/>
      <c r="AQ1077" s="846"/>
      <c r="AR1077" s="846"/>
      <c r="AS1077" s="846"/>
      <c r="AT1077" s="846"/>
      <c r="AU1077" s="846"/>
      <c r="AV1077" s="846"/>
      <c r="AW1077" s="846"/>
      <c r="AX1077" s="846"/>
      <c r="AY1077" s="846"/>
      <c r="AZ1077" s="846"/>
      <c r="BA1077" s="846"/>
      <c r="BB1077" s="846"/>
      <c r="BC1077" s="846"/>
      <c r="BD1077" s="846"/>
      <c r="BE1077" s="846"/>
      <c r="BF1077" s="846"/>
      <c r="BG1077" s="846"/>
    </row>
    <row r="1078" ht="15.75" customHeight="1">
      <c r="A1078" s="846"/>
      <c r="B1078" s="847"/>
      <c r="C1078" s="847"/>
      <c r="D1078" s="846"/>
      <c r="E1078" s="848"/>
      <c r="F1078" s="849"/>
      <c r="G1078" s="850"/>
      <c r="H1078" s="851"/>
      <c r="I1078" s="849"/>
      <c r="J1078" s="852"/>
      <c r="K1078" s="848"/>
      <c r="L1078" s="848"/>
      <c r="M1078" s="848"/>
      <c r="N1078" s="853"/>
      <c r="O1078" s="846"/>
      <c r="P1078" s="846"/>
      <c r="Q1078" s="846"/>
      <c r="R1078" s="846"/>
      <c r="S1078" s="846"/>
      <c r="T1078" s="846"/>
      <c r="U1078" s="846"/>
      <c r="V1078" s="846"/>
      <c r="W1078" s="846"/>
      <c r="X1078" s="846"/>
      <c r="Y1078" s="846"/>
      <c r="Z1078" s="846"/>
      <c r="AA1078" s="846"/>
      <c r="AB1078" s="846"/>
      <c r="AC1078" s="846"/>
      <c r="AD1078" s="854"/>
      <c r="AE1078" s="846"/>
      <c r="AF1078" s="846"/>
      <c r="AG1078" s="846"/>
      <c r="AH1078" s="846"/>
      <c r="AI1078" s="846"/>
      <c r="AJ1078" s="855"/>
      <c r="AK1078" s="846"/>
      <c r="AL1078" s="846"/>
      <c r="AM1078" s="846"/>
      <c r="AN1078" s="846"/>
      <c r="AO1078" s="846"/>
      <c r="AP1078" s="846"/>
      <c r="AQ1078" s="846"/>
      <c r="AR1078" s="846"/>
      <c r="AS1078" s="846"/>
      <c r="AT1078" s="846"/>
      <c r="AU1078" s="846"/>
      <c r="AV1078" s="846"/>
      <c r="AW1078" s="846"/>
      <c r="AX1078" s="846"/>
      <c r="AY1078" s="846"/>
      <c r="AZ1078" s="846"/>
      <c r="BA1078" s="846"/>
      <c r="BB1078" s="846"/>
      <c r="BC1078" s="846"/>
      <c r="BD1078" s="846"/>
      <c r="BE1078" s="846"/>
      <c r="BF1078" s="846"/>
      <c r="BG1078" s="846"/>
    </row>
    <row r="1079" ht="15.75" customHeight="1">
      <c r="A1079" s="846"/>
      <c r="B1079" s="847"/>
      <c r="C1079" s="847"/>
      <c r="D1079" s="846"/>
      <c r="E1079" s="848"/>
      <c r="F1079" s="849"/>
      <c r="G1079" s="850"/>
      <c r="H1079" s="851"/>
      <c r="I1079" s="849"/>
      <c r="J1079" s="852"/>
      <c r="K1079" s="848"/>
      <c r="L1079" s="848"/>
      <c r="M1079" s="848"/>
      <c r="N1079" s="853"/>
      <c r="O1079" s="846"/>
      <c r="P1079" s="846"/>
      <c r="Q1079" s="846"/>
      <c r="R1079" s="846"/>
      <c r="S1079" s="846"/>
      <c r="T1079" s="846"/>
      <c r="U1079" s="846"/>
      <c r="V1079" s="846"/>
      <c r="W1079" s="846"/>
      <c r="X1079" s="846"/>
      <c r="Y1079" s="846"/>
      <c r="Z1079" s="846"/>
      <c r="AA1079" s="846"/>
      <c r="AB1079" s="846"/>
      <c r="AC1079" s="846"/>
      <c r="AD1079" s="854"/>
      <c r="AE1079" s="846"/>
      <c r="AF1079" s="846"/>
      <c r="AG1079" s="846"/>
      <c r="AH1079" s="846"/>
      <c r="AI1079" s="846"/>
      <c r="AJ1079" s="855"/>
      <c r="AK1079" s="846"/>
      <c r="AL1079" s="846"/>
      <c r="AM1079" s="846"/>
      <c r="AN1079" s="846"/>
      <c r="AO1079" s="846"/>
      <c r="AP1079" s="846"/>
      <c r="AQ1079" s="846"/>
      <c r="AR1079" s="846"/>
      <c r="AS1079" s="846"/>
      <c r="AT1079" s="846"/>
      <c r="AU1079" s="846"/>
      <c r="AV1079" s="846"/>
      <c r="AW1079" s="846"/>
      <c r="AX1079" s="846"/>
      <c r="AY1079" s="846"/>
      <c r="AZ1079" s="846"/>
      <c r="BA1079" s="846"/>
      <c r="BB1079" s="846"/>
      <c r="BC1079" s="846"/>
      <c r="BD1079" s="846"/>
      <c r="BE1079" s="846"/>
      <c r="BF1079" s="846"/>
      <c r="BG1079" s="846"/>
    </row>
    <row r="1080" ht="15.75" customHeight="1">
      <c r="A1080" s="846"/>
      <c r="B1080" s="847"/>
      <c r="C1080" s="847"/>
      <c r="D1080" s="846"/>
      <c r="E1080" s="848"/>
      <c r="F1080" s="849"/>
      <c r="G1080" s="850"/>
      <c r="H1080" s="851"/>
      <c r="I1080" s="849"/>
      <c r="J1080" s="852"/>
      <c r="K1080" s="848"/>
      <c r="L1080" s="848"/>
      <c r="M1080" s="848"/>
      <c r="N1080" s="853"/>
      <c r="O1080" s="846"/>
      <c r="P1080" s="846"/>
      <c r="Q1080" s="846"/>
      <c r="R1080" s="846"/>
      <c r="S1080" s="846"/>
      <c r="T1080" s="846"/>
      <c r="U1080" s="846"/>
      <c r="V1080" s="846"/>
      <c r="W1080" s="846"/>
      <c r="X1080" s="846"/>
      <c r="Y1080" s="846"/>
      <c r="Z1080" s="846"/>
      <c r="AA1080" s="846"/>
      <c r="AB1080" s="846"/>
      <c r="AC1080" s="846"/>
      <c r="AD1080" s="854"/>
      <c r="AE1080" s="846"/>
      <c r="AF1080" s="846"/>
      <c r="AG1080" s="846"/>
      <c r="AH1080" s="846"/>
      <c r="AI1080" s="846"/>
      <c r="AJ1080" s="855"/>
      <c r="AK1080" s="846"/>
      <c r="AL1080" s="846"/>
      <c r="AM1080" s="846"/>
      <c r="AN1080" s="846"/>
      <c r="AO1080" s="846"/>
      <c r="AP1080" s="846"/>
      <c r="AQ1080" s="846"/>
      <c r="AR1080" s="846"/>
      <c r="AS1080" s="846"/>
      <c r="AT1080" s="846"/>
      <c r="AU1080" s="846"/>
      <c r="AV1080" s="846"/>
      <c r="AW1080" s="846"/>
      <c r="AX1080" s="846"/>
      <c r="AY1080" s="846"/>
      <c r="AZ1080" s="846"/>
      <c r="BA1080" s="846"/>
      <c r="BB1080" s="846"/>
      <c r="BC1080" s="846"/>
      <c r="BD1080" s="846"/>
      <c r="BE1080" s="846"/>
      <c r="BF1080" s="846"/>
      <c r="BG1080" s="846"/>
    </row>
    <row r="1081" ht="15.75" customHeight="1">
      <c r="A1081" s="846"/>
      <c r="B1081" s="847"/>
      <c r="C1081" s="847"/>
      <c r="D1081" s="846"/>
      <c r="E1081" s="848"/>
      <c r="F1081" s="849"/>
      <c r="G1081" s="850"/>
      <c r="H1081" s="851"/>
      <c r="I1081" s="849"/>
      <c r="J1081" s="852"/>
      <c r="K1081" s="848"/>
      <c r="L1081" s="848"/>
      <c r="M1081" s="848"/>
      <c r="N1081" s="853"/>
      <c r="O1081" s="846"/>
      <c r="P1081" s="846"/>
      <c r="Q1081" s="846"/>
      <c r="R1081" s="846"/>
      <c r="S1081" s="846"/>
      <c r="T1081" s="846"/>
      <c r="U1081" s="846"/>
      <c r="V1081" s="846"/>
      <c r="W1081" s="846"/>
      <c r="X1081" s="846"/>
      <c r="Y1081" s="846"/>
      <c r="Z1081" s="846"/>
      <c r="AA1081" s="846"/>
      <c r="AB1081" s="846"/>
      <c r="AC1081" s="846"/>
      <c r="AD1081" s="854"/>
      <c r="AE1081" s="846"/>
      <c r="AF1081" s="846"/>
      <c r="AG1081" s="846"/>
      <c r="AH1081" s="846"/>
      <c r="AI1081" s="846"/>
      <c r="AJ1081" s="855"/>
      <c r="AK1081" s="846"/>
      <c r="AL1081" s="846"/>
      <c r="AM1081" s="846"/>
      <c r="AN1081" s="846"/>
      <c r="AO1081" s="846"/>
      <c r="AP1081" s="846"/>
      <c r="AQ1081" s="846"/>
      <c r="AR1081" s="846"/>
      <c r="AS1081" s="846"/>
      <c r="AT1081" s="846"/>
      <c r="AU1081" s="846"/>
      <c r="AV1081" s="846"/>
      <c r="AW1081" s="846"/>
      <c r="AX1081" s="846"/>
      <c r="AY1081" s="846"/>
      <c r="AZ1081" s="846"/>
      <c r="BA1081" s="846"/>
      <c r="BB1081" s="846"/>
      <c r="BC1081" s="846"/>
      <c r="BD1081" s="846"/>
      <c r="BE1081" s="846"/>
      <c r="BF1081" s="846"/>
      <c r="BG1081" s="846"/>
    </row>
    <row r="1082" ht="15.75" customHeight="1">
      <c r="A1082" s="846"/>
      <c r="B1082" s="847"/>
      <c r="C1082" s="847"/>
      <c r="D1082" s="846"/>
      <c r="E1082" s="848"/>
      <c r="F1082" s="849"/>
      <c r="G1082" s="850"/>
      <c r="H1082" s="851"/>
      <c r="I1082" s="849"/>
      <c r="J1082" s="852"/>
      <c r="K1082" s="848"/>
      <c r="L1082" s="848"/>
      <c r="M1082" s="848"/>
      <c r="N1082" s="853"/>
      <c r="O1082" s="846"/>
      <c r="P1082" s="846"/>
      <c r="Q1082" s="846"/>
      <c r="R1082" s="846"/>
      <c r="S1082" s="846"/>
      <c r="T1082" s="846"/>
      <c r="U1082" s="846"/>
      <c r="V1082" s="846"/>
      <c r="W1082" s="846"/>
      <c r="X1082" s="846"/>
      <c r="Y1082" s="846"/>
      <c r="Z1082" s="846"/>
      <c r="AA1082" s="846"/>
      <c r="AB1082" s="846"/>
      <c r="AC1082" s="846"/>
      <c r="AD1082" s="854"/>
      <c r="AE1082" s="846"/>
      <c r="AF1082" s="846"/>
      <c r="AG1082" s="846"/>
      <c r="AH1082" s="846"/>
      <c r="AI1082" s="846"/>
      <c r="AJ1082" s="855"/>
      <c r="AK1082" s="846"/>
      <c r="AL1082" s="846"/>
      <c r="AM1082" s="846"/>
      <c r="AN1082" s="846"/>
      <c r="AO1082" s="846"/>
      <c r="AP1082" s="846"/>
      <c r="AQ1082" s="846"/>
      <c r="AR1082" s="846"/>
      <c r="AS1082" s="846"/>
      <c r="AT1082" s="846"/>
      <c r="AU1082" s="846"/>
      <c r="AV1082" s="846"/>
      <c r="AW1082" s="846"/>
      <c r="AX1082" s="846"/>
      <c r="AY1082" s="846"/>
      <c r="AZ1082" s="846"/>
      <c r="BA1082" s="846"/>
      <c r="BB1082" s="846"/>
      <c r="BC1082" s="846"/>
      <c r="BD1082" s="846"/>
      <c r="BE1082" s="846"/>
      <c r="BF1082" s="846"/>
      <c r="BG1082" s="846"/>
    </row>
    <row r="1083" ht="15.75" customHeight="1">
      <c r="A1083" s="846"/>
      <c r="B1083" s="847"/>
      <c r="C1083" s="847"/>
      <c r="D1083" s="846"/>
      <c r="E1083" s="848"/>
      <c r="F1083" s="849"/>
      <c r="G1083" s="850"/>
      <c r="H1083" s="851"/>
      <c r="I1083" s="849"/>
      <c r="J1083" s="852"/>
      <c r="K1083" s="848"/>
      <c r="L1083" s="848"/>
      <c r="M1083" s="848"/>
      <c r="N1083" s="853"/>
      <c r="O1083" s="846"/>
      <c r="P1083" s="846"/>
      <c r="Q1083" s="846"/>
      <c r="R1083" s="846"/>
      <c r="S1083" s="846"/>
      <c r="T1083" s="846"/>
      <c r="U1083" s="846"/>
      <c r="V1083" s="846"/>
      <c r="W1083" s="846"/>
      <c r="X1083" s="846"/>
      <c r="Y1083" s="846"/>
      <c r="Z1083" s="846"/>
      <c r="AA1083" s="846"/>
      <c r="AB1083" s="846"/>
      <c r="AC1083" s="846"/>
      <c r="AD1083" s="854"/>
      <c r="AE1083" s="846"/>
      <c r="AF1083" s="846"/>
      <c r="AG1083" s="846"/>
      <c r="AH1083" s="846"/>
      <c r="AI1083" s="846"/>
      <c r="AJ1083" s="855"/>
      <c r="AK1083" s="846"/>
      <c r="AL1083" s="846"/>
      <c r="AM1083" s="846"/>
      <c r="AN1083" s="846"/>
      <c r="AO1083" s="846"/>
      <c r="AP1083" s="846"/>
      <c r="AQ1083" s="846"/>
      <c r="AR1083" s="846"/>
      <c r="AS1083" s="846"/>
      <c r="AT1083" s="846"/>
      <c r="AU1083" s="846"/>
      <c r="AV1083" s="846"/>
      <c r="AW1083" s="846"/>
      <c r="AX1083" s="846"/>
      <c r="AY1083" s="846"/>
      <c r="AZ1083" s="846"/>
      <c r="BA1083" s="846"/>
      <c r="BB1083" s="846"/>
      <c r="BC1083" s="846"/>
      <c r="BD1083" s="846"/>
      <c r="BE1083" s="846"/>
      <c r="BF1083" s="846"/>
      <c r="BG1083" s="846"/>
    </row>
    <row r="1084" ht="15.75" customHeight="1">
      <c r="A1084" s="846"/>
      <c r="B1084" s="847"/>
      <c r="C1084" s="847"/>
      <c r="D1084" s="846"/>
      <c r="E1084" s="848"/>
      <c r="F1084" s="849"/>
      <c r="G1084" s="850"/>
      <c r="H1084" s="851"/>
      <c r="I1084" s="849"/>
      <c r="J1084" s="852"/>
      <c r="K1084" s="848"/>
      <c r="L1084" s="848"/>
      <c r="M1084" s="848"/>
      <c r="N1084" s="853"/>
      <c r="O1084" s="846"/>
      <c r="P1084" s="846"/>
      <c r="Q1084" s="846"/>
      <c r="R1084" s="846"/>
      <c r="S1084" s="846"/>
      <c r="T1084" s="846"/>
      <c r="U1084" s="846"/>
      <c r="V1084" s="846"/>
      <c r="W1084" s="846"/>
      <c r="X1084" s="846"/>
      <c r="Y1084" s="846"/>
      <c r="Z1084" s="846"/>
      <c r="AA1084" s="846"/>
      <c r="AB1084" s="846"/>
      <c r="AC1084" s="846"/>
      <c r="AD1084" s="854"/>
      <c r="AE1084" s="846"/>
      <c r="AF1084" s="846"/>
      <c r="AG1084" s="846"/>
      <c r="AH1084" s="846"/>
      <c r="AI1084" s="846"/>
      <c r="AJ1084" s="855"/>
      <c r="AK1084" s="846"/>
      <c r="AL1084" s="846"/>
      <c r="AM1084" s="846"/>
      <c r="AN1084" s="846"/>
      <c r="AO1084" s="846"/>
      <c r="AP1084" s="846"/>
      <c r="AQ1084" s="846"/>
      <c r="AR1084" s="846"/>
      <c r="AS1084" s="846"/>
      <c r="AT1084" s="846"/>
      <c r="AU1084" s="846"/>
      <c r="AV1084" s="846"/>
      <c r="AW1084" s="846"/>
      <c r="AX1084" s="846"/>
      <c r="AY1084" s="846"/>
      <c r="AZ1084" s="846"/>
      <c r="BA1084" s="846"/>
      <c r="BB1084" s="846"/>
      <c r="BC1084" s="846"/>
      <c r="BD1084" s="846"/>
      <c r="BE1084" s="846"/>
      <c r="BF1084" s="846"/>
      <c r="BG1084" s="846"/>
    </row>
    <row r="1085" ht="15.75" customHeight="1">
      <c r="A1085" s="846"/>
      <c r="B1085" s="847"/>
      <c r="C1085" s="847"/>
      <c r="D1085" s="846"/>
      <c r="E1085" s="848"/>
      <c r="F1085" s="849"/>
      <c r="G1085" s="850"/>
      <c r="H1085" s="851"/>
      <c r="I1085" s="849"/>
      <c r="J1085" s="852"/>
      <c r="K1085" s="848"/>
      <c r="L1085" s="848"/>
      <c r="M1085" s="848"/>
      <c r="N1085" s="853"/>
      <c r="O1085" s="846"/>
      <c r="P1085" s="846"/>
      <c r="Q1085" s="846"/>
      <c r="R1085" s="846"/>
      <c r="S1085" s="846"/>
      <c r="T1085" s="846"/>
      <c r="U1085" s="846"/>
      <c r="V1085" s="846"/>
      <c r="W1085" s="846"/>
      <c r="X1085" s="846"/>
      <c r="Y1085" s="846"/>
      <c r="Z1085" s="846"/>
      <c r="AA1085" s="846"/>
      <c r="AB1085" s="846"/>
      <c r="AC1085" s="846"/>
      <c r="AD1085" s="854"/>
      <c r="AE1085" s="846"/>
      <c r="AF1085" s="846"/>
      <c r="AG1085" s="846"/>
      <c r="AH1085" s="846"/>
      <c r="AI1085" s="846"/>
      <c r="AJ1085" s="855"/>
      <c r="AK1085" s="846"/>
      <c r="AL1085" s="846"/>
      <c r="AM1085" s="846"/>
      <c r="AN1085" s="846"/>
      <c r="AO1085" s="846"/>
      <c r="AP1085" s="846"/>
      <c r="AQ1085" s="846"/>
      <c r="AR1085" s="846"/>
      <c r="AS1085" s="846"/>
      <c r="AT1085" s="846"/>
      <c r="AU1085" s="846"/>
      <c r="AV1085" s="846"/>
      <c r="AW1085" s="846"/>
      <c r="AX1085" s="846"/>
      <c r="AY1085" s="846"/>
      <c r="AZ1085" s="846"/>
      <c r="BA1085" s="846"/>
      <c r="BB1085" s="846"/>
      <c r="BC1085" s="846"/>
      <c r="BD1085" s="846"/>
      <c r="BE1085" s="846"/>
      <c r="BF1085" s="846"/>
      <c r="BG1085" s="846"/>
    </row>
    <row r="1086" ht="15.75" customHeight="1">
      <c r="A1086" s="846"/>
      <c r="B1086" s="847"/>
      <c r="C1086" s="847"/>
      <c r="D1086" s="846"/>
      <c r="E1086" s="848"/>
      <c r="F1086" s="849"/>
      <c r="G1086" s="850"/>
      <c r="H1086" s="851"/>
      <c r="I1086" s="849"/>
      <c r="J1086" s="852"/>
      <c r="K1086" s="848"/>
      <c r="L1086" s="848"/>
      <c r="M1086" s="848"/>
      <c r="N1086" s="853"/>
      <c r="O1086" s="846"/>
      <c r="P1086" s="846"/>
      <c r="Q1086" s="846"/>
      <c r="R1086" s="846"/>
      <c r="S1086" s="846"/>
      <c r="T1086" s="846"/>
      <c r="U1086" s="846"/>
      <c r="V1086" s="846"/>
      <c r="W1086" s="846"/>
      <c r="X1086" s="846"/>
      <c r="Y1086" s="846"/>
      <c r="Z1086" s="846"/>
      <c r="AA1086" s="846"/>
      <c r="AB1086" s="846"/>
      <c r="AC1086" s="846"/>
      <c r="AD1086" s="854"/>
      <c r="AE1086" s="846"/>
      <c r="AF1086" s="846"/>
      <c r="AG1086" s="846"/>
      <c r="AH1086" s="846"/>
      <c r="AI1086" s="846"/>
      <c r="AJ1086" s="855"/>
      <c r="AK1086" s="846"/>
      <c r="AL1086" s="846"/>
      <c r="AM1086" s="846"/>
      <c r="AN1086" s="846"/>
      <c r="AO1086" s="846"/>
      <c r="AP1086" s="846"/>
      <c r="AQ1086" s="846"/>
      <c r="AR1086" s="846"/>
      <c r="AS1086" s="846"/>
      <c r="AT1086" s="846"/>
      <c r="AU1086" s="846"/>
      <c r="AV1086" s="846"/>
      <c r="AW1086" s="846"/>
      <c r="AX1086" s="846"/>
      <c r="AY1086" s="846"/>
      <c r="AZ1086" s="846"/>
      <c r="BA1086" s="846"/>
      <c r="BB1086" s="846"/>
      <c r="BC1086" s="846"/>
      <c r="BD1086" s="846"/>
      <c r="BE1086" s="846"/>
      <c r="BF1086" s="846"/>
      <c r="BG1086" s="846"/>
    </row>
    <row r="1087" ht="15.75" customHeight="1">
      <c r="A1087" s="846"/>
      <c r="B1087" s="847"/>
      <c r="C1087" s="847"/>
      <c r="D1087" s="846"/>
      <c r="E1087" s="848"/>
      <c r="F1087" s="849"/>
      <c r="G1087" s="850"/>
      <c r="H1087" s="851"/>
      <c r="I1087" s="849"/>
      <c r="J1087" s="852"/>
      <c r="K1087" s="848"/>
      <c r="L1087" s="848"/>
      <c r="M1087" s="848"/>
      <c r="N1087" s="853"/>
      <c r="O1087" s="846"/>
      <c r="P1087" s="846"/>
      <c r="Q1087" s="846"/>
      <c r="R1087" s="846"/>
      <c r="S1087" s="846"/>
      <c r="T1087" s="846"/>
      <c r="U1087" s="846"/>
      <c r="V1087" s="846"/>
      <c r="W1087" s="846"/>
      <c r="X1087" s="846"/>
      <c r="Y1087" s="846"/>
      <c r="Z1087" s="846"/>
      <c r="AA1087" s="846"/>
      <c r="AB1087" s="846"/>
      <c r="AC1087" s="846"/>
      <c r="AD1087" s="854"/>
      <c r="AE1087" s="846"/>
      <c r="AF1087" s="846"/>
      <c r="AG1087" s="846"/>
      <c r="AH1087" s="846"/>
      <c r="AI1087" s="846"/>
      <c r="AJ1087" s="855"/>
      <c r="AK1087" s="846"/>
      <c r="AL1087" s="846"/>
      <c r="AM1087" s="846"/>
      <c r="AN1087" s="846"/>
      <c r="AO1087" s="846"/>
      <c r="AP1087" s="846"/>
      <c r="AQ1087" s="846"/>
      <c r="AR1087" s="846"/>
      <c r="AS1087" s="846"/>
      <c r="AT1087" s="846"/>
      <c r="AU1087" s="846"/>
      <c r="AV1087" s="846"/>
      <c r="AW1087" s="846"/>
      <c r="AX1087" s="846"/>
      <c r="AY1087" s="846"/>
      <c r="AZ1087" s="846"/>
      <c r="BA1087" s="846"/>
      <c r="BB1087" s="846"/>
      <c r="BC1087" s="846"/>
      <c r="BD1087" s="846"/>
      <c r="BE1087" s="846"/>
      <c r="BF1087" s="846"/>
      <c r="BG1087" s="846"/>
    </row>
    <row r="1088" ht="15.75" customHeight="1">
      <c r="A1088" s="846"/>
      <c r="B1088" s="847"/>
      <c r="C1088" s="847"/>
      <c r="D1088" s="846"/>
      <c r="E1088" s="848"/>
      <c r="F1088" s="849"/>
      <c r="G1088" s="850"/>
      <c r="H1088" s="851"/>
      <c r="I1088" s="849"/>
      <c r="J1088" s="852"/>
      <c r="K1088" s="848"/>
      <c r="L1088" s="848"/>
      <c r="M1088" s="848"/>
      <c r="N1088" s="853"/>
      <c r="O1088" s="846"/>
      <c r="P1088" s="846"/>
      <c r="Q1088" s="846"/>
      <c r="R1088" s="846"/>
      <c r="S1088" s="846"/>
      <c r="T1088" s="846"/>
      <c r="U1088" s="846"/>
      <c r="V1088" s="846"/>
      <c r="W1088" s="846"/>
      <c r="X1088" s="846"/>
      <c r="Y1088" s="846"/>
      <c r="Z1088" s="846"/>
      <c r="AA1088" s="846"/>
      <c r="AB1088" s="846"/>
      <c r="AC1088" s="846"/>
      <c r="AD1088" s="854"/>
      <c r="AE1088" s="846"/>
      <c r="AF1088" s="846"/>
      <c r="AG1088" s="846"/>
      <c r="AH1088" s="846"/>
      <c r="AI1088" s="846"/>
      <c r="AJ1088" s="855"/>
      <c r="AK1088" s="846"/>
      <c r="AL1088" s="846"/>
      <c r="AM1088" s="846"/>
      <c r="AN1088" s="846"/>
      <c r="AO1088" s="846"/>
      <c r="AP1088" s="846"/>
      <c r="AQ1088" s="846"/>
      <c r="AR1088" s="846"/>
      <c r="AS1088" s="846"/>
      <c r="AT1088" s="846"/>
      <c r="AU1088" s="846"/>
      <c r="AV1088" s="846"/>
      <c r="AW1088" s="846"/>
      <c r="AX1088" s="846"/>
      <c r="AY1088" s="846"/>
      <c r="AZ1088" s="846"/>
      <c r="BA1088" s="846"/>
      <c r="BB1088" s="846"/>
      <c r="BC1088" s="846"/>
      <c r="BD1088" s="846"/>
      <c r="BE1088" s="846"/>
      <c r="BF1088" s="846"/>
      <c r="BG1088" s="846"/>
    </row>
    <row r="1089" ht="15.75" customHeight="1">
      <c r="A1089" s="846"/>
      <c r="B1089" s="847"/>
      <c r="C1089" s="847"/>
      <c r="D1089" s="846"/>
      <c r="E1089" s="848"/>
      <c r="F1089" s="849"/>
      <c r="G1089" s="850"/>
      <c r="H1089" s="851"/>
      <c r="I1089" s="849"/>
      <c r="J1089" s="852"/>
      <c r="K1089" s="848"/>
      <c r="L1089" s="848"/>
      <c r="M1089" s="848"/>
      <c r="N1089" s="853"/>
      <c r="O1089" s="846"/>
      <c r="P1089" s="846"/>
      <c r="Q1089" s="846"/>
      <c r="R1089" s="846"/>
      <c r="S1089" s="846"/>
      <c r="T1089" s="846"/>
      <c r="U1089" s="846"/>
      <c r="V1089" s="846"/>
      <c r="W1089" s="846"/>
      <c r="X1089" s="846"/>
      <c r="Y1089" s="846"/>
      <c r="Z1089" s="846"/>
      <c r="AA1089" s="846"/>
      <c r="AB1089" s="846"/>
      <c r="AC1089" s="846"/>
      <c r="AD1089" s="854"/>
      <c r="AE1089" s="846"/>
      <c r="AF1089" s="846"/>
      <c r="AG1089" s="846"/>
      <c r="AH1089" s="846"/>
      <c r="AI1089" s="846"/>
      <c r="AJ1089" s="855"/>
      <c r="AK1089" s="846"/>
      <c r="AL1089" s="846"/>
      <c r="AM1089" s="846"/>
      <c r="AN1089" s="846"/>
      <c r="AO1089" s="846"/>
      <c r="AP1089" s="846"/>
      <c r="AQ1089" s="846"/>
      <c r="AR1089" s="846"/>
      <c r="AS1089" s="846"/>
      <c r="AT1089" s="846"/>
      <c r="AU1089" s="846"/>
      <c r="AV1089" s="846"/>
      <c r="AW1089" s="846"/>
      <c r="AX1089" s="846"/>
      <c r="AY1089" s="846"/>
      <c r="AZ1089" s="846"/>
      <c r="BA1089" s="846"/>
      <c r="BB1089" s="846"/>
      <c r="BC1089" s="846"/>
      <c r="BD1089" s="846"/>
      <c r="BE1089" s="846"/>
      <c r="BF1089" s="846"/>
      <c r="BG1089" s="846"/>
    </row>
    <row r="1090" ht="15.75" customHeight="1">
      <c r="A1090" s="846"/>
      <c r="B1090" s="847"/>
      <c r="C1090" s="847"/>
      <c r="D1090" s="846"/>
      <c r="E1090" s="848"/>
      <c r="F1090" s="849"/>
      <c r="G1090" s="850"/>
      <c r="H1090" s="851"/>
      <c r="I1090" s="849"/>
      <c r="J1090" s="852"/>
      <c r="K1090" s="848"/>
      <c r="L1090" s="848"/>
      <c r="M1090" s="848"/>
      <c r="N1090" s="853"/>
      <c r="O1090" s="846"/>
      <c r="P1090" s="846"/>
      <c r="Q1090" s="846"/>
      <c r="R1090" s="846"/>
      <c r="S1090" s="846"/>
      <c r="T1090" s="846"/>
      <c r="U1090" s="846"/>
      <c r="V1090" s="846"/>
      <c r="W1090" s="846"/>
      <c r="X1090" s="846"/>
      <c r="Y1090" s="846"/>
      <c r="Z1090" s="846"/>
      <c r="AA1090" s="846"/>
      <c r="AB1090" s="846"/>
      <c r="AC1090" s="846"/>
      <c r="AD1090" s="854"/>
      <c r="AE1090" s="846"/>
      <c r="AF1090" s="846"/>
      <c r="AG1090" s="846"/>
      <c r="AH1090" s="846"/>
      <c r="AI1090" s="846"/>
      <c r="AJ1090" s="855"/>
      <c r="AK1090" s="846"/>
      <c r="AL1090" s="846"/>
      <c r="AM1090" s="846"/>
      <c r="AN1090" s="846"/>
      <c r="AO1090" s="846"/>
      <c r="AP1090" s="846"/>
      <c r="AQ1090" s="846"/>
      <c r="AR1090" s="846"/>
      <c r="AS1090" s="846"/>
      <c r="AT1090" s="846"/>
      <c r="AU1090" s="846"/>
      <c r="AV1090" s="846"/>
      <c r="AW1090" s="846"/>
      <c r="AX1090" s="846"/>
      <c r="AY1090" s="846"/>
      <c r="AZ1090" s="846"/>
      <c r="BA1090" s="846"/>
      <c r="BB1090" s="846"/>
      <c r="BC1090" s="846"/>
      <c r="BD1090" s="846"/>
      <c r="BE1090" s="846"/>
      <c r="BF1090" s="846"/>
      <c r="BG1090" s="846"/>
    </row>
    <row r="1091" ht="15.75" customHeight="1">
      <c r="A1091" s="846"/>
      <c r="B1091" s="847"/>
      <c r="C1091" s="847"/>
      <c r="D1091" s="846"/>
      <c r="E1091" s="848"/>
      <c r="F1091" s="849"/>
      <c r="G1091" s="850"/>
      <c r="H1091" s="851"/>
      <c r="I1091" s="849"/>
      <c r="J1091" s="852"/>
      <c r="K1091" s="848"/>
      <c r="L1091" s="848"/>
      <c r="M1091" s="848"/>
      <c r="N1091" s="853"/>
      <c r="O1091" s="846"/>
      <c r="P1091" s="846"/>
      <c r="Q1091" s="846"/>
      <c r="R1091" s="846"/>
      <c r="S1091" s="846"/>
      <c r="T1091" s="846"/>
      <c r="U1091" s="846"/>
      <c r="V1091" s="846"/>
      <c r="W1091" s="846"/>
      <c r="X1091" s="846"/>
      <c r="Y1091" s="846"/>
      <c r="Z1091" s="846"/>
      <c r="AA1091" s="846"/>
      <c r="AB1091" s="846"/>
      <c r="AC1091" s="846"/>
      <c r="AD1091" s="854"/>
      <c r="AE1091" s="846"/>
      <c r="AF1091" s="846"/>
      <c r="AG1091" s="846"/>
      <c r="AH1091" s="846"/>
      <c r="AI1091" s="846"/>
      <c r="AJ1091" s="855"/>
      <c r="AK1091" s="846"/>
      <c r="AL1091" s="846"/>
      <c r="AM1091" s="846"/>
      <c r="AN1091" s="846"/>
      <c r="AO1091" s="846"/>
      <c r="AP1091" s="846"/>
      <c r="AQ1091" s="846"/>
      <c r="AR1091" s="846"/>
      <c r="AS1091" s="846"/>
      <c r="AT1091" s="846"/>
      <c r="AU1091" s="846"/>
      <c r="AV1091" s="846"/>
      <c r="AW1091" s="846"/>
      <c r="AX1091" s="846"/>
      <c r="AY1091" s="846"/>
      <c r="AZ1091" s="846"/>
      <c r="BA1091" s="846"/>
      <c r="BB1091" s="846"/>
      <c r="BC1091" s="846"/>
      <c r="BD1091" s="846"/>
      <c r="BE1091" s="846"/>
      <c r="BF1091" s="846"/>
      <c r="BG1091" s="846"/>
    </row>
    <row r="1092" ht="15.75" customHeight="1">
      <c r="A1092" s="846"/>
      <c r="B1092" s="847"/>
      <c r="C1092" s="847"/>
      <c r="D1092" s="846"/>
      <c r="E1092" s="848"/>
      <c r="F1092" s="849"/>
      <c r="G1092" s="850"/>
      <c r="H1092" s="851"/>
      <c r="I1092" s="849"/>
      <c r="J1092" s="852"/>
      <c r="K1092" s="848"/>
      <c r="L1092" s="848"/>
      <c r="M1092" s="848"/>
      <c r="N1092" s="853"/>
      <c r="O1092" s="846"/>
      <c r="P1092" s="846"/>
      <c r="Q1092" s="846"/>
      <c r="R1092" s="846"/>
      <c r="S1092" s="846"/>
      <c r="T1092" s="846"/>
      <c r="U1092" s="846"/>
      <c r="V1092" s="846"/>
      <c r="W1092" s="846"/>
      <c r="X1092" s="846"/>
      <c r="Y1092" s="846"/>
      <c r="Z1092" s="846"/>
      <c r="AA1092" s="846"/>
      <c r="AB1092" s="846"/>
      <c r="AC1092" s="846"/>
      <c r="AD1092" s="854"/>
      <c r="AE1092" s="846"/>
      <c r="AF1092" s="846"/>
      <c r="AG1092" s="846"/>
      <c r="AH1092" s="846"/>
      <c r="AI1092" s="846"/>
      <c r="AJ1092" s="855"/>
      <c r="AK1092" s="846"/>
      <c r="AL1092" s="846"/>
      <c r="AM1092" s="846"/>
      <c r="AN1092" s="846"/>
      <c r="AO1092" s="846"/>
      <c r="AP1092" s="846"/>
      <c r="AQ1092" s="846"/>
      <c r="AR1092" s="846"/>
      <c r="AS1092" s="846"/>
      <c r="AT1092" s="846"/>
      <c r="AU1092" s="846"/>
      <c r="AV1092" s="846"/>
      <c r="AW1092" s="846"/>
      <c r="AX1092" s="846"/>
      <c r="AY1092" s="846"/>
      <c r="AZ1092" s="846"/>
      <c r="BA1092" s="846"/>
      <c r="BB1092" s="846"/>
      <c r="BC1092" s="846"/>
      <c r="BD1092" s="846"/>
      <c r="BE1092" s="846"/>
      <c r="BF1092" s="846"/>
      <c r="BG1092" s="846"/>
    </row>
    <row r="1093" ht="15.75" customHeight="1">
      <c r="A1093" s="846"/>
      <c r="B1093" s="847"/>
      <c r="C1093" s="847"/>
      <c r="D1093" s="846"/>
      <c r="E1093" s="848"/>
      <c r="F1093" s="849"/>
      <c r="G1093" s="850"/>
      <c r="H1093" s="851"/>
      <c r="I1093" s="849"/>
      <c r="J1093" s="852"/>
      <c r="K1093" s="848"/>
      <c r="L1093" s="848"/>
      <c r="M1093" s="848"/>
      <c r="N1093" s="853"/>
      <c r="O1093" s="846"/>
      <c r="P1093" s="846"/>
      <c r="Q1093" s="846"/>
      <c r="R1093" s="846"/>
      <c r="S1093" s="846"/>
      <c r="T1093" s="846"/>
      <c r="U1093" s="846"/>
      <c r="V1093" s="846"/>
      <c r="W1093" s="846"/>
      <c r="X1093" s="846"/>
      <c r="Y1093" s="846"/>
      <c r="Z1093" s="846"/>
      <c r="AA1093" s="846"/>
      <c r="AB1093" s="846"/>
      <c r="AC1093" s="846"/>
      <c r="AD1093" s="854"/>
      <c r="AE1093" s="846"/>
      <c r="AF1093" s="846"/>
      <c r="AG1093" s="846"/>
      <c r="AH1093" s="846"/>
      <c r="AI1093" s="846"/>
      <c r="AJ1093" s="855"/>
      <c r="AK1093" s="846"/>
      <c r="AL1093" s="846"/>
      <c r="AM1093" s="846"/>
      <c r="AN1093" s="846"/>
      <c r="AO1093" s="846"/>
      <c r="AP1093" s="846"/>
      <c r="AQ1093" s="846"/>
      <c r="AR1093" s="846"/>
      <c r="AS1093" s="846"/>
      <c r="AT1093" s="846"/>
      <c r="AU1093" s="846"/>
      <c r="AV1093" s="846"/>
      <c r="AW1093" s="846"/>
      <c r="AX1093" s="846"/>
      <c r="AY1093" s="846"/>
      <c r="AZ1093" s="846"/>
      <c r="BA1093" s="846"/>
      <c r="BB1093" s="846"/>
      <c r="BC1093" s="846"/>
      <c r="BD1093" s="846"/>
      <c r="BE1093" s="846"/>
      <c r="BF1093" s="846"/>
      <c r="BG1093" s="846"/>
    </row>
    <row r="1094" ht="15.75" customHeight="1">
      <c r="A1094" s="846"/>
      <c r="B1094" s="847"/>
      <c r="C1094" s="847"/>
      <c r="D1094" s="846"/>
      <c r="E1094" s="848"/>
      <c r="F1094" s="849"/>
      <c r="G1094" s="850"/>
      <c r="H1094" s="851"/>
      <c r="I1094" s="849"/>
      <c r="J1094" s="852"/>
      <c r="K1094" s="848"/>
      <c r="L1094" s="848"/>
      <c r="M1094" s="848"/>
      <c r="N1094" s="853"/>
      <c r="O1094" s="846"/>
      <c r="P1094" s="846"/>
      <c r="Q1094" s="846"/>
      <c r="R1094" s="846"/>
      <c r="S1094" s="846"/>
      <c r="T1094" s="846"/>
      <c r="U1094" s="846"/>
      <c r="V1094" s="846"/>
      <c r="W1094" s="846"/>
      <c r="X1094" s="846"/>
      <c r="Y1094" s="846"/>
      <c r="Z1094" s="846"/>
      <c r="AA1094" s="846"/>
      <c r="AB1094" s="846"/>
      <c r="AC1094" s="846"/>
      <c r="AD1094" s="854"/>
      <c r="AE1094" s="846"/>
      <c r="AF1094" s="846"/>
      <c r="AG1094" s="846"/>
      <c r="AH1094" s="846"/>
      <c r="AI1094" s="846"/>
      <c r="AJ1094" s="855"/>
      <c r="AK1094" s="846"/>
      <c r="AL1094" s="846"/>
      <c r="AM1094" s="846"/>
      <c r="AN1094" s="846"/>
      <c r="AO1094" s="846"/>
      <c r="AP1094" s="846"/>
      <c r="AQ1094" s="846"/>
      <c r="AR1094" s="846"/>
      <c r="AS1094" s="846"/>
      <c r="AT1094" s="846"/>
      <c r="AU1094" s="846"/>
      <c r="AV1094" s="846"/>
      <c r="AW1094" s="846"/>
      <c r="AX1094" s="846"/>
      <c r="AY1094" s="846"/>
      <c r="AZ1094" s="846"/>
      <c r="BA1094" s="846"/>
      <c r="BB1094" s="846"/>
      <c r="BC1094" s="846"/>
      <c r="BD1094" s="846"/>
      <c r="BE1094" s="846"/>
      <c r="BF1094" s="846"/>
      <c r="BG1094" s="846"/>
    </row>
    <row r="1095" ht="15.75" customHeight="1">
      <c r="A1095" s="846"/>
      <c r="B1095" s="847"/>
      <c r="C1095" s="847"/>
      <c r="D1095" s="846"/>
      <c r="E1095" s="848"/>
      <c r="F1095" s="849"/>
      <c r="G1095" s="850"/>
      <c r="H1095" s="851"/>
      <c r="I1095" s="849"/>
      <c r="J1095" s="852"/>
      <c r="K1095" s="848"/>
      <c r="L1095" s="848"/>
      <c r="M1095" s="848"/>
      <c r="N1095" s="853"/>
      <c r="O1095" s="846"/>
      <c r="P1095" s="846"/>
      <c r="Q1095" s="846"/>
      <c r="R1095" s="846"/>
      <c r="S1095" s="846"/>
      <c r="T1095" s="846"/>
      <c r="U1095" s="846"/>
      <c r="V1095" s="846"/>
      <c r="W1095" s="846"/>
      <c r="X1095" s="846"/>
      <c r="Y1095" s="846"/>
      <c r="Z1095" s="846"/>
      <c r="AA1095" s="846"/>
      <c r="AB1095" s="846"/>
      <c r="AC1095" s="846"/>
      <c r="AD1095" s="854"/>
      <c r="AE1095" s="846"/>
      <c r="AF1095" s="846"/>
      <c r="AG1095" s="846"/>
      <c r="AH1095" s="846"/>
      <c r="AI1095" s="846"/>
      <c r="AJ1095" s="855"/>
      <c r="AK1095" s="846"/>
      <c r="AL1095" s="846"/>
      <c r="AM1095" s="846"/>
      <c r="AN1095" s="846"/>
      <c r="AO1095" s="846"/>
      <c r="AP1095" s="846"/>
      <c r="AQ1095" s="846"/>
      <c r="AR1095" s="846"/>
      <c r="AS1095" s="846"/>
      <c r="AT1095" s="846"/>
      <c r="AU1095" s="846"/>
      <c r="AV1095" s="846"/>
      <c r="AW1095" s="846"/>
      <c r="AX1095" s="846"/>
      <c r="AY1095" s="846"/>
      <c r="AZ1095" s="846"/>
      <c r="BA1095" s="846"/>
      <c r="BB1095" s="846"/>
      <c r="BC1095" s="846"/>
      <c r="BD1095" s="846"/>
      <c r="BE1095" s="846"/>
      <c r="BF1095" s="846"/>
      <c r="BG1095" s="846"/>
    </row>
    <row r="1096" ht="15.75" customHeight="1">
      <c r="A1096" s="846"/>
      <c r="B1096" s="847"/>
      <c r="C1096" s="847"/>
      <c r="D1096" s="846"/>
      <c r="E1096" s="848"/>
      <c r="F1096" s="849"/>
      <c r="G1096" s="850"/>
      <c r="H1096" s="851"/>
      <c r="I1096" s="849"/>
      <c r="J1096" s="852"/>
      <c r="K1096" s="848"/>
      <c r="L1096" s="848"/>
      <c r="M1096" s="848"/>
      <c r="N1096" s="853"/>
      <c r="O1096" s="846"/>
      <c r="P1096" s="846"/>
      <c r="Q1096" s="846"/>
      <c r="R1096" s="846"/>
      <c r="S1096" s="846"/>
      <c r="T1096" s="846"/>
      <c r="U1096" s="846"/>
      <c r="V1096" s="846"/>
      <c r="W1096" s="846"/>
      <c r="X1096" s="846"/>
      <c r="Y1096" s="846"/>
      <c r="Z1096" s="846"/>
      <c r="AA1096" s="846"/>
      <c r="AB1096" s="846"/>
      <c r="AC1096" s="846"/>
      <c r="AD1096" s="854"/>
      <c r="AE1096" s="846"/>
      <c r="AF1096" s="846"/>
      <c r="AG1096" s="846"/>
      <c r="AH1096" s="846"/>
      <c r="AI1096" s="846"/>
      <c r="AJ1096" s="855"/>
      <c r="AK1096" s="846"/>
      <c r="AL1096" s="846"/>
      <c r="AM1096" s="846"/>
      <c r="AN1096" s="846"/>
      <c r="AO1096" s="846"/>
      <c r="AP1096" s="846"/>
      <c r="AQ1096" s="846"/>
      <c r="AR1096" s="846"/>
      <c r="AS1096" s="846"/>
      <c r="AT1096" s="846"/>
      <c r="AU1096" s="846"/>
      <c r="AV1096" s="846"/>
      <c r="AW1096" s="846"/>
      <c r="AX1096" s="846"/>
      <c r="AY1096" s="846"/>
      <c r="AZ1096" s="846"/>
      <c r="BA1096" s="846"/>
      <c r="BB1096" s="846"/>
      <c r="BC1096" s="846"/>
      <c r="BD1096" s="846"/>
      <c r="BE1096" s="846"/>
      <c r="BF1096" s="846"/>
      <c r="BG1096" s="846"/>
    </row>
    <row r="1097" ht="15.75" customHeight="1">
      <c r="A1097" s="846"/>
      <c r="B1097" s="847"/>
      <c r="C1097" s="847"/>
      <c r="D1097" s="846"/>
      <c r="E1097" s="848"/>
      <c r="F1097" s="849"/>
      <c r="G1097" s="850"/>
      <c r="H1097" s="851"/>
      <c r="I1097" s="849"/>
      <c r="J1097" s="852"/>
      <c r="K1097" s="848"/>
      <c r="L1097" s="848"/>
      <c r="M1097" s="848"/>
      <c r="N1097" s="853"/>
      <c r="O1097" s="846"/>
      <c r="P1097" s="846"/>
      <c r="Q1097" s="846"/>
      <c r="R1097" s="846"/>
      <c r="S1097" s="846"/>
      <c r="T1097" s="846"/>
      <c r="U1097" s="846"/>
      <c r="V1097" s="846"/>
      <c r="W1097" s="846"/>
      <c r="X1097" s="846"/>
      <c r="Y1097" s="846"/>
      <c r="Z1097" s="846"/>
      <c r="AA1097" s="846"/>
      <c r="AB1097" s="846"/>
      <c r="AC1097" s="846"/>
      <c r="AD1097" s="854"/>
      <c r="AE1097" s="846"/>
      <c r="AF1097" s="846"/>
      <c r="AG1097" s="846"/>
      <c r="AH1097" s="846"/>
      <c r="AI1097" s="846"/>
      <c r="AJ1097" s="855"/>
      <c r="AK1097" s="846"/>
      <c r="AL1097" s="846"/>
      <c r="AM1097" s="846"/>
      <c r="AN1097" s="846"/>
      <c r="AO1097" s="846"/>
      <c r="AP1097" s="846"/>
      <c r="AQ1097" s="846"/>
      <c r="AR1097" s="846"/>
      <c r="AS1097" s="846"/>
      <c r="AT1097" s="846"/>
      <c r="AU1097" s="846"/>
      <c r="AV1097" s="846"/>
      <c r="AW1097" s="846"/>
      <c r="AX1097" s="846"/>
      <c r="AY1097" s="846"/>
      <c r="AZ1097" s="846"/>
      <c r="BA1097" s="846"/>
      <c r="BB1097" s="846"/>
      <c r="BC1097" s="846"/>
      <c r="BD1097" s="846"/>
      <c r="BE1097" s="846"/>
      <c r="BF1097" s="846"/>
      <c r="BG1097" s="846"/>
    </row>
    <row r="1098" ht="15.75" customHeight="1">
      <c r="A1098" s="846"/>
      <c r="B1098" s="847"/>
      <c r="C1098" s="847"/>
      <c r="D1098" s="846"/>
      <c r="E1098" s="848"/>
      <c r="F1098" s="849"/>
      <c r="G1098" s="850"/>
      <c r="H1098" s="851"/>
      <c r="I1098" s="849"/>
      <c r="J1098" s="852"/>
      <c r="K1098" s="848"/>
      <c r="L1098" s="848"/>
      <c r="M1098" s="848"/>
      <c r="N1098" s="853"/>
      <c r="O1098" s="846"/>
      <c r="P1098" s="846"/>
      <c r="Q1098" s="846"/>
      <c r="R1098" s="846"/>
      <c r="S1098" s="846"/>
      <c r="T1098" s="846"/>
      <c r="U1098" s="846"/>
      <c r="V1098" s="846"/>
      <c r="W1098" s="846"/>
      <c r="X1098" s="846"/>
      <c r="Y1098" s="846"/>
      <c r="Z1098" s="846"/>
      <c r="AA1098" s="846"/>
      <c r="AB1098" s="846"/>
      <c r="AC1098" s="846"/>
      <c r="AD1098" s="854"/>
      <c r="AE1098" s="846"/>
      <c r="AF1098" s="846"/>
      <c r="AG1098" s="846"/>
      <c r="AH1098" s="846"/>
      <c r="AI1098" s="846"/>
      <c r="AJ1098" s="855"/>
      <c r="AK1098" s="846"/>
      <c r="AL1098" s="846"/>
      <c r="AM1098" s="846"/>
      <c r="AN1098" s="846"/>
      <c r="AO1098" s="846"/>
      <c r="AP1098" s="846"/>
      <c r="AQ1098" s="846"/>
      <c r="AR1098" s="846"/>
      <c r="AS1098" s="846"/>
      <c r="AT1098" s="846"/>
      <c r="AU1098" s="846"/>
      <c r="AV1098" s="846"/>
      <c r="AW1098" s="846"/>
      <c r="AX1098" s="846"/>
      <c r="AY1098" s="846"/>
      <c r="AZ1098" s="846"/>
      <c r="BA1098" s="846"/>
      <c r="BB1098" s="846"/>
      <c r="BC1098" s="846"/>
      <c r="BD1098" s="846"/>
      <c r="BE1098" s="846"/>
      <c r="BF1098" s="846"/>
      <c r="BG1098" s="846"/>
    </row>
    <row r="1099" ht="15.75" customHeight="1">
      <c r="A1099" s="846"/>
      <c r="B1099" s="847"/>
      <c r="C1099" s="847"/>
      <c r="D1099" s="846"/>
      <c r="E1099" s="848"/>
      <c r="F1099" s="849"/>
      <c r="G1099" s="850"/>
      <c r="H1099" s="851"/>
      <c r="I1099" s="849"/>
      <c r="J1099" s="852"/>
      <c r="K1099" s="848"/>
      <c r="L1099" s="848"/>
      <c r="M1099" s="848"/>
      <c r="N1099" s="853"/>
      <c r="O1099" s="846"/>
      <c r="P1099" s="846"/>
      <c r="Q1099" s="846"/>
      <c r="R1099" s="846"/>
      <c r="S1099" s="846"/>
      <c r="T1099" s="846"/>
      <c r="U1099" s="846"/>
      <c r="V1099" s="846"/>
      <c r="W1099" s="846"/>
      <c r="X1099" s="846"/>
      <c r="Y1099" s="846"/>
      <c r="Z1099" s="846"/>
      <c r="AA1099" s="846"/>
      <c r="AB1099" s="846"/>
      <c r="AC1099" s="846"/>
      <c r="AD1099" s="854"/>
      <c r="AE1099" s="846"/>
      <c r="AF1099" s="846"/>
      <c r="AG1099" s="846"/>
      <c r="AH1099" s="846"/>
      <c r="AI1099" s="846"/>
      <c r="AJ1099" s="855"/>
      <c r="AK1099" s="846"/>
      <c r="AL1099" s="846"/>
      <c r="AM1099" s="846"/>
      <c r="AN1099" s="846"/>
      <c r="AO1099" s="846"/>
      <c r="AP1099" s="846"/>
      <c r="AQ1099" s="846"/>
      <c r="AR1099" s="846"/>
      <c r="AS1099" s="846"/>
      <c r="AT1099" s="846"/>
      <c r="AU1099" s="846"/>
      <c r="AV1099" s="846"/>
      <c r="AW1099" s="846"/>
      <c r="AX1099" s="846"/>
      <c r="AY1099" s="846"/>
      <c r="AZ1099" s="846"/>
      <c r="BA1099" s="846"/>
      <c r="BB1099" s="846"/>
      <c r="BC1099" s="846"/>
      <c r="BD1099" s="846"/>
      <c r="BE1099" s="846"/>
      <c r="BF1099" s="846"/>
      <c r="BG1099" s="846"/>
    </row>
    <row r="1100" ht="15.75" customHeight="1">
      <c r="A1100" s="846"/>
      <c r="B1100" s="847"/>
      <c r="C1100" s="847"/>
      <c r="D1100" s="846"/>
      <c r="E1100" s="848"/>
      <c r="F1100" s="849"/>
      <c r="G1100" s="850"/>
      <c r="H1100" s="851"/>
      <c r="I1100" s="849"/>
      <c r="J1100" s="852"/>
      <c r="K1100" s="848"/>
      <c r="L1100" s="848"/>
      <c r="M1100" s="848"/>
      <c r="N1100" s="853"/>
      <c r="O1100" s="846"/>
      <c r="P1100" s="846"/>
      <c r="Q1100" s="846"/>
      <c r="R1100" s="846"/>
      <c r="S1100" s="846"/>
      <c r="T1100" s="846"/>
      <c r="U1100" s="846"/>
      <c r="V1100" s="846"/>
      <c r="W1100" s="846"/>
      <c r="X1100" s="846"/>
      <c r="Y1100" s="846"/>
      <c r="Z1100" s="846"/>
      <c r="AA1100" s="846"/>
      <c r="AB1100" s="846"/>
      <c r="AC1100" s="846"/>
      <c r="AD1100" s="854"/>
      <c r="AE1100" s="846"/>
      <c r="AF1100" s="846"/>
      <c r="AG1100" s="846"/>
      <c r="AH1100" s="846"/>
      <c r="AI1100" s="846"/>
      <c r="AJ1100" s="855"/>
      <c r="AK1100" s="846"/>
      <c r="AL1100" s="846"/>
      <c r="AM1100" s="846"/>
      <c r="AN1100" s="846"/>
      <c r="AO1100" s="846"/>
      <c r="AP1100" s="846"/>
      <c r="AQ1100" s="846"/>
      <c r="AR1100" s="846"/>
      <c r="AS1100" s="846"/>
      <c r="AT1100" s="846"/>
      <c r="AU1100" s="846"/>
      <c r="AV1100" s="846"/>
      <c r="AW1100" s="846"/>
      <c r="AX1100" s="846"/>
      <c r="AY1100" s="846"/>
      <c r="AZ1100" s="846"/>
      <c r="BA1100" s="846"/>
      <c r="BB1100" s="846"/>
      <c r="BC1100" s="846"/>
      <c r="BD1100" s="846"/>
      <c r="BE1100" s="846"/>
      <c r="BF1100" s="846"/>
      <c r="BG1100" s="846"/>
    </row>
    <row r="1101" ht="15.75" customHeight="1">
      <c r="A1101" s="846"/>
      <c r="B1101" s="847"/>
      <c r="C1101" s="847"/>
      <c r="D1101" s="846"/>
      <c r="E1101" s="848"/>
      <c r="F1101" s="849"/>
      <c r="G1101" s="850"/>
      <c r="H1101" s="851"/>
      <c r="I1101" s="849"/>
      <c r="J1101" s="852"/>
      <c r="K1101" s="848"/>
      <c r="L1101" s="848"/>
      <c r="M1101" s="848"/>
      <c r="N1101" s="853"/>
      <c r="O1101" s="846"/>
      <c r="P1101" s="846"/>
      <c r="Q1101" s="846"/>
      <c r="R1101" s="846"/>
      <c r="S1101" s="846"/>
      <c r="T1101" s="846"/>
      <c r="U1101" s="846"/>
      <c r="V1101" s="846"/>
      <c r="W1101" s="846"/>
      <c r="X1101" s="846"/>
      <c r="Y1101" s="846"/>
      <c r="Z1101" s="846"/>
      <c r="AA1101" s="846"/>
      <c r="AB1101" s="846"/>
      <c r="AC1101" s="846"/>
      <c r="AD1101" s="854"/>
      <c r="AE1101" s="846"/>
      <c r="AF1101" s="846"/>
      <c r="AG1101" s="846"/>
      <c r="AH1101" s="846"/>
      <c r="AI1101" s="846"/>
      <c r="AJ1101" s="855"/>
      <c r="AK1101" s="846"/>
      <c r="AL1101" s="846"/>
      <c r="AM1101" s="846"/>
      <c r="AN1101" s="846"/>
      <c r="AO1101" s="846"/>
      <c r="AP1101" s="846"/>
      <c r="AQ1101" s="846"/>
      <c r="AR1101" s="846"/>
      <c r="AS1101" s="846"/>
      <c r="AT1101" s="846"/>
      <c r="AU1101" s="846"/>
      <c r="AV1101" s="846"/>
      <c r="AW1101" s="846"/>
      <c r="AX1101" s="846"/>
      <c r="AY1101" s="846"/>
      <c r="AZ1101" s="846"/>
      <c r="BA1101" s="846"/>
      <c r="BB1101" s="846"/>
      <c r="BC1101" s="846"/>
      <c r="BD1101" s="846"/>
      <c r="BE1101" s="846"/>
      <c r="BF1101" s="846"/>
      <c r="BG1101" s="846"/>
    </row>
    <row r="1102" ht="15.75" customHeight="1">
      <c r="A1102" s="846"/>
      <c r="B1102" s="847"/>
      <c r="C1102" s="847"/>
      <c r="D1102" s="846"/>
      <c r="E1102" s="848"/>
      <c r="F1102" s="849"/>
      <c r="G1102" s="850"/>
      <c r="H1102" s="851"/>
      <c r="I1102" s="849"/>
      <c r="J1102" s="852"/>
      <c r="K1102" s="848"/>
      <c r="L1102" s="848"/>
      <c r="M1102" s="848"/>
      <c r="N1102" s="853"/>
      <c r="O1102" s="846"/>
      <c r="P1102" s="846"/>
      <c r="Q1102" s="846"/>
      <c r="R1102" s="846"/>
      <c r="S1102" s="846"/>
      <c r="T1102" s="846"/>
      <c r="U1102" s="846"/>
      <c r="V1102" s="846"/>
      <c r="W1102" s="846"/>
      <c r="X1102" s="846"/>
      <c r="Y1102" s="846"/>
      <c r="Z1102" s="846"/>
      <c r="AA1102" s="846"/>
      <c r="AB1102" s="846"/>
      <c r="AC1102" s="846"/>
      <c r="AD1102" s="854"/>
      <c r="AE1102" s="846"/>
      <c r="AF1102" s="846"/>
      <c r="AG1102" s="846"/>
      <c r="AH1102" s="846"/>
      <c r="AI1102" s="846"/>
      <c r="AJ1102" s="855"/>
      <c r="AK1102" s="846"/>
      <c r="AL1102" s="846"/>
      <c r="AM1102" s="846"/>
      <c r="AN1102" s="846"/>
      <c r="AO1102" s="846"/>
      <c r="AP1102" s="846"/>
      <c r="AQ1102" s="846"/>
      <c r="AR1102" s="846"/>
      <c r="AS1102" s="846"/>
      <c r="AT1102" s="846"/>
      <c r="AU1102" s="846"/>
      <c r="AV1102" s="846"/>
      <c r="AW1102" s="846"/>
      <c r="AX1102" s="846"/>
      <c r="AY1102" s="846"/>
      <c r="AZ1102" s="846"/>
      <c r="BA1102" s="846"/>
      <c r="BB1102" s="846"/>
      <c r="BC1102" s="846"/>
      <c r="BD1102" s="846"/>
      <c r="BE1102" s="846"/>
      <c r="BF1102" s="846"/>
      <c r="BG1102" s="846"/>
    </row>
    <row r="1103" ht="15.75" customHeight="1">
      <c r="A1103" s="846"/>
      <c r="B1103" s="847"/>
      <c r="C1103" s="847"/>
      <c r="D1103" s="846"/>
      <c r="E1103" s="848"/>
      <c r="F1103" s="849"/>
      <c r="G1103" s="850"/>
      <c r="H1103" s="851"/>
      <c r="I1103" s="849"/>
      <c r="J1103" s="852"/>
      <c r="K1103" s="848"/>
      <c r="L1103" s="848"/>
      <c r="M1103" s="848"/>
      <c r="N1103" s="853"/>
      <c r="O1103" s="846"/>
      <c r="P1103" s="846"/>
      <c r="Q1103" s="846"/>
      <c r="R1103" s="846"/>
      <c r="S1103" s="846"/>
      <c r="T1103" s="846"/>
      <c r="U1103" s="846"/>
      <c r="V1103" s="846"/>
      <c r="W1103" s="846"/>
      <c r="X1103" s="846"/>
      <c r="Y1103" s="846"/>
      <c r="Z1103" s="846"/>
      <c r="AA1103" s="846"/>
      <c r="AB1103" s="846"/>
      <c r="AC1103" s="846"/>
      <c r="AD1103" s="854"/>
      <c r="AE1103" s="846"/>
      <c r="AF1103" s="846"/>
      <c r="AG1103" s="846"/>
      <c r="AH1103" s="846"/>
      <c r="AI1103" s="846"/>
      <c r="AJ1103" s="855"/>
      <c r="AK1103" s="846"/>
      <c r="AL1103" s="846"/>
      <c r="AM1103" s="846"/>
      <c r="AN1103" s="846"/>
      <c r="AO1103" s="846"/>
      <c r="AP1103" s="846"/>
      <c r="AQ1103" s="846"/>
      <c r="AR1103" s="846"/>
      <c r="AS1103" s="846"/>
      <c r="AT1103" s="846"/>
      <c r="AU1103" s="846"/>
      <c r="AV1103" s="846"/>
      <c r="AW1103" s="846"/>
      <c r="AX1103" s="846"/>
      <c r="AY1103" s="846"/>
      <c r="AZ1103" s="846"/>
      <c r="BA1103" s="846"/>
      <c r="BB1103" s="846"/>
      <c r="BC1103" s="846"/>
      <c r="BD1103" s="846"/>
      <c r="BE1103" s="846"/>
      <c r="BF1103" s="846"/>
      <c r="BG1103" s="846"/>
    </row>
    <row r="1104" ht="15.75" customHeight="1">
      <c r="A1104" s="846"/>
      <c r="B1104" s="847"/>
      <c r="C1104" s="847"/>
      <c r="D1104" s="846"/>
      <c r="E1104" s="848"/>
      <c r="F1104" s="849"/>
      <c r="G1104" s="850"/>
      <c r="H1104" s="851"/>
      <c r="I1104" s="849"/>
      <c r="J1104" s="852"/>
      <c r="K1104" s="848"/>
      <c r="L1104" s="848"/>
      <c r="M1104" s="848"/>
      <c r="N1104" s="853"/>
      <c r="O1104" s="846"/>
      <c r="P1104" s="846"/>
      <c r="Q1104" s="846"/>
      <c r="R1104" s="846"/>
      <c r="S1104" s="846"/>
      <c r="T1104" s="846"/>
      <c r="U1104" s="846"/>
      <c r="V1104" s="846"/>
      <c r="W1104" s="846"/>
      <c r="X1104" s="846"/>
      <c r="Y1104" s="846"/>
      <c r="Z1104" s="846"/>
      <c r="AA1104" s="846"/>
      <c r="AB1104" s="846"/>
      <c r="AC1104" s="846"/>
      <c r="AD1104" s="854"/>
      <c r="AE1104" s="846"/>
      <c r="AF1104" s="846"/>
      <c r="AG1104" s="846"/>
      <c r="AH1104" s="846"/>
      <c r="AI1104" s="846"/>
      <c r="AJ1104" s="855"/>
      <c r="AK1104" s="846"/>
      <c r="AL1104" s="846"/>
      <c r="AM1104" s="846"/>
      <c r="AN1104" s="846"/>
      <c r="AO1104" s="846"/>
      <c r="AP1104" s="846"/>
      <c r="AQ1104" s="846"/>
      <c r="AR1104" s="846"/>
      <c r="AS1104" s="846"/>
      <c r="AT1104" s="846"/>
      <c r="AU1104" s="846"/>
      <c r="AV1104" s="846"/>
      <c r="AW1104" s="846"/>
      <c r="AX1104" s="846"/>
      <c r="AY1104" s="846"/>
      <c r="AZ1104" s="846"/>
      <c r="BA1104" s="846"/>
      <c r="BB1104" s="846"/>
      <c r="BC1104" s="846"/>
      <c r="BD1104" s="846"/>
      <c r="BE1104" s="846"/>
      <c r="BF1104" s="846"/>
      <c r="BG1104" s="846"/>
    </row>
    <row r="1105" ht="15.75" customHeight="1">
      <c r="A1105" s="846"/>
      <c r="B1105" s="847"/>
      <c r="C1105" s="847"/>
      <c r="D1105" s="846"/>
      <c r="E1105" s="848"/>
      <c r="F1105" s="849"/>
      <c r="G1105" s="850"/>
      <c r="H1105" s="851"/>
      <c r="I1105" s="849"/>
      <c r="J1105" s="852"/>
      <c r="K1105" s="848"/>
      <c r="L1105" s="848"/>
      <c r="M1105" s="848"/>
      <c r="N1105" s="853"/>
      <c r="O1105" s="846"/>
      <c r="P1105" s="846"/>
      <c r="Q1105" s="846"/>
      <c r="R1105" s="846"/>
      <c r="S1105" s="846"/>
      <c r="T1105" s="846"/>
      <c r="U1105" s="846"/>
      <c r="V1105" s="846"/>
      <c r="W1105" s="846"/>
      <c r="X1105" s="846"/>
      <c r="Y1105" s="846"/>
      <c r="Z1105" s="846"/>
      <c r="AA1105" s="846"/>
      <c r="AB1105" s="846"/>
      <c r="AC1105" s="846"/>
      <c r="AD1105" s="854"/>
      <c r="AE1105" s="846"/>
      <c r="AF1105" s="846"/>
      <c r="AG1105" s="846"/>
      <c r="AH1105" s="846"/>
      <c r="AI1105" s="846"/>
      <c r="AJ1105" s="855"/>
      <c r="AK1105" s="846"/>
      <c r="AL1105" s="846"/>
      <c r="AM1105" s="846"/>
      <c r="AN1105" s="846"/>
      <c r="AO1105" s="846"/>
      <c r="AP1105" s="846"/>
      <c r="AQ1105" s="846"/>
      <c r="AR1105" s="846"/>
      <c r="AS1105" s="846"/>
      <c r="AT1105" s="846"/>
      <c r="AU1105" s="846"/>
      <c r="AV1105" s="846"/>
      <c r="AW1105" s="846"/>
      <c r="AX1105" s="846"/>
      <c r="AY1105" s="846"/>
      <c r="AZ1105" s="846"/>
      <c r="BA1105" s="846"/>
      <c r="BB1105" s="846"/>
      <c r="BC1105" s="846"/>
      <c r="BD1105" s="846"/>
      <c r="BE1105" s="846"/>
      <c r="BF1105" s="846"/>
      <c r="BG1105" s="846"/>
    </row>
    <row r="1106" ht="15.75" customHeight="1">
      <c r="A1106" s="846"/>
      <c r="B1106" s="847"/>
      <c r="C1106" s="847"/>
      <c r="D1106" s="846"/>
      <c r="E1106" s="848"/>
      <c r="F1106" s="849"/>
      <c r="G1106" s="850"/>
      <c r="H1106" s="851"/>
      <c r="I1106" s="849"/>
      <c r="J1106" s="852"/>
      <c r="K1106" s="848"/>
      <c r="L1106" s="848"/>
      <c r="M1106" s="848"/>
      <c r="N1106" s="853"/>
      <c r="O1106" s="846"/>
      <c r="P1106" s="846"/>
      <c r="Q1106" s="846"/>
      <c r="R1106" s="846"/>
      <c r="S1106" s="846"/>
      <c r="T1106" s="846"/>
      <c r="U1106" s="846"/>
      <c r="V1106" s="846"/>
      <c r="W1106" s="846"/>
      <c r="X1106" s="846"/>
      <c r="Y1106" s="846"/>
      <c r="Z1106" s="846"/>
      <c r="AA1106" s="846"/>
      <c r="AB1106" s="846"/>
      <c r="AC1106" s="846"/>
      <c r="AD1106" s="854"/>
      <c r="AE1106" s="846"/>
      <c r="AF1106" s="846"/>
      <c r="AG1106" s="846"/>
      <c r="AH1106" s="846"/>
      <c r="AI1106" s="846"/>
      <c r="AJ1106" s="855"/>
      <c r="AK1106" s="846"/>
      <c r="AL1106" s="846"/>
      <c r="AM1106" s="846"/>
      <c r="AN1106" s="846"/>
      <c r="AO1106" s="846"/>
      <c r="AP1106" s="846"/>
      <c r="AQ1106" s="846"/>
      <c r="AR1106" s="846"/>
      <c r="AS1106" s="846"/>
      <c r="AT1106" s="846"/>
      <c r="AU1106" s="846"/>
      <c r="AV1106" s="846"/>
      <c r="AW1106" s="846"/>
      <c r="AX1106" s="846"/>
      <c r="AY1106" s="846"/>
      <c r="AZ1106" s="846"/>
      <c r="BA1106" s="846"/>
      <c r="BB1106" s="846"/>
      <c r="BC1106" s="846"/>
      <c r="BD1106" s="846"/>
      <c r="BE1106" s="846"/>
      <c r="BF1106" s="846"/>
      <c r="BG1106" s="846"/>
    </row>
    <row r="1107" ht="15.75" customHeight="1">
      <c r="A1107" s="846"/>
      <c r="B1107" s="847"/>
      <c r="C1107" s="847"/>
      <c r="D1107" s="846"/>
      <c r="E1107" s="848"/>
      <c r="F1107" s="849"/>
      <c r="G1107" s="850"/>
      <c r="H1107" s="851"/>
      <c r="I1107" s="849"/>
      <c r="J1107" s="852"/>
      <c r="K1107" s="848"/>
      <c r="L1107" s="848"/>
      <c r="M1107" s="848"/>
      <c r="N1107" s="853"/>
      <c r="O1107" s="846"/>
      <c r="P1107" s="846"/>
      <c r="Q1107" s="846"/>
      <c r="R1107" s="846"/>
      <c r="S1107" s="846"/>
      <c r="T1107" s="846"/>
      <c r="U1107" s="846"/>
      <c r="V1107" s="846"/>
      <c r="W1107" s="846"/>
      <c r="X1107" s="846"/>
      <c r="Y1107" s="846"/>
      <c r="Z1107" s="846"/>
      <c r="AA1107" s="846"/>
      <c r="AB1107" s="846"/>
      <c r="AC1107" s="846"/>
      <c r="AD1107" s="854"/>
      <c r="AE1107" s="846"/>
      <c r="AF1107" s="846"/>
      <c r="AG1107" s="846"/>
      <c r="AH1107" s="846"/>
      <c r="AI1107" s="846"/>
      <c r="AJ1107" s="855"/>
      <c r="AK1107" s="846"/>
      <c r="AL1107" s="846"/>
      <c r="AM1107" s="846"/>
      <c r="AN1107" s="846"/>
      <c r="AO1107" s="846"/>
      <c r="AP1107" s="846"/>
      <c r="AQ1107" s="846"/>
      <c r="AR1107" s="846"/>
      <c r="AS1107" s="846"/>
      <c r="AT1107" s="846"/>
      <c r="AU1107" s="846"/>
      <c r="AV1107" s="846"/>
      <c r="AW1107" s="846"/>
      <c r="AX1107" s="846"/>
      <c r="AY1107" s="846"/>
      <c r="AZ1107" s="846"/>
      <c r="BA1107" s="846"/>
      <c r="BB1107" s="846"/>
      <c r="BC1107" s="846"/>
      <c r="BD1107" s="846"/>
      <c r="BE1107" s="846"/>
      <c r="BF1107" s="846"/>
      <c r="BG1107" s="846"/>
    </row>
    <row r="1108" ht="15.75" customHeight="1">
      <c r="A1108" s="846"/>
      <c r="B1108" s="847"/>
      <c r="C1108" s="847"/>
      <c r="D1108" s="846"/>
      <c r="E1108" s="848"/>
      <c r="F1108" s="849"/>
      <c r="G1108" s="850"/>
      <c r="H1108" s="851"/>
      <c r="I1108" s="849"/>
      <c r="J1108" s="852"/>
      <c r="K1108" s="848"/>
      <c r="L1108" s="848"/>
      <c r="M1108" s="848"/>
      <c r="N1108" s="853"/>
      <c r="O1108" s="846"/>
      <c r="P1108" s="846"/>
      <c r="Q1108" s="846"/>
      <c r="R1108" s="846"/>
      <c r="S1108" s="846"/>
      <c r="T1108" s="846"/>
      <c r="U1108" s="846"/>
      <c r="V1108" s="846"/>
      <c r="W1108" s="846"/>
      <c r="X1108" s="846"/>
      <c r="Y1108" s="846"/>
      <c r="Z1108" s="846"/>
      <c r="AA1108" s="846"/>
      <c r="AB1108" s="846"/>
      <c r="AC1108" s="846"/>
      <c r="AD1108" s="854"/>
      <c r="AE1108" s="846"/>
      <c r="AF1108" s="846"/>
      <c r="AG1108" s="846"/>
      <c r="AH1108" s="846"/>
      <c r="AI1108" s="846"/>
      <c r="AJ1108" s="855"/>
      <c r="AK1108" s="846"/>
      <c r="AL1108" s="846"/>
      <c r="AM1108" s="846"/>
      <c r="AN1108" s="846"/>
      <c r="AO1108" s="846"/>
      <c r="AP1108" s="846"/>
      <c r="AQ1108" s="846"/>
      <c r="AR1108" s="846"/>
      <c r="AS1108" s="846"/>
      <c r="AT1108" s="846"/>
      <c r="AU1108" s="846"/>
      <c r="AV1108" s="846"/>
      <c r="AW1108" s="846"/>
      <c r="AX1108" s="846"/>
      <c r="AY1108" s="846"/>
      <c r="AZ1108" s="846"/>
      <c r="BA1108" s="846"/>
      <c r="BB1108" s="846"/>
      <c r="BC1108" s="846"/>
      <c r="BD1108" s="846"/>
      <c r="BE1108" s="846"/>
      <c r="BF1108" s="846"/>
      <c r="BG1108" s="846"/>
    </row>
    <row r="1109" ht="15.75" customHeight="1">
      <c r="A1109" s="846"/>
      <c r="B1109" s="847"/>
      <c r="C1109" s="847"/>
      <c r="D1109" s="846"/>
      <c r="E1109" s="848"/>
      <c r="F1109" s="849"/>
      <c r="G1109" s="850"/>
      <c r="H1109" s="851"/>
      <c r="I1109" s="849"/>
      <c r="J1109" s="852"/>
      <c r="K1109" s="848"/>
      <c r="L1109" s="848"/>
      <c r="M1109" s="848"/>
      <c r="N1109" s="853"/>
      <c r="O1109" s="846"/>
      <c r="P1109" s="846"/>
      <c r="Q1109" s="846"/>
      <c r="R1109" s="846"/>
      <c r="S1109" s="846"/>
      <c r="T1109" s="846"/>
      <c r="U1109" s="846"/>
      <c r="V1109" s="846"/>
      <c r="W1109" s="846"/>
      <c r="X1109" s="846"/>
      <c r="Y1109" s="846"/>
      <c r="Z1109" s="846"/>
      <c r="AA1109" s="846"/>
      <c r="AB1109" s="846"/>
      <c r="AC1109" s="846"/>
      <c r="AD1109" s="854"/>
      <c r="AE1109" s="846"/>
      <c r="AF1109" s="846"/>
      <c r="AG1109" s="846"/>
      <c r="AH1109" s="846"/>
      <c r="AI1109" s="846"/>
      <c r="AJ1109" s="855"/>
      <c r="AK1109" s="846"/>
      <c r="AL1109" s="846"/>
      <c r="AM1109" s="846"/>
      <c r="AN1109" s="846"/>
      <c r="AO1109" s="846"/>
      <c r="AP1109" s="846"/>
      <c r="AQ1109" s="846"/>
      <c r="AR1109" s="846"/>
      <c r="AS1109" s="846"/>
      <c r="AT1109" s="846"/>
      <c r="AU1109" s="846"/>
      <c r="AV1109" s="846"/>
      <c r="AW1109" s="846"/>
      <c r="AX1109" s="846"/>
      <c r="AY1109" s="846"/>
      <c r="AZ1109" s="846"/>
      <c r="BA1109" s="846"/>
      <c r="BB1109" s="846"/>
      <c r="BC1109" s="846"/>
      <c r="BD1109" s="846"/>
      <c r="BE1109" s="846"/>
      <c r="BF1109" s="846"/>
      <c r="BG1109" s="846"/>
    </row>
    <row r="1110" ht="15.75" customHeight="1">
      <c r="A1110" s="846"/>
      <c r="B1110" s="847"/>
      <c r="C1110" s="847"/>
      <c r="D1110" s="846"/>
      <c r="E1110" s="848"/>
      <c r="F1110" s="849"/>
      <c r="G1110" s="850"/>
      <c r="H1110" s="851"/>
      <c r="I1110" s="849"/>
      <c r="J1110" s="852"/>
      <c r="K1110" s="848"/>
      <c r="L1110" s="848"/>
      <c r="M1110" s="848"/>
      <c r="N1110" s="853"/>
      <c r="O1110" s="846"/>
      <c r="P1110" s="846"/>
      <c r="Q1110" s="846"/>
      <c r="R1110" s="846"/>
      <c r="S1110" s="846"/>
      <c r="T1110" s="846"/>
      <c r="U1110" s="846"/>
      <c r="V1110" s="846"/>
      <c r="W1110" s="846"/>
      <c r="X1110" s="846"/>
      <c r="Y1110" s="846"/>
      <c r="Z1110" s="846"/>
      <c r="AA1110" s="846"/>
      <c r="AB1110" s="846"/>
      <c r="AC1110" s="846"/>
      <c r="AD1110" s="854"/>
      <c r="AE1110" s="846"/>
      <c r="AF1110" s="846"/>
      <c r="AG1110" s="846"/>
      <c r="AH1110" s="846"/>
      <c r="AI1110" s="846"/>
      <c r="AJ1110" s="855"/>
      <c r="AK1110" s="846"/>
      <c r="AL1110" s="846"/>
      <c r="AM1110" s="846"/>
      <c r="AN1110" s="846"/>
      <c r="AO1110" s="846"/>
      <c r="AP1110" s="846"/>
      <c r="AQ1110" s="846"/>
      <c r="AR1110" s="846"/>
      <c r="AS1110" s="846"/>
      <c r="AT1110" s="846"/>
      <c r="AU1110" s="846"/>
      <c r="AV1110" s="846"/>
      <c r="AW1110" s="846"/>
      <c r="AX1110" s="846"/>
      <c r="AY1110" s="846"/>
      <c r="AZ1110" s="846"/>
      <c r="BA1110" s="846"/>
      <c r="BB1110" s="846"/>
      <c r="BC1110" s="846"/>
      <c r="BD1110" s="846"/>
      <c r="BE1110" s="846"/>
      <c r="BF1110" s="846"/>
      <c r="BG1110" s="846"/>
    </row>
    <row r="1111" ht="15.75" customHeight="1">
      <c r="A1111" s="846"/>
      <c r="B1111" s="847"/>
      <c r="C1111" s="847"/>
      <c r="D1111" s="846"/>
      <c r="E1111" s="848"/>
      <c r="F1111" s="849"/>
      <c r="G1111" s="850"/>
      <c r="H1111" s="851"/>
      <c r="I1111" s="849"/>
      <c r="J1111" s="852"/>
      <c r="K1111" s="848"/>
      <c r="L1111" s="848"/>
      <c r="M1111" s="848"/>
      <c r="N1111" s="853"/>
      <c r="O1111" s="846"/>
      <c r="P1111" s="846"/>
      <c r="Q1111" s="846"/>
      <c r="R1111" s="846"/>
      <c r="S1111" s="846"/>
      <c r="T1111" s="846"/>
      <c r="U1111" s="846"/>
      <c r="V1111" s="846"/>
      <c r="W1111" s="846"/>
      <c r="X1111" s="846"/>
      <c r="Y1111" s="846"/>
      <c r="Z1111" s="846"/>
      <c r="AA1111" s="846"/>
      <c r="AB1111" s="846"/>
      <c r="AC1111" s="846"/>
      <c r="AD1111" s="854"/>
      <c r="AE1111" s="846"/>
      <c r="AF1111" s="846"/>
      <c r="AG1111" s="846"/>
      <c r="AH1111" s="846"/>
      <c r="AI1111" s="846"/>
      <c r="AJ1111" s="855"/>
      <c r="AK1111" s="846"/>
      <c r="AL1111" s="846"/>
      <c r="AM1111" s="846"/>
      <c r="AN1111" s="846"/>
      <c r="AO1111" s="846"/>
      <c r="AP1111" s="846"/>
      <c r="AQ1111" s="846"/>
      <c r="AR1111" s="846"/>
      <c r="AS1111" s="846"/>
      <c r="AT1111" s="846"/>
      <c r="AU1111" s="846"/>
      <c r="AV1111" s="846"/>
      <c r="AW1111" s="846"/>
      <c r="AX1111" s="846"/>
      <c r="AY1111" s="846"/>
      <c r="AZ1111" s="846"/>
      <c r="BA1111" s="846"/>
      <c r="BB1111" s="846"/>
      <c r="BC1111" s="846"/>
      <c r="BD1111" s="846"/>
      <c r="BE1111" s="846"/>
      <c r="BF1111" s="846"/>
      <c r="BG1111" s="846"/>
    </row>
    <row r="1112" ht="15.75" customHeight="1">
      <c r="A1112" s="846"/>
      <c r="B1112" s="847"/>
      <c r="C1112" s="847"/>
      <c r="D1112" s="846"/>
      <c r="E1112" s="848"/>
      <c r="F1112" s="849"/>
      <c r="G1112" s="850"/>
      <c r="H1112" s="851"/>
      <c r="I1112" s="849"/>
      <c r="J1112" s="852"/>
      <c r="K1112" s="848"/>
      <c r="L1112" s="848"/>
      <c r="M1112" s="848"/>
      <c r="N1112" s="853"/>
      <c r="O1112" s="846"/>
      <c r="P1112" s="846"/>
      <c r="Q1112" s="846"/>
      <c r="R1112" s="846"/>
      <c r="S1112" s="846"/>
      <c r="T1112" s="846"/>
      <c r="U1112" s="846"/>
      <c r="V1112" s="846"/>
      <c r="W1112" s="846"/>
      <c r="X1112" s="846"/>
      <c r="Y1112" s="846"/>
      <c r="Z1112" s="846"/>
      <c r="AA1112" s="846"/>
      <c r="AB1112" s="846"/>
      <c r="AC1112" s="846"/>
      <c r="AD1112" s="854"/>
      <c r="AE1112" s="846"/>
      <c r="AF1112" s="846"/>
      <c r="AG1112" s="846"/>
      <c r="AH1112" s="846"/>
      <c r="AI1112" s="846"/>
      <c r="AJ1112" s="855"/>
      <c r="AK1112" s="846"/>
      <c r="AL1112" s="846"/>
      <c r="AM1112" s="846"/>
      <c r="AN1112" s="846"/>
      <c r="AO1112" s="846"/>
      <c r="AP1112" s="846"/>
      <c r="AQ1112" s="846"/>
      <c r="AR1112" s="846"/>
      <c r="AS1112" s="846"/>
      <c r="AT1112" s="846"/>
      <c r="AU1112" s="846"/>
      <c r="AV1112" s="846"/>
      <c r="AW1112" s="846"/>
      <c r="AX1112" s="846"/>
      <c r="AY1112" s="846"/>
      <c r="AZ1112" s="846"/>
      <c r="BA1112" s="846"/>
      <c r="BB1112" s="846"/>
      <c r="BC1112" s="846"/>
      <c r="BD1112" s="846"/>
      <c r="BE1112" s="846"/>
      <c r="BF1112" s="846"/>
      <c r="BG1112" s="846"/>
    </row>
    <row r="1113" ht="15.75" customHeight="1">
      <c r="A1113" s="846"/>
      <c r="B1113" s="847"/>
      <c r="C1113" s="847"/>
      <c r="D1113" s="846"/>
      <c r="E1113" s="848"/>
      <c r="F1113" s="849"/>
      <c r="G1113" s="850"/>
      <c r="H1113" s="851"/>
      <c r="I1113" s="849"/>
      <c r="J1113" s="852"/>
      <c r="K1113" s="848"/>
      <c r="L1113" s="848"/>
      <c r="M1113" s="848"/>
      <c r="N1113" s="853"/>
      <c r="O1113" s="846"/>
      <c r="P1113" s="846"/>
      <c r="Q1113" s="846"/>
      <c r="R1113" s="846"/>
      <c r="S1113" s="846"/>
      <c r="T1113" s="846"/>
      <c r="U1113" s="846"/>
      <c r="V1113" s="846"/>
      <c r="W1113" s="846"/>
      <c r="X1113" s="846"/>
      <c r="Y1113" s="846"/>
      <c r="Z1113" s="846"/>
      <c r="AA1113" s="846"/>
      <c r="AB1113" s="846"/>
      <c r="AC1113" s="846"/>
      <c r="AD1113" s="854"/>
      <c r="AE1113" s="846"/>
      <c r="AF1113" s="846"/>
      <c r="AG1113" s="846"/>
      <c r="AH1113" s="846"/>
      <c r="AI1113" s="846"/>
      <c r="AJ1113" s="855"/>
      <c r="AK1113" s="846"/>
      <c r="AL1113" s="846"/>
      <c r="AM1113" s="846"/>
      <c r="AN1113" s="846"/>
      <c r="AO1113" s="846"/>
      <c r="AP1113" s="846"/>
      <c r="AQ1113" s="846"/>
      <c r="AR1113" s="846"/>
      <c r="AS1113" s="846"/>
      <c r="AT1113" s="846"/>
      <c r="AU1113" s="846"/>
      <c r="AV1113" s="846"/>
      <c r="AW1113" s="846"/>
      <c r="AX1113" s="846"/>
      <c r="AY1113" s="846"/>
      <c r="AZ1113" s="846"/>
      <c r="BA1113" s="846"/>
      <c r="BB1113" s="846"/>
      <c r="BC1113" s="846"/>
      <c r="BD1113" s="846"/>
      <c r="BE1113" s="846"/>
      <c r="BF1113" s="846"/>
      <c r="BG1113" s="846"/>
    </row>
    <row r="1114" ht="15.75" customHeight="1">
      <c r="A1114" s="846"/>
      <c r="B1114" s="847"/>
      <c r="C1114" s="847"/>
      <c r="D1114" s="846"/>
      <c r="E1114" s="848"/>
      <c r="F1114" s="849"/>
      <c r="G1114" s="850"/>
      <c r="H1114" s="851"/>
      <c r="I1114" s="849"/>
      <c r="J1114" s="852"/>
      <c r="K1114" s="848"/>
      <c r="L1114" s="848"/>
      <c r="M1114" s="848"/>
      <c r="N1114" s="853"/>
      <c r="O1114" s="846"/>
      <c r="P1114" s="846"/>
      <c r="Q1114" s="846"/>
      <c r="R1114" s="846"/>
      <c r="S1114" s="846"/>
      <c r="T1114" s="846"/>
      <c r="U1114" s="846"/>
      <c r="V1114" s="846"/>
      <c r="W1114" s="846"/>
      <c r="X1114" s="846"/>
      <c r="Y1114" s="846"/>
      <c r="Z1114" s="846"/>
      <c r="AA1114" s="846"/>
      <c r="AB1114" s="846"/>
      <c r="AC1114" s="846"/>
      <c r="AD1114" s="854"/>
      <c r="AE1114" s="846"/>
      <c r="AF1114" s="846"/>
      <c r="AG1114" s="846"/>
      <c r="AH1114" s="846"/>
      <c r="AI1114" s="846"/>
      <c r="AJ1114" s="855"/>
      <c r="AK1114" s="846"/>
      <c r="AL1114" s="846"/>
      <c r="AM1114" s="846"/>
      <c r="AN1114" s="846"/>
      <c r="AO1114" s="846"/>
      <c r="AP1114" s="846"/>
      <c r="AQ1114" s="846"/>
      <c r="AR1114" s="846"/>
      <c r="AS1114" s="846"/>
      <c r="AT1114" s="846"/>
      <c r="AU1114" s="846"/>
      <c r="AV1114" s="846"/>
      <c r="AW1114" s="846"/>
      <c r="AX1114" s="846"/>
      <c r="AY1114" s="846"/>
      <c r="AZ1114" s="846"/>
      <c r="BA1114" s="846"/>
      <c r="BB1114" s="846"/>
      <c r="BC1114" s="846"/>
      <c r="BD1114" s="846"/>
      <c r="BE1114" s="846"/>
      <c r="BF1114" s="846"/>
      <c r="BG1114" s="846"/>
    </row>
    <row r="1115" ht="15.75" customHeight="1">
      <c r="A1115" s="846"/>
      <c r="B1115" s="847"/>
      <c r="C1115" s="847"/>
      <c r="D1115" s="846"/>
      <c r="E1115" s="848"/>
      <c r="F1115" s="849"/>
      <c r="G1115" s="850"/>
      <c r="H1115" s="851"/>
      <c r="I1115" s="849"/>
      <c r="J1115" s="852"/>
      <c r="K1115" s="848"/>
      <c r="L1115" s="848"/>
      <c r="M1115" s="848"/>
      <c r="N1115" s="853"/>
      <c r="O1115" s="846"/>
      <c r="P1115" s="846"/>
      <c r="Q1115" s="846"/>
      <c r="R1115" s="846"/>
      <c r="S1115" s="846"/>
      <c r="T1115" s="846"/>
      <c r="U1115" s="846"/>
      <c r="V1115" s="846"/>
      <c r="W1115" s="846"/>
      <c r="X1115" s="846"/>
      <c r="Y1115" s="846"/>
      <c r="Z1115" s="846"/>
      <c r="AA1115" s="846"/>
      <c r="AB1115" s="846"/>
      <c r="AC1115" s="846"/>
      <c r="AD1115" s="854"/>
      <c r="AE1115" s="846"/>
      <c r="AF1115" s="846"/>
      <c r="AG1115" s="846"/>
      <c r="AH1115" s="846"/>
      <c r="AI1115" s="846"/>
      <c r="AJ1115" s="855"/>
      <c r="AK1115" s="846"/>
      <c r="AL1115" s="846"/>
      <c r="AM1115" s="846"/>
      <c r="AN1115" s="846"/>
      <c r="AO1115" s="846"/>
      <c r="AP1115" s="846"/>
      <c r="AQ1115" s="846"/>
      <c r="AR1115" s="846"/>
      <c r="AS1115" s="846"/>
      <c r="AT1115" s="846"/>
      <c r="AU1115" s="846"/>
      <c r="AV1115" s="846"/>
      <c r="AW1115" s="846"/>
      <c r="AX1115" s="846"/>
      <c r="AY1115" s="846"/>
      <c r="AZ1115" s="846"/>
      <c r="BA1115" s="846"/>
      <c r="BB1115" s="846"/>
      <c r="BC1115" s="846"/>
      <c r="BD1115" s="846"/>
      <c r="BE1115" s="846"/>
      <c r="BF1115" s="846"/>
      <c r="BG1115" s="846"/>
    </row>
    <row r="1116" ht="15.75" customHeight="1">
      <c r="A1116" s="846"/>
      <c r="B1116" s="847"/>
      <c r="C1116" s="847"/>
      <c r="D1116" s="846"/>
      <c r="E1116" s="848"/>
      <c r="F1116" s="849"/>
      <c r="G1116" s="850"/>
      <c r="H1116" s="851"/>
      <c r="I1116" s="849"/>
      <c r="J1116" s="852"/>
      <c r="K1116" s="848"/>
      <c r="L1116" s="848"/>
      <c r="M1116" s="848"/>
      <c r="N1116" s="853"/>
      <c r="O1116" s="846"/>
      <c r="P1116" s="846"/>
      <c r="Q1116" s="846"/>
      <c r="R1116" s="846"/>
      <c r="S1116" s="846"/>
      <c r="T1116" s="846"/>
      <c r="U1116" s="846"/>
      <c r="V1116" s="846"/>
      <c r="W1116" s="846"/>
      <c r="X1116" s="846"/>
      <c r="Y1116" s="846"/>
      <c r="Z1116" s="846"/>
      <c r="AA1116" s="846"/>
      <c r="AB1116" s="846"/>
      <c r="AC1116" s="846"/>
      <c r="AD1116" s="854"/>
      <c r="AE1116" s="846"/>
      <c r="AF1116" s="846"/>
      <c r="AG1116" s="846"/>
      <c r="AH1116" s="846"/>
      <c r="AI1116" s="846"/>
      <c r="AJ1116" s="855"/>
      <c r="AK1116" s="846"/>
      <c r="AL1116" s="846"/>
      <c r="AM1116" s="846"/>
      <c r="AN1116" s="846"/>
      <c r="AO1116" s="846"/>
      <c r="AP1116" s="846"/>
      <c r="AQ1116" s="846"/>
      <c r="AR1116" s="846"/>
      <c r="AS1116" s="846"/>
      <c r="AT1116" s="846"/>
      <c r="AU1116" s="846"/>
      <c r="AV1116" s="846"/>
      <c r="AW1116" s="846"/>
      <c r="AX1116" s="846"/>
      <c r="AY1116" s="846"/>
      <c r="AZ1116" s="846"/>
      <c r="BA1116" s="846"/>
      <c r="BB1116" s="846"/>
      <c r="BC1116" s="846"/>
      <c r="BD1116" s="846"/>
      <c r="BE1116" s="846"/>
      <c r="BF1116" s="846"/>
      <c r="BG1116" s="846"/>
    </row>
    <row r="1117" ht="15.75" customHeight="1">
      <c r="A1117" s="846"/>
      <c r="B1117" s="847"/>
      <c r="C1117" s="847"/>
      <c r="D1117" s="846"/>
      <c r="E1117" s="848"/>
      <c r="F1117" s="849"/>
      <c r="G1117" s="850"/>
      <c r="H1117" s="851"/>
      <c r="I1117" s="849"/>
      <c r="J1117" s="852"/>
      <c r="K1117" s="848"/>
      <c r="L1117" s="848"/>
      <c r="M1117" s="848"/>
      <c r="N1117" s="853"/>
      <c r="O1117" s="846"/>
      <c r="P1117" s="846"/>
      <c r="Q1117" s="846"/>
      <c r="R1117" s="846"/>
      <c r="S1117" s="846"/>
      <c r="T1117" s="846"/>
      <c r="U1117" s="846"/>
      <c r="V1117" s="846"/>
      <c r="W1117" s="846"/>
      <c r="X1117" s="846"/>
      <c r="Y1117" s="846"/>
      <c r="Z1117" s="846"/>
      <c r="AA1117" s="846"/>
      <c r="AB1117" s="846"/>
      <c r="AC1117" s="846"/>
      <c r="AD1117" s="854"/>
      <c r="AE1117" s="846"/>
      <c r="AF1117" s="846"/>
      <c r="AG1117" s="846"/>
      <c r="AH1117" s="846"/>
      <c r="AI1117" s="846"/>
      <c r="AJ1117" s="855"/>
      <c r="AK1117" s="846"/>
      <c r="AL1117" s="846"/>
      <c r="AM1117" s="846"/>
      <c r="AN1117" s="846"/>
      <c r="AO1117" s="846"/>
      <c r="AP1117" s="846"/>
      <c r="AQ1117" s="846"/>
      <c r="AR1117" s="846"/>
      <c r="AS1117" s="846"/>
      <c r="AT1117" s="846"/>
      <c r="AU1117" s="846"/>
      <c r="AV1117" s="846"/>
      <c r="AW1117" s="846"/>
      <c r="AX1117" s="846"/>
      <c r="AY1117" s="846"/>
      <c r="AZ1117" s="846"/>
      <c r="BA1117" s="846"/>
      <c r="BB1117" s="846"/>
      <c r="BC1117" s="846"/>
      <c r="BD1117" s="846"/>
      <c r="BE1117" s="846"/>
      <c r="BF1117" s="846"/>
      <c r="BG1117" s="846"/>
    </row>
    <row r="1118" ht="15.75" customHeight="1">
      <c r="A1118" s="846"/>
      <c r="B1118" s="847"/>
      <c r="C1118" s="847"/>
      <c r="D1118" s="846"/>
      <c r="E1118" s="848"/>
      <c r="F1118" s="849"/>
      <c r="G1118" s="850"/>
      <c r="H1118" s="851"/>
      <c r="I1118" s="849"/>
      <c r="J1118" s="852"/>
      <c r="K1118" s="848"/>
      <c r="L1118" s="848"/>
      <c r="M1118" s="848"/>
      <c r="N1118" s="853"/>
      <c r="O1118" s="846"/>
      <c r="P1118" s="846"/>
      <c r="Q1118" s="846"/>
      <c r="R1118" s="846"/>
      <c r="S1118" s="846"/>
      <c r="T1118" s="846"/>
      <c r="U1118" s="846"/>
      <c r="V1118" s="846"/>
      <c r="W1118" s="846"/>
      <c r="X1118" s="846"/>
      <c r="Y1118" s="846"/>
      <c r="Z1118" s="846"/>
      <c r="AA1118" s="846"/>
      <c r="AB1118" s="846"/>
      <c r="AC1118" s="846"/>
      <c r="AD1118" s="854"/>
      <c r="AE1118" s="846"/>
      <c r="AF1118" s="846"/>
      <c r="AG1118" s="846"/>
      <c r="AH1118" s="846"/>
      <c r="AI1118" s="846"/>
      <c r="AJ1118" s="855"/>
      <c r="AK1118" s="846"/>
      <c r="AL1118" s="846"/>
      <c r="AM1118" s="846"/>
      <c r="AN1118" s="846"/>
      <c r="AO1118" s="846"/>
      <c r="AP1118" s="846"/>
      <c r="AQ1118" s="846"/>
      <c r="AR1118" s="846"/>
      <c r="AS1118" s="846"/>
      <c r="AT1118" s="846"/>
      <c r="AU1118" s="846"/>
      <c r="AV1118" s="846"/>
      <c r="AW1118" s="846"/>
      <c r="AX1118" s="846"/>
      <c r="AY1118" s="846"/>
      <c r="AZ1118" s="846"/>
      <c r="BA1118" s="846"/>
      <c r="BB1118" s="846"/>
      <c r="BC1118" s="846"/>
      <c r="BD1118" s="846"/>
      <c r="BE1118" s="846"/>
      <c r="BF1118" s="846"/>
      <c r="BG1118" s="846"/>
    </row>
    <row r="1119" ht="15.75" customHeight="1">
      <c r="A1119" s="846"/>
      <c r="B1119" s="847"/>
      <c r="C1119" s="847"/>
      <c r="D1119" s="846"/>
      <c r="E1119" s="848"/>
      <c r="F1119" s="849"/>
      <c r="G1119" s="850"/>
      <c r="H1119" s="851"/>
      <c r="I1119" s="849"/>
      <c r="J1119" s="852"/>
      <c r="K1119" s="848"/>
      <c r="L1119" s="848"/>
      <c r="M1119" s="848"/>
      <c r="N1119" s="853"/>
      <c r="O1119" s="846"/>
      <c r="P1119" s="846"/>
      <c r="Q1119" s="846"/>
      <c r="R1119" s="846"/>
      <c r="S1119" s="846"/>
      <c r="T1119" s="846"/>
      <c r="U1119" s="846"/>
      <c r="V1119" s="846"/>
      <c r="W1119" s="846"/>
      <c r="X1119" s="846"/>
      <c r="Y1119" s="846"/>
      <c r="Z1119" s="846"/>
      <c r="AA1119" s="846"/>
      <c r="AB1119" s="846"/>
      <c r="AC1119" s="846"/>
      <c r="AD1119" s="854"/>
      <c r="AE1119" s="846"/>
      <c r="AF1119" s="846"/>
      <c r="AG1119" s="846"/>
      <c r="AH1119" s="846"/>
      <c r="AI1119" s="846"/>
      <c r="AJ1119" s="855"/>
      <c r="AK1119" s="846"/>
      <c r="AL1119" s="846"/>
      <c r="AM1119" s="846"/>
      <c r="AN1119" s="846"/>
      <c r="AO1119" s="846"/>
      <c r="AP1119" s="846"/>
      <c r="AQ1119" s="846"/>
      <c r="AR1119" s="846"/>
      <c r="AS1119" s="846"/>
      <c r="AT1119" s="846"/>
      <c r="AU1119" s="846"/>
      <c r="AV1119" s="846"/>
      <c r="AW1119" s="846"/>
      <c r="AX1119" s="846"/>
      <c r="AY1119" s="846"/>
      <c r="AZ1119" s="846"/>
      <c r="BA1119" s="846"/>
      <c r="BB1119" s="846"/>
      <c r="BC1119" s="846"/>
      <c r="BD1119" s="846"/>
      <c r="BE1119" s="846"/>
      <c r="BF1119" s="846"/>
      <c r="BG1119" s="846"/>
    </row>
    <row r="1120" ht="15.75" customHeight="1">
      <c r="A1120" s="846"/>
      <c r="B1120" s="847"/>
      <c r="C1120" s="847"/>
      <c r="D1120" s="846"/>
      <c r="E1120" s="848"/>
      <c r="F1120" s="849"/>
      <c r="G1120" s="850"/>
      <c r="H1120" s="851"/>
      <c r="I1120" s="849"/>
      <c r="J1120" s="852"/>
      <c r="K1120" s="848"/>
      <c r="L1120" s="848"/>
      <c r="M1120" s="848"/>
      <c r="N1120" s="853"/>
      <c r="O1120" s="846"/>
      <c r="P1120" s="846"/>
      <c r="Q1120" s="846"/>
      <c r="R1120" s="846"/>
      <c r="S1120" s="846"/>
      <c r="T1120" s="846"/>
      <c r="U1120" s="846"/>
      <c r="V1120" s="846"/>
      <c r="W1120" s="846"/>
      <c r="X1120" s="846"/>
      <c r="Y1120" s="846"/>
      <c r="Z1120" s="846"/>
      <c r="AA1120" s="846"/>
      <c r="AB1120" s="846"/>
      <c r="AC1120" s="846"/>
      <c r="AD1120" s="854"/>
      <c r="AE1120" s="846"/>
      <c r="AF1120" s="846"/>
      <c r="AG1120" s="846"/>
      <c r="AH1120" s="846"/>
      <c r="AI1120" s="846"/>
      <c r="AJ1120" s="855"/>
      <c r="AK1120" s="846"/>
      <c r="AL1120" s="846"/>
      <c r="AM1120" s="846"/>
      <c r="AN1120" s="846"/>
      <c r="AO1120" s="846"/>
      <c r="AP1120" s="846"/>
      <c r="AQ1120" s="846"/>
      <c r="AR1120" s="846"/>
      <c r="AS1120" s="846"/>
      <c r="AT1120" s="846"/>
      <c r="AU1120" s="846"/>
      <c r="AV1120" s="846"/>
      <c r="AW1120" s="846"/>
      <c r="AX1120" s="846"/>
      <c r="AY1120" s="846"/>
      <c r="AZ1120" s="846"/>
      <c r="BA1120" s="846"/>
      <c r="BB1120" s="846"/>
      <c r="BC1120" s="846"/>
      <c r="BD1120" s="846"/>
      <c r="BE1120" s="846"/>
      <c r="BF1120" s="846"/>
      <c r="BG1120" s="846"/>
    </row>
    <row r="1121" ht="15.75" customHeight="1">
      <c r="A1121" s="846"/>
      <c r="B1121" s="847"/>
      <c r="C1121" s="847"/>
      <c r="D1121" s="846"/>
      <c r="E1121" s="848"/>
      <c r="F1121" s="849"/>
      <c r="G1121" s="850"/>
      <c r="H1121" s="851"/>
      <c r="I1121" s="849"/>
      <c r="J1121" s="852"/>
      <c r="K1121" s="848"/>
      <c r="L1121" s="848"/>
      <c r="M1121" s="848"/>
      <c r="N1121" s="853"/>
      <c r="O1121" s="846"/>
      <c r="P1121" s="846"/>
      <c r="Q1121" s="846"/>
      <c r="R1121" s="846"/>
      <c r="S1121" s="846"/>
      <c r="T1121" s="846"/>
      <c r="U1121" s="846"/>
      <c r="V1121" s="846"/>
      <c r="W1121" s="846"/>
      <c r="X1121" s="846"/>
      <c r="Y1121" s="846"/>
      <c r="Z1121" s="846"/>
      <c r="AA1121" s="846"/>
      <c r="AB1121" s="846"/>
      <c r="AC1121" s="846"/>
      <c r="AD1121" s="854"/>
      <c r="AE1121" s="846"/>
      <c r="AF1121" s="846"/>
      <c r="AG1121" s="846"/>
      <c r="AH1121" s="846"/>
      <c r="AI1121" s="846"/>
      <c r="AJ1121" s="855"/>
      <c r="AK1121" s="846"/>
      <c r="AL1121" s="846"/>
      <c r="AM1121" s="846"/>
      <c r="AN1121" s="846"/>
      <c r="AO1121" s="846"/>
      <c r="AP1121" s="846"/>
      <c r="AQ1121" s="846"/>
      <c r="AR1121" s="846"/>
      <c r="AS1121" s="846"/>
      <c r="AT1121" s="846"/>
      <c r="AU1121" s="846"/>
      <c r="AV1121" s="846"/>
      <c r="AW1121" s="846"/>
      <c r="AX1121" s="846"/>
      <c r="AY1121" s="846"/>
      <c r="AZ1121" s="846"/>
      <c r="BA1121" s="846"/>
      <c r="BB1121" s="846"/>
      <c r="BC1121" s="846"/>
      <c r="BD1121" s="846"/>
      <c r="BE1121" s="846"/>
      <c r="BF1121" s="846"/>
      <c r="BG1121" s="846"/>
    </row>
    <row r="1122" ht="15.75" customHeight="1">
      <c r="A1122" s="846"/>
      <c r="B1122" s="847"/>
      <c r="C1122" s="847"/>
      <c r="D1122" s="846"/>
      <c r="E1122" s="848"/>
      <c r="F1122" s="849"/>
      <c r="G1122" s="850"/>
      <c r="H1122" s="851"/>
      <c r="I1122" s="849"/>
      <c r="J1122" s="852"/>
      <c r="K1122" s="848"/>
      <c r="L1122" s="848"/>
      <c r="M1122" s="848"/>
      <c r="N1122" s="853"/>
      <c r="O1122" s="846"/>
      <c r="P1122" s="846"/>
      <c r="Q1122" s="846"/>
      <c r="R1122" s="846"/>
      <c r="S1122" s="846"/>
      <c r="T1122" s="846"/>
      <c r="U1122" s="846"/>
      <c r="V1122" s="846"/>
      <c r="W1122" s="846"/>
      <c r="X1122" s="846"/>
      <c r="Y1122" s="846"/>
      <c r="Z1122" s="846"/>
      <c r="AA1122" s="846"/>
      <c r="AB1122" s="846"/>
      <c r="AC1122" s="846"/>
      <c r="AD1122" s="854"/>
      <c r="AE1122" s="846"/>
      <c r="AF1122" s="846"/>
      <c r="AG1122" s="846"/>
      <c r="AH1122" s="846"/>
      <c r="AI1122" s="846"/>
      <c r="AJ1122" s="855"/>
      <c r="AK1122" s="846"/>
      <c r="AL1122" s="846"/>
      <c r="AM1122" s="846"/>
      <c r="AN1122" s="846"/>
      <c r="AO1122" s="846"/>
      <c r="AP1122" s="846"/>
      <c r="AQ1122" s="846"/>
      <c r="AR1122" s="846"/>
      <c r="AS1122" s="846"/>
      <c r="AT1122" s="846"/>
      <c r="AU1122" s="846"/>
      <c r="AV1122" s="846"/>
      <c r="AW1122" s="846"/>
      <c r="AX1122" s="846"/>
      <c r="AY1122" s="846"/>
      <c r="AZ1122" s="846"/>
      <c r="BA1122" s="846"/>
      <c r="BB1122" s="846"/>
      <c r="BC1122" s="846"/>
      <c r="BD1122" s="846"/>
      <c r="BE1122" s="846"/>
      <c r="BF1122" s="846"/>
      <c r="BG1122" s="846"/>
    </row>
    <row r="1123" ht="15.75" customHeight="1">
      <c r="A1123" s="846"/>
      <c r="B1123" s="847"/>
      <c r="C1123" s="847"/>
      <c r="D1123" s="846"/>
      <c r="E1123" s="848"/>
      <c r="F1123" s="849"/>
      <c r="G1123" s="850"/>
      <c r="H1123" s="851"/>
      <c r="I1123" s="849"/>
      <c r="J1123" s="852"/>
      <c r="K1123" s="848"/>
      <c r="L1123" s="848"/>
      <c r="M1123" s="848"/>
      <c r="N1123" s="853"/>
      <c r="O1123" s="846"/>
      <c r="P1123" s="846"/>
      <c r="Q1123" s="846"/>
      <c r="R1123" s="846"/>
      <c r="S1123" s="846"/>
      <c r="T1123" s="846"/>
      <c r="U1123" s="846"/>
      <c r="V1123" s="846"/>
      <c r="W1123" s="846"/>
      <c r="X1123" s="846"/>
      <c r="Y1123" s="846"/>
      <c r="Z1123" s="846"/>
      <c r="AA1123" s="846"/>
      <c r="AB1123" s="846"/>
      <c r="AC1123" s="846"/>
      <c r="AD1123" s="854"/>
      <c r="AE1123" s="846"/>
      <c r="AF1123" s="846"/>
      <c r="AG1123" s="846"/>
      <c r="AH1123" s="846"/>
      <c r="AI1123" s="846"/>
      <c r="AJ1123" s="855"/>
      <c r="AK1123" s="846"/>
      <c r="AL1123" s="846"/>
      <c r="AM1123" s="846"/>
      <c r="AN1123" s="846"/>
      <c r="AO1123" s="846"/>
      <c r="AP1123" s="846"/>
      <c r="AQ1123" s="846"/>
      <c r="AR1123" s="846"/>
      <c r="AS1123" s="846"/>
      <c r="AT1123" s="846"/>
      <c r="AU1123" s="846"/>
      <c r="AV1123" s="846"/>
      <c r="AW1123" s="846"/>
      <c r="AX1123" s="846"/>
      <c r="AY1123" s="846"/>
      <c r="AZ1123" s="846"/>
      <c r="BA1123" s="846"/>
      <c r="BB1123" s="846"/>
      <c r="BC1123" s="846"/>
      <c r="BD1123" s="846"/>
      <c r="BE1123" s="846"/>
      <c r="BF1123" s="846"/>
      <c r="BG1123" s="846"/>
    </row>
    <row r="1124" ht="15.75" customHeight="1">
      <c r="A1124" s="846"/>
      <c r="B1124" s="847"/>
      <c r="C1124" s="847"/>
      <c r="D1124" s="846"/>
      <c r="E1124" s="848"/>
      <c r="F1124" s="849"/>
      <c r="G1124" s="850"/>
      <c r="H1124" s="851"/>
      <c r="I1124" s="849"/>
      <c r="J1124" s="852"/>
      <c r="K1124" s="848"/>
      <c r="L1124" s="848"/>
      <c r="M1124" s="848"/>
      <c r="N1124" s="853"/>
      <c r="O1124" s="846"/>
      <c r="P1124" s="846"/>
      <c r="Q1124" s="846"/>
      <c r="R1124" s="846"/>
      <c r="S1124" s="846"/>
      <c r="T1124" s="846"/>
      <c r="U1124" s="846"/>
      <c r="V1124" s="846"/>
      <c r="W1124" s="846"/>
      <c r="X1124" s="846"/>
      <c r="Y1124" s="846"/>
      <c r="Z1124" s="846"/>
      <c r="AA1124" s="846"/>
      <c r="AB1124" s="846"/>
      <c r="AC1124" s="846"/>
      <c r="AD1124" s="854"/>
      <c r="AE1124" s="846"/>
      <c r="AF1124" s="846"/>
      <c r="AG1124" s="846"/>
      <c r="AH1124" s="846"/>
      <c r="AI1124" s="846"/>
      <c r="AJ1124" s="855"/>
      <c r="AK1124" s="846"/>
      <c r="AL1124" s="846"/>
      <c r="AM1124" s="846"/>
      <c r="AN1124" s="846"/>
      <c r="AO1124" s="846"/>
      <c r="AP1124" s="846"/>
      <c r="AQ1124" s="846"/>
      <c r="AR1124" s="846"/>
      <c r="AS1124" s="846"/>
      <c r="AT1124" s="846"/>
      <c r="AU1124" s="846"/>
      <c r="AV1124" s="846"/>
      <c r="AW1124" s="846"/>
      <c r="AX1124" s="846"/>
      <c r="AY1124" s="846"/>
      <c r="AZ1124" s="846"/>
      <c r="BA1124" s="846"/>
      <c r="BB1124" s="846"/>
      <c r="BC1124" s="846"/>
      <c r="BD1124" s="846"/>
      <c r="BE1124" s="846"/>
      <c r="BF1124" s="846"/>
      <c r="BG1124" s="846"/>
    </row>
    <row r="1125" ht="15.75" customHeight="1">
      <c r="A1125" s="846"/>
      <c r="B1125" s="847"/>
      <c r="C1125" s="847"/>
      <c r="D1125" s="846"/>
      <c r="E1125" s="848"/>
      <c r="F1125" s="849"/>
      <c r="G1125" s="850"/>
      <c r="H1125" s="851"/>
      <c r="I1125" s="849"/>
      <c r="J1125" s="852"/>
      <c r="K1125" s="848"/>
      <c r="L1125" s="848"/>
      <c r="M1125" s="848"/>
      <c r="N1125" s="853"/>
      <c r="O1125" s="846"/>
      <c r="P1125" s="846"/>
      <c r="Q1125" s="846"/>
      <c r="R1125" s="846"/>
      <c r="S1125" s="846"/>
      <c r="T1125" s="846"/>
      <c r="U1125" s="846"/>
      <c r="V1125" s="846"/>
      <c r="W1125" s="846"/>
      <c r="X1125" s="846"/>
      <c r="Y1125" s="846"/>
      <c r="Z1125" s="846"/>
      <c r="AA1125" s="846"/>
      <c r="AB1125" s="846"/>
      <c r="AC1125" s="846"/>
      <c r="AD1125" s="854"/>
      <c r="AE1125" s="846"/>
      <c r="AF1125" s="846"/>
      <c r="AG1125" s="846"/>
      <c r="AH1125" s="846"/>
      <c r="AI1125" s="846"/>
      <c r="AJ1125" s="855"/>
      <c r="AK1125" s="846"/>
      <c r="AL1125" s="846"/>
      <c r="AM1125" s="846"/>
      <c r="AN1125" s="846"/>
      <c r="AO1125" s="846"/>
      <c r="AP1125" s="846"/>
      <c r="AQ1125" s="846"/>
      <c r="AR1125" s="846"/>
      <c r="AS1125" s="846"/>
      <c r="AT1125" s="846"/>
      <c r="AU1125" s="846"/>
      <c r="AV1125" s="846"/>
      <c r="AW1125" s="846"/>
      <c r="AX1125" s="846"/>
      <c r="AY1125" s="846"/>
      <c r="AZ1125" s="846"/>
      <c r="BA1125" s="846"/>
      <c r="BB1125" s="846"/>
      <c r="BC1125" s="846"/>
      <c r="BD1125" s="846"/>
      <c r="BE1125" s="846"/>
      <c r="BF1125" s="846"/>
      <c r="BG1125" s="846"/>
    </row>
    <row r="1126" ht="15.75" customHeight="1">
      <c r="A1126" s="846"/>
      <c r="B1126" s="847"/>
      <c r="C1126" s="847"/>
      <c r="D1126" s="846"/>
      <c r="E1126" s="848"/>
      <c r="F1126" s="849"/>
      <c r="G1126" s="850"/>
      <c r="H1126" s="851"/>
      <c r="I1126" s="849"/>
      <c r="J1126" s="852"/>
      <c r="K1126" s="848"/>
      <c r="L1126" s="848"/>
      <c r="M1126" s="848"/>
      <c r="N1126" s="853"/>
      <c r="O1126" s="846"/>
      <c r="P1126" s="846"/>
      <c r="Q1126" s="846"/>
      <c r="R1126" s="846"/>
      <c r="S1126" s="846"/>
      <c r="T1126" s="846"/>
      <c r="U1126" s="846"/>
      <c r="V1126" s="846"/>
      <c r="W1126" s="846"/>
      <c r="X1126" s="846"/>
      <c r="Y1126" s="846"/>
      <c r="Z1126" s="846"/>
      <c r="AA1126" s="846"/>
      <c r="AB1126" s="846"/>
      <c r="AC1126" s="846"/>
      <c r="AD1126" s="854"/>
      <c r="AE1126" s="846"/>
      <c r="AF1126" s="846"/>
      <c r="AG1126" s="846"/>
      <c r="AH1126" s="846"/>
      <c r="AI1126" s="846"/>
      <c r="AJ1126" s="855"/>
      <c r="AK1126" s="846"/>
      <c r="AL1126" s="846"/>
      <c r="AM1126" s="846"/>
      <c r="AN1126" s="846"/>
      <c r="AO1126" s="846"/>
      <c r="AP1126" s="846"/>
      <c r="AQ1126" s="846"/>
      <c r="AR1126" s="846"/>
      <c r="AS1126" s="846"/>
      <c r="AT1126" s="846"/>
      <c r="AU1126" s="846"/>
      <c r="AV1126" s="846"/>
      <c r="AW1126" s="846"/>
      <c r="AX1126" s="846"/>
      <c r="AY1126" s="846"/>
      <c r="AZ1126" s="846"/>
      <c r="BA1126" s="846"/>
      <c r="BB1126" s="846"/>
      <c r="BC1126" s="846"/>
      <c r="BD1126" s="846"/>
      <c r="BE1126" s="846"/>
      <c r="BF1126" s="846"/>
      <c r="BG1126" s="846"/>
    </row>
    <row r="1127" ht="15.75" customHeight="1">
      <c r="A1127" s="846"/>
      <c r="B1127" s="847"/>
      <c r="C1127" s="847"/>
      <c r="D1127" s="846"/>
      <c r="E1127" s="848"/>
      <c r="F1127" s="849"/>
      <c r="G1127" s="850"/>
      <c r="H1127" s="851"/>
      <c r="I1127" s="849"/>
      <c r="J1127" s="852"/>
      <c r="K1127" s="848"/>
      <c r="L1127" s="848"/>
      <c r="M1127" s="848"/>
      <c r="N1127" s="853"/>
      <c r="O1127" s="846"/>
      <c r="P1127" s="846"/>
      <c r="Q1127" s="846"/>
      <c r="R1127" s="846"/>
      <c r="S1127" s="846"/>
      <c r="T1127" s="846"/>
      <c r="U1127" s="846"/>
      <c r="V1127" s="846"/>
      <c r="W1127" s="846"/>
      <c r="X1127" s="846"/>
      <c r="Y1127" s="846"/>
      <c r="Z1127" s="846"/>
      <c r="AA1127" s="846"/>
      <c r="AB1127" s="846"/>
      <c r="AC1127" s="846"/>
      <c r="AD1127" s="854"/>
      <c r="AE1127" s="846"/>
      <c r="AF1127" s="846"/>
      <c r="AG1127" s="846"/>
      <c r="AH1127" s="846"/>
      <c r="AI1127" s="846"/>
      <c r="AJ1127" s="855"/>
      <c r="AK1127" s="846"/>
      <c r="AL1127" s="846"/>
      <c r="AM1127" s="846"/>
      <c r="AN1127" s="846"/>
      <c r="AO1127" s="846"/>
      <c r="AP1127" s="846"/>
      <c r="AQ1127" s="846"/>
      <c r="AR1127" s="846"/>
      <c r="AS1127" s="846"/>
      <c r="AT1127" s="846"/>
      <c r="AU1127" s="846"/>
      <c r="AV1127" s="846"/>
      <c r="AW1127" s="846"/>
      <c r="AX1127" s="846"/>
      <c r="AY1127" s="846"/>
      <c r="AZ1127" s="846"/>
      <c r="BA1127" s="846"/>
      <c r="BB1127" s="846"/>
      <c r="BC1127" s="846"/>
      <c r="BD1127" s="846"/>
      <c r="BE1127" s="846"/>
      <c r="BF1127" s="846"/>
      <c r="BG1127" s="846"/>
    </row>
    <row r="1128" ht="15.75" customHeight="1">
      <c r="A1128" s="846"/>
      <c r="B1128" s="847"/>
      <c r="C1128" s="847"/>
      <c r="D1128" s="846"/>
      <c r="E1128" s="848"/>
      <c r="F1128" s="849"/>
      <c r="G1128" s="850"/>
      <c r="H1128" s="851"/>
      <c r="I1128" s="849"/>
      <c r="J1128" s="852"/>
      <c r="K1128" s="848"/>
      <c r="L1128" s="848"/>
      <c r="M1128" s="848"/>
      <c r="N1128" s="853"/>
      <c r="O1128" s="846"/>
      <c r="P1128" s="846"/>
      <c r="Q1128" s="846"/>
      <c r="R1128" s="846"/>
      <c r="S1128" s="846"/>
      <c r="T1128" s="846"/>
      <c r="U1128" s="846"/>
      <c r="V1128" s="846"/>
      <c r="W1128" s="846"/>
      <c r="X1128" s="846"/>
      <c r="Y1128" s="846"/>
      <c r="Z1128" s="846"/>
      <c r="AA1128" s="846"/>
      <c r="AB1128" s="846"/>
      <c r="AC1128" s="846"/>
      <c r="AD1128" s="854"/>
      <c r="AE1128" s="846"/>
      <c r="AF1128" s="846"/>
      <c r="AG1128" s="846"/>
      <c r="AH1128" s="846"/>
      <c r="AI1128" s="846"/>
      <c r="AJ1128" s="855"/>
      <c r="AK1128" s="846"/>
      <c r="AL1128" s="846"/>
      <c r="AM1128" s="846"/>
      <c r="AN1128" s="846"/>
      <c r="AO1128" s="846"/>
      <c r="AP1128" s="846"/>
      <c r="AQ1128" s="846"/>
      <c r="AR1128" s="846"/>
      <c r="AS1128" s="846"/>
      <c r="AT1128" s="846"/>
      <c r="AU1128" s="846"/>
      <c r="AV1128" s="846"/>
      <c r="AW1128" s="846"/>
      <c r="AX1128" s="846"/>
      <c r="AY1128" s="846"/>
      <c r="AZ1128" s="846"/>
      <c r="BA1128" s="846"/>
      <c r="BB1128" s="846"/>
      <c r="BC1128" s="846"/>
      <c r="BD1128" s="846"/>
      <c r="BE1128" s="846"/>
      <c r="BF1128" s="846"/>
      <c r="BG1128" s="846"/>
    </row>
    <row r="1129" ht="15.75" customHeight="1">
      <c r="A1129" s="846"/>
      <c r="B1129" s="847"/>
      <c r="C1129" s="847"/>
      <c r="D1129" s="846"/>
      <c r="E1129" s="848"/>
      <c r="F1129" s="849"/>
      <c r="G1129" s="850"/>
      <c r="H1129" s="851"/>
      <c r="I1129" s="849"/>
      <c r="J1129" s="852"/>
      <c r="K1129" s="848"/>
      <c r="L1129" s="848"/>
      <c r="M1129" s="848"/>
      <c r="N1129" s="853"/>
      <c r="O1129" s="846"/>
      <c r="P1129" s="846"/>
      <c r="Q1129" s="846"/>
      <c r="R1129" s="846"/>
      <c r="S1129" s="846"/>
      <c r="T1129" s="846"/>
      <c r="U1129" s="846"/>
      <c r="V1129" s="846"/>
      <c r="W1129" s="846"/>
      <c r="X1129" s="846"/>
      <c r="Y1129" s="846"/>
      <c r="Z1129" s="846"/>
      <c r="AA1129" s="846"/>
      <c r="AB1129" s="846"/>
      <c r="AC1129" s="846"/>
      <c r="AD1129" s="854"/>
      <c r="AE1129" s="846"/>
      <c r="AF1129" s="846"/>
      <c r="AG1129" s="846"/>
      <c r="AH1129" s="846"/>
      <c r="AI1129" s="846"/>
      <c r="AJ1129" s="855"/>
      <c r="AK1129" s="846"/>
      <c r="AL1129" s="846"/>
      <c r="AM1129" s="846"/>
      <c r="AN1129" s="846"/>
      <c r="AO1129" s="846"/>
      <c r="AP1129" s="846"/>
      <c r="AQ1129" s="846"/>
      <c r="AR1129" s="846"/>
      <c r="AS1129" s="846"/>
      <c r="AT1129" s="846"/>
      <c r="AU1129" s="846"/>
      <c r="AV1129" s="846"/>
      <c r="AW1129" s="846"/>
      <c r="AX1129" s="846"/>
      <c r="AY1129" s="846"/>
      <c r="AZ1129" s="846"/>
      <c r="BA1129" s="846"/>
      <c r="BB1129" s="846"/>
      <c r="BC1129" s="846"/>
      <c r="BD1129" s="846"/>
      <c r="BE1129" s="846"/>
      <c r="BF1129" s="846"/>
      <c r="BG1129" s="846"/>
    </row>
    <row r="1130" ht="15.75" customHeight="1">
      <c r="A1130" s="846"/>
      <c r="B1130" s="847"/>
      <c r="C1130" s="847"/>
      <c r="D1130" s="846"/>
      <c r="E1130" s="848"/>
      <c r="F1130" s="849"/>
      <c r="G1130" s="850"/>
      <c r="H1130" s="851"/>
      <c r="I1130" s="849"/>
      <c r="J1130" s="852"/>
      <c r="K1130" s="848"/>
      <c r="L1130" s="848"/>
      <c r="M1130" s="848"/>
      <c r="N1130" s="853"/>
      <c r="O1130" s="846"/>
      <c r="P1130" s="846"/>
      <c r="Q1130" s="846"/>
      <c r="R1130" s="846"/>
      <c r="S1130" s="846"/>
      <c r="T1130" s="846"/>
      <c r="U1130" s="846"/>
      <c r="V1130" s="846"/>
      <c r="W1130" s="846"/>
      <c r="X1130" s="846"/>
      <c r="Y1130" s="846"/>
      <c r="Z1130" s="846"/>
      <c r="AA1130" s="846"/>
      <c r="AB1130" s="846"/>
      <c r="AC1130" s="846"/>
      <c r="AD1130" s="854"/>
      <c r="AE1130" s="846"/>
      <c r="AF1130" s="846"/>
      <c r="AG1130" s="846"/>
      <c r="AH1130" s="846"/>
      <c r="AI1130" s="846"/>
      <c r="AJ1130" s="855"/>
      <c r="AK1130" s="846"/>
      <c r="AL1130" s="846"/>
      <c r="AM1130" s="846"/>
      <c r="AN1130" s="846"/>
      <c r="AO1130" s="846"/>
      <c r="AP1130" s="846"/>
      <c r="AQ1130" s="846"/>
      <c r="AR1130" s="846"/>
      <c r="AS1130" s="846"/>
      <c r="AT1130" s="846"/>
      <c r="AU1130" s="846"/>
      <c r="AV1130" s="846"/>
      <c r="AW1130" s="846"/>
      <c r="AX1130" s="846"/>
      <c r="AY1130" s="846"/>
      <c r="AZ1130" s="846"/>
      <c r="BA1130" s="846"/>
      <c r="BB1130" s="846"/>
      <c r="BC1130" s="846"/>
      <c r="BD1130" s="846"/>
      <c r="BE1130" s="846"/>
      <c r="BF1130" s="846"/>
      <c r="BG1130" s="846"/>
    </row>
    <row r="1131" ht="15.75" customHeight="1">
      <c r="A1131" s="846"/>
      <c r="B1131" s="847"/>
      <c r="C1131" s="847"/>
      <c r="D1131" s="846"/>
      <c r="E1131" s="848"/>
      <c r="F1131" s="849"/>
      <c r="G1131" s="850"/>
      <c r="H1131" s="851"/>
      <c r="I1131" s="849"/>
      <c r="J1131" s="852"/>
      <c r="K1131" s="848"/>
      <c r="L1131" s="848"/>
      <c r="M1131" s="848"/>
      <c r="N1131" s="853"/>
      <c r="O1131" s="846"/>
      <c r="P1131" s="846"/>
      <c r="Q1131" s="846"/>
      <c r="R1131" s="846"/>
      <c r="S1131" s="846"/>
      <c r="T1131" s="846"/>
      <c r="U1131" s="846"/>
      <c r="V1131" s="846"/>
      <c r="W1131" s="846"/>
      <c r="X1131" s="846"/>
      <c r="Y1131" s="846"/>
      <c r="Z1131" s="846"/>
      <c r="AA1131" s="846"/>
      <c r="AB1131" s="846"/>
      <c r="AC1131" s="846"/>
      <c r="AD1131" s="854"/>
      <c r="AE1131" s="846"/>
      <c r="AF1131" s="846"/>
      <c r="AG1131" s="846"/>
      <c r="AH1131" s="846"/>
      <c r="AI1131" s="846"/>
      <c r="AJ1131" s="855"/>
      <c r="AK1131" s="846"/>
      <c r="AL1131" s="846"/>
      <c r="AM1131" s="846"/>
      <c r="AN1131" s="846"/>
      <c r="AO1131" s="846"/>
      <c r="AP1131" s="846"/>
      <c r="AQ1131" s="846"/>
      <c r="AR1131" s="846"/>
      <c r="AS1131" s="846"/>
      <c r="AT1131" s="846"/>
      <c r="AU1131" s="846"/>
      <c r="AV1131" s="846"/>
      <c r="AW1131" s="846"/>
      <c r="AX1131" s="846"/>
      <c r="AY1131" s="846"/>
      <c r="AZ1131" s="846"/>
      <c r="BA1131" s="846"/>
      <c r="BB1131" s="846"/>
      <c r="BC1131" s="846"/>
      <c r="BD1131" s="846"/>
      <c r="BE1131" s="846"/>
      <c r="BF1131" s="846"/>
      <c r="BG1131" s="846"/>
    </row>
    <row r="1132" ht="15.75" customHeight="1">
      <c r="A1132" s="846"/>
      <c r="B1132" s="847"/>
      <c r="C1132" s="847"/>
      <c r="D1132" s="846"/>
      <c r="E1132" s="848"/>
      <c r="F1132" s="849"/>
      <c r="G1132" s="850"/>
      <c r="H1132" s="851"/>
      <c r="I1132" s="849"/>
      <c r="J1132" s="852"/>
      <c r="K1132" s="848"/>
      <c r="L1132" s="848"/>
      <c r="M1132" s="848"/>
      <c r="N1132" s="853"/>
      <c r="O1132" s="846"/>
      <c r="P1132" s="846"/>
      <c r="Q1132" s="846"/>
      <c r="R1132" s="846"/>
      <c r="S1132" s="846"/>
      <c r="T1132" s="846"/>
      <c r="U1132" s="846"/>
      <c r="V1132" s="846"/>
      <c r="W1132" s="846"/>
      <c r="X1132" s="846"/>
      <c r="Y1132" s="846"/>
      <c r="Z1132" s="846"/>
      <c r="AA1132" s="846"/>
      <c r="AB1132" s="846"/>
      <c r="AC1132" s="846"/>
      <c r="AD1132" s="854"/>
      <c r="AE1132" s="846"/>
      <c r="AF1132" s="846"/>
      <c r="AG1132" s="846"/>
      <c r="AH1132" s="846"/>
      <c r="AI1132" s="846"/>
      <c r="AJ1132" s="855"/>
      <c r="AK1132" s="846"/>
      <c r="AL1132" s="846"/>
      <c r="AM1132" s="846"/>
      <c r="AN1132" s="846"/>
      <c r="AO1132" s="846"/>
      <c r="AP1132" s="846"/>
      <c r="AQ1132" s="846"/>
      <c r="AR1132" s="846"/>
      <c r="AS1132" s="846"/>
      <c r="AT1132" s="846"/>
      <c r="AU1132" s="846"/>
      <c r="AV1132" s="846"/>
      <c r="AW1132" s="846"/>
      <c r="AX1132" s="846"/>
      <c r="AY1132" s="846"/>
      <c r="AZ1132" s="846"/>
      <c r="BA1132" s="846"/>
      <c r="BB1132" s="846"/>
      <c r="BC1132" s="846"/>
      <c r="BD1132" s="846"/>
      <c r="BE1132" s="846"/>
      <c r="BF1132" s="846"/>
      <c r="BG1132" s="846"/>
    </row>
    <row r="1133" ht="15.75" customHeight="1">
      <c r="A1133" s="846"/>
      <c r="B1133" s="847"/>
      <c r="C1133" s="847"/>
      <c r="D1133" s="846"/>
      <c r="E1133" s="848"/>
      <c r="F1133" s="849"/>
      <c r="G1133" s="850"/>
      <c r="H1133" s="851"/>
      <c r="I1133" s="849"/>
      <c r="J1133" s="852"/>
      <c r="K1133" s="848"/>
      <c r="L1133" s="848"/>
      <c r="M1133" s="848"/>
      <c r="N1133" s="853"/>
      <c r="O1133" s="846"/>
      <c r="P1133" s="846"/>
      <c r="Q1133" s="846"/>
      <c r="R1133" s="846"/>
      <c r="S1133" s="846"/>
      <c r="T1133" s="846"/>
      <c r="U1133" s="846"/>
      <c r="V1133" s="846"/>
      <c r="W1133" s="846"/>
      <c r="X1133" s="846"/>
      <c r="Y1133" s="846"/>
      <c r="Z1133" s="846"/>
      <c r="AA1133" s="846"/>
      <c r="AB1133" s="846"/>
      <c r="AC1133" s="846"/>
      <c r="AD1133" s="854"/>
      <c r="AE1133" s="846"/>
      <c r="AF1133" s="846"/>
      <c r="AG1133" s="846"/>
      <c r="AH1133" s="846"/>
      <c r="AI1133" s="846"/>
      <c r="AJ1133" s="855"/>
      <c r="AK1133" s="846"/>
      <c r="AL1133" s="846"/>
      <c r="AM1133" s="846"/>
      <c r="AN1133" s="846"/>
      <c r="AO1133" s="846"/>
      <c r="AP1133" s="846"/>
      <c r="AQ1133" s="846"/>
      <c r="AR1133" s="846"/>
      <c r="AS1133" s="846"/>
      <c r="AT1133" s="846"/>
      <c r="AU1133" s="846"/>
      <c r="AV1133" s="846"/>
      <c r="AW1133" s="846"/>
      <c r="AX1133" s="846"/>
      <c r="AY1133" s="846"/>
      <c r="AZ1133" s="846"/>
      <c r="BA1133" s="846"/>
      <c r="BB1133" s="846"/>
      <c r="BC1133" s="846"/>
      <c r="BD1133" s="846"/>
      <c r="BE1133" s="846"/>
      <c r="BF1133" s="846"/>
      <c r="BG1133" s="846"/>
    </row>
    <row r="1134" ht="15.75" customHeight="1">
      <c r="A1134" s="846"/>
      <c r="B1134" s="847"/>
      <c r="C1134" s="847"/>
      <c r="D1134" s="846"/>
      <c r="E1134" s="848"/>
      <c r="F1134" s="849"/>
      <c r="G1134" s="850"/>
      <c r="H1134" s="851"/>
      <c r="I1134" s="849"/>
      <c r="J1134" s="852"/>
      <c r="K1134" s="848"/>
      <c r="L1134" s="848"/>
      <c r="M1134" s="848"/>
      <c r="N1134" s="853"/>
      <c r="O1134" s="846"/>
      <c r="P1134" s="846"/>
      <c r="Q1134" s="846"/>
      <c r="R1134" s="846"/>
      <c r="S1134" s="846"/>
      <c r="T1134" s="846"/>
      <c r="U1134" s="846"/>
      <c r="V1134" s="846"/>
      <c r="W1134" s="846"/>
      <c r="X1134" s="846"/>
      <c r="Y1134" s="846"/>
      <c r="Z1134" s="846"/>
      <c r="AA1134" s="846"/>
      <c r="AB1134" s="846"/>
      <c r="AC1134" s="846"/>
      <c r="AD1134" s="854"/>
      <c r="AE1134" s="846"/>
      <c r="AF1134" s="846"/>
      <c r="AG1134" s="846"/>
      <c r="AH1134" s="846"/>
      <c r="AI1134" s="846"/>
      <c r="AJ1134" s="855"/>
      <c r="AK1134" s="846"/>
      <c r="AL1134" s="846"/>
      <c r="AM1134" s="846"/>
      <c r="AN1134" s="846"/>
      <c r="AO1134" s="846"/>
      <c r="AP1134" s="846"/>
      <c r="AQ1134" s="846"/>
      <c r="AR1134" s="846"/>
      <c r="AS1134" s="846"/>
      <c r="AT1134" s="846"/>
      <c r="AU1134" s="846"/>
      <c r="AV1134" s="846"/>
      <c r="AW1134" s="846"/>
      <c r="AX1134" s="846"/>
      <c r="AY1134" s="846"/>
      <c r="AZ1134" s="846"/>
      <c r="BA1134" s="846"/>
      <c r="BB1134" s="846"/>
      <c r="BC1134" s="846"/>
      <c r="BD1134" s="846"/>
      <c r="BE1134" s="846"/>
      <c r="BF1134" s="846"/>
      <c r="BG1134" s="846"/>
    </row>
    <row r="1135" ht="15.75" customHeight="1">
      <c r="A1135" s="846"/>
      <c r="B1135" s="847"/>
      <c r="C1135" s="847"/>
      <c r="D1135" s="846"/>
      <c r="E1135" s="848"/>
      <c r="F1135" s="849"/>
      <c r="G1135" s="850"/>
      <c r="H1135" s="851"/>
      <c r="I1135" s="849"/>
      <c r="J1135" s="852"/>
      <c r="K1135" s="848"/>
      <c r="L1135" s="848"/>
      <c r="M1135" s="848"/>
      <c r="N1135" s="853"/>
      <c r="O1135" s="846"/>
      <c r="P1135" s="846"/>
      <c r="Q1135" s="846"/>
      <c r="R1135" s="846"/>
      <c r="S1135" s="846"/>
      <c r="T1135" s="846"/>
      <c r="U1135" s="846"/>
      <c r="V1135" s="846"/>
      <c r="W1135" s="846"/>
      <c r="X1135" s="846"/>
      <c r="Y1135" s="846"/>
      <c r="Z1135" s="846"/>
      <c r="AA1135" s="846"/>
      <c r="AB1135" s="846"/>
      <c r="AC1135" s="846"/>
      <c r="AD1135" s="854"/>
      <c r="AE1135" s="846"/>
      <c r="AF1135" s="846"/>
      <c r="AG1135" s="846"/>
      <c r="AH1135" s="846"/>
      <c r="AI1135" s="846"/>
      <c r="AJ1135" s="855"/>
      <c r="AK1135" s="846"/>
      <c r="AL1135" s="846"/>
      <c r="AM1135" s="846"/>
      <c r="AN1135" s="846"/>
      <c r="AO1135" s="846"/>
      <c r="AP1135" s="846"/>
      <c r="AQ1135" s="846"/>
      <c r="AR1135" s="846"/>
      <c r="AS1135" s="846"/>
      <c r="AT1135" s="846"/>
      <c r="AU1135" s="846"/>
      <c r="AV1135" s="846"/>
      <c r="AW1135" s="846"/>
      <c r="AX1135" s="846"/>
      <c r="AY1135" s="846"/>
      <c r="AZ1135" s="846"/>
      <c r="BA1135" s="846"/>
      <c r="BB1135" s="846"/>
      <c r="BC1135" s="846"/>
      <c r="BD1135" s="846"/>
      <c r="BE1135" s="846"/>
      <c r="BF1135" s="846"/>
      <c r="BG1135" s="846"/>
    </row>
    <row r="1136" ht="15.75" customHeight="1">
      <c r="A1136" s="846"/>
      <c r="B1136" s="847"/>
      <c r="C1136" s="847"/>
      <c r="D1136" s="846"/>
      <c r="E1136" s="848"/>
      <c r="F1136" s="849"/>
      <c r="G1136" s="850"/>
      <c r="H1136" s="851"/>
      <c r="I1136" s="849"/>
      <c r="J1136" s="852"/>
      <c r="K1136" s="848"/>
      <c r="L1136" s="848"/>
      <c r="M1136" s="848"/>
      <c r="N1136" s="853"/>
      <c r="O1136" s="846"/>
      <c r="P1136" s="846"/>
      <c r="Q1136" s="846"/>
      <c r="R1136" s="846"/>
      <c r="S1136" s="846"/>
      <c r="T1136" s="846"/>
      <c r="U1136" s="846"/>
      <c r="V1136" s="846"/>
      <c r="W1136" s="846"/>
      <c r="X1136" s="846"/>
      <c r="Y1136" s="846"/>
      <c r="Z1136" s="846"/>
      <c r="AA1136" s="846"/>
      <c r="AB1136" s="846"/>
      <c r="AC1136" s="846"/>
      <c r="AD1136" s="854"/>
      <c r="AE1136" s="846"/>
      <c r="AF1136" s="846"/>
      <c r="AG1136" s="846"/>
      <c r="AH1136" s="846"/>
      <c r="AI1136" s="846"/>
      <c r="AJ1136" s="855"/>
      <c r="AK1136" s="846"/>
      <c r="AL1136" s="846"/>
      <c r="AM1136" s="846"/>
      <c r="AN1136" s="846"/>
      <c r="AO1136" s="846"/>
      <c r="AP1136" s="846"/>
      <c r="AQ1136" s="846"/>
      <c r="AR1136" s="846"/>
      <c r="AS1136" s="846"/>
      <c r="AT1136" s="846"/>
      <c r="AU1136" s="846"/>
      <c r="AV1136" s="846"/>
      <c r="AW1136" s="846"/>
      <c r="AX1136" s="846"/>
      <c r="AY1136" s="846"/>
      <c r="AZ1136" s="846"/>
      <c r="BA1136" s="846"/>
      <c r="BB1136" s="846"/>
      <c r="BC1136" s="846"/>
      <c r="BD1136" s="846"/>
      <c r="BE1136" s="846"/>
      <c r="BF1136" s="846"/>
      <c r="BG1136" s="846"/>
    </row>
    <row r="1137" ht="15.75" customHeight="1">
      <c r="A1137" s="846"/>
      <c r="B1137" s="847"/>
      <c r="C1137" s="847"/>
      <c r="D1137" s="846"/>
      <c r="E1137" s="848"/>
      <c r="F1137" s="849"/>
      <c r="G1137" s="850"/>
      <c r="H1137" s="851"/>
      <c r="I1137" s="849"/>
      <c r="J1137" s="852"/>
      <c r="K1137" s="848"/>
      <c r="L1137" s="848"/>
      <c r="M1137" s="848"/>
      <c r="N1137" s="853"/>
      <c r="O1137" s="846"/>
      <c r="P1137" s="846"/>
      <c r="Q1137" s="846"/>
      <c r="R1137" s="846"/>
      <c r="S1137" s="846"/>
      <c r="T1137" s="846"/>
      <c r="U1137" s="846"/>
      <c r="V1137" s="846"/>
      <c r="W1137" s="846"/>
      <c r="X1137" s="846"/>
      <c r="Y1137" s="846"/>
      <c r="Z1137" s="846"/>
      <c r="AA1137" s="846"/>
      <c r="AB1137" s="846"/>
      <c r="AC1137" s="846"/>
      <c r="AD1137" s="854"/>
      <c r="AE1137" s="846"/>
      <c r="AF1137" s="846"/>
      <c r="AG1137" s="846"/>
      <c r="AH1137" s="846"/>
      <c r="AI1137" s="846"/>
      <c r="AJ1137" s="855"/>
      <c r="AK1137" s="846"/>
      <c r="AL1137" s="846"/>
      <c r="AM1137" s="846"/>
      <c r="AN1137" s="846"/>
      <c r="AO1137" s="846"/>
      <c r="AP1137" s="846"/>
      <c r="AQ1137" s="846"/>
      <c r="AR1137" s="846"/>
      <c r="AS1137" s="846"/>
      <c r="AT1137" s="846"/>
      <c r="AU1137" s="846"/>
      <c r="AV1137" s="846"/>
      <c r="AW1137" s="846"/>
      <c r="AX1137" s="846"/>
      <c r="AY1137" s="846"/>
      <c r="AZ1137" s="846"/>
      <c r="BA1137" s="846"/>
      <c r="BB1137" s="846"/>
      <c r="BC1137" s="846"/>
      <c r="BD1137" s="846"/>
      <c r="BE1137" s="846"/>
      <c r="BF1137" s="846"/>
      <c r="BG1137" s="846"/>
    </row>
    <row r="1138" ht="15.75" customHeight="1">
      <c r="A1138" s="846"/>
      <c r="B1138" s="847"/>
      <c r="C1138" s="847"/>
      <c r="D1138" s="846"/>
      <c r="E1138" s="848"/>
      <c r="F1138" s="849"/>
      <c r="G1138" s="850"/>
      <c r="H1138" s="851"/>
      <c r="I1138" s="849"/>
      <c r="J1138" s="852"/>
      <c r="K1138" s="848"/>
      <c r="L1138" s="848"/>
      <c r="M1138" s="848"/>
      <c r="N1138" s="853"/>
      <c r="O1138" s="846"/>
      <c r="P1138" s="846"/>
      <c r="Q1138" s="846"/>
      <c r="R1138" s="846"/>
      <c r="S1138" s="846"/>
      <c r="T1138" s="846"/>
      <c r="U1138" s="846"/>
      <c r="V1138" s="846"/>
      <c r="W1138" s="846"/>
      <c r="X1138" s="846"/>
      <c r="Y1138" s="846"/>
      <c r="Z1138" s="846"/>
      <c r="AA1138" s="846"/>
      <c r="AB1138" s="846"/>
      <c r="AC1138" s="846"/>
      <c r="AD1138" s="854"/>
      <c r="AE1138" s="846"/>
      <c r="AF1138" s="846"/>
      <c r="AG1138" s="846"/>
      <c r="AH1138" s="846"/>
      <c r="AI1138" s="846"/>
      <c r="AJ1138" s="855"/>
      <c r="AK1138" s="846"/>
      <c r="AL1138" s="846"/>
      <c r="AM1138" s="846"/>
      <c r="AN1138" s="846"/>
      <c r="AO1138" s="846"/>
      <c r="AP1138" s="846"/>
      <c r="AQ1138" s="846"/>
      <c r="AR1138" s="846"/>
      <c r="AS1138" s="846"/>
      <c r="AT1138" s="846"/>
      <c r="AU1138" s="846"/>
      <c r="AV1138" s="846"/>
      <c r="AW1138" s="846"/>
      <c r="AX1138" s="846"/>
      <c r="AY1138" s="846"/>
      <c r="AZ1138" s="846"/>
      <c r="BA1138" s="846"/>
      <c r="BB1138" s="846"/>
      <c r="BC1138" s="846"/>
      <c r="BD1138" s="846"/>
      <c r="BE1138" s="846"/>
      <c r="BF1138" s="846"/>
      <c r="BG1138" s="846"/>
    </row>
    <row r="1139" ht="15.75" customHeight="1">
      <c r="A1139" s="846"/>
      <c r="B1139" s="847"/>
      <c r="C1139" s="847"/>
      <c r="D1139" s="846"/>
      <c r="E1139" s="848"/>
      <c r="F1139" s="849"/>
      <c r="G1139" s="850"/>
      <c r="H1139" s="851"/>
      <c r="I1139" s="849"/>
      <c r="J1139" s="852"/>
      <c r="K1139" s="848"/>
      <c r="L1139" s="848"/>
      <c r="M1139" s="848"/>
      <c r="N1139" s="853"/>
      <c r="O1139" s="846"/>
      <c r="P1139" s="846"/>
      <c r="Q1139" s="846"/>
      <c r="R1139" s="846"/>
      <c r="S1139" s="846"/>
      <c r="T1139" s="846"/>
      <c r="U1139" s="846"/>
      <c r="V1139" s="846"/>
      <c r="W1139" s="846"/>
      <c r="X1139" s="846"/>
      <c r="Y1139" s="846"/>
      <c r="Z1139" s="846"/>
      <c r="AA1139" s="846"/>
      <c r="AB1139" s="846"/>
      <c r="AC1139" s="846"/>
      <c r="AD1139" s="854"/>
      <c r="AE1139" s="846"/>
      <c r="AF1139" s="846"/>
      <c r="AG1139" s="846"/>
      <c r="AH1139" s="846"/>
      <c r="AI1139" s="846"/>
      <c r="AJ1139" s="855"/>
      <c r="AK1139" s="846"/>
      <c r="AL1139" s="846"/>
      <c r="AM1139" s="846"/>
      <c r="AN1139" s="846"/>
      <c r="AO1139" s="846"/>
      <c r="AP1139" s="846"/>
      <c r="AQ1139" s="846"/>
      <c r="AR1139" s="846"/>
      <c r="AS1139" s="846"/>
      <c r="AT1139" s="846"/>
      <c r="AU1139" s="846"/>
      <c r="AV1139" s="846"/>
      <c r="AW1139" s="846"/>
      <c r="AX1139" s="846"/>
      <c r="AY1139" s="846"/>
      <c r="AZ1139" s="846"/>
      <c r="BA1139" s="846"/>
      <c r="BB1139" s="846"/>
      <c r="BC1139" s="846"/>
      <c r="BD1139" s="846"/>
      <c r="BE1139" s="846"/>
      <c r="BF1139" s="846"/>
      <c r="BG1139" s="846"/>
    </row>
    <row r="1140" ht="15.75" customHeight="1">
      <c r="A1140" s="846"/>
      <c r="B1140" s="847"/>
      <c r="C1140" s="847"/>
      <c r="D1140" s="846"/>
      <c r="E1140" s="848"/>
      <c r="F1140" s="849"/>
      <c r="G1140" s="850"/>
      <c r="H1140" s="851"/>
      <c r="I1140" s="849"/>
      <c r="J1140" s="852"/>
      <c r="K1140" s="848"/>
      <c r="L1140" s="848"/>
      <c r="M1140" s="848"/>
      <c r="N1140" s="853"/>
      <c r="O1140" s="846"/>
      <c r="P1140" s="846"/>
      <c r="Q1140" s="846"/>
      <c r="R1140" s="846"/>
      <c r="S1140" s="846"/>
      <c r="T1140" s="846"/>
      <c r="U1140" s="846"/>
      <c r="V1140" s="846"/>
      <c r="W1140" s="846"/>
      <c r="X1140" s="846"/>
      <c r="Y1140" s="846"/>
      <c r="Z1140" s="846"/>
      <c r="AA1140" s="846"/>
      <c r="AB1140" s="846"/>
      <c r="AC1140" s="846"/>
      <c r="AD1140" s="854"/>
      <c r="AE1140" s="846"/>
      <c r="AF1140" s="846"/>
      <c r="AG1140" s="846"/>
      <c r="AH1140" s="846"/>
      <c r="AI1140" s="846"/>
      <c r="AJ1140" s="855"/>
      <c r="AK1140" s="846"/>
      <c r="AL1140" s="846"/>
      <c r="AM1140" s="846"/>
      <c r="AN1140" s="846"/>
      <c r="AO1140" s="846"/>
      <c r="AP1140" s="846"/>
      <c r="AQ1140" s="846"/>
      <c r="AR1140" s="846"/>
      <c r="AS1140" s="846"/>
      <c r="AT1140" s="846"/>
      <c r="AU1140" s="846"/>
      <c r="AV1140" s="846"/>
      <c r="AW1140" s="846"/>
      <c r="AX1140" s="846"/>
      <c r="AY1140" s="846"/>
      <c r="AZ1140" s="846"/>
      <c r="BA1140" s="846"/>
      <c r="BB1140" s="846"/>
      <c r="BC1140" s="846"/>
      <c r="BD1140" s="846"/>
      <c r="BE1140" s="846"/>
      <c r="BF1140" s="846"/>
      <c r="BG1140" s="846"/>
    </row>
    <row r="1141" ht="15.75" customHeight="1">
      <c r="A1141" s="846"/>
      <c r="B1141" s="847"/>
      <c r="C1141" s="847"/>
      <c r="D1141" s="846"/>
      <c r="E1141" s="848"/>
      <c r="F1141" s="849"/>
      <c r="G1141" s="850"/>
      <c r="H1141" s="851"/>
      <c r="I1141" s="849"/>
      <c r="J1141" s="852"/>
      <c r="K1141" s="848"/>
      <c r="L1141" s="848"/>
      <c r="M1141" s="848"/>
      <c r="N1141" s="853"/>
      <c r="O1141" s="846"/>
      <c r="P1141" s="846"/>
      <c r="Q1141" s="846"/>
      <c r="R1141" s="846"/>
      <c r="S1141" s="846"/>
      <c r="T1141" s="846"/>
      <c r="U1141" s="846"/>
      <c r="V1141" s="846"/>
      <c r="W1141" s="846"/>
      <c r="X1141" s="846"/>
      <c r="Y1141" s="846"/>
      <c r="Z1141" s="846"/>
      <c r="AA1141" s="846"/>
      <c r="AB1141" s="846"/>
      <c r="AC1141" s="846"/>
      <c r="AD1141" s="854"/>
      <c r="AE1141" s="846"/>
      <c r="AF1141" s="846"/>
      <c r="AG1141" s="846"/>
      <c r="AH1141" s="846"/>
      <c r="AI1141" s="846"/>
      <c r="AJ1141" s="855"/>
      <c r="AK1141" s="846"/>
      <c r="AL1141" s="846"/>
      <c r="AM1141" s="846"/>
      <c r="AN1141" s="846"/>
      <c r="AO1141" s="846"/>
      <c r="AP1141" s="846"/>
      <c r="AQ1141" s="846"/>
      <c r="AR1141" s="846"/>
      <c r="AS1141" s="846"/>
      <c r="AT1141" s="846"/>
      <c r="AU1141" s="846"/>
      <c r="AV1141" s="846"/>
      <c r="AW1141" s="846"/>
      <c r="AX1141" s="846"/>
      <c r="AY1141" s="846"/>
      <c r="AZ1141" s="846"/>
      <c r="BA1141" s="846"/>
      <c r="BB1141" s="846"/>
      <c r="BC1141" s="846"/>
      <c r="BD1141" s="846"/>
      <c r="BE1141" s="846"/>
      <c r="BF1141" s="846"/>
      <c r="BG1141" s="846"/>
    </row>
    <row r="1142" ht="15.75" customHeight="1">
      <c r="A1142" s="846"/>
      <c r="B1142" s="847"/>
      <c r="C1142" s="847"/>
      <c r="D1142" s="846"/>
      <c r="E1142" s="848"/>
      <c r="F1142" s="849"/>
      <c r="G1142" s="850"/>
      <c r="H1142" s="851"/>
      <c r="I1142" s="849"/>
      <c r="J1142" s="852"/>
      <c r="K1142" s="848"/>
      <c r="L1142" s="848"/>
      <c r="M1142" s="848"/>
      <c r="N1142" s="853"/>
      <c r="O1142" s="846"/>
      <c r="P1142" s="846"/>
      <c r="Q1142" s="846"/>
      <c r="R1142" s="846"/>
      <c r="S1142" s="846"/>
      <c r="T1142" s="846"/>
      <c r="U1142" s="846"/>
      <c r="V1142" s="846"/>
      <c r="W1142" s="846"/>
      <c r="X1142" s="846"/>
      <c r="Y1142" s="846"/>
      <c r="Z1142" s="846"/>
      <c r="AA1142" s="846"/>
      <c r="AB1142" s="846"/>
      <c r="AC1142" s="846"/>
      <c r="AD1142" s="854"/>
      <c r="AE1142" s="846"/>
      <c r="AF1142" s="846"/>
      <c r="AG1142" s="846"/>
      <c r="AH1142" s="846"/>
      <c r="AI1142" s="846"/>
      <c r="AJ1142" s="855"/>
      <c r="AK1142" s="846"/>
      <c r="AL1142" s="846"/>
      <c r="AM1142" s="846"/>
      <c r="AN1142" s="846"/>
      <c r="AO1142" s="846"/>
      <c r="AP1142" s="846"/>
      <c r="AQ1142" s="846"/>
      <c r="AR1142" s="846"/>
      <c r="AS1142" s="846"/>
      <c r="AT1142" s="846"/>
      <c r="AU1142" s="846"/>
      <c r="AV1142" s="846"/>
      <c r="AW1142" s="846"/>
      <c r="AX1142" s="846"/>
      <c r="AY1142" s="846"/>
      <c r="AZ1142" s="846"/>
      <c r="BA1142" s="846"/>
      <c r="BB1142" s="846"/>
      <c r="BC1142" s="846"/>
      <c r="BD1142" s="846"/>
      <c r="BE1142" s="846"/>
      <c r="BF1142" s="846"/>
      <c r="BG1142" s="846"/>
    </row>
    <row r="1143" ht="15.75" customHeight="1">
      <c r="A1143" s="846"/>
      <c r="B1143" s="847"/>
      <c r="C1143" s="847"/>
      <c r="D1143" s="846"/>
      <c r="E1143" s="848"/>
      <c r="F1143" s="849"/>
      <c r="G1143" s="850"/>
      <c r="H1143" s="851"/>
      <c r="I1143" s="849"/>
      <c r="J1143" s="852"/>
      <c r="K1143" s="848"/>
      <c r="L1143" s="848"/>
      <c r="M1143" s="848"/>
      <c r="N1143" s="853"/>
      <c r="O1143" s="846"/>
      <c r="P1143" s="846"/>
      <c r="Q1143" s="846"/>
      <c r="R1143" s="846"/>
      <c r="S1143" s="846"/>
      <c r="T1143" s="846"/>
      <c r="U1143" s="846"/>
      <c r="V1143" s="846"/>
      <c r="W1143" s="846"/>
      <c r="X1143" s="846"/>
      <c r="Y1143" s="846"/>
      <c r="Z1143" s="846"/>
      <c r="AA1143" s="846"/>
      <c r="AB1143" s="846"/>
      <c r="AC1143" s="846"/>
      <c r="AD1143" s="854"/>
      <c r="AE1143" s="846"/>
      <c r="AF1143" s="846"/>
      <c r="AG1143" s="846"/>
      <c r="AH1143" s="846"/>
      <c r="AI1143" s="846"/>
      <c r="AJ1143" s="855"/>
      <c r="AK1143" s="846"/>
      <c r="AL1143" s="846"/>
      <c r="AM1143" s="846"/>
      <c r="AN1143" s="846"/>
      <c r="AO1143" s="846"/>
      <c r="AP1143" s="846"/>
      <c r="AQ1143" s="846"/>
      <c r="AR1143" s="846"/>
      <c r="AS1143" s="846"/>
      <c r="AT1143" s="846"/>
      <c r="AU1143" s="846"/>
      <c r="AV1143" s="846"/>
      <c r="AW1143" s="846"/>
      <c r="AX1143" s="846"/>
      <c r="AY1143" s="846"/>
      <c r="AZ1143" s="846"/>
      <c r="BA1143" s="846"/>
      <c r="BB1143" s="846"/>
      <c r="BC1143" s="846"/>
      <c r="BD1143" s="846"/>
      <c r="BE1143" s="846"/>
      <c r="BF1143" s="846"/>
      <c r="BG1143" s="846"/>
    </row>
    <row r="1144" ht="15.75" customHeight="1">
      <c r="A1144" s="846"/>
      <c r="B1144" s="847"/>
      <c r="C1144" s="847"/>
      <c r="D1144" s="846"/>
      <c r="E1144" s="848"/>
      <c r="F1144" s="849"/>
      <c r="G1144" s="850"/>
      <c r="H1144" s="851"/>
      <c r="I1144" s="849"/>
      <c r="J1144" s="852"/>
      <c r="K1144" s="848"/>
      <c r="L1144" s="848"/>
      <c r="M1144" s="848"/>
      <c r="N1144" s="853"/>
      <c r="O1144" s="846"/>
      <c r="P1144" s="846"/>
      <c r="Q1144" s="846"/>
      <c r="R1144" s="846"/>
      <c r="S1144" s="846"/>
      <c r="T1144" s="846"/>
      <c r="U1144" s="846"/>
      <c r="V1144" s="846"/>
      <c r="W1144" s="846"/>
      <c r="X1144" s="846"/>
      <c r="Y1144" s="846"/>
      <c r="Z1144" s="846"/>
      <c r="AA1144" s="846"/>
      <c r="AB1144" s="846"/>
      <c r="AC1144" s="846"/>
      <c r="AD1144" s="854"/>
      <c r="AE1144" s="846"/>
      <c r="AF1144" s="846"/>
      <c r="AG1144" s="846"/>
      <c r="AH1144" s="846"/>
      <c r="AI1144" s="846"/>
      <c r="AJ1144" s="855"/>
      <c r="AK1144" s="846"/>
      <c r="AL1144" s="846"/>
      <c r="AM1144" s="846"/>
      <c r="AN1144" s="846"/>
      <c r="AO1144" s="846"/>
      <c r="AP1144" s="846"/>
      <c r="AQ1144" s="846"/>
      <c r="AR1144" s="846"/>
      <c r="AS1144" s="846"/>
      <c r="AT1144" s="846"/>
      <c r="AU1144" s="846"/>
      <c r="AV1144" s="846"/>
      <c r="AW1144" s="846"/>
      <c r="AX1144" s="846"/>
      <c r="AY1144" s="846"/>
      <c r="AZ1144" s="846"/>
      <c r="BA1144" s="846"/>
      <c r="BB1144" s="846"/>
      <c r="BC1144" s="846"/>
      <c r="BD1144" s="846"/>
      <c r="BE1144" s="846"/>
      <c r="BF1144" s="846"/>
      <c r="BG1144" s="846"/>
    </row>
    <row r="1145" ht="15.75" customHeight="1">
      <c r="A1145" s="846"/>
      <c r="B1145" s="847"/>
      <c r="C1145" s="847"/>
      <c r="D1145" s="846"/>
      <c r="E1145" s="848"/>
      <c r="F1145" s="849"/>
      <c r="G1145" s="850"/>
      <c r="H1145" s="851"/>
      <c r="I1145" s="849"/>
      <c r="J1145" s="852"/>
      <c r="K1145" s="848"/>
      <c r="L1145" s="848"/>
      <c r="M1145" s="848"/>
      <c r="N1145" s="853"/>
      <c r="O1145" s="846"/>
      <c r="P1145" s="846"/>
      <c r="Q1145" s="846"/>
      <c r="R1145" s="846"/>
      <c r="S1145" s="846"/>
      <c r="T1145" s="846"/>
      <c r="U1145" s="846"/>
      <c r="V1145" s="846"/>
      <c r="W1145" s="846"/>
      <c r="X1145" s="846"/>
      <c r="Y1145" s="846"/>
      <c r="Z1145" s="846"/>
      <c r="AA1145" s="846"/>
      <c r="AB1145" s="846"/>
      <c r="AC1145" s="846"/>
      <c r="AD1145" s="854"/>
      <c r="AE1145" s="846"/>
      <c r="AF1145" s="846"/>
      <c r="AG1145" s="846"/>
      <c r="AH1145" s="846"/>
      <c r="AI1145" s="846"/>
      <c r="AJ1145" s="855"/>
      <c r="AK1145" s="846"/>
      <c r="AL1145" s="846"/>
      <c r="AM1145" s="846"/>
      <c r="AN1145" s="846"/>
      <c r="AO1145" s="846"/>
      <c r="AP1145" s="846"/>
      <c r="AQ1145" s="846"/>
      <c r="AR1145" s="846"/>
      <c r="AS1145" s="846"/>
      <c r="AT1145" s="846"/>
      <c r="AU1145" s="846"/>
      <c r="AV1145" s="846"/>
      <c r="AW1145" s="846"/>
      <c r="AX1145" s="846"/>
      <c r="AY1145" s="846"/>
      <c r="AZ1145" s="846"/>
      <c r="BA1145" s="846"/>
      <c r="BB1145" s="846"/>
      <c r="BC1145" s="846"/>
      <c r="BD1145" s="846"/>
      <c r="BE1145" s="846"/>
      <c r="BF1145" s="846"/>
      <c r="BG1145" s="846"/>
    </row>
    <row r="1146" ht="15.75" customHeight="1">
      <c r="A1146" s="846"/>
      <c r="B1146" s="847"/>
      <c r="C1146" s="847"/>
      <c r="D1146" s="846"/>
      <c r="E1146" s="848"/>
      <c r="F1146" s="849"/>
      <c r="G1146" s="850"/>
      <c r="H1146" s="851"/>
      <c r="I1146" s="849"/>
      <c r="J1146" s="852"/>
      <c r="K1146" s="848"/>
      <c r="L1146" s="848"/>
      <c r="M1146" s="848"/>
      <c r="N1146" s="853"/>
      <c r="O1146" s="846"/>
      <c r="P1146" s="846"/>
      <c r="Q1146" s="846"/>
      <c r="R1146" s="846"/>
      <c r="S1146" s="846"/>
      <c r="T1146" s="846"/>
      <c r="U1146" s="846"/>
      <c r="V1146" s="846"/>
      <c r="W1146" s="846"/>
      <c r="X1146" s="846"/>
      <c r="Y1146" s="846"/>
      <c r="Z1146" s="846"/>
      <c r="AA1146" s="846"/>
      <c r="AB1146" s="846"/>
      <c r="AC1146" s="846"/>
      <c r="AD1146" s="854"/>
      <c r="AE1146" s="846"/>
      <c r="AF1146" s="846"/>
      <c r="AG1146" s="846"/>
      <c r="AH1146" s="846"/>
      <c r="AI1146" s="846"/>
      <c r="AJ1146" s="855"/>
      <c r="AK1146" s="846"/>
      <c r="AL1146" s="846"/>
      <c r="AM1146" s="846"/>
      <c r="AN1146" s="846"/>
      <c r="AO1146" s="846"/>
      <c r="AP1146" s="846"/>
      <c r="AQ1146" s="846"/>
      <c r="AR1146" s="846"/>
      <c r="AS1146" s="846"/>
      <c r="AT1146" s="846"/>
      <c r="AU1146" s="846"/>
      <c r="AV1146" s="846"/>
      <c r="AW1146" s="846"/>
      <c r="AX1146" s="846"/>
      <c r="AY1146" s="846"/>
      <c r="AZ1146" s="846"/>
      <c r="BA1146" s="846"/>
      <c r="BB1146" s="846"/>
      <c r="BC1146" s="846"/>
      <c r="BD1146" s="846"/>
      <c r="BE1146" s="846"/>
      <c r="BF1146" s="846"/>
      <c r="BG1146" s="846"/>
    </row>
    <row r="1147" ht="15.75" customHeight="1">
      <c r="A1147" s="846"/>
      <c r="B1147" s="847"/>
      <c r="C1147" s="847"/>
      <c r="D1147" s="846"/>
      <c r="E1147" s="848"/>
      <c r="F1147" s="849"/>
      <c r="G1147" s="850"/>
      <c r="H1147" s="851"/>
      <c r="I1147" s="849"/>
      <c r="J1147" s="852"/>
      <c r="K1147" s="848"/>
      <c r="L1147" s="848"/>
      <c r="M1147" s="848"/>
      <c r="N1147" s="853"/>
      <c r="O1147" s="846"/>
      <c r="P1147" s="846"/>
      <c r="Q1147" s="846"/>
      <c r="R1147" s="846"/>
      <c r="S1147" s="846"/>
      <c r="T1147" s="846"/>
      <c r="U1147" s="846"/>
      <c r="V1147" s="846"/>
      <c r="W1147" s="846"/>
      <c r="X1147" s="846"/>
      <c r="Y1147" s="846"/>
      <c r="Z1147" s="846"/>
      <c r="AA1147" s="846"/>
      <c r="AB1147" s="846"/>
      <c r="AC1147" s="846"/>
      <c r="AD1147" s="854"/>
      <c r="AE1147" s="846"/>
      <c r="AF1147" s="846"/>
      <c r="AG1147" s="846"/>
      <c r="AH1147" s="846"/>
      <c r="AI1147" s="846"/>
      <c r="AJ1147" s="855"/>
      <c r="AK1147" s="846"/>
      <c r="AL1147" s="846"/>
      <c r="AM1147" s="846"/>
      <c r="AN1147" s="846"/>
      <c r="AO1147" s="846"/>
      <c r="AP1147" s="846"/>
      <c r="AQ1147" s="846"/>
      <c r="AR1147" s="846"/>
      <c r="AS1147" s="846"/>
      <c r="AT1147" s="846"/>
      <c r="AU1147" s="846"/>
      <c r="AV1147" s="846"/>
      <c r="AW1147" s="846"/>
      <c r="AX1147" s="846"/>
      <c r="AY1147" s="846"/>
      <c r="AZ1147" s="846"/>
      <c r="BA1147" s="846"/>
      <c r="BB1147" s="846"/>
      <c r="BC1147" s="846"/>
      <c r="BD1147" s="846"/>
      <c r="BE1147" s="846"/>
      <c r="BF1147" s="846"/>
      <c r="BG1147" s="846"/>
    </row>
    <row r="1148" ht="15.75" customHeight="1">
      <c r="A1148" s="846"/>
      <c r="B1148" s="847"/>
      <c r="C1148" s="847"/>
      <c r="D1148" s="846"/>
      <c r="E1148" s="848"/>
      <c r="F1148" s="849"/>
      <c r="G1148" s="850"/>
      <c r="H1148" s="851"/>
      <c r="I1148" s="849"/>
      <c r="J1148" s="852"/>
      <c r="K1148" s="848"/>
      <c r="L1148" s="848"/>
      <c r="M1148" s="848"/>
      <c r="N1148" s="853"/>
      <c r="O1148" s="846"/>
      <c r="P1148" s="846"/>
      <c r="Q1148" s="846"/>
      <c r="R1148" s="846"/>
      <c r="S1148" s="846"/>
      <c r="T1148" s="846"/>
      <c r="U1148" s="846"/>
      <c r="V1148" s="846"/>
      <c r="W1148" s="846"/>
      <c r="X1148" s="846"/>
      <c r="Y1148" s="846"/>
      <c r="Z1148" s="846"/>
      <c r="AA1148" s="846"/>
      <c r="AB1148" s="846"/>
      <c r="AC1148" s="846"/>
      <c r="AD1148" s="854"/>
      <c r="AE1148" s="846"/>
      <c r="AF1148" s="846"/>
      <c r="AG1148" s="846"/>
      <c r="AH1148" s="846"/>
      <c r="AI1148" s="846"/>
      <c r="AJ1148" s="855"/>
      <c r="AK1148" s="846"/>
      <c r="AL1148" s="846"/>
      <c r="AM1148" s="846"/>
      <c r="AN1148" s="846"/>
      <c r="AO1148" s="846"/>
      <c r="AP1148" s="846"/>
      <c r="AQ1148" s="846"/>
      <c r="AR1148" s="846"/>
      <c r="AS1148" s="846"/>
      <c r="AT1148" s="846"/>
      <c r="AU1148" s="846"/>
      <c r="AV1148" s="846"/>
      <c r="AW1148" s="846"/>
      <c r="AX1148" s="846"/>
      <c r="AY1148" s="846"/>
      <c r="AZ1148" s="846"/>
      <c r="BA1148" s="846"/>
      <c r="BB1148" s="846"/>
      <c r="BC1148" s="846"/>
      <c r="BD1148" s="846"/>
      <c r="BE1148" s="846"/>
      <c r="BF1148" s="846"/>
      <c r="BG1148" s="846"/>
    </row>
    <row r="1149" ht="15.75" customHeight="1">
      <c r="A1149" s="846"/>
      <c r="B1149" s="847"/>
      <c r="C1149" s="847"/>
      <c r="D1149" s="846"/>
      <c r="E1149" s="848"/>
      <c r="F1149" s="849"/>
      <c r="G1149" s="850"/>
      <c r="H1149" s="851"/>
      <c r="I1149" s="849"/>
      <c r="J1149" s="852"/>
      <c r="K1149" s="848"/>
      <c r="L1149" s="848"/>
      <c r="M1149" s="848"/>
      <c r="N1149" s="853"/>
      <c r="O1149" s="846"/>
      <c r="P1149" s="846"/>
      <c r="Q1149" s="846"/>
      <c r="R1149" s="846"/>
      <c r="S1149" s="846"/>
      <c r="T1149" s="846"/>
      <c r="U1149" s="846"/>
      <c r="V1149" s="846"/>
      <c r="W1149" s="846"/>
      <c r="X1149" s="846"/>
      <c r="Y1149" s="846"/>
      <c r="Z1149" s="846"/>
      <c r="AA1149" s="846"/>
      <c r="AB1149" s="846"/>
      <c r="AC1149" s="846"/>
      <c r="AD1149" s="854"/>
      <c r="AE1149" s="846"/>
      <c r="AF1149" s="846"/>
      <c r="AG1149" s="846"/>
      <c r="AH1149" s="846"/>
      <c r="AI1149" s="846"/>
      <c r="AJ1149" s="855"/>
      <c r="AK1149" s="846"/>
      <c r="AL1149" s="846"/>
      <c r="AM1149" s="846"/>
      <c r="AN1149" s="846"/>
      <c r="AO1149" s="846"/>
      <c r="AP1149" s="846"/>
      <c r="AQ1149" s="846"/>
      <c r="AR1149" s="846"/>
      <c r="AS1149" s="846"/>
      <c r="AT1149" s="846"/>
      <c r="AU1149" s="846"/>
      <c r="AV1149" s="846"/>
      <c r="AW1149" s="846"/>
      <c r="AX1149" s="846"/>
      <c r="AY1149" s="846"/>
      <c r="AZ1149" s="846"/>
      <c r="BA1149" s="846"/>
      <c r="BB1149" s="846"/>
      <c r="BC1149" s="846"/>
      <c r="BD1149" s="846"/>
      <c r="BE1149" s="846"/>
      <c r="BF1149" s="846"/>
      <c r="BG1149" s="846"/>
    </row>
    <row r="1150" ht="15.75" customHeight="1">
      <c r="A1150" s="846"/>
      <c r="B1150" s="847"/>
      <c r="C1150" s="847"/>
      <c r="D1150" s="846"/>
      <c r="E1150" s="848"/>
      <c r="F1150" s="849"/>
      <c r="G1150" s="850"/>
      <c r="H1150" s="851"/>
      <c r="I1150" s="849"/>
      <c r="J1150" s="852"/>
      <c r="K1150" s="848"/>
      <c r="L1150" s="848"/>
      <c r="M1150" s="848"/>
      <c r="N1150" s="853"/>
      <c r="O1150" s="846"/>
      <c r="P1150" s="846"/>
      <c r="Q1150" s="846"/>
      <c r="R1150" s="846"/>
      <c r="S1150" s="846"/>
      <c r="T1150" s="846"/>
      <c r="U1150" s="846"/>
      <c r="V1150" s="846"/>
      <c r="W1150" s="846"/>
      <c r="X1150" s="846"/>
      <c r="Y1150" s="846"/>
      <c r="Z1150" s="846"/>
      <c r="AA1150" s="846"/>
      <c r="AB1150" s="846"/>
      <c r="AC1150" s="846"/>
      <c r="AD1150" s="854"/>
      <c r="AE1150" s="846"/>
      <c r="AF1150" s="846"/>
      <c r="AG1150" s="846"/>
      <c r="AH1150" s="846"/>
      <c r="AI1150" s="846"/>
      <c r="AJ1150" s="855"/>
      <c r="AK1150" s="846"/>
      <c r="AL1150" s="846"/>
      <c r="AM1150" s="846"/>
      <c r="AN1150" s="846"/>
      <c r="AO1150" s="846"/>
      <c r="AP1150" s="846"/>
      <c r="AQ1150" s="846"/>
      <c r="AR1150" s="846"/>
      <c r="AS1150" s="846"/>
      <c r="AT1150" s="846"/>
      <c r="AU1150" s="846"/>
      <c r="AV1150" s="846"/>
      <c r="AW1150" s="846"/>
      <c r="AX1150" s="846"/>
      <c r="AY1150" s="846"/>
      <c r="AZ1150" s="846"/>
      <c r="BA1150" s="846"/>
      <c r="BB1150" s="846"/>
      <c r="BC1150" s="846"/>
      <c r="BD1150" s="846"/>
      <c r="BE1150" s="846"/>
      <c r="BF1150" s="846"/>
      <c r="BG1150" s="846"/>
    </row>
    <row r="1151" ht="15.75" customHeight="1">
      <c r="A1151" s="846"/>
      <c r="B1151" s="847"/>
      <c r="C1151" s="847"/>
      <c r="D1151" s="846"/>
      <c r="E1151" s="848"/>
      <c r="F1151" s="849"/>
      <c r="G1151" s="850"/>
      <c r="H1151" s="851"/>
      <c r="I1151" s="849"/>
      <c r="J1151" s="852"/>
      <c r="K1151" s="848"/>
      <c r="L1151" s="848"/>
      <c r="M1151" s="848"/>
      <c r="N1151" s="853"/>
      <c r="O1151" s="846"/>
      <c r="P1151" s="846"/>
      <c r="Q1151" s="846"/>
      <c r="R1151" s="846"/>
      <c r="S1151" s="846"/>
      <c r="T1151" s="846"/>
      <c r="U1151" s="846"/>
      <c r="V1151" s="846"/>
      <c r="W1151" s="846"/>
      <c r="X1151" s="846"/>
      <c r="Y1151" s="846"/>
      <c r="Z1151" s="846"/>
      <c r="AA1151" s="846"/>
      <c r="AB1151" s="846"/>
      <c r="AC1151" s="846"/>
      <c r="AD1151" s="854"/>
      <c r="AE1151" s="846"/>
      <c r="AF1151" s="846"/>
      <c r="AG1151" s="846"/>
      <c r="AH1151" s="846"/>
      <c r="AI1151" s="846"/>
      <c r="AJ1151" s="855"/>
      <c r="AK1151" s="846"/>
      <c r="AL1151" s="846"/>
      <c r="AM1151" s="846"/>
      <c r="AN1151" s="846"/>
      <c r="AO1151" s="846"/>
      <c r="AP1151" s="846"/>
      <c r="AQ1151" s="846"/>
      <c r="AR1151" s="846"/>
      <c r="AS1151" s="846"/>
      <c r="AT1151" s="846"/>
      <c r="AU1151" s="846"/>
      <c r="AV1151" s="846"/>
      <c r="AW1151" s="846"/>
      <c r="AX1151" s="846"/>
      <c r="AY1151" s="846"/>
      <c r="AZ1151" s="846"/>
      <c r="BA1151" s="846"/>
      <c r="BB1151" s="846"/>
      <c r="BC1151" s="846"/>
      <c r="BD1151" s="846"/>
      <c r="BE1151" s="846"/>
      <c r="BF1151" s="846"/>
      <c r="BG1151" s="846"/>
    </row>
    <row r="1152" ht="15.75" customHeight="1">
      <c r="A1152" s="846"/>
      <c r="B1152" s="847"/>
      <c r="C1152" s="847"/>
      <c r="D1152" s="846"/>
      <c r="E1152" s="848"/>
      <c r="F1152" s="849"/>
      <c r="G1152" s="850"/>
      <c r="H1152" s="851"/>
      <c r="I1152" s="849"/>
      <c r="J1152" s="852"/>
      <c r="K1152" s="848"/>
      <c r="L1152" s="848"/>
      <c r="M1152" s="848"/>
      <c r="N1152" s="853"/>
      <c r="O1152" s="846"/>
      <c r="P1152" s="846"/>
      <c r="Q1152" s="846"/>
      <c r="R1152" s="846"/>
      <c r="S1152" s="846"/>
      <c r="T1152" s="846"/>
      <c r="U1152" s="846"/>
      <c r="V1152" s="846"/>
      <c r="W1152" s="846"/>
      <c r="X1152" s="846"/>
      <c r="Y1152" s="846"/>
      <c r="Z1152" s="846"/>
      <c r="AA1152" s="846"/>
      <c r="AB1152" s="846"/>
      <c r="AC1152" s="846"/>
      <c r="AD1152" s="854"/>
      <c r="AE1152" s="846"/>
      <c r="AF1152" s="846"/>
      <c r="AG1152" s="846"/>
      <c r="AH1152" s="846"/>
      <c r="AI1152" s="846"/>
      <c r="AJ1152" s="855"/>
      <c r="AK1152" s="846"/>
      <c r="AL1152" s="846"/>
      <c r="AM1152" s="846"/>
      <c r="AN1152" s="846"/>
      <c r="AO1152" s="846"/>
      <c r="AP1152" s="846"/>
      <c r="AQ1152" s="846"/>
      <c r="AR1152" s="846"/>
      <c r="AS1152" s="846"/>
      <c r="AT1152" s="846"/>
      <c r="AU1152" s="846"/>
      <c r="AV1152" s="846"/>
      <c r="AW1152" s="846"/>
      <c r="AX1152" s="846"/>
      <c r="AY1152" s="846"/>
      <c r="AZ1152" s="846"/>
      <c r="BA1152" s="846"/>
      <c r="BB1152" s="846"/>
      <c r="BC1152" s="846"/>
      <c r="BD1152" s="846"/>
      <c r="BE1152" s="846"/>
      <c r="BF1152" s="846"/>
      <c r="BG1152" s="846"/>
    </row>
    <row r="1153" ht="15.75" customHeight="1">
      <c r="A1153" s="846"/>
      <c r="B1153" s="847"/>
      <c r="C1153" s="847"/>
      <c r="D1153" s="846"/>
      <c r="E1153" s="848"/>
      <c r="F1153" s="849"/>
      <c r="G1153" s="850"/>
      <c r="H1153" s="851"/>
      <c r="I1153" s="849"/>
      <c r="J1153" s="852"/>
      <c r="K1153" s="848"/>
      <c r="L1153" s="848"/>
      <c r="M1153" s="848"/>
      <c r="N1153" s="853"/>
      <c r="O1153" s="846"/>
      <c r="P1153" s="846"/>
      <c r="Q1153" s="846"/>
      <c r="R1153" s="846"/>
      <c r="S1153" s="846"/>
      <c r="T1153" s="846"/>
      <c r="U1153" s="846"/>
      <c r="V1153" s="846"/>
      <c r="W1153" s="846"/>
      <c r="X1153" s="846"/>
      <c r="Y1153" s="846"/>
      <c r="Z1153" s="846"/>
      <c r="AA1153" s="846"/>
      <c r="AB1153" s="846"/>
      <c r="AC1153" s="846"/>
      <c r="AD1153" s="854"/>
      <c r="AE1153" s="846"/>
      <c r="AF1153" s="846"/>
      <c r="AG1153" s="846"/>
      <c r="AH1153" s="846"/>
      <c r="AI1153" s="846"/>
      <c r="AJ1153" s="855"/>
      <c r="AK1153" s="846"/>
      <c r="AL1153" s="846"/>
      <c r="AM1153" s="846"/>
      <c r="AN1153" s="846"/>
      <c r="AO1153" s="846"/>
      <c r="AP1153" s="846"/>
      <c r="AQ1153" s="846"/>
      <c r="AR1153" s="846"/>
      <c r="AS1153" s="846"/>
      <c r="AT1153" s="846"/>
      <c r="AU1153" s="846"/>
      <c r="AV1153" s="846"/>
      <c r="AW1153" s="846"/>
      <c r="AX1153" s="846"/>
      <c r="AY1153" s="846"/>
      <c r="AZ1153" s="846"/>
      <c r="BA1153" s="846"/>
      <c r="BB1153" s="846"/>
      <c r="BC1153" s="846"/>
      <c r="BD1153" s="846"/>
      <c r="BE1153" s="846"/>
      <c r="BF1153" s="846"/>
      <c r="BG1153" s="846"/>
    </row>
    <row r="1154" ht="15.75" customHeight="1">
      <c r="A1154" s="846"/>
      <c r="B1154" s="847"/>
      <c r="C1154" s="847"/>
      <c r="D1154" s="846"/>
      <c r="E1154" s="848"/>
      <c r="F1154" s="849"/>
      <c r="G1154" s="850"/>
      <c r="H1154" s="851"/>
      <c r="I1154" s="849"/>
      <c r="J1154" s="852"/>
      <c r="K1154" s="848"/>
      <c r="L1154" s="848"/>
      <c r="M1154" s="848"/>
      <c r="N1154" s="853"/>
      <c r="O1154" s="846"/>
      <c r="P1154" s="846"/>
      <c r="Q1154" s="846"/>
      <c r="R1154" s="846"/>
      <c r="S1154" s="846"/>
      <c r="T1154" s="846"/>
      <c r="U1154" s="846"/>
      <c r="V1154" s="846"/>
      <c r="W1154" s="846"/>
      <c r="X1154" s="846"/>
      <c r="Y1154" s="846"/>
      <c r="Z1154" s="846"/>
      <c r="AA1154" s="846"/>
      <c r="AB1154" s="846"/>
      <c r="AC1154" s="846"/>
      <c r="AD1154" s="854"/>
      <c r="AE1154" s="846"/>
      <c r="AF1154" s="846"/>
      <c r="AG1154" s="846"/>
      <c r="AH1154" s="846"/>
      <c r="AI1154" s="846"/>
      <c r="AJ1154" s="855"/>
      <c r="AK1154" s="846"/>
      <c r="AL1154" s="846"/>
      <c r="AM1154" s="846"/>
      <c r="AN1154" s="846"/>
      <c r="AO1154" s="846"/>
      <c r="AP1154" s="846"/>
      <c r="AQ1154" s="846"/>
      <c r="AR1154" s="846"/>
      <c r="AS1154" s="846"/>
      <c r="AT1154" s="846"/>
      <c r="AU1154" s="846"/>
      <c r="AV1154" s="846"/>
      <c r="AW1154" s="846"/>
      <c r="AX1154" s="846"/>
      <c r="AY1154" s="846"/>
      <c r="AZ1154" s="846"/>
      <c r="BA1154" s="846"/>
      <c r="BB1154" s="846"/>
      <c r="BC1154" s="846"/>
      <c r="BD1154" s="846"/>
      <c r="BE1154" s="846"/>
      <c r="BF1154" s="846"/>
      <c r="BG1154" s="846"/>
    </row>
    <row r="1155" ht="15.75" customHeight="1">
      <c r="A1155" s="846"/>
      <c r="B1155" s="847"/>
      <c r="C1155" s="847"/>
      <c r="D1155" s="846"/>
      <c r="E1155" s="848"/>
      <c r="F1155" s="849"/>
      <c r="G1155" s="850"/>
      <c r="H1155" s="851"/>
      <c r="I1155" s="849"/>
      <c r="J1155" s="852"/>
      <c r="K1155" s="848"/>
      <c r="L1155" s="848"/>
      <c r="M1155" s="848"/>
      <c r="N1155" s="853"/>
      <c r="O1155" s="846"/>
      <c r="P1155" s="846"/>
      <c r="Q1155" s="846"/>
      <c r="R1155" s="846"/>
      <c r="S1155" s="846"/>
      <c r="T1155" s="846"/>
      <c r="U1155" s="846"/>
      <c r="V1155" s="846"/>
      <c r="W1155" s="846"/>
      <c r="X1155" s="846"/>
      <c r="Y1155" s="846"/>
      <c r="Z1155" s="846"/>
      <c r="AA1155" s="846"/>
      <c r="AB1155" s="846"/>
      <c r="AC1155" s="846"/>
      <c r="AD1155" s="854"/>
      <c r="AE1155" s="846"/>
      <c r="AF1155" s="846"/>
      <c r="AG1155" s="846"/>
      <c r="AH1155" s="846"/>
      <c r="AI1155" s="846"/>
      <c r="AJ1155" s="855"/>
      <c r="AK1155" s="846"/>
      <c r="AL1155" s="846"/>
      <c r="AM1155" s="846"/>
      <c r="AN1155" s="846"/>
      <c r="AO1155" s="846"/>
      <c r="AP1155" s="846"/>
      <c r="AQ1155" s="846"/>
      <c r="AR1155" s="846"/>
      <c r="AS1155" s="846"/>
      <c r="AT1155" s="846"/>
      <c r="AU1155" s="846"/>
      <c r="AV1155" s="846"/>
      <c r="AW1155" s="846"/>
      <c r="AX1155" s="846"/>
      <c r="AY1155" s="846"/>
      <c r="AZ1155" s="846"/>
      <c r="BA1155" s="846"/>
      <c r="BB1155" s="846"/>
      <c r="BC1155" s="846"/>
      <c r="BD1155" s="846"/>
      <c r="BE1155" s="846"/>
      <c r="BF1155" s="846"/>
      <c r="BG1155" s="846"/>
    </row>
    <row r="1156" ht="15.75" customHeight="1">
      <c r="A1156" s="846"/>
      <c r="B1156" s="847"/>
      <c r="C1156" s="847"/>
      <c r="D1156" s="846"/>
      <c r="E1156" s="848"/>
      <c r="F1156" s="849"/>
      <c r="G1156" s="850"/>
      <c r="H1156" s="851"/>
      <c r="I1156" s="849"/>
      <c r="J1156" s="852"/>
      <c r="K1156" s="848"/>
      <c r="L1156" s="848"/>
      <c r="M1156" s="848"/>
      <c r="N1156" s="853"/>
      <c r="O1156" s="846"/>
      <c r="P1156" s="846"/>
      <c r="Q1156" s="846"/>
      <c r="R1156" s="846"/>
      <c r="S1156" s="846"/>
      <c r="T1156" s="846"/>
      <c r="U1156" s="846"/>
      <c r="V1156" s="846"/>
      <c r="W1156" s="846"/>
      <c r="X1156" s="846"/>
      <c r="Y1156" s="846"/>
      <c r="Z1156" s="846"/>
      <c r="AA1156" s="846"/>
      <c r="AB1156" s="846"/>
      <c r="AC1156" s="846"/>
      <c r="AD1156" s="854"/>
      <c r="AE1156" s="846"/>
      <c r="AF1156" s="846"/>
      <c r="AG1156" s="846"/>
      <c r="AH1156" s="846"/>
      <c r="AI1156" s="846"/>
      <c r="AJ1156" s="855"/>
      <c r="AK1156" s="846"/>
      <c r="AL1156" s="846"/>
      <c r="AM1156" s="846"/>
      <c r="AN1156" s="846"/>
      <c r="AO1156" s="846"/>
      <c r="AP1156" s="846"/>
      <c r="AQ1156" s="846"/>
      <c r="AR1156" s="846"/>
      <c r="AS1156" s="846"/>
      <c r="AT1156" s="846"/>
      <c r="AU1156" s="846"/>
      <c r="AV1156" s="846"/>
      <c r="AW1156" s="846"/>
      <c r="AX1156" s="846"/>
      <c r="AY1156" s="846"/>
      <c r="AZ1156" s="846"/>
      <c r="BA1156" s="846"/>
      <c r="BB1156" s="846"/>
      <c r="BC1156" s="846"/>
      <c r="BD1156" s="846"/>
      <c r="BE1156" s="846"/>
      <c r="BF1156" s="846"/>
      <c r="BG1156" s="846"/>
    </row>
    <row r="1157" ht="15.75" customHeight="1">
      <c r="A1157" s="846"/>
      <c r="B1157" s="847"/>
      <c r="C1157" s="847"/>
      <c r="D1157" s="846"/>
      <c r="E1157" s="848"/>
      <c r="F1157" s="849"/>
      <c r="G1157" s="850"/>
      <c r="H1157" s="851"/>
      <c r="I1157" s="849"/>
      <c r="J1157" s="852"/>
      <c r="K1157" s="848"/>
      <c r="L1157" s="848"/>
      <c r="M1157" s="848"/>
      <c r="N1157" s="853"/>
      <c r="O1157" s="846"/>
      <c r="P1157" s="846"/>
      <c r="Q1157" s="846"/>
      <c r="R1157" s="846"/>
      <c r="S1157" s="846"/>
      <c r="T1157" s="846"/>
      <c r="U1157" s="846"/>
      <c r="V1157" s="846"/>
      <c r="W1157" s="846"/>
      <c r="X1157" s="846"/>
      <c r="Y1157" s="846"/>
      <c r="Z1157" s="846"/>
      <c r="AA1157" s="846"/>
      <c r="AB1157" s="846"/>
      <c r="AC1157" s="846"/>
      <c r="AD1157" s="854"/>
      <c r="AE1157" s="846"/>
      <c r="AF1157" s="846"/>
      <c r="AG1157" s="846"/>
      <c r="AH1157" s="846"/>
      <c r="AI1157" s="846"/>
      <c r="AJ1157" s="855"/>
      <c r="AK1157" s="846"/>
      <c r="AL1157" s="846"/>
      <c r="AM1157" s="846"/>
      <c r="AN1157" s="846"/>
      <c r="AO1157" s="846"/>
      <c r="AP1157" s="846"/>
      <c r="AQ1157" s="846"/>
      <c r="AR1157" s="846"/>
      <c r="AS1157" s="846"/>
      <c r="AT1157" s="846"/>
      <c r="AU1157" s="846"/>
      <c r="AV1157" s="846"/>
      <c r="AW1157" s="846"/>
      <c r="AX1157" s="846"/>
      <c r="AY1157" s="846"/>
      <c r="AZ1157" s="846"/>
      <c r="BA1157" s="846"/>
      <c r="BB1157" s="846"/>
      <c r="BC1157" s="846"/>
      <c r="BD1157" s="846"/>
      <c r="BE1157" s="846"/>
      <c r="BF1157" s="846"/>
      <c r="BG1157" s="846"/>
    </row>
    <row r="1158" ht="15.75" customHeight="1">
      <c r="A1158" s="846"/>
      <c r="B1158" s="847"/>
      <c r="C1158" s="847"/>
      <c r="D1158" s="846"/>
      <c r="E1158" s="848"/>
      <c r="F1158" s="849"/>
      <c r="G1158" s="850"/>
      <c r="H1158" s="851"/>
      <c r="I1158" s="849"/>
      <c r="J1158" s="852"/>
      <c r="K1158" s="848"/>
      <c r="L1158" s="848"/>
      <c r="M1158" s="848"/>
      <c r="N1158" s="853"/>
      <c r="O1158" s="846"/>
      <c r="P1158" s="846"/>
      <c r="Q1158" s="846"/>
      <c r="R1158" s="846"/>
      <c r="S1158" s="846"/>
      <c r="T1158" s="846"/>
      <c r="U1158" s="846"/>
      <c r="V1158" s="846"/>
      <c r="W1158" s="846"/>
      <c r="X1158" s="846"/>
      <c r="Y1158" s="846"/>
      <c r="Z1158" s="846"/>
      <c r="AA1158" s="846"/>
      <c r="AB1158" s="846"/>
      <c r="AC1158" s="846"/>
      <c r="AD1158" s="854"/>
      <c r="AE1158" s="846"/>
      <c r="AF1158" s="846"/>
      <c r="AG1158" s="846"/>
      <c r="AH1158" s="846"/>
      <c r="AI1158" s="846"/>
      <c r="AJ1158" s="855"/>
      <c r="AK1158" s="846"/>
      <c r="AL1158" s="846"/>
      <c r="AM1158" s="846"/>
      <c r="AN1158" s="846"/>
      <c r="AO1158" s="846"/>
      <c r="AP1158" s="846"/>
      <c r="AQ1158" s="846"/>
      <c r="AR1158" s="846"/>
      <c r="AS1158" s="846"/>
      <c r="AT1158" s="846"/>
      <c r="AU1158" s="846"/>
      <c r="AV1158" s="846"/>
      <c r="AW1158" s="846"/>
      <c r="AX1158" s="846"/>
      <c r="AY1158" s="846"/>
      <c r="AZ1158" s="846"/>
      <c r="BA1158" s="846"/>
      <c r="BB1158" s="846"/>
      <c r="BC1158" s="846"/>
      <c r="BD1158" s="846"/>
      <c r="BE1158" s="846"/>
      <c r="BF1158" s="846"/>
      <c r="BG1158" s="846"/>
    </row>
    <row r="1159" ht="15.75" customHeight="1">
      <c r="A1159" s="846"/>
      <c r="B1159" s="847"/>
      <c r="C1159" s="847"/>
      <c r="D1159" s="846"/>
      <c r="E1159" s="848"/>
      <c r="F1159" s="849"/>
      <c r="G1159" s="850"/>
      <c r="H1159" s="851"/>
      <c r="I1159" s="849"/>
      <c r="J1159" s="852"/>
      <c r="K1159" s="848"/>
      <c r="L1159" s="848"/>
      <c r="M1159" s="848"/>
      <c r="N1159" s="853"/>
      <c r="O1159" s="846"/>
      <c r="P1159" s="846"/>
      <c r="Q1159" s="846"/>
      <c r="R1159" s="846"/>
      <c r="S1159" s="846"/>
      <c r="T1159" s="846"/>
      <c r="U1159" s="846"/>
      <c r="V1159" s="846"/>
      <c r="W1159" s="846"/>
      <c r="X1159" s="846"/>
      <c r="Y1159" s="846"/>
      <c r="Z1159" s="846"/>
      <c r="AA1159" s="846"/>
      <c r="AB1159" s="846"/>
      <c r="AC1159" s="846"/>
      <c r="AD1159" s="854"/>
      <c r="AE1159" s="846"/>
      <c r="AF1159" s="846"/>
      <c r="AG1159" s="846"/>
      <c r="AH1159" s="846"/>
      <c r="AI1159" s="846"/>
      <c r="AJ1159" s="855"/>
      <c r="AK1159" s="846"/>
      <c r="AL1159" s="846"/>
      <c r="AM1159" s="846"/>
      <c r="AN1159" s="846"/>
      <c r="AO1159" s="846"/>
      <c r="AP1159" s="846"/>
      <c r="AQ1159" s="846"/>
      <c r="AR1159" s="846"/>
      <c r="AS1159" s="846"/>
      <c r="AT1159" s="846"/>
      <c r="AU1159" s="846"/>
      <c r="AV1159" s="846"/>
      <c r="AW1159" s="846"/>
      <c r="AX1159" s="846"/>
      <c r="AY1159" s="846"/>
      <c r="AZ1159" s="846"/>
      <c r="BA1159" s="846"/>
      <c r="BB1159" s="846"/>
      <c r="BC1159" s="846"/>
      <c r="BD1159" s="846"/>
      <c r="BE1159" s="846"/>
      <c r="BF1159" s="846"/>
      <c r="BG1159" s="846"/>
    </row>
    <row r="1160" ht="15.75" customHeight="1">
      <c r="A1160" s="846"/>
      <c r="B1160" s="847"/>
      <c r="C1160" s="847"/>
      <c r="D1160" s="846"/>
      <c r="E1160" s="848"/>
      <c r="F1160" s="849"/>
      <c r="G1160" s="850"/>
      <c r="H1160" s="851"/>
      <c r="I1160" s="849"/>
      <c r="J1160" s="852"/>
      <c r="K1160" s="848"/>
      <c r="L1160" s="848"/>
      <c r="M1160" s="848"/>
      <c r="N1160" s="853"/>
      <c r="O1160" s="846"/>
      <c r="P1160" s="846"/>
      <c r="Q1160" s="846"/>
      <c r="R1160" s="846"/>
      <c r="S1160" s="846"/>
      <c r="T1160" s="846"/>
      <c r="U1160" s="846"/>
      <c r="V1160" s="846"/>
      <c r="W1160" s="846"/>
      <c r="X1160" s="846"/>
      <c r="Y1160" s="846"/>
      <c r="Z1160" s="846"/>
      <c r="AA1160" s="846"/>
      <c r="AB1160" s="846"/>
      <c r="AC1160" s="846"/>
      <c r="AD1160" s="854"/>
      <c r="AE1160" s="846"/>
      <c r="AF1160" s="846"/>
      <c r="AG1160" s="846"/>
      <c r="AH1160" s="846"/>
      <c r="AI1160" s="846"/>
      <c r="AJ1160" s="855"/>
      <c r="AK1160" s="846"/>
      <c r="AL1160" s="846"/>
      <c r="AM1160" s="846"/>
      <c r="AN1160" s="846"/>
      <c r="AO1160" s="846"/>
      <c r="AP1160" s="846"/>
      <c r="AQ1160" s="846"/>
      <c r="AR1160" s="846"/>
      <c r="AS1160" s="846"/>
      <c r="AT1160" s="846"/>
      <c r="AU1160" s="846"/>
      <c r="AV1160" s="846"/>
      <c r="AW1160" s="846"/>
      <c r="AX1160" s="846"/>
      <c r="AY1160" s="846"/>
      <c r="AZ1160" s="846"/>
      <c r="BA1160" s="846"/>
      <c r="BB1160" s="846"/>
      <c r="BC1160" s="846"/>
      <c r="BD1160" s="846"/>
      <c r="BE1160" s="846"/>
      <c r="BF1160" s="846"/>
      <c r="BG1160" s="846"/>
    </row>
    <row r="1161" ht="15.75" customHeight="1">
      <c r="A1161" s="846"/>
      <c r="B1161" s="847"/>
      <c r="C1161" s="847"/>
      <c r="D1161" s="846"/>
      <c r="E1161" s="848"/>
      <c r="F1161" s="849"/>
      <c r="G1161" s="850"/>
      <c r="H1161" s="851"/>
      <c r="I1161" s="849"/>
      <c r="J1161" s="852"/>
      <c r="K1161" s="848"/>
      <c r="L1161" s="848"/>
      <c r="M1161" s="848"/>
      <c r="N1161" s="853"/>
      <c r="O1161" s="846"/>
      <c r="P1161" s="846"/>
      <c r="Q1161" s="846"/>
      <c r="R1161" s="846"/>
      <c r="S1161" s="846"/>
      <c r="T1161" s="846"/>
      <c r="U1161" s="846"/>
      <c r="V1161" s="846"/>
      <c r="W1161" s="846"/>
      <c r="X1161" s="846"/>
      <c r="Y1161" s="846"/>
      <c r="Z1161" s="846"/>
      <c r="AA1161" s="846"/>
      <c r="AB1161" s="846"/>
      <c r="AC1161" s="846"/>
      <c r="AD1161" s="854"/>
      <c r="AE1161" s="846"/>
      <c r="AF1161" s="846"/>
      <c r="AG1161" s="846"/>
      <c r="AH1161" s="846"/>
      <c r="AI1161" s="846"/>
      <c r="AJ1161" s="855"/>
      <c r="AK1161" s="846"/>
      <c r="AL1161" s="846"/>
      <c r="AM1161" s="846"/>
      <c r="AN1161" s="846"/>
      <c r="AO1161" s="846"/>
      <c r="AP1161" s="846"/>
      <c r="AQ1161" s="846"/>
      <c r="AR1161" s="846"/>
      <c r="AS1161" s="846"/>
      <c r="AT1161" s="846"/>
      <c r="AU1161" s="846"/>
      <c r="AV1161" s="846"/>
      <c r="AW1161" s="846"/>
      <c r="AX1161" s="846"/>
      <c r="AY1161" s="846"/>
      <c r="AZ1161" s="846"/>
      <c r="BA1161" s="846"/>
      <c r="BB1161" s="846"/>
      <c r="BC1161" s="846"/>
      <c r="BD1161" s="846"/>
      <c r="BE1161" s="846"/>
      <c r="BF1161" s="846"/>
      <c r="BG1161" s="846"/>
    </row>
    <row r="1162" ht="15.75" customHeight="1">
      <c r="A1162" s="846"/>
      <c r="B1162" s="847"/>
      <c r="C1162" s="847"/>
      <c r="D1162" s="846"/>
      <c r="E1162" s="848"/>
      <c r="F1162" s="849"/>
      <c r="G1162" s="850"/>
      <c r="H1162" s="851"/>
      <c r="I1162" s="849"/>
      <c r="J1162" s="852"/>
      <c r="K1162" s="848"/>
      <c r="L1162" s="848"/>
      <c r="M1162" s="848"/>
      <c r="N1162" s="853"/>
      <c r="O1162" s="846"/>
      <c r="P1162" s="846"/>
      <c r="Q1162" s="846"/>
      <c r="R1162" s="846"/>
      <c r="S1162" s="846"/>
      <c r="T1162" s="846"/>
      <c r="U1162" s="846"/>
      <c r="V1162" s="846"/>
      <c r="W1162" s="846"/>
      <c r="X1162" s="846"/>
      <c r="Y1162" s="846"/>
      <c r="Z1162" s="846"/>
      <c r="AA1162" s="846"/>
      <c r="AB1162" s="846"/>
      <c r="AC1162" s="846"/>
      <c r="AD1162" s="854"/>
      <c r="AE1162" s="846"/>
      <c r="AF1162" s="846"/>
      <c r="AG1162" s="846"/>
      <c r="AH1162" s="846"/>
      <c r="AI1162" s="846"/>
      <c r="AJ1162" s="855"/>
      <c r="AK1162" s="846"/>
      <c r="AL1162" s="846"/>
      <c r="AM1162" s="846"/>
      <c r="AN1162" s="846"/>
      <c r="AO1162" s="846"/>
      <c r="AP1162" s="846"/>
      <c r="AQ1162" s="846"/>
      <c r="AR1162" s="846"/>
      <c r="AS1162" s="846"/>
      <c r="AT1162" s="846"/>
      <c r="AU1162" s="846"/>
      <c r="AV1162" s="846"/>
      <c r="AW1162" s="846"/>
      <c r="AX1162" s="846"/>
      <c r="AY1162" s="846"/>
      <c r="AZ1162" s="846"/>
      <c r="BA1162" s="846"/>
      <c r="BB1162" s="846"/>
      <c r="BC1162" s="846"/>
      <c r="BD1162" s="846"/>
      <c r="BE1162" s="846"/>
      <c r="BF1162" s="846"/>
      <c r="BG1162" s="846"/>
    </row>
    <row r="1163" ht="15.75" customHeight="1">
      <c r="A1163" s="846"/>
      <c r="B1163" s="847"/>
      <c r="C1163" s="847"/>
      <c r="D1163" s="846"/>
      <c r="E1163" s="848"/>
      <c r="F1163" s="849"/>
      <c r="G1163" s="850"/>
      <c r="H1163" s="851"/>
      <c r="I1163" s="849"/>
      <c r="J1163" s="852"/>
      <c r="K1163" s="848"/>
      <c r="L1163" s="848"/>
      <c r="M1163" s="848"/>
      <c r="N1163" s="853"/>
      <c r="O1163" s="846"/>
      <c r="P1163" s="846"/>
      <c r="Q1163" s="846"/>
      <c r="R1163" s="846"/>
      <c r="S1163" s="846"/>
      <c r="T1163" s="846"/>
      <c r="U1163" s="846"/>
      <c r="V1163" s="846"/>
      <c r="W1163" s="846"/>
      <c r="X1163" s="846"/>
      <c r="Y1163" s="846"/>
      <c r="Z1163" s="846"/>
      <c r="AA1163" s="846"/>
      <c r="AB1163" s="846"/>
      <c r="AC1163" s="846"/>
      <c r="AD1163" s="854"/>
      <c r="AE1163" s="846"/>
      <c r="AF1163" s="846"/>
      <c r="AG1163" s="846"/>
      <c r="AH1163" s="846"/>
      <c r="AI1163" s="846"/>
      <c r="AJ1163" s="855"/>
      <c r="AK1163" s="846"/>
      <c r="AL1163" s="846"/>
      <c r="AM1163" s="846"/>
      <c r="AN1163" s="846"/>
      <c r="AO1163" s="846"/>
      <c r="AP1163" s="846"/>
      <c r="AQ1163" s="846"/>
      <c r="AR1163" s="846"/>
      <c r="AS1163" s="846"/>
      <c r="AT1163" s="846"/>
      <c r="AU1163" s="846"/>
      <c r="AV1163" s="846"/>
      <c r="AW1163" s="846"/>
      <c r="AX1163" s="846"/>
      <c r="AY1163" s="846"/>
      <c r="AZ1163" s="846"/>
      <c r="BA1163" s="846"/>
      <c r="BB1163" s="846"/>
      <c r="BC1163" s="846"/>
      <c r="BD1163" s="846"/>
      <c r="BE1163" s="846"/>
      <c r="BF1163" s="846"/>
      <c r="BG1163" s="846"/>
    </row>
    <row r="1164" ht="15.75" customHeight="1">
      <c r="A1164" s="846"/>
      <c r="B1164" s="847"/>
      <c r="C1164" s="847"/>
      <c r="D1164" s="846"/>
      <c r="E1164" s="848"/>
      <c r="F1164" s="849"/>
      <c r="G1164" s="850"/>
      <c r="H1164" s="851"/>
      <c r="I1164" s="849"/>
      <c r="J1164" s="852"/>
      <c r="K1164" s="848"/>
      <c r="L1164" s="848"/>
      <c r="M1164" s="848"/>
      <c r="N1164" s="853"/>
      <c r="O1164" s="846"/>
      <c r="P1164" s="846"/>
      <c r="Q1164" s="846"/>
      <c r="R1164" s="846"/>
      <c r="S1164" s="846"/>
      <c r="T1164" s="846"/>
      <c r="U1164" s="846"/>
      <c r="V1164" s="846"/>
      <c r="W1164" s="846"/>
      <c r="X1164" s="846"/>
      <c r="Y1164" s="846"/>
      <c r="Z1164" s="846"/>
      <c r="AA1164" s="846"/>
      <c r="AB1164" s="846"/>
      <c r="AC1164" s="846"/>
      <c r="AD1164" s="854"/>
      <c r="AE1164" s="846"/>
      <c r="AF1164" s="846"/>
      <c r="AG1164" s="846"/>
      <c r="AH1164" s="846"/>
      <c r="AI1164" s="846"/>
      <c r="AJ1164" s="855"/>
      <c r="AK1164" s="846"/>
      <c r="AL1164" s="846"/>
      <c r="AM1164" s="846"/>
      <c r="AN1164" s="846"/>
      <c r="AO1164" s="846"/>
      <c r="AP1164" s="846"/>
      <c r="AQ1164" s="846"/>
      <c r="AR1164" s="846"/>
      <c r="AS1164" s="846"/>
      <c r="AT1164" s="846"/>
      <c r="AU1164" s="846"/>
      <c r="AV1164" s="846"/>
      <c r="AW1164" s="846"/>
      <c r="AX1164" s="846"/>
      <c r="AY1164" s="846"/>
      <c r="AZ1164" s="846"/>
      <c r="BA1164" s="846"/>
      <c r="BB1164" s="846"/>
      <c r="BC1164" s="846"/>
      <c r="BD1164" s="846"/>
      <c r="BE1164" s="846"/>
      <c r="BF1164" s="846"/>
      <c r="BG1164" s="846"/>
    </row>
    <row r="1165" ht="15.75" customHeight="1">
      <c r="A1165" s="846"/>
      <c r="B1165" s="847"/>
      <c r="C1165" s="847"/>
      <c r="D1165" s="846"/>
      <c r="E1165" s="848"/>
      <c r="F1165" s="849"/>
      <c r="G1165" s="850"/>
      <c r="H1165" s="851"/>
      <c r="I1165" s="849"/>
      <c r="J1165" s="852"/>
      <c r="K1165" s="848"/>
      <c r="L1165" s="848"/>
      <c r="M1165" s="848"/>
      <c r="N1165" s="853"/>
      <c r="O1165" s="846"/>
      <c r="P1165" s="846"/>
      <c r="Q1165" s="846"/>
      <c r="R1165" s="846"/>
      <c r="S1165" s="846"/>
      <c r="T1165" s="846"/>
      <c r="U1165" s="846"/>
      <c r="V1165" s="846"/>
      <c r="W1165" s="846"/>
      <c r="X1165" s="846"/>
      <c r="Y1165" s="846"/>
      <c r="Z1165" s="846"/>
      <c r="AA1165" s="846"/>
      <c r="AB1165" s="846"/>
      <c r="AC1165" s="846"/>
      <c r="AD1165" s="854"/>
      <c r="AE1165" s="846"/>
      <c r="AF1165" s="846"/>
      <c r="AG1165" s="846"/>
      <c r="AH1165" s="846"/>
      <c r="AI1165" s="846"/>
      <c r="AJ1165" s="855"/>
      <c r="AK1165" s="846"/>
      <c r="AL1165" s="846"/>
      <c r="AM1165" s="846"/>
      <c r="AN1165" s="846"/>
      <c r="AO1165" s="846"/>
      <c r="AP1165" s="846"/>
      <c r="AQ1165" s="846"/>
      <c r="AR1165" s="846"/>
      <c r="AS1165" s="846"/>
      <c r="AT1165" s="846"/>
      <c r="AU1165" s="846"/>
      <c r="AV1165" s="846"/>
      <c r="AW1165" s="846"/>
      <c r="AX1165" s="846"/>
      <c r="AY1165" s="846"/>
      <c r="AZ1165" s="846"/>
      <c r="BA1165" s="846"/>
      <c r="BB1165" s="846"/>
      <c r="BC1165" s="846"/>
      <c r="BD1165" s="846"/>
      <c r="BE1165" s="846"/>
      <c r="BF1165" s="846"/>
      <c r="BG1165" s="846"/>
    </row>
    <row r="1166" ht="15.75" customHeight="1">
      <c r="A1166" s="846"/>
      <c r="B1166" s="847"/>
      <c r="C1166" s="847"/>
      <c r="D1166" s="846"/>
      <c r="E1166" s="848"/>
      <c r="F1166" s="849"/>
      <c r="G1166" s="850"/>
      <c r="H1166" s="851"/>
      <c r="I1166" s="849"/>
      <c r="J1166" s="852"/>
      <c r="K1166" s="848"/>
      <c r="L1166" s="848"/>
      <c r="M1166" s="848"/>
      <c r="N1166" s="853"/>
      <c r="O1166" s="846"/>
      <c r="P1166" s="846"/>
      <c r="Q1166" s="846"/>
      <c r="R1166" s="846"/>
      <c r="S1166" s="846"/>
      <c r="T1166" s="846"/>
      <c r="U1166" s="846"/>
      <c r="V1166" s="846"/>
      <c r="W1166" s="846"/>
      <c r="X1166" s="846"/>
      <c r="Y1166" s="846"/>
      <c r="Z1166" s="846"/>
      <c r="AA1166" s="846"/>
      <c r="AB1166" s="846"/>
      <c r="AC1166" s="846"/>
      <c r="AD1166" s="854"/>
      <c r="AE1166" s="846"/>
      <c r="AF1166" s="846"/>
      <c r="AG1166" s="846"/>
      <c r="AH1166" s="846"/>
      <c r="AI1166" s="846"/>
      <c r="AJ1166" s="855"/>
      <c r="AK1166" s="846"/>
      <c r="AL1166" s="846"/>
      <c r="AM1166" s="846"/>
      <c r="AN1166" s="846"/>
      <c r="AO1166" s="846"/>
      <c r="AP1166" s="846"/>
      <c r="AQ1166" s="846"/>
      <c r="AR1166" s="846"/>
      <c r="AS1166" s="846"/>
      <c r="AT1166" s="846"/>
      <c r="AU1166" s="846"/>
      <c r="AV1166" s="846"/>
      <c r="AW1166" s="846"/>
      <c r="AX1166" s="846"/>
      <c r="AY1166" s="846"/>
      <c r="AZ1166" s="846"/>
      <c r="BA1166" s="846"/>
      <c r="BB1166" s="846"/>
      <c r="BC1166" s="846"/>
      <c r="BD1166" s="846"/>
      <c r="BE1166" s="846"/>
      <c r="BF1166" s="846"/>
      <c r="BG1166" s="846"/>
    </row>
    <row r="1167" ht="15.75" customHeight="1">
      <c r="A1167" s="846"/>
      <c r="B1167" s="847"/>
      <c r="C1167" s="847"/>
      <c r="D1167" s="846"/>
      <c r="E1167" s="848"/>
      <c r="F1167" s="849"/>
      <c r="G1167" s="850"/>
      <c r="H1167" s="851"/>
      <c r="I1167" s="849"/>
      <c r="J1167" s="852"/>
      <c r="K1167" s="848"/>
      <c r="L1167" s="848"/>
      <c r="M1167" s="848"/>
      <c r="N1167" s="853"/>
      <c r="O1167" s="846"/>
      <c r="P1167" s="846"/>
      <c r="Q1167" s="846"/>
      <c r="R1167" s="846"/>
      <c r="S1167" s="846"/>
      <c r="T1167" s="846"/>
      <c r="U1167" s="846"/>
      <c r="V1167" s="846"/>
      <c r="W1167" s="846"/>
      <c r="X1167" s="846"/>
      <c r="Y1167" s="846"/>
      <c r="Z1167" s="846"/>
      <c r="AA1167" s="846"/>
      <c r="AB1167" s="846"/>
      <c r="AC1167" s="846"/>
      <c r="AD1167" s="854"/>
      <c r="AE1167" s="846"/>
      <c r="AF1167" s="846"/>
      <c r="AG1167" s="846"/>
      <c r="AH1167" s="846"/>
      <c r="AI1167" s="846"/>
      <c r="AJ1167" s="855"/>
      <c r="AK1167" s="846"/>
      <c r="AL1167" s="846"/>
      <c r="AM1167" s="846"/>
      <c r="AN1167" s="846"/>
      <c r="AO1167" s="846"/>
      <c r="AP1167" s="846"/>
      <c r="AQ1167" s="846"/>
      <c r="AR1167" s="846"/>
      <c r="AS1167" s="846"/>
      <c r="AT1167" s="846"/>
      <c r="AU1167" s="846"/>
      <c r="AV1167" s="846"/>
      <c r="AW1167" s="846"/>
      <c r="AX1167" s="846"/>
      <c r="AY1167" s="846"/>
      <c r="AZ1167" s="846"/>
      <c r="BA1167" s="846"/>
      <c r="BB1167" s="846"/>
      <c r="BC1167" s="846"/>
      <c r="BD1167" s="846"/>
      <c r="BE1167" s="846"/>
      <c r="BF1167" s="846"/>
      <c r="BG1167" s="846"/>
    </row>
    <row r="1168" ht="15.75" customHeight="1">
      <c r="A1168" s="846"/>
      <c r="B1168" s="847"/>
      <c r="C1168" s="847"/>
      <c r="D1168" s="846"/>
      <c r="E1168" s="848"/>
      <c r="F1168" s="849"/>
      <c r="G1168" s="850"/>
      <c r="H1168" s="851"/>
      <c r="I1168" s="849"/>
      <c r="J1168" s="852"/>
      <c r="K1168" s="848"/>
      <c r="L1168" s="848"/>
      <c r="M1168" s="848"/>
      <c r="N1168" s="853"/>
      <c r="O1168" s="846"/>
      <c r="P1168" s="846"/>
      <c r="Q1168" s="846"/>
      <c r="R1168" s="846"/>
      <c r="S1168" s="846"/>
      <c r="T1168" s="846"/>
      <c r="U1168" s="846"/>
      <c r="V1168" s="846"/>
      <c r="W1168" s="846"/>
      <c r="X1168" s="846"/>
      <c r="Y1168" s="846"/>
      <c r="Z1168" s="846"/>
      <c r="AA1168" s="846"/>
      <c r="AB1168" s="846"/>
      <c r="AC1168" s="846"/>
      <c r="AD1168" s="854"/>
      <c r="AE1168" s="846"/>
      <c r="AF1168" s="846"/>
      <c r="AG1168" s="846"/>
      <c r="AH1168" s="846"/>
      <c r="AI1168" s="846"/>
      <c r="AJ1168" s="855"/>
      <c r="AK1168" s="846"/>
      <c r="AL1168" s="846"/>
      <c r="AM1168" s="846"/>
      <c r="AN1168" s="846"/>
      <c r="AO1168" s="846"/>
      <c r="AP1168" s="846"/>
      <c r="AQ1168" s="846"/>
      <c r="AR1168" s="846"/>
      <c r="AS1168" s="846"/>
      <c r="AT1168" s="846"/>
      <c r="AU1168" s="846"/>
      <c r="AV1168" s="846"/>
      <c r="AW1168" s="846"/>
      <c r="AX1168" s="846"/>
      <c r="AY1168" s="846"/>
      <c r="AZ1168" s="846"/>
      <c r="BA1168" s="846"/>
      <c r="BB1168" s="846"/>
      <c r="BC1168" s="846"/>
      <c r="BD1168" s="846"/>
      <c r="BE1168" s="846"/>
      <c r="BF1168" s="846"/>
      <c r="BG1168" s="846"/>
    </row>
    <row r="1169" ht="15.75" customHeight="1">
      <c r="A1169" s="846"/>
      <c r="B1169" s="847"/>
      <c r="C1169" s="847"/>
      <c r="D1169" s="846"/>
      <c r="E1169" s="848"/>
      <c r="F1169" s="849"/>
      <c r="G1169" s="850"/>
      <c r="H1169" s="851"/>
      <c r="I1169" s="849"/>
      <c r="J1169" s="852"/>
      <c r="K1169" s="848"/>
      <c r="L1169" s="848"/>
      <c r="M1169" s="848"/>
      <c r="N1169" s="853"/>
      <c r="O1169" s="846"/>
      <c r="P1169" s="846"/>
      <c r="Q1169" s="846"/>
      <c r="R1169" s="846"/>
      <c r="S1169" s="846"/>
      <c r="T1169" s="846"/>
      <c r="U1169" s="846"/>
      <c r="V1169" s="846"/>
      <c r="W1169" s="846"/>
      <c r="X1169" s="846"/>
      <c r="Y1169" s="846"/>
      <c r="Z1169" s="846"/>
      <c r="AA1169" s="846"/>
      <c r="AB1169" s="846"/>
      <c r="AC1169" s="846"/>
      <c r="AD1169" s="854"/>
      <c r="AE1169" s="846"/>
      <c r="AF1169" s="846"/>
      <c r="AG1169" s="846"/>
      <c r="AH1169" s="846"/>
      <c r="AI1169" s="846"/>
      <c r="AJ1169" s="855"/>
      <c r="AK1169" s="846"/>
      <c r="AL1169" s="846"/>
      <c r="AM1169" s="846"/>
      <c r="AN1169" s="846"/>
      <c r="AO1169" s="846"/>
      <c r="AP1169" s="846"/>
      <c r="AQ1169" s="846"/>
      <c r="AR1169" s="846"/>
      <c r="AS1169" s="846"/>
      <c r="AT1169" s="846"/>
      <c r="AU1169" s="846"/>
      <c r="AV1169" s="846"/>
      <c r="AW1169" s="846"/>
      <c r="AX1169" s="846"/>
      <c r="AY1169" s="846"/>
      <c r="AZ1169" s="846"/>
      <c r="BA1169" s="846"/>
      <c r="BB1169" s="846"/>
      <c r="BC1169" s="846"/>
      <c r="BD1169" s="846"/>
      <c r="BE1169" s="846"/>
      <c r="BF1169" s="846"/>
      <c r="BG1169" s="846"/>
    </row>
    <row r="1170" ht="15.75" customHeight="1">
      <c r="A1170" s="846"/>
      <c r="B1170" s="847"/>
      <c r="C1170" s="847"/>
      <c r="D1170" s="846"/>
      <c r="E1170" s="848"/>
      <c r="F1170" s="849"/>
      <c r="G1170" s="850"/>
      <c r="H1170" s="851"/>
      <c r="I1170" s="849"/>
      <c r="J1170" s="852"/>
      <c r="K1170" s="848"/>
      <c r="L1170" s="848"/>
      <c r="M1170" s="848"/>
      <c r="N1170" s="853"/>
      <c r="O1170" s="846"/>
      <c r="P1170" s="846"/>
      <c r="Q1170" s="846"/>
      <c r="R1170" s="846"/>
      <c r="S1170" s="846"/>
      <c r="T1170" s="846"/>
      <c r="U1170" s="846"/>
      <c r="V1170" s="846"/>
      <c r="W1170" s="846"/>
      <c r="X1170" s="846"/>
      <c r="Y1170" s="846"/>
      <c r="Z1170" s="846"/>
      <c r="AA1170" s="846"/>
      <c r="AB1170" s="846"/>
      <c r="AC1170" s="846"/>
      <c r="AD1170" s="854"/>
      <c r="AE1170" s="846"/>
      <c r="AF1170" s="846"/>
      <c r="AG1170" s="846"/>
      <c r="AH1170" s="846"/>
      <c r="AI1170" s="846"/>
      <c r="AJ1170" s="855"/>
      <c r="AK1170" s="846"/>
      <c r="AL1170" s="846"/>
      <c r="AM1170" s="846"/>
      <c r="AN1170" s="846"/>
      <c r="AO1170" s="846"/>
      <c r="AP1170" s="846"/>
      <c r="AQ1170" s="846"/>
      <c r="AR1170" s="846"/>
      <c r="AS1170" s="846"/>
      <c r="AT1170" s="846"/>
      <c r="AU1170" s="846"/>
      <c r="AV1170" s="846"/>
      <c r="AW1170" s="846"/>
      <c r="AX1170" s="846"/>
      <c r="AY1170" s="846"/>
      <c r="AZ1170" s="846"/>
      <c r="BA1170" s="846"/>
      <c r="BB1170" s="846"/>
      <c r="BC1170" s="846"/>
      <c r="BD1170" s="846"/>
      <c r="BE1170" s="846"/>
      <c r="BF1170" s="846"/>
      <c r="BG1170" s="846"/>
    </row>
    <row r="1171" ht="15.75" customHeight="1">
      <c r="A1171" s="846"/>
      <c r="B1171" s="847"/>
      <c r="C1171" s="847"/>
      <c r="D1171" s="846"/>
      <c r="E1171" s="848"/>
      <c r="F1171" s="849"/>
      <c r="G1171" s="850"/>
      <c r="H1171" s="851"/>
      <c r="I1171" s="849"/>
      <c r="J1171" s="852"/>
      <c r="K1171" s="848"/>
      <c r="L1171" s="848"/>
      <c r="M1171" s="848"/>
      <c r="N1171" s="853"/>
      <c r="O1171" s="846"/>
      <c r="P1171" s="846"/>
      <c r="Q1171" s="846"/>
      <c r="R1171" s="846"/>
      <c r="S1171" s="846"/>
      <c r="T1171" s="846"/>
      <c r="U1171" s="846"/>
      <c r="V1171" s="846"/>
      <c r="W1171" s="846"/>
      <c r="X1171" s="846"/>
      <c r="Y1171" s="846"/>
      <c r="Z1171" s="846"/>
      <c r="AA1171" s="846"/>
      <c r="AB1171" s="846"/>
      <c r="AC1171" s="846"/>
      <c r="AD1171" s="854"/>
      <c r="AE1171" s="846"/>
      <c r="AF1171" s="846"/>
      <c r="AG1171" s="846"/>
      <c r="AH1171" s="846"/>
      <c r="AI1171" s="846"/>
      <c r="AJ1171" s="855"/>
      <c r="AK1171" s="846"/>
      <c r="AL1171" s="846"/>
      <c r="AM1171" s="846"/>
      <c r="AN1171" s="846"/>
      <c r="AO1171" s="846"/>
      <c r="AP1171" s="846"/>
      <c r="AQ1171" s="846"/>
      <c r="AR1171" s="846"/>
      <c r="AS1171" s="846"/>
      <c r="AT1171" s="846"/>
      <c r="AU1171" s="846"/>
      <c r="AV1171" s="846"/>
      <c r="AW1171" s="846"/>
      <c r="AX1171" s="846"/>
      <c r="AY1171" s="846"/>
      <c r="AZ1171" s="846"/>
      <c r="BA1171" s="846"/>
      <c r="BB1171" s="846"/>
      <c r="BC1171" s="846"/>
      <c r="BD1171" s="846"/>
      <c r="BE1171" s="846"/>
      <c r="BF1171" s="846"/>
      <c r="BG1171" s="846"/>
    </row>
    <row r="1172" ht="15.75" customHeight="1">
      <c r="A1172" s="846"/>
      <c r="B1172" s="847"/>
      <c r="C1172" s="847"/>
      <c r="D1172" s="846"/>
      <c r="E1172" s="848"/>
      <c r="F1172" s="849"/>
      <c r="G1172" s="850"/>
      <c r="H1172" s="851"/>
      <c r="I1172" s="849"/>
      <c r="J1172" s="852"/>
      <c r="K1172" s="848"/>
      <c r="L1172" s="848"/>
      <c r="M1172" s="848"/>
      <c r="N1172" s="853"/>
      <c r="O1172" s="846"/>
      <c r="P1172" s="846"/>
      <c r="Q1172" s="846"/>
      <c r="R1172" s="846"/>
      <c r="S1172" s="846"/>
      <c r="T1172" s="846"/>
      <c r="U1172" s="846"/>
      <c r="V1172" s="846"/>
      <c r="W1172" s="846"/>
      <c r="X1172" s="846"/>
      <c r="Y1172" s="846"/>
      <c r="Z1172" s="846"/>
      <c r="AA1172" s="846"/>
      <c r="AB1172" s="846"/>
      <c r="AC1172" s="846"/>
      <c r="AD1172" s="854"/>
      <c r="AE1172" s="846"/>
      <c r="AF1172" s="846"/>
      <c r="AG1172" s="846"/>
      <c r="AH1172" s="846"/>
      <c r="AI1172" s="846"/>
      <c r="AJ1172" s="855"/>
      <c r="AK1172" s="846"/>
      <c r="AL1172" s="846"/>
      <c r="AM1172" s="846"/>
      <c r="AN1172" s="846"/>
      <c r="AO1172" s="846"/>
      <c r="AP1172" s="846"/>
      <c r="AQ1172" s="846"/>
      <c r="AR1172" s="846"/>
      <c r="AS1172" s="846"/>
      <c r="AT1172" s="846"/>
      <c r="AU1172" s="846"/>
      <c r="AV1172" s="846"/>
      <c r="AW1172" s="846"/>
      <c r="AX1172" s="846"/>
      <c r="AY1172" s="846"/>
      <c r="AZ1172" s="846"/>
      <c r="BA1172" s="846"/>
      <c r="BB1172" s="846"/>
      <c r="BC1172" s="846"/>
      <c r="BD1172" s="846"/>
      <c r="BE1172" s="846"/>
      <c r="BF1172" s="846"/>
      <c r="BG1172" s="846"/>
    </row>
    <row r="1173" ht="15.75" customHeight="1">
      <c r="A1173" s="846"/>
      <c r="B1173" s="847"/>
      <c r="C1173" s="847"/>
      <c r="D1173" s="846"/>
      <c r="E1173" s="848"/>
      <c r="F1173" s="849"/>
      <c r="G1173" s="850"/>
      <c r="H1173" s="851"/>
      <c r="I1173" s="849"/>
      <c r="J1173" s="852"/>
      <c r="K1173" s="848"/>
      <c r="L1173" s="848"/>
      <c r="M1173" s="848"/>
      <c r="N1173" s="853"/>
      <c r="O1173" s="846"/>
      <c r="P1173" s="846"/>
      <c r="Q1173" s="846"/>
      <c r="R1173" s="846"/>
      <c r="S1173" s="846"/>
      <c r="T1173" s="846"/>
      <c r="U1173" s="846"/>
      <c r="V1173" s="846"/>
      <c r="W1173" s="846"/>
      <c r="X1173" s="846"/>
      <c r="Y1173" s="846"/>
      <c r="Z1173" s="846"/>
      <c r="AA1173" s="846"/>
      <c r="AB1173" s="846"/>
      <c r="AC1173" s="846"/>
      <c r="AD1173" s="854"/>
      <c r="AE1173" s="846"/>
      <c r="AF1173" s="846"/>
      <c r="AG1173" s="846"/>
      <c r="AH1173" s="846"/>
      <c r="AI1173" s="846"/>
      <c r="AJ1173" s="855"/>
      <c r="AK1173" s="846"/>
      <c r="AL1173" s="846"/>
      <c r="AM1173" s="846"/>
      <c r="AN1173" s="846"/>
      <c r="AO1173" s="846"/>
      <c r="AP1173" s="846"/>
      <c r="AQ1173" s="846"/>
      <c r="AR1173" s="846"/>
      <c r="AS1173" s="846"/>
      <c r="AT1173" s="846"/>
      <c r="AU1173" s="846"/>
      <c r="AV1173" s="846"/>
      <c r="AW1173" s="846"/>
      <c r="AX1173" s="846"/>
      <c r="AY1173" s="846"/>
      <c r="AZ1173" s="846"/>
      <c r="BA1173" s="846"/>
      <c r="BB1173" s="846"/>
      <c r="BC1173" s="846"/>
      <c r="BD1173" s="846"/>
      <c r="BE1173" s="846"/>
      <c r="BF1173" s="846"/>
      <c r="BG1173" s="846"/>
    </row>
    <row r="1174" ht="15.75" customHeight="1">
      <c r="A1174" s="846"/>
      <c r="B1174" s="847"/>
      <c r="C1174" s="847"/>
      <c r="D1174" s="846"/>
      <c r="E1174" s="848"/>
      <c r="F1174" s="849"/>
      <c r="G1174" s="850"/>
      <c r="H1174" s="851"/>
      <c r="I1174" s="849"/>
      <c r="J1174" s="852"/>
      <c r="K1174" s="848"/>
      <c r="L1174" s="848"/>
      <c r="M1174" s="848"/>
      <c r="N1174" s="853"/>
      <c r="O1174" s="846"/>
      <c r="P1174" s="846"/>
      <c r="Q1174" s="846"/>
      <c r="R1174" s="846"/>
      <c r="S1174" s="846"/>
      <c r="T1174" s="846"/>
      <c r="U1174" s="846"/>
      <c r="V1174" s="846"/>
      <c r="W1174" s="846"/>
      <c r="X1174" s="846"/>
      <c r="Y1174" s="846"/>
      <c r="Z1174" s="846"/>
      <c r="AA1174" s="846"/>
      <c r="AB1174" s="846"/>
      <c r="AC1174" s="846"/>
      <c r="AD1174" s="854"/>
      <c r="AE1174" s="846"/>
      <c r="AF1174" s="846"/>
      <c r="AG1174" s="846"/>
      <c r="AH1174" s="846"/>
      <c r="AI1174" s="846"/>
      <c r="AJ1174" s="855"/>
      <c r="AK1174" s="846"/>
      <c r="AL1174" s="846"/>
      <c r="AM1174" s="846"/>
      <c r="AN1174" s="846"/>
      <c r="AO1174" s="846"/>
      <c r="AP1174" s="846"/>
      <c r="AQ1174" s="846"/>
      <c r="AR1174" s="846"/>
      <c r="AS1174" s="846"/>
      <c r="AT1174" s="846"/>
      <c r="AU1174" s="846"/>
      <c r="AV1174" s="846"/>
      <c r="AW1174" s="846"/>
      <c r="AX1174" s="846"/>
      <c r="AY1174" s="846"/>
      <c r="AZ1174" s="846"/>
      <c r="BA1174" s="846"/>
      <c r="BB1174" s="846"/>
      <c r="BC1174" s="846"/>
      <c r="BD1174" s="846"/>
      <c r="BE1174" s="846"/>
      <c r="BF1174" s="846"/>
      <c r="BG1174" s="846"/>
    </row>
    <row r="1175" ht="15.75" customHeight="1">
      <c r="A1175" s="846"/>
      <c r="B1175" s="847"/>
      <c r="C1175" s="847"/>
      <c r="D1175" s="846"/>
      <c r="E1175" s="848"/>
      <c r="F1175" s="849"/>
      <c r="G1175" s="850"/>
      <c r="H1175" s="851"/>
      <c r="I1175" s="849"/>
      <c r="J1175" s="852"/>
      <c r="K1175" s="848"/>
      <c r="L1175" s="848"/>
      <c r="M1175" s="848"/>
      <c r="N1175" s="853"/>
      <c r="O1175" s="846"/>
      <c r="P1175" s="846"/>
      <c r="Q1175" s="846"/>
      <c r="R1175" s="846"/>
      <c r="S1175" s="846"/>
      <c r="T1175" s="846"/>
      <c r="U1175" s="846"/>
      <c r="V1175" s="846"/>
      <c r="W1175" s="846"/>
      <c r="X1175" s="846"/>
      <c r="Y1175" s="846"/>
      <c r="Z1175" s="846"/>
      <c r="AA1175" s="846"/>
      <c r="AB1175" s="846"/>
      <c r="AC1175" s="846"/>
      <c r="AD1175" s="854"/>
      <c r="AE1175" s="846"/>
      <c r="AF1175" s="846"/>
      <c r="AG1175" s="846"/>
      <c r="AH1175" s="846"/>
      <c r="AI1175" s="846"/>
      <c r="AJ1175" s="855"/>
      <c r="AK1175" s="846"/>
      <c r="AL1175" s="846"/>
      <c r="AM1175" s="846"/>
      <c r="AN1175" s="846"/>
      <c r="AO1175" s="846"/>
      <c r="AP1175" s="846"/>
      <c r="AQ1175" s="846"/>
      <c r="AR1175" s="846"/>
      <c r="AS1175" s="846"/>
      <c r="AT1175" s="846"/>
      <c r="AU1175" s="846"/>
      <c r="AV1175" s="846"/>
      <c r="AW1175" s="846"/>
      <c r="AX1175" s="846"/>
      <c r="AY1175" s="846"/>
      <c r="AZ1175" s="846"/>
      <c r="BA1175" s="846"/>
      <c r="BB1175" s="846"/>
      <c r="BC1175" s="846"/>
      <c r="BD1175" s="846"/>
      <c r="BE1175" s="846"/>
      <c r="BF1175" s="846"/>
      <c r="BG1175" s="846"/>
    </row>
    <row r="1176" ht="15.75" customHeight="1">
      <c r="A1176" s="846"/>
      <c r="B1176" s="847"/>
      <c r="C1176" s="847"/>
      <c r="D1176" s="846"/>
      <c r="E1176" s="848"/>
      <c r="F1176" s="849"/>
      <c r="G1176" s="850"/>
      <c r="H1176" s="851"/>
      <c r="I1176" s="849"/>
      <c r="J1176" s="852"/>
      <c r="K1176" s="848"/>
      <c r="L1176" s="848"/>
      <c r="M1176" s="848"/>
      <c r="N1176" s="853"/>
      <c r="O1176" s="846"/>
      <c r="P1176" s="846"/>
      <c r="Q1176" s="846"/>
      <c r="R1176" s="846"/>
      <c r="S1176" s="846"/>
      <c r="T1176" s="846"/>
      <c r="U1176" s="846"/>
      <c r="V1176" s="846"/>
      <c r="W1176" s="846"/>
      <c r="X1176" s="846"/>
      <c r="Y1176" s="846"/>
      <c r="Z1176" s="846"/>
      <c r="AA1176" s="846"/>
      <c r="AB1176" s="846"/>
      <c r="AC1176" s="846"/>
      <c r="AD1176" s="854"/>
      <c r="AE1176" s="846"/>
      <c r="AF1176" s="846"/>
      <c r="AG1176" s="846"/>
      <c r="AH1176" s="846"/>
      <c r="AI1176" s="846"/>
      <c r="AJ1176" s="855"/>
      <c r="AK1176" s="846"/>
      <c r="AL1176" s="846"/>
      <c r="AM1176" s="846"/>
      <c r="AN1176" s="846"/>
      <c r="AO1176" s="846"/>
      <c r="AP1176" s="846"/>
      <c r="AQ1176" s="846"/>
      <c r="AR1176" s="846"/>
      <c r="AS1176" s="846"/>
      <c r="AT1176" s="846"/>
      <c r="AU1176" s="846"/>
      <c r="AV1176" s="846"/>
      <c r="AW1176" s="846"/>
      <c r="AX1176" s="846"/>
      <c r="AY1176" s="846"/>
      <c r="AZ1176" s="846"/>
      <c r="BA1176" s="846"/>
      <c r="BB1176" s="846"/>
      <c r="BC1176" s="846"/>
      <c r="BD1176" s="846"/>
      <c r="BE1176" s="846"/>
      <c r="BF1176" s="846"/>
      <c r="BG1176" s="846"/>
    </row>
    <row r="1177" ht="15.75" customHeight="1">
      <c r="A1177" s="846"/>
      <c r="B1177" s="847"/>
      <c r="C1177" s="847"/>
      <c r="D1177" s="846"/>
      <c r="E1177" s="848"/>
      <c r="F1177" s="849"/>
      <c r="G1177" s="850"/>
      <c r="H1177" s="851"/>
      <c r="I1177" s="849"/>
      <c r="J1177" s="852"/>
      <c r="K1177" s="848"/>
      <c r="L1177" s="848"/>
      <c r="M1177" s="848"/>
      <c r="N1177" s="853"/>
      <c r="O1177" s="846"/>
      <c r="P1177" s="846"/>
      <c r="Q1177" s="846"/>
      <c r="R1177" s="846"/>
      <c r="S1177" s="846"/>
      <c r="T1177" s="846"/>
      <c r="U1177" s="846"/>
      <c r="V1177" s="846"/>
      <c r="W1177" s="846"/>
      <c r="X1177" s="846"/>
      <c r="Y1177" s="846"/>
      <c r="Z1177" s="846"/>
      <c r="AA1177" s="846"/>
      <c r="AB1177" s="846"/>
      <c r="AC1177" s="846"/>
      <c r="AD1177" s="854"/>
      <c r="AE1177" s="846"/>
      <c r="AF1177" s="846"/>
      <c r="AG1177" s="846"/>
      <c r="AH1177" s="846"/>
      <c r="AI1177" s="846"/>
      <c r="AJ1177" s="855"/>
      <c r="AK1177" s="846"/>
      <c r="AL1177" s="846"/>
      <c r="AM1177" s="846"/>
      <c r="AN1177" s="846"/>
      <c r="AO1177" s="846"/>
      <c r="AP1177" s="846"/>
      <c r="AQ1177" s="846"/>
      <c r="AR1177" s="846"/>
      <c r="AS1177" s="846"/>
      <c r="AT1177" s="846"/>
      <c r="AU1177" s="846"/>
      <c r="AV1177" s="846"/>
      <c r="AW1177" s="846"/>
      <c r="AX1177" s="846"/>
      <c r="AY1177" s="846"/>
      <c r="AZ1177" s="846"/>
      <c r="BA1177" s="846"/>
      <c r="BB1177" s="846"/>
      <c r="BC1177" s="846"/>
      <c r="BD1177" s="846"/>
      <c r="BE1177" s="846"/>
      <c r="BF1177" s="846"/>
      <c r="BG1177" s="846"/>
    </row>
    <row r="1178" ht="15.75" customHeight="1">
      <c r="A1178" s="846"/>
      <c r="B1178" s="847"/>
      <c r="C1178" s="847"/>
      <c r="D1178" s="846"/>
      <c r="E1178" s="848"/>
      <c r="F1178" s="849"/>
      <c r="G1178" s="850"/>
      <c r="H1178" s="851"/>
      <c r="I1178" s="849"/>
      <c r="J1178" s="852"/>
      <c r="K1178" s="848"/>
      <c r="L1178" s="848"/>
      <c r="M1178" s="848"/>
      <c r="N1178" s="853"/>
      <c r="O1178" s="846"/>
      <c r="P1178" s="846"/>
      <c r="Q1178" s="846"/>
      <c r="R1178" s="846"/>
      <c r="S1178" s="846"/>
      <c r="T1178" s="846"/>
      <c r="U1178" s="846"/>
      <c r="V1178" s="846"/>
      <c r="W1178" s="846"/>
      <c r="X1178" s="846"/>
      <c r="Y1178" s="846"/>
      <c r="Z1178" s="846"/>
      <c r="AA1178" s="846"/>
      <c r="AB1178" s="846"/>
      <c r="AC1178" s="846"/>
      <c r="AD1178" s="854"/>
      <c r="AE1178" s="846"/>
      <c r="AF1178" s="846"/>
      <c r="AG1178" s="846"/>
      <c r="AH1178" s="846"/>
      <c r="AI1178" s="846"/>
      <c r="AJ1178" s="855"/>
      <c r="AK1178" s="846"/>
      <c r="AL1178" s="846"/>
      <c r="AM1178" s="846"/>
      <c r="AN1178" s="846"/>
      <c r="AO1178" s="846"/>
      <c r="AP1178" s="846"/>
      <c r="AQ1178" s="846"/>
      <c r="AR1178" s="846"/>
      <c r="AS1178" s="846"/>
      <c r="AT1178" s="846"/>
      <c r="AU1178" s="846"/>
      <c r="AV1178" s="846"/>
      <c r="AW1178" s="846"/>
      <c r="AX1178" s="846"/>
      <c r="AY1178" s="846"/>
      <c r="AZ1178" s="846"/>
      <c r="BA1178" s="846"/>
      <c r="BB1178" s="846"/>
      <c r="BC1178" s="846"/>
      <c r="BD1178" s="846"/>
      <c r="BE1178" s="846"/>
      <c r="BF1178" s="846"/>
      <c r="BG1178" s="846"/>
    </row>
    <row r="1179" ht="15.75" customHeight="1">
      <c r="A1179" s="846"/>
      <c r="B1179" s="847"/>
      <c r="C1179" s="847"/>
      <c r="D1179" s="846"/>
      <c r="E1179" s="848"/>
      <c r="F1179" s="849"/>
      <c r="G1179" s="850"/>
      <c r="H1179" s="851"/>
      <c r="I1179" s="849"/>
      <c r="J1179" s="852"/>
      <c r="K1179" s="848"/>
      <c r="L1179" s="848"/>
      <c r="M1179" s="848"/>
      <c r="N1179" s="853"/>
      <c r="O1179" s="846"/>
      <c r="P1179" s="846"/>
      <c r="Q1179" s="846"/>
      <c r="R1179" s="846"/>
      <c r="S1179" s="846"/>
      <c r="T1179" s="846"/>
      <c r="U1179" s="846"/>
      <c r="V1179" s="846"/>
      <c r="W1179" s="846"/>
      <c r="X1179" s="846"/>
      <c r="Y1179" s="846"/>
      <c r="Z1179" s="846"/>
      <c r="AA1179" s="846"/>
      <c r="AB1179" s="846"/>
      <c r="AC1179" s="846"/>
      <c r="AD1179" s="854"/>
      <c r="AE1179" s="846"/>
      <c r="AF1179" s="846"/>
      <c r="AG1179" s="846"/>
      <c r="AH1179" s="846"/>
      <c r="AI1179" s="846"/>
      <c r="AJ1179" s="855"/>
      <c r="AK1179" s="846"/>
      <c r="AL1179" s="846"/>
      <c r="AM1179" s="846"/>
      <c r="AN1179" s="846"/>
      <c r="AO1179" s="846"/>
      <c r="AP1179" s="846"/>
      <c r="AQ1179" s="846"/>
      <c r="AR1179" s="846"/>
      <c r="AS1179" s="846"/>
      <c r="AT1179" s="846"/>
      <c r="AU1179" s="846"/>
      <c r="AV1179" s="846"/>
      <c r="AW1179" s="846"/>
      <c r="AX1179" s="846"/>
      <c r="AY1179" s="846"/>
      <c r="AZ1179" s="846"/>
      <c r="BA1179" s="846"/>
      <c r="BB1179" s="846"/>
      <c r="BC1179" s="846"/>
      <c r="BD1179" s="846"/>
      <c r="BE1179" s="846"/>
      <c r="BF1179" s="846"/>
      <c r="BG1179" s="846"/>
    </row>
    <row r="1180" ht="15.75" customHeight="1">
      <c r="A1180" s="846"/>
      <c r="B1180" s="847"/>
      <c r="C1180" s="847"/>
      <c r="D1180" s="846"/>
      <c r="E1180" s="848"/>
      <c r="F1180" s="849"/>
      <c r="G1180" s="850"/>
      <c r="H1180" s="851"/>
      <c r="I1180" s="849"/>
      <c r="J1180" s="852"/>
      <c r="K1180" s="848"/>
      <c r="L1180" s="848"/>
      <c r="M1180" s="848"/>
      <c r="N1180" s="853"/>
      <c r="O1180" s="846"/>
      <c r="P1180" s="846"/>
      <c r="Q1180" s="846"/>
      <c r="R1180" s="846"/>
      <c r="S1180" s="846"/>
      <c r="T1180" s="846"/>
      <c r="U1180" s="846"/>
      <c r="V1180" s="846"/>
      <c r="W1180" s="846"/>
      <c r="X1180" s="846"/>
      <c r="Y1180" s="846"/>
      <c r="Z1180" s="846"/>
      <c r="AA1180" s="846"/>
      <c r="AB1180" s="846"/>
      <c r="AC1180" s="846"/>
      <c r="AD1180" s="854"/>
      <c r="AE1180" s="846"/>
      <c r="AF1180" s="846"/>
      <c r="AG1180" s="846"/>
      <c r="AH1180" s="846"/>
      <c r="AI1180" s="846"/>
      <c r="AJ1180" s="855"/>
      <c r="AK1180" s="846"/>
      <c r="AL1180" s="846"/>
      <c r="AM1180" s="846"/>
      <c r="AN1180" s="846"/>
      <c r="AO1180" s="846"/>
      <c r="AP1180" s="846"/>
      <c r="AQ1180" s="846"/>
      <c r="AR1180" s="846"/>
      <c r="AS1180" s="846"/>
      <c r="AT1180" s="846"/>
      <c r="AU1180" s="846"/>
      <c r="AV1180" s="846"/>
      <c r="AW1180" s="846"/>
      <c r="AX1180" s="846"/>
      <c r="AY1180" s="846"/>
      <c r="AZ1180" s="846"/>
      <c r="BA1180" s="846"/>
      <c r="BB1180" s="846"/>
      <c r="BC1180" s="846"/>
      <c r="BD1180" s="846"/>
      <c r="BE1180" s="846"/>
      <c r="BF1180" s="846"/>
      <c r="BG1180" s="846"/>
    </row>
    <row r="1181" ht="15.75" customHeight="1">
      <c r="A1181" s="846"/>
      <c r="B1181" s="847"/>
      <c r="C1181" s="847"/>
      <c r="D1181" s="846"/>
      <c r="E1181" s="848"/>
      <c r="F1181" s="849"/>
      <c r="G1181" s="850"/>
      <c r="H1181" s="851"/>
      <c r="I1181" s="849"/>
      <c r="J1181" s="852"/>
      <c r="K1181" s="848"/>
      <c r="L1181" s="848"/>
      <c r="M1181" s="848"/>
      <c r="N1181" s="853"/>
      <c r="O1181" s="846"/>
      <c r="P1181" s="846"/>
      <c r="Q1181" s="846"/>
      <c r="R1181" s="846"/>
      <c r="S1181" s="846"/>
      <c r="T1181" s="846"/>
      <c r="U1181" s="846"/>
      <c r="V1181" s="846"/>
      <c r="W1181" s="846"/>
      <c r="X1181" s="846"/>
      <c r="Y1181" s="846"/>
      <c r="Z1181" s="846"/>
      <c r="AA1181" s="846"/>
      <c r="AB1181" s="846"/>
      <c r="AC1181" s="846"/>
      <c r="AD1181" s="854"/>
      <c r="AE1181" s="846"/>
      <c r="AF1181" s="846"/>
      <c r="AG1181" s="846"/>
      <c r="AH1181" s="846"/>
      <c r="AI1181" s="846"/>
      <c r="AJ1181" s="855"/>
      <c r="AK1181" s="846"/>
      <c r="AL1181" s="846"/>
      <c r="AM1181" s="846"/>
      <c r="AN1181" s="846"/>
      <c r="AO1181" s="846"/>
      <c r="AP1181" s="846"/>
      <c r="AQ1181" s="846"/>
      <c r="AR1181" s="846"/>
      <c r="AS1181" s="846"/>
      <c r="AT1181" s="846"/>
      <c r="AU1181" s="846"/>
      <c r="AV1181" s="846"/>
      <c r="AW1181" s="846"/>
      <c r="AX1181" s="846"/>
      <c r="AY1181" s="846"/>
      <c r="AZ1181" s="846"/>
      <c r="BA1181" s="846"/>
      <c r="BB1181" s="846"/>
      <c r="BC1181" s="846"/>
      <c r="BD1181" s="846"/>
      <c r="BE1181" s="846"/>
      <c r="BF1181" s="846"/>
      <c r="BG1181" s="846"/>
    </row>
    <row r="1182" ht="15.75" customHeight="1">
      <c r="A1182" s="846"/>
      <c r="B1182" s="847"/>
      <c r="C1182" s="847"/>
      <c r="D1182" s="846"/>
      <c r="E1182" s="848"/>
      <c r="F1182" s="849"/>
      <c r="G1182" s="850"/>
      <c r="H1182" s="851"/>
      <c r="I1182" s="849"/>
      <c r="J1182" s="852"/>
      <c r="K1182" s="848"/>
      <c r="L1182" s="848"/>
      <c r="M1182" s="848"/>
      <c r="N1182" s="853"/>
      <c r="O1182" s="846"/>
      <c r="P1182" s="846"/>
      <c r="Q1182" s="846"/>
      <c r="R1182" s="846"/>
      <c r="S1182" s="846"/>
      <c r="T1182" s="846"/>
      <c r="U1182" s="846"/>
      <c r="V1182" s="846"/>
      <c r="W1182" s="846"/>
      <c r="X1182" s="846"/>
      <c r="Y1182" s="846"/>
      <c r="Z1182" s="846"/>
      <c r="AA1182" s="846"/>
      <c r="AB1182" s="846"/>
      <c r="AC1182" s="846"/>
      <c r="AD1182" s="854"/>
      <c r="AE1182" s="846"/>
      <c r="AF1182" s="846"/>
      <c r="AG1182" s="846"/>
      <c r="AH1182" s="846"/>
      <c r="AI1182" s="846"/>
      <c r="AJ1182" s="855"/>
      <c r="AK1182" s="846"/>
      <c r="AL1182" s="846"/>
      <c r="AM1182" s="846"/>
      <c r="AN1182" s="846"/>
      <c r="AO1182" s="846"/>
      <c r="AP1182" s="846"/>
      <c r="AQ1182" s="846"/>
      <c r="AR1182" s="846"/>
      <c r="AS1182" s="846"/>
      <c r="AT1182" s="846"/>
      <c r="AU1182" s="846"/>
      <c r="AV1182" s="846"/>
      <c r="AW1182" s="846"/>
      <c r="AX1182" s="846"/>
      <c r="AY1182" s="846"/>
      <c r="AZ1182" s="846"/>
      <c r="BA1182" s="846"/>
      <c r="BB1182" s="846"/>
      <c r="BC1182" s="846"/>
      <c r="BD1182" s="846"/>
      <c r="BE1182" s="846"/>
      <c r="BF1182" s="846"/>
      <c r="BG1182" s="846"/>
    </row>
    <row r="1183" ht="15.75" customHeight="1">
      <c r="A1183" s="846"/>
      <c r="B1183" s="847"/>
      <c r="C1183" s="847"/>
      <c r="D1183" s="846"/>
      <c r="E1183" s="848"/>
      <c r="F1183" s="849"/>
      <c r="G1183" s="850"/>
      <c r="H1183" s="851"/>
      <c r="I1183" s="849"/>
      <c r="J1183" s="852"/>
      <c r="K1183" s="848"/>
      <c r="L1183" s="848"/>
      <c r="M1183" s="848"/>
      <c r="N1183" s="853"/>
      <c r="O1183" s="846"/>
      <c r="P1183" s="846"/>
      <c r="Q1183" s="846"/>
      <c r="R1183" s="846"/>
      <c r="S1183" s="846"/>
      <c r="T1183" s="846"/>
      <c r="U1183" s="846"/>
      <c r="V1183" s="846"/>
      <c r="W1183" s="846"/>
      <c r="X1183" s="846"/>
      <c r="Y1183" s="846"/>
      <c r="Z1183" s="846"/>
      <c r="AA1183" s="846"/>
      <c r="AB1183" s="846"/>
      <c r="AC1183" s="846"/>
      <c r="AD1183" s="854"/>
      <c r="AE1183" s="846"/>
      <c r="AF1183" s="846"/>
      <c r="AG1183" s="846"/>
      <c r="AH1183" s="846"/>
      <c r="AI1183" s="846"/>
      <c r="AJ1183" s="855"/>
      <c r="AK1183" s="846"/>
      <c r="AL1183" s="846"/>
      <c r="AM1183" s="846"/>
      <c r="AN1183" s="846"/>
      <c r="AO1183" s="846"/>
      <c r="AP1183" s="846"/>
      <c r="AQ1183" s="846"/>
      <c r="AR1183" s="846"/>
      <c r="AS1183" s="846"/>
      <c r="AT1183" s="846"/>
      <c r="AU1183" s="846"/>
      <c r="AV1183" s="846"/>
      <c r="AW1183" s="846"/>
      <c r="AX1183" s="846"/>
      <c r="AY1183" s="846"/>
      <c r="AZ1183" s="846"/>
      <c r="BA1183" s="846"/>
      <c r="BB1183" s="846"/>
      <c r="BC1183" s="846"/>
      <c r="BD1183" s="846"/>
      <c r="BE1183" s="846"/>
      <c r="BF1183" s="846"/>
      <c r="BG1183" s="846"/>
    </row>
    <row r="1184" ht="15.75" customHeight="1">
      <c r="A1184" s="846"/>
      <c r="B1184" s="847"/>
      <c r="C1184" s="847"/>
      <c r="D1184" s="846"/>
      <c r="E1184" s="848"/>
      <c r="F1184" s="849"/>
      <c r="G1184" s="850"/>
      <c r="H1184" s="851"/>
      <c r="I1184" s="849"/>
      <c r="J1184" s="852"/>
      <c r="K1184" s="848"/>
      <c r="L1184" s="848"/>
      <c r="M1184" s="848"/>
      <c r="N1184" s="853"/>
      <c r="O1184" s="846"/>
      <c r="P1184" s="846"/>
      <c r="Q1184" s="846"/>
      <c r="R1184" s="846"/>
      <c r="S1184" s="846"/>
      <c r="T1184" s="846"/>
      <c r="U1184" s="846"/>
      <c r="V1184" s="846"/>
      <c r="W1184" s="846"/>
      <c r="X1184" s="846"/>
      <c r="Y1184" s="846"/>
      <c r="Z1184" s="846"/>
      <c r="AA1184" s="846"/>
      <c r="AB1184" s="846"/>
      <c r="AC1184" s="846"/>
      <c r="AD1184" s="854"/>
      <c r="AE1184" s="846"/>
      <c r="AF1184" s="846"/>
      <c r="AG1184" s="846"/>
      <c r="AH1184" s="846"/>
      <c r="AI1184" s="846"/>
      <c r="AJ1184" s="855"/>
      <c r="AK1184" s="846"/>
      <c r="AL1184" s="846"/>
      <c r="AM1184" s="846"/>
      <c r="AN1184" s="846"/>
      <c r="AO1184" s="846"/>
      <c r="AP1184" s="846"/>
      <c r="AQ1184" s="846"/>
      <c r="AR1184" s="846"/>
      <c r="AS1184" s="846"/>
      <c r="AT1184" s="846"/>
      <c r="AU1184" s="846"/>
      <c r="AV1184" s="846"/>
      <c r="AW1184" s="846"/>
      <c r="AX1184" s="846"/>
      <c r="AY1184" s="846"/>
      <c r="AZ1184" s="846"/>
      <c r="BA1184" s="846"/>
      <c r="BB1184" s="846"/>
      <c r="BC1184" s="846"/>
      <c r="BD1184" s="846"/>
      <c r="BE1184" s="846"/>
      <c r="BF1184" s="846"/>
      <c r="BG1184" s="846"/>
    </row>
    <row r="1185" ht="15.75" customHeight="1">
      <c r="A1185" s="846"/>
      <c r="B1185" s="847"/>
      <c r="C1185" s="847"/>
      <c r="D1185" s="846"/>
      <c r="E1185" s="848"/>
      <c r="F1185" s="849"/>
      <c r="G1185" s="850"/>
      <c r="H1185" s="851"/>
      <c r="I1185" s="849"/>
      <c r="J1185" s="852"/>
      <c r="K1185" s="848"/>
      <c r="L1185" s="848"/>
      <c r="M1185" s="848"/>
      <c r="N1185" s="853"/>
      <c r="O1185" s="846"/>
      <c r="P1185" s="846"/>
      <c r="Q1185" s="846"/>
      <c r="R1185" s="846"/>
      <c r="S1185" s="846"/>
      <c r="T1185" s="846"/>
      <c r="U1185" s="846"/>
      <c r="V1185" s="846"/>
      <c r="W1185" s="846"/>
      <c r="X1185" s="846"/>
      <c r="Y1185" s="846"/>
      <c r="Z1185" s="846"/>
      <c r="AA1185" s="846"/>
      <c r="AB1185" s="846"/>
      <c r="AC1185" s="846"/>
      <c r="AD1185" s="854"/>
      <c r="AE1185" s="846"/>
      <c r="AF1185" s="846"/>
      <c r="AG1185" s="846"/>
      <c r="AH1185" s="846"/>
      <c r="AI1185" s="846"/>
      <c r="AJ1185" s="855"/>
      <c r="AK1185" s="846"/>
      <c r="AL1185" s="846"/>
      <c r="AM1185" s="846"/>
      <c r="AN1185" s="846"/>
      <c r="AO1185" s="846"/>
      <c r="AP1185" s="846"/>
      <c r="AQ1185" s="846"/>
      <c r="AR1185" s="846"/>
      <c r="AS1185" s="846"/>
      <c r="AT1185" s="846"/>
      <c r="AU1185" s="846"/>
      <c r="AV1185" s="846"/>
      <c r="AW1185" s="846"/>
      <c r="AX1185" s="846"/>
      <c r="AY1185" s="846"/>
      <c r="AZ1185" s="846"/>
      <c r="BA1185" s="846"/>
      <c r="BB1185" s="846"/>
      <c r="BC1185" s="846"/>
      <c r="BD1185" s="846"/>
      <c r="BE1185" s="846"/>
      <c r="BF1185" s="846"/>
      <c r="BG1185" s="846"/>
    </row>
    <row r="1186" ht="15.75" customHeight="1">
      <c r="A1186" s="846"/>
      <c r="B1186" s="847"/>
      <c r="C1186" s="847"/>
      <c r="D1186" s="846"/>
      <c r="E1186" s="848"/>
      <c r="F1186" s="849"/>
      <c r="G1186" s="850"/>
      <c r="H1186" s="851"/>
      <c r="I1186" s="849"/>
      <c r="J1186" s="852"/>
      <c r="K1186" s="848"/>
      <c r="L1186" s="848"/>
      <c r="M1186" s="848"/>
      <c r="N1186" s="853"/>
      <c r="O1186" s="846"/>
      <c r="P1186" s="846"/>
      <c r="Q1186" s="846"/>
      <c r="R1186" s="846"/>
      <c r="S1186" s="846"/>
      <c r="T1186" s="846"/>
      <c r="U1186" s="846"/>
      <c r="V1186" s="846"/>
      <c r="W1186" s="846"/>
      <c r="X1186" s="846"/>
      <c r="Y1186" s="846"/>
      <c r="Z1186" s="846"/>
      <c r="AA1186" s="846"/>
      <c r="AB1186" s="846"/>
      <c r="AC1186" s="846"/>
      <c r="AD1186" s="854"/>
      <c r="AE1186" s="846"/>
      <c r="AF1186" s="846"/>
      <c r="AG1186" s="846"/>
      <c r="AH1186" s="846"/>
      <c r="AI1186" s="846"/>
      <c r="AJ1186" s="855"/>
      <c r="AK1186" s="846"/>
      <c r="AL1186" s="846"/>
      <c r="AM1186" s="846"/>
      <c r="AN1186" s="846"/>
      <c r="AO1186" s="846"/>
      <c r="AP1186" s="846"/>
      <c r="AQ1186" s="846"/>
      <c r="AR1186" s="846"/>
      <c r="AS1186" s="846"/>
      <c r="AT1186" s="846"/>
      <c r="AU1186" s="846"/>
      <c r="AV1186" s="846"/>
      <c r="AW1186" s="846"/>
      <c r="AX1186" s="846"/>
      <c r="AY1186" s="846"/>
      <c r="AZ1186" s="846"/>
      <c r="BA1186" s="846"/>
      <c r="BB1186" s="846"/>
      <c r="BC1186" s="846"/>
      <c r="BD1186" s="846"/>
      <c r="BE1186" s="846"/>
      <c r="BF1186" s="846"/>
      <c r="BG1186" s="846"/>
    </row>
    <row r="1187" ht="15.75" customHeight="1">
      <c r="A1187" s="846"/>
      <c r="B1187" s="847"/>
      <c r="C1187" s="847"/>
      <c r="D1187" s="846"/>
      <c r="E1187" s="848"/>
      <c r="F1187" s="849"/>
      <c r="G1187" s="850"/>
      <c r="H1187" s="851"/>
      <c r="I1187" s="849"/>
      <c r="J1187" s="852"/>
      <c r="K1187" s="848"/>
      <c r="L1187" s="848"/>
      <c r="M1187" s="848"/>
      <c r="N1187" s="853"/>
      <c r="O1187" s="846"/>
      <c r="P1187" s="846"/>
      <c r="Q1187" s="846"/>
      <c r="R1187" s="846"/>
      <c r="S1187" s="846"/>
      <c r="T1187" s="846"/>
      <c r="U1187" s="846"/>
      <c r="V1187" s="846"/>
      <c r="W1187" s="846"/>
      <c r="X1187" s="846"/>
      <c r="Y1187" s="846"/>
      <c r="Z1187" s="846"/>
      <c r="AA1187" s="846"/>
      <c r="AB1187" s="846"/>
      <c r="AC1187" s="846"/>
      <c r="AD1187" s="854"/>
      <c r="AE1187" s="846"/>
      <c r="AF1187" s="846"/>
      <c r="AG1187" s="846"/>
      <c r="AH1187" s="846"/>
      <c r="AI1187" s="846"/>
      <c r="AJ1187" s="855"/>
      <c r="AK1187" s="846"/>
      <c r="AL1187" s="846"/>
      <c r="AM1187" s="846"/>
      <c r="AN1187" s="846"/>
      <c r="AO1187" s="846"/>
      <c r="AP1187" s="846"/>
      <c r="AQ1187" s="846"/>
      <c r="AR1187" s="846"/>
      <c r="AS1187" s="846"/>
      <c r="AT1187" s="846"/>
      <c r="AU1187" s="846"/>
      <c r="AV1187" s="846"/>
      <c r="AW1187" s="846"/>
      <c r="AX1187" s="846"/>
      <c r="AY1187" s="846"/>
      <c r="AZ1187" s="846"/>
      <c r="BA1187" s="846"/>
      <c r="BB1187" s="846"/>
      <c r="BC1187" s="846"/>
      <c r="BD1187" s="846"/>
      <c r="BE1187" s="846"/>
      <c r="BF1187" s="846"/>
      <c r="BG1187" s="846"/>
    </row>
    <row r="1188" ht="15.75" customHeight="1">
      <c r="A1188" s="846"/>
      <c r="B1188" s="847"/>
      <c r="C1188" s="847"/>
      <c r="D1188" s="846"/>
      <c r="E1188" s="848"/>
      <c r="F1188" s="849"/>
      <c r="G1188" s="850"/>
      <c r="H1188" s="851"/>
      <c r="I1188" s="849"/>
      <c r="J1188" s="852"/>
      <c r="K1188" s="848"/>
      <c r="L1188" s="848"/>
      <c r="M1188" s="848"/>
      <c r="N1188" s="853"/>
      <c r="O1188" s="846"/>
      <c r="P1188" s="846"/>
      <c r="Q1188" s="846"/>
      <c r="R1188" s="846"/>
      <c r="S1188" s="846"/>
      <c r="T1188" s="846"/>
      <c r="U1188" s="846"/>
      <c r="V1188" s="846"/>
      <c r="W1188" s="846"/>
      <c r="X1188" s="846"/>
      <c r="Y1188" s="846"/>
      <c r="Z1188" s="846"/>
      <c r="AA1188" s="846"/>
      <c r="AB1188" s="846"/>
      <c r="AC1188" s="846"/>
      <c r="AD1188" s="854"/>
      <c r="AE1188" s="846"/>
      <c r="AF1188" s="846"/>
      <c r="AG1188" s="846"/>
      <c r="AH1188" s="846"/>
      <c r="AI1188" s="846"/>
      <c r="AJ1188" s="855"/>
      <c r="AK1188" s="846"/>
      <c r="AL1188" s="846"/>
      <c r="AM1188" s="846"/>
      <c r="AN1188" s="846"/>
      <c r="AO1188" s="846"/>
      <c r="AP1188" s="846"/>
      <c r="AQ1188" s="846"/>
      <c r="AR1188" s="846"/>
      <c r="AS1188" s="846"/>
      <c r="AT1188" s="846"/>
      <c r="AU1188" s="846"/>
      <c r="AV1188" s="846"/>
      <c r="AW1188" s="846"/>
      <c r="AX1188" s="846"/>
      <c r="AY1188" s="846"/>
      <c r="AZ1188" s="846"/>
      <c r="BA1188" s="846"/>
      <c r="BB1188" s="846"/>
      <c r="BC1188" s="846"/>
      <c r="BD1188" s="846"/>
      <c r="BE1188" s="846"/>
      <c r="BF1188" s="846"/>
      <c r="BG1188" s="846"/>
    </row>
    <row r="1189" ht="15.75" customHeight="1">
      <c r="A1189" s="846"/>
      <c r="B1189" s="847"/>
      <c r="C1189" s="847"/>
      <c r="D1189" s="846"/>
      <c r="E1189" s="848"/>
      <c r="F1189" s="849"/>
      <c r="G1189" s="850"/>
      <c r="H1189" s="851"/>
      <c r="I1189" s="849"/>
      <c r="J1189" s="852"/>
      <c r="K1189" s="848"/>
      <c r="L1189" s="848"/>
      <c r="M1189" s="848"/>
      <c r="N1189" s="853"/>
      <c r="O1189" s="846"/>
      <c r="P1189" s="846"/>
      <c r="Q1189" s="846"/>
      <c r="R1189" s="846"/>
      <c r="S1189" s="846"/>
      <c r="T1189" s="846"/>
      <c r="U1189" s="846"/>
      <c r="V1189" s="846"/>
      <c r="W1189" s="846"/>
      <c r="X1189" s="846"/>
      <c r="Y1189" s="846"/>
      <c r="Z1189" s="846"/>
      <c r="AA1189" s="846"/>
      <c r="AB1189" s="846"/>
      <c r="AC1189" s="846"/>
      <c r="AD1189" s="854"/>
      <c r="AE1189" s="846"/>
      <c r="AF1189" s="846"/>
      <c r="AG1189" s="846"/>
      <c r="AH1189" s="846"/>
      <c r="AI1189" s="846"/>
      <c r="AJ1189" s="855"/>
      <c r="AK1189" s="846"/>
      <c r="AL1189" s="846"/>
      <c r="AM1189" s="846"/>
      <c r="AN1189" s="846"/>
      <c r="AO1189" s="846"/>
      <c r="AP1189" s="846"/>
      <c r="AQ1189" s="846"/>
      <c r="AR1189" s="846"/>
      <c r="AS1189" s="846"/>
      <c r="AT1189" s="846"/>
      <c r="AU1189" s="846"/>
      <c r="AV1189" s="846"/>
      <c r="AW1189" s="846"/>
      <c r="AX1189" s="846"/>
      <c r="AY1189" s="846"/>
      <c r="AZ1189" s="846"/>
      <c r="BA1189" s="846"/>
      <c r="BB1189" s="846"/>
      <c r="BC1189" s="846"/>
      <c r="BD1189" s="846"/>
      <c r="BE1189" s="846"/>
      <c r="BF1189" s="846"/>
      <c r="BG1189" s="846"/>
    </row>
    <row r="1190" ht="15.75" customHeight="1">
      <c r="A1190" s="846"/>
      <c r="B1190" s="847"/>
      <c r="C1190" s="847"/>
      <c r="D1190" s="846"/>
      <c r="E1190" s="848"/>
      <c r="F1190" s="849"/>
      <c r="G1190" s="850"/>
      <c r="H1190" s="851"/>
      <c r="I1190" s="849"/>
      <c r="J1190" s="852"/>
      <c r="K1190" s="848"/>
      <c r="L1190" s="848"/>
      <c r="M1190" s="848"/>
      <c r="N1190" s="853"/>
      <c r="O1190" s="846"/>
      <c r="P1190" s="846"/>
      <c r="Q1190" s="846"/>
      <c r="R1190" s="846"/>
      <c r="S1190" s="846"/>
      <c r="T1190" s="846"/>
      <c r="U1190" s="846"/>
      <c r="V1190" s="846"/>
      <c r="W1190" s="846"/>
      <c r="X1190" s="846"/>
      <c r="Y1190" s="846"/>
      <c r="Z1190" s="846"/>
      <c r="AA1190" s="846"/>
      <c r="AB1190" s="846"/>
      <c r="AC1190" s="846"/>
      <c r="AD1190" s="854"/>
      <c r="AE1190" s="846"/>
      <c r="AF1190" s="846"/>
      <c r="AG1190" s="846"/>
      <c r="AH1190" s="846"/>
      <c r="AI1190" s="846"/>
      <c r="AJ1190" s="855"/>
      <c r="AK1190" s="846"/>
      <c r="AL1190" s="846"/>
      <c r="AM1190" s="846"/>
      <c r="AN1190" s="846"/>
      <c r="AO1190" s="846"/>
      <c r="AP1190" s="846"/>
      <c r="AQ1190" s="846"/>
      <c r="AR1190" s="846"/>
      <c r="AS1190" s="846"/>
      <c r="AT1190" s="846"/>
      <c r="AU1190" s="846"/>
      <c r="AV1190" s="846"/>
      <c r="AW1190" s="846"/>
      <c r="AX1190" s="846"/>
      <c r="AY1190" s="846"/>
      <c r="AZ1190" s="846"/>
      <c r="BA1190" s="846"/>
      <c r="BB1190" s="846"/>
      <c r="BC1190" s="846"/>
      <c r="BD1190" s="846"/>
      <c r="BE1190" s="846"/>
      <c r="BF1190" s="846"/>
      <c r="BG1190" s="846"/>
    </row>
    <row r="1191" ht="15.75" customHeight="1">
      <c r="A1191" s="846"/>
      <c r="B1191" s="847"/>
      <c r="C1191" s="847"/>
      <c r="D1191" s="846"/>
      <c r="E1191" s="848"/>
      <c r="F1191" s="849"/>
      <c r="G1191" s="850"/>
      <c r="H1191" s="851"/>
      <c r="I1191" s="849"/>
      <c r="J1191" s="852"/>
      <c r="K1191" s="848"/>
      <c r="L1191" s="848"/>
      <c r="M1191" s="848"/>
      <c r="N1191" s="853"/>
      <c r="O1191" s="846"/>
      <c r="P1191" s="846"/>
      <c r="Q1191" s="846"/>
      <c r="R1191" s="846"/>
      <c r="S1191" s="846"/>
      <c r="T1191" s="846"/>
      <c r="U1191" s="846"/>
      <c r="V1191" s="846"/>
      <c r="W1191" s="846"/>
      <c r="X1191" s="846"/>
      <c r="Y1191" s="846"/>
      <c r="Z1191" s="846"/>
      <c r="AA1191" s="846"/>
      <c r="AB1191" s="846"/>
      <c r="AC1191" s="846"/>
      <c r="AD1191" s="854"/>
      <c r="AE1191" s="846"/>
      <c r="AF1191" s="846"/>
      <c r="AG1191" s="846"/>
      <c r="AH1191" s="846"/>
      <c r="AI1191" s="846"/>
      <c r="AJ1191" s="855"/>
      <c r="AK1191" s="846"/>
      <c r="AL1191" s="846"/>
      <c r="AM1191" s="846"/>
      <c r="AN1191" s="846"/>
      <c r="AO1191" s="846"/>
      <c r="AP1191" s="846"/>
      <c r="AQ1191" s="846"/>
      <c r="AR1191" s="846"/>
      <c r="AS1191" s="846"/>
      <c r="AT1191" s="846"/>
      <c r="AU1191" s="846"/>
      <c r="AV1191" s="846"/>
      <c r="AW1191" s="846"/>
      <c r="AX1191" s="846"/>
      <c r="AY1191" s="846"/>
      <c r="AZ1191" s="846"/>
      <c r="BA1191" s="846"/>
      <c r="BB1191" s="846"/>
      <c r="BC1191" s="846"/>
      <c r="BD1191" s="846"/>
      <c r="BE1191" s="846"/>
      <c r="BF1191" s="846"/>
      <c r="BG1191" s="846"/>
    </row>
    <row r="1192" ht="15.75" customHeight="1">
      <c r="A1192" s="846"/>
      <c r="B1192" s="847"/>
      <c r="C1192" s="847"/>
      <c r="D1192" s="846"/>
      <c r="E1192" s="848"/>
      <c r="F1192" s="849"/>
      <c r="G1192" s="850"/>
      <c r="H1192" s="851"/>
      <c r="I1192" s="849"/>
      <c r="J1192" s="852"/>
      <c r="K1192" s="848"/>
      <c r="L1192" s="848"/>
      <c r="M1192" s="848"/>
      <c r="N1192" s="853"/>
      <c r="O1192" s="846"/>
      <c r="P1192" s="846"/>
      <c r="Q1192" s="846"/>
      <c r="R1192" s="846"/>
      <c r="S1192" s="846"/>
      <c r="T1192" s="846"/>
      <c r="U1192" s="846"/>
      <c r="V1192" s="846"/>
      <c r="W1192" s="846"/>
      <c r="X1192" s="846"/>
      <c r="Y1192" s="846"/>
      <c r="Z1192" s="846"/>
      <c r="AA1192" s="846"/>
      <c r="AB1192" s="846"/>
      <c r="AC1192" s="846"/>
      <c r="AD1192" s="854"/>
      <c r="AE1192" s="846"/>
      <c r="AF1192" s="846"/>
      <c r="AG1192" s="846"/>
      <c r="AH1192" s="846"/>
      <c r="AI1192" s="846"/>
      <c r="AJ1192" s="855"/>
      <c r="AK1192" s="846"/>
      <c r="AL1192" s="846"/>
      <c r="AM1192" s="846"/>
      <c r="AN1192" s="846"/>
      <c r="AO1192" s="846"/>
      <c r="AP1192" s="846"/>
      <c r="AQ1192" s="846"/>
      <c r="AR1192" s="846"/>
      <c r="AS1192" s="846"/>
      <c r="AT1192" s="846"/>
      <c r="AU1192" s="846"/>
      <c r="AV1192" s="846"/>
      <c r="AW1192" s="846"/>
      <c r="AX1192" s="846"/>
      <c r="AY1192" s="846"/>
      <c r="AZ1192" s="846"/>
      <c r="BA1192" s="846"/>
      <c r="BB1192" s="846"/>
      <c r="BC1192" s="846"/>
      <c r="BD1192" s="846"/>
      <c r="BE1192" s="846"/>
      <c r="BF1192" s="846"/>
      <c r="BG1192" s="846"/>
    </row>
    <row r="1193" ht="15.75" customHeight="1">
      <c r="A1193" s="846"/>
      <c r="B1193" s="847"/>
      <c r="C1193" s="847"/>
      <c r="D1193" s="846"/>
      <c r="E1193" s="848"/>
      <c r="F1193" s="849"/>
      <c r="G1193" s="850"/>
      <c r="H1193" s="851"/>
      <c r="I1193" s="849"/>
      <c r="J1193" s="852"/>
      <c r="K1193" s="848"/>
      <c r="L1193" s="848"/>
      <c r="M1193" s="848"/>
      <c r="N1193" s="853"/>
      <c r="O1193" s="846"/>
      <c r="P1193" s="846"/>
      <c r="Q1193" s="846"/>
      <c r="R1193" s="846"/>
      <c r="S1193" s="846"/>
      <c r="T1193" s="846"/>
      <c r="U1193" s="846"/>
      <c r="V1193" s="846"/>
      <c r="W1193" s="846"/>
      <c r="X1193" s="846"/>
      <c r="Y1193" s="846"/>
      <c r="Z1193" s="846"/>
      <c r="AA1193" s="846"/>
      <c r="AB1193" s="846"/>
      <c r="AC1193" s="846"/>
      <c r="AD1193" s="854"/>
      <c r="AE1193" s="846"/>
      <c r="AF1193" s="846"/>
      <c r="AG1193" s="846"/>
      <c r="AH1193" s="846"/>
      <c r="AI1193" s="846"/>
      <c r="AJ1193" s="855"/>
      <c r="AK1193" s="846"/>
      <c r="AL1193" s="846"/>
      <c r="AM1193" s="846"/>
      <c r="AN1193" s="846"/>
      <c r="AO1193" s="846"/>
      <c r="AP1193" s="846"/>
      <c r="AQ1193" s="846"/>
      <c r="AR1193" s="846"/>
      <c r="AS1193" s="846"/>
      <c r="AT1193" s="846"/>
      <c r="AU1193" s="846"/>
      <c r="AV1193" s="846"/>
      <c r="AW1193" s="846"/>
      <c r="AX1193" s="846"/>
      <c r="AY1193" s="846"/>
      <c r="AZ1193" s="846"/>
      <c r="BA1193" s="846"/>
      <c r="BB1193" s="846"/>
      <c r="BC1193" s="846"/>
      <c r="BD1193" s="846"/>
      <c r="BE1193" s="846"/>
      <c r="BF1193" s="846"/>
      <c r="BG1193" s="846"/>
    </row>
    <row r="1194" ht="15.75" customHeight="1">
      <c r="A1194" s="846"/>
      <c r="B1194" s="847"/>
      <c r="C1194" s="847"/>
      <c r="D1194" s="846"/>
      <c r="E1194" s="848"/>
      <c r="F1194" s="849"/>
      <c r="G1194" s="850"/>
      <c r="H1194" s="851"/>
      <c r="I1194" s="849"/>
      <c r="J1194" s="852"/>
      <c r="K1194" s="848"/>
      <c r="L1194" s="848"/>
      <c r="M1194" s="848"/>
      <c r="N1194" s="853"/>
      <c r="O1194" s="846"/>
      <c r="P1194" s="846"/>
      <c r="Q1194" s="846"/>
      <c r="R1194" s="846"/>
      <c r="S1194" s="846"/>
      <c r="T1194" s="846"/>
      <c r="U1194" s="846"/>
      <c r="V1194" s="846"/>
      <c r="W1194" s="846"/>
      <c r="X1194" s="846"/>
      <c r="Y1194" s="846"/>
      <c r="Z1194" s="846"/>
      <c r="AA1194" s="846"/>
      <c r="AB1194" s="846"/>
      <c r="AC1194" s="846"/>
      <c r="AD1194" s="854"/>
      <c r="AE1194" s="846"/>
      <c r="AF1194" s="846"/>
      <c r="AG1194" s="846"/>
      <c r="AH1194" s="846"/>
      <c r="AI1194" s="846"/>
      <c r="AJ1194" s="855"/>
      <c r="AK1194" s="846"/>
      <c r="AL1194" s="846"/>
      <c r="AM1194" s="846"/>
      <c r="AN1194" s="846"/>
      <c r="AO1194" s="846"/>
      <c r="AP1194" s="846"/>
      <c r="AQ1194" s="846"/>
      <c r="AR1194" s="846"/>
      <c r="AS1194" s="846"/>
      <c r="AT1194" s="846"/>
      <c r="AU1194" s="846"/>
      <c r="AV1194" s="846"/>
      <c r="AW1194" s="846"/>
      <c r="AX1194" s="846"/>
      <c r="AY1194" s="846"/>
      <c r="AZ1194" s="846"/>
      <c r="BA1194" s="846"/>
      <c r="BB1194" s="846"/>
      <c r="BC1194" s="846"/>
      <c r="BD1194" s="846"/>
      <c r="BE1194" s="846"/>
      <c r="BF1194" s="846"/>
      <c r="BG1194" s="846"/>
    </row>
    <row r="1195" ht="15.75" customHeight="1">
      <c r="A1195" s="846"/>
      <c r="B1195" s="847"/>
      <c r="C1195" s="847"/>
      <c r="D1195" s="846"/>
      <c r="E1195" s="848"/>
      <c r="F1195" s="849"/>
      <c r="G1195" s="850"/>
      <c r="H1195" s="851"/>
      <c r="I1195" s="849"/>
      <c r="J1195" s="852"/>
      <c r="K1195" s="848"/>
      <c r="L1195" s="848"/>
      <c r="M1195" s="848"/>
      <c r="N1195" s="853"/>
      <c r="O1195" s="846"/>
      <c r="P1195" s="846"/>
      <c r="Q1195" s="846"/>
      <c r="R1195" s="846"/>
      <c r="S1195" s="846"/>
      <c r="T1195" s="846"/>
      <c r="U1195" s="846"/>
      <c r="V1195" s="846"/>
      <c r="W1195" s="846"/>
      <c r="X1195" s="846"/>
      <c r="Y1195" s="846"/>
      <c r="Z1195" s="846"/>
      <c r="AA1195" s="846"/>
      <c r="AB1195" s="846"/>
      <c r="AC1195" s="846"/>
      <c r="AD1195" s="854"/>
      <c r="AE1195" s="846"/>
      <c r="AF1195" s="846"/>
      <c r="AG1195" s="846"/>
      <c r="AH1195" s="846"/>
      <c r="AI1195" s="846"/>
      <c r="AJ1195" s="855"/>
      <c r="AK1195" s="846"/>
      <c r="AL1195" s="846"/>
      <c r="AM1195" s="846"/>
      <c r="AN1195" s="846"/>
      <c r="AO1195" s="846"/>
      <c r="AP1195" s="846"/>
      <c r="AQ1195" s="846"/>
      <c r="AR1195" s="846"/>
      <c r="AS1195" s="846"/>
      <c r="AT1195" s="846"/>
      <c r="AU1195" s="846"/>
      <c r="AV1195" s="846"/>
      <c r="AW1195" s="846"/>
      <c r="AX1195" s="846"/>
      <c r="AY1195" s="846"/>
      <c r="AZ1195" s="846"/>
      <c r="BA1195" s="846"/>
      <c r="BB1195" s="846"/>
      <c r="BC1195" s="846"/>
      <c r="BD1195" s="846"/>
      <c r="BE1195" s="846"/>
      <c r="BF1195" s="846"/>
      <c r="BG1195" s="846"/>
    </row>
    <row r="1196" ht="15.75" customHeight="1">
      <c r="A1196" s="846"/>
      <c r="B1196" s="847"/>
      <c r="C1196" s="847"/>
      <c r="D1196" s="846"/>
      <c r="E1196" s="848"/>
      <c r="F1196" s="849"/>
      <c r="G1196" s="850"/>
      <c r="H1196" s="851"/>
      <c r="I1196" s="849"/>
      <c r="J1196" s="852"/>
      <c r="K1196" s="848"/>
      <c r="L1196" s="848"/>
      <c r="M1196" s="848"/>
      <c r="N1196" s="853"/>
      <c r="O1196" s="846"/>
      <c r="P1196" s="846"/>
      <c r="Q1196" s="846"/>
      <c r="R1196" s="846"/>
      <c r="S1196" s="846"/>
      <c r="T1196" s="846"/>
      <c r="U1196" s="846"/>
      <c r="V1196" s="846"/>
      <c r="W1196" s="846"/>
      <c r="X1196" s="846"/>
      <c r="Y1196" s="846"/>
      <c r="Z1196" s="846"/>
      <c r="AA1196" s="846"/>
      <c r="AB1196" s="846"/>
      <c r="AC1196" s="846"/>
      <c r="AD1196" s="854"/>
      <c r="AE1196" s="846"/>
      <c r="AF1196" s="846"/>
      <c r="AG1196" s="846"/>
      <c r="AH1196" s="846"/>
      <c r="AI1196" s="846"/>
      <c r="AJ1196" s="855"/>
      <c r="AK1196" s="846"/>
      <c r="AL1196" s="846"/>
      <c r="AM1196" s="846"/>
      <c r="AN1196" s="846"/>
      <c r="AO1196" s="846"/>
      <c r="AP1196" s="846"/>
      <c r="AQ1196" s="846"/>
      <c r="AR1196" s="846"/>
      <c r="AS1196" s="846"/>
      <c r="AT1196" s="846"/>
      <c r="AU1196" s="846"/>
      <c r="AV1196" s="846"/>
      <c r="AW1196" s="846"/>
      <c r="AX1196" s="846"/>
      <c r="AY1196" s="846"/>
      <c r="AZ1196" s="846"/>
      <c r="BA1196" s="846"/>
      <c r="BB1196" s="846"/>
      <c r="BC1196" s="846"/>
      <c r="BD1196" s="846"/>
      <c r="BE1196" s="846"/>
      <c r="BF1196" s="846"/>
      <c r="BG1196" s="846"/>
    </row>
    <row r="1197" ht="15.75" customHeight="1">
      <c r="A1197" s="846"/>
      <c r="B1197" s="847"/>
      <c r="C1197" s="847"/>
      <c r="D1197" s="846"/>
      <c r="E1197" s="848"/>
      <c r="F1197" s="849"/>
      <c r="G1197" s="850"/>
      <c r="H1197" s="851"/>
      <c r="I1197" s="849"/>
      <c r="J1197" s="852"/>
      <c r="K1197" s="848"/>
      <c r="L1197" s="848"/>
      <c r="M1197" s="848"/>
      <c r="N1197" s="853"/>
      <c r="O1197" s="846"/>
      <c r="P1197" s="846"/>
      <c r="Q1197" s="846"/>
      <c r="R1197" s="846"/>
      <c r="S1197" s="846"/>
      <c r="T1197" s="846"/>
      <c r="U1197" s="846"/>
      <c r="V1197" s="846"/>
      <c r="W1197" s="846"/>
      <c r="X1197" s="846"/>
      <c r="Y1197" s="846"/>
      <c r="Z1197" s="846"/>
      <c r="AA1197" s="846"/>
      <c r="AB1197" s="846"/>
      <c r="AC1197" s="846"/>
      <c r="AD1197" s="854"/>
      <c r="AE1197" s="846"/>
      <c r="AF1197" s="846"/>
      <c r="AG1197" s="846"/>
      <c r="AH1197" s="846"/>
      <c r="AI1197" s="846"/>
      <c r="AJ1197" s="855"/>
      <c r="AK1197" s="846"/>
      <c r="AL1197" s="846"/>
      <c r="AM1197" s="846"/>
      <c r="AN1197" s="846"/>
      <c r="AO1197" s="846"/>
      <c r="AP1197" s="846"/>
      <c r="AQ1197" s="846"/>
      <c r="AR1197" s="846"/>
      <c r="AS1197" s="846"/>
      <c r="AT1197" s="846"/>
      <c r="AU1197" s="846"/>
      <c r="AV1197" s="846"/>
      <c r="AW1197" s="846"/>
      <c r="AX1197" s="846"/>
      <c r="AY1197" s="846"/>
      <c r="AZ1197" s="846"/>
      <c r="BA1197" s="846"/>
      <c r="BB1197" s="846"/>
      <c r="BC1197" s="846"/>
      <c r="BD1197" s="846"/>
      <c r="BE1197" s="846"/>
      <c r="BF1197" s="846"/>
      <c r="BG1197" s="846"/>
    </row>
    <row r="1198" ht="15.75" customHeight="1">
      <c r="A1198" s="846"/>
      <c r="B1198" s="847"/>
      <c r="C1198" s="847"/>
      <c r="D1198" s="846"/>
      <c r="E1198" s="848"/>
      <c r="F1198" s="849"/>
      <c r="G1198" s="850"/>
      <c r="H1198" s="851"/>
      <c r="I1198" s="849"/>
      <c r="J1198" s="852"/>
      <c r="K1198" s="848"/>
      <c r="L1198" s="848"/>
      <c r="M1198" s="848"/>
      <c r="N1198" s="853"/>
      <c r="O1198" s="846"/>
      <c r="P1198" s="846"/>
      <c r="Q1198" s="846"/>
      <c r="R1198" s="846"/>
      <c r="S1198" s="846"/>
      <c r="T1198" s="846"/>
      <c r="U1198" s="846"/>
      <c r="V1198" s="846"/>
      <c r="W1198" s="846"/>
      <c r="X1198" s="846"/>
      <c r="Y1198" s="846"/>
      <c r="Z1198" s="846"/>
      <c r="AA1198" s="846"/>
      <c r="AB1198" s="846"/>
      <c r="AC1198" s="846"/>
      <c r="AD1198" s="854"/>
      <c r="AE1198" s="846"/>
      <c r="AF1198" s="846"/>
      <c r="AG1198" s="846"/>
      <c r="AH1198" s="846"/>
      <c r="AI1198" s="846"/>
      <c r="AJ1198" s="855"/>
      <c r="AK1198" s="846"/>
      <c r="AL1198" s="846"/>
      <c r="AM1198" s="846"/>
      <c r="AN1198" s="846"/>
      <c r="AO1198" s="846"/>
      <c r="AP1198" s="846"/>
      <c r="AQ1198" s="846"/>
      <c r="AR1198" s="846"/>
      <c r="AS1198" s="846"/>
      <c r="AT1198" s="846"/>
      <c r="AU1198" s="846"/>
      <c r="AV1198" s="846"/>
      <c r="AW1198" s="846"/>
      <c r="AX1198" s="846"/>
      <c r="AY1198" s="846"/>
      <c r="AZ1198" s="846"/>
      <c r="BA1198" s="846"/>
      <c r="BB1198" s="846"/>
      <c r="BC1198" s="846"/>
      <c r="BD1198" s="846"/>
      <c r="BE1198" s="846"/>
      <c r="BF1198" s="846"/>
      <c r="BG1198" s="846"/>
    </row>
    <row r="1199" ht="15.75" customHeight="1">
      <c r="A1199" s="846"/>
      <c r="B1199" s="847"/>
      <c r="C1199" s="847"/>
      <c r="D1199" s="846"/>
      <c r="E1199" s="848"/>
      <c r="F1199" s="849"/>
      <c r="G1199" s="850"/>
      <c r="H1199" s="851"/>
      <c r="I1199" s="849"/>
      <c r="J1199" s="852"/>
      <c r="K1199" s="848"/>
      <c r="L1199" s="848"/>
      <c r="M1199" s="848"/>
      <c r="N1199" s="853"/>
      <c r="O1199" s="846"/>
      <c r="P1199" s="846"/>
      <c r="Q1199" s="846"/>
      <c r="R1199" s="846"/>
      <c r="S1199" s="846"/>
      <c r="T1199" s="846"/>
      <c r="U1199" s="846"/>
      <c r="V1199" s="846"/>
      <c r="W1199" s="846"/>
      <c r="X1199" s="846"/>
      <c r="Y1199" s="846"/>
      <c r="Z1199" s="846"/>
      <c r="AA1199" s="846"/>
      <c r="AB1199" s="846"/>
      <c r="AC1199" s="846"/>
      <c r="AD1199" s="854"/>
      <c r="AE1199" s="846"/>
      <c r="AF1199" s="846"/>
      <c r="AG1199" s="846"/>
      <c r="AH1199" s="846"/>
      <c r="AI1199" s="846"/>
      <c r="AJ1199" s="855"/>
      <c r="AK1199" s="846"/>
      <c r="AL1199" s="846"/>
      <c r="AM1199" s="846"/>
      <c r="AN1199" s="846"/>
      <c r="AO1199" s="846"/>
      <c r="AP1199" s="846"/>
      <c r="AQ1199" s="846"/>
      <c r="AR1199" s="846"/>
      <c r="AS1199" s="846"/>
      <c r="AT1199" s="846"/>
      <c r="AU1199" s="846"/>
      <c r="AV1199" s="846"/>
      <c r="AW1199" s="846"/>
      <c r="AX1199" s="846"/>
      <c r="AY1199" s="846"/>
      <c r="AZ1199" s="846"/>
      <c r="BA1199" s="846"/>
      <c r="BB1199" s="846"/>
      <c r="BC1199" s="846"/>
      <c r="BD1199" s="846"/>
      <c r="BE1199" s="846"/>
      <c r="BF1199" s="846"/>
      <c r="BG1199" s="846"/>
    </row>
    <row r="1200" ht="15.75" customHeight="1">
      <c r="A1200" s="846"/>
      <c r="B1200" s="847"/>
      <c r="C1200" s="847"/>
      <c r="D1200" s="846"/>
      <c r="E1200" s="848"/>
      <c r="F1200" s="849"/>
      <c r="G1200" s="850"/>
      <c r="H1200" s="851"/>
      <c r="I1200" s="849"/>
      <c r="J1200" s="852"/>
      <c r="K1200" s="848"/>
      <c r="L1200" s="848"/>
      <c r="M1200" s="848"/>
      <c r="N1200" s="853"/>
      <c r="O1200" s="846"/>
      <c r="P1200" s="846"/>
      <c r="Q1200" s="846"/>
      <c r="R1200" s="846"/>
      <c r="S1200" s="846"/>
      <c r="T1200" s="846"/>
      <c r="U1200" s="846"/>
      <c r="V1200" s="846"/>
      <c r="W1200" s="846"/>
      <c r="X1200" s="846"/>
      <c r="Y1200" s="846"/>
      <c r="Z1200" s="846"/>
      <c r="AA1200" s="846"/>
      <c r="AB1200" s="846"/>
      <c r="AC1200" s="846"/>
      <c r="AD1200" s="854"/>
      <c r="AE1200" s="846"/>
      <c r="AF1200" s="846"/>
      <c r="AG1200" s="846"/>
      <c r="AH1200" s="846"/>
      <c r="AI1200" s="846"/>
      <c r="AJ1200" s="855"/>
      <c r="AK1200" s="846"/>
      <c r="AL1200" s="846"/>
      <c r="AM1200" s="846"/>
      <c r="AN1200" s="846"/>
      <c r="AO1200" s="846"/>
      <c r="AP1200" s="846"/>
      <c r="AQ1200" s="846"/>
      <c r="AR1200" s="846"/>
      <c r="AS1200" s="846"/>
      <c r="AT1200" s="846"/>
      <c r="AU1200" s="846"/>
      <c r="AV1200" s="846"/>
      <c r="AW1200" s="846"/>
      <c r="AX1200" s="846"/>
      <c r="AY1200" s="846"/>
      <c r="AZ1200" s="846"/>
      <c r="BA1200" s="846"/>
      <c r="BB1200" s="846"/>
      <c r="BC1200" s="846"/>
      <c r="BD1200" s="846"/>
      <c r="BE1200" s="846"/>
      <c r="BF1200" s="846"/>
      <c r="BG1200" s="846"/>
    </row>
    <row r="1201" ht="15.75" customHeight="1">
      <c r="A1201" s="846"/>
      <c r="B1201" s="847"/>
      <c r="C1201" s="847"/>
      <c r="D1201" s="846"/>
      <c r="E1201" s="848"/>
      <c r="F1201" s="849"/>
      <c r="G1201" s="850"/>
      <c r="H1201" s="851"/>
      <c r="I1201" s="849"/>
      <c r="J1201" s="852"/>
      <c r="K1201" s="848"/>
      <c r="L1201" s="848"/>
      <c r="M1201" s="848"/>
      <c r="N1201" s="853"/>
      <c r="O1201" s="846"/>
      <c r="P1201" s="846"/>
      <c r="Q1201" s="846"/>
      <c r="R1201" s="846"/>
      <c r="S1201" s="846"/>
      <c r="T1201" s="846"/>
      <c r="U1201" s="846"/>
      <c r="V1201" s="846"/>
      <c r="W1201" s="846"/>
      <c r="X1201" s="846"/>
      <c r="Y1201" s="846"/>
      <c r="Z1201" s="846"/>
      <c r="AA1201" s="846"/>
      <c r="AB1201" s="846"/>
      <c r="AC1201" s="846"/>
      <c r="AD1201" s="854"/>
      <c r="AE1201" s="846"/>
      <c r="AF1201" s="846"/>
      <c r="AG1201" s="846"/>
      <c r="AH1201" s="846"/>
      <c r="AI1201" s="846"/>
      <c r="AJ1201" s="855"/>
      <c r="AK1201" s="846"/>
      <c r="AL1201" s="846"/>
      <c r="AM1201" s="846"/>
      <c r="AN1201" s="846"/>
      <c r="AO1201" s="846"/>
      <c r="AP1201" s="846"/>
      <c r="AQ1201" s="846"/>
      <c r="AR1201" s="846"/>
      <c r="AS1201" s="846"/>
      <c r="AT1201" s="846"/>
      <c r="AU1201" s="846"/>
      <c r="AV1201" s="846"/>
      <c r="AW1201" s="846"/>
      <c r="AX1201" s="846"/>
      <c r="AY1201" s="846"/>
      <c r="AZ1201" s="846"/>
      <c r="BA1201" s="846"/>
      <c r="BB1201" s="846"/>
      <c r="BC1201" s="846"/>
      <c r="BD1201" s="846"/>
      <c r="BE1201" s="846"/>
      <c r="BF1201" s="846"/>
      <c r="BG1201" s="846"/>
    </row>
    <row r="1202" ht="15.75" customHeight="1">
      <c r="A1202" s="846"/>
      <c r="B1202" s="847"/>
      <c r="C1202" s="847"/>
      <c r="D1202" s="846"/>
      <c r="E1202" s="848"/>
      <c r="F1202" s="849"/>
      <c r="G1202" s="850"/>
      <c r="H1202" s="851"/>
      <c r="I1202" s="849"/>
      <c r="J1202" s="852"/>
      <c r="K1202" s="848"/>
      <c r="L1202" s="848"/>
      <c r="M1202" s="848"/>
      <c r="N1202" s="853"/>
      <c r="O1202" s="846"/>
      <c r="P1202" s="846"/>
      <c r="Q1202" s="846"/>
      <c r="R1202" s="846"/>
      <c r="S1202" s="846"/>
      <c r="T1202" s="846"/>
      <c r="U1202" s="846"/>
      <c r="V1202" s="846"/>
      <c r="W1202" s="846"/>
      <c r="X1202" s="846"/>
      <c r="Y1202" s="846"/>
      <c r="Z1202" s="846"/>
      <c r="AA1202" s="846"/>
      <c r="AB1202" s="846"/>
      <c r="AC1202" s="846"/>
      <c r="AD1202" s="854"/>
      <c r="AE1202" s="846"/>
      <c r="AF1202" s="846"/>
      <c r="AG1202" s="846"/>
      <c r="AH1202" s="846"/>
      <c r="AI1202" s="846"/>
      <c r="AJ1202" s="855"/>
      <c r="AK1202" s="846"/>
      <c r="AL1202" s="846"/>
      <c r="AM1202" s="846"/>
      <c r="AN1202" s="846"/>
      <c r="AO1202" s="846"/>
      <c r="AP1202" s="846"/>
      <c r="AQ1202" s="846"/>
      <c r="AR1202" s="846"/>
      <c r="AS1202" s="846"/>
      <c r="AT1202" s="846"/>
      <c r="AU1202" s="846"/>
      <c r="AV1202" s="846"/>
      <c r="AW1202" s="846"/>
      <c r="AX1202" s="846"/>
      <c r="AY1202" s="846"/>
      <c r="AZ1202" s="846"/>
      <c r="BA1202" s="846"/>
      <c r="BB1202" s="846"/>
      <c r="BC1202" s="846"/>
      <c r="BD1202" s="846"/>
      <c r="BE1202" s="846"/>
      <c r="BF1202" s="846"/>
      <c r="BG1202" s="846"/>
    </row>
    <row r="1203" ht="15.75" customHeight="1">
      <c r="A1203" s="846"/>
      <c r="B1203" s="847"/>
      <c r="C1203" s="847"/>
      <c r="D1203" s="846"/>
      <c r="E1203" s="848"/>
      <c r="F1203" s="849"/>
      <c r="G1203" s="850"/>
      <c r="H1203" s="851"/>
      <c r="I1203" s="849"/>
      <c r="J1203" s="852"/>
      <c r="K1203" s="848"/>
      <c r="L1203" s="848"/>
      <c r="M1203" s="848"/>
      <c r="N1203" s="853"/>
      <c r="O1203" s="846"/>
      <c r="P1203" s="846"/>
      <c r="Q1203" s="846"/>
      <c r="R1203" s="846"/>
      <c r="S1203" s="846"/>
      <c r="T1203" s="846"/>
      <c r="U1203" s="846"/>
      <c r="V1203" s="846"/>
      <c r="W1203" s="846"/>
      <c r="X1203" s="846"/>
      <c r="Y1203" s="846"/>
      <c r="Z1203" s="846"/>
      <c r="AA1203" s="846"/>
      <c r="AB1203" s="846"/>
      <c r="AC1203" s="846"/>
      <c r="AD1203" s="854"/>
      <c r="AE1203" s="846"/>
      <c r="AF1203" s="846"/>
      <c r="AG1203" s="846"/>
      <c r="AH1203" s="846"/>
      <c r="AI1203" s="846"/>
      <c r="AJ1203" s="855"/>
      <c r="AK1203" s="846"/>
      <c r="AL1203" s="846"/>
      <c r="AM1203" s="846"/>
      <c r="AN1203" s="846"/>
      <c r="AO1203" s="846"/>
      <c r="AP1203" s="846"/>
      <c r="AQ1203" s="846"/>
      <c r="AR1203" s="846"/>
      <c r="AS1203" s="846"/>
      <c r="AT1203" s="846"/>
      <c r="AU1203" s="846"/>
      <c r="AV1203" s="846"/>
      <c r="AW1203" s="846"/>
      <c r="AX1203" s="846"/>
      <c r="AY1203" s="846"/>
      <c r="AZ1203" s="846"/>
      <c r="BA1203" s="846"/>
      <c r="BB1203" s="846"/>
      <c r="BC1203" s="846"/>
      <c r="BD1203" s="846"/>
      <c r="BE1203" s="846"/>
      <c r="BF1203" s="846"/>
      <c r="BG1203" s="846"/>
    </row>
    <row r="1204" ht="15.75" customHeight="1">
      <c r="A1204" s="846"/>
      <c r="B1204" s="847"/>
      <c r="C1204" s="847"/>
      <c r="D1204" s="846"/>
      <c r="E1204" s="848"/>
      <c r="F1204" s="849"/>
      <c r="G1204" s="850"/>
      <c r="H1204" s="851"/>
      <c r="I1204" s="849"/>
      <c r="J1204" s="852"/>
      <c r="K1204" s="848"/>
      <c r="L1204" s="848"/>
      <c r="M1204" s="848"/>
      <c r="N1204" s="853"/>
      <c r="O1204" s="846"/>
      <c r="P1204" s="846"/>
      <c r="Q1204" s="846"/>
      <c r="R1204" s="846"/>
      <c r="S1204" s="846"/>
      <c r="T1204" s="846"/>
      <c r="U1204" s="846"/>
      <c r="V1204" s="846"/>
      <c r="W1204" s="846"/>
      <c r="X1204" s="846"/>
      <c r="Y1204" s="846"/>
      <c r="Z1204" s="846"/>
      <c r="AA1204" s="846"/>
      <c r="AB1204" s="846"/>
      <c r="AC1204" s="846"/>
      <c r="AD1204" s="854"/>
      <c r="AE1204" s="846"/>
      <c r="AF1204" s="846"/>
      <c r="AG1204" s="846"/>
      <c r="AH1204" s="846"/>
      <c r="AI1204" s="846"/>
      <c r="AJ1204" s="855"/>
      <c r="AK1204" s="846"/>
      <c r="AL1204" s="846"/>
      <c r="AM1204" s="846"/>
      <c r="AN1204" s="846"/>
      <c r="AO1204" s="846"/>
      <c r="AP1204" s="846"/>
      <c r="AQ1204" s="846"/>
      <c r="AR1204" s="846"/>
      <c r="AS1204" s="846"/>
      <c r="AT1204" s="846"/>
      <c r="AU1204" s="846"/>
      <c r="AV1204" s="846"/>
      <c r="AW1204" s="846"/>
      <c r="AX1204" s="846"/>
      <c r="AY1204" s="846"/>
      <c r="AZ1204" s="846"/>
      <c r="BA1204" s="846"/>
      <c r="BB1204" s="846"/>
      <c r="BC1204" s="846"/>
      <c r="BD1204" s="846"/>
      <c r="BE1204" s="846"/>
      <c r="BF1204" s="846"/>
      <c r="BG1204" s="846"/>
    </row>
    <row r="1205" ht="15.75" customHeight="1">
      <c r="A1205" s="846"/>
      <c r="B1205" s="847"/>
      <c r="C1205" s="847"/>
      <c r="D1205" s="846"/>
      <c r="E1205" s="848"/>
      <c r="F1205" s="849"/>
      <c r="G1205" s="850"/>
      <c r="H1205" s="851"/>
      <c r="I1205" s="849"/>
      <c r="J1205" s="852"/>
      <c r="K1205" s="848"/>
      <c r="L1205" s="848"/>
      <c r="M1205" s="848"/>
      <c r="N1205" s="853"/>
      <c r="O1205" s="846"/>
      <c r="P1205" s="846"/>
      <c r="Q1205" s="846"/>
      <c r="R1205" s="846"/>
      <c r="S1205" s="846"/>
      <c r="T1205" s="846"/>
      <c r="U1205" s="846"/>
      <c r="V1205" s="846"/>
      <c r="W1205" s="846"/>
      <c r="X1205" s="846"/>
      <c r="Y1205" s="846"/>
      <c r="Z1205" s="846"/>
      <c r="AA1205" s="846"/>
      <c r="AB1205" s="846"/>
      <c r="AC1205" s="846"/>
      <c r="AD1205" s="854"/>
      <c r="AE1205" s="846"/>
      <c r="AF1205" s="846"/>
      <c r="AG1205" s="846"/>
      <c r="AH1205" s="846"/>
      <c r="AI1205" s="846"/>
      <c r="AJ1205" s="855"/>
      <c r="AK1205" s="846"/>
      <c r="AL1205" s="846"/>
      <c r="AM1205" s="846"/>
      <c r="AN1205" s="846"/>
      <c r="AO1205" s="846"/>
      <c r="AP1205" s="846"/>
      <c r="AQ1205" s="846"/>
      <c r="AR1205" s="846"/>
      <c r="AS1205" s="846"/>
      <c r="AT1205" s="846"/>
      <c r="AU1205" s="846"/>
      <c r="AV1205" s="846"/>
      <c r="AW1205" s="846"/>
      <c r="AX1205" s="846"/>
      <c r="AY1205" s="846"/>
      <c r="AZ1205" s="846"/>
      <c r="BA1205" s="846"/>
      <c r="BB1205" s="846"/>
      <c r="BC1205" s="846"/>
      <c r="BD1205" s="846"/>
      <c r="BE1205" s="846"/>
      <c r="BF1205" s="846"/>
      <c r="BG1205" s="846"/>
    </row>
    <row r="1206" ht="15.75" customHeight="1">
      <c r="A1206" s="846"/>
      <c r="B1206" s="847"/>
      <c r="C1206" s="847"/>
      <c r="D1206" s="846"/>
      <c r="E1206" s="848"/>
      <c r="F1206" s="849"/>
      <c r="G1206" s="850"/>
      <c r="H1206" s="851"/>
      <c r="I1206" s="849"/>
      <c r="J1206" s="852"/>
      <c r="K1206" s="848"/>
      <c r="L1206" s="848"/>
      <c r="M1206" s="848"/>
      <c r="N1206" s="853"/>
      <c r="O1206" s="846"/>
      <c r="P1206" s="846"/>
      <c r="Q1206" s="846"/>
      <c r="R1206" s="846"/>
      <c r="S1206" s="846"/>
      <c r="T1206" s="846"/>
      <c r="U1206" s="846"/>
      <c r="V1206" s="846"/>
      <c r="W1206" s="846"/>
      <c r="X1206" s="846"/>
      <c r="Y1206" s="846"/>
      <c r="Z1206" s="846"/>
      <c r="AA1206" s="846"/>
      <c r="AB1206" s="846"/>
      <c r="AC1206" s="846"/>
      <c r="AD1206" s="854"/>
      <c r="AE1206" s="846"/>
      <c r="AF1206" s="846"/>
      <c r="AG1206" s="846"/>
      <c r="AH1206" s="846"/>
      <c r="AI1206" s="846"/>
      <c r="AJ1206" s="855"/>
      <c r="AK1206" s="846"/>
      <c r="AL1206" s="846"/>
      <c r="AM1206" s="846"/>
      <c r="AN1206" s="846"/>
      <c r="AO1206" s="846"/>
      <c r="AP1206" s="846"/>
      <c r="AQ1206" s="846"/>
      <c r="AR1206" s="846"/>
      <c r="AS1206" s="846"/>
      <c r="AT1206" s="846"/>
      <c r="AU1206" s="846"/>
      <c r="AV1206" s="846"/>
      <c r="AW1206" s="846"/>
      <c r="AX1206" s="846"/>
      <c r="AY1206" s="846"/>
      <c r="AZ1206" s="846"/>
      <c r="BA1206" s="846"/>
      <c r="BB1206" s="846"/>
      <c r="BC1206" s="846"/>
      <c r="BD1206" s="846"/>
      <c r="BE1206" s="846"/>
      <c r="BF1206" s="846"/>
      <c r="BG1206" s="846"/>
    </row>
    <row r="1207" ht="15.75" customHeight="1">
      <c r="A1207" s="846"/>
      <c r="B1207" s="847"/>
      <c r="C1207" s="847"/>
      <c r="D1207" s="846"/>
      <c r="E1207" s="848"/>
      <c r="F1207" s="849"/>
      <c r="G1207" s="850"/>
      <c r="H1207" s="851"/>
      <c r="I1207" s="849"/>
      <c r="J1207" s="852"/>
      <c r="K1207" s="848"/>
      <c r="L1207" s="848"/>
      <c r="M1207" s="848"/>
      <c r="N1207" s="853"/>
      <c r="O1207" s="846"/>
      <c r="P1207" s="846"/>
      <c r="Q1207" s="846"/>
      <c r="R1207" s="846"/>
      <c r="S1207" s="846"/>
      <c r="T1207" s="846"/>
      <c r="U1207" s="846"/>
      <c r="V1207" s="846"/>
      <c r="W1207" s="846"/>
      <c r="X1207" s="846"/>
      <c r="Y1207" s="846"/>
      <c r="Z1207" s="846"/>
      <c r="AA1207" s="846"/>
      <c r="AB1207" s="846"/>
      <c r="AC1207" s="846"/>
      <c r="AD1207" s="854"/>
      <c r="AE1207" s="846"/>
      <c r="AF1207" s="846"/>
      <c r="AG1207" s="846"/>
      <c r="AH1207" s="846"/>
      <c r="AI1207" s="846"/>
      <c r="AJ1207" s="855"/>
      <c r="AK1207" s="846"/>
      <c r="AL1207" s="846"/>
      <c r="AM1207" s="846"/>
      <c r="AN1207" s="846"/>
      <c r="AO1207" s="846"/>
      <c r="AP1207" s="846"/>
      <c r="AQ1207" s="846"/>
      <c r="AR1207" s="846"/>
      <c r="AS1207" s="846"/>
      <c r="AT1207" s="846"/>
      <c r="AU1207" s="846"/>
      <c r="AV1207" s="846"/>
      <c r="AW1207" s="846"/>
      <c r="AX1207" s="846"/>
      <c r="AY1207" s="846"/>
      <c r="AZ1207" s="846"/>
      <c r="BA1207" s="846"/>
      <c r="BB1207" s="846"/>
      <c r="BC1207" s="846"/>
      <c r="BD1207" s="846"/>
      <c r="BE1207" s="846"/>
      <c r="BF1207" s="846"/>
      <c r="BG1207" s="846"/>
    </row>
    <row r="1208" ht="15.75" customHeight="1">
      <c r="A1208" s="846"/>
      <c r="B1208" s="847"/>
      <c r="C1208" s="847"/>
      <c r="D1208" s="846"/>
      <c r="E1208" s="848"/>
      <c r="F1208" s="849"/>
      <c r="G1208" s="850"/>
      <c r="H1208" s="851"/>
      <c r="I1208" s="849"/>
      <c r="J1208" s="852"/>
      <c r="K1208" s="848"/>
      <c r="L1208" s="848"/>
      <c r="M1208" s="848"/>
      <c r="N1208" s="853"/>
      <c r="O1208" s="846"/>
      <c r="P1208" s="846"/>
      <c r="Q1208" s="846"/>
      <c r="R1208" s="846"/>
      <c r="S1208" s="846"/>
      <c r="T1208" s="846"/>
      <c r="U1208" s="846"/>
      <c r="V1208" s="846"/>
      <c r="W1208" s="846"/>
      <c r="X1208" s="846"/>
      <c r="Y1208" s="846"/>
      <c r="Z1208" s="846"/>
      <c r="AA1208" s="846"/>
      <c r="AB1208" s="846"/>
      <c r="AC1208" s="846"/>
      <c r="AD1208" s="854"/>
      <c r="AE1208" s="846"/>
      <c r="AF1208" s="846"/>
      <c r="AG1208" s="846"/>
      <c r="AH1208" s="846"/>
      <c r="AI1208" s="846"/>
      <c r="AJ1208" s="855"/>
      <c r="AK1208" s="846"/>
      <c r="AL1208" s="846"/>
      <c r="AM1208" s="846"/>
      <c r="AN1208" s="846"/>
      <c r="AO1208" s="846"/>
      <c r="AP1208" s="846"/>
      <c r="AQ1208" s="846"/>
      <c r="AR1208" s="846"/>
      <c r="AS1208" s="846"/>
      <c r="AT1208" s="846"/>
      <c r="AU1208" s="846"/>
      <c r="AV1208" s="846"/>
      <c r="AW1208" s="846"/>
      <c r="AX1208" s="846"/>
      <c r="AY1208" s="846"/>
      <c r="AZ1208" s="846"/>
      <c r="BA1208" s="846"/>
      <c r="BB1208" s="846"/>
      <c r="BC1208" s="846"/>
      <c r="BD1208" s="846"/>
      <c r="BE1208" s="846"/>
      <c r="BF1208" s="846"/>
      <c r="BG1208" s="846"/>
    </row>
    <row r="1209" ht="15.75" customHeight="1">
      <c r="A1209" s="846"/>
      <c r="B1209" s="847"/>
      <c r="C1209" s="847"/>
      <c r="D1209" s="846"/>
      <c r="E1209" s="848"/>
      <c r="F1209" s="849"/>
      <c r="G1209" s="850"/>
      <c r="H1209" s="851"/>
      <c r="I1209" s="849"/>
      <c r="J1209" s="852"/>
      <c r="K1209" s="848"/>
      <c r="L1209" s="848"/>
      <c r="M1209" s="848"/>
      <c r="N1209" s="853"/>
      <c r="O1209" s="846"/>
      <c r="P1209" s="846"/>
      <c r="Q1209" s="846"/>
      <c r="R1209" s="846"/>
      <c r="S1209" s="846"/>
      <c r="T1209" s="846"/>
      <c r="U1209" s="846"/>
      <c r="V1209" s="846"/>
      <c r="W1209" s="846"/>
      <c r="X1209" s="846"/>
      <c r="Y1209" s="846"/>
      <c r="Z1209" s="846"/>
      <c r="AA1209" s="846"/>
      <c r="AB1209" s="846"/>
      <c r="AC1209" s="846"/>
      <c r="AD1209" s="854"/>
      <c r="AE1209" s="846"/>
      <c r="AF1209" s="846"/>
      <c r="AG1209" s="846"/>
      <c r="AH1209" s="846"/>
      <c r="AI1209" s="846"/>
      <c r="AJ1209" s="855"/>
      <c r="AK1209" s="846"/>
      <c r="AL1209" s="846"/>
      <c r="AM1209" s="846"/>
      <c r="AN1209" s="846"/>
      <c r="AO1209" s="846"/>
      <c r="AP1209" s="846"/>
      <c r="AQ1209" s="846"/>
      <c r="AR1209" s="846"/>
      <c r="AS1209" s="846"/>
      <c r="AT1209" s="846"/>
      <c r="AU1209" s="846"/>
      <c r="AV1209" s="846"/>
      <c r="AW1209" s="846"/>
      <c r="AX1209" s="846"/>
      <c r="AY1209" s="846"/>
      <c r="AZ1209" s="846"/>
      <c r="BA1209" s="846"/>
      <c r="BB1209" s="846"/>
      <c r="BC1209" s="846"/>
      <c r="BD1209" s="846"/>
      <c r="BE1209" s="846"/>
      <c r="BF1209" s="846"/>
      <c r="BG1209" s="846"/>
    </row>
    <row r="1210" ht="15.75" customHeight="1">
      <c r="A1210" s="846"/>
      <c r="B1210" s="847"/>
      <c r="C1210" s="847"/>
      <c r="D1210" s="846"/>
      <c r="E1210" s="848"/>
      <c r="F1210" s="849"/>
      <c r="G1210" s="850"/>
      <c r="H1210" s="851"/>
      <c r="I1210" s="849"/>
      <c r="J1210" s="852"/>
      <c r="K1210" s="848"/>
      <c r="L1210" s="848"/>
      <c r="M1210" s="848"/>
      <c r="N1210" s="853"/>
      <c r="O1210" s="846"/>
      <c r="P1210" s="846"/>
      <c r="Q1210" s="846"/>
      <c r="R1210" s="846"/>
      <c r="S1210" s="846"/>
      <c r="T1210" s="846"/>
      <c r="U1210" s="846"/>
      <c r="V1210" s="846"/>
      <c r="W1210" s="846"/>
      <c r="X1210" s="846"/>
      <c r="Y1210" s="846"/>
      <c r="Z1210" s="846"/>
      <c r="AA1210" s="846"/>
      <c r="AB1210" s="846"/>
      <c r="AC1210" s="846"/>
      <c r="AD1210" s="854"/>
      <c r="AE1210" s="846"/>
      <c r="AF1210" s="846"/>
      <c r="AG1210" s="846"/>
      <c r="AH1210" s="846"/>
      <c r="AI1210" s="846"/>
      <c r="AJ1210" s="855"/>
      <c r="AK1210" s="846"/>
      <c r="AL1210" s="846"/>
      <c r="AM1210" s="846"/>
      <c r="AN1210" s="846"/>
      <c r="AO1210" s="846"/>
      <c r="AP1210" s="846"/>
      <c r="AQ1210" s="846"/>
      <c r="AR1210" s="846"/>
      <c r="AS1210" s="846"/>
      <c r="AT1210" s="846"/>
      <c r="AU1210" s="846"/>
      <c r="AV1210" s="846"/>
      <c r="AW1210" s="846"/>
      <c r="AX1210" s="846"/>
      <c r="AY1210" s="846"/>
      <c r="AZ1210" s="846"/>
      <c r="BA1210" s="846"/>
      <c r="BB1210" s="846"/>
      <c r="BC1210" s="846"/>
      <c r="BD1210" s="846"/>
      <c r="BE1210" s="846"/>
      <c r="BF1210" s="846"/>
      <c r="BG1210" s="846"/>
    </row>
    <row r="1211" ht="15.75" customHeight="1">
      <c r="A1211" s="846"/>
      <c r="B1211" s="847"/>
      <c r="C1211" s="847"/>
      <c r="D1211" s="846"/>
      <c r="E1211" s="848"/>
      <c r="F1211" s="849"/>
      <c r="G1211" s="850"/>
      <c r="H1211" s="851"/>
      <c r="I1211" s="849"/>
      <c r="J1211" s="852"/>
      <c r="K1211" s="848"/>
      <c r="L1211" s="848"/>
      <c r="M1211" s="848"/>
      <c r="N1211" s="853"/>
      <c r="O1211" s="846"/>
      <c r="P1211" s="846"/>
      <c r="Q1211" s="846"/>
      <c r="R1211" s="846"/>
      <c r="S1211" s="846"/>
      <c r="T1211" s="846"/>
      <c r="U1211" s="846"/>
      <c r="V1211" s="846"/>
      <c r="W1211" s="846"/>
      <c r="X1211" s="846"/>
      <c r="Y1211" s="846"/>
      <c r="Z1211" s="846"/>
      <c r="AA1211" s="846"/>
      <c r="AB1211" s="846"/>
      <c r="AC1211" s="846"/>
      <c r="AD1211" s="854"/>
      <c r="AE1211" s="846"/>
      <c r="AF1211" s="846"/>
      <c r="AG1211" s="846"/>
      <c r="AH1211" s="846"/>
      <c r="AI1211" s="846"/>
      <c r="AJ1211" s="855"/>
      <c r="AK1211" s="846"/>
      <c r="AL1211" s="846"/>
      <c r="AM1211" s="846"/>
      <c r="AN1211" s="846"/>
      <c r="AO1211" s="846"/>
      <c r="AP1211" s="846"/>
      <c r="AQ1211" s="846"/>
      <c r="AR1211" s="846"/>
      <c r="AS1211" s="846"/>
      <c r="AT1211" s="846"/>
      <c r="AU1211" s="846"/>
      <c r="AV1211" s="846"/>
      <c r="AW1211" s="846"/>
      <c r="AX1211" s="846"/>
      <c r="AY1211" s="846"/>
      <c r="AZ1211" s="846"/>
      <c r="BA1211" s="846"/>
      <c r="BB1211" s="846"/>
      <c r="BC1211" s="846"/>
      <c r="BD1211" s="846"/>
      <c r="BE1211" s="846"/>
      <c r="BF1211" s="846"/>
      <c r="BG1211" s="846"/>
    </row>
    <row r="1212" ht="15.75" customHeight="1">
      <c r="A1212" s="846"/>
      <c r="B1212" s="847"/>
      <c r="C1212" s="847"/>
      <c r="D1212" s="846"/>
      <c r="E1212" s="848"/>
      <c r="F1212" s="849"/>
      <c r="G1212" s="850"/>
      <c r="H1212" s="851"/>
      <c r="I1212" s="849"/>
      <c r="J1212" s="852"/>
      <c r="K1212" s="848"/>
      <c r="L1212" s="848"/>
      <c r="M1212" s="848"/>
      <c r="N1212" s="853"/>
      <c r="O1212" s="846"/>
      <c r="P1212" s="846"/>
      <c r="Q1212" s="846"/>
      <c r="R1212" s="846"/>
      <c r="S1212" s="846"/>
      <c r="T1212" s="846"/>
      <c r="U1212" s="846"/>
      <c r="V1212" s="846"/>
      <c r="W1212" s="846"/>
      <c r="X1212" s="846"/>
      <c r="Y1212" s="846"/>
      <c r="Z1212" s="846"/>
      <c r="AA1212" s="846"/>
      <c r="AB1212" s="846"/>
      <c r="AC1212" s="846"/>
      <c r="AD1212" s="854"/>
      <c r="AE1212" s="846"/>
      <c r="AF1212" s="846"/>
      <c r="AG1212" s="846"/>
      <c r="AH1212" s="846"/>
      <c r="AI1212" s="846"/>
      <c r="AJ1212" s="855"/>
      <c r="AK1212" s="846"/>
      <c r="AL1212" s="846"/>
      <c r="AM1212" s="846"/>
      <c r="AN1212" s="846"/>
      <c r="AO1212" s="846"/>
      <c r="AP1212" s="846"/>
      <c r="AQ1212" s="846"/>
      <c r="AR1212" s="846"/>
      <c r="AS1212" s="846"/>
      <c r="AT1212" s="846"/>
      <c r="AU1212" s="846"/>
      <c r="AV1212" s="846"/>
      <c r="AW1212" s="846"/>
      <c r="AX1212" s="846"/>
      <c r="AY1212" s="846"/>
      <c r="AZ1212" s="846"/>
      <c r="BA1212" s="846"/>
      <c r="BB1212" s="846"/>
      <c r="BC1212" s="846"/>
      <c r="BD1212" s="846"/>
      <c r="BE1212" s="846"/>
      <c r="BF1212" s="846"/>
      <c r="BG1212" s="846"/>
    </row>
    <row r="1213" ht="15.75" customHeight="1">
      <c r="A1213" s="846"/>
      <c r="B1213" s="847"/>
      <c r="C1213" s="847"/>
      <c r="D1213" s="846"/>
      <c r="E1213" s="848"/>
      <c r="F1213" s="849"/>
      <c r="G1213" s="850"/>
      <c r="H1213" s="851"/>
      <c r="I1213" s="849"/>
      <c r="J1213" s="852"/>
      <c r="K1213" s="848"/>
      <c r="L1213" s="848"/>
      <c r="M1213" s="848"/>
      <c r="N1213" s="853"/>
      <c r="O1213" s="846"/>
      <c r="P1213" s="846"/>
      <c r="Q1213" s="846"/>
      <c r="R1213" s="846"/>
      <c r="S1213" s="846"/>
      <c r="T1213" s="846"/>
      <c r="U1213" s="846"/>
      <c r="V1213" s="846"/>
      <c r="W1213" s="846"/>
      <c r="X1213" s="846"/>
      <c r="Y1213" s="846"/>
      <c r="Z1213" s="846"/>
      <c r="AA1213" s="846"/>
      <c r="AB1213" s="846"/>
      <c r="AC1213" s="846"/>
      <c r="AD1213" s="854"/>
      <c r="AE1213" s="846"/>
      <c r="AF1213" s="846"/>
      <c r="AG1213" s="846"/>
      <c r="AH1213" s="846"/>
      <c r="AI1213" s="846"/>
      <c r="AJ1213" s="855"/>
      <c r="AK1213" s="846"/>
      <c r="AL1213" s="846"/>
      <c r="AM1213" s="846"/>
      <c r="AN1213" s="846"/>
      <c r="AO1213" s="846"/>
      <c r="AP1213" s="846"/>
      <c r="AQ1213" s="846"/>
      <c r="AR1213" s="846"/>
      <c r="AS1213" s="846"/>
      <c r="AT1213" s="846"/>
      <c r="AU1213" s="846"/>
      <c r="AV1213" s="846"/>
      <c r="AW1213" s="846"/>
      <c r="AX1213" s="846"/>
      <c r="AY1213" s="846"/>
      <c r="AZ1213" s="846"/>
      <c r="BA1213" s="846"/>
      <c r="BB1213" s="846"/>
      <c r="BC1213" s="846"/>
      <c r="BD1213" s="846"/>
      <c r="BE1213" s="846"/>
      <c r="BF1213" s="846"/>
      <c r="BG1213" s="846"/>
    </row>
    <row r="1214" ht="15.75" customHeight="1">
      <c r="A1214" s="846"/>
      <c r="B1214" s="847"/>
      <c r="C1214" s="847"/>
      <c r="D1214" s="846"/>
      <c r="E1214" s="848"/>
      <c r="F1214" s="849"/>
      <c r="G1214" s="850"/>
      <c r="H1214" s="851"/>
      <c r="I1214" s="849"/>
      <c r="J1214" s="852"/>
      <c r="K1214" s="848"/>
      <c r="L1214" s="848"/>
      <c r="M1214" s="848"/>
      <c r="N1214" s="853"/>
      <c r="O1214" s="846"/>
      <c r="P1214" s="846"/>
      <c r="Q1214" s="846"/>
      <c r="R1214" s="846"/>
      <c r="S1214" s="846"/>
      <c r="T1214" s="846"/>
      <c r="U1214" s="846"/>
      <c r="V1214" s="846"/>
      <c r="W1214" s="846"/>
      <c r="X1214" s="846"/>
      <c r="Y1214" s="846"/>
      <c r="Z1214" s="846"/>
      <c r="AA1214" s="846"/>
      <c r="AB1214" s="846"/>
      <c r="AC1214" s="846"/>
      <c r="AD1214" s="854"/>
      <c r="AE1214" s="846"/>
      <c r="AF1214" s="846"/>
      <c r="AG1214" s="846"/>
      <c r="AH1214" s="846"/>
      <c r="AI1214" s="846"/>
      <c r="AJ1214" s="855"/>
      <c r="AK1214" s="846"/>
      <c r="AL1214" s="846"/>
      <c r="AM1214" s="846"/>
      <c r="AN1214" s="846"/>
      <c r="AO1214" s="846"/>
      <c r="AP1214" s="846"/>
      <c r="AQ1214" s="846"/>
      <c r="AR1214" s="846"/>
      <c r="AS1214" s="846"/>
      <c r="AT1214" s="846"/>
      <c r="AU1214" s="846"/>
      <c r="AV1214" s="846"/>
      <c r="AW1214" s="846"/>
      <c r="AX1214" s="846"/>
      <c r="AY1214" s="846"/>
      <c r="AZ1214" s="846"/>
      <c r="BA1214" s="846"/>
      <c r="BB1214" s="846"/>
      <c r="BC1214" s="846"/>
      <c r="BD1214" s="846"/>
      <c r="BE1214" s="846"/>
      <c r="BF1214" s="846"/>
      <c r="BG1214" s="846"/>
    </row>
    <row r="1215" ht="15.75" customHeight="1">
      <c r="A1215" s="846"/>
      <c r="B1215" s="847"/>
      <c r="C1215" s="847"/>
      <c r="D1215" s="846"/>
      <c r="E1215" s="848"/>
      <c r="F1215" s="849"/>
      <c r="G1215" s="850"/>
      <c r="H1215" s="851"/>
      <c r="I1215" s="849"/>
      <c r="J1215" s="852"/>
      <c r="K1215" s="848"/>
      <c r="L1215" s="848"/>
      <c r="M1215" s="848"/>
      <c r="N1215" s="853"/>
      <c r="O1215" s="846"/>
      <c r="P1215" s="846"/>
      <c r="Q1215" s="846"/>
      <c r="R1215" s="846"/>
      <c r="S1215" s="846"/>
      <c r="T1215" s="846"/>
      <c r="U1215" s="846"/>
      <c r="V1215" s="846"/>
      <c r="W1215" s="846"/>
      <c r="X1215" s="846"/>
      <c r="Y1215" s="846"/>
      <c r="Z1215" s="846"/>
      <c r="AA1215" s="846"/>
      <c r="AB1215" s="846"/>
      <c r="AC1215" s="846"/>
      <c r="AD1215" s="854"/>
      <c r="AE1215" s="846"/>
      <c r="AF1215" s="846"/>
      <c r="AG1215" s="846"/>
      <c r="AH1215" s="846"/>
      <c r="AI1215" s="846"/>
      <c r="AJ1215" s="855"/>
      <c r="AK1215" s="846"/>
      <c r="AL1215" s="846"/>
      <c r="AM1215" s="846"/>
      <c r="AN1215" s="846"/>
      <c r="AO1215" s="846"/>
      <c r="AP1215" s="846"/>
      <c r="AQ1215" s="846"/>
      <c r="AR1215" s="846"/>
      <c r="AS1215" s="846"/>
      <c r="AT1215" s="846"/>
      <c r="AU1215" s="846"/>
      <c r="AV1215" s="846"/>
      <c r="AW1215" s="846"/>
      <c r="AX1215" s="846"/>
      <c r="AY1215" s="846"/>
      <c r="AZ1215" s="846"/>
      <c r="BA1215" s="846"/>
      <c r="BB1215" s="846"/>
      <c r="BC1215" s="846"/>
      <c r="BD1215" s="846"/>
      <c r="BE1215" s="846"/>
      <c r="BF1215" s="846"/>
      <c r="BG1215" s="846"/>
    </row>
    <row r="1216" ht="15.75" customHeight="1">
      <c r="A1216" s="846"/>
      <c r="B1216" s="847"/>
      <c r="C1216" s="847"/>
      <c r="D1216" s="846"/>
      <c r="E1216" s="848"/>
      <c r="F1216" s="849"/>
      <c r="G1216" s="850"/>
      <c r="H1216" s="851"/>
      <c r="I1216" s="849"/>
      <c r="J1216" s="852"/>
      <c r="K1216" s="848"/>
      <c r="L1216" s="848"/>
      <c r="M1216" s="848"/>
      <c r="N1216" s="853"/>
      <c r="O1216" s="846"/>
      <c r="P1216" s="846"/>
      <c r="Q1216" s="846"/>
      <c r="R1216" s="846"/>
      <c r="S1216" s="846"/>
      <c r="T1216" s="846"/>
      <c r="U1216" s="846"/>
      <c r="V1216" s="846"/>
      <c r="W1216" s="846"/>
      <c r="X1216" s="846"/>
      <c r="Y1216" s="846"/>
      <c r="Z1216" s="846"/>
      <c r="AA1216" s="846"/>
      <c r="AB1216" s="846"/>
      <c r="AC1216" s="846"/>
      <c r="AD1216" s="854"/>
      <c r="AE1216" s="846"/>
      <c r="AF1216" s="846"/>
      <c r="AG1216" s="846"/>
      <c r="AH1216" s="846"/>
      <c r="AI1216" s="846"/>
      <c r="AJ1216" s="855"/>
      <c r="AK1216" s="846"/>
      <c r="AL1216" s="846"/>
      <c r="AM1216" s="846"/>
      <c r="AN1216" s="846"/>
      <c r="AO1216" s="846"/>
      <c r="AP1216" s="846"/>
      <c r="AQ1216" s="846"/>
      <c r="AR1216" s="846"/>
      <c r="AS1216" s="846"/>
      <c r="AT1216" s="846"/>
      <c r="AU1216" s="846"/>
      <c r="AV1216" s="846"/>
      <c r="AW1216" s="846"/>
      <c r="AX1216" s="846"/>
      <c r="AY1216" s="846"/>
      <c r="AZ1216" s="846"/>
      <c r="BA1216" s="846"/>
      <c r="BB1216" s="846"/>
      <c r="BC1216" s="846"/>
      <c r="BD1216" s="846"/>
      <c r="BE1216" s="846"/>
      <c r="BF1216" s="846"/>
      <c r="BG1216" s="846"/>
    </row>
    <row r="1217" ht="15.75" customHeight="1">
      <c r="A1217" s="846"/>
      <c r="B1217" s="847"/>
      <c r="C1217" s="847"/>
      <c r="D1217" s="846"/>
      <c r="E1217" s="848"/>
      <c r="F1217" s="849"/>
      <c r="G1217" s="850"/>
      <c r="H1217" s="851"/>
      <c r="I1217" s="849"/>
      <c r="J1217" s="852"/>
      <c r="K1217" s="848"/>
      <c r="L1217" s="848"/>
      <c r="M1217" s="848"/>
      <c r="N1217" s="853"/>
      <c r="O1217" s="846"/>
      <c r="P1217" s="846"/>
      <c r="Q1217" s="846"/>
      <c r="R1217" s="846"/>
      <c r="S1217" s="846"/>
      <c r="T1217" s="846"/>
      <c r="U1217" s="846"/>
      <c r="V1217" s="846"/>
      <c r="W1217" s="846"/>
      <c r="X1217" s="846"/>
      <c r="Y1217" s="846"/>
      <c r="Z1217" s="846"/>
      <c r="AA1217" s="846"/>
      <c r="AB1217" s="846"/>
      <c r="AC1217" s="846"/>
      <c r="AD1217" s="854"/>
      <c r="AE1217" s="846"/>
      <c r="AF1217" s="846"/>
      <c r="AG1217" s="846"/>
      <c r="AH1217" s="846"/>
      <c r="AI1217" s="846"/>
      <c r="AJ1217" s="855"/>
      <c r="AK1217" s="846"/>
      <c r="AL1217" s="846"/>
      <c r="AM1217" s="846"/>
      <c r="AN1217" s="846"/>
      <c r="AO1217" s="846"/>
      <c r="AP1217" s="846"/>
      <c r="AQ1217" s="846"/>
      <c r="AR1217" s="846"/>
      <c r="AS1217" s="846"/>
      <c r="AT1217" s="846"/>
      <c r="AU1217" s="846"/>
      <c r="AV1217" s="846"/>
      <c r="AW1217" s="846"/>
      <c r="AX1217" s="846"/>
      <c r="AY1217" s="846"/>
      <c r="AZ1217" s="846"/>
      <c r="BA1217" s="846"/>
      <c r="BB1217" s="846"/>
      <c r="BC1217" s="846"/>
      <c r="BD1217" s="846"/>
      <c r="BE1217" s="846"/>
      <c r="BF1217" s="846"/>
      <c r="BG1217" s="846"/>
    </row>
    <row r="1218" ht="15.75" customHeight="1">
      <c r="A1218" s="846"/>
      <c r="B1218" s="847"/>
      <c r="C1218" s="847"/>
      <c r="D1218" s="846"/>
      <c r="E1218" s="848"/>
      <c r="F1218" s="849"/>
      <c r="G1218" s="850"/>
      <c r="H1218" s="851"/>
      <c r="I1218" s="849"/>
      <c r="J1218" s="852"/>
      <c r="K1218" s="848"/>
      <c r="L1218" s="848"/>
      <c r="M1218" s="848"/>
      <c r="N1218" s="853"/>
      <c r="O1218" s="846"/>
      <c r="P1218" s="846"/>
      <c r="Q1218" s="846"/>
      <c r="R1218" s="846"/>
      <c r="S1218" s="846"/>
      <c r="T1218" s="846"/>
      <c r="U1218" s="846"/>
      <c r="V1218" s="846"/>
      <c r="W1218" s="846"/>
      <c r="X1218" s="846"/>
      <c r="Y1218" s="846"/>
      <c r="Z1218" s="846"/>
      <c r="AA1218" s="846"/>
      <c r="AB1218" s="846"/>
      <c r="AC1218" s="846"/>
      <c r="AD1218" s="854"/>
      <c r="AE1218" s="846"/>
      <c r="AF1218" s="846"/>
      <c r="AG1218" s="846"/>
      <c r="AH1218" s="846"/>
      <c r="AI1218" s="846"/>
      <c r="AJ1218" s="855"/>
      <c r="AK1218" s="846"/>
      <c r="AL1218" s="846"/>
      <c r="AM1218" s="846"/>
      <c r="AN1218" s="846"/>
      <c r="AO1218" s="846"/>
      <c r="AP1218" s="846"/>
      <c r="AQ1218" s="846"/>
      <c r="AR1218" s="846"/>
      <c r="AS1218" s="846"/>
      <c r="AT1218" s="846"/>
      <c r="AU1218" s="846"/>
      <c r="AV1218" s="846"/>
      <c r="AW1218" s="846"/>
      <c r="AX1218" s="846"/>
      <c r="AY1218" s="846"/>
      <c r="AZ1218" s="846"/>
      <c r="BA1218" s="846"/>
      <c r="BB1218" s="846"/>
      <c r="BC1218" s="846"/>
      <c r="BD1218" s="846"/>
      <c r="BE1218" s="846"/>
      <c r="BF1218" s="846"/>
      <c r="BG1218" s="846"/>
    </row>
    <row r="1219" ht="15.75" customHeight="1">
      <c r="A1219" s="846"/>
      <c r="B1219" s="847"/>
      <c r="C1219" s="847"/>
      <c r="D1219" s="846"/>
      <c r="E1219" s="848"/>
      <c r="F1219" s="849"/>
      <c r="G1219" s="850"/>
      <c r="H1219" s="851"/>
      <c r="I1219" s="849"/>
      <c r="J1219" s="852"/>
      <c r="K1219" s="848"/>
      <c r="L1219" s="848"/>
      <c r="M1219" s="848"/>
      <c r="N1219" s="853"/>
      <c r="O1219" s="846"/>
      <c r="P1219" s="846"/>
      <c r="Q1219" s="846"/>
      <c r="R1219" s="846"/>
      <c r="S1219" s="846"/>
      <c r="T1219" s="846"/>
      <c r="U1219" s="846"/>
      <c r="V1219" s="846"/>
      <c r="W1219" s="846"/>
      <c r="X1219" s="846"/>
      <c r="Y1219" s="846"/>
      <c r="Z1219" s="846"/>
      <c r="AA1219" s="846"/>
      <c r="AB1219" s="846"/>
      <c r="AC1219" s="846"/>
      <c r="AD1219" s="854"/>
      <c r="AE1219" s="846"/>
      <c r="AF1219" s="846"/>
      <c r="AG1219" s="846"/>
      <c r="AH1219" s="846"/>
      <c r="AI1219" s="846"/>
      <c r="AJ1219" s="855"/>
      <c r="AK1219" s="846"/>
      <c r="AL1219" s="846"/>
      <c r="AM1219" s="846"/>
      <c r="AN1219" s="846"/>
      <c r="AO1219" s="846"/>
      <c r="AP1219" s="846"/>
      <c r="AQ1219" s="846"/>
      <c r="AR1219" s="846"/>
      <c r="AS1219" s="846"/>
      <c r="AT1219" s="846"/>
      <c r="AU1219" s="846"/>
      <c r="AV1219" s="846"/>
      <c r="AW1219" s="846"/>
      <c r="AX1219" s="846"/>
      <c r="AY1219" s="846"/>
      <c r="AZ1219" s="846"/>
      <c r="BA1219" s="846"/>
      <c r="BB1219" s="846"/>
      <c r="BC1219" s="846"/>
      <c r="BD1219" s="846"/>
      <c r="BE1219" s="846"/>
      <c r="BF1219" s="846"/>
      <c r="BG1219" s="846"/>
    </row>
    <row r="1220" ht="15.75" customHeight="1">
      <c r="A1220" s="846"/>
      <c r="B1220" s="847"/>
      <c r="C1220" s="847"/>
      <c r="D1220" s="846"/>
      <c r="E1220" s="848"/>
      <c r="F1220" s="849"/>
      <c r="G1220" s="850"/>
      <c r="H1220" s="851"/>
      <c r="I1220" s="849"/>
      <c r="J1220" s="852"/>
      <c r="K1220" s="848"/>
      <c r="L1220" s="848"/>
      <c r="M1220" s="848"/>
      <c r="N1220" s="853"/>
      <c r="O1220" s="846"/>
      <c r="P1220" s="846"/>
      <c r="Q1220" s="846"/>
      <c r="R1220" s="846"/>
      <c r="S1220" s="846"/>
      <c r="T1220" s="846"/>
      <c r="U1220" s="846"/>
      <c r="V1220" s="846"/>
      <c r="W1220" s="846"/>
      <c r="X1220" s="846"/>
      <c r="Y1220" s="846"/>
      <c r="Z1220" s="846"/>
      <c r="AA1220" s="846"/>
      <c r="AB1220" s="846"/>
      <c r="AC1220" s="846"/>
      <c r="AD1220" s="854"/>
      <c r="AE1220" s="846"/>
      <c r="AF1220" s="846"/>
      <c r="AG1220" s="846"/>
      <c r="AH1220" s="846"/>
      <c r="AI1220" s="846"/>
      <c r="AJ1220" s="855"/>
      <c r="AK1220" s="846"/>
      <c r="AL1220" s="846"/>
      <c r="AM1220" s="846"/>
      <c r="AN1220" s="846"/>
      <c r="AO1220" s="846"/>
      <c r="AP1220" s="846"/>
      <c r="AQ1220" s="846"/>
      <c r="AR1220" s="846"/>
      <c r="AS1220" s="846"/>
      <c r="AT1220" s="846"/>
      <c r="AU1220" s="846"/>
      <c r="AV1220" s="846"/>
      <c r="AW1220" s="846"/>
      <c r="AX1220" s="846"/>
      <c r="AY1220" s="846"/>
      <c r="AZ1220" s="846"/>
      <c r="BA1220" s="846"/>
      <c r="BB1220" s="846"/>
      <c r="BC1220" s="846"/>
      <c r="BD1220" s="846"/>
      <c r="BE1220" s="846"/>
      <c r="BF1220" s="846"/>
      <c r="BG1220" s="846"/>
    </row>
    <row r="1221" ht="15.75" customHeight="1">
      <c r="A1221" s="846"/>
      <c r="B1221" s="847"/>
      <c r="C1221" s="847"/>
      <c r="D1221" s="846"/>
      <c r="E1221" s="848"/>
      <c r="F1221" s="849"/>
      <c r="G1221" s="850"/>
      <c r="H1221" s="851"/>
      <c r="I1221" s="849"/>
      <c r="J1221" s="852"/>
      <c r="K1221" s="848"/>
      <c r="L1221" s="848"/>
      <c r="M1221" s="848"/>
      <c r="N1221" s="853"/>
      <c r="O1221" s="846"/>
      <c r="P1221" s="846"/>
      <c r="Q1221" s="846"/>
      <c r="R1221" s="846"/>
      <c r="S1221" s="846"/>
      <c r="T1221" s="846"/>
      <c r="U1221" s="846"/>
      <c r="V1221" s="846"/>
      <c r="W1221" s="846"/>
      <c r="X1221" s="846"/>
      <c r="Y1221" s="846"/>
      <c r="Z1221" s="846"/>
      <c r="AA1221" s="846"/>
      <c r="AB1221" s="846"/>
      <c r="AC1221" s="846"/>
      <c r="AD1221" s="854"/>
      <c r="AE1221" s="846"/>
      <c r="AF1221" s="846"/>
      <c r="AG1221" s="846"/>
      <c r="AH1221" s="846"/>
      <c r="AI1221" s="846"/>
      <c r="AJ1221" s="855"/>
      <c r="AK1221" s="846"/>
      <c r="AL1221" s="846"/>
      <c r="AM1221" s="846"/>
      <c r="AN1221" s="846"/>
      <c r="AO1221" s="846"/>
      <c r="AP1221" s="846"/>
      <c r="AQ1221" s="846"/>
      <c r="AR1221" s="846"/>
      <c r="AS1221" s="846"/>
      <c r="AT1221" s="846"/>
      <c r="AU1221" s="846"/>
      <c r="AV1221" s="846"/>
      <c r="AW1221" s="846"/>
      <c r="AX1221" s="846"/>
      <c r="AY1221" s="846"/>
      <c r="AZ1221" s="846"/>
      <c r="BA1221" s="846"/>
      <c r="BB1221" s="846"/>
      <c r="BC1221" s="846"/>
      <c r="BD1221" s="846"/>
      <c r="BE1221" s="846"/>
      <c r="BF1221" s="846"/>
      <c r="BG1221" s="846"/>
    </row>
    <row r="1222" ht="15.75" customHeight="1">
      <c r="A1222" s="846"/>
      <c r="B1222" s="847"/>
      <c r="C1222" s="847"/>
      <c r="D1222" s="846"/>
      <c r="E1222" s="848"/>
      <c r="F1222" s="849"/>
      <c r="G1222" s="850"/>
      <c r="H1222" s="851"/>
      <c r="I1222" s="849"/>
      <c r="J1222" s="852"/>
      <c r="K1222" s="848"/>
      <c r="L1222" s="848"/>
      <c r="M1222" s="848"/>
      <c r="N1222" s="853"/>
      <c r="O1222" s="846"/>
      <c r="P1222" s="846"/>
      <c r="Q1222" s="846"/>
      <c r="R1222" s="846"/>
      <c r="S1222" s="846"/>
      <c r="T1222" s="846"/>
      <c r="U1222" s="846"/>
      <c r="V1222" s="846"/>
      <c r="W1222" s="846"/>
      <c r="X1222" s="846"/>
      <c r="Y1222" s="846"/>
      <c r="Z1222" s="846"/>
      <c r="AA1222" s="846"/>
      <c r="AB1222" s="846"/>
      <c r="AC1222" s="846"/>
      <c r="AD1222" s="854"/>
      <c r="AE1222" s="846"/>
      <c r="AF1222" s="846"/>
      <c r="AG1222" s="846"/>
      <c r="AH1222" s="846"/>
      <c r="AI1222" s="846"/>
      <c r="AJ1222" s="855"/>
      <c r="AK1222" s="846"/>
      <c r="AL1222" s="846"/>
      <c r="AM1222" s="846"/>
      <c r="AN1222" s="846"/>
      <c r="AO1222" s="846"/>
      <c r="AP1222" s="846"/>
      <c r="AQ1222" s="846"/>
      <c r="AR1222" s="846"/>
      <c r="AS1222" s="846"/>
      <c r="AT1222" s="846"/>
      <c r="AU1222" s="846"/>
      <c r="AV1222" s="846"/>
      <c r="AW1222" s="846"/>
      <c r="AX1222" s="846"/>
      <c r="AY1222" s="846"/>
      <c r="AZ1222" s="846"/>
      <c r="BA1222" s="846"/>
      <c r="BB1222" s="846"/>
      <c r="BC1222" s="846"/>
      <c r="BD1222" s="846"/>
      <c r="BE1222" s="846"/>
      <c r="BF1222" s="846"/>
      <c r="BG1222" s="846"/>
    </row>
    <row r="1223" ht="15.75" customHeight="1">
      <c r="A1223" s="846"/>
      <c r="B1223" s="847"/>
      <c r="C1223" s="847"/>
      <c r="D1223" s="846"/>
      <c r="E1223" s="848"/>
      <c r="F1223" s="849"/>
      <c r="G1223" s="850"/>
      <c r="H1223" s="851"/>
      <c r="I1223" s="849"/>
      <c r="J1223" s="852"/>
      <c r="K1223" s="848"/>
      <c r="L1223" s="848"/>
      <c r="M1223" s="848"/>
      <c r="N1223" s="853"/>
      <c r="O1223" s="846"/>
      <c r="P1223" s="846"/>
      <c r="Q1223" s="846"/>
      <c r="R1223" s="846"/>
      <c r="S1223" s="846"/>
      <c r="T1223" s="846"/>
      <c r="U1223" s="846"/>
      <c r="V1223" s="846"/>
      <c r="W1223" s="846"/>
      <c r="X1223" s="846"/>
      <c r="Y1223" s="846"/>
      <c r="Z1223" s="846"/>
      <c r="AA1223" s="846"/>
      <c r="AB1223" s="846"/>
      <c r="AC1223" s="846"/>
      <c r="AD1223" s="854"/>
      <c r="AE1223" s="846"/>
      <c r="AF1223" s="846"/>
      <c r="AG1223" s="846"/>
      <c r="AH1223" s="846"/>
      <c r="AI1223" s="846"/>
      <c r="AJ1223" s="855"/>
      <c r="AK1223" s="846"/>
      <c r="AL1223" s="846"/>
      <c r="AM1223" s="846"/>
      <c r="AN1223" s="846"/>
      <c r="AO1223" s="846"/>
      <c r="AP1223" s="846"/>
      <c r="AQ1223" s="846"/>
      <c r="AR1223" s="846"/>
      <c r="AS1223" s="846"/>
      <c r="AT1223" s="846"/>
      <c r="AU1223" s="846"/>
      <c r="AV1223" s="846"/>
      <c r="AW1223" s="846"/>
      <c r="AX1223" s="846"/>
      <c r="AY1223" s="846"/>
      <c r="AZ1223" s="846"/>
      <c r="BA1223" s="846"/>
      <c r="BB1223" s="846"/>
      <c r="BC1223" s="846"/>
      <c r="BD1223" s="846"/>
      <c r="BE1223" s="846"/>
      <c r="BF1223" s="846"/>
      <c r="BG1223" s="846"/>
    </row>
    <row r="1224" ht="15.75" customHeight="1">
      <c r="A1224" s="846"/>
      <c r="B1224" s="847"/>
      <c r="C1224" s="847"/>
      <c r="D1224" s="846"/>
      <c r="E1224" s="848"/>
      <c r="F1224" s="849"/>
      <c r="G1224" s="850"/>
      <c r="H1224" s="851"/>
      <c r="I1224" s="849"/>
      <c r="J1224" s="852"/>
      <c r="K1224" s="848"/>
      <c r="L1224" s="848"/>
      <c r="M1224" s="848"/>
      <c r="N1224" s="853"/>
      <c r="O1224" s="846"/>
      <c r="P1224" s="846"/>
      <c r="Q1224" s="846"/>
      <c r="R1224" s="846"/>
      <c r="S1224" s="846"/>
      <c r="T1224" s="846"/>
      <c r="U1224" s="846"/>
      <c r="V1224" s="846"/>
      <c r="W1224" s="846"/>
      <c r="X1224" s="846"/>
      <c r="Y1224" s="846"/>
      <c r="Z1224" s="846"/>
      <c r="AA1224" s="846"/>
      <c r="AB1224" s="846"/>
      <c r="AC1224" s="846"/>
      <c r="AD1224" s="854"/>
      <c r="AE1224" s="846"/>
      <c r="AF1224" s="846"/>
      <c r="AG1224" s="846"/>
      <c r="AH1224" s="846"/>
      <c r="AI1224" s="846"/>
      <c r="AJ1224" s="855"/>
      <c r="AK1224" s="846"/>
      <c r="AL1224" s="846"/>
      <c r="AM1224" s="846"/>
      <c r="AN1224" s="846"/>
      <c r="AO1224" s="846"/>
      <c r="AP1224" s="846"/>
      <c r="AQ1224" s="846"/>
      <c r="AR1224" s="846"/>
      <c r="AS1224" s="846"/>
      <c r="AT1224" s="846"/>
      <c r="AU1224" s="846"/>
      <c r="AV1224" s="846"/>
      <c r="AW1224" s="846"/>
      <c r="AX1224" s="846"/>
      <c r="AY1224" s="846"/>
      <c r="AZ1224" s="846"/>
      <c r="BA1224" s="846"/>
      <c r="BB1224" s="846"/>
      <c r="BC1224" s="846"/>
      <c r="BD1224" s="846"/>
      <c r="BE1224" s="846"/>
      <c r="BF1224" s="846"/>
      <c r="BG1224" s="846"/>
    </row>
    <row r="1225" ht="15.75" customHeight="1">
      <c r="A1225" s="846"/>
      <c r="B1225" s="847"/>
      <c r="C1225" s="847"/>
      <c r="D1225" s="846"/>
      <c r="E1225" s="848"/>
      <c r="F1225" s="849"/>
      <c r="G1225" s="850"/>
      <c r="H1225" s="851"/>
      <c r="I1225" s="849"/>
      <c r="J1225" s="852"/>
      <c r="K1225" s="848"/>
      <c r="L1225" s="848"/>
      <c r="M1225" s="848"/>
      <c r="N1225" s="853"/>
      <c r="O1225" s="846"/>
      <c r="P1225" s="846"/>
      <c r="Q1225" s="846"/>
      <c r="R1225" s="846"/>
      <c r="S1225" s="846"/>
      <c r="T1225" s="846"/>
      <c r="U1225" s="846"/>
      <c r="V1225" s="846"/>
      <c r="W1225" s="846"/>
      <c r="X1225" s="846"/>
      <c r="Y1225" s="846"/>
      <c r="Z1225" s="846"/>
      <c r="AA1225" s="846"/>
      <c r="AB1225" s="846"/>
      <c r="AC1225" s="846"/>
      <c r="AD1225" s="854"/>
      <c r="AE1225" s="846"/>
      <c r="AF1225" s="846"/>
      <c r="AG1225" s="846"/>
      <c r="AH1225" s="846"/>
      <c r="AI1225" s="846"/>
      <c r="AJ1225" s="855"/>
      <c r="AK1225" s="846"/>
      <c r="AL1225" s="846"/>
      <c r="AM1225" s="846"/>
      <c r="AN1225" s="846"/>
      <c r="AO1225" s="846"/>
      <c r="AP1225" s="846"/>
      <c r="AQ1225" s="846"/>
      <c r="AR1225" s="846"/>
      <c r="AS1225" s="846"/>
      <c r="AT1225" s="846"/>
      <c r="AU1225" s="846"/>
      <c r="AV1225" s="846"/>
      <c r="AW1225" s="846"/>
      <c r="AX1225" s="846"/>
      <c r="AY1225" s="846"/>
      <c r="AZ1225" s="846"/>
      <c r="BA1225" s="846"/>
      <c r="BB1225" s="846"/>
      <c r="BC1225" s="846"/>
      <c r="BD1225" s="846"/>
      <c r="BE1225" s="846"/>
      <c r="BF1225" s="846"/>
      <c r="BG1225" s="846"/>
    </row>
    <row r="1226" ht="15.75" customHeight="1">
      <c r="A1226" s="846"/>
      <c r="B1226" s="847"/>
      <c r="C1226" s="847"/>
      <c r="D1226" s="846"/>
      <c r="E1226" s="848"/>
      <c r="F1226" s="849"/>
      <c r="G1226" s="850"/>
      <c r="H1226" s="851"/>
      <c r="I1226" s="849"/>
      <c r="J1226" s="852"/>
      <c r="K1226" s="848"/>
      <c r="L1226" s="848"/>
      <c r="M1226" s="848"/>
      <c r="N1226" s="853"/>
      <c r="O1226" s="846"/>
      <c r="P1226" s="846"/>
      <c r="Q1226" s="846"/>
      <c r="R1226" s="846"/>
      <c r="S1226" s="846"/>
      <c r="T1226" s="846"/>
      <c r="U1226" s="846"/>
      <c r="V1226" s="846"/>
      <c r="W1226" s="846"/>
      <c r="X1226" s="846"/>
      <c r="Y1226" s="846"/>
      <c r="Z1226" s="846"/>
      <c r="AA1226" s="846"/>
      <c r="AB1226" s="846"/>
      <c r="AC1226" s="846"/>
      <c r="AD1226" s="854"/>
      <c r="AE1226" s="846"/>
      <c r="AF1226" s="846"/>
      <c r="AG1226" s="846"/>
      <c r="AH1226" s="846"/>
      <c r="AI1226" s="846"/>
      <c r="AJ1226" s="855"/>
      <c r="AK1226" s="846"/>
      <c r="AL1226" s="846"/>
      <c r="AM1226" s="846"/>
      <c r="AN1226" s="846"/>
      <c r="AO1226" s="846"/>
      <c r="AP1226" s="846"/>
      <c r="AQ1226" s="846"/>
      <c r="AR1226" s="846"/>
      <c r="AS1226" s="846"/>
      <c r="AT1226" s="846"/>
      <c r="AU1226" s="846"/>
      <c r="AV1226" s="846"/>
      <c r="AW1226" s="846"/>
      <c r="AX1226" s="846"/>
      <c r="AY1226" s="846"/>
      <c r="AZ1226" s="846"/>
      <c r="BA1226" s="846"/>
      <c r="BB1226" s="846"/>
      <c r="BC1226" s="846"/>
      <c r="BD1226" s="846"/>
      <c r="BE1226" s="846"/>
      <c r="BF1226" s="846"/>
      <c r="BG1226" s="846"/>
    </row>
    <row r="1227" ht="15.75" customHeight="1">
      <c r="A1227" s="846"/>
      <c r="B1227" s="847"/>
      <c r="C1227" s="847"/>
      <c r="D1227" s="846"/>
      <c r="E1227" s="848"/>
      <c r="F1227" s="849"/>
      <c r="G1227" s="850"/>
      <c r="H1227" s="851"/>
      <c r="I1227" s="849"/>
      <c r="J1227" s="852"/>
      <c r="K1227" s="848"/>
      <c r="L1227" s="848"/>
      <c r="M1227" s="848"/>
      <c r="N1227" s="853"/>
      <c r="O1227" s="846"/>
      <c r="P1227" s="846"/>
      <c r="Q1227" s="846"/>
      <c r="R1227" s="846"/>
      <c r="S1227" s="846"/>
      <c r="T1227" s="846"/>
      <c r="U1227" s="846"/>
      <c r="V1227" s="846"/>
      <c r="W1227" s="846"/>
      <c r="X1227" s="846"/>
      <c r="Y1227" s="846"/>
      <c r="Z1227" s="846"/>
      <c r="AA1227" s="846"/>
      <c r="AB1227" s="846"/>
      <c r="AC1227" s="846"/>
      <c r="AD1227" s="854"/>
      <c r="AE1227" s="846"/>
      <c r="AF1227" s="846"/>
      <c r="AG1227" s="846"/>
      <c r="AH1227" s="846"/>
      <c r="AI1227" s="846"/>
      <c r="AJ1227" s="855"/>
      <c r="AK1227" s="846"/>
      <c r="AL1227" s="846"/>
      <c r="AM1227" s="846"/>
      <c r="AN1227" s="846"/>
      <c r="AO1227" s="846"/>
      <c r="AP1227" s="846"/>
      <c r="AQ1227" s="846"/>
      <c r="AR1227" s="846"/>
      <c r="AS1227" s="846"/>
      <c r="AT1227" s="846"/>
      <c r="AU1227" s="846"/>
      <c r="AV1227" s="846"/>
      <c r="AW1227" s="846"/>
      <c r="AX1227" s="846"/>
      <c r="AY1227" s="846"/>
      <c r="AZ1227" s="846"/>
      <c r="BA1227" s="846"/>
      <c r="BB1227" s="846"/>
      <c r="BC1227" s="846"/>
      <c r="BD1227" s="846"/>
      <c r="BE1227" s="846"/>
      <c r="BF1227" s="846"/>
      <c r="BG1227" s="846"/>
    </row>
    <row r="1228" ht="15.75" customHeight="1">
      <c r="A1228" s="846"/>
      <c r="B1228" s="847"/>
      <c r="C1228" s="847"/>
      <c r="D1228" s="846"/>
      <c r="E1228" s="848"/>
      <c r="F1228" s="849"/>
      <c r="G1228" s="850"/>
      <c r="H1228" s="851"/>
      <c r="I1228" s="849"/>
      <c r="J1228" s="852"/>
      <c r="K1228" s="848"/>
      <c r="L1228" s="848"/>
      <c r="M1228" s="848"/>
      <c r="N1228" s="853"/>
      <c r="O1228" s="846"/>
      <c r="P1228" s="846"/>
      <c r="Q1228" s="846"/>
      <c r="R1228" s="846"/>
      <c r="S1228" s="846"/>
      <c r="T1228" s="846"/>
      <c r="U1228" s="846"/>
      <c r="V1228" s="846"/>
      <c r="W1228" s="846"/>
      <c r="X1228" s="846"/>
      <c r="Y1228" s="846"/>
      <c r="Z1228" s="846"/>
      <c r="AA1228" s="846"/>
      <c r="AB1228" s="846"/>
      <c r="AC1228" s="846"/>
      <c r="AD1228" s="854"/>
      <c r="AE1228" s="846"/>
      <c r="AF1228" s="846"/>
      <c r="AG1228" s="846"/>
      <c r="AH1228" s="846"/>
      <c r="AI1228" s="846"/>
      <c r="AJ1228" s="855"/>
      <c r="AK1228" s="846"/>
      <c r="AL1228" s="846"/>
      <c r="AM1228" s="846"/>
      <c r="AN1228" s="846"/>
      <c r="AO1228" s="846"/>
      <c r="AP1228" s="846"/>
      <c r="AQ1228" s="846"/>
      <c r="AR1228" s="846"/>
      <c r="AS1228" s="846"/>
      <c r="AT1228" s="846"/>
      <c r="AU1228" s="846"/>
      <c r="AV1228" s="846"/>
      <c r="AW1228" s="846"/>
      <c r="AX1228" s="846"/>
      <c r="AY1228" s="846"/>
      <c r="AZ1228" s="846"/>
      <c r="BA1228" s="846"/>
      <c r="BB1228" s="846"/>
      <c r="BC1228" s="846"/>
      <c r="BD1228" s="846"/>
      <c r="BE1228" s="846"/>
      <c r="BF1228" s="846"/>
      <c r="BG1228" s="846"/>
    </row>
    <row r="1229" ht="15.75" customHeight="1">
      <c r="A1229" s="846"/>
      <c r="B1229" s="847"/>
      <c r="C1229" s="847"/>
      <c r="D1229" s="846"/>
      <c r="E1229" s="848"/>
      <c r="F1229" s="849"/>
      <c r="G1229" s="850"/>
      <c r="H1229" s="851"/>
      <c r="I1229" s="849"/>
      <c r="J1229" s="852"/>
      <c r="K1229" s="848"/>
      <c r="L1229" s="848"/>
      <c r="M1229" s="848"/>
      <c r="N1229" s="853"/>
      <c r="O1229" s="846"/>
      <c r="P1229" s="846"/>
      <c r="Q1229" s="846"/>
      <c r="R1229" s="846"/>
      <c r="S1229" s="846"/>
      <c r="T1229" s="846"/>
      <c r="U1229" s="846"/>
      <c r="V1229" s="846"/>
      <c r="W1229" s="846"/>
      <c r="X1229" s="846"/>
      <c r="Y1229" s="846"/>
      <c r="Z1229" s="846"/>
      <c r="AA1229" s="846"/>
      <c r="AB1229" s="846"/>
      <c r="AC1229" s="846"/>
      <c r="AD1229" s="854"/>
      <c r="AE1229" s="846"/>
      <c r="AF1229" s="846"/>
      <c r="AG1229" s="846"/>
      <c r="AH1229" s="846"/>
      <c r="AI1229" s="846"/>
      <c r="AJ1229" s="855"/>
      <c r="AK1229" s="846"/>
      <c r="AL1229" s="846"/>
      <c r="AM1229" s="846"/>
      <c r="AN1229" s="846"/>
      <c r="AO1229" s="846"/>
      <c r="AP1229" s="846"/>
      <c r="AQ1229" s="846"/>
      <c r="AR1229" s="846"/>
      <c r="AS1229" s="846"/>
      <c r="AT1229" s="846"/>
      <c r="AU1229" s="846"/>
      <c r="AV1229" s="846"/>
      <c r="AW1229" s="846"/>
      <c r="AX1229" s="846"/>
      <c r="AY1229" s="846"/>
      <c r="AZ1229" s="846"/>
      <c r="BA1229" s="846"/>
      <c r="BB1229" s="846"/>
      <c r="BC1229" s="846"/>
      <c r="BD1229" s="846"/>
      <c r="BE1229" s="846"/>
      <c r="BF1229" s="846"/>
      <c r="BG1229" s="846"/>
    </row>
    <row r="1230" ht="15.75" customHeight="1">
      <c r="A1230" s="846"/>
      <c r="B1230" s="847"/>
      <c r="C1230" s="847"/>
      <c r="D1230" s="846"/>
      <c r="E1230" s="848"/>
      <c r="F1230" s="849"/>
      <c r="G1230" s="850"/>
      <c r="H1230" s="851"/>
      <c r="I1230" s="849"/>
      <c r="J1230" s="852"/>
      <c r="K1230" s="848"/>
      <c r="L1230" s="848"/>
      <c r="M1230" s="848"/>
      <c r="N1230" s="853"/>
      <c r="O1230" s="846"/>
      <c r="P1230" s="846"/>
      <c r="Q1230" s="846"/>
      <c r="R1230" s="846"/>
      <c r="S1230" s="846"/>
      <c r="T1230" s="846"/>
      <c r="U1230" s="846"/>
      <c r="V1230" s="846"/>
      <c r="W1230" s="846"/>
      <c r="X1230" s="846"/>
      <c r="Y1230" s="846"/>
      <c r="Z1230" s="846"/>
      <c r="AA1230" s="846"/>
      <c r="AB1230" s="846"/>
      <c r="AC1230" s="846"/>
      <c r="AD1230" s="854"/>
      <c r="AE1230" s="846"/>
      <c r="AF1230" s="846"/>
      <c r="AG1230" s="846"/>
      <c r="AH1230" s="846"/>
      <c r="AI1230" s="846"/>
      <c r="AJ1230" s="855"/>
      <c r="AK1230" s="846"/>
      <c r="AL1230" s="846"/>
      <c r="AM1230" s="846"/>
      <c r="AN1230" s="846"/>
      <c r="AO1230" s="846"/>
      <c r="AP1230" s="846"/>
      <c r="AQ1230" s="846"/>
      <c r="AR1230" s="846"/>
      <c r="AS1230" s="846"/>
      <c r="AT1230" s="846"/>
      <c r="AU1230" s="846"/>
      <c r="AV1230" s="846"/>
      <c r="AW1230" s="846"/>
      <c r="AX1230" s="846"/>
      <c r="AY1230" s="846"/>
      <c r="AZ1230" s="846"/>
      <c r="BA1230" s="846"/>
      <c r="BB1230" s="846"/>
      <c r="BC1230" s="846"/>
      <c r="BD1230" s="846"/>
      <c r="BE1230" s="846"/>
      <c r="BF1230" s="846"/>
      <c r="BG1230" s="846"/>
    </row>
    <row r="1231" ht="15.75" customHeight="1">
      <c r="A1231" s="846"/>
      <c r="B1231" s="847"/>
      <c r="C1231" s="847"/>
      <c r="D1231" s="846"/>
      <c r="E1231" s="848"/>
      <c r="F1231" s="849"/>
      <c r="G1231" s="850"/>
      <c r="H1231" s="851"/>
      <c r="I1231" s="849"/>
      <c r="J1231" s="852"/>
      <c r="K1231" s="848"/>
      <c r="L1231" s="848"/>
      <c r="M1231" s="848"/>
      <c r="N1231" s="853"/>
      <c r="O1231" s="846"/>
      <c r="P1231" s="846"/>
      <c r="Q1231" s="846"/>
      <c r="R1231" s="846"/>
      <c r="S1231" s="846"/>
      <c r="T1231" s="846"/>
      <c r="U1231" s="846"/>
      <c r="V1231" s="846"/>
      <c r="W1231" s="846"/>
      <c r="X1231" s="846"/>
      <c r="Y1231" s="846"/>
      <c r="Z1231" s="846"/>
      <c r="AA1231" s="846"/>
      <c r="AB1231" s="846"/>
      <c r="AC1231" s="846"/>
      <c r="AD1231" s="854"/>
      <c r="AE1231" s="846"/>
      <c r="AF1231" s="846"/>
      <c r="AG1231" s="846"/>
      <c r="AH1231" s="846"/>
      <c r="AI1231" s="846"/>
      <c r="AJ1231" s="855"/>
      <c r="AK1231" s="846"/>
      <c r="AL1231" s="846"/>
      <c r="AM1231" s="846"/>
      <c r="AN1231" s="846"/>
      <c r="AO1231" s="846"/>
      <c r="AP1231" s="846"/>
      <c r="AQ1231" s="846"/>
      <c r="AR1231" s="846"/>
      <c r="AS1231" s="846"/>
      <c r="AT1231" s="846"/>
      <c r="AU1231" s="846"/>
      <c r="AV1231" s="846"/>
      <c r="AW1231" s="846"/>
      <c r="AX1231" s="846"/>
      <c r="AY1231" s="846"/>
      <c r="AZ1231" s="846"/>
      <c r="BA1231" s="846"/>
      <c r="BB1231" s="846"/>
      <c r="BC1231" s="846"/>
      <c r="BD1231" s="846"/>
      <c r="BE1231" s="846"/>
      <c r="BF1231" s="846"/>
      <c r="BG1231" s="846"/>
    </row>
    <row r="1232" ht="15.75" customHeight="1">
      <c r="A1232" s="846"/>
      <c r="B1232" s="847"/>
      <c r="C1232" s="847"/>
      <c r="D1232" s="846"/>
      <c r="E1232" s="848"/>
      <c r="F1232" s="849"/>
      <c r="G1232" s="850"/>
      <c r="H1232" s="851"/>
      <c r="I1232" s="849"/>
      <c r="J1232" s="852"/>
      <c r="K1232" s="848"/>
      <c r="L1232" s="848"/>
      <c r="M1232" s="848"/>
      <c r="N1232" s="853"/>
      <c r="O1232" s="846"/>
      <c r="P1232" s="846"/>
      <c r="Q1232" s="846"/>
      <c r="R1232" s="846"/>
      <c r="S1232" s="846"/>
      <c r="T1232" s="846"/>
      <c r="U1232" s="846"/>
      <c r="V1232" s="846"/>
      <c r="W1232" s="846"/>
      <c r="X1232" s="846"/>
      <c r="Y1232" s="846"/>
      <c r="Z1232" s="846"/>
      <c r="AA1232" s="846"/>
      <c r="AB1232" s="846"/>
      <c r="AC1232" s="846"/>
      <c r="AD1232" s="854"/>
      <c r="AE1232" s="846"/>
      <c r="AF1232" s="846"/>
      <c r="AG1232" s="846"/>
      <c r="AH1232" s="846"/>
      <c r="AI1232" s="846"/>
      <c r="AJ1232" s="855"/>
      <c r="AK1232" s="846"/>
      <c r="AL1232" s="846"/>
      <c r="AM1232" s="846"/>
      <c r="AN1232" s="846"/>
      <c r="AO1232" s="846"/>
      <c r="AP1232" s="846"/>
      <c r="AQ1232" s="846"/>
      <c r="AR1232" s="846"/>
      <c r="AS1232" s="846"/>
      <c r="AT1232" s="846"/>
      <c r="AU1232" s="846"/>
      <c r="AV1232" s="846"/>
      <c r="AW1232" s="846"/>
      <c r="AX1232" s="846"/>
      <c r="AY1232" s="846"/>
      <c r="AZ1232" s="846"/>
      <c r="BA1232" s="846"/>
      <c r="BB1232" s="846"/>
      <c r="BC1232" s="846"/>
      <c r="BD1232" s="846"/>
      <c r="BE1232" s="846"/>
      <c r="BF1232" s="846"/>
      <c r="BG1232" s="846"/>
    </row>
    <row r="1233" ht="15.75" customHeight="1">
      <c r="A1233" s="846"/>
      <c r="B1233" s="847"/>
      <c r="C1233" s="847"/>
      <c r="D1233" s="846"/>
      <c r="E1233" s="848"/>
      <c r="F1233" s="849"/>
      <c r="G1233" s="850"/>
      <c r="H1233" s="851"/>
      <c r="I1233" s="849"/>
      <c r="J1233" s="852"/>
      <c r="K1233" s="848"/>
      <c r="L1233" s="848"/>
      <c r="M1233" s="848"/>
      <c r="N1233" s="853"/>
      <c r="O1233" s="846"/>
      <c r="P1233" s="846"/>
      <c r="Q1233" s="846"/>
      <c r="R1233" s="846"/>
      <c r="S1233" s="846"/>
      <c r="T1233" s="846"/>
      <c r="U1233" s="846"/>
      <c r="V1233" s="846"/>
      <c r="W1233" s="846"/>
      <c r="X1233" s="846"/>
      <c r="Y1233" s="846"/>
      <c r="Z1233" s="846"/>
      <c r="AA1233" s="846"/>
      <c r="AB1233" s="846"/>
      <c r="AC1233" s="846"/>
      <c r="AD1233" s="854"/>
      <c r="AE1233" s="846"/>
      <c r="AF1233" s="846"/>
      <c r="AG1233" s="846"/>
      <c r="AH1233" s="846"/>
      <c r="AI1233" s="846"/>
      <c r="AJ1233" s="855"/>
      <c r="AK1233" s="846"/>
      <c r="AL1233" s="846"/>
      <c r="AM1233" s="846"/>
      <c r="AN1233" s="846"/>
      <c r="AO1233" s="846"/>
      <c r="AP1233" s="846"/>
      <c r="AQ1233" s="846"/>
      <c r="AR1233" s="846"/>
      <c r="AS1233" s="846"/>
      <c r="AT1233" s="846"/>
      <c r="AU1233" s="846"/>
      <c r="AV1233" s="846"/>
      <c r="AW1233" s="846"/>
      <c r="AX1233" s="846"/>
      <c r="AY1233" s="846"/>
      <c r="AZ1233" s="846"/>
      <c r="BA1233" s="846"/>
      <c r="BB1233" s="846"/>
      <c r="BC1233" s="846"/>
      <c r="BD1233" s="846"/>
      <c r="BE1233" s="846"/>
      <c r="BF1233" s="846"/>
      <c r="BG1233" s="846"/>
    </row>
    <row r="1234" ht="15.75" customHeight="1">
      <c r="A1234" s="846"/>
      <c r="B1234" s="847"/>
      <c r="C1234" s="847"/>
      <c r="D1234" s="846"/>
      <c r="E1234" s="848"/>
      <c r="F1234" s="849"/>
      <c r="G1234" s="850"/>
      <c r="H1234" s="851"/>
      <c r="I1234" s="849"/>
      <c r="J1234" s="852"/>
      <c r="K1234" s="848"/>
      <c r="L1234" s="848"/>
      <c r="M1234" s="848"/>
      <c r="N1234" s="853"/>
      <c r="O1234" s="846"/>
      <c r="P1234" s="846"/>
      <c r="Q1234" s="846"/>
      <c r="R1234" s="846"/>
      <c r="S1234" s="846"/>
      <c r="T1234" s="846"/>
      <c r="U1234" s="846"/>
      <c r="V1234" s="846"/>
      <c r="W1234" s="846"/>
      <c r="X1234" s="846"/>
      <c r="Y1234" s="846"/>
      <c r="Z1234" s="846"/>
      <c r="AA1234" s="846"/>
      <c r="AB1234" s="846"/>
      <c r="AC1234" s="846"/>
      <c r="AD1234" s="854"/>
      <c r="AE1234" s="846"/>
      <c r="AF1234" s="846"/>
      <c r="AG1234" s="846"/>
      <c r="AH1234" s="846"/>
      <c r="AI1234" s="846"/>
      <c r="AJ1234" s="855"/>
      <c r="AK1234" s="846"/>
      <c r="AL1234" s="846"/>
      <c r="AM1234" s="846"/>
      <c r="AN1234" s="846"/>
      <c r="AO1234" s="846"/>
      <c r="AP1234" s="846"/>
      <c r="AQ1234" s="846"/>
      <c r="AR1234" s="846"/>
      <c r="AS1234" s="846"/>
      <c r="AT1234" s="846"/>
      <c r="AU1234" s="846"/>
      <c r="AV1234" s="846"/>
      <c r="AW1234" s="846"/>
      <c r="AX1234" s="846"/>
      <c r="AY1234" s="846"/>
      <c r="AZ1234" s="846"/>
      <c r="BA1234" s="846"/>
      <c r="BB1234" s="846"/>
      <c r="BC1234" s="846"/>
      <c r="BD1234" s="846"/>
      <c r="BE1234" s="846"/>
      <c r="BF1234" s="846"/>
      <c r="BG1234" s="846"/>
    </row>
    <row r="1235" ht="15.75" customHeight="1">
      <c r="A1235" s="846"/>
      <c r="B1235" s="847"/>
      <c r="C1235" s="847"/>
      <c r="D1235" s="846"/>
      <c r="E1235" s="848"/>
      <c r="F1235" s="849"/>
      <c r="G1235" s="850"/>
      <c r="H1235" s="851"/>
      <c r="I1235" s="849"/>
      <c r="J1235" s="852"/>
      <c r="K1235" s="848"/>
      <c r="L1235" s="848"/>
      <c r="M1235" s="848"/>
      <c r="N1235" s="853"/>
      <c r="O1235" s="846"/>
      <c r="P1235" s="846"/>
      <c r="Q1235" s="846"/>
      <c r="R1235" s="846"/>
      <c r="S1235" s="846"/>
      <c r="T1235" s="846"/>
      <c r="U1235" s="846"/>
      <c r="V1235" s="846"/>
      <c r="W1235" s="846"/>
      <c r="X1235" s="846"/>
      <c r="Y1235" s="846"/>
      <c r="Z1235" s="846"/>
      <c r="AA1235" s="846"/>
      <c r="AB1235" s="846"/>
      <c r="AC1235" s="846"/>
      <c r="AD1235" s="854"/>
      <c r="AE1235" s="846"/>
      <c r="AF1235" s="846"/>
      <c r="AG1235" s="846"/>
      <c r="AH1235" s="846"/>
      <c r="AI1235" s="846"/>
      <c r="AJ1235" s="855"/>
      <c r="AK1235" s="846"/>
      <c r="AL1235" s="846"/>
      <c r="AM1235" s="846"/>
      <c r="AN1235" s="846"/>
      <c r="AO1235" s="846"/>
      <c r="AP1235" s="846"/>
      <c r="AQ1235" s="846"/>
      <c r="AR1235" s="846"/>
      <c r="AS1235" s="846"/>
      <c r="AT1235" s="846"/>
      <c r="AU1235" s="846"/>
      <c r="AV1235" s="846"/>
      <c r="AW1235" s="846"/>
      <c r="AX1235" s="846"/>
      <c r="AY1235" s="846"/>
      <c r="AZ1235" s="846"/>
      <c r="BA1235" s="846"/>
      <c r="BB1235" s="846"/>
      <c r="BC1235" s="846"/>
      <c r="BD1235" s="846"/>
      <c r="BE1235" s="846"/>
      <c r="BF1235" s="846"/>
      <c r="BG1235" s="846"/>
    </row>
    <row r="1236" ht="15.75" customHeight="1">
      <c r="A1236" s="846"/>
      <c r="B1236" s="847"/>
      <c r="C1236" s="847"/>
      <c r="D1236" s="846"/>
      <c r="E1236" s="848"/>
      <c r="F1236" s="849"/>
      <c r="G1236" s="850"/>
      <c r="H1236" s="851"/>
      <c r="I1236" s="849"/>
      <c r="J1236" s="852"/>
      <c r="K1236" s="848"/>
      <c r="L1236" s="848"/>
      <c r="M1236" s="848"/>
      <c r="N1236" s="853"/>
      <c r="O1236" s="846"/>
      <c r="P1236" s="846"/>
      <c r="Q1236" s="846"/>
      <c r="R1236" s="846"/>
      <c r="S1236" s="846"/>
      <c r="T1236" s="846"/>
      <c r="U1236" s="846"/>
      <c r="V1236" s="846"/>
      <c r="W1236" s="846"/>
      <c r="X1236" s="846"/>
      <c r="Y1236" s="846"/>
      <c r="Z1236" s="846"/>
      <c r="AA1236" s="846"/>
      <c r="AB1236" s="846"/>
      <c r="AC1236" s="846"/>
      <c r="AD1236" s="854"/>
      <c r="AE1236" s="846"/>
      <c r="AF1236" s="846"/>
      <c r="AG1236" s="846"/>
      <c r="AH1236" s="846"/>
      <c r="AI1236" s="846"/>
      <c r="AJ1236" s="855"/>
      <c r="AK1236" s="846"/>
      <c r="AL1236" s="846"/>
      <c r="AM1236" s="846"/>
      <c r="AN1236" s="846"/>
      <c r="AO1236" s="846"/>
      <c r="AP1236" s="846"/>
      <c r="AQ1236" s="846"/>
      <c r="AR1236" s="846"/>
      <c r="AS1236" s="846"/>
      <c r="AT1236" s="846"/>
      <c r="AU1236" s="846"/>
      <c r="AV1236" s="846"/>
      <c r="AW1236" s="846"/>
      <c r="AX1236" s="846"/>
      <c r="AY1236" s="846"/>
      <c r="AZ1236" s="846"/>
      <c r="BA1236" s="846"/>
      <c r="BB1236" s="846"/>
      <c r="BC1236" s="846"/>
      <c r="BD1236" s="846"/>
      <c r="BE1236" s="846"/>
      <c r="BF1236" s="846"/>
      <c r="BG1236" s="846"/>
    </row>
    <row r="1237" ht="15.75" customHeight="1">
      <c r="A1237" s="846"/>
      <c r="B1237" s="847"/>
      <c r="C1237" s="847"/>
      <c r="D1237" s="846"/>
      <c r="E1237" s="848"/>
      <c r="F1237" s="849"/>
      <c r="G1237" s="850"/>
      <c r="H1237" s="851"/>
      <c r="I1237" s="849"/>
      <c r="J1237" s="852"/>
      <c r="K1237" s="848"/>
      <c r="L1237" s="848"/>
      <c r="M1237" s="848"/>
      <c r="N1237" s="853"/>
      <c r="O1237" s="846"/>
      <c r="P1237" s="846"/>
      <c r="Q1237" s="846"/>
      <c r="R1237" s="846"/>
      <c r="S1237" s="846"/>
      <c r="T1237" s="846"/>
      <c r="U1237" s="846"/>
      <c r="V1237" s="846"/>
      <c r="W1237" s="846"/>
      <c r="X1237" s="846"/>
      <c r="Y1237" s="846"/>
      <c r="Z1237" s="846"/>
      <c r="AA1237" s="846"/>
      <c r="AB1237" s="846"/>
      <c r="AC1237" s="846"/>
      <c r="AD1237" s="854"/>
      <c r="AE1237" s="846"/>
      <c r="AF1237" s="846"/>
      <c r="AG1237" s="846"/>
      <c r="AH1237" s="846"/>
      <c r="AI1237" s="846"/>
      <c r="AJ1237" s="855"/>
      <c r="AK1237" s="846"/>
      <c r="AL1237" s="846"/>
      <c r="AM1237" s="846"/>
      <c r="AN1237" s="846"/>
      <c r="AO1237" s="846"/>
      <c r="AP1237" s="846"/>
      <c r="AQ1237" s="846"/>
      <c r="AR1237" s="846"/>
      <c r="AS1237" s="846"/>
      <c r="AT1237" s="846"/>
      <c r="AU1237" s="846"/>
      <c r="AV1237" s="846"/>
      <c r="AW1237" s="846"/>
      <c r="AX1237" s="846"/>
      <c r="AY1237" s="846"/>
      <c r="AZ1237" s="846"/>
      <c r="BA1237" s="846"/>
      <c r="BB1237" s="846"/>
      <c r="BC1237" s="846"/>
      <c r="BD1237" s="846"/>
      <c r="BE1237" s="846"/>
      <c r="BF1237" s="846"/>
      <c r="BG1237" s="846"/>
    </row>
    <row r="1238" ht="15.75" customHeight="1">
      <c r="A1238" s="846"/>
      <c r="B1238" s="847"/>
      <c r="C1238" s="847"/>
      <c r="D1238" s="846"/>
      <c r="E1238" s="848"/>
      <c r="F1238" s="849"/>
      <c r="G1238" s="850"/>
      <c r="H1238" s="851"/>
      <c r="I1238" s="849"/>
      <c r="J1238" s="852"/>
      <c r="K1238" s="848"/>
      <c r="L1238" s="848"/>
      <c r="M1238" s="848"/>
      <c r="N1238" s="853"/>
      <c r="O1238" s="846"/>
      <c r="P1238" s="846"/>
      <c r="Q1238" s="846"/>
      <c r="R1238" s="846"/>
      <c r="S1238" s="846"/>
      <c r="T1238" s="846"/>
      <c r="U1238" s="846"/>
      <c r="V1238" s="846"/>
      <c r="W1238" s="846"/>
      <c r="X1238" s="846"/>
      <c r="Y1238" s="846"/>
      <c r="Z1238" s="846"/>
      <c r="AA1238" s="846"/>
      <c r="AB1238" s="846"/>
      <c r="AC1238" s="846"/>
      <c r="AD1238" s="854"/>
      <c r="AE1238" s="846"/>
      <c r="AF1238" s="846"/>
      <c r="AG1238" s="846"/>
      <c r="AH1238" s="846"/>
      <c r="AI1238" s="846"/>
      <c r="AJ1238" s="855"/>
      <c r="AK1238" s="846"/>
      <c r="AL1238" s="846"/>
      <c r="AM1238" s="846"/>
      <c r="AN1238" s="846"/>
      <c r="AO1238" s="846"/>
      <c r="AP1238" s="846"/>
      <c r="AQ1238" s="846"/>
      <c r="AR1238" s="846"/>
      <c r="AS1238" s="846"/>
      <c r="AT1238" s="846"/>
      <c r="AU1238" s="846"/>
      <c r="AV1238" s="846"/>
      <c r="AW1238" s="846"/>
      <c r="AX1238" s="846"/>
      <c r="AY1238" s="846"/>
      <c r="AZ1238" s="846"/>
      <c r="BA1238" s="846"/>
      <c r="BB1238" s="846"/>
      <c r="BC1238" s="846"/>
      <c r="BD1238" s="846"/>
      <c r="BE1238" s="846"/>
      <c r="BF1238" s="846"/>
      <c r="BG1238" s="846"/>
    </row>
    <row r="1239" ht="15.75" customHeight="1">
      <c r="A1239" s="846"/>
      <c r="B1239" s="847"/>
      <c r="C1239" s="847"/>
      <c r="D1239" s="846"/>
      <c r="E1239" s="848"/>
      <c r="F1239" s="849"/>
      <c r="G1239" s="850"/>
      <c r="H1239" s="851"/>
      <c r="I1239" s="849"/>
      <c r="J1239" s="852"/>
      <c r="K1239" s="848"/>
      <c r="L1239" s="848"/>
      <c r="M1239" s="848"/>
      <c r="N1239" s="853"/>
      <c r="O1239" s="846"/>
      <c r="P1239" s="846"/>
      <c r="Q1239" s="846"/>
      <c r="R1239" s="846"/>
      <c r="S1239" s="846"/>
      <c r="T1239" s="846"/>
      <c r="U1239" s="846"/>
      <c r="V1239" s="846"/>
      <c r="W1239" s="846"/>
      <c r="X1239" s="846"/>
      <c r="Y1239" s="846"/>
      <c r="Z1239" s="846"/>
      <c r="AA1239" s="846"/>
      <c r="AB1239" s="846"/>
      <c r="AC1239" s="846"/>
      <c r="AD1239" s="854"/>
      <c r="AE1239" s="846"/>
      <c r="AF1239" s="846"/>
      <c r="AG1239" s="846"/>
      <c r="AH1239" s="846"/>
      <c r="AI1239" s="846"/>
      <c r="AJ1239" s="855"/>
      <c r="AK1239" s="846"/>
      <c r="AL1239" s="846"/>
      <c r="AM1239" s="846"/>
      <c r="AN1239" s="846"/>
      <c r="AO1239" s="846"/>
      <c r="AP1239" s="846"/>
      <c r="AQ1239" s="846"/>
      <c r="AR1239" s="846"/>
      <c r="AS1239" s="846"/>
      <c r="AT1239" s="846"/>
      <c r="AU1239" s="846"/>
      <c r="AV1239" s="846"/>
      <c r="AW1239" s="846"/>
      <c r="AX1239" s="846"/>
      <c r="AY1239" s="846"/>
      <c r="AZ1239" s="846"/>
      <c r="BA1239" s="846"/>
      <c r="BB1239" s="846"/>
      <c r="BC1239" s="846"/>
      <c r="BD1239" s="846"/>
      <c r="BE1239" s="846"/>
      <c r="BF1239" s="846"/>
      <c r="BG1239" s="846"/>
    </row>
    <row r="1240" ht="15.75" customHeight="1">
      <c r="A1240" s="846"/>
      <c r="B1240" s="847"/>
      <c r="C1240" s="847"/>
      <c r="D1240" s="846"/>
      <c r="E1240" s="848"/>
      <c r="F1240" s="849"/>
      <c r="G1240" s="850"/>
      <c r="H1240" s="851"/>
      <c r="I1240" s="849"/>
      <c r="J1240" s="852"/>
      <c r="K1240" s="848"/>
      <c r="L1240" s="848"/>
      <c r="M1240" s="848"/>
      <c r="N1240" s="853"/>
      <c r="O1240" s="846"/>
      <c r="P1240" s="846"/>
      <c r="Q1240" s="846"/>
      <c r="R1240" s="846"/>
      <c r="S1240" s="846"/>
      <c r="T1240" s="846"/>
      <c r="U1240" s="846"/>
      <c r="V1240" s="846"/>
      <c r="W1240" s="846"/>
      <c r="X1240" s="846"/>
      <c r="Y1240" s="846"/>
      <c r="Z1240" s="846"/>
      <c r="AA1240" s="846"/>
      <c r="AB1240" s="846"/>
      <c r="AC1240" s="846"/>
      <c r="AD1240" s="854"/>
      <c r="AE1240" s="846"/>
      <c r="AF1240" s="846"/>
      <c r="AG1240" s="846"/>
      <c r="AH1240" s="846"/>
      <c r="AI1240" s="846"/>
      <c r="AJ1240" s="855"/>
      <c r="AK1240" s="846"/>
      <c r="AL1240" s="846"/>
      <c r="AM1240" s="846"/>
      <c r="AN1240" s="846"/>
      <c r="AO1240" s="846"/>
      <c r="AP1240" s="846"/>
      <c r="AQ1240" s="846"/>
      <c r="AR1240" s="846"/>
      <c r="AS1240" s="846"/>
      <c r="AT1240" s="846"/>
      <c r="AU1240" s="846"/>
      <c r="AV1240" s="846"/>
      <c r="AW1240" s="846"/>
      <c r="AX1240" s="846"/>
      <c r="AY1240" s="846"/>
      <c r="AZ1240" s="846"/>
      <c r="BA1240" s="846"/>
      <c r="BB1240" s="846"/>
      <c r="BC1240" s="846"/>
      <c r="BD1240" s="846"/>
      <c r="BE1240" s="846"/>
      <c r="BF1240" s="846"/>
      <c r="BG1240" s="846"/>
    </row>
    <row r="1241" ht="15.75" customHeight="1">
      <c r="A1241" s="846"/>
      <c r="B1241" s="847"/>
      <c r="C1241" s="847"/>
      <c r="D1241" s="846"/>
      <c r="E1241" s="848"/>
      <c r="F1241" s="849"/>
      <c r="G1241" s="850"/>
      <c r="H1241" s="851"/>
      <c r="I1241" s="849"/>
      <c r="J1241" s="852"/>
      <c r="K1241" s="848"/>
      <c r="L1241" s="848"/>
      <c r="M1241" s="848"/>
      <c r="N1241" s="853"/>
      <c r="O1241" s="846"/>
      <c r="P1241" s="846"/>
      <c r="Q1241" s="846"/>
      <c r="R1241" s="846"/>
      <c r="S1241" s="846"/>
      <c r="T1241" s="846"/>
      <c r="U1241" s="846"/>
      <c r="V1241" s="846"/>
      <c r="W1241" s="846"/>
      <c r="X1241" s="846"/>
      <c r="Y1241" s="846"/>
      <c r="Z1241" s="846"/>
      <c r="AA1241" s="846"/>
      <c r="AB1241" s="846"/>
      <c r="AC1241" s="846"/>
      <c r="AD1241" s="854"/>
      <c r="AE1241" s="846"/>
      <c r="AF1241" s="846"/>
      <c r="AG1241" s="846"/>
      <c r="AH1241" s="846"/>
      <c r="AI1241" s="846"/>
      <c r="AJ1241" s="855"/>
      <c r="AK1241" s="846"/>
      <c r="AL1241" s="846"/>
      <c r="AM1241" s="846"/>
      <c r="AN1241" s="846"/>
      <c r="AO1241" s="846"/>
      <c r="AP1241" s="846"/>
      <c r="AQ1241" s="846"/>
      <c r="AR1241" s="846"/>
      <c r="AS1241" s="846"/>
      <c r="AT1241" s="846"/>
      <c r="AU1241" s="846"/>
      <c r="AV1241" s="846"/>
      <c r="AW1241" s="846"/>
      <c r="AX1241" s="846"/>
      <c r="AY1241" s="846"/>
      <c r="AZ1241" s="846"/>
      <c r="BA1241" s="846"/>
      <c r="BB1241" s="846"/>
      <c r="BC1241" s="846"/>
      <c r="BD1241" s="846"/>
      <c r="BE1241" s="846"/>
      <c r="BF1241" s="846"/>
      <c r="BG1241" s="846"/>
    </row>
    <row r="1242" ht="15.75" customHeight="1">
      <c r="A1242" s="846"/>
      <c r="B1242" s="847"/>
      <c r="C1242" s="847"/>
      <c r="D1242" s="846"/>
      <c r="E1242" s="848"/>
      <c r="F1242" s="849"/>
      <c r="G1242" s="850"/>
      <c r="H1242" s="851"/>
      <c r="I1242" s="849"/>
      <c r="J1242" s="852"/>
      <c r="K1242" s="848"/>
      <c r="L1242" s="848"/>
      <c r="M1242" s="848"/>
      <c r="N1242" s="853"/>
      <c r="O1242" s="846"/>
      <c r="P1242" s="846"/>
      <c r="Q1242" s="846"/>
      <c r="R1242" s="846"/>
      <c r="S1242" s="846"/>
      <c r="T1242" s="846"/>
      <c r="U1242" s="846"/>
      <c r="V1242" s="846"/>
      <c r="W1242" s="846"/>
      <c r="X1242" s="846"/>
      <c r="Y1242" s="846"/>
      <c r="Z1242" s="846"/>
      <c r="AA1242" s="846"/>
      <c r="AB1242" s="846"/>
      <c r="AC1242" s="846"/>
      <c r="AD1242" s="854"/>
      <c r="AE1242" s="846"/>
      <c r="AF1242" s="846"/>
      <c r="AG1242" s="846"/>
      <c r="AH1242" s="846"/>
      <c r="AI1242" s="846"/>
      <c r="AJ1242" s="855"/>
      <c r="AK1242" s="846"/>
      <c r="AL1242" s="846"/>
      <c r="AM1242" s="846"/>
      <c r="AN1242" s="846"/>
      <c r="AO1242" s="846"/>
      <c r="AP1242" s="846"/>
      <c r="AQ1242" s="846"/>
      <c r="AR1242" s="846"/>
      <c r="AS1242" s="846"/>
      <c r="AT1242" s="846"/>
      <c r="AU1242" s="846"/>
      <c r="AV1242" s="846"/>
      <c r="AW1242" s="846"/>
      <c r="AX1242" s="846"/>
      <c r="AY1242" s="846"/>
      <c r="AZ1242" s="846"/>
      <c r="BA1242" s="846"/>
      <c r="BB1242" s="846"/>
      <c r="BC1242" s="846"/>
      <c r="BD1242" s="846"/>
      <c r="BE1242" s="846"/>
      <c r="BF1242" s="846"/>
      <c r="BG1242" s="846"/>
    </row>
    <row r="1243" ht="15.75" customHeight="1">
      <c r="A1243" s="846"/>
      <c r="B1243" s="847"/>
      <c r="C1243" s="847"/>
      <c r="D1243" s="846"/>
      <c r="E1243" s="848"/>
      <c r="F1243" s="849"/>
      <c r="G1243" s="850"/>
      <c r="H1243" s="851"/>
      <c r="I1243" s="849"/>
      <c r="J1243" s="852"/>
      <c r="K1243" s="848"/>
      <c r="L1243" s="848"/>
      <c r="M1243" s="848"/>
      <c r="N1243" s="853"/>
      <c r="O1243" s="846"/>
      <c r="P1243" s="846"/>
      <c r="Q1243" s="846"/>
      <c r="R1243" s="846"/>
      <c r="S1243" s="846"/>
      <c r="T1243" s="846"/>
      <c r="U1243" s="846"/>
      <c r="V1243" s="846"/>
      <c r="W1243" s="846"/>
      <c r="X1243" s="846"/>
      <c r="Y1243" s="846"/>
      <c r="Z1243" s="846"/>
      <c r="AA1243" s="846"/>
      <c r="AB1243" s="846"/>
      <c r="AC1243" s="846"/>
      <c r="AD1243" s="854"/>
      <c r="AE1243" s="846"/>
      <c r="AF1243" s="846"/>
      <c r="AG1243" s="846"/>
      <c r="AH1243" s="846"/>
      <c r="AI1243" s="846"/>
      <c r="AJ1243" s="855"/>
      <c r="AK1243" s="846"/>
      <c r="AL1243" s="846"/>
      <c r="AM1243" s="846"/>
      <c r="AN1243" s="846"/>
      <c r="AO1243" s="846"/>
      <c r="AP1243" s="846"/>
      <c r="AQ1243" s="846"/>
      <c r="AR1243" s="846"/>
      <c r="AS1243" s="846"/>
      <c r="AT1243" s="846"/>
      <c r="AU1243" s="846"/>
      <c r="AV1243" s="846"/>
      <c r="AW1243" s="846"/>
      <c r="AX1243" s="846"/>
      <c r="AY1243" s="846"/>
      <c r="AZ1243" s="846"/>
      <c r="BA1243" s="846"/>
      <c r="BB1243" s="846"/>
      <c r="BC1243" s="846"/>
      <c r="BD1243" s="846"/>
      <c r="BE1243" s="846"/>
      <c r="BF1243" s="846"/>
      <c r="BG1243" s="846"/>
    </row>
    <row r="1244" ht="15.75" customHeight="1">
      <c r="A1244" s="846"/>
      <c r="B1244" s="847"/>
      <c r="C1244" s="847"/>
      <c r="D1244" s="846"/>
      <c r="E1244" s="848"/>
      <c r="F1244" s="849"/>
      <c r="G1244" s="850"/>
      <c r="H1244" s="851"/>
      <c r="I1244" s="849"/>
      <c r="J1244" s="852"/>
      <c r="K1244" s="848"/>
      <c r="L1244" s="848"/>
      <c r="M1244" s="848"/>
      <c r="N1244" s="853"/>
      <c r="O1244" s="846"/>
      <c r="P1244" s="846"/>
      <c r="Q1244" s="846"/>
      <c r="R1244" s="846"/>
      <c r="S1244" s="846"/>
      <c r="T1244" s="846"/>
      <c r="U1244" s="846"/>
      <c r="V1244" s="846"/>
      <c r="W1244" s="846"/>
      <c r="X1244" s="846"/>
      <c r="Y1244" s="846"/>
      <c r="Z1244" s="846"/>
      <c r="AA1244" s="846"/>
      <c r="AB1244" s="846"/>
      <c r="AC1244" s="846"/>
      <c r="AD1244" s="854"/>
      <c r="AE1244" s="846"/>
      <c r="AF1244" s="846"/>
      <c r="AG1244" s="846"/>
      <c r="AH1244" s="846"/>
      <c r="AI1244" s="846"/>
      <c r="AJ1244" s="855"/>
      <c r="AK1244" s="846"/>
      <c r="AL1244" s="846"/>
      <c r="AM1244" s="846"/>
      <c r="AN1244" s="846"/>
      <c r="AO1244" s="846"/>
      <c r="AP1244" s="846"/>
      <c r="AQ1244" s="846"/>
      <c r="AR1244" s="846"/>
      <c r="AS1244" s="846"/>
      <c r="AT1244" s="846"/>
      <c r="AU1244" s="846"/>
      <c r="AV1244" s="846"/>
      <c r="AW1244" s="846"/>
      <c r="AX1244" s="846"/>
      <c r="AY1244" s="846"/>
      <c r="AZ1244" s="846"/>
      <c r="BA1244" s="846"/>
      <c r="BB1244" s="846"/>
      <c r="BC1244" s="846"/>
      <c r="BD1244" s="846"/>
      <c r="BE1244" s="846"/>
      <c r="BF1244" s="846"/>
      <c r="BG1244" s="846"/>
    </row>
    <row r="1245" ht="15.75" customHeight="1">
      <c r="A1245" s="846"/>
      <c r="B1245" s="847"/>
      <c r="C1245" s="847"/>
      <c r="D1245" s="846"/>
      <c r="E1245" s="848"/>
      <c r="F1245" s="849"/>
      <c r="G1245" s="850"/>
      <c r="H1245" s="851"/>
      <c r="I1245" s="849"/>
      <c r="J1245" s="852"/>
      <c r="K1245" s="848"/>
      <c r="L1245" s="848"/>
      <c r="M1245" s="848"/>
      <c r="N1245" s="853"/>
      <c r="O1245" s="846"/>
      <c r="P1245" s="846"/>
      <c r="Q1245" s="846"/>
      <c r="R1245" s="846"/>
      <c r="S1245" s="846"/>
      <c r="T1245" s="846"/>
      <c r="U1245" s="846"/>
      <c r="V1245" s="846"/>
      <c r="W1245" s="846"/>
      <c r="X1245" s="846"/>
      <c r="Y1245" s="846"/>
      <c r="Z1245" s="846"/>
      <c r="AA1245" s="846"/>
      <c r="AB1245" s="846"/>
      <c r="AC1245" s="846"/>
      <c r="AD1245" s="854"/>
      <c r="AE1245" s="846"/>
      <c r="AF1245" s="846"/>
      <c r="AG1245" s="846"/>
      <c r="AH1245" s="846"/>
      <c r="AI1245" s="846"/>
      <c r="AJ1245" s="855"/>
      <c r="AK1245" s="846"/>
      <c r="AL1245" s="846"/>
      <c r="AM1245" s="846"/>
      <c r="AN1245" s="846"/>
      <c r="AO1245" s="846"/>
      <c r="AP1245" s="846"/>
      <c r="AQ1245" s="846"/>
      <c r="AR1245" s="846"/>
      <c r="AS1245" s="846"/>
      <c r="AT1245" s="846"/>
      <c r="AU1245" s="846"/>
      <c r="AV1245" s="846"/>
      <c r="AW1245" s="846"/>
      <c r="AX1245" s="846"/>
      <c r="AY1245" s="846"/>
      <c r="AZ1245" s="846"/>
      <c r="BA1245" s="846"/>
      <c r="BB1245" s="846"/>
      <c r="BC1245" s="846"/>
      <c r="BD1245" s="846"/>
      <c r="BE1245" s="846"/>
      <c r="BF1245" s="846"/>
      <c r="BG1245" s="846"/>
    </row>
    <row r="1246" ht="15.75" customHeight="1">
      <c r="A1246" s="846"/>
      <c r="B1246" s="847"/>
      <c r="C1246" s="847"/>
      <c r="D1246" s="846"/>
      <c r="E1246" s="848"/>
      <c r="F1246" s="849"/>
      <c r="G1246" s="850"/>
      <c r="H1246" s="851"/>
      <c r="I1246" s="849"/>
      <c r="J1246" s="852"/>
      <c r="K1246" s="848"/>
      <c r="L1246" s="848"/>
      <c r="M1246" s="848"/>
      <c r="N1246" s="853"/>
      <c r="O1246" s="846"/>
      <c r="P1246" s="846"/>
      <c r="Q1246" s="846"/>
      <c r="R1246" s="846"/>
      <c r="S1246" s="846"/>
      <c r="T1246" s="846"/>
      <c r="U1246" s="846"/>
      <c r="V1246" s="846"/>
      <c r="W1246" s="846"/>
      <c r="X1246" s="846"/>
      <c r="Y1246" s="846"/>
      <c r="Z1246" s="846"/>
      <c r="AA1246" s="846"/>
      <c r="AB1246" s="846"/>
      <c r="AC1246" s="846"/>
      <c r="AD1246" s="854"/>
      <c r="AE1246" s="846"/>
      <c r="AF1246" s="846"/>
      <c r="AG1246" s="846"/>
      <c r="AH1246" s="846"/>
      <c r="AI1246" s="846"/>
      <c r="AJ1246" s="855"/>
      <c r="AK1246" s="846"/>
      <c r="AL1246" s="846"/>
      <c r="AM1246" s="846"/>
      <c r="AN1246" s="846"/>
      <c r="AO1246" s="846"/>
      <c r="AP1246" s="846"/>
      <c r="AQ1246" s="846"/>
      <c r="AR1246" s="846"/>
      <c r="AS1246" s="846"/>
      <c r="AT1246" s="846"/>
      <c r="AU1246" s="846"/>
      <c r="AV1246" s="846"/>
      <c r="AW1246" s="846"/>
      <c r="AX1246" s="846"/>
      <c r="AY1246" s="846"/>
      <c r="AZ1246" s="846"/>
      <c r="BA1246" s="846"/>
      <c r="BB1246" s="846"/>
      <c r="BC1246" s="846"/>
      <c r="BD1246" s="846"/>
      <c r="BE1246" s="846"/>
      <c r="BF1246" s="846"/>
      <c r="BG1246" s="846"/>
    </row>
    <row r="1247" ht="15.75" customHeight="1">
      <c r="A1247" s="846"/>
      <c r="B1247" s="847"/>
      <c r="C1247" s="847"/>
      <c r="D1247" s="846"/>
      <c r="E1247" s="848"/>
      <c r="F1247" s="849"/>
      <c r="G1247" s="850"/>
      <c r="H1247" s="851"/>
      <c r="I1247" s="849"/>
      <c r="J1247" s="852"/>
      <c r="K1247" s="848"/>
      <c r="L1247" s="848"/>
      <c r="M1247" s="848"/>
      <c r="N1247" s="853"/>
      <c r="O1247" s="846"/>
      <c r="P1247" s="846"/>
      <c r="Q1247" s="846"/>
      <c r="R1247" s="846"/>
      <c r="S1247" s="846"/>
      <c r="T1247" s="846"/>
      <c r="U1247" s="846"/>
      <c r="V1247" s="846"/>
      <c r="W1247" s="846"/>
      <c r="X1247" s="846"/>
      <c r="Y1247" s="846"/>
      <c r="Z1247" s="846"/>
      <c r="AA1247" s="846"/>
      <c r="AB1247" s="846"/>
      <c r="AC1247" s="846"/>
      <c r="AD1247" s="854"/>
      <c r="AE1247" s="846"/>
      <c r="AF1247" s="846"/>
      <c r="AG1247" s="846"/>
      <c r="AH1247" s="846"/>
      <c r="AI1247" s="846"/>
      <c r="AJ1247" s="855"/>
      <c r="AK1247" s="846"/>
      <c r="AL1247" s="846"/>
      <c r="AM1247" s="846"/>
      <c r="AN1247" s="846"/>
      <c r="AO1247" s="846"/>
      <c r="AP1247" s="846"/>
      <c r="AQ1247" s="846"/>
      <c r="AR1247" s="846"/>
      <c r="AS1247" s="846"/>
      <c r="AT1247" s="846"/>
      <c r="AU1247" s="846"/>
      <c r="AV1247" s="846"/>
      <c r="AW1247" s="846"/>
      <c r="AX1247" s="846"/>
      <c r="AY1247" s="846"/>
      <c r="AZ1247" s="846"/>
      <c r="BA1247" s="846"/>
      <c r="BB1247" s="846"/>
      <c r="BC1247" s="846"/>
      <c r="BD1247" s="846"/>
      <c r="BE1247" s="846"/>
      <c r="BF1247" s="846"/>
      <c r="BG1247" s="846"/>
    </row>
    <row r="1248" ht="15.75" customHeight="1">
      <c r="A1248" s="846"/>
      <c r="B1248" s="847"/>
      <c r="C1248" s="847"/>
      <c r="D1248" s="846"/>
      <c r="E1248" s="848"/>
      <c r="F1248" s="849"/>
      <c r="G1248" s="850"/>
      <c r="H1248" s="851"/>
      <c r="I1248" s="849"/>
      <c r="J1248" s="852"/>
      <c r="K1248" s="848"/>
      <c r="L1248" s="848"/>
      <c r="M1248" s="848"/>
      <c r="N1248" s="853"/>
      <c r="O1248" s="846"/>
      <c r="P1248" s="846"/>
      <c r="Q1248" s="846"/>
      <c r="R1248" s="846"/>
      <c r="S1248" s="846"/>
      <c r="T1248" s="846"/>
      <c r="U1248" s="846"/>
      <c r="V1248" s="846"/>
      <c r="W1248" s="846"/>
      <c r="X1248" s="846"/>
      <c r="Y1248" s="846"/>
      <c r="Z1248" s="846"/>
      <c r="AA1248" s="846"/>
      <c r="AB1248" s="846"/>
      <c r="AC1248" s="846"/>
      <c r="AD1248" s="854"/>
      <c r="AE1248" s="846"/>
      <c r="AF1248" s="846"/>
      <c r="AG1248" s="846"/>
      <c r="AH1248" s="846"/>
      <c r="AI1248" s="846"/>
      <c r="AJ1248" s="855"/>
      <c r="AK1248" s="846"/>
      <c r="AL1248" s="846"/>
      <c r="AM1248" s="846"/>
      <c r="AN1248" s="846"/>
      <c r="AO1248" s="846"/>
      <c r="AP1248" s="846"/>
      <c r="AQ1248" s="846"/>
      <c r="AR1248" s="846"/>
      <c r="AS1248" s="846"/>
      <c r="AT1248" s="846"/>
      <c r="AU1248" s="846"/>
      <c r="AV1248" s="846"/>
      <c r="AW1248" s="846"/>
      <c r="AX1248" s="846"/>
      <c r="AY1248" s="846"/>
      <c r="AZ1248" s="846"/>
      <c r="BA1248" s="846"/>
      <c r="BB1248" s="846"/>
      <c r="BC1248" s="846"/>
      <c r="BD1248" s="846"/>
      <c r="BE1248" s="846"/>
      <c r="BF1248" s="846"/>
      <c r="BG1248" s="846"/>
    </row>
    <row r="1249" ht="15.75" customHeight="1">
      <c r="A1249" s="846"/>
      <c r="B1249" s="847"/>
      <c r="C1249" s="847"/>
      <c r="D1249" s="846"/>
      <c r="E1249" s="848"/>
      <c r="F1249" s="849"/>
      <c r="G1249" s="850"/>
      <c r="H1249" s="851"/>
      <c r="I1249" s="849"/>
      <c r="J1249" s="852"/>
      <c r="K1249" s="848"/>
      <c r="L1249" s="848"/>
      <c r="M1249" s="848"/>
      <c r="N1249" s="853"/>
      <c r="O1249" s="846"/>
      <c r="P1249" s="846"/>
      <c r="Q1249" s="846"/>
      <c r="R1249" s="846"/>
      <c r="S1249" s="846"/>
      <c r="T1249" s="846"/>
      <c r="U1249" s="846"/>
      <c r="V1249" s="846"/>
      <c r="W1249" s="846"/>
      <c r="X1249" s="846"/>
      <c r="Y1249" s="846"/>
      <c r="Z1249" s="846"/>
      <c r="AA1249" s="846"/>
      <c r="AB1249" s="846"/>
      <c r="AC1249" s="846"/>
      <c r="AD1249" s="854"/>
      <c r="AE1249" s="846"/>
      <c r="AF1249" s="846"/>
      <c r="AG1249" s="846"/>
      <c r="AH1249" s="846"/>
      <c r="AI1249" s="846"/>
      <c r="AJ1249" s="855"/>
      <c r="AK1249" s="846"/>
      <c r="AL1249" s="846"/>
      <c r="AM1249" s="846"/>
      <c r="AN1249" s="846"/>
      <c r="AO1249" s="846"/>
      <c r="AP1249" s="846"/>
      <c r="AQ1249" s="846"/>
      <c r="AR1249" s="846"/>
      <c r="AS1249" s="846"/>
      <c r="AT1249" s="846"/>
      <c r="AU1249" s="846"/>
      <c r="AV1249" s="846"/>
      <c r="AW1249" s="846"/>
      <c r="AX1249" s="846"/>
      <c r="AY1249" s="846"/>
      <c r="AZ1249" s="846"/>
      <c r="BA1249" s="846"/>
      <c r="BB1249" s="846"/>
      <c r="BC1249" s="846"/>
      <c r="BD1249" s="846"/>
      <c r="BE1249" s="846"/>
      <c r="BF1249" s="846"/>
      <c r="BG1249" s="846"/>
    </row>
    <row r="1250" ht="15.75" customHeight="1">
      <c r="A1250" s="846"/>
      <c r="B1250" s="847"/>
      <c r="C1250" s="847"/>
      <c r="D1250" s="846"/>
      <c r="E1250" s="848"/>
      <c r="F1250" s="849"/>
      <c r="G1250" s="850"/>
      <c r="H1250" s="851"/>
      <c r="I1250" s="849"/>
      <c r="J1250" s="852"/>
      <c r="K1250" s="848"/>
      <c r="L1250" s="848"/>
      <c r="M1250" s="848"/>
      <c r="N1250" s="853"/>
      <c r="O1250" s="846"/>
      <c r="P1250" s="846"/>
      <c r="Q1250" s="846"/>
      <c r="R1250" s="846"/>
      <c r="S1250" s="846"/>
      <c r="T1250" s="846"/>
      <c r="U1250" s="846"/>
      <c r="V1250" s="846"/>
      <c r="W1250" s="846"/>
      <c r="X1250" s="846"/>
      <c r="Y1250" s="846"/>
      <c r="Z1250" s="846"/>
      <c r="AA1250" s="846"/>
      <c r="AB1250" s="846"/>
      <c r="AC1250" s="846"/>
      <c r="AD1250" s="854"/>
      <c r="AE1250" s="846"/>
      <c r="AF1250" s="846"/>
      <c r="AG1250" s="846"/>
      <c r="AH1250" s="846"/>
      <c r="AI1250" s="846"/>
      <c r="AJ1250" s="855"/>
      <c r="AK1250" s="846"/>
      <c r="AL1250" s="846"/>
      <c r="AM1250" s="846"/>
      <c r="AN1250" s="846"/>
      <c r="AO1250" s="846"/>
      <c r="AP1250" s="846"/>
      <c r="AQ1250" s="846"/>
      <c r="AR1250" s="846"/>
      <c r="AS1250" s="846"/>
      <c r="AT1250" s="846"/>
      <c r="AU1250" s="846"/>
      <c r="AV1250" s="846"/>
      <c r="AW1250" s="846"/>
      <c r="AX1250" s="846"/>
      <c r="AY1250" s="846"/>
      <c r="AZ1250" s="846"/>
      <c r="BA1250" s="846"/>
      <c r="BB1250" s="846"/>
      <c r="BC1250" s="846"/>
      <c r="BD1250" s="846"/>
      <c r="BE1250" s="846"/>
      <c r="BF1250" s="846"/>
      <c r="BG1250" s="846"/>
    </row>
    <row r="1251" ht="15.75" customHeight="1">
      <c r="A1251" s="846"/>
      <c r="B1251" s="847"/>
      <c r="C1251" s="847"/>
      <c r="D1251" s="846"/>
      <c r="E1251" s="848"/>
      <c r="F1251" s="849"/>
      <c r="G1251" s="850"/>
      <c r="H1251" s="851"/>
      <c r="I1251" s="849"/>
      <c r="J1251" s="852"/>
      <c r="K1251" s="848"/>
      <c r="L1251" s="848"/>
      <c r="M1251" s="848"/>
      <c r="N1251" s="853"/>
      <c r="O1251" s="846"/>
      <c r="P1251" s="846"/>
      <c r="Q1251" s="846"/>
      <c r="R1251" s="846"/>
      <c r="S1251" s="846"/>
      <c r="T1251" s="846"/>
      <c r="U1251" s="846"/>
      <c r="V1251" s="846"/>
      <c r="W1251" s="846"/>
      <c r="X1251" s="846"/>
      <c r="Y1251" s="846"/>
      <c r="Z1251" s="846"/>
      <c r="AA1251" s="846"/>
      <c r="AB1251" s="846"/>
      <c r="AC1251" s="846"/>
      <c r="AD1251" s="854"/>
      <c r="AE1251" s="846"/>
      <c r="AF1251" s="846"/>
      <c r="AG1251" s="846"/>
      <c r="AH1251" s="846"/>
      <c r="AI1251" s="846"/>
      <c r="AJ1251" s="855"/>
      <c r="AK1251" s="846"/>
      <c r="AL1251" s="846"/>
      <c r="AM1251" s="846"/>
      <c r="AN1251" s="846"/>
      <c r="AO1251" s="846"/>
      <c r="AP1251" s="846"/>
      <c r="AQ1251" s="846"/>
      <c r="AR1251" s="846"/>
      <c r="AS1251" s="846"/>
      <c r="AT1251" s="846"/>
      <c r="AU1251" s="846"/>
      <c r="AV1251" s="846"/>
      <c r="AW1251" s="846"/>
      <c r="AX1251" s="846"/>
      <c r="AY1251" s="846"/>
      <c r="AZ1251" s="846"/>
      <c r="BA1251" s="846"/>
      <c r="BB1251" s="846"/>
      <c r="BC1251" s="846"/>
      <c r="BD1251" s="846"/>
      <c r="BE1251" s="846"/>
      <c r="BF1251" s="846"/>
      <c r="BG1251" s="846"/>
    </row>
    <row r="1252" ht="15.75" customHeight="1">
      <c r="A1252" s="846"/>
      <c r="B1252" s="847"/>
      <c r="C1252" s="847"/>
      <c r="D1252" s="846"/>
      <c r="E1252" s="848"/>
      <c r="F1252" s="849"/>
      <c r="G1252" s="850"/>
      <c r="H1252" s="851"/>
      <c r="I1252" s="849"/>
      <c r="J1252" s="852"/>
      <c r="K1252" s="848"/>
      <c r="L1252" s="848"/>
      <c r="M1252" s="848"/>
      <c r="N1252" s="853"/>
      <c r="O1252" s="846"/>
      <c r="P1252" s="846"/>
      <c r="Q1252" s="846"/>
      <c r="R1252" s="846"/>
      <c r="S1252" s="846"/>
      <c r="T1252" s="846"/>
      <c r="U1252" s="846"/>
      <c r="V1252" s="846"/>
      <c r="W1252" s="846"/>
      <c r="X1252" s="846"/>
      <c r="Y1252" s="846"/>
      <c r="Z1252" s="846"/>
      <c r="AA1252" s="846"/>
      <c r="AB1252" s="846"/>
      <c r="AC1252" s="846"/>
      <c r="AD1252" s="854"/>
      <c r="AE1252" s="846"/>
      <c r="AF1252" s="846"/>
      <c r="AG1252" s="846"/>
      <c r="AH1252" s="846"/>
      <c r="AI1252" s="846"/>
      <c r="AJ1252" s="855"/>
      <c r="AK1252" s="846"/>
      <c r="AL1252" s="846"/>
      <c r="AM1252" s="846"/>
      <c r="AN1252" s="846"/>
      <c r="AO1252" s="846"/>
      <c r="AP1252" s="846"/>
      <c r="AQ1252" s="846"/>
      <c r="AR1252" s="846"/>
      <c r="AS1252" s="846"/>
      <c r="AT1252" s="846"/>
      <c r="AU1252" s="846"/>
      <c r="AV1252" s="846"/>
      <c r="AW1252" s="846"/>
      <c r="AX1252" s="846"/>
      <c r="AY1252" s="846"/>
      <c r="AZ1252" s="846"/>
      <c r="BA1252" s="846"/>
      <c r="BB1252" s="846"/>
      <c r="BC1252" s="846"/>
      <c r="BD1252" s="846"/>
      <c r="BE1252" s="846"/>
      <c r="BF1252" s="846"/>
      <c r="BG1252" s="846"/>
    </row>
    <row r="1253" ht="15.75" customHeight="1">
      <c r="A1253" s="846"/>
      <c r="B1253" s="847"/>
      <c r="C1253" s="847"/>
      <c r="D1253" s="846"/>
      <c r="E1253" s="848"/>
      <c r="F1253" s="849"/>
      <c r="G1253" s="850"/>
      <c r="H1253" s="851"/>
      <c r="I1253" s="849"/>
      <c r="J1253" s="852"/>
      <c r="K1253" s="848"/>
      <c r="L1253" s="848"/>
      <c r="M1253" s="848"/>
      <c r="N1253" s="853"/>
      <c r="O1253" s="846"/>
      <c r="P1253" s="846"/>
      <c r="Q1253" s="846"/>
      <c r="R1253" s="846"/>
      <c r="S1253" s="846"/>
      <c r="T1253" s="846"/>
      <c r="U1253" s="846"/>
      <c r="V1253" s="846"/>
      <c r="W1253" s="846"/>
      <c r="X1253" s="846"/>
      <c r="Y1253" s="846"/>
      <c r="Z1253" s="846"/>
      <c r="AA1253" s="846"/>
      <c r="AB1253" s="846"/>
      <c r="AC1253" s="846"/>
      <c r="AD1253" s="854"/>
      <c r="AE1253" s="846"/>
      <c r="AF1253" s="846"/>
      <c r="AG1253" s="846"/>
      <c r="AH1253" s="846"/>
      <c r="AI1253" s="846"/>
      <c r="AJ1253" s="855"/>
      <c r="AK1253" s="846"/>
      <c r="AL1253" s="846"/>
      <c r="AM1253" s="846"/>
      <c r="AN1253" s="846"/>
      <c r="AO1253" s="846"/>
      <c r="AP1253" s="846"/>
      <c r="AQ1253" s="846"/>
      <c r="AR1253" s="846"/>
      <c r="AS1253" s="846"/>
      <c r="AT1253" s="846"/>
      <c r="AU1253" s="846"/>
      <c r="AV1253" s="846"/>
      <c r="AW1253" s="846"/>
      <c r="AX1253" s="846"/>
      <c r="AY1253" s="846"/>
      <c r="AZ1253" s="846"/>
      <c r="BA1253" s="846"/>
      <c r="BB1253" s="846"/>
      <c r="BC1253" s="846"/>
      <c r="BD1253" s="846"/>
      <c r="BE1253" s="846"/>
      <c r="BF1253" s="846"/>
      <c r="BG1253" s="846"/>
    </row>
    <row r="1254" ht="15.75" customHeight="1">
      <c r="A1254" s="846"/>
      <c r="B1254" s="847"/>
      <c r="C1254" s="847"/>
      <c r="D1254" s="846"/>
      <c r="E1254" s="848"/>
      <c r="F1254" s="849"/>
      <c r="G1254" s="850"/>
      <c r="H1254" s="851"/>
      <c r="I1254" s="849"/>
      <c r="J1254" s="852"/>
      <c r="K1254" s="848"/>
      <c r="L1254" s="848"/>
      <c r="M1254" s="848"/>
      <c r="N1254" s="853"/>
      <c r="O1254" s="846"/>
      <c r="P1254" s="846"/>
      <c r="Q1254" s="846"/>
      <c r="R1254" s="846"/>
      <c r="S1254" s="846"/>
      <c r="T1254" s="846"/>
      <c r="U1254" s="846"/>
      <c r="V1254" s="846"/>
      <c r="W1254" s="846"/>
      <c r="X1254" s="846"/>
      <c r="Y1254" s="846"/>
      <c r="Z1254" s="846"/>
      <c r="AA1254" s="846"/>
      <c r="AB1254" s="846"/>
      <c r="AC1254" s="846"/>
      <c r="AD1254" s="854"/>
      <c r="AE1254" s="846"/>
      <c r="AF1254" s="846"/>
      <c r="AG1254" s="846"/>
      <c r="AH1254" s="846"/>
      <c r="AI1254" s="846"/>
      <c r="AJ1254" s="855"/>
      <c r="AK1254" s="846"/>
      <c r="AL1254" s="846"/>
      <c r="AM1254" s="846"/>
      <c r="AN1254" s="846"/>
      <c r="AO1254" s="846"/>
      <c r="AP1254" s="846"/>
      <c r="AQ1254" s="846"/>
      <c r="AR1254" s="846"/>
      <c r="AS1254" s="846"/>
      <c r="AT1254" s="846"/>
      <c r="AU1254" s="846"/>
      <c r="AV1254" s="846"/>
      <c r="AW1254" s="846"/>
      <c r="AX1254" s="846"/>
      <c r="AY1254" s="846"/>
      <c r="AZ1254" s="846"/>
      <c r="BA1254" s="846"/>
      <c r="BB1254" s="846"/>
      <c r="BC1254" s="846"/>
      <c r="BD1254" s="846"/>
      <c r="BE1254" s="846"/>
      <c r="BF1254" s="846"/>
      <c r="BG1254" s="846"/>
    </row>
    <row r="1255" ht="15.75" customHeight="1">
      <c r="A1255" s="846"/>
      <c r="B1255" s="847"/>
      <c r="C1255" s="847"/>
      <c r="D1255" s="846"/>
      <c r="E1255" s="848"/>
      <c r="F1255" s="849"/>
      <c r="G1255" s="850"/>
      <c r="H1255" s="851"/>
      <c r="I1255" s="849"/>
      <c r="J1255" s="852"/>
      <c r="K1255" s="848"/>
      <c r="L1255" s="848"/>
      <c r="M1255" s="848"/>
      <c r="N1255" s="853"/>
      <c r="O1255" s="846"/>
      <c r="P1255" s="846"/>
      <c r="Q1255" s="846"/>
      <c r="R1255" s="846"/>
      <c r="S1255" s="846"/>
      <c r="T1255" s="846"/>
      <c r="U1255" s="846"/>
      <c r="V1255" s="846"/>
      <c r="W1255" s="846"/>
      <c r="X1255" s="846"/>
      <c r="Y1255" s="846"/>
      <c r="Z1255" s="846"/>
      <c r="AA1255" s="846"/>
      <c r="AB1255" s="846"/>
      <c r="AC1255" s="846"/>
      <c r="AD1255" s="854"/>
      <c r="AE1255" s="846"/>
      <c r="AF1255" s="846"/>
      <c r="AG1255" s="846"/>
      <c r="AH1255" s="846"/>
      <c r="AI1255" s="846"/>
      <c r="AJ1255" s="855"/>
      <c r="AK1255" s="846"/>
      <c r="AL1255" s="846"/>
      <c r="AM1255" s="846"/>
      <c r="AN1255" s="846"/>
      <c r="AO1255" s="846"/>
      <c r="AP1255" s="846"/>
      <c r="AQ1255" s="846"/>
      <c r="AR1255" s="846"/>
      <c r="AS1255" s="846"/>
      <c r="AT1255" s="846"/>
      <c r="AU1255" s="846"/>
      <c r="AV1255" s="846"/>
      <c r="AW1255" s="846"/>
      <c r="AX1255" s="846"/>
      <c r="AY1255" s="846"/>
      <c r="AZ1255" s="846"/>
      <c r="BA1255" s="846"/>
      <c r="BB1255" s="846"/>
      <c r="BC1255" s="846"/>
      <c r="BD1255" s="846"/>
      <c r="BE1255" s="846"/>
      <c r="BF1255" s="846"/>
      <c r="BG1255" s="846"/>
    </row>
    <row r="1256" ht="15.75" customHeight="1">
      <c r="A1256" s="846"/>
      <c r="B1256" s="847"/>
      <c r="C1256" s="847"/>
      <c r="D1256" s="846"/>
      <c r="E1256" s="848"/>
      <c r="F1256" s="849"/>
      <c r="G1256" s="850"/>
      <c r="H1256" s="851"/>
      <c r="I1256" s="849"/>
      <c r="J1256" s="852"/>
      <c r="K1256" s="848"/>
      <c r="L1256" s="848"/>
      <c r="M1256" s="848"/>
      <c r="N1256" s="853"/>
      <c r="O1256" s="846"/>
      <c r="P1256" s="846"/>
      <c r="Q1256" s="846"/>
      <c r="R1256" s="846"/>
      <c r="S1256" s="846"/>
      <c r="T1256" s="846"/>
      <c r="U1256" s="846"/>
      <c r="V1256" s="846"/>
      <c r="W1256" s="846"/>
      <c r="X1256" s="846"/>
      <c r="Y1256" s="846"/>
      <c r="Z1256" s="846"/>
      <c r="AA1256" s="846"/>
      <c r="AB1256" s="846"/>
      <c r="AC1256" s="846"/>
      <c r="AD1256" s="854"/>
      <c r="AE1256" s="846"/>
      <c r="AF1256" s="846"/>
      <c r="AG1256" s="846"/>
      <c r="AH1256" s="846"/>
      <c r="AI1256" s="846"/>
      <c r="AJ1256" s="855"/>
      <c r="AK1256" s="846"/>
      <c r="AL1256" s="846"/>
      <c r="AM1256" s="846"/>
      <c r="AN1256" s="846"/>
      <c r="AO1256" s="846"/>
      <c r="AP1256" s="846"/>
      <c r="AQ1256" s="846"/>
      <c r="AR1256" s="846"/>
      <c r="AS1256" s="846"/>
      <c r="AT1256" s="846"/>
      <c r="AU1256" s="846"/>
      <c r="AV1256" s="846"/>
      <c r="AW1256" s="846"/>
      <c r="AX1256" s="846"/>
      <c r="AY1256" s="846"/>
      <c r="AZ1256" s="846"/>
      <c r="BA1256" s="846"/>
      <c r="BB1256" s="846"/>
      <c r="BC1256" s="846"/>
      <c r="BD1256" s="846"/>
      <c r="BE1256" s="846"/>
      <c r="BF1256" s="846"/>
      <c r="BG1256" s="846"/>
    </row>
    <row r="1257" ht="15.75" customHeight="1">
      <c r="A1257" s="846"/>
      <c r="B1257" s="847"/>
      <c r="C1257" s="847"/>
      <c r="D1257" s="846"/>
      <c r="E1257" s="848"/>
      <c r="F1257" s="849"/>
      <c r="G1257" s="850"/>
      <c r="H1257" s="851"/>
      <c r="I1257" s="849"/>
      <c r="J1257" s="852"/>
      <c r="K1257" s="848"/>
      <c r="L1257" s="848"/>
      <c r="M1257" s="848"/>
      <c r="N1257" s="853"/>
      <c r="O1257" s="846"/>
      <c r="P1257" s="846"/>
      <c r="Q1257" s="846"/>
      <c r="R1257" s="846"/>
      <c r="S1257" s="846"/>
      <c r="T1257" s="846"/>
      <c r="U1257" s="846"/>
      <c r="V1257" s="846"/>
      <c r="W1257" s="846"/>
      <c r="X1257" s="846"/>
      <c r="Y1257" s="846"/>
      <c r="Z1257" s="846"/>
      <c r="AA1257" s="846"/>
      <c r="AB1257" s="846"/>
      <c r="AC1257" s="846"/>
      <c r="AD1257" s="854"/>
      <c r="AE1257" s="846"/>
      <c r="AF1257" s="846"/>
      <c r="AG1257" s="846"/>
      <c r="AH1257" s="846"/>
      <c r="AI1257" s="846"/>
      <c r="AJ1257" s="855"/>
      <c r="AK1257" s="846"/>
      <c r="AL1257" s="846"/>
      <c r="AM1257" s="846"/>
      <c r="AN1257" s="846"/>
      <c r="AO1257" s="846"/>
      <c r="AP1257" s="846"/>
      <c r="AQ1257" s="846"/>
      <c r="AR1257" s="846"/>
      <c r="AS1257" s="846"/>
      <c r="AT1257" s="846"/>
      <c r="AU1257" s="846"/>
      <c r="AV1257" s="846"/>
      <c r="AW1257" s="846"/>
      <c r="AX1257" s="846"/>
      <c r="AY1257" s="846"/>
      <c r="AZ1257" s="846"/>
      <c r="BA1257" s="846"/>
      <c r="BB1257" s="846"/>
      <c r="BC1257" s="846"/>
      <c r="BD1257" s="846"/>
      <c r="BE1257" s="846"/>
      <c r="BF1257" s="846"/>
      <c r="BG1257" s="846"/>
    </row>
    <row r="1258" ht="15.75" customHeight="1">
      <c r="A1258" s="846"/>
      <c r="B1258" s="847"/>
      <c r="C1258" s="847"/>
      <c r="D1258" s="846"/>
      <c r="E1258" s="848"/>
      <c r="F1258" s="849"/>
      <c r="G1258" s="850"/>
      <c r="H1258" s="851"/>
      <c r="I1258" s="849"/>
      <c r="J1258" s="852"/>
      <c r="K1258" s="848"/>
      <c r="L1258" s="848"/>
      <c r="M1258" s="848"/>
      <c r="N1258" s="853"/>
      <c r="O1258" s="846"/>
      <c r="P1258" s="846"/>
      <c r="Q1258" s="846"/>
      <c r="R1258" s="846"/>
      <c r="S1258" s="846"/>
      <c r="T1258" s="846"/>
      <c r="U1258" s="846"/>
      <c r="V1258" s="846"/>
      <c r="W1258" s="846"/>
      <c r="X1258" s="846"/>
      <c r="Y1258" s="846"/>
      <c r="Z1258" s="846"/>
      <c r="AA1258" s="846"/>
      <c r="AB1258" s="846"/>
      <c r="AC1258" s="846"/>
      <c r="AD1258" s="854"/>
      <c r="AE1258" s="846"/>
      <c r="AF1258" s="846"/>
      <c r="AG1258" s="846"/>
      <c r="AH1258" s="846"/>
      <c r="AI1258" s="846"/>
      <c r="AJ1258" s="855"/>
      <c r="AK1258" s="846"/>
      <c r="AL1258" s="846"/>
      <c r="AM1258" s="846"/>
      <c r="AN1258" s="846"/>
      <c r="AO1258" s="846"/>
      <c r="AP1258" s="846"/>
      <c r="AQ1258" s="846"/>
      <c r="AR1258" s="846"/>
      <c r="AS1258" s="846"/>
      <c r="AT1258" s="846"/>
      <c r="AU1258" s="846"/>
      <c r="AV1258" s="846"/>
      <c r="AW1258" s="846"/>
      <c r="AX1258" s="846"/>
      <c r="AY1258" s="846"/>
      <c r="AZ1258" s="846"/>
      <c r="BA1258" s="846"/>
      <c r="BB1258" s="846"/>
      <c r="BC1258" s="846"/>
      <c r="BD1258" s="846"/>
      <c r="BE1258" s="846"/>
      <c r="BF1258" s="846"/>
      <c r="BG1258" s="846"/>
    </row>
    <row r="1259" ht="15.75" customHeight="1">
      <c r="A1259" s="846"/>
      <c r="B1259" s="847"/>
      <c r="C1259" s="847"/>
      <c r="D1259" s="846"/>
      <c r="E1259" s="848"/>
      <c r="F1259" s="849"/>
      <c r="G1259" s="850"/>
      <c r="H1259" s="851"/>
      <c r="I1259" s="849"/>
      <c r="J1259" s="852"/>
      <c r="K1259" s="848"/>
      <c r="L1259" s="848"/>
      <c r="M1259" s="848"/>
      <c r="N1259" s="853"/>
      <c r="O1259" s="846"/>
      <c r="P1259" s="846"/>
      <c r="Q1259" s="846"/>
      <c r="R1259" s="846"/>
      <c r="S1259" s="846"/>
      <c r="T1259" s="846"/>
      <c r="U1259" s="846"/>
      <c r="V1259" s="846"/>
      <c r="W1259" s="846"/>
      <c r="X1259" s="846"/>
      <c r="Y1259" s="846"/>
      <c r="Z1259" s="846"/>
      <c r="AA1259" s="846"/>
      <c r="AB1259" s="846"/>
      <c r="AC1259" s="846"/>
      <c r="AD1259" s="854"/>
      <c r="AE1259" s="846"/>
      <c r="AF1259" s="846"/>
      <c r="AG1259" s="846"/>
      <c r="AH1259" s="846"/>
      <c r="AI1259" s="846"/>
      <c r="AJ1259" s="855"/>
      <c r="AK1259" s="846"/>
      <c r="AL1259" s="846"/>
      <c r="AM1259" s="846"/>
      <c r="AN1259" s="846"/>
      <c r="AO1259" s="846"/>
      <c r="AP1259" s="846"/>
      <c r="AQ1259" s="846"/>
      <c r="AR1259" s="846"/>
      <c r="AS1259" s="846"/>
      <c r="AT1259" s="846"/>
      <c r="AU1259" s="846"/>
      <c r="AV1259" s="846"/>
      <c r="AW1259" s="846"/>
      <c r="AX1259" s="846"/>
      <c r="AY1259" s="846"/>
      <c r="AZ1259" s="846"/>
      <c r="BA1259" s="846"/>
      <c r="BB1259" s="846"/>
      <c r="BC1259" s="846"/>
      <c r="BD1259" s="846"/>
      <c r="BE1259" s="846"/>
      <c r="BF1259" s="846"/>
      <c r="BG1259" s="846"/>
    </row>
    <row r="1260" ht="15.75" customHeight="1">
      <c r="A1260" s="846"/>
      <c r="B1260" s="847"/>
      <c r="C1260" s="847"/>
      <c r="D1260" s="846"/>
      <c r="E1260" s="848"/>
      <c r="F1260" s="849"/>
      <c r="G1260" s="850"/>
      <c r="H1260" s="851"/>
      <c r="I1260" s="849"/>
      <c r="J1260" s="852"/>
      <c r="K1260" s="848"/>
      <c r="L1260" s="848"/>
      <c r="M1260" s="848"/>
      <c r="N1260" s="853"/>
      <c r="O1260" s="846"/>
      <c r="P1260" s="846"/>
      <c r="Q1260" s="846"/>
      <c r="R1260" s="846"/>
      <c r="S1260" s="846"/>
      <c r="T1260" s="846"/>
      <c r="U1260" s="846"/>
      <c r="V1260" s="846"/>
      <c r="W1260" s="846"/>
      <c r="X1260" s="846"/>
      <c r="Y1260" s="846"/>
      <c r="Z1260" s="846"/>
      <c r="AA1260" s="846"/>
      <c r="AB1260" s="846"/>
      <c r="AC1260" s="846"/>
      <c r="AD1260" s="854"/>
      <c r="AE1260" s="846"/>
      <c r="AF1260" s="846"/>
      <c r="AG1260" s="846"/>
      <c r="AH1260" s="846"/>
      <c r="AI1260" s="846"/>
      <c r="AJ1260" s="855"/>
      <c r="AK1260" s="846"/>
      <c r="AL1260" s="846"/>
      <c r="AM1260" s="846"/>
      <c r="AN1260" s="846"/>
      <c r="AO1260" s="846"/>
      <c r="AP1260" s="846"/>
      <c r="AQ1260" s="846"/>
      <c r="AR1260" s="846"/>
      <c r="AS1260" s="846"/>
      <c r="AT1260" s="846"/>
      <c r="AU1260" s="846"/>
      <c r="AV1260" s="846"/>
      <c r="AW1260" s="846"/>
      <c r="AX1260" s="846"/>
      <c r="AY1260" s="846"/>
      <c r="AZ1260" s="846"/>
      <c r="BA1260" s="846"/>
      <c r="BB1260" s="846"/>
      <c r="BC1260" s="846"/>
      <c r="BD1260" s="846"/>
      <c r="BE1260" s="846"/>
      <c r="BF1260" s="846"/>
      <c r="BG1260" s="846"/>
    </row>
    <row r="1261" ht="15.75" customHeight="1">
      <c r="A1261" s="846"/>
      <c r="B1261" s="847"/>
      <c r="C1261" s="847"/>
      <c r="D1261" s="846"/>
      <c r="E1261" s="848"/>
      <c r="F1261" s="849"/>
      <c r="G1261" s="850"/>
      <c r="H1261" s="851"/>
      <c r="I1261" s="849"/>
      <c r="J1261" s="852"/>
      <c r="K1261" s="848"/>
      <c r="L1261" s="848"/>
      <c r="M1261" s="848"/>
      <c r="N1261" s="853"/>
      <c r="O1261" s="846"/>
      <c r="P1261" s="846"/>
      <c r="Q1261" s="846"/>
      <c r="R1261" s="846"/>
      <c r="S1261" s="846"/>
      <c r="T1261" s="846"/>
      <c r="U1261" s="846"/>
      <c r="V1261" s="846"/>
      <c r="W1261" s="846"/>
      <c r="X1261" s="846"/>
      <c r="Y1261" s="846"/>
      <c r="Z1261" s="846"/>
      <c r="AA1261" s="846"/>
      <c r="AB1261" s="846"/>
      <c r="AC1261" s="846"/>
      <c r="AD1261" s="854"/>
      <c r="AE1261" s="846"/>
      <c r="AF1261" s="846"/>
      <c r="AG1261" s="846"/>
      <c r="AH1261" s="846"/>
      <c r="AI1261" s="846"/>
      <c r="AJ1261" s="855"/>
      <c r="AK1261" s="846"/>
      <c r="AL1261" s="846"/>
      <c r="AM1261" s="846"/>
      <c r="AN1261" s="846"/>
      <c r="AO1261" s="846"/>
      <c r="AP1261" s="846"/>
      <c r="AQ1261" s="846"/>
      <c r="AR1261" s="846"/>
      <c r="AS1261" s="846"/>
      <c r="AT1261" s="846"/>
      <c r="AU1261" s="846"/>
      <c r="AV1261" s="846"/>
      <c r="AW1261" s="846"/>
      <c r="AX1261" s="846"/>
      <c r="AY1261" s="846"/>
      <c r="AZ1261" s="846"/>
      <c r="BA1261" s="846"/>
      <c r="BB1261" s="846"/>
      <c r="BC1261" s="846"/>
      <c r="BD1261" s="846"/>
      <c r="BE1261" s="846"/>
      <c r="BF1261" s="846"/>
      <c r="BG1261" s="846"/>
    </row>
    <row r="1262" ht="15.75" customHeight="1">
      <c r="A1262" s="846"/>
      <c r="B1262" s="847"/>
      <c r="C1262" s="847"/>
      <c r="D1262" s="846"/>
      <c r="E1262" s="848"/>
      <c r="F1262" s="849"/>
      <c r="G1262" s="850"/>
      <c r="H1262" s="851"/>
      <c r="I1262" s="849"/>
      <c r="J1262" s="852"/>
      <c r="K1262" s="848"/>
      <c r="L1262" s="848"/>
      <c r="M1262" s="848"/>
      <c r="N1262" s="853"/>
      <c r="O1262" s="846"/>
      <c r="P1262" s="846"/>
      <c r="Q1262" s="846"/>
      <c r="R1262" s="846"/>
      <c r="S1262" s="846"/>
      <c r="T1262" s="846"/>
      <c r="U1262" s="846"/>
      <c r="V1262" s="846"/>
      <c r="W1262" s="846"/>
      <c r="X1262" s="846"/>
      <c r="Y1262" s="846"/>
      <c r="Z1262" s="846"/>
      <c r="AA1262" s="846"/>
      <c r="AB1262" s="846"/>
      <c r="AC1262" s="846"/>
      <c r="AD1262" s="854"/>
      <c r="AE1262" s="846"/>
      <c r="AF1262" s="846"/>
      <c r="AG1262" s="846"/>
      <c r="AH1262" s="846"/>
      <c r="AI1262" s="846"/>
      <c r="AJ1262" s="855"/>
      <c r="AK1262" s="846"/>
      <c r="AL1262" s="846"/>
      <c r="AM1262" s="846"/>
      <c r="AN1262" s="846"/>
      <c r="AO1262" s="846"/>
      <c r="AP1262" s="846"/>
      <c r="AQ1262" s="846"/>
      <c r="AR1262" s="846"/>
      <c r="AS1262" s="846"/>
      <c r="AT1262" s="846"/>
      <c r="AU1262" s="846"/>
      <c r="AV1262" s="846"/>
      <c r="AW1262" s="846"/>
      <c r="AX1262" s="846"/>
      <c r="AY1262" s="846"/>
      <c r="AZ1262" s="846"/>
      <c r="BA1262" s="846"/>
      <c r="BB1262" s="846"/>
      <c r="BC1262" s="846"/>
      <c r="BD1262" s="846"/>
      <c r="BE1262" s="846"/>
      <c r="BF1262" s="846"/>
      <c r="BG1262" s="846"/>
    </row>
    <row r="1263" ht="15.75" customHeight="1">
      <c r="A1263" s="846"/>
      <c r="B1263" s="847"/>
      <c r="C1263" s="847"/>
      <c r="D1263" s="846"/>
      <c r="E1263" s="848"/>
      <c r="F1263" s="849"/>
      <c r="G1263" s="850"/>
      <c r="H1263" s="851"/>
      <c r="I1263" s="849"/>
      <c r="J1263" s="852"/>
      <c r="K1263" s="848"/>
      <c r="L1263" s="848"/>
      <c r="M1263" s="848"/>
      <c r="N1263" s="853"/>
      <c r="O1263" s="846"/>
      <c r="P1263" s="846"/>
      <c r="Q1263" s="846"/>
      <c r="R1263" s="846"/>
      <c r="S1263" s="846"/>
      <c r="T1263" s="846"/>
      <c r="U1263" s="846"/>
      <c r="V1263" s="846"/>
      <c r="W1263" s="846"/>
      <c r="X1263" s="846"/>
      <c r="Y1263" s="846"/>
      <c r="Z1263" s="846"/>
      <c r="AA1263" s="846"/>
      <c r="AB1263" s="846"/>
      <c r="AC1263" s="846"/>
      <c r="AD1263" s="854"/>
      <c r="AE1263" s="846"/>
      <c r="AF1263" s="846"/>
      <c r="AG1263" s="846"/>
      <c r="AH1263" s="846"/>
      <c r="AI1263" s="846"/>
      <c r="AJ1263" s="855"/>
      <c r="AK1263" s="846"/>
      <c r="AL1263" s="846"/>
      <c r="AM1263" s="846"/>
      <c r="AN1263" s="846"/>
      <c r="AO1263" s="846"/>
      <c r="AP1263" s="846"/>
      <c r="AQ1263" s="846"/>
      <c r="AR1263" s="846"/>
      <c r="AS1263" s="846"/>
      <c r="AT1263" s="846"/>
      <c r="AU1263" s="846"/>
      <c r="AV1263" s="846"/>
      <c r="AW1263" s="846"/>
      <c r="AX1263" s="846"/>
      <c r="AY1263" s="846"/>
      <c r="AZ1263" s="846"/>
      <c r="BA1263" s="846"/>
      <c r="BB1263" s="846"/>
      <c r="BC1263" s="846"/>
      <c r="BD1263" s="846"/>
      <c r="BE1263" s="846"/>
      <c r="BF1263" s="846"/>
      <c r="BG1263" s="846"/>
    </row>
    <row r="1264" ht="15.75" customHeight="1">
      <c r="A1264" s="846"/>
      <c r="B1264" s="847"/>
      <c r="C1264" s="847"/>
      <c r="D1264" s="846"/>
      <c r="E1264" s="848"/>
      <c r="F1264" s="849"/>
      <c r="G1264" s="850"/>
      <c r="H1264" s="851"/>
      <c r="I1264" s="849"/>
      <c r="J1264" s="852"/>
      <c r="K1264" s="848"/>
      <c r="L1264" s="848"/>
      <c r="M1264" s="848"/>
      <c r="N1264" s="853"/>
      <c r="O1264" s="846"/>
      <c r="P1264" s="846"/>
      <c r="Q1264" s="846"/>
      <c r="R1264" s="846"/>
      <c r="S1264" s="846"/>
      <c r="T1264" s="846"/>
      <c r="U1264" s="846"/>
      <c r="V1264" s="846"/>
      <c r="W1264" s="846"/>
      <c r="X1264" s="846"/>
      <c r="Y1264" s="846"/>
      <c r="Z1264" s="846"/>
      <c r="AA1264" s="846"/>
      <c r="AB1264" s="846"/>
      <c r="AC1264" s="846"/>
      <c r="AD1264" s="854"/>
      <c r="AE1264" s="846"/>
      <c r="AF1264" s="846"/>
      <c r="AG1264" s="846"/>
      <c r="AH1264" s="846"/>
      <c r="AI1264" s="846"/>
      <c r="AJ1264" s="855"/>
      <c r="AK1264" s="846"/>
      <c r="AL1264" s="846"/>
      <c r="AM1264" s="846"/>
      <c r="AN1264" s="846"/>
      <c r="AO1264" s="846"/>
      <c r="AP1264" s="846"/>
      <c r="AQ1264" s="846"/>
      <c r="AR1264" s="846"/>
      <c r="AS1264" s="846"/>
      <c r="AT1264" s="846"/>
      <c r="AU1264" s="846"/>
      <c r="AV1264" s="846"/>
      <c r="AW1264" s="846"/>
      <c r="AX1264" s="846"/>
      <c r="AY1264" s="846"/>
      <c r="AZ1264" s="846"/>
      <c r="BA1264" s="846"/>
      <c r="BB1264" s="846"/>
      <c r="BC1264" s="846"/>
      <c r="BD1264" s="846"/>
      <c r="BE1264" s="846"/>
      <c r="BF1264" s="846"/>
      <c r="BG1264" s="846"/>
    </row>
    <row r="1265" ht="15.75" customHeight="1">
      <c r="A1265" s="846"/>
      <c r="B1265" s="847"/>
      <c r="C1265" s="847"/>
      <c r="D1265" s="846"/>
      <c r="E1265" s="848"/>
      <c r="F1265" s="849"/>
      <c r="G1265" s="850"/>
      <c r="H1265" s="851"/>
      <c r="I1265" s="849"/>
      <c r="J1265" s="852"/>
      <c r="K1265" s="848"/>
      <c r="L1265" s="848"/>
      <c r="M1265" s="848"/>
      <c r="N1265" s="853"/>
      <c r="O1265" s="846"/>
      <c r="P1265" s="846"/>
      <c r="Q1265" s="846"/>
      <c r="R1265" s="846"/>
      <c r="S1265" s="846"/>
      <c r="T1265" s="846"/>
      <c r="U1265" s="846"/>
      <c r="V1265" s="846"/>
      <c r="W1265" s="846"/>
      <c r="X1265" s="846"/>
      <c r="Y1265" s="846"/>
      <c r="Z1265" s="846"/>
      <c r="AA1265" s="846"/>
      <c r="AB1265" s="846"/>
      <c r="AC1265" s="846"/>
      <c r="AD1265" s="854"/>
      <c r="AE1265" s="846"/>
      <c r="AF1265" s="846"/>
      <c r="AG1265" s="846"/>
      <c r="AH1265" s="846"/>
      <c r="AI1265" s="846"/>
      <c r="AJ1265" s="855"/>
      <c r="AK1265" s="846"/>
      <c r="AL1265" s="846"/>
      <c r="AM1265" s="846"/>
      <c r="AN1265" s="846"/>
      <c r="AO1265" s="846"/>
      <c r="AP1265" s="846"/>
      <c r="AQ1265" s="846"/>
      <c r="AR1265" s="846"/>
      <c r="AS1265" s="846"/>
      <c r="AT1265" s="846"/>
      <c r="AU1265" s="846"/>
      <c r="AV1265" s="846"/>
      <c r="AW1265" s="846"/>
      <c r="AX1265" s="846"/>
      <c r="AY1265" s="846"/>
      <c r="AZ1265" s="846"/>
      <c r="BA1265" s="846"/>
      <c r="BB1265" s="846"/>
      <c r="BC1265" s="846"/>
      <c r="BD1265" s="846"/>
      <c r="BE1265" s="846"/>
      <c r="BF1265" s="846"/>
      <c r="BG1265" s="846"/>
    </row>
    <row r="1266" ht="15.75" customHeight="1">
      <c r="A1266" s="846"/>
      <c r="B1266" s="847"/>
      <c r="C1266" s="847"/>
      <c r="D1266" s="846"/>
      <c r="E1266" s="848"/>
      <c r="F1266" s="849"/>
      <c r="G1266" s="850"/>
      <c r="H1266" s="851"/>
      <c r="I1266" s="849"/>
      <c r="J1266" s="852"/>
      <c r="K1266" s="848"/>
      <c r="L1266" s="848"/>
      <c r="M1266" s="848"/>
      <c r="N1266" s="853"/>
      <c r="O1266" s="846"/>
      <c r="P1266" s="846"/>
      <c r="Q1266" s="846"/>
      <c r="R1266" s="846"/>
      <c r="S1266" s="846"/>
      <c r="T1266" s="846"/>
      <c r="U1266" s="846"/>
      <c r="V1266" s="846"/>
      <c r="W1266" s="846"/>
      <c r="X1266" s="846"/>
      <c r="Y1266" s="846"/>
      <c r="Z1266" s="846"/>
      <c r="AA1266" s="846"/>
      <c r="AB1266" s="846"/>
      <c r="AC1266" s="846"/>
      <c r="AD1266" s="854"/>
      <c r="AE1266" s="846"/>
      <c r="AF1266" s="846"/>
      <c r="AG1266" s="846"/>
      <c r="AH1266" s="846"/>
      <c r="AI1266" s="846"/>
      <c r="AJ1266" s="855"/>
      <c r="AK1266" s="846"/>
      <c r="AL1266" s="846"/>
      <c r="AM1266" s="846"/>
      <c r="AN1266" s="846"/>
      <c r="AO1266" s="846"/>
      <c r="AP1266" s="846"/>
      <c r="AQ1266" s="846"/>
      <c r="AR1266" s="846"/>
      <c r="AS1266" s="846"/>
      <c r="AT1266" s="846"/>
      <c r="AU1266" s="846"/>
      <c r="AV1266" s="846"/>
      <c r="AW1266" s="846"/>
      <c r="AX1266" s="846"/>
      <c r="AY1266" s="846"/>
      <c r="AZ1266" s="846"/>
      <c r="BA1266" s="846"/>
      <c r="BB1266" s="846"/>
      <c r="BC1266" s="846"/>
      <c r="BD1266" s="846"/>
      <c r="BE1266" s="846"/>
      <c r="BF1266" s="846"/>
      <c r="BG1266" s="846"/>
    </row>
    <row r="1267" ht="15.75" customHeight="1">
      <c r="A1267" s="846"/>
      <c r="B1267" s="847"/>
      <c r="C1267" s="847"/>
      <c r="D1267" s="846"/>
      <c r="E1267" s="848"/>
      <c r="F1267" s="849"/>
      <c r="G1267" s="850"/>
      <c r="H1267" s="851"/>
      <c r="I1267" s="849"/>
      <c r="J1267" s="852"/>
      <c r="K1267" s="848"/>
      <c r="L1267" s="848"/>
      <c r="M1267" s="848"/>
      <c r="N1267" s="853"/>
      <c r="O1267" s="846"/>
      <c r="P1267" s="846"/>
      <c r="Q1267" s="846"/>
      <c r="R1267" s="846"/>
      <c r="S1267" s="846"/>
      <c r="T1267" s="846"/>
      <c r="U1267" s="846"/>
      <c r="V1267" s="846"/>
      <c r="W1267" s="846"/>
      <c r="X1267" s="846"/>
      <c r="Y1267" s="846"/>
      <c r="Z1267" s="846"/>
      <c r="AA1267" s="846"/>
      <c r="AB1267" s="846"/>
      <c r="AC1267" s="846"/>
      <c r="AD1267" s="854"/>
      <c r="AE1267" s="846"/>
      <c r="AF1267" s="846"/>
      <c r="AG1267" s="846"/>
      <c r="AH1267" s="846"/>
      <c r="AI1267" s="846"/>
      <c r="AJ1267" s="855"/>
      <c r="AK1267" s="846"/>
      <c r="AL1267" s="846"/>
      <c r="AM1267" s="846"/>
      <c r="AN1267" s="846"/>
      <c r="AO1267" s="846"/>
      <c r="AP1267" s="846"/>
      <c r="AQ1267" s="846"/>
      <c r="AR1267" s="846"/>
      <c r="AS1267" s="846"/>
      <c r="AT1267" s="846"/>
      <c r="AU1267" s="846"/>
      <c r="AV1267" s="846"/>
      <c r="AW1267" s="846"/>
      <c r="AX1267" s="846"/>
      <c r="AY1267" s="846"/>
      <c r="AZ1267" s="846"/>
      <c r="BA1267" s="846"/>
      <c r="BB1267" s="846"/>
      <c r="BC1267" s="846"/>
      <c r="BD1267" s="846"/>
      <c r="BE1267" s="846"/>
      <c r="BF1267" s="846"/>
      <c r="BG1267" s="846"/>
    </row>
    <row r="1268" ht="15.75" customHeight="1">
      <c r="A1268" s="846"/>
      <c r="B1268" s="847"/>
      <c r="C1268" s="847"/>
      <c r="D1268" s="846"/>
      <c r="E1268" s="848"/>
      <c r="F1268" s="849"/>
      <c r="G1268" s="850"/>
      <c r="H1268" s="851"/>
      <c r="I1268" s="849"/>
      <c r="J1268" s="852"/>
      <c r="K1268" s="848"/>
      <c r="L1268" s="848"/>
      <c r="M1268" s="848"/>
      <c r="N1268" s="853"/>
      <c r="O1268" s="846"/>
      <c r="P1268" s="846"/>
      <c r="Q1268" s="846"/>
      <c r="R1268" s="846"/>
      <c r="S1268" s="846"/>
      <c r="T1268" s="846"/>
      <c r="U1268" s="846"/>
      <c r="V1268" s="846"/>
      <c r="W1268" s="846"/>
      <c r="X1268" s="846"/>
      <c r="Y1268" s="846"/>
      <c r="Z1268" s="846"/>
      <c r="AA1268" s="846"/>
      <c r="AB1268" s="846"/>
      <c r="AC1268" s="846"/>
      <c r="AD1268" s="854"/>
      <c r="AE1268" s="846"/>
      <c r="AF1268" s="846"/>
      <c r="AG1268" s="846"/>
      <c r="AH1268" s="846"/>
      <c r="AI1268" s="846"/>
      <c r="AJ1268" s="855"/>
      <c r="AK1268" s="846"/>
      <c r="AL1268" s="846"/>
      <c r="AM1268" s="846"/>
      <c r="AN1268" s="846"/>
      <c r="AO1268" s="846"/>
      <c r="AP1268" s="846"/>
      <c r="AQ1268" s="846"/>
      <c r="AR1268" s="846"/>
      <c r="AS1268" s="846"/>
      <c r="AT1268" s="846"/>
      <c r="AU1268" s="846"/>
      <c r="AV1268" s="846"/>
      <c r="AW1268" s="846"/>
      <c r="AX1268" s="846"/>
      <c r="AY1268" s="846"/>
      <c r="AZ1268" s="846"/>
      <c r="BA1268" s="846"/>
      <c r="BB1268" s="846"/>
      <c r="BC1268" s="846"/>
      <c r="BD1268" s="846"/>
      <c r="BE1268" s="846"/>
      <c r="BF1268" s="846"/>
      <c r="BG1268" s="846"/>
    </row>
    <row r="1269" ht="15.75" customHeight="1">
      <c r="A1269" s="846"/>
      <c r="B1269" s="847"/>
      <c r="C1269" s="847"/>
      <c r="D1269" s="846"/>
      <c r="E1269" s="848"/>
      <c r="F1269" s="849"/>
      <c r="G1269" s="850"/>
      <c r="H1269" s="851"/>
      <c r="I1269" s="849"/>
      <c r="J1269" s="852"/>
      <c r="K1269" s="848"/>
      <c r="L1269" s="848"/>
      <c r="M1269" s="848"/>
      <c r="N1269" s="853"/>
      <c r="O1269" s="846"/>
      <c r="P1269" s="846"/>
      <c r="Q1269" s="846"/>
      <c r="R1269" s="846"/>
      <c r="S1269" s="846"/>
      <c r="T1269" s="846"/>
      <c r="U1269" s="846"/>
      <c r="V1269" s="846"/>
      <c r="W1269" s="846"/>
      <c r="X1269" s="846"/>
      <c r="Y1269" s="846"/>
      <c r="Z1269" s="846"/>
      <c r="AA1269" s="846"/>
      <c r="AB1269" s="846"/>
      <c r="AC1269" s="846"/>
      <c r="AD1269" s="854"/>
      <c r="AE1269" s="846"/>
      <c r="AF1269" s="846"/>
      <c r="AG1269" s="846"/>
      <c r="AH1269" s="846"/>
      <c r="AI1269" s="846"/>
      <c r="AJ1269" s="855"/>
      <c r="AK1269" s="846"/>
      <c r="AL1269" s="846"/>
      <c r="AM1269" s="846"/>
      <c r="AN1269" s="846"/>
      <c r="AO1269" s="846"/>
      <c r="AP1269" s="846"/>
      <c r="AQ1269" s="846"/>
      <c r="AR1269" s="846"/>
      <c r="AS1269" s="846"/>
      <c r="AT1269" s="846"/>
      <c r="AU1269" s="846"/>
      <c r="AV1269" s="846"/>
      <c r="AW1269" s="846"/>
      <c r="AX1269" s="846"/>
      <c r="AY1269" s="846"/>
      <c r="AZ1269" s="846"/>
      <c r="BA1269" s="846"/>
      <c r="BB1269" s="846"/>
      <c r="BC1269" s="846"/>
      <c r="BD1269" s="846"/>
      <c r="BE1269" s="846"/>
      <c r="BF1269" s="846"/>
      <c r="BG1269" s="846"/>
    </row>
    <row r="1270" ht="15.75" customHeight="1">
      <c r="A1270" s="846"/>
      <c r="B1270" s="847"/>
      <c r="C1270" s="847"/>
      <c r="D1270" s="846"/>
      <c r="E1270" s="848"/>
      <c r="F1270" s="849"/>
      <c r="G1270" s="850"/>
      <c r="H1270" s="851"/>
      <c r="I1270" s="849"/>
      <c r="J1270" s="852"/>
      <c r="K1270" s="848"/>
      <c r="L1270" s="848"/>
      <c r="M1270" s="848"/>
      <c r="N1270" s="853"/>
      <c r="O1270" s="846"/>
      <c r="P1270" s="846"/>
      <c r="Q1270" s="846"/>
      <c r="R1270" s="846"/>
      <c r="S1270" s="846"/>
      <c r="T1270" s="846"/>
      <c r="U1270" s="846"/>
      <c r="V1270" s="846"/>
      <c r="W1270" s="846"/>
      <c r="X1270" s="846"/>
      <c r="Y1270" s="846"/>
      <c r="Z1270" s="846"/>
      <c r="AA1270" s="846"/>
      <c r="AB1270" s="846"/>
      <c r="AC1270" s="846"/>
      <c r="AD1270" s="854"/>
      <c r="AE1270" s="846"/>
      <c r="AF1270" s="846"/>
      <c r="AG1270" s="846"/>
      <c r="AH1270" s="846"/>
      <c r="AI1270" s="846"/>
      <c r="AJ1270" s="855"/>
      <c r="AK1270" s="846"/>
      <c r="AL1270" s="846"/>
      <c r="AM1270" s="846"/>
      <c r="AN1270" s="846"/>
      <c r="AO1270" s="846"/>
      <c r="AP1270" s="846"/>
      <c r="AQ1270" s="846"/>
      <c r="AR1270" s="846"/>
      <c r="AS1270" s="846"/>
      <c r="AT1270" s="846"/>
      <c r="AU1270" s="846"/>
      <c r="AV1270" s="846"/>
      <c r="AW1270" s="846"/>
      <c r="AX1270" s="846"/>
      <c r="AY1270" s="846"/>
      <c r="AZ1270" s="846"/>
      <c r="BA1270" s="846"/>
      <c r="BB1270" s="846"/>
      <c r="BC1270" s="846"/>
      <c r="BD1270" s="846"/>
      <c r="BE1270" s="846"/>
      <c r="BF1270" s="846"/>
      <c r="BG1270" s="846"/>
    </row>
    <row r="1271" ht="15.75" customHeight="1">
      <c r="A1271" s="846"/>
      <c r="B1271" s="847"/>
      <c r="C1271" s="847"/>
      <c r="D1271" s="846"/>
      <c r="E1271" s="848"/>
      <c r="F1271" s="849"/>
      <c r="G1271" s="850"/>
      <c r="H1271" s="851"/>
      <c r="I1271" s="849"/>
      <c r="J1271" s="852"/>
      <c r="K1271" s="848"/>
      <c r="L1271" s="848"/>
      <c r="M1271" s="848"/>
      <c r="N1271" s="853"/>
      <c r="O1271" s="846"/>
      <c r="P1271" s="846"/>
      <c r="Q1271" s="846"/>
      <c r="R1271" s="846"/>
      <c r="S1271" s="846"/>
      <c r="T1271" s="846"/>
      <c r="U1271" s="846"/>
      <c r="V1271" s="846"/>
      <c r="W1271" s="846"/>
      <c r="X1271" s="846"/>
      <c r="Y1271" s="846"/>
      <c r="Z1271" s="846"/>
      <c r="AA1271" s="846"/>
      <c r="AB1271" s="846"/>
      <c r="AC1271" s="846"/>
      <c r="AD1271" s="854"/>
      <c r="AE1271" s="846"/>
      <c r="AF1271" s="846"/>
      <c r="AG1271" s="846"/>
      <c r="AH1271" s="846"/>
      <c r="AI1271" s="846"/>
      <c r="AJ1271" s="855"/>
      <c r="AK1271" s="846"/>
      <c r="AL1271" s="846"/>
      <c r="AM1271" s="846"/>
      <c r="AN1271" s="846"/>
      <c r="AO1271" s="846"/>
      <c r="AP1271" s="846"/>
      <c r="AQ1271" s="846"/>
      <c r="AR1271" s="846"/>
      <c r="AS1271" s="846"/>
      <c r="AT1271" s="846"/>
      <c r="AU1271" s="846"/>
      <c r="AV1271" s="846"/>
      <c r="AW1271" s="846"/>
      <c r="AX1271" s="846"/>
      <c r="AY1271" s="846"/>
      <c r="AZ1271" s="846"/>
      <c r="BA1271" s="846"/>
      <c r="BB1271" s="846"/>
      <c r="BC1271" s="846"/>
      <c r="BD1271" s="846"/>
      <c r="BE1271" s="846"/>
      <c r="BF1271" s="846"/>
      <c r="BG1271" s="846"/>
    </row>
    <row r="1272" ht="15.75" customHeight="1">
      <c r="A1272" s="846"/>
      <c r="B1272" s="847"/>
      <c r="C1272" s="847"/>
      <c r="D1272" s="846"/>
      <c r="E1272" s="848"/>
      <c r="F1272" s="849"/>
      <c r="G1272" s="850"/>
      <c r="H1272" s="851"/>
      <c r="I1272" s="849"/>
      <c r="J1272" s="852"/>
      <c r="K1272" s="848"/>
      <c r="L1272" s="848"/>
      <c r="M1272" s="848"/>
      <c r="N1272" s="853"/>
      <c r="O1272" s="846"/>
      <c r="P1272" s="846"/>
      <c r="Q1272" s="846"/>
      <c r="R1272" s="846"/>
      <c r="S1272" s="846"/>
      <c r="T1272" s="846"/>
      <c r="U1272" s="846"/>
      <c r="V1272" s="846"/>
      <c r="W1272" s="846"/>
      <c r="X1272" s="846"/>
      <c r="Y1272" s="846"/>
      <c r="Z1272" s="846"/>
      <c r="AA1272" s="846"/>
      <c r="AB1272" s="846"/>
      <c r="AC1272" s="846"/>
      <c r="AD1272" s="854"/>
      <c r="AE1272" s="846"/>
      <c r="AF1272" s="846"/>
      <c r="AG1272" s="846"/>
      <c r="AH1272" s="846"/>
      <c r="AI1272" s="846"/>
      <c r="AJ1272" s="855"/>
      <c r="AK1272" s="846"/>
      <c r="AL1272" s="846"/>
      <c r="AM1272" s="846"/>
      <c r="AN1272" s="846"/>
      <c r="AO1272" s="846"/>
      <c r="AP1272" s="846"/>
      <c r="AQ1272" s="846"/>
      <c r="AR1272" s="846"/>
      <c r="AS1272" s="846"/>
      <c r="AT1272" s="846"/>
      <c r="AU1272" s="846"/>
      <c r="AV1272" s="846"/>
      <c r="AW1272" s="846"/>
      <c r="AX1272" s="846"/>
      <c r="AY1272" s="846"/>
      <c r="AZ1272" s="846"/>
      <c r="BA1272" s="846"/>
      <c r="BB1272" s="846"/>
      <c r="BC1272" s="846"/>
      <c r="BD1272" s="846"/>
      <c r="BE1272" s="846"/>
      <c r="BF1272" s="846"/>
      <c r="BG1272" s="846"/>
    </row>
    <row r="1273" ht="15.75" customHeight="1">
      <c r="A1273" s="846"/>
      <c r="B1273" s="847"/>
      <c r="C1273" s="847"/>
      <c r="D1273" s="846"/>
      <c r="E1273" s="848"/>
      <c r="F1273" s="849"/>
      <c r="G1273" s="850"/>
      <c r="H1273" s="851"/>
      <c r="I1273" s="849"/>
      <c r="J1273" s="852"/>
      <c r="K1273" s="848"/>
      <c r="L1273" s="848"/>
      <c r="M1273" s="848"/>
      <c r="N1273" s="853"/>
      <c r="O1273" s="846"/>
      <c r="P1273" s="846"/>
      <c r="Q1273" s="846"/>
      <c r="R1273" s="846"/>
      <c r="S1273" s="846"/>
      <c r="T1273" s="846"/>
      <c r="U1273" s="846"/>
      <c r="V1273" s="846"/>
      <c r="W1273" s="846"/>
      <c r="X1273" s="846"/>
      <c r="Y1273" s="846"/>
      <c r="Z1273" s="846"/>
      <c r="AA1273" s="846"/>
      <c r="AB1273" s="846"/>
      <c r="AC1273" s="846"/>
      <c r="AD1273" s="854"/>
      <c r="AE1273" s="846"/>
      <c r="AF1273" s="846"/>
      <c r="AG1273" s="846"/>
      <c r="AH1273" s="846"/>
      <c r="AI1273" s="846"/>
      <c r="AJ1273" s="855"/>
      <c r="AK1273" s="846"/>
      <c r="AL1273" s="846"/>
      <c r="AM1273" s="846"/>
      <c r="AN1273" s="846"/>
      <c r="AO1273" s="846"/>
      <c r="AP1273" s="846"/>
      <c r="AQ1273" s="846"/>
      <c r="AR1273" s="846"/>
      <c r="AS1273" s="846"/>
      <c r="AT1273" s="846"/>
      <c r="AU1273" s="846"/>
      <c r="AV1273" s="846"/>
      <c r="AW1273" s="846"/>
      <c r="AX1273" s="846"/>
      <c r="AY1273" s="846"/>
      <c r="AZ1273" s="846"/>
      <c r="BA1273" s="846"/>
      <c r="BB1273" s="846"/>
      <c r="BC1273" s="846"/>
      <c r="BD1273" s="846"/>
      <c r="BE1273" s="846"/>
      <c r="BF1273" s="846"/>
      <c r="BG1273" s="846"/>
    </row>
    <row r="1274" ht="15.75" customHeight="1">
      <c r="A1274" s="846"/>
      <c r="B1274" s="847"/>
      <c r="C1274" s="847"/>
      <c r="D1274" s="846"/>
      <c r="E1274" s="848"/>
      <c r="F1274" s="849"/>
      <c r="G1274" s="850"/>
      <c r="H1274" s="851"/>
      <c r="I1274" s="849"/>
      <c r="J1274" s="852"/>
      <c r="K1274" s="848"/>
      <c r="L1274" s="848"/>
      <c r="M1274" s="848"/>
      <c r="N1274" s="853"/>
      <c r="O1274" s="846"/>
      <c r="P1274" s="846"/>
      <c r="Q1274" s="846"/>
      <c r="R1274" s="846"/>
      <c r="S1274" s="846"/>
      <c r="T1274" s="846"/>
      <c r="U1274" s="846"/>
      <c r="V1274" s="846"/>
      <c r="W1274" s="846"/>
      <c r="X1274" s="846"/>
      <c r="Y1274" s="846"/>
      <c r="Z1274" s="846"/>
      <c r="AA1274" s="846"/>
      <c r="AB1274" s="846"/>
      <c r="AC1274" s="846"/>
      <c r="AD1274" s="854"/>
      <c r="AE1274" s="846"/>
      <c r="AF1274" s="846"/>
      <c r="AG1274" s="846"/>
      <c r="AH1274" s="846"/>
      <c r="AI1274" s="846"/>
      <c r="AJ1274" s="855"/>
      <c r="AK1274" s="846"/>
      <c r="AL1274" s="846"/>
      <c r="AM1274" s="846"/>
      <c r="AN1274" s="846"/>
      <c r="AO1274" s="846"/>
      <c r="AP1274" s="846"/>
      <c r="AQ1274" s="846"/>
      <c r="AR1274" s="846"/>
      <c r="AS1274" s="846"/>
      <c r="AT1274" s="846"/>
      <c r="AU1274" s="846"/>
      <c r="AV1274" s="846"/>
      <c r="AW1274" s="846"/>
      <c r="AX1274" s="846"/>
      <c r="AY1274" s="846"/>
      <c r="AZ1274" s="846"/>
      <c r="BA1274" s="846"/>
      <c r="BB1274" s="846"/>
      <c r="BC1274" s="846"/>
      <c r="BD1274" s="846"/>
      <c r="BE1274" s="846"/>
      <c r="BF1274" s="846"/>
      <c r="BG1274" s="846"/>
    </row>
    <row r="1275" ht="15.75" customHeight="1">
      <c r="A1275" s="846"/>
      <c r="B1275" s="847"/>
      <c r="C1275" s="847"/>
      <c r="D1275" s="846"/>
      <c r="E1275" s="848"/>
      <c r="F1275" s="849"/>
      <c r="G1275" s="850"/>
      <c r="H1275" s="851"/>
      <c r="I1275" s="849"/>
      <c r="J1275" s="852"/>
      <c r="K1275" s="848"/>
      <c r="L1275" s="848"/>
      <c r="M1275" s="848"/>
      <c r="N1275" s="853"/>
      <c r="O1275" s="846"/>
      <c r="P1275" s="846"/>
      <c r="Q1275" s="846"/>
      <c r="R1275" s="846"/>
      <c r="S1275" s="846"/>
      <c r="T1275" s="846"/>
      <c r="U1275" s="846"/>
      <c r="V1275" s="846"/>
      <c r="W1275" s="846"/>
      <c r="X1275" s="846"/>
      <c r="Y1275" s="846"/>
      <c r="Z1275" s="846"/>
      <c r="AA1275" s="846"/>
      <c r="AB1275" s="846"/>
      <c r="AC1275" s="846"/>
      <c r="AD1275" s="854"/>
      <c r="AE1275" s="846"/>
      <c r="AF1275" s="846"/>
      <c r="AG1275" s="846"/>
      <c r="AH1275" s="846"/>
      <c r="AI1275" s="846"/>
      <c r="AJ1275" s="855"/>
      <c r="AK1275" s="846"/>
      <c r="AL1275" s="846"/>
      <c r="AM1275" s="846"/>
      <c r="AN1275" s="846"/>
      <c r="AO1275" s="846"/>
      <c r="AP1275" s="846"/>
      <c r="AQ1275" s="846"/>
      <c r="AR1275" s="846"/>
      <c r="AS1275" s="846"/>
      <c r="AT1275" s="846"/>
      <c r="AU1275" s="846"/>
      <c r="AV1275" s="846"/>
      <c r="AW1275" s="846"/>
      <c r="AX1275" s="846"/>
      <c r="AY1275" s="846"/>
      <c r="AZ1275" s="846"/>
      <c r="BA1275" s="846"/>
      <c r="BB1275" s="846"/>
      <c r="BC1275" s="846"/>
      <c r="BD1275" s="846"/>
      <c r="BE1275" s="846"/>
      <c r="BF1275" s="846"/>
      <c r="BG1275" s="846"/>
    </row>
    <row r="1276" ht="15.75" customHeight="1">
      <c r="A1276" s="846"/>
      <c r="B1276" s="847"/>
      <c r="C1276" s="847"/>
      <c r="D1276" s="846"/>
      <c r="E1276" s="848"/>
      <c r="F1276" s="849"/>
      <c r="G1276" s="850"/>
      <c r="H1276" s="851"/>
      <c r="I1276" s="849"/>
      <c r="J1276" s="852"/>
      <c r="K1276" s="848"/>
      <c r="L1276" s="848"/>
      <c r="M1276" s="848"/>
      <c r="N1276" s="853"/>
      <c r="O1276" s="846"/>
      <c r="P1276" s="846"/>
      <c r="Q1276" s="846"/>
      <c r="R1276" s="846"/>
      <c r="S1276" s="846"/>
      <c r="T1276" s="846"/>
      <c r="U1276" s="846"/>
      <c r="V1276" s="846"/>
      <c r="W1276" s="846"/>
      <c r="X1276" s="846"/>
      <c r="Y1276" s="846"/>
      <c r="Z1276" s="846"/>
      <c r="AA1276" s="846"/>
      <c r="AB1276" s="846"/>
      <c r="AC1276" s="846"/>
      <c r="AD1276" s="854"/>
      <c r="AE1276" s="846"/>
      <c r="AF1276" s="846"/>
      <c r="AG1276" s="846"/>
      <c r="AH1276" s="846"/>
      <c r="AI1276" s="846"/>
      <c r="AJ1276" s="855"/>
      <c r="AK1276" s="846"/>
      <c r="AL1276" s="846"/>
      <c r="AM1276" s="846"/>
      <c r="AN1276" s="846"/>
      <c r="AO1276" s="846"/>
      <c r="AP1276" s="846"/>
      <c r="AQ1276" s="846"/>
      <c r="AR1276" s="846"/>
      <c r="AS1276" s="846"/>
      <c r="AT1276" s="846"/>
      <c r="AU1276" s="846"/>
      <c r="AV1276" s="846"/>
      <c r="AW1276" s="846"/>
      <c r="AX1276" s="846"/>
      <c r="AY1276" s="846"/>
      <c r="AZ1276" s="846"/>
      <c r="BA1276" s="846"/>
      <c r="BB1276" s="846"/>
      <c r="BC1276" s="846"/>
      <c r="BD1276" s="846"/>
      <c r="BE1276" s="846"/>
      <c r="BF1276" s="846"/>
      <c r="BG1276" s="846"/>
    </row>
    <row r="1277" ht="15.75" customHeight="1">
      <c r="A1277" s="846"/>
      <c r="B1277" s="847"/>
      <c r="C1277" s="847"/>
      <c r="D1277" s="846"/>
      <c r="E1277" s="848"/>
      <c r="F1277" s="849"/>
      <c r="G1277" s="850"/>
      <c r="H1277" s="851"/>
      <c r="I1277" s="849"/>
      <c r="J1277" s="852"/>
      <c r="K1277" s="848"/>
      <c r="L1277" s="848"/>
      <c r="M1277" s="848"/>
      <c r="N1277" s="853"/>
      <c r="O1277" s="846"/>
      <c r="P1277" s="846"/>
      <c r="Q1277" s="846"/>
      <c r="R1277" s="846"/>
      <c r="S1277" s="846"/>
      <c r="T1277" s="846"/>
      <c r="U1277" s="846"/>
      <c r="V1277" s="846"/>
      <c r="W1277" s="846"/>
      <c r="X1277" s="846"/>
      <c r="Y1277" s="846"/>
      <c r="Z1277" s="846"/>
      <c r="AA1277" s="846"/>
      <c r="AB1277" s="846"/>
      <c r="AC1277" s="846"/>
      <c r="AD1277" s="854"/>
      <c r="AE1277" s="846"/>
      <c r="AF1277" s="846"/>
      <c r="AG1277" s="846"/>
      <c r="AH1277" s="846"/>
      <c r="AI1277" s="846"/>
      <c r="AJ1277" s="855"/>
      <c r="AK1277" s="846"/>
      <c r="AL1277" s="846"/>
      <c r="AM1277" s="846"/>
      <c r="AN1277" s="846"/>
      <c r="AO1277" s="846"/>
      <c r="AP1277" s="846"/>
      <c r="AQ1277" s="846"/>
      <c r="AR1277" s="846"/>
      <c r="AS1277" s="846"/>
      <c r="AT1277" s="846"/>
      <c r="AU1277" s="846"/>
      <c r="AV1277" s="846"/>
      <c r="AW1277" s="846"/>
      <c r="AX1277" s="846"/>
      <c r="AY1277" s="846"/>
      <c r="AZ1277" s="846"/>
      <c r="BA1277" s="846"/>
      <c r="BB1277" s="846"/>
      <c r="BC1277" s="846"/>
      <c r="BD1277" s="846"/>
      <c r="BE1277" s="846"/>
      <c r="BF1277" s="846"/>
      <c r="BG1277" s="846"/>
    </row>
    <row r="1278" ht="15.75" customHeight="1">
      <c r="A1278" s="846"/>
      <c r="B1278" s="847"/>
      <c r="C1278" s="847"/>
      <c r="D1278" s="846"/>
      <c r="E1278" s="848"/>
      <c r="F1278" s="849"/>
      <c r="G1278" s="850"/>
      <c r="H1278" s="851"/>
      <c r="I1278" s="849"/>
      <c r="J1278" s="852"/>
      <c r="K1278" s="848"/>
      <c r="L1278" s="848"/>
      <c r="M1278" s="848"/>
      <c r="N1278" s="853"/>
      <c r="O1278" s="846"/>
      <c r="P1278" s="846"/>
      <c r="Q1278" s="846"/>
      <c r="R1278" s="846"/>
      <c r="S1278" s="846"/>
      <c r="T1278" s="846"/>
      <c r="U1278" s="846"/>
      <c r="V1278" s="846"/>
      <c r="W1278" s="846"/>
      <c r="X1278" s="846"/>
      <c r="Y1278" s="846"/>
      <c r="Z1278" s="846"/>
      <c r="AA1278" s="846"/>
      <c r="AB1278" s="846"/>
      <c r="AC1278" s="846"/>
      <c r="AD1278" s="854"/>
      <c r="AE1278" s="846"/>
      <c r="AF1278" s="846"/>
      <c r="AG1278" s="846"/>
      <c r="AH1278" s="846"/>
      <c r="AI1278" s="846"/>
      <c r="AJ1278" s="855"/>
      <c r="AK1278" s="846"/>
      <c r="AL1278" s="846"/>
      <c r="AM1278" s="846"/>
      <c r="AN1278" s="846"/>
      <c r="AO1278" s="846"/>
      <c r="AP1278" s="846"/>
      <c r="AQ1278" s="846"/>
      <c r="AR1278" s="846"/>
      <c r="AS1278" s="846"/>
      <c r="AT1278" s="846"/>
      <c r="AU1278" s="846"/>
      <c r="AV1278" s="846"/>
      <c r="AW1278" s="846"/>
      <c r="AX1278" s="846"/>
      <c r="AY1278" s="846"/>
      <c r="AZ1278" s="846"/>
      <c r="BA1278" s="846"/>
      <c r="BB1278" s="846"/>
      <c r="BC1278" s="846"/>
      <c r="BD1278" s="846"/>
      <c r="BE1278" s="846"/>
      <c r="BF1278" s="846"/>
      <c r="BG1278" s="846"/>
    </row>
    <row r="1279" ht="15.75" customHeight="1">
      <c r="A1279" s="846"/>
      <c r="B1279" s="847"/>
      <c r="C1279" s="847"/>
      <c r="D1279" s="846"/>
      <c r="E1279" s="848"/>
      <c r="F1279" s="849"/>
      <c r="G1279" s="850"/>
      <c r="H1279" s="851"/>
      <c r="I1279" s="849"/>
      <c r="J1279" s="852"/>
      <c r="K1279" s="848"/>
      <c r="L1279" s="848"/>
      <c r="M1279" s="848"/>
      <c r="N1279" s="853"/>
      <c r="O1279" s="846"/>
      <c r="P1279" s="846"/>
      <c r="Q1279" s="846"/>
      <c r="R1279" s="846"/>
      <c r="S1279" s="846"/>
      <c r="T1279" s="846"/>
      <c r="U1279" s="846"/>
      <c r="V1279" s="846"/>
      <c r="W1279" s="846"/>
      <c r="X1279" s="846"/>
      <c r="Y1279" s="846"/>
      <c r="Z1279" s="846"/>
      <c r="AA1279" s="846"/>
      <c r="AB1279" s="846"/>
      <c r="AC1279" s="846"/>
      <c r="AD1279" s="854"/>
      <c r="AE1279" s="846"/>
      <c r="AF1279" s="846"/>
      <c r="AG1279" s="846"/>
      <c r="AH1279" s="846"/>
      <c r="AI1279" s="846"/>
      <c r="AJ1279" s="855"/>
      <c r="AK1279" s="846"/>
      <c r="AL1279" s="846"/>
      <c r="AM1279" s="846"/>
      <c r="AN1279" s="846"/>
      <c r="AO1279" s="846"/>
      <c r="AP1279" s="846"/>
      <c r="AQ1279" s="846"/>
      <c r="AR1279" s="846"/>
      <c r="AS1279" s="846"/>
      <c r="AT1279" s="846"/>
      <c r="AU1279" s="846"/>
      <c r="AV1279" s="846"/>
      <c r="AW1279" s="846"/>
      <c r="AX1279" s="846"/>
      <c r="AY1279" s="846"/>
      <c r="AZ1279" s="846"/>
      <c r="BA1279" s="846"/>
      <c r="BB1279" s="846"/>
      <c r="BC1279" s="846"/>
      <c r="BD1279" s="846"/>
      <c r="BE1279" s="846"/>
      <c r="BF1279" s="846"/>
      <c r="BG1279" s="846"/>
    </row>
    <row r="1280" ht="15.75" customHeight="1">
      <c r="A1280" s="846"/>
      <c r="B1280" s="847"/>
      <c r="C1280" s="847"/>
      <c r="D1280" s="846"/>
      <c r="E1280" s="848"/>
      <c r="F1280" s="849"/>
      <c r="G1280" s="850"/>
      <c r="H1280" s="851"/>
      <c r="I1280" s="849"/>
      <c r="J1280" s="852"/>
      <c r="K1280" s="848"/>
      <c r="L1280" s="848"/>
      <c r="M1280" s="848"/>
      <c r="N1280" s="853"/>
      <c r="O1280" s="846"/>
      <c r="P1280" s="846"/>
      <c r="Q1280" s="846"/>
      <c r="R1280" s="846"/>
      <c r="S1280" s="846"/>
      <c r="T1280" s="846"/>
      <c r="U1280" s="846"/>
      <c r="V1280" s="846"/>
      <c r="W1280" s="846"/>
      <c r="X1280" s="846"/>
      <c r="Y1280" s="846"/>
      <c r="Z1280" s="846"/>
      <c r="AA1280" s="846"/>
      <c r="AB1280" s="846"/>
      <c r="AC1280" s="846"/>
      <c r="AD1280" s="854"/>
      <c r="AE1280" s="846"/>
      <c r="AF1280" s="846"/>
      <c r="AG1280" s="846"/>
      <c r="AH1280" s="846"/>
      <c r="AI1280" s="846"/>
      <c r="AJ1280" s="855"/>
      <c r="AK1280" s="846"/>
      <c r="AL1280" s="846"/>
      <c r="AM1280" s="846"/>
      <c r="AN1280" s="846"/>
      <c r="AO1280" s="846"/>
      <c r="AP1280" s="846"/>
      <c r="AQ1280" s="846"/>
      <c r="AR1280" s="846"/>
      <c r="AS1280" s="846"/>
      <c r="AT1280" s="846"/>
      <c r="AU1280" s="846"/>
      <c r="AV1280" s="846"/>
      <c r="AW1280" s="846"/>
      <c r="AX1280" s="846"/>
      <c r="AY1280" s="846"/>
      <c r="AZ1280" s="846"/>
      <c r="BA1280" s="846"/>
      <c r="BB1280" s="846"/>
      <c r="BC1280" s="846"/>
      <c r="BD1280" s="846"/>
      <c r="BE1280" s="846"/>
      <c r="BF1280" s="846"/>
      <c r="BG1280" s="846"/>
    </row>
    <row r="1281" ht="15.75" customHeight="1">
      <c r="A1281" s="846"/>
      <c r="B1281" s="847"/>
      <c r="C1281" s="847"/>
      <c r="D1281" s="846"/>
      <c r="E1281" s="848"/>
      <c r="F1281" s="849"/>
      <c r="G1281" s="850"/>
      <c r="H1281" s="851"/>
      <c r="I1281" s="849"/>
      <c r="J1281" s="852"/>
      <c r="K1281" s="848"/>
      <c r="L1281" s="848"/>
      <c r="M1281" s="848"/>
      <c r="N1281" s="853"/>
      <c r="O1281" s="846"/>
      <c r="P1281" s="846"/>
      <c r="Q1281" s="846"/>
      <c r="R1281" s="846"/>
      <c r="S1281" s="846"/>
      <c r="T1281" s="846"/>
      <c r="U1281" s="846"/>
      <c r="V1281" s="846"/>
      <c r="W1281" s="846"/>
      <c r="X1281" s="846"/>
      <c r="Y1281" s="846"/>
      <c r="Z1281" s="846"/>
      <c r="AA1281" s="846"/>
      <c r="AB1281" s="846"/>
      <c r="AC1281" s="846"/>
      <c r="AD1281" s="854"/>
      <c r="AE1281" s="846"/>
      <c r="AF1281" s="846"/>
      <c r="AG1281" s="846"/>
      <c r="AH1281" s="846"/>
      <c r="AI1281" s="846"/>
      <c r="AJ1281" s="855"/>
      <c r="AK1281" s="846"/>
      <c r="AL1281" s="846"/>
      <c r="AM1281" s="846"/>
      <c r="AN1281" s="846"/>
      <c r="AO1281" s="846"/>
      <c r="AP1281" s="846"/>
      <c r="AQ1281" s="846"/>
      <c r="AR1281" s="846"/>
      <c r="AS1281" s="846"/>
      <c r="AT1281" s="846"/>
      <c r="AU1281" s="846"/>
      <c r="AV1281" s="846"/>
      <c r="AW1281" s="846"/>
      <c r="AX1281" s="846"/>
      <c r="AY1281" s="846"/>
      <c r="AZ1281" s="846"/>
      <c r="BA1281" s="846"/>
      <c r="BB1281" s="846"/>
      <c r="BC1281" s="846"/>
      <c r="BD1281" s="846"/>
      <c r="BE1281" s="846"/>
      <c r="BF1281" s="846"/>
      <c r="BG1281" s="846"/>
    </row>
    <row r="1282" ht="15.75" customHeight="1">
      <c r="A1282" s="846"/>
      <c r="B1282" s="847"/>
      <c r="C1282" s="847"/>
      <c r="D1282" s="846"/>
      <c r="E1282" s="848"/>
      <c r="F1282" s="849"/>
      <c r="G1282" s="850"/>
      <c r="H1282" s="851"/>
      <c r="I1282" s="849"/>
      <c r="J1282" s="852"/>
      <c r="K1282" s="848"/>
      <c r="L1282" s="848"/>
      <c r="M1282" s="848"/>
      <c r="N1282" s="853"/>
      <c r="O1282" s="846"/>
      <c r="P1282" s="846"/>
      <c r="Q1282" s="846"/>
      <c r="R1282" s="846"/>
      <c r="S1282" s="846"/>
      <c r="T1282" s="846"/>
      <c r="U1282" s="846"/>
      <c r="V1282" s="846"/>
      <c r="W1282" s="846"/>
      <c r="X1282" s="846"/>
      <c r="Y1282" s="846"/>
      <c r="Z1282" s="846"/>
      <c r="AA1282" s="846"/>
      <c r="AB1282" s="846"/>
      <c r="AC1282" s="846"/>
      <c r="AD1282" s="854"/>
      <c r="AE1282" s="846"/>
      <c r="AF1282" s="846"/>
      <c r="AG1282" s="846"/>
      <c r="AH1282" s="846"/>
      <c r="AI1282" s="846"/>
      <c r="AJ1282" s="855"/>
      <c r="AK1282" s="846"/>
      <c r="AL1282" s="846"/>
      <c r="AM1282" s="846"/>
      <c r="AN1282" s="846"/>
      <c r="AO1282" s="846"/>
      <c r="AP1282" s="846"/>
      <c r="AQ1282" s="846"/>
      <c r="AR1282" s="846"/>
      <c r="AS1282" s="846"/>
      <c r="AT1282" s="846"/>
      <c r="AU1282" s="846"/>
      <c r="AV1282" s="846"/>
      <c r="AW1282" s="846"/>
      <c r="AX1282" s="846"/>
      <c r="AY1282" s="846"/>
      <c r="AZ1282" s="846"/>
      <c r="BA1282" s="846"/>
      <c r="BB1282" s="846"/>
      <c r="BC1282" s="846"/>
      <c r="BD1282" s="846"/>
      <c r="BE1282" s="846"/>
      <c r="BF1282" s="846"/>
      <c r="BG1282" s="846"/>
    </row>
    <row r="1283" ht="15.75" customHeight="1">
      <c r="A1283" s="846"/>
      <c r="B1283" s="847"/>
      <c r="C1283" s="847"/>
      <c r="D1283" s="846"/>
      <c r="E1283" s="848"/>
      <c r="F1283" s="849"/>
      <c r="G1283" s="850"/>
      <c r="H1283" s="851"/>
      <c r="I1283" s="849"/>
      <c r="J1283" s="852"/>
      <c r="K1283" s="848"/>
      <c r="L1283" s="848"/>
      <c r="M1283" s="848"/>
      <c r="N1283" s="853"/>
      <c r="O1283" s="846"/>
      <c r="P1283" s="846"/>
      <c r="Q1283" s="846"/>
      <c r="R1283" s="846"/>
      <c r="S1283" s="846"/>
      <c r="T1283" s="846"/>
      <c r="U1283" s="846"/>
      <c r="V1283" s="846"/>
      <c r="W1283" s="846"/>
      <c r="X1283" s="846"/>
      <c r="Y1283" s="846"/>
      <c r="Z1283" s="846"/>
      <c r="AA1283" s="846"/>
      <c r="AB1283" s="846"/>
      <c r="AC1283" s="846"/>
      <c r="AD1283" s="854"/>
      <c r="AE1283" s="846"/>
      <c r="AF1283" s="846"/>
      <c r="AG1283" s="846"/>
      <c r="AH1283" s="846"/>
      <c r="AI1283" s="846"/>
      <c r="AJ1283" s="855"/>
      <c r="AK1283" s="846"/>
      <c r="AL1283" s="846"/>
      <c r="AM1283" s="846"/>
      <c r="AN1283" s="846"/>
      <c r="AO1283" s="846"/>
      <c r="AP1283" s="846"/>
      <c r="AQ1283" s="846"/>
      <c r="AR1283" s="846"/>
      <c r="AS1283" s="846"/>
      <c r="AT1283" s="846"/>
      <c r="AU1283" s="846"/>
      <c r="AV1283" s="846"/>
      <c r="AW1283" s="846"/>
      <c r="AX1283" s="846"/>
      <c r="AY1283" s="846"/>
      <c r="AZ1283" s="846"/>
      <c r="BA1283" s="846"/>
      <c r="BB1283" s="846"/>
      <c r="BC1283" s="846"/>
      <c r="BD1283" s="846"/>
      <c r="BE1283" s="846"/>
      <c r="BF1283" s="846"/>
      <c r="BG1283" s="846"/>
    </row>
    <row r="1284" ht="15.75" customHeight="1">
      <c r="A1284" s="846"/>
      <c r="B1284" s="847"/>
      <c r="C1284" s="847"/>
      <c r="D1284" s="846"/>
      <c r="E1284" s="848"/>
      <c r="F1284" s="849"/>
      <c r="G1284" s="850"/>
      <c r="H1284" s="851"/>
      <c r="I1284" s="849"/>
      <c r="J1284" s="852"/>
      <c r="K1284" s="848"/>
      <c r="L1284" s="848"/>
      <c r="M1284" s="848"/>
      <c r="N1284" s="853"/>
      <c r="O1284" s="846"/>
      <c r="P1284" s="846"/>
      <c r="Q1284" s="846"/>
      <c r="R1284" s="846"/>
      <c r="S1284" s="846"/>
      <c r="T1284" s="846"/>
      <c r="U1284" s="846"/>
      <c r="V1284" s="846"/>
      <c r="W1284" s="846"/>
      <c r="X1284" s="846"/>
      <c r="Y1284" s="846"/>
      <c r="Z1284" s="846"/>
      <c r="AA1284" s="846"/>
      <c r="AB1284" s="846"/>
      <c r="AC1284" s="846"/>
      <c r="AD1284" s="854"/>
      <c r="AE1284" s="846"/>
      <c r="AF1284" s="846"/>
      <c r="AG1284" s="846"/>
      <c r="AH1284" s="846"/>
      <c r="AI1284" s="846"/>
      <c r="AJ1284" s="855"/>
      <c r="AK1284" s="846"/>
      <c r="AL1284" s="846"/>
      <c r="AM1284" s="846"/>
      <c r="AN1284" s="846"/>
      <c r="AO1284" s="846"/>
      <c r="AP1284" s="846"/>
      <c r="AQ1284" s="846"/>
      <c r="AR1284" s="846"/>
      <c r="AS1284" s="846"/>
      <c r="AT1284" s="846"/>
      <c r="AU1284" s="846"/>
      <c r="AV1284" s="846"/>
      <c r="AW1284" s="846"/>
      <c r="AX1284" s="846"/>
      <c r="AY1284" s="846"/>
      <c r="AZ1284" s="846"/>
      <c r="BA1284" s="846"/>
      <c r="BB1284" s="846"/>
      <c r="BC1284" s="846"/>
      <c r="BD1284" s="846"/>
      <c r="BE1284" s="846"/>
      <c r="BF1284" s="846"/>
      <c r="BG1284" s="846"/>
    </row>
    <row r="1285" ht="15.75" customHeight="1">
      <c r="A1285" s="846"/>
      <c r="B1285" s="847"/>
      <c r="C1285" s="847"/>
      <c r="D1285" s="846"/>
      <c r="E1285" s="848"/>
      <c r="F1285" s="849"/>
      <c r="G1285" s="850"/>
      <c r="H1285" s="851"/>
      <c r="I1285" s="849"/>
      <c r="J1285" s="852"/>
      <c r="K1285" s="848"/>
      <c r="L1285" s="848"/>
      <c r="M1285" s="848"/>
      <c r="N1285" s="853"/>
      <c r="O1285" s="846"/>
      <c r="P1285" s="846"/>
      <c r="Q1285" s="846"/>
      <c r="R1285" s="846"/>
      <c r="S1285" s="846"/>
      <c r="T1285" s="846"/>
      <c r="U1285" s="846"/>
      <c r="V1285" s="846"/>
      <c r="W1285" s="846"/>
      <c r="X1285" s="846"/>
      <c r="Y1285" s="846"/>
      <c r="Z1285" s="846"/>
      <c r="AA1285" s="846"/>
      <c r="AB1285" s="846"/>
      <c r="AC1285" s="846"/>
      <c r="AD1285" s="854"/>
      <c r="AE1285" s="846"/>
      <c r="AF1285" s="846"/>
      <c r="AG1285" s="846"/>
      <c r="AH1285" s="846"/>
      <c r="AI1285" s="846"/>
      <c r="AJ1285" s="855"/>
      <c r="AK1285" s="846"/>
      <c r="AL1285" s="846"/>
      <c r="AM1285" s="846"/>
      <c r="AN1285" s="846"/>
      <c r="AO1285" s="846"/>
      <c r="AP1285" s="846"/>
      <c r="AQ1285" s="846"/>
      <c r="AR1285" s="846"/>
      <c r="AS1285" s="846"/>
      <c r="AT1285" s="846"/>
      <c r="AU1285" s="846"/>
      <c r="AV1285" s="846"/>
      <c r="AW1285" s="846"/>
      <c r="AX1285" s="846"/>
      <c r="AY1285" s="846"/>
      <c r="AZ1285" s="846"/>
      <c r="BA1285" s="846"/>
      <c r="BB1285" s="846"/>
      <c r="BC1285" s="846"/>
      <c r="BD1285" s="846"/>
      <c r="BE1285" s="846"/>
      <c r="BF1285" s="846"/>
      <c r="BG1285" s="846"/>
    </row>
    <row r="1286" ht="15.75" customHeight="1">
      <c r="A1286" s="846"/>
      <c r="B1286" s="847"/>
      <c r="C1286" s="847"/>
      <c r="D1286" s="846"/>
      <c r="E1286" s="848"/>
      <c r="F1286" s="849"/>
      <c r="G1286" s="850"/>
      <c r="H1286" s="851"/>
      <c r="I1286" s="849"/>
      <c r="J1286" s="852"/>
      <c r="K1286" s="848"/>
      <c r="L1286" s="848"/>
      <c r="M1286" s="848"/>
      <c r="N1286" s="853"/>
      <c r="O1286" s="846"/>
      <c r="P1286" s="846"/>
      <c r="Q1286" s="846"/>
      <c r="R1286" s="846"/>
      <c r="S1286" s="846"/>
      <c r="T1286" s="846"/>
      <c r="U1286" s="846"/>
      <c r="V1286" s="846"/>
      <c r="W1286" s="846"/>
      <c r="X1286" s="846"/>
      <c r="Y1286" s="846"/>
      <c r="Z1286" s="846"/>
      <c r="AA1286" s="846"/>
      <c r="AB1286" s="846"/>
      <c r="AC1286" s="846"/>
      <c r="AD1286" s="854"/>
      <c r="AE1286" s="846"/>
      <c r="AF1286" s="846"/>
      <c r="AG1286" s="846"/>
      <c r="AH1286" s="846"/>
      <c r="AI1286" s="846"/>
      <c r="AJ1286" s="855"/>
      <c r="AK1286" s="846"/>
      <c r="AL1286" s="846"/>
      <c r="AM1286" s="846"/>
      <c r="AN1286" s="846"/>
      <c r="AO1286" s="846"/>
      <c r="AP1286" s="846"/>
      <c r="AQ1286" s="846"/>
      <c r="AR1286" s="846"/>
      <c r="AS1286" s="846"/>
      <c r="AT1286" s="846"/>
      <c r="AU1286" s="846"/>
      <c r="AV1286" s="846"/>
      <c r="AW1286" s="846"/>
      <c r="AX1286" s="846"/>
      <c r="AY1286" s="846"/>
      <c r="AZ1286" s="846"/>
      <c r="BA1286" s="846"/>
      <c r="BB1286" s="846"/>
      <c r="BC1286" s="846"/>
      <c r="BD1286" s="846"/>
      <c r="BE1286" s="846"/>
      <c r="BF1286" s="846"/>
      <c r="BG1286" s="846"/>
    </row>
    <row r="1287" ht="15.75" customHeight="1">
      <c r="A1287" s="846"/>
      <c r="B1287" s="847"/>
      <c r="C1287" s="847"/>
      <c r="D1287" s="846"/>
      <c r="E1287" s="848"/>
      <c r="F1287" s="849"/>
      <c r="G1287" s="850"/>
      <c r="H1287" s="851"/>
      <c r="I1287" s="849"/>
      <c r="J1287" s="852"/>
      <c r="K1287" s="848"/>
      <c r="L1287" s="848"/>
      <c r="M1287" s="848"/>
      <c r="N1287" s="853"/>
      <c r="O1287" s="846"/>
      <c r="P1287" s="846"/>
      <c r="Q1287" s="846"/>
      <c r="R1287" s="846"/>
      <c r="S1287" s="846"/>
      <c r="T1287" s="846"/>
      <c r="U1287" s="846"/>
      <c r="V1287" s="846"/>
      <c r="W1287" s="846"/>
      <c r="X1287" s="846"/>
      <c r="Y1287" s="846"/>
      <c r="Z1287" s="846"/>
      <c r="AA1287" s="846"/>
      <c r="AB1287" s="846"/>
      <c r="AC1287" s="846"/>
      <c r="AD1287" s="854"/>
      <c r="AE1287" s="846"/>
      <c r="AF1287" s="846"/>
      <c r="AG1287" s="846"/>
      <c r="AH1287" s="846"/>
      <c r="AI1287" s="846"/>
      <c r="AJ1287" s="855"/>
      <c r="AK1287" s="846"/>
      <c r="AL1287" s="846"/>
      <c r="AM1287" s="846"/>
      <c r="AN1287" s="846"/>
      <c r="AO1287" s="846"/>
      <c r="AP1287" s="846"/>
      <c r="AQ1287" s="846"/>
      <c r="AR1287" s="846"/>
      <c r="AS1287" s="846"/>
      <c r="AT1287" s="846"/>
      <c r="AU1287" s="846"/>
      <c r="AV1287" s="846"/>
      <c r="AW1287" s="846"/>
      <c r="AX1287" s="846"/>
      <c r="AY1287" s="846"/>
      <c r="AZ1287" s="846"/>
      <c r="BA1287" s="846"/>
      <c r="BB1287" s="846"/>
      <c r="BC1287" s="846"/>
      <c r="BD1287" s="846"/>
      <c r="BE1287" s="846"/>
      <c r="BF1287" s="846"/>
      <c r="BG1287" s="846"/>
    </row>
    <row r="1288" ht="15.75" customHeight="1">
      <c r="A1288" s="846"/>
      <c r="B1288" s="847"/>
      <c r="C1288" s="847"/>
      <c r="D1288" s="846"/>
      <c r="E1288" s="848"/>
      <c r="F1288" s="849"/>
      <c r="G1288" s="850"/>
      <c r="H1288" s="851"/>
      <c r="I1288" s="849"/>
      <c r="J1288" s="852"/>
      <c r="K1288" s="848"/>
      <c r="L1288" s="848"/>
      <c r="M1288" s="848"/>
      <c r="N1288" s="853"/>
      <c r="O1288" s="846"/>
      <c r="P1288" s="846"/>
      <c r="Q1288" s="846"/>
      <c r="R1288" s="846"/>
      <c r="S1288" s="846"/>
      <c r="T1288" s="846"/>
      <c r="U1288" s="846"/>
      <c r="V1288" s="846"/>
      <c r="W1288" s="846"/>
      <c r="X1288" s="846"/>
      <c r="Y1288" s="846"/>
      <c r="Z1288" s="846"/>
      <c r="AA1288" s="846"/>
      <c r="AB1288" s="846"/>
      <c r="AC1288" s="846"/>
      <c r="AD1288" s="854"/>
      <c r="AE1288" s="846"/>
      <c r="AF1288" s="846"/>
      <c r="AG1288" s="846"/>
      <c r="AH1288" s="846"/>
      <c r="AI1288" s="846"/>
      <c r="AJ1288" s="855"/>
      <c r="AK1288" s="846"/>
      <c r="AL1288" s="846"/>
      <c r="AM1288" s="846"/>
      <c r="AN1288" s="846"/>
      <c r="AO1288" s="846"/>
      <c r="AP1288" s="846"/>
      <c r="AQ1288" s="846"/>
      <c r="AR1288" s="846"/>
      <c r="AS1288" s="846"/>
      <c r="AT1288" s="846"/>
      <c r="AU1288" s="846"/>
      <c r="AV1288" s="846"/>
      <c r="AW1288" s="846"/>
      <c r="AX1288" s="846"/>
      <c r="AY1288" s="846"/>
      <c r="AZ1288" s="846"/>
      <c r="BA1288" s="846"/>
      <c r="BB1288" s="846"/>
      <c r="BC1288" s="846"/>
      <c r="BD1288" s="846"/>
      <c r="BE1288" s="846"/>
      <c r="BF1288" s="846"/>
      <c r="BG1288" s="846"/>
    </row>
    <row r="1289" ht="15.75" customHeight="1">
      <c r="A1289" s="846"/>
      <c r="B1289" s="847"/>
      <c r="C1289" s="847"/>
      <c r="D1289" s="846"/>
      <c r="E1289" s="848"/>
      <c r="F1289" s="849"/>
      <c r="G1289" s="850"/>
      <c r="H1289" s="851"/>
      <c r="I1289" s="849"/>
      <c r="J1289" s="852"/>
      <c r="K1289" s="848"/>
      <c r="L1289" s="848"/>
      <c r="M1289" s="848"/>
      <c r="N1289" s="853"/>
      <c r="O1289" s="846"/>
      <c r="P1289" s="846"/>
      <c r="Q1289" s="846"/>
      <c r="R1289" s="846"/>
      <c r="S1289" s="846"/>
      <c r="T1289" s="846"/>
      <c r="U1289" s="846"/>
      <c r="V1289" s="846"/>
      <c r="W1289" s="846"/>
      <c r="X1289" s="846"/>
      <c r="Y1289" s="846"/>
      <c r="Z1289" s="846"/>
      <c r="AA1289" s="846"/>
      <c r="AB1289" s="846"/>
      <c r="AC1289" s="846"/>
      <c r="AD1289" s="854"/>
      <c r="AE1289" s="846"/>
      <c r="AF1289" s="846"/>
      <c r="AG1289" s="846"/>
      <c r="AH1289" s="846"/>
      <c r="AI1289" s="846"/>
      <c r="AJ1289" s="855"/>
      <c r="AK1289" s="846"/>
      <c r="AL1289" s="846"/>
      <c r="AM1289" s="846"/>
      <c r="AN1289" s="846"/>
      <c r="AO1289" s="846"/>
      <c r="AP1289" s="846"/>
      <c r="AQ1289" s="846"/>
      <c r="AR1289" s="846"/>
      <c r="AS1289" s="846"/>
      <c r="AT1289" s="846"/>
      <c r="AU1289" s="846"/>
      <c r="AV1289" s="846"/>
      <c r="AW1289" s="846"/>
      <c r="AX1289" s="846"/>
      <c r="AY1289" s="846"/>
      <c r="AZ1289" s="846"/>
      <c r="BA1289" s="846"/>
      <c r="BB1289" s="846"/>
      <c r="BC1289" s="846"/>
      <c r="BD1289" s="846"/>
      <c r="BE1289" s="846"/>
      <c r="BF1289" s="846"/>
      <c r="BG1289" s="846"/>
    </row>
    <row r="1290" ht="15.75" customHeight="1">
      <c r="A1290" s="846"/>
      <c r="B1290" s="847"/>
      <c r="C1290" s="847"/>
      <c r="D1290" s="846"/>
      <c r="E1290" s="848"/>
      <c r="F1290" s="849"/>
      <c r="G1290" s="850"/>
      <c r="H1290" s="851"/>
      <c r="I1290" s="849"/>
      <c r="J1290" s="852"/>
      <c r="K1290" s="848"/>
      <c r="L1290" s="848"/>
      <c r="M1290" s="848"/>
      <c r="N1290" s="853"/>
      <c r="O1290" s="846"/>
      <c r="P1290" s="846"/>
      <c r="Q1290" s="846"/>
      <c r="R1290" s="846"/>
      <c r="S1290" s="846"/>
      <c r="T1290" s="846"/>
      <c r="U1290" s="846"/>
      <c r="V1290" s="846"/>
      <c r="W1290" s="846"/>
      <c r="X1290" s="846"/>
      <c r="Y1290" s="846"/>
      <c r="Z1290" s="846"/>
      <c r="AA1290" s="846"/>
      <c r="AB1290" s="846"/>
      <c r="AC1290" s="846"/>
      <c r="AD1290" s="854"/>
      <c r="AE1290" s="846"/>
      <c r="AF1290" s="846"/>
      <c r="AG1290" s="846"/>
      <c r="AH1290" s="846"/>
      <c r="AI1290" s="846"/>
      <c r="AJ1290" s="855"/>
      <c r="AK1290" s="846"/>
      <c r="AL1290" s="846"/>
      <c r="AM1290" s="846"/>
      <c r="AN1290" s="846"/>
      <c r="AO1290" s="846"/>
      <c r="AP1290" s="846"/>
      <c r="AQ1290" s="846"/>
      <c r="AR1290" s="846"/>
      <c r="AS1290" s="846"/>
      <c r="AT1290" s="846"/>
      <c r="AU1290" s="846"/>
      <c r="AV1290" s="846"/>
      <c r="AW1290" s="846"/>
      <c r="AX1290" s="846"/>
      <c r="AY1290" s="846"/>
      <c r="AZ1290" s="846"/>
      <c r="BA1290" s="846"/>
      <c r="BB1290" s="846"/>
      <c r="BC1290" s="846"/>
      <c r="BD1290" s="846"/>
      <c r="BE1290" s="846"/>
      <c r="BF1290" s="846"/>
      <c r="BG1290" s="846"/>
    </row>
    <row r="1291" ht="15.75" customHeight="1">
      <c r="A1291" s="846"/>
      <c r="B1291" s="847"/>
      <c r="C1291" s="847"/>
      <c r="D1291" s="846"/>
      <c r="E1291" s="848"/>
      <c r="F1291" s="849"/>
      <c r="G1291" s="850"/>
      <c r="H1291" s="851"/>
      <c r="I1291" s="849"/>
      <c r="J1291" s="852"/>
      <c r="K1291" s="848"/>
      <c r="L1291" s="848"/>
      <c r="M1291" s="848"/>
      <c r="N1291" s="853"/>
      <c r="O1291" s="846"/>
      <c r="P1291" s="846"/>
      <c r="Q1291" s="846"/>
      <c r="R1291" s="846"/>
      <c r="S1291" s="846"/>
      <c r="T1291" s="846"/>
      <c r="U1291" s="846"/>
      <c r="V1291" s="846"/>
      <c r="W1291" s="846"/>
      <c r="X1291" s="846"/>
      <c r="Y1291" s="846"/>
      <c r="Z1291" s="846"/>
      <c r="AA1291" s="846"/>
      <c r="AB1291" s="846"/>
      <c r="AC1291" s="846"/>
      <c r="AD1291" s="854"/>
      <c r="AE1291" s="846"/>
      <c r="AF1291" s="846"/>
      <c r="AG1291" s="846"/>
      <c r="AH1291" s="846"/>
      <c r="AI1291" s="846"/>
      <c r="AJ1291" s="855"/>
      <c r="AK1291" s="846"/>
      <c r="AL1291" s="846"/>
      <c r="AM1291" s="846"/>
      <c r="AN1291" s="846"/>
      <c r="AO1291" s="846"/>
      <c r="AP1291" s="846"/>
      <c r="AQ1291" s="846"/>
      <c r="AR1291" s="846"/>
      <c r="AS1291" s="846"/>
      <c r="AT1291" s="846"/>
      <c r="AU1291" s="846"/>
      <c r="AV1291" s="846"/>
      <c r="AW1291" s="846"/>
      <c r="AX1291" s="846"/>
      <c r="AY1291" s="846"/>
      <c r="AZ1291" s="846"/>
      <c r="BA1291" s="846"/>
      <c r="BB1291" s="846"/>
      <c r="BC1291" s="846"/>
      <c r="BD1291" s="846"/>
      <c r="BE1291" s="846"/>
      <c r="BF1291" s="846"/>
      <c r="BG1291" s="846"/>
    </row>
    <row r="1292" ht="15.75" customHeight="1">
      <c r="A1292" s="846"/>
      <c r="B1292" s="847"/>
      <c r="C1292" s="847"/>
      <c r="D1292" s="846"/>
      <c r="E1292" s="848"/>
      <c r="F1292" s="849"/>
      <c r="G1292" s="850"/>
      <c r="H1292" s="851"/>
      <c r="I1292" s="849"/>
      <c r="J1292" s="852"/>
      <c r="K1292" s="848"/>
      <c r="L1292" s="848"/>
      <c r="M1292" s="848"/>
      <c r="N1292" s="853"/>
      <c r="O1292" s="846"/>
      <c r="P1292" s="846"/>
      <c r="Q1292" s="846"/>
      <c r="R1292" s="846"/>
      <c r="S1292" s="846"/>
      <c r="T1292" s="846"/>
      <c r="U1292" s="846"/>
      <c r="V1292" s="846"/>
      <c r="W1292" s="846"/>
      <c r="X1292" s="846"/>
      <c r="Y1292" s="846"/>
      <c r="Z1292" s="846"/>
      <c r="AA1292" s="846"/>
      <c r="AB1292" s="846"/>
      <c r="AC1292" s="846"/>
      <c r="AD1292" s="854"/>
      <c r="AE1292" s="846"/>
      <c r="AF1292" s="846"/>
      <c r="AG1292" s="846"/>
      <c r="AH1292" s="846"/>
      <c r="AI1292" s="846"/>
      <c r="AJ1292" s="855"/>
      <c r="AK1292" s="846"/>
      <c r="AL1292" s="846"/>
      <c r="AM1292" s="846"/>
      <c r="AN1292" s="846"/>
      <c r="AO1292" s="846"/>
      <c r="AP1292" s="846"/>
      <c r="AQ1292" s="846"/>
      <c r="AR1292" s="846"/>
      <c r="AS1292" s="846"/>
      <c r="AT1292" s="846"/>
      <c r="AU1292" s="846"/>
      <c r="AV1292" s="846"/>
      <c r="AW1292" s="846"/>
      <c r="AX1292" s="846"/>
      <c r="AY1292" s="846"/>
      <c r="AZ1292" s="846"/>
      <c r="BA1292" s="846"/>
      <c r="BB1292" s="846"/>
      <c r="BC1292" s="846"/>
      <c r="BD1292" s="846"/>
      <c r="BE1292" s="846"/>
      <c r="BF1292" s="846"/>
      <c r="BG1292" s="846"/>
    </row>
    <row r="1293" ht="15.75" customHeight="1">
      <c r="A1293" s="846"/>
      <c r="B1293" s="847"/>
      <c r="C1293" s="847"/>
      <c r="D1293" s="846"/>
      <c r="E1293" s="848"/>
      <c r="F1293" s="849"/>
      <c r="G1293" s="850"/>
      <c r="H1293" s="851"/>
      <c r="I1293" s="849"/>
      <c r="J1293" s="852"/>
      <c r="K1293" s="848"/>
      <c r="L1293" s="848"/>
      <c r="M1293" s="848"/>
      <c r="N1293" s="853"/>
      <c r="O1293" s="846"/>
      <c r="P1293" s="846"/>
      <c r="Q1293" s="846"/>
      <c r="R1293" s="846"/>
      <c r="S1293" s="846"/>
      <c r="T1293" s="846"/>
      <c r="U1293" s="846"/>
      <c r="V1293" s="846"/>
      <c r="W1293" s="846"/>
      <c r="X1293" s="846"/>
      <c r="Y1293" s="846"/>
      <c r="Z1293" s="846"/>
      <c r="AA1293" s="846"/>
      <c r="AB1293" s="846"/>
      <c r="AC1293" s="846"/>
      <c r="AD1293" s="854"/>
      <c r="AE1293" s="846"/>
      <c r="AF1293" s="846"/>
      <c r="AG1293" s="846"/>
      <c r="AH1293" s="846"/>
      <c r="AI1293" s="846"/>
      <c r="AJ1293" s="855"/>
      <c r="AK1293" s="846"/>
      <c r="AL1293" s="846"/>
      <c r="AM1293" s="846"/>
      <c r="AN1293" s="846"/>
      <c r="AO1293" s="846"/>
      <c r="AP1293" s="846"/>
      <c r="AQ1293" s="846"/>
      <c r="AR1293" s="846"/>
      <c r="AS1293" s="846"/>
      <c r="AT1293" s="846"/>
      <c r="AU1293" s="846"/>
      <c r="AV1293" s="846"/>
      <c r="AW1293" s="846"/>
      <c r="AX1293" s="846"/>
      <c r="AY1293" s="846"/>
      <c r="AZ1293" s="846"/>
      <c r="BA1293" s="846"/>
      <c r="BB1293" s="846"/>
      <c r="BC1293" s="846"/>
      <c r="BD1293" s="846"/>
      <c r="BE1293" s="846"/>
      <c r="BF1293" s="846"/>
      <c r="BG1293" s="846"/>
    </row>
    <row r="1294" ht="15.75" customHeight="1">
      <c r="A1294" s="846"/>
      <c r="B1294" s="847"/>
      <c r="C1294" s="847"/>
      <c r="D1294" s="846"/>
      <c r="E1294" s="848"/>
      <c r="F1294" s="849"/>
      <c r="G1294" s="850"/>
      <c r="H1294" s="851"/>
      <c r="I1294" s="849"/>
      <c r="J1294" s="852"/>
      <c r="K1294" s="848"/>
      <c r="L1294" s="848"/>
      <c r="M1294" s="848"/>
      <c r="N1294" s="853"/>
      <c r="O1294" s="846"/>
      <c r="P1294" s="846"/>
      <c r="Q1294" s="846"/>
      <c r="R1294" s="846"/>
      <c r="S1294" s="846"/>
      <c r="T1294" s="846"/>
      <c r="U1294" s="846"/>
      <c r="V1294" s="846"/>
      <c r="W1294" s="846"/>
      <c r="X1294" s="846"/>
      <c r="Y1294" s="846"/>
      <c r="Z1294" s="846"/>
      <c r="AA1294" s="846"/>
      <c r="AB1294" s="846"/>
      <c r="AC1294" s="846"/>
      <c r="AD1294" s="854"/>
      <c r="AE1294" s="846"/>
      <c r="AF1294" s="846"/>
      <c r="AG1294" s="846"/>
      <c r="AH1294" s="846"/>
      <c r="AI1294" s="846"/>
      <c r="AJ1294" s="855"/>
      <c r="AK1294" s="846"/>
      <c r="AL1294" s="846"/>
      <c r="AM1294" s="846"/>
      <c r="AN1294" s="846"/>
      <c r="AO1294" s="846"/>
      <c r="AP1294" s="846"/>
      <c r="AQ1294" s="846"/>
      <c r="AR1294" s="846"/>
      <c r="AS1294" s="846"/>
      <c r="AT1294" s="846"/>
      <c r="AU1294" s="846"/>
      <c r="AV1294" s="846"/>
      <c r="AW1294" s="846"/>
      <c r="AX1294" s="846"/>
      <c r="AY1294" s="846"/>
      <c r="AZ1294" s="846"/>
      <c r="BA1294" s="846"/>
      <c r="BB1294" s="846"/>
      <c r="BC1294" s="846"/>
      <c r="BD1294" s="846"/>
      <c r="BE1294" s="846"/>
      <c r="BF1294" s="846"/>
      <c r="BG1294" s="846"/>
    </row>
    <row r="1295" ht="15.75" customHeight="1">
      <c r="A1295" s="846"/>
      <c r="B1295" s="847"/>
      <c r="C1295" s="847"/>
      <c r="D1295" s="846"/>
      <c r="E1295" s="848"/>
      <c r="F1295" s="849"/>
      <c r="G1295" s="850"/>
      <c r="H1295" s="851"/>
      <c r="I1295" s="849"/>
      <c r="J1295" s="852"/>
      <c r="K1295" s="848"/>
      <c r="L1295" s="848"/>
      <c r="M1295" s="848"/>
      <c r="N1295" s="853"/>
      <c r="O1295" s="846"/>
      <c r="P1295" s="846"/>
      <c r="Q1295" s="846"/>
      <c r="R1295" s="846"/>
      <c r="S1295" s="846"/>
      <c r="T1295" s="846"/>
      <c r="U1295" s="846"/>
      <c r="V1295" s="846"/>
      <c r="W1295" s="846"/>
      <c r="X1295" s="846"/>
      <c r="Y1295" s="846"/>
      <c r="Z1295" s="846"/>
      <c r="AA1295" s="846"/>
      <c r="AB1295" s="846"/>
      <c r="AC1295" s="846"/>
      <c r="AD1295" s="854"/>
      <c r="AE1295" s="846"/>
      <c r="AF1295" s="846"/>
      <c r="AG1295" s="846"/>
      <c r="AH1295" s="846"/>
      <c r="AI1295" s="846"/>
      <c r="AJ1295" s="855"/>
      <c r="AK1295" s="846"/>
      <c r="AL1295" s="846"/>
      <c r="AM1295" s="846"/>
      <c r="AN1295" s="846"/>
      <c r="AO1295" s="846"/>
      <c r="AP1295" s="846"/>
      <c r="AQ1295" s="846"/>
      <c r="AR1295" s="846"/>
      <c r="AS1295" s="846"/>
      <c r="AT1295" s="846"/>
      <c r="AU1295" s="846"/>
      <c r="AV1295" s="846"/>
      <c r="AW1295" s="846"/>
      <c r="AX1295" s="846"/>
      <c r="AY1295" s="846"/>
      <c r="AZ1295" s="846"/>
      <c r="BA1295" s="846"/>
      <c r="BB1295" s="846"/>
      <c r="BC1295" s="846"/>
      <c r="BD1295" s="846"/>
      <c r="BE1295" s="846"/>
      <c r="BF1295" s="846"/>
      <c r="BG1295" s="846"/>
    </row>
    <row r="1296" ht="15.75" customHeight="1">
      <c r="A1296" s="846"/>
      <c r="B1296" s="847"/>
      <c r="C1296" s="847"/>
      <c r="D1296" s="846"/>
      <c r="E1296" s="848"/>
      <c r="F1296" s="849"/>
      <c r="G1296" s="850"/>
      <c r="H1296" s="851"/>
      <c r="I1296" s="849"/>
      <c r="J1296" s="852"/>
      <c r="K1296" s="848"/>
      <c r="L1296" s="848"/>
      <c r="M1296" s="848"/>
      <c r="N1296" s="853"/>
      <c r="O1296" s="846"/>
      <c r="P1296" s="846"/>
      <c r="Q1296" s="846"/>
      <c r="R1296" s="846"/>
      <c r="S1296" s="846"/>
      <c r="T1296" s="846"/>
      <c r="U1296" s="846"/>
      <c r="V1296" s="846"/>
      <c r="W1296" s="846"/>
      <c r="X1296" s="846"/>
      <c r="Y1296" s="846"/>
      <c r="Z1296" s="846"/>
      <c r="AA1296" s="846"/>
      <c r="AB1296" s="846"/>
      <c r="AC1296" s="846"/>
      <c r="AD1296" s="854"/>
      <c r="AE1296" s="846"/>
      <c r="AF1296" s="846"/>
      <c r="AG1296" s="846"/>
      <c r="AH1296" s="846"/>
      <c r="AI1296" s="846"/>
      <c r="AJ1296" s="855"/>
      <c r="AK1296" s="846"/>
      <c r="AL1296" s="846"/>
      <c r="AM1296" s="846"/>
      <c r="AN1296" s="846"/>
      <c r="AO1296" s="846"/>
      <c r="AP1296" s="846"/>
      <c r="AQ1296" s="846"/>
      <c r="AR1296" s="846"/>
      <c r="AS1296" s="846"/>
      <c r="AT1296" s="846"/>
      <c r="AU1296" s="846"/>
      <c r="AV1296" s="846"/>
      <c r="AW1296" s="846"/>
      <c r="AX1296" s="846"/>
      <c r="AY1296" s="846"/>
      <c r="AZ1296" s="846"/>
      <c r="BA1296" s="846"/>
      <c r="BB1296" s="846"/>
      <c r="BC1296" s="846"/>
      <c r="BD1296" s="846"/>
      <c r="BE1296" s="846"/>
      <c r="BF1296" s="846"/>
      <c r="BG1296" s="846"/>
    </row>
    <row r="1297" ht="15.75" customHeight="1">
      <c r="A1297" s="846"/>
      <c r="B1297" s="847"/>
      <c r="C1297" s="847"/>
      <c r="D1297" s="846"/>
      <c r="E1297" s="848"/>
      <c r="F1297" s="849"/>
      <c r="G1297" s="850"/>
      <c r="H1297" s="851"/>
      <c r="I1297" s="849"/>
      <c r="J1297" s="852"/>
      <c r="K1297" s="848"/>
      <c r="L1297" s="848"/>
      <c r="M1297" s="848"/>
      <c r="N1297" s="853"/>
      <c r="O1297" s="846"/>
      <c r="P1297" s="846"/>
      <c r="Q1297" s="846"/>
      <c r="R1297" s="846"/>
      <c r="S1297" s="846"/>
      <c r="T1297" s="846"/>
      <c r="U1297" s="846"/>
      <c r="V1297" s="846"/>
      <c r="W1297" s="846"/>
      <c r="X1297" s="846"/>
      <c r="Y1297" s="846"/>
      <c r="Z1297" s="846"/>
      <c r="AA1297" s="846"/>
      <c r="AB1297" s="846"/>
      <c r="AC1297" s="846"/>
      <c r="AD1297" s="854"/>
      <c r="AE1297" s="846"/>
      <c r="AF1297" s="846"/>
      <c r="AG1297" s="846"/>
      <c r="AH1297" s="846"/>
      <c r="AI1297" s="846"/>
      <c r="AJ1297" s="855"/>
      <c r="AK1297" s="846"/>
      <c r="AL1297" s="846"/>
      <c r="AM1297" s="846"/>
      <c r="AN1297" s="846"/>
      <c r="AO1297" s="846"/>
      <c r="AP1297" s="846"/>
      <c r="AQ1297" s="846"/>
      <c r="AR1297" s="846"/>
      <c r="AS1297" s="846"/>
      <c r="AT1297" s="846"/>
      <c r="AU1297" s="846"/>
      <c r="AV1297" s="846"/>
      <c r="AW1297" s="846"/>
      <c r="AX1297" s="846"/>
      <c r="AY1297" s="846"/>
      <c r="AZ1297" s="846"/>
      <c r="BA1297" s="846"/>
      <c r="BB1297" s="846"/>
      <c r="BC1297" s="846"/>
      <c r="BD1297" s="846"/>
      <c r="BE1297" s="846"/>
      <c r="BF1297" s="846"/>
      <c r="BG1297" s="846"/>
    </row>
    <row r="1298" ht="15.75" customHeight="1">
      <c r="A1298" s="846"/>
      <c r="B1298" s="847"/>
      <c r="C1298" s="847"/>
      <c r="D1298" s="846"/>
      <c r="E1298" s="848"/>
      <c r="F1298" s="849"/>
      <c r="G1298" s="850"/>
      <c r="H1298" s="851"/>
      <c r="I1298" s="849"/>
      <c r="J1298" s="852"/>
      <c r="K1298" s="848"/>
      <c r="L1298" s="848"/>
      <c r="M1298" s="848"/>
      <c r="N1298" s="853"/>
      <c r="O1298" s="846"/>
      <c r="P1298" s="846"/>
      <c r="Q1298" s="846"/>
      <c r="R1298" s="846"/>
      <c r="S1298" s="846"/>
      <c r="T1298" s="846"/>
      <c r="U1298" s="846"/>
      <c r="V1298" s="846"/>
      <c r="W1298" s="846"/>
      <c r="X1298" s="846"/>
      <c r="Y1298" s="846"/>
      <c r="Z1298" s="846"/>
      <c r="AA1298" s="846"/>
      <c r="AB1298" s="846"/>
      <c r="AC1298" s="846"/>
      <c r="AD1298" s="854"/>
      <c r="AE1298" s="846"/>
      <c r="AF1298" s="846"/>
      <c r="AG1298" s="846"/>
      <c r="AH1298" s="846"/>
      <c r="AI1298" s="846"/>
      <c r="AJ1298" s="855"/>
      <c r="AK1298" s="846"/>
      <c r="AL1298" s="846"/>
      <c r="AM1298" s="846"/>
      <c r="AN1298" s="846"/>
      <c r="AO1298" s="846"/>
      <c r="AP1298" s="846"/>
      <c r="AQ1298" s="846"/>
      <c r="AR1298" s="846"/>
      <c r="AS1298" s="846"/>
      <c r="AT1298" s="846"/>
      <c r="AU1298" s="846"/>
      <c r="AV1298" s="846"/>
      <c r="AW1298" s="846"/>
      <c r="AX1298" s="846"/>
      <c r="AY1298" s="846"/>
      <c r="AZ1298" s="846"/>
      <c r="BA1298" s="846"/>
      <c r="BB1298" s="846"/>
      <c r="BC1298" s="846"/>
      <c r="BD1298" s="846"/>
      <c r="BE1298" s="846"/>
      <c r="BF1298" s="846"/>
      <c r="BG1298" s="846"/>
    </row>
    <row r="1299" ht="15.75" customHeight="1">
      <c r="A1299" s="846"/>
      <c r="B1299" s="847"/>
      <c r="C1299" s="847"/>
      <c r="D1299" s="846"/>
      <c r="E1299" s="848"/>
      <c r="F1299" s="849"/>
      <c r="G1299" s="850"/>
      <c r="H1299" s="851"/>
      <c r="I1299" s="849"/>
      <c r="J1299" s="852"/>
      <c r="K1299" s="848"/>
      <c r="L1299" s="848"/>
      <c r="M1299" s="848"/>
      <c r="N1299" s="853"/>
      <c r="O1299" s="846"/>
      <c r="P1299" s="846"/>
      <c r="Q1299" s="846"/>
      <c r="R1299" s="846"/>
      <c r="S1299" s="846"/>
      <c r="T1299" s="846"/>
      <c r="U1299" s="846"/>
      <c r="V1299" s="846"/>
      <c r="W1299" s="846"/>
      <c r="X1299" s="846"/>
      <c r="Y1299" s="846"/>
      <c r="Z1299" s="846"/>
      <c r="AA1299" s="846"/>
      <c r="AB1299" s="846"/>
      <c r="AC1299" s="846"/>
      <c r="AD1299" s="854"/>
      <c r="AE1299" s="846"/>
      <c r="AF1299" s="846"/>
      <c r="AG1299" s="846"/>
      <c r="AH1299" s="846"/>
      <c r="AI1299" s="846"/>
      <c r="AJ1299" s="855"/>
      <c r="AK1299" s="846"/>
      <c r="AL1299" s="846"/>
      <c r="AM1299" s="846"/>
      <c r="AN1299" s="846"/>
      <c r="AO1299" s="846"/>
      <c r="AP1299" s="846"/>
      <c r="AQ1299" s="846"/>
      <c r="AR1299" s="846"/>
      <c r="AS1299" s="846"/>
      <c r="AT1299" s="846"/>
      <c r="AU1299" s="846"/>
      <c r="AV1299" s="846"/>
      <c r="AW1299" s="846"/>
      <c r="AX1299" s="846"/>
      <c r="AY1299" s="846"/>
      <c r="AZ1299" s="846"/>
      <c r="BA1299" s="846"/>
      <c r="BB1299" s="846"/>
      <c r="BC1299" s="846"/>
      <c r="BD1299" s="846"/>
      <c r="BE1299" s="846"/>
      <c r="BF1299" s="846"/>
      <c r="BG1299" s="846"/>
    </row>
    <row r="1300" ht="15.75" customHeight="1">
      <c r="A1300" s="846"/>
      <c r="B1300" s="847"/>
      <c r="C1300" s="847"/>
      <c r="D1300" s="846"/>
      <c r="E1300" s="848"/>
      <c r="F1300" s="849"/>
      <c r="G1300" s="850"/>
      <c r="H1300" s="851"/>
      <c r="I1300" s="849"/>
      <c r="J1300" s="852"/>
      <c r="K1300" s="848"/>
      <c r="L1300" s="848"/>
      <c r="M1300" s="848"/>
      <c r="N1300" s="853"/>
      <c r="O1300" s="846"/>
      <c r="P1300" s="846"/>
      <c r="Q1300" s="846"/>
      <c r="R1300" s="846"/>
      <c r="S1300" s="846"/>
      <c r="T1300" s="846"/>
      <c r="U1300" s="846"/>
      <c r="V1300" s="846"/>
      <c r="W1300" s="846"/>
      <c r="X1300" s="846"/>
      <c r="Y1300" s="846"/>
      <c r="Z1300" s="846"/>
      <c r="AA1300" s="846"/>
      <c r="AB1300" s="846"/>
      <c r="AC1300" s="846"/>
      <c r="AD1300" s="854"/>
      <c r="AE1300" s="846"/>
      <c r="AF1300" s="846"/>
      <c r="AG1300" s="846"/>
      <c r="AH1300" s="846"/>
      <c r="AI1300" s="846"/>
      <c r="AJ1300" s="855"/>
      <c r="AK1300" s="846"/>
      <c r="AL1300" s="846"/>
      <c r="AM1300" s="846"/>
      <c r="AN1300" s="846"/>
      <c r="AO1300" s="846"/>
      <c r="AP1300" s="846"/>
      <c r="AQ1300" s="846"/>
      <c r="AR1300" s="846"/>
      <c r="AS1300" s="846"/>
      <c r="AT1300" s="846"/>
      <c r="AU1300" s="846"/>
      <c r="AV1300" s="846"/>
      <c r="AW1300" s="846"/>
      <c r="AX1300" s="846"/>
      <c r="AY1300" s="846"/>
      <c r="AZ1300" s="846"/>
      <c r="BA1300" s="846"/>
      <c r="BB1300" s="846"/>
      <c r="BC1300" s="846"/>
      <c r="BD1300" s="846"/>
      <c r="BE1300" s="846"/>
      <c r="BF1300" s="846"/>
      <c r="BG1300" s="846"/>
    </row>
    <row r="1301" ht="15.75" customHeight="1">
      <c r="A1301" s="846"/>
      <c r="B1301" s="847"/>
      <c r="C1301" s="847"/>
      <c r="D1301" s="846"/>
      <c r="E1301" s="848"/>
      <c r="F1301" s="849"/>
      <c r="G1301" s="850"/>
      <c r="H1301" s="851"/>
      <c r="I1301" s="849"/>
      <c r="J1301" s="852"/>
      <c r="K1301" s="848"/>
      <c r="L1301" s="848"/>
      <c r="M1301" s="848"/>
      <c r="N1301" s="853"/>
      <c r="O1301" s="846"/>
      <c r="P1301" s="846"/>
      <c r="Q1301" s="846"/>
      <c r="R1301" s="846"/>
      <c r="S1301" s="846"/>
      <c r="T1301" s="846"/>
      <c r="U1301" s="846"/>
      <c r="V1301" s="846"/>
      <c r="W1301" s="846"/>
      <c r="X1301" s="846"/>
      <c r="Y1301" s="846"/>
      <c r="Z1301" s="846"/>
      <c r="AA1301" s="846"/>
      <c r="AB1301" s="846"/>
      <c r="AC1301" s="846"/>
      <c r="AD1301" s="854"/>
      <c r="AE1301" s="846"/>
      <c r="AF1301" s="846"/>
      <c r="AG1301" s="846"/>
      <c r="AH1301" s="846"/>
      <c r="AI1301" s="846"/>
      <c r="AJ1301" s="855"/>
      <c r="AK1301" s="846"/>
      <c r="AL1301" s="846"/>
      <c r="AM1301" s="846"/>
      <c r="AN1301" s="846"/>
      <c r="AO1301" s="846"/>
      <c r="AP1301" s="846"/>
      <c r="AQ1301" s="846"/>
      <c r="AR1301" s="846"/>
      <c r="AS1301" s="846"/>
      <c r="AT1301" s="846"/>
      <c r="AU1301" s="846"/>
      <c r="AV1301" s="846"/>
      <c r="AW1301" s="846"/>
      <c r="AX1301" s="846"/>
      <c r="AY1301" s="846"/>
      <c r="AZ1301" s="846"/>
      <c r="BA1301" s="846"/>
      <c r="BB1301" s="846"/>
      <c r="BC1301" s="846"/>
      <c r="BD1301" s="846"/>
      <c r="BE1301" s="846"/>
      <c r="BF1301" s="846"/>
      <c r="BG1301" s="846"/>
    </row>
    <row r="1302" ht="15.75" customHeight="1">
      <c r="A1302" s="846"/>
      <c r="B1302" s="847"/>
      <c r="C1302" s="847"/>
      <c r="D1302" s="846"/>
      <c r="E1302" s="848"/>
      <c r="F1302" s="849"/>
      <c r="G1302" s="850"/>
      <c r="H1302" s="851"/>
      <c r="I1302" s="849"/>
      <c r="J1302" s="852"/>
      <c r="K1302" s="848"/>
      <c r="L1302" s="848"/>
      <c r="M1302" s="848"/>
      <c r="N1302" s="853"/>
      <c r="O1302" s="846"/>
      <c r="P1302" s="846"/>
      <c r="Q1302" s="846"/>
      <c r="R1302" s="846"/>
      <c r="S1302" s="846"/>
      <c r="T1302" s="846"/>
      <c r="U1302" s="846"/>
      <c r="V1302" s="846"/>
      <c r="W1302" s="846"/>
      <c r="X1302" s="846"/>
      <c r="Y1302" s="846"/>
      <c r="Z1302" s="846"/>
      <c r="AA1302" s="846"/>
      <c r="AB1302" s="846"/>
      <c r="AC1302" s="846"/>
      <c r="AD1302" s="854"/>
      <c r="AE1302" s="846"/>
      <c r="AF1302" s="846"/>
      <c r="AG1302" s="846"/>
      <c r="AH1302" s="846"/>
      <c r="AI1302" s="846"/>
      <c r="AJ1302" s="855"/>
      <c r="AK1302" s="846"/>
      <c r="AL1302" s="846"/>
      <c r="AM1302" s="846"/>
      <c r="AN1302" s="846"/>
      <c r="AO1302" s="846"/>
      <c r="AP1302" s="846"/>
      <c r="AQ1302" s="846"/>
      <c r="AR1302" s="846"/>
      <c r="AS1302" s="846"/>
      <c r="AT1302" s="846"/>
      <c r="AU1302" s="846"/>
      <c r="AV1302" s="846"/>
      <c r="AW1302" s="846"/>
      <c r="AX1302" s="846"/>
      <c r="AY1302" s="846"/>
      <c r="AZ1302" s="846"/>
      <c r="BA1302" s="846"/>
      <c r="BB1302" s="846"/>
      <c r="BC1302" s="846"/>
      <c r="BD1302" s="846"/>
      <c r="BE1302" s="846"/>
      <c r="BF1302" s="846"/>
      <c r="BG1302" s="846"/>
    </row>
    <row r="1303" ht="15.75" customHeight="1">
      <c r="A1303" s="846"/>
      <c r="B1303" s="847"/>
      <c r="C1303" s="847"/>
      <c r="D1303" s="846"/>
      <c r="E1303" s="848"/>
      <c r="F1303" s="849"/>
      <c r="G1303" s="850"/>
      <c r="H1303" s="851"/>
      <c r="I1303" s="849"/>
      <c r="J1303" s="852"/>
      <c r="K1303" s="848"/>
      <c r="L1303" s="848"/>
      <c r="M1303" s="848"/>
      <c r="N1303" s="853"/>
      <c r="O1303" s="846"/>
      <c r="P1303" s="846"/>
      <c r="Q1303" s="846"/>
      <c r="R1303" s="846"/>
      <c r="S1303" s="846"/>
      <c r="T1303" s="846"/>
      <c r="U1303" s="846"/>
      <c r="V1303" s="846"/>
      <c r="W1303" s="846"/>
      <c r="X1303" s="846"/>
      <c r="Y1303" s="846"/>
      <c r="Z1303" s="846"/>
      <c r="AA1303" s="846"/>
      <c r="AB1303" s="846"/>
      <c r="AC1303" s="846"/>
      <c r="AD1303" s="854"/>
      <c r="AE1303" s="846"/>
      <c r="AF1303" s="846"/>
      <c r="AG1303" s="846"/>
      <c r="AH1303" s="846"/>
      <c r="AI1303" s="846"/>
      <c r="AJ1303" s="855"/>
      <c r="AK1303" s="846"/>
      <c r="AL1303" s="846"/>
      <c r="AM1303" s="846"/>
      <c r="AN1303" s="846"/>
      <c r="AO1303" s="846"/>
      <c r="AP1303" s="846"/>
      <c r="AQ1303" s="846"/>
      <c r="AR1303" s="846"/>
      <c r="AS1303" s="846"/>
      <c r="AT1303" s="846"/>
      <c r="AU1303" s="846"/>
      <c r="AV1303" s="846"/>
      <c r="AW1303" s="846"/>
      <c r="AX1303" s="846"/>
      <c r="AY1303" s="846"/>
      <c r="AZ1303" s="846"/>
      <c r="BA1303" s="846"/>
      <c r="BB1303" s="846"/>
      <c r="BC1303" s="846"/>
      <c r="BD1303" s="846"/>
      <c r="BE1303" s="846"/>
      <c r="BF1303" s="846"/>
      <c r="BG1303" s="846"/>
    </row>
    <row r="1304" ht="15.75" customHeight="1">
      <c r="A1304" s="846"/>
      <c r="B1304" s="847"/>
      <c r="C1304" s="847"/>
      <c r="D1304" s="846"/>
      <c r="E1304" s="848"/>
      <c r="F1304" s="849"/>
      <c r="G1304" s="850"/>
      <c r="H1304" s="851"/>
      <c r="I1304" s="849"/>
      <c r="J1304" s="852"/>
      <c r="K1304" s="848"/>
      <c r="L1304" s="848"/>
      <c r="M1304" s="848"/>
      <c r="N1304" s="853"/>
      <c r="O1304" s="846"/>
      <c r="P1304" s="846"/>
      <c r="Q1304" s="846"/>
      <c r="R1304" s="846"/>
      <c r="S1304" s="846"/>
      <c r="T1304" s="846"/>
      <c r="U1304" s="846"/>
      <c r="V1304" s="846"/>
      <c r="W1304" s="846"/>
      <c r="X1304" s="846"/>
      <c r="Y1304" s="846"/>
      <c r="Z1304" s="846"/>
      <c r="AA1304" s="846"/>
      <c r="AB1304" s="846"/>
      <c r="AC1304" s="846"/>
      <c r="AD1304" s="854"/>
      <c r="AE1304" s="846"/>
      <c r="AF1304" s="846"/>
      <c r="AG1304" s="846"/>
      <c r="AH1304" s="846"/>
      <c r="AI1304" s="846"/>
      <c r="AJ1304" s="855"/>
      <c r="AK1304" s="846"/>
      <c r="AL1304" s="846"/>
      <c r="AM1304" s="846"/>
      <c r="AN1304" s="846"/>
      <c r="AO1304" s="846"/>
      <c r="AP1304" s="846"/>
      <c r="AQ1304" s="846"/>
      <c r="AR1304" s="846"/>
      <c r="AS1304" s="846"/>
      <c r="AT1304" s="846"/>
      <c r="AU1304" s="846"/>
      <c r="AV1304" s="846"/>
      <c r="AW1304" s="846"/>
      <c r="AX1304" s="846"/>
      <c r="AY1304" s="846"/>
      <c r="AZ1304" s="846"/>
      <c r="BA1304" s="846"/>
      <c r="BB1304" s="846"/>
      <c r="BC1304" s="846"/>
      <c r="BD1304" s="846"/>
      <c r="BE1304" s="846"/>
      <c r="BF1304" s="846"/>
      <c r="BG1304" s="846"/>
    </row>
    <row r="1305" ht="15.75" customHeight="1">
      <c r="A1305" s="846"/>
      <c r="B1305" s="847"/>
      <c r="C1305" s="847"/>
      <c r="D1305" s="846"/>
      <c r="E1305" s="848"/>
      <c r="F1305" s="849"/>
      <c r="G1305" s="850"/>
      <c r="H1305" s="851"/>
      <c r="I1305" s="849"/>
      <c r="J1305" s="852"/>
      <c r="K1305" s="848"/>
      <c r="L1305" s="848"/>
      <c r="M1305" s="848"/>
      <c r="N1305" s="853"/>
      <c r="O1305" s="846"/>
      <c r="P1305" s="846"/>
      <c r="Q1305" s="846"/>
      <c r="R1305" s="846"/>
      <c r="S1305" s="846"/>
      <c r="T1305" s="846"/>
      <c r="U1305" s="846"/>
      <c r="V1305" s="846"/>
      <c r="W1305" s="846"/>
      <c r="X1305" s="846"/>
      <c r="Y1305" s="846"/>
      <c r="Z1305" s="846"/>
      <c r="AA1305" s="846"/>
      <c r="AB1305" s="846"/>
      <c r="AC1305" s="846"/>
      <c r="AD1305" s="854"/>
      <c r="AE1305" s="846"/>
      <c r="AF1305" s="846"/>
      <c r="AG1305" s="846"/>
      <c r="AH1305" s="846"/>
      <c r="AI1305" s="846"/>
      <c r="AJ1305" s="855"/>
      <c r="AK1305" s="846"/>
      <c r="AL1305" s="846"/>
      <c r="AM1305" s="846"/>
      <c r="AN1305" s="846"/>
      <c r="AO1305" s="846"/>
      <c r="AP1305" s="846"/>
      <c r="AQ1305" s="846"/>
      <c r="AR1305" s="846"/>
      <c r="AS1305" s="846"/>
      <c r="AT1305" s="846"/>
      <c r="AU1305" s="846"/>
      <c r="AV1305" s="846"/>
      <c r="AW1305" s="846"/>
      <c r="AX1305" s="846"/>
      <c r="AY1305" s="846"/>
      <c r="AZ1305" s="846"/>
      <c r="BA1305" s="846"/>
      <c r="BB1305" s="846"/>
      <c r="BC1305" s="846"/>
      <c r="BD1305" s="846"/>
      <c r="BE1305" s="846"/>
      <c r="BF1305" s="846"/>
      <c r="BG1305" s="846"/>
    </row>
    <row r="1306" ht="15.75" customHeight="1">
      <c r="A1306" s="846"/>
      <c r="B1306" s="847"/>
      <c r="C1306" s="847"/>
      <c r="D1306" s="846"/>
      <c r="E1306" s="848"/>
      <c r="F1306" s="849"/>
      <c r="G1306" s="850"/>
      <c r="H1306" s="851"/>
      <c r="I1306" s="849"/>
      <c r="J1306" s="852"/>
      <c r="K1306" s="848"/>
      <c r="L1306" s="848"/>
      <c r="M1306" s="848"/>
      <c r="N1306" s="853"/>
      <c r="O1306" s="846"/>
      <c r="P1306" s="846"/>
      <c r="Q1306" s="846"/>
      <c r="R1306" s="846"/>
      <c r="S1306" s="846"/>
      <c r="T1306" s="846"/>
      <c r="U1306" s="846"/>
      <c r="V1306" s="846"/>
      <c r="W1306" s="846"/>
      <c r="X1306" s="846"/>
      <c r="Y1306" s="846"/>
      <c r="Z1306" s="846"/>
      <c r="AA1306" s="846"/>
      <c r="AB1306" s="846"/>
      <c r="AC1306" s="846"/>
      <c r="AD1306" s="854"/>
      <c r="AE1306" s="846"/>
      <c r="AF1306" s="846"/>
      <c r="AG1306" s="846"/>
      <c r="AH1306" s="846"/>
      <c r="AI1306" s="846"/>
      <c r="AJ1306" s="855"/>
      <c r="AK1306" s="846"/>
      <c r="AL1306" s="846"/>
      <c r="AM1306" s="846"/>
      <c r="AN1306" s="846"/>
      <c r="AO1306" s="846"/>
      <c r="AP1306" s="846"/>
      <c r="AQ1306" s="846"/>
      <c r="AR1306" s="846"/>
      <c r="AS1306" s="846"/>
      <c r="AT1306" s="846"/>
      <c r="AU1306" s="846"/>
      <c r="AV1306" s="846"/>
      <c r="AW1306" s="846"/>
      <c r="AX1306" s="846"/>
      <c r="AY1306" s="846"/>
      <c r="AZ1306" s="846"/>
      <c r="BA1306" s="846"/>
      <c r="BB1306" s="846"/>
      <c r="BC1306" s="846"/>
      <c r="BD1306" s="846"/>
      <c r="BE1306" s="846"/>
      <c r="BF1306" s="846"/>
      <c r="BG1306" s="846"/>
    </row>
    <row r="1307" ht="15.75" customHeight="1">
      <c r="A1307" s="846"/>
      <c r="B1307" s="847"/>
      <c r="C1307" s="847"/>
      <c r="D1307" s="846"/>
      <c r="E1307" s="848"/>
      <c r="F1307" s="849"/>
      <c r="G1307" s="850"/>
      <c r="H1307" s="851"/>
      <c r="I1307" s="849"/>
      <c r="J1307" s="852"/>
      <c r="K1307" s="848"/>
      <c r="L1307" s="848"/>
      <c r="M1307" s="848"/>
      <c r="N1307" s="853"/>
      <c r="O1307" s="846"/>
      <c r="P1307" s="846"/>
      <c r="Q1307" s="846"/>
      <c r="R1307" s="846"/>
      <c r="S1307" s="846"/>
      <c r="T1307" s="846"/>
      <c r="U1307" s="846"/>
      <c r="V1307" s="846"/>
      <c r="W1307" s="846"/>
      <c r="X1307" s="846"/>
      <c r="Y1307" s="846"/>
      <c r="Z1307" s="846"/>
      <c r="AA1307" s="846"/>
      <c r="AB1307" s="846"/>
      <c r="AC1307" s="846"/>
      <c r="AD1307" s="854"/>
      <c r="AE1307" s="846"/>
      <c r="AF1307" s="846"/>
      <c r="AG1307" s="846"/>
      <c r="AH1307" s="846"/>
      <c r="AI1307" s="846"/>
      <c r="AJ1307" s="855"/>
      <c r="AK1307" s="846"/>
      <c r="AL1307" s="846"/>
      <c r="AM1307" s="846"/>
      <c r="AN1307" s="846"/>
      <c r="AO1307" s="846"/>
      <c r="AP1307" s="846"/>
      <c r="AQ1307" s="846"/>
      <c r="AR1307" s="846"/>
      <c r="AS1307" s="846"/>
      <c r="AT1307" s="846"/>
      <c r="AU1307" s="846"/>
      <c r="AV1307" s="846"/>
      <c r="AW1307" s="846"/>
      <c r="AX1307" s="846"/>
      <c r="AY1307" s="846"/>
      <c r="AZ1307" s="846"/>
      <c r="BA1307" s="846"/>
      <c r="BB1307" s="846"/>
      <c r="BC1307" s="846"/>
      <c r="BD1307" s="846"/>
      <c r="BE1307" s="846"/>
      <c r="BF1307" s="846"/>
      <c r="BG1307" s="846"/>
    </row>
    <row r="1308" ht="15.75" customHeight="1">
      <c r="A1308" s="846"/>
      <c r="B1308" s="847"/>
      <c r="C1308" s="847"/>
      <c r="D1308" s="846"/>
      <c r="E1308" s="848"/>
      <c r="F1308" s="849"/>
      <c r="G1308" s="850"/>
      <c r="H1308" s="851"/>
      <c r="I1308" s="849"/>
      <c r="J1308" s="852"/>
      <c r="K1308" s="848"/>
      <c r="L1308" s="848"/>
      <c r="M1308" s="848"/>
      <c r="N1308" s="853"/>
      <c r="O1308" s="846"/>
      <c r="P1308" s="846"/>
      <c r="Q1308" s="846"/>
      <c r="R1308" s="846"/>
      <c r="S1308" s="846"/>
      <c r="T1308" s="846"/>
      <c r="U1308" s="846"/>
      <c r="V1308" s="846"/>
      <c r="W1308" s="846"/>
      <c r="X1308" s="846"/>
      <c r="Y1308" s="846"/>
      <c r="Z1308" s="846"/>
      <c r="AA1308" s="846"/>
      <c r="AB1308" s="846"/>
      <c r="AC1308" s="846"/>
      <c r="AD1308" s="854"/>
      <c r="AE1308" s="846"/>
      <c r="AF1308" s="846"/>
      <c r="AG1308" s="846"/>
      <c r="AH1308" s="846"/>
      <c r="AI1308" s="846"/>
      <c r="AJ1308" s="855"/>
      <c r="AK1308" s="846"/>
      <c r="AL1308" s="846"/>
      <c r="AM1308" s="846"/>
      <c r="AN1308" s="846"/>
      <c r="AO1308" s="846"/>
      <c r="AP1308" s="846"/>
      <c r="AQ1308" s="846"/>
      <c r="AR1308" s="846"/>
      <c r="AS1308" s="846"/>
      <c r="AT1308" s="846"/>
      <c r="AU1308" s="846"/>
      <c r="AV1308" s="846"/>
      <c r="AW1308" s="846"/>
      <c r="AX1308" s="846"/>
      <c r="AY1308" s="846"/>
      <c r="AZ1308" s="846"/>
      <c r="BA1308" s="846"/>
      <c r="BB1308" s="846"/>
      <c r="BC1308" s="846"/>
      <c r="BD1308" s="846"/>
      <c r="BE1308" s="846"/>
      <c r="BF1308" s="846"/>
      <c r="BG1308" s="846"/>
    </row>
    <row r="1309" ht="15.75" customHeight="1">
      <c r="A1309" s="846"/>
      <c r="B1309" s="847"/>
      <c r="C1309" s="847"/>
      <c r="D1309" s="846"/>
      <c r="E1309" s="848"/>
      <c r="F1309" s="849"/>
      <c r="G1309" s="850"/>
      <c r="H1309" s="851"/>
      <c r="I1309" s="849"/>
      <c r="J1309" s="852"/>
      <c r="K1309" s="848"/>
      <c r="L1309" s="848"/>
      <c r="M1309" s="848"/>
      <c r="N1309" s="853"/>
      <c r="O1309" s="846"/>
      <c r="P1309" s="846"/>
      <c r="Q1309" s="846"/>
      <c r="R1309" s="846"/>
      <c r="S1309" s="846"/>
      <c r="T1309" s="846"/>
      <c r="U1309" s="846"/>
      <c r="V1309" s="846"/>
      <c r="W1309" s="846"/>
      <c r="X1309" s="846"/>
      <c r="Y1309" s="846"/>
      <c r="Z1309" s="846"/>
      <c r="AA1309" s="846"/>
      <c r="AB1309" s="846"/>
      <c r="AC1309" s="846"/>
      <c r="AD1309" s="854"/>
      <c r="AE1309" s="846"/>
      <c r="AF1309" s="846"/>
      <c r="AG1309" s="846"/>
      <c r="AH1309" s="846"/>
      <c r="AI1309" s="846"/>
      <c r="AJ1309" s="855"/>
      <c r="AK1309" s="846"/>
      <c r="AL1309" s="846"/>
      <c r="AM1309" s="846"/>
      <c r="AN1309" s="846"/>
      <c r="AO1309" s="846"/>
      <c r="AP1309" s="846"/>
      <c r="AQ1309" s="846"/>
      <c r="AR1309" s="846"/>
      <c r="AS1309" s="846"/>
      <c r="AT1309" s="846"/>
      <c r="AU1309" s="846"/>
      <c r="AV1309" s="846"/>
      <c r="AW1309" s="846"/>
      <c r="AX1309" s="846"/>
      <c r="AY1309" s="846"/>
      <c r="AZ1309" s="846"/>
      <c r="BA1309" s="846"/>
      <c r="BB1309" s="846"/>
      <c r="BC1309" s="846"/>
      <c r="BD1309" s="846"/>
      <c r="BE1309" s="846"/>
      <c r="BF1309" s="846"/>
      <c r="BG1309" s="846"/>
    </row>
    <row r="1310" ht="15.75" customHeight="1">
      <c r="A1310" s="846"/>
      <c r="B1310" s="847"/>
      <c r="C1310" s="847"/>
      <c r="D1310" s="846"/>
      <c r="E1310" s="848"/>
      <c r="F1310" s="849"/>
      <c r="G1310" s="850"/>
      <c r="H1310" s="851"/>
      <c r="I1310" s="849"/>
      <c r="J1310" s="852"/>
      <c r="K1310" s="848"/>
      <c r="L1310" s="848"/>
      <c r="M1310" s="848"/>
      <c r="N1310" s="853"/>
      <c r="O1310" s="846"/>
      <c r="P1310" s="846"/>
      <c r="Q1310" s="846"/>
      <c r="R1310" s="846"/>
      <c r="S1310" s="846"/>
      <c r="T1310" s="846"/>
      <c r="U1310" s="846"/>
      <c r="V1310" s="846"/>
      <c r="W1310" s="846"/>
      <c r="X1310" s="846"/>
      <c r="Y1310" s="846"/>
      <c r="Z1310" s="846"/>
      <c r="AA1310" s="846"/>
      <c r="AB1310" s="846"/>
      <c r="AC1310" s="846"/>
      <c r="AD1310" s="854"/>
      <c r="AE1310" s="846"/>
      <c r="AF1310" s="846"/>
      <c r="AG1310" s="846"/>
      <c r="AH1310" s="846"/>
      <c r="AI1310" s="846"/>
      <c r="AJ1310" s="855"/>
      <c r="AK1310" s="846"/>
      <c r="AL1310" s="846"/>
      <c r="AM1310" s="846"/>
      <c r="AN1310" s="846"/>
      <c r="AO1310" s="846"/>
      <c r="AP1310" s="846"/>
      <c r="AQ1310" s="846"/>
      <c r="AR1310" s="846"/>
      <c r="AS1310" s="846"/>
      <c r="AT1310" s="846"/>
      <c r="AU1310" s="846"/>
      <c r="AV1310" s="846"/>
      <c r="AW1310" s="846"/>
      <c r="AX1310" s="846"/>
      <c r="AY1310" s="846"/>
      <c r="AZ1310" s="846"/>
      <c r="BA1310" s="846"/>
      <c r="BB1310" s="846"/>
      <c r="BC1310" s="846"/>
      <c r="BD1310" s="846"/>
      <c r="BE1310" s="846"/>
      <c r="BF1310" s="846"/>
      <c r="BG1310" s="846"/>
    </row>
    <row r="1311" ht="15.75" customHeight="1">
      <c r="A1311" s="846"/>
      <c r="B1311" s="847"/>
      <c r="C1311" s="847"/>
      <c r="D1311" s="846"/>
      <c r="E1311" s="848"/>
      <c r="F1311" s="849"/>
      <c r="G1311" s="850"/>
      <c r="H1311" s="851"/>
      <c r="I1311" s="849"/>
      <c r="J1311" s="852"/>
      <c r="K1311" s="848"/>
      <c r="L1311" s="848"/>
      <c r="M1311" s="848"/>
      <c r="N1311" s="853"/>
      <c r="O1311" s="846"/>
      <c r="P1311" s="846"/>
      <c r="Q1311" s="846"/>
      <c r="R1311" s="846"/>
      <c r="S1311" s="846"/>
      <c r="T1311" s="846"/>
      <c r="U1311" s="846"/>
      <c r="V1311" s="846"/>
      <c r="W1311" s="846"/>
      <c r="X1311" s="846"/>
      <c r="Y1311" s="846"/>
      <c r="Z1311" s="846"/>
      <c r="AA1311" s="846"/>
      <c r="AB1311" s="846"/>
      <c r="AC1311" s="846"/>
      <c r="AD1311" s="854"/>
      <c r="AE1311" s="846"/>
      <c r="AF1311" s="846"/>
      <c r="AG1311" s="846"/>
      <c r="AH1311" s="846"/>
      <c r="AI1311" s="846"/>
      <c r="AJ1311" s="855"/>
      <c r="AK1311" s="846"/>
      <c r="AL1311" s="846"/>
      <c r="AM1311" s="846"/>
      <c r="AN1311" s="846"/>
      <c r="AO1311" s="846"/>
      <c r="AP1311" s="846"/>
      <c r="AQ1311" s="846"/>
      <c r="AR1311" s="846"/>
      <c r="AS1311" s="846"/>
      <c r="AT1311" s="846"/>
      <c r="AU1311" s="846"/>
      <c r="AV1311" s="846"/>
      <c r="AW1311" s="846"/>
      <c r="AX1311" s="846"/>
      <c r="AY1311" s="846"/>
      <c r="AZ1311" s="846"/>
      <c r="BA1311" s="846"/>
      <c r="BB1311" s="846"/>
      <c r="BC1311" s="846"/>
      <c r="BD1311" s="846"/>
      <c r="BE1311" s="846"/>
      <c r="BF1311" s="846"/>
      <c r="BG1311" s="846"/>
    </row>
    <row r="1312" ht="15.75" customHeight="1">
      <c r="A1312" s="846"/>
      <c r="B1312" s="847"/>
      <c r="C1312" s="847"/>
      <c r="D1312" s="846"/>
      <c r="E1312" s="848"/>
      <c r="F1312" s="849"/>
      <c r="G1312" s="850"/>
      <c r="H1312" s="851"/>
      <c r="I1312" s="849"/>
      <c r="J1312" s="852"/>
      <c r="K1312" s="848"/>
      <c r="L1312" s="848"/>
      <c r="M1312" s="848"/>
      <c r="N1312" s="853"/>
      <c r="O1312" s="846"/>
      <c r="P1312" s="846"/>
      <c r="Q1312" s="846"/>
      <c r="R1312" s="846"/>
      <c r="S1312" s="846"/>
      <c r="T1312" s="846"/>
      <c r="U1312" s="846"/>
      <c r="V1312" s="846"/>
      <c r="W1312" s="846"/>
      <c r="X1312" s="846"/>
      <c r="Y1312" s="846"/>
      <c r="Z1312" s="846"/>
      <c r="AA1312" s="846"/>
      <c r="AB1312" s="846"/>
      <c r="AC1312" s="846"/>
      <c r="AD1312" s="854"/>
      <c r="AE1312" s="846"/>
      <c r="AF1312" s="846"/>
      <c r="AG1312" s="846"/>
      <c r="AH1312" s="846"/>
      <c r="AI1312" s="846"/>
      <c r="AJ1312" s="855"/>
      <c r="AK1312" s="846"/>
      <c r="AL1312" s="846"/>
      <c r="AM1312" s="846"/>
      <c r="AN1312" s="846"/>
      <c r="AO1312" s="846"/>
      <c r="AP1312" s="846"/>
      <c r="AQ1312" s="846"/>
      <c r="AR1312" s="846"/>
      <c r="AS1312" s="846"/>
      <c r="AT1312" s="846"/>
      <c r="AU1312" s="846"/>
      <c r="AV1312" s="846"/>
      <c r="AW1312" s="846"/>
      <c r="AX1312" s="846"/>
      <c r="AY1312" s="846"/>
      <c r="AZ1312" s="846"/>
      <c r="BA1312" s="846"/>
      <c r="BB1312" s="846"/>
      <c r="BC1312" s="846"/>
      <c r="BD1312" s="846"/>
      <c r="BE1312" s="846"/>
      <c r="BF1312" s="846"/>
      <c r="BG1312" s="846"/>
    </row>
    <row r="1313" ht="15.75" customHeight="1">
      <c r="A1313" s="846"/>
      <c r="B1313" s="847"/>
      <c r="C1313" s="847"/>
      <c r="D1313" s="846"/>
      <c r="E1313" s="848"/>
      <c r="F1313" s="849"/>
      <c r="G1313" s="850"/>
      <c r="H1313" s="851"/>
      <c r="I1313" s="849"/>
      <c r="J1313" s="852"/>
      <c r="K1313" s="848"/>
      <c r="L1313" s="848"/>
      <c r="M1313" s="848"/>
      <c r="N1313" s="853"/>
      <c r="O1313" s="846"/>
      <c r="P1313" s="846"/>
      <c r="Q1313" s="846"/>
      <c r="R1313" s="846"/>
      <c r="S1313" s="846"/>
      <c r="T1313" s="846"/>
      <c r="U1313" s="846"/>
      <c r="V1313" s="846"/>
      <c r="W1313" s="846"/>
      <c r="X1313" s="846"/>
      <c r="Y1313" s="846"/>
      <c r="Z1313" s="846"/>
      <c r="AA1313" s="846"/>
      <c r="AB1313" s="846"/>
      <c r="AC1313" s="846"/>
      <c r="AD1313" s="854"/>
      <c r="AE1313" s="846"/>
      <c r="AF1313" s="846"/>
      <c r="AG1313" s="846"/>
      <c r="AH1313" s="846"/>
      <c r="AI1313" s="846"/>
      <c r="AJ1313" s="855"/>
      <c r="AK1313" s="846"/>
      <c r="AL1313" s="846"/>
      <c r="AM1313" s="846"/>
      <c r="AN1313" s="846"/>
      <c r="AO1313" s="846"/>
      <c r="AP1313" s="846"/>
      <c r="AQ1313" s="846"/>
      <c r="AR1313" s="846"/>
      <c r="AS1313" s="846"/>
      <c r="AT1313" s="846"/>
      <c r="AU1313" s="846"/>
      <c r="AV1313" s="846"/>
      <c r="AW1313" s="846"/>
      <c r="AX1313" s="846"/>
      <c r="AY1313" s="846"/>
      <c r="AZ1313" s="846"/>
      <c r="BA1313" s="846"/>
      <c r="BB1313" s="846"/>
      <c r="BC1313" s="846"/>
      <c r="BD1313" s="846"/>
      <c r="BE1313" s="846"/>
      <c r="BF1313" s="846"/>
      <c r="BG1313" s="846"/>
    </row>
    <row r="1314" ht="15.75" customHeight="1">
      <c r="A1314" s="846"/>
      <c r="B1314" s="847"/>
      <c r="C1314" s="847"/>
      <c r="D1314" s="846"/>
      <c r="E1314" s="848"/>
      <c r="F1314" s="849"/>
      <c r="G1314" s="850"/>
      <c r="H1314" s="851"/>
      <c r="I1314" s="849"/>
      <c r="J1314" s="852"/>
      <c r="K1314" s="848"/>
      <c r="L1314" s="848"/>
      <c r="M1314" s="848"/>
      <c r="N1314" s="853"/>
      <c r="O1314" s="846"/>
      <c r="P1314" s="846"/>
      <c r="Q1314" s="846"/>
      <c r="R1314" s="846"/>
      <c r="S1314" s="846"/>
      <c r="T1314" s="846"/>
      <c r="U1314" s="846"/>
      <c r="V1314" s="846"/>
      <c r="W1314" s="846"/>
      <c r="X1314" s="846"/>
      <c r="Y1314" s="846"/>
      <c r="Z1314" s="846"/>
      <c r="AA1314" s="846"/>
      <c r="AB1314" s="846"/>
      <c r="AC1314" s="846"/>
      <c r="AD1314" s="854"/>
      <c r="AE1314" s="846"/>
      <c r="AF1314" s="846"/>
      <c r="AG1314" s="846"/>
      <c r="AH1314" s="846"/>
      <c r="AI1314" s="846"/>
      <c r="AJ1314" s="855"/>
      <c r="AK1314" s="846"/>
      <c r="AL1314" s="846"/>
      <c r="AM1314" s="846"/>
      <c r="AN1314" s="846"/>
      <c r="AO1314" s="846"/>
      <c r="AP1314" s="846"/>
      <c r="AQ1314" s="846"/>
      <c r="AR1314" s="846"/>
      <c r="AS1314" s="846"/>
      <c r="AT1314" s="846"/>
      <c r="AU1314" s="846"/>
      <c r="AV1314" s="846"/>
      <c r="AW1314" s="846"/>
      <c r="AX1314" s="846"/>
      <c r="AY1314" s="846"/>
      <c r="AZ1314" s="846"/>
      <c r="BA1314" s="846"/>
      <c r="BB1314" s="846"/>
      <c r="BC1314" s="846"/>
      <c r="BD1314" s="846"/>
      <c r="BE1314" s="846"/>
      <c r="BF1314" s="846"/>
      <c r="BG1314" s="846"/>
    </row>
    <row r="1315" ht="15.75" customHeight="1">
      <c r="A1315" s="846"/>
      <c r="B1315" s="847"/>
      <c r="C1315" s="847"/>
      <c r="D1315" s="846"/>
      <c r="E1315" s="848"/>
      <c r="F1315" s="849"/>
      <c r="G1315" s="850"/>
      <c r="H1315" s="851"/>
      <c r="I1315" s="849"/>
      <c r="J1315" s="852"/>
      <c r="K1315" s="848"/>
      <c r="L1315" s="848"/>
      <c r="M1315" s="848"/>
      <c r="N1315" s="853"/>
      <c r="O1315" s="846"/>
      <c r="P1315" s="846"/>
      <c r="Q1315" s="846"/>
      <c r="R1315" s="846"/>
      <c r="S1315" s="846"/>
      <c r="T1315" s="846"/>
      <c r="U1315" s="846"/>
      <c r="V1315" s="846"/>
      <c r="W1315" s="846"/>
      <c r="X1315" s="846"/>
      <c r="Y1315" s="846"/>
      <c r="Z1315" s="846"/>
      <c r="AA1315" s="846"/>
      <c r="AB1315" s="846"/>
      <c r="AC1315" s="846"/>
      <c r="AD1315" s="854"/>
      <c r="AE1315" s="846"/>
      <c r="AF1315" s="846"/>
      <c r="AG1315" s="846"/>
      <c r="AH1315" s="846"/>
      <c r="AI1315" s="846"/>
      <c r="AJ1315" s="855"/>
      <c r="AK1315" s="846"/>
      <c r="AL1315" s="846"/>
      <c r="AM1315" s="846"/>
      <c r="AN1315" s="846"/>
      <c r="AO1315" s="846"/>
      <c r="AP1315" s="846"/>
      <c r="AQ1315" s="846"/>
      <c r="AR1315" s="846"/>
      <c r="AS1315" s="846"/>
      <c r="AT1315" s="846"/>
      <c r="AU1315" s="846"/>
      <c r="AV1315" s="846"/>
      <c r="AW1315" s="846"/>
      <c r="AX1315" s="846"/>
      <c r="AY1315" s="846"/>
      <c r="AZ1315" s="846"/>
      <c r="BA1315" s="846"/>
      <c r="BB1315" s="846"/>
      <c r="BC1315" s="846"/>
      <c r="BD1315" s="846"/>
      <c r="BE1315" s="846"/>
      <c r="BF1315" s="846"/>
      <c r="BG1315" s="846"/>
    </row>
    <row r="1316" ht="15.75" customHeight="1">
      <c r="A1316" s="846"/>
      <c r="B1316" s="847"/>
      <c r="C1316" s="847"/>
      <c r="D1316" s="846"/>
      <c r="E1316" s="848"/>
      <c r="F1316" s="849"/>
      <c r="G1316" s="850"/>
      <c r="H1316" s="851"/>
      <c r="I1316" s="849"/>
      <c r="J1316" s="852"/>
      <c r="K1316" s="848"/>
      <c r="L1316" s="848"/>
      <c r="M1316" s="848"/>
      <c r="N1316" s="853"/>
      <c r="O1316" s="846"/>
      <c r="P1316" s="846"/>
      <c r="Q1316" s="846"/>
      <c r="R1316" s="846"/>
      <c r="S1316" s="846"/>
      <c r="T1316" s="846"/>
      <c r="U1316" s="846"/>
      <c r="V1316" s="846"/>
      <c r="W1316" s="846"/>
      <c r="X1316" s="846"/>
      <c r="Y1316" s="846"/>
      <c r="Z1316" s="846"/>
      <c r="AA1316" s="846"/>
      <c r="AB1316" s="846"/>
      <c r="AC1316" s="846"/>
      <c r="AD1316" s="854"/>
      <c r="AE1316" s="846"/>
      <c r="AF1316" s="846"/>
      <c r="AG1316" s="846"/>
      <c r="AH1316" s="846"/>
      <c r="AI1316" s="846"/>
      <c r="AJ1316" s="855"/>
      <c r="AK1316" s="846"/>
      <c r="AL1316" s="846"/>
      <c r="AM1316" s="846"/>
      <c r="AN1316" s="846"/>
      <c r="AO1316" s="846"/>
      <c r="AP1316" s="846"/>
      <c r="AQ1316" s="846"/>
      <c r="AR1316" s="846"/>
      <c r="AS1316" s="846"/>
      <c r="AT1316" s="846"/>
      <c r="AU1316" s="846"/>
      <c r="AV1316" s="846"/>
      <c r="AW1316" s="846"/>
      <c r="AX1316" s="846"/>
      <c r="AY1316" s="846"/>
      <c r="AZ1316" s="846"/>
      <c r="BA1316" s="846"/>
      <c r="BB1316" s="846"/>
      <c r="BC1316" s="846"/>
      <c r="BD1316" s="846"/>
      <c r="BE1316" s="846"/>
      <c r="BF1316" s="846"/>
      <c r="BG1316" s="846"/>
    </row>
    <row r="1317" ht="15.75" customHeight="1">
      <c r="A1317" s="846"/>
      <c r="B1317" s="847"/>
      <c r="C1317" s="847"/>
      <c r="D1317" s="846"/>
      <c r="E1317" s="848"/>
      <c r="F1317" s="849"/>
      <c r="G1317" s="850"/>
      <c r="H1317" s="851"/>
      <c r="I1317" s="849"/>
      <c r="J1317" s="852"/>
      <c r="K1317" s="848"/>
      <c r="L1317" s="848"/>
      <c r="M1317" s="848"/>
      <c r="N1317" s="853"/>
      <c r="O1317" s="846"/>
      <c r="P1317" s="846"/>
      <c r="Q1317" s="846"/>
      <c r="R1317" s="846"/>
      <c r="S1317" s="846"/>
      <c r="T1317" s="846"/>
      <c r="U1317" s="846"/>
      <c r="V1317" s="846"/>
      <c r="W1317" s="846"/>
      <c r="X1317" s="846"/>
      <c r="Y1317" s="846"/>
      <c r="Z1317" s="846"/>
      <c r="AA1317" s="846"/>
      <c r="AB1317" s="846"/>
      <c r="AC1317" s="846"/>
      <c r="AD1317" s="854"/>
      <c r="AE1317" s="846"/>
      <c r="AF1317" s="846"/>
      <c r="AG1317" s="846"/>
      <c r="AH1317" s="846"/>
      <c r="AI1317" s="846"/>
      <c r="AJ1317" s="855"/>
      <c r="AK1317" s="846"/>
      <c r="AL1317" s="846"/>
      <c r="AM1317" s="846"/>
      <c r="AN1317" s="846"/>
      <c r="AO1317" s="846"/>
      <c r="AP1317" s="846"/>
      <c r="AQ1317" s="846"/>
      <c r="AR1317" s="846"/>
      <c r="AS1317" s="846"/>
      <c r="AT1317" s="846"/>
      <c r="AU1317" s="846"/>
      <c r="AV1317" s="846"/>
      <c r="AW1317" s="846"/>
      <c r="AX1317" s="846"/>
      <c r="AY1317" s="846"/>
      <c r="AZ1317" s="846"/>
      <c r="BA1317" s="846"/>
      <c r="BB1317" s="846"/>
      <c r="BC1317" s="846"/>
      <c r="BD1317" s="846"/>
      <c r="BE1317" s="846"/>
      <c r="BF1317" s="846"/>
      <c r="BG1317" s="846"/>
    </row>
    <row r="1318" ht="15.75" customHeight="1">
      <c r="A1318" s="846"/>
      <c r="B1318" s="847"/>
      <c r="C1318" s="847"/>
      <c r="D1318" s="846"/>
      <c r="E1318" s="848"/>
      <c r="F1318" s="849"/>
      <c r="G1318" s="850"/>
      <c r="H1318" s="851"/>
      <c r="I1318" s="849"/>
      <c r="J1318" s="852"/>
      <c r="K1318" s="848"/>
      <c r="L1318" s="848"/>
      <c r="M1318" s="848"/>
      <c r="N1318" s="853"/>
      <c r="O1318" s="846"/>
      <c r="P1318" s="846"/>
      <c r="Q1318" s="846"/>
      <c r="R1318" s="846"/>
      <c r="S1318" s="846"/>
      <c r="T1318" s="846"/>
      <c r="U1318" s="846"/>
      <c r="V1318" s="846"/>
      <c r="W1318" s="846"/>
      <c r="X1318" s="846"/>
      <c r="Y1318" s="846"/>
      <c r="Z1318" s="846"/>
      <c r="AA1318" s="846"/>
      <c r="AB1318" s="846"/>
      <c r="AC1318" s="846"/>
      <c r="AD1318" s="854"/>
      <c r="AE1318" s="846"/>
      <c r="AF1318" s="846"/>
      <c r="AG1318" s="846"/>
      <c r="AH1318" s="846"/>
      <c r="AI1318" s="846"/>
      <c r="AJ1318" s="855"/>
      <c r="AK1318" s="846"/>
      <c r="AL1318" s="846"/>
      <c r="AM1318" s="846"/>
      <c r="AN1318" s="846"/>
      <c r="AO1318" s="846"/>
      <c r="AP1318" s="846"/>
      <c r="AQ1318" s="846"/>
      <c r="AR1318" s="846"/>
      <c r="AS1318" s="846"/>
      <c r="AT1318" s="846"/>
      <c r="AU1318" s="846"/>
      <c r="AV1318" s="846"/>
      <c r="AW1318" s="846"/>
      <c r="AX1318" s="846"/>
      <c r="AY1318" s="846"/>
      <c r="AZ1318" s="846"/>
      <c r="BA1318" s="846"/>
      <c r="BB1318" s="846"/>
      <c r="BC1318" s="846"/>
      <c r="BD1318" s="846"/>
      <c r="BE1318" s="846"/>
      <c r="BF1318" s="846"/>
      <c r="BG1318" s="846"/>
    </row>
    <row r="1319" ht="15.75" customHeight="1">
      <c r="A1319" s="846"/>
      <c r="B1319" s="847"/>
      <c r="C1319" s="847"/>
      <c r="D1319" s="846"/>
      <c r="E1319" s="848"/>
      <c r="F1319" s="849"/>
      <c r="G1319" s="850"/>
      <c r="H1319" s="851"/>
      <c r="I1319" s="849"/>
      <c r="J1319" s="852"/>
      <c r="K1319" s="848"/>
      <c r="L1319" s="848"/>
      <c r="M1319" s="848"/>
      <c r="N1319" s="853"/>
      <c r="O1319" s="846"/>
      <c r="P1319" s="846"/>
      <c r="Q1319" s="846"/>
      <c r="R1319" s="846"/>
      <c r="S1319" s="846"/>
      <c r="T1319" s="846"/>
      <c r="U1319" s="846"/>
      <c r="V1319" s="846"/>
      <c r="W1319" s="846"/>
      <c r="X1319" s="846"/>
      <c r="Y1319" s="846"/>
      <c r="Z1319" s="846"/>
      <c r="AA1319" s="846"/>
      <c r="AB1319" s="846"/>
      <c r="AC1319" s="846"/>
      <c r="AD1319" s="854"/>
      <c r="AE1319" s="846"/>
      <c r="AF1319" s="846"/>
      <c r="AG1319" s="846"/>
      <c r="AH1319" s="846"/>
      <c r="AI1319" s="846"/>
      <c r="AJ1319" s="855"/>
      <c r="AK1319" s="846"/>
      <c r="AL1319" s="846"/>
      <c r="AM1319" s="846"/>
      <c r="AN1319" s="846"/>
      <c r="AO1319" s="846"/>
      <c r="AP1319" s="846"/>
      <c r="AQ1319" s="846"/>
      <c r="AR1319" s="846"/>
      <c r="AS1319" s="846"/>
      <c r="AT1319" s="846"/>
      <c r="AU1319" s="846"/>
      <c r="AV1319" s="846"/>
      <c r="AW1319" s="846"/>
      <c r="AX1319" s="846"/>
      <c r="AY1319" s="846"/>
      <c r="AZ1319" s="846"/>
      <c r="BA1319" s="846"/>
      <c r="BB1319" s="846"/>
      <c r="BC1319" s="846"/>
      <c r="BD1319" s="846"/>
      <c r="BE1319" s="846"/>
      <c r="BF1319" s="846"/>
      <c r="BG1319" s="846"/>
    </row>
    <row r="1320" ht="15.75" customHeight="1">
      <c r="A1320" s="846"/>
      <c r="B1320" s="847"/>
      <c r="C1320" s="847"/>
      <c r="D1320" s="846"/>
      <c r="E1320" s="848"/>
      <c r="F1320" s="849"/>
      <c r="G1320" s="850"/>
      <c r="H1320" s="851"/>
      <c r="I1320" s="849"/>
      <c r="J1320" s="852"/>
      <c r="K1320" s="848"/>
      <c r="L1320" s="848"/>
      <c r="M1320" s="848"/>
      <c r="N1320" s="853"/>
      <c r="O1320" s="846"/>
      <c r="P1320" s="846"/>
      <c r="Q1320" s="846"/>
      <c r="R1320" s="846"/>
      <c r="S1320" s="846"/>
      <c r="T1320" s="846"/>
      <c r="U1320" s="846"/>
      <c r="V1320" s="846"/>
      <c r="W1320" s="846"/>
      <c r="X1320" s="846"/>
      <c r="Y1320" s="846"/>
      <c r="Z1320" s="846"/>
      <c r="AA1320" s="846"/>
      <c r="AB1320" s="846"/>
      <c r="AC1320" s="846"/>
      <c r="AD1320" s="854"/>
      <c r="AE1320" s="846"/>
      <c r="AF1320" s="846"/>
      <c r="AG1320" s="846"/>
      <c r="AH1320" s="846"/>
      <c r="AI1320" s="846"/>
      <c r="AJ1320" s="855"/>
      <c r="AK1320" s="846"/>
      <c r="AL1320" s="846"/>
      <c r="AM1320" s="846"/>
      <c r="AN1320" s="846"/>
      <c r="AO1320" s="846"/>
      <c r="AP1320" s="846"/>
      <c r="AQ1320" s="846"/>
      <c r="AR1320" s="846"/>
      <c r="AS1320" s="846"/>
      <c r="AT1320" s="846"/>
      <c r="AU1320" s="846"/>
      <c r="AV1320" s="846"/>
      <c r="AW1320" s="846"/>
      <c r="AX1320" s="846"/>
      <c r="AY1320" s="846"/>
      <c r="AZ1320" s="846"/>
      <c r="BA1320" s="846"/>
      <c r="BB1320" s="846"/>
      <c r="BC1320" s="846"/>
      <c r="BD1320" s="846"/>
      <c r="BE1320" s="846"/>
      <c r="BF1320" s="846"/>
      <c r="BG1320" s="846"/>
    </row>
    <row r="1321" ht="15.75" customHeight="1">
      <c r="A1321" s="846"/>
      <c r="B1321" s="847"/>
      <c r="C1321" s="847"/>
      <c r="D1321" s="846"/>
      <c r="E1321" s="848"/>
      <c r="F1321" s="849"/>
      <c r="G1321" s="850"/>
      <c r="H1321" s="851"/>
      <c r="I1321" s="849"/>
      <c r="J1321" s="852"/>
      <c r="K1321" s="848"/>
      <c r="L1321" s="848"/>
      <c r="M1321" s="848"/>
      <c r="N1321" s="853"/>
      <c r="O1321" s="846"/>
      <c r="P1321" s="846"/>
      <c r="Q1321" s="846"/>
      <c r="R1321" s="846"/>
      <c r="S1321" s="846"/>
      <c r="T1321" s="846"/>
      <c r="U1321" s="846"/>
      <c r="V1321" s="846"/>
      <c r="W1321" s="846"/>
      <c r="X1321" s="846"/>
      <c r="Y1321" s="846"/>
      <c r="Z1321" s="846"/>
      <c r="AA1321" s="846"/>
      <c r="AB1321" s="846"/>
      <c r="AC1321" s="846"/>
      <c r="AD1321" s="854"/>
      <c r="AE1321" s="846"/>
      <c r="AF1321" s="846"/>
      <c r="AG1321" s="846"/>
      <c r="AH1321" s="846"/>
      <c r="AI1321" s="846"/>
      <c r="AJ1321" s="855"/>
      <c r="AK1321" s="846"/>
      <c r="AL1321" s="846"/>
      <c r="AM1321" s="846"/>
      <c r="AN1321" s="846"/>
      <c r="AO1321" s="846"/>
      <c r="AP1321" s="846"/>
      <c r="AQ1321" s="846"/>
      <c r="AR1321" s="846"/>
      <c r="AS1321" s="846"/>
      <c r="AT1321" s="846"/>
      <c r="AU1321" s="846"/>
      <c r="AV1321" s="846"/>
      <c r="AW1321" s="846"/>
      <c r="AX1321" s="846"/>
      <c r="AY1321" s="846"/>
      <c r="AZ1321" s="846"/>
      <c r="BA1321" s="846"/>
      <c r="BB1321" s="846"/>
      <c r="BC1321" s="846"/>
      <c r="BD1321" s="846"/>
      <c r="BE1321" s="846"/>
      <c r="BF1321" s="846"/>
      <c r="BG1321" s="846"/>
    </row>
    <row r="1322" ht="15.75" customHeight="1">
      <c r="A1322" s="846"/>
      <c r="B1322" s="847"/>
      <c r="C1322" s="847"/>
      <c r="D1322" s="846"/>
      <c r="E1322" s="848"/>
      <c r="F1322" s="849"/>
      <c r="G1322" s="850"/>
      <c r="H1322" s="851"/>
      <c r="I1322" s="849"/>
      <c r="J1322" s="852"/>
      <c r="K1322" s="848"/>
      <c r="L1322" s="848"/>
      <c r="M1322" s="848"/>
      <c r="N1322" s="853"/>
      <c r="O1322" s="846"/>
      <c r="P1322" s="846"/>
      <c r="Q1322" s="846"/>
      <c r="R1322" s="846"/>
      <c r="S1322" s="846"/>
      <c r="T1322" s="846"/>
      <c r="U1322" s="846"/>
      <c r="V1322" s="846"/>
      <c r="W1322" s="846"/>
      <c r="X1322" s="846"/>
      <c r="Y1322" s="846"/>
      <c r="Z1322" s="846"/>
      <c r="AA1322" s="846"/>
      <c r="AB1322" s="846"/>
      <c r="AC1322" s="846"/>
      <c r="AD1322" s="854"/>
      <c r="AE1322" s="846"/>
      <c r="AF1322" s="846"/>
      <c r="AG1322" s="846"/>
      <c r="AH1322" s="846"/>
      <c r="AI1322" s="846"/>
      <c r="AJ1322" s="855"/>
      <c r="AK1322" s="846"/>
      <c r="AL1322" s="846"/>
      <c r="AM1322" s="846"/>
      <c r="AN1322" s="846"/>
      <c r="AO1322" s="846"/>
      <c r="AP1322" s="846"/>
      <c r="AQ1322" s="846"/>
      <c r="AR1322" s="846"/>
      <c r="AS1322" s="846"/>
      <c r="AT1322" s="846"/>
      <c r="AU1322" s="846"/>
      <c r="AV1322" s="846"/>
      <c r="AW1322" s="846"/>
      <c r="AX1322" s="846"/>
      <c r="AY1322" s="846"/>
      <c r="AZ1322" s="846"/>
      <c r="BA1322" s="846"/>
      <c r="BB1322" s="846"/>
      <c r="BC1322" s="846"/>
      <c r="BD1322" s="846"/>
      <c r="BE1322" s="846"/>
      <c r="BF1322" s="846"/>
      <c r="BG1322" s="846"/>
    </row>
    <row r="1323" ht="15.75" customHeight="1">
      <c r="A1323" s="846"/>
      <c r="B1323" s="847"/>
      <c r="C1323" s="847"/>
      <c r="D1323" s="846"/>
      <c r="E1323" s="848"/>
      <c r="F1323" s="849"/>
      <c r="G1323" s="850"/>
      <c r="H1323" s="851"/>
      <c r="I1323" s="849"/>
      <c r="J1323" s="852"/>
      <c r="K1323" s="848"/>
      <c r="L1323" s="848"/>
      <c r="M1323" s="848"/>
      <c r="N1323" s="853"/>
      <c r="O1323" s="846"/>
      <c r="P1323" s="846"/>
      <c r="Q1323" s="846"/>
      <c r="R1323" s="846"/>
      <c r="S1323" s="846"/>
      <c r="T1323" s="846"/>
      <c r="U1323" s="846"/>
      <c r="V1323" s="846"/>
      <c r="W1323" s="846"/>
      <c r="X1323" s="846"/>
      <c r="Y1323" s="846"/>
      <c r="Z1323" s="846"/>
      <c r="AA1323" s="846"/>
      <c r="AB1323" s="846"/>
      <c r="AC1323" s="846"/>
      <c r="AD1323" s="854"/>
      <c r="AE1323" s="846"/>
      <c r="AF1323" s="846"/>
      <c r="AG1323" s="846"/>
      <c r="AH1323" s="846"/>
      <c r="AI1323" s="846"/>
      <c r="AJ1323" s="855"/>
      <c r="AK1323" s="846"/>
      <c r="AL1323" s="846"/>
      <c r="AM1323" s="846"/>
      <c r="AN1323" s="846"/>
      <c r="AO1323" s="846"/>
      <c r="AP1323" s="846"/>
      <c r="AQ1323" s="846"/>
      <c r="AR1323" s="846"/>
      <c r="AS1323" s="846"/>
      <c r="AT1323" s="846"/>
      <c r="AU1323" s="846"/>
      <c r="AV1323" s="846"/>
      <c r="AW1323" s="846"/>
      <c r="AX1323" s="846"/>
      <c r="AY1323" s="846"/>
      <c r="AZ1323" s="846"/>
      <c r="BA1323" s="846"/>
      <c r="BB1323" s="846"/>
      <c r="BC1323" s="846"/>
      <c r="BD1323" s="846"/>
      <c r="BE1323" s="846"/>
      <c r="BF1323" s="846"/>
      <c r="BG1323" s="846"/>
    </row>
    <row r="1324" ht="15.75" customHeight="1">
      <c r="A1324" s="846"/>
      <c r="B1324" s="847"/>
      <c r="C1324" s="847"/>
      <c r="D1324" s="846"/>
      <c r="E1324" s="848"/>
      <c r="F1324" s="849"/>
      <c r="G1324" s="850"/>
      <c r="H1324" s="851"/>
      <c r="I1324" s="849"/>
      <c r="J1324" s="852"/>
      <c r="K1324" s="848"/>
      <c r="L1324" s="848"/>
      <c r="M1324" s="848"/>
      <c r="N1324" s="853"/>
      <c r="O1324" s="846"/>
      <c r="P1324" s="846"/>
      <c r="Q1324" s="846"/>
      <c r="R1324" s="846"/>
      <c r="S1324" s="846"/>
      <c r="T1324" s="846"/>
      <c r="U1324" s="846"/>
      <c r="V1324" s="846"/>
      <c r="W1324" s="846"/>
      <c r="X1324" s="846"/>
      <c r="Y1324" s="846"/>
      <c r="Z1324" s="846"/>
      <c r="AA1324" s="846"/>
      <c r="AB1324" s="846"/>
      <c r="AC1324" s="846"/>
      <c r="AD1324" s="854"/>
      <c r="AE1324" s="846"/>
      <c r="AF1324" s="846"/>
      <c r="AG1324" s="846"/>
      <c r="AH1324" s="846"/>
      <c r="AI1324" s="846"/>
      <c r="AJ1324" s="855"/>
      <c r="AK1324" s="846"/>
      <c r="AL1324" s="846"/>
      <c r="AM1324" s="846"/>
      <c r="AN1324" s="846"/>
      <c r="AO1324" s="846"/>
      <c r="AP1324" s="846"/>
      <c r="AQ1324" s="846"/>
      <c r="AR1324" s="846"/>
      <c r="AS1324" s="846"/>
      <c r="AT1324" s="846"/>
      <c r="AU1324" s="846"/>
      <c r="AV1324" s="846"/>
      <c r="AW1324" s="846"/>
      <c r="AX1324" s="846"/>
      <c r="AY1324" s="846"/>
      <c r="AZ1324" s="846"/>
      <c r="BA1324" s="846"/>
      <c r="BB1324" s="846"/>
      <c r="BC1324" s="846"/>
      <c r="BD1324" s="846"/>
      <c r="BE1324" s="846"/>
      <c r="BF1324" s="846"/>
      <c r="BG1324" s="846"/>
    </row>
    <row r="1325" ht="15.75" customHeight="1">
      <c r="A1325" s="846"/>
      <c r="B1325" s="847"/>
      <c r="C1325" s="847"/>
      <c r="D1325" s="846"/>
      <c r="E1325" s="848"/>
      <c r="F1325" s="849"/>
      <c r="G1325" s="850"/>
      <c r="H1325" s="851"/>
      <c r="I1325" s="849"/>
      <c r="J1325" s="852"/>
      <c r="K1325" s="848"/>
      <c r="L1325" s="848"/>
      <c r="M1325" s="848"/>
      <c r="N1325" s="853"/>
      <c r="O1325" s="846"/>
      <c r="P1325" s="846"/>
      <c r="Q1325" s="846"/>
      <c r="R1325" s="846"/>
      <c r="S1325" s="846"/>
      <c r="T1325" s="846"/>
      <c r="U1325" s="846"/>
      <c r="V1325" s="846"/>
      <c r="W1325" s="846"/>
      <c r="X1325" s="846"/>
      <c r="Y1325" s="846"/>
      <c r="Z1325" s="846"/>
      <c r="AA1325" s="846"/>
      <c r="AB1325" s="846"/>
      <c r="AC1325" s="846"/>
      <c r="AD1325" s="854"/>
      <c r="AE1325" s="846"/>
      <c r="AF1325" s="846"/>
      <c r="AG1325" s="846"/>
      <c r="AH1325" s="846"/>
      <c r="AI1325" s="846"/>
      <c r="AJ1325" s="855"/>
      <c r="AK1325" s="846"/>
      <c r="AL1325" s="846"/>
      <c r="AM1325" s="846"/>
      <c r="AN1325" s="846"/>
      <c r="AO1325" s="846"/>
      <c r="AP1325" s="846"/>
      <c r="AQ1325" s="846"/>
      <c r="AR1325" s="846"/>
      <c r="AS1325" s="846"/>
      <c r="AT1325" s="846"/>
      <c r="AU1325" s="846"/>
      <c r="AV1325" s="846"/>
      <c r="AW1325" s="846"/>
      <c r="AX1325" s="846"/>
      <c r="AY1325" s="846"/>
      <c r="AZ1325" s="846"/>
      <c r="BA1325" s="846"/>
      <c r="BB1325" s="846"/>
      <c r="BC1325" s="846"/>
      <c r="BD1325" s="846"/>
      <c r="BE1325" s="846"/>
      <c r="BF1325" s="846"/>
      <c r="BG1325" s="846"/>
    </row>
    <row r="1326" ht="15.75" customHeight="1">
      <c r="A1326" s="846"/>
      <c r="B1326" s="847"/>
      <c r="C1326" s="847"/>
      <c r="D1326" s="846"/>
      <c r="E1326" s="848"/>
      <c r="F1326" s="849"/>
      <c r="G1326" s="850"/>
      <c r="H1326" s="851"/>
      <c r="I1326" s="849"/>
      <c r="J1326" s="852"/>
      <c r="K1326" s="848"/>
      <c r="L1326" s="848"/>
      <c r="M1326" s="848"/>
      <c r="N1326" s="853"/>
      <c r="O1326" s="846"/>
      <c r="P1326" s="846"/>
      <c r="Q1326" s="846"/>
      <c r="R1326" s="846"/>
      <c r="S1326" s="846"/>
      <c r="T1326" s="846"/>
      <c r="U1326" s="846"/>
      <c r="V1326" s="846"/>
      <c r="W1326" s="846"/>
      <c r="X1326" s="846"/>
      <c r="Y1326" s="846"/>
      <c r="Z1326" s="846"/>
      <c r="AA1326" s="846"/>
      <c r="AB1326" s="846"/>
      <c r="AC1326" s="846"/>
      <c r="AD1326" s="854"/>
      <c r="AE1326" s="846"/>
      <c r="AF1326" s="846"/>
      <c r="AG1326" s="846"/>
      <c r="AH1326" s="846"/>
      <c r="AI1326" s="846"/>
      <c r="AJ1326" s="855"/>
      <c r="AK1326" s="846"/>
      <c r="AL1326" s="846"/>
      <c r="AM1326" s="846"/>
      <c r="AN1326" s="846"/>
      <c r="AO1326" s="846"/>
      <c r="AP1326" s="846"/>
      <c r="AQ1326" s="846"/>
      <c r="AR1326" s="846"/>
      <c r="AS1326" s="846"/>
      <c r="AT1326" s="846"/>
      <c r="AU1326" s="846"/>
      <c r="AV1326" s="846"/>
      <c r="AW1326" s="846"/>
      <c r="AX1326" s="846"/>
      <c r="AY1326" s="846"/>
      <c r="AZ1326" s="846"/>
      <c r="BA1326" s="846"/>
      <c r="BB1326" s="846"/>
      <c r="BC1326" s="846"/>
      <c r="BD1326" s="846"/>
      <c r="BE1326" s="846"/>
      <c r="BF1326" s="846"/>
      <c r="BG1326" s="846"/>
    </row>
    <row r="1327" ht="15.75" customHeight="1">
      <c r="A1327" s="846"/>
      <c r="B1327" s="847"/>
      <c r="C1327" s="847"/>
      <c r="D1327" s="846"/>
      <c r="E1327" s="848"/>
      <c r="F1327" s="849"/>
      <c r="G1327" s="850"/>
      <c r="H1327" s="851"/>
      <c r="I1327" s="849"/>
      <c r="J1327" s="852"/>
      <c r="K1327" s="848"/>
      <c r="L1327" s="848"/>
      <c r="M1327" s="848"/>
      <c r="N1327" s="853"/>
      <c r="O1327" s="846"/>
      <c r="P1327" s="846"/>
      <c r="Q1327" s="846"/>
      <c r="R1327" s="846"/>
      <c r="S1327" s="846"/>
      <c r="T1327" s="846"/>
      <c r="U1327" s="846"/>
      <c r="V1327" s="846"/>
      <c r="W1327" s="846"/>
      <c r="X1327" s="846"/>
      <c r="Y1327" s="846"/>
      <c r="Z1327" s="846"/>
      <c r="AA1327" s="846"/>
      <c r="AB1327" s="846"/>
      <c r="AC1327" s="846"/>
      <c r="AD1327" s="854"/>
      <c r="AE1327" s="846"/>
      <c r="AF1327" s="846"/>
      <c r="AG1327" s="846"/>
      <c r="AH1327" s="846"/>
      <c r="AI1327" s="846"/>
      <c r="AJ1327" s="855"/>
      <c r="AK1327" s="846"/>
      <c r="AL1327" s="846"/>
      <c r="AM1327" s="846"/>
      <c r="AN1327" s="846"/>
      <c r="AO1327" s="846"/>
      <c r="AP1327" s="846"/>
      <c r="AQ1327" s="846"/>
      <c r="AR1327" s="846"/>
      <c r="AS1327" s="846"/>
      <c r="AT1327" s="846"/>
      <c r="AU1327" s="846"/>
      <c r="AV1327" s="846"/>
      <c r="AW1327" s="846"/>
      <c r="AX1327" s="846"/>
      <c r="AY1327" s="846"/>
      <c r="AZ1327" s="846"/>
      <c r="BA1327" s="846"/>
      <c r="BB1327" s="846"/>
      <c r="BC1327" s="846"/>
      <c r="BD1327" s="846"/>
      <c r="BE1327" s="846"/>
      <c r="BF1327" s="846"/>
      <c r="BG1327" s="846"/>
    </row>
    <row r="1328" ht="15.75" customHeight="1">
      <c r="A1328" s="846"/>
      <c r="B1328" s="847"/>
      <c r="C1328" s="847"/>
      <c r="D1328" s="846"/>
      <c r="E1328" s="848"/>
      <c r="F1328" s="849"/>
      <c r="G1328" s="850"/>
      <c r="H1328" s="851"/>
      <c r="I1328" s="849"/>
      <c r="J1328" s="852"/>
      <c r="K1328" s="848"/>
      <c r="L1328" s="848"/>
      <c r="M1328" s="848"/>
      <c r="N1328" s="853"/>
      <c r="O1328" s="846"/>
      <c r="P1328" s="846"/>
      <c r="Q1328" s="846"/>
      <c r="R1328" s="846"/>
      <c r="S1328" s="846"/>
      <c r="T1328" s="846"/>
      <c r="U1328" s="846"/>
      <c r="V1328" s="846"/>
      <c r="W1328" s="846"/>
      <c r="X1328" s="846"/>
      <c r="Y1328" s="846"/>
      <c r="Z1328" s="846"/>
      <c r="AA1328" s="846"/>
      <c r="AB1328" s="846"/>
      <c r="AC1328" s="846"/>
      <c r="AD1328" s="854"/>
      <c r="AE1328" s="846"/>
      <c r="AF1328" s="846"/>
      <c r="AG1328" s="846"/>
      <c r="AH1328" s="846"/>
      <c r="AI1328" s="846"/>
      <c r="AJ1328" s="855"/>
      <c r="AK1328" s="846"/>
      <c r="AL1328" s="846"/>
      <c r="AM1328" s="846"/>
      <c r="AN1328" s="846"/>
      <c r="AO1328" s="846"/>
      <c r="AP1328" s="846"/>
      <c r="AQ1328" s="846"/>
      <c r="AR1328" s="846"/>
      <c r="AS1328" s="846"/>
      <c r="AT1328" s="846"/>
      <c r="AU1328" s="846"/>
      <c r="AV1328" s="846"/>
      <c r="AW1328" s="846"/>
      <c r="AX1328" s="846"/>
      <c r="AY1328" s="846"/>
      <c r="AZ1328" s="846"/>
      <c r="BA1328" s="846"/>
      <c r="BB1328" s="846"/>
      <c r="BC1328" s="846"/>
      <c r="BD1328" s="846"/>
      <c r="BE1328" s="846"/>
      <c r="BF1328" s="846"/>
      <c r="BG1328" s="846"/>
    </row>
    <row r="1329" ht="15.75" customHeight="1">
      <c r="A1329" s="846"/>
      <c r="B1329" s="847"/>
      <c r="C1329" s="847"/>
      <c r="D1329" s="846"/>
      <c r="E1329" s="848"/>
      <c r="F1329" s="849"/>
      <c r="G1329" s="850"/>
      <c r="H1329" s="851"/>
      <c r="I1329" s="849"/>
      <c r="J1329" s="852"/>
      <c r="K1329" s="848"/>
      <c r="L1329" s="848"/>
      <c r="M1329" s="848"/>
      <c r="N1329" s="853"/>
      <c r="O1329" s="846"/>
      <c r="P1329" s="846"/>
      <c r="Q1329" s="846"/>
      <c r="R1329" s="846"/>
      <c r="S1329" s="846"/>
      <c r="T1329" s="846"/>
      <c r="U1329" s="846"/>
      <c r="V1329" s="846"/>
      <c r="W1329" s="846"/>
      <c r="X1329" s="846"/>
      <c r="Y1329" s="846"/>
      <c r="Z1329" s="846"/>
      <c r="AA1329" s="846"/>
      <c r="AB1329" s="846"/>
      <c r="AC1329" s="846"/>
      <c r="AD1329" s="854"/>
      <c r="AE1329" s="846"/>
      <c r="AF1329" s="846"/>
      <c r="AG1329" s="846"/>
      <c r="AH1329" s="846"/>
      <c r="AI1329" s="846"/>
      <c r="AJ1329" s="855"/>
      <c r="AK1329" s="846"/>
      <c r="AL1329" s="846"/>
      <c r="AM1329" s="846"/>
      <c r="AN1329" s="846"/>
      <c r="AO1329" s="846"/>
      <c r="AP1329" s="846"/>
      <c r="AQ1329" s="846"/>
      <c r="AR1329" s="846"/>
      <c r="AS1329" s="846"/>
      <c r="AT1329" s="846"/>
      <c r="AU1329" s="846"/>
      <c r="AV1329" s="846"/>
      <c r="AW1329" s="846"/>
      <c r="AX1329" s="846"/>
      <c r="AY1329" s="846"/>
      <c r="AZ1329" s="846"/>
      <c r="BA1329" s="846"/>
      <c r="BB1329" s="846"/>
      <c r="BC1329" s="846"/>
      <c r="BD1329" s="846"/>
      <c r="BE1329" s="846"/>
      <c r="BF1329" s="846"/>
      <c r="BG1329" s="846"/>
    </row>
    <row r="1330" ht="15.75" customHeight="1">
      <c r="A1330" s="846"/>
      <c r="B1330" s="847"/>
      <c r="C1330" s="847"/>
      <c r="D1330" s="846"/>
      <c r="E1330" s="848"/>
      <c r="F1330" s="849"/>
      <c r="G1330" s="850"/>
      <c r="H1330" s="851"/>
      <c r="I1330" s="849"/>
      <c r="J1330" s="852"/>
      <c r="K1330" s="848"/>
      <c r="L1330" s="848"/>
      <c r="M1330" s="848"/>
      <c r="N1330" s="853"/>
      <c r="O1330" s="846"/>
      <c r="P1330" s="846"/>
      <c r="Q1330" s="846"/>
      <c r="R1330" s="846"/>
      <c r="S1330" s="846"/>
      <c r="T1330" s="846"/>
      <c r="U1330" s="846"/>
      <c r="V1330" s="846"/>
      <c r="W1330" s="846"/>
      <c r="X1330" s="846"/>
      <c r="Y1330" s="846"/>
      <c r="Z1330" s="846"/>
      <c r="AA1330" s="846"/>
      <c r="AB1330" s="846"/>
      <c r="AC1330" s="846"/>
      <c r="AD1330" s="854"/>
      <c r="AE1330" s="846"/>
      <c r="AF1330" s="846"/>
      <c r="AG1330" s="846"/>
      <c r="AH1330" s="846"/>
      <c r="AI1330" s="846"/>
      <c r="AJ1330" s="855"/>
      <c r="AK1330" s="846"/>
      <c r="AL1330" s="846"/>
      <c r="AM1330" s="846"/>
      <c r="AN1330" s="846"/>
      <c r="AO1330" s="846"/>
      <c r="AP1330" s="846"/>
      <c r="AQ1330" s="846"/>
      <c r="AR1330" s="846"/>
      <c r="AS1330" s="846"/>
      <c r="AT1330" s="846"/>
      <c r="AU1330" s="846"/>
      <c r="AV1330" s="846"/>
      <c r="AW1330" s="846"/>
      <c r="AX1330" s="846"/>
      <c r="AY1330" s="846"/>
      <c r="AZ1330" s="846"/>
      <c r="BA1330" s="846"/>
      <c r="BB1330" s="846"/>
      <c r="BC1330" s="846"/>
      <c r="BD1330" s="846"/>
      <c r="BE1330" s="846"/>
      <c r="BF1330" s="846"/>
      <c r="BG1330" s="846"/>
    </row>
    <row r="1331" ht="15.75" customHeight="1">
      <c r="A1331" s="846"/>
      <c r="B1331" s="847"/>
      <c r="C1331" s="847"/>
      <c r="D1331" s="846"/>
      <c r="E1331" s="848"/>
      <c r="F1331" s="849"/>
      <c r="G1331" s="850"/>
      <c r="H1331" s="851"/>
      <c r="I1331" s="849"/>
      <c r="J1331" s="852"/>
      <c r="K1331" s="848"/>
      <c r="L1331" s="848"/>
      <c r="M1331" s="848"/>
      <c r="N1331" s="853"/>
      <c r="O1331" s="846"/>
      <c r="P1331" s="846"/>
      <c r="Q1331" s="846"/>
      <c r="R1331" s="846"/>
      <c r="S1331" s="846"/>
      <c r="T1331" s="846"/>
      <c r="U1331" s="846"/>
      <c r="V1331" s="846"/>
      <c r="W1331" s="846"/>
      <c r="X1331" s="846"/>
      <c r="Y1331" s="846"/>
      <c r="Z1331" s="846"/>
      <c r="AA1331" s="846"/>
      <c r="AB1331" s="846"/>
      <c r="AC1331" s="846"/>
      <c r="AD1331" s="854"/>
      <c r="AE1331" s="846"/>
      <c r="AF1331" s="846"/>
      <c r="AG1331" s="846"/>
      <c r="AH1331" s="846"/>
      <c r="AI1331" s="846"/>
      <c r="AJ1331" s="855"/>
      <c r="AK1331" s="846"/>
      <c r="AL1331" s="846"/>
      <c r="AM1331" s="846"/>
      <c r="AN1331" s="846"/>
      <c r="AO1331" s="846"/>
      <c r="AP1331" s="846"/>
      <c r="AQ1331" s="846"/>
      <c r="AR1331" s="846"/>
      <c r="AS1331" s="846"/>
      <c r="AT1331" s="846"/>
      <c r="AU1331" s="846"/>
      <c r="AV1331" s="846"/>
      <c r="AW1331" s="846"/>
      <c r="AX1331" s="846"/>
      <c r="AY1331" s="846"/>
      <c r="AZ1331" s="846"/>
      <c r="BA1331" s="846"/>
      <c r="BB1331" s="846"/>
      <c r="BC1331" s="846"/>
      <c r="BD1331" s="846"/>
      <c r="BE1331" s="846"/>
      <c r="BF1331" s="846"/>
      <c r="BG1331" s="846"/>
    </row>
    <row r="1332" ht="15.75" customHeight="1">
      <c r="A1332" s="846"/>
      <c r="B1332" s="847"/>
      <c r="C1332" s="847"/>
      <c r="D1332" s="846"/>
      <c r="E1332" s="848"/>
      <c r="F1332" s="849"/>
      <c r="G1332" s="850"/>
      <c r="H1332" s="851"/>
      <c r="I1332" s="849"/>
      <c r="J1332" s="852"/>
      <c r="K1332" s="848"/>
      <c r="L1332" s="848"/>
      <c r="M1332" s="848"/>
      <c r="N1332" s="853"/>
      <c r="O1332" s="846"/>
      <c r="P1332" s="846"/>
      <c r="Q1332" s="846"/>
      <c r="R1332" s="846"/>
      <c r="S1332" s="846"/>
      <c r="T1332" s="846"/>
      <c r="U1332" s="846"/>
      <c r="V1332" s="846"/>
      <c r="W1332" s="846"/>
      <c r="X1332" s="846"/>
      <c r="Y1332" s="846"/>
      <c r="Z1332" s="846"/>
      <c r="AA1332" s="846"/>
      <c r="AB1332" s="846"/>
      <c r="AC1332" s="846"/>
      <c r="AD1332" s="854"/>
      <c r="AE1332" s="846"/>
      <c r="AF1332" s="846"/>
      <c r="AG1332" s="846"/>
      <c r="AH1332" s="846"/>
      <c r="AI1332" s="846"/>
      <c r="AJ1332" s="855"/>
      <c r="AK1332" s="846"/>
      <c r="AL1332" s="846"/>
      <c r="AM1332" s="846"/>
      <c r="AN1332" s="846"/>
      <c r="AO1332" s="846"/>
      <c r="AP1332" s="846"/>
      <c r="AQ1332" s="846"/>
      <c r="AR1332" s="846"/>
      <c r="AS1332" s="846"/>
      <c r="AT1332" s="846"/>
      <c r="AU1332" s="846"/>
      <c r="AV1332" s="846"/>
      <c r="AW1332" s="846"/>
      <c r="AX1332" s="846"/>
      <c r="AY1332" s="846"/>
      <c r="AZ1332" s="846"/>
      <c r="BA1332" s="846"/>
      <c r="BB1332" s="846"/>
      <c r="BC1332" s="846"/>
      <c r="BD1332" s="846"/>
      <c r="BE1332" s="846"/>
      <c r="BF1332" s="846"/>
      <c r="BG1332" s="846"/>
    </row>
    <row r="1333" ht="15.75" customHeight="1">
      <c r="A1333" s="846"/>
      <c r="B1333" s="847"/>
      <c r="C1333" s="847"/>
      <c r="D1333" s="846"/>
      <c r="E1333" s="848"/>
      <c r="F1333" s="849"/>
      <c r="G1333" s="850"/>
      <c r="H1333" s="851"/>
      <c r="I1333" s="849"/>
      <c r="J1333" s="852"/>
      <c r="K1333" s="848"/>
      <c r="L1333" s="848"/>
      <c r="M1333" s="848"/>
      <c r="N1333" s="853"/>
      <c r="O1333" s="846"/>
      <c r="P1333" s="846"/>
      <c r="Q1333" s="846"/>
      <c r="R1333" s="846"/>
      <c r="S1333" s="846"/>
      <c r="T1333" s="846"/>
      <c r="U1333" s="846"/>
      <c r="V1333" s="846"/>
      <c r="W1333" s="846"/>
      <c r="X1333" s="846"/>
      <c r="Y1333" s="846"/>
      <c r="Z1333" s="846"/>
      <c r="AA1333" s="846"/>
      <c r="AB1333" s="846"/>
      <c r="AC1333" s="846"/>
      <c r="AD1333" s="854"/>
      <c r="AE1333" s="846"/>
      <c r="AF1333" s="846"/>
      <c r="AG1333" s="846"/>
      <c r="AH1333" s="846"/>
      <c r="AI1333" s="846"/>
      <c r="AJ1333" s="855"/>
      <c r="AK1333" s="846"/>
      <c r="AL1333" s="846"/>
      <c r="AM1333" s="846"/>
      <c r="AN1333" s="846"/>
      <c r="AO1333" s="846"/>
      <c r="AP1333" s="846"/>
      <c r="AQ1333" s="846"/>
      <c r="AR1333" s="846"/>
      <c r="AS1333" s="846"/>
      <c r="AT1333" s="846"/>
      <c r="AU1333" s="846"/>
      <c r="AV1333" s="846"/>
      <c r="AW1333" s="846"/>
      <c r="AX1333" s="846"/>
      <c r="AY1333" s="846"/>
      <c r="AZ1333" s="846"/>
      <c r="BA1333" s="846"/>
      <c r="BB1333" s="846"/>
      <c r="BC1333" s="846"/>
      <c r="BD1333" s="846"/>
      <c r="BE1333" s="846"/>
      <c r="BF1333" s="846"/>
      <c r="BG1333" s="846"/>
    </row>
    <row r="1334" ht="15.75" customHeight="1">
      <c r="A1334" s="846"/>
      <c r="B1334" s="847"/>
      <c r="C1334" s="847"/>
      <c r="D1334" s="846"/>
      <c r="E1334" s="848"/>
      <c r="F1334" s="849"/>
      <c r="G1334" s="850"/>
      <c r="H1334" s="851"/>
      <c r="I1334" s="849"/>
      <c r="J1334" s="852"/>
      <c r="K1334" s="848"/>
      <c r="L1334" s="848"/>
      <c r="M1334" s="848"/>
      <c r="N1334" s="853"/>
      <c r="O1334" s="846"/>
      <c r="P1334" s="846"/>
      <c r="Q1334" s="846"/>
      <c r="R1334" s="846"/>
      <c r="S1334" s="846"/>
      <c r="T1334" s="846"/>
      <c r="U1334" s="846"/>
      <c r="V1334" s="846"/>
      <c r="W1334" s="846"/>
      <c r="X1334" s="846"/>
      <c r="Y1334" s="846"/>
      <c r="Z1334" s="846"/>
      <c r="AA1334" s="846"/>
      <c r="AB1334" s="846"/>
      <c r="AC1334" s="846"/>
      <c r="AD1334" s="854"/>
      <c r="AE1334" s="846"/>
      <c r="AF1334" s="846"/>
      <c r="AG1334" s="846"/>
      <c r="AH1334" s="846"/>
      <c r="AI1334" s="846"/>
      <c r="AJ1334" s="855"/>
      <c r="AK1334" s="846"/>
      <c r="AL1334" s="846"/>
      <c r="AM1334" s="846"/>
      <c r="AN1334" s="846"/>
      <c r="AO1334" s="846"/>
      <c r="AP1334" s="846"/>
      <c r="AQ1334" s="846"/>
      <c r="AR1334" s="846"/>
      <c r="AS1334" s="846"/>
      <c r="AT1334" s="846"/>
      <c r="AU1334" s="846"/>
      <c r="AV1334" s="846"/>
      <c r="AW1334" s="846"/>
      <c r="AX1334" s="846"/>
      <c r="AY1334" s="846"/>
      <c r="AZ1334" s="846"/>
      <c r="BA1334" s="846"/>
      <c r="BB1334" s="846"/>
      <c r="BC1334" s="846"/>
      <c r="BD1334" s="846"/>
      <c r="BE1334" s="846"/>
      <c r="BF1334" s="846"/>
      <c r="BG1334" s="846"/>
    </row>
    <row r="1335" ht="15.75" customHeight="1">
      <c r="A1335" s="846"/>
      <c r="B1335" s="847"/>
      <c r="C1335" s="847"/>
      <c r="D1335" s="846"/>
      <c r="E1335" s="848"/>
      <c r="F1335" s="849"/>
      <c r="G1335" s="850"/>
      <c r="H1335" s="851"/>
      <c r="I1335" s="849"/>
      <c r="J1335" s="852"/>
      <c r="K1335" s="848"/>
      <c r="L1335" s="848"/>
      <c r="M1335" s="848"/>
      <c r="N1335" s="853"/>
      <c r="O1335" s="846"/>
      <c r="P1335" s="846"/>
      <c r="Q1335" s="846"/>
      <c r="R1335" s="846"/>
      <c r="S1335" s="846"/>
      <c r="T1335" s="846"/>
      <c r="U1335" s="846"/>
      <c r="V1335" s="846"/>
      <c r="W1335" s="846"/>
      <c r="X1335" s="846"/>
      <c r="Y1335" s="846"/>
      <c r="Z1335" s="846"/>
      <c r="AA1335" s="846"/>
      <c r="AB1335" s="846"/>
      <c r="AC1335" s="846"/>
      <c r="AD1335" s="854"/>
      <c r="AE1335" s="846"/>
      <c r="AF1335" s="846"/>
      <c r="AG1335" s="846"/>
      <c r="AH1335" s="846"/>
      <c r="AI1335" s="846"/>
      <c r="AJ1335" s="855"/>
      <c r="AK1335" s="846"/>
      <c r="AL1335" s="846"/>
      <c r="AM1335" s="846"/>
      <c r="AN1335" s="846"/>
      <c r="AO1335" s="846"/>
      <c r="AP1335" s="846"/>
      <c r="AQ1335" s="846"/>
      <c r="AR1335" s="846"/>
      <c r="AS1335" s="846"/>
      <c r="AT1335" s="846"/>
      <c r="AU1335" s="846"/>
      <c r="AV1335" s="846"/>
      <c r="AW1335" s="846"/>
      <c r="AX1335" s="846"/>
      <c r="AY1335" s="846"/>
      <c r="AZ1335" s="846"/>
      <c r="BA1335" s="846"/>
      <c r="BB1335" s="846"/>
      <c r="BC1335" s="846"/>
      <c r="BD1335" s="846"/>
      <c r="BE1335" s="846"/>
      <c r="BF1335" s="846"/>
      <c r="BG1335" s="846"/>
    </row>
    <row r="1336" ht="15.75" customHeight="1">
      <c r="A1336" s="846"/>
      <c r="B1336" s="847"/>
      <c r="C1336" s="847"/>
      <c r="D1336" s="846"/>
      <c r="E1336" s="848"/>
      <c r="F1336" s="849"/>
      <c r="G1336" s="850"/>
      <c r="H1336" s="851"/>
      <c r="I1336" s="849"/>
      <c r="J1336" s="852"/>
      <c r="K1336" s="848"/>
      <c r="L1336" s="848"/>
      <c r="M1336" s="848"/>
      <c r="N1336" s="853"/>
      <c r="O1336" s="846"/>
      <c r="P1336" s="846"/>
      <c r="Q1336" s="846"/>
      <c r="R1336" s="846"/>
      <c r="S1336" s="846"/>
      <c r="T1336" s="846"/>
      <c r="U1336" s="846"/>
      <c r="V1336" s="846"/>
      <c r="W1336" s="846"/>
      <c r="X1336" s="846"/>
      <c r="Y1336" s="846"/>
      <c r="Z1336" s="846"/>
      <c r="AA1336" s="846"/>
      <c r="AB1336" s="846"/>
      <c r="AC1336" s="846"/>
      <c r="AD1336" s="854"/>
      <c r="AE1336" s="846"/>
      <c r="AF1336" s="846"/>
      <c r="AG1336" s="846"/>
      <c r="AH1336" s="846"/>
      <c r="AI1336" s="846"/>
      <c r="AJ1336" s="855"/>
      <c r="AK1336" s="846"/>
      <c r="AL1336" s="846"/>
      <c r="AM1336" s="846"/>
      <c r="AN1336" s="846"/>
      <c r="AO1336" s="846"/>
      <c r="AP1336" s="846"/>
      <c r="AQ1336" s="846"/>
      <c r="AR1336" s="846"/>
      <c r="AS1336" s="846"/>
      <c r="AT1336" s="846"/>
      <c r="AU1336" s="846"/>
      <c r="AV1336" s="846"/>
      <c r="AW1336" s="846"/>
      <c r="AX1336" s="846"/>
      <c r="AY1336" s="846"/>
      <c r="AZ1336" s="846"/>
      <c r="BA1336" s="846"/>
      <c r="BB1336" s="846"/>
      <c r="BC1336" s="846"/>
      <c r="BD1336" s="846"/>
      <c r="BE1336" s="846"/>
      <c r="BF1336" s="846"/>
      <c r="BG1336" s="846"/>
    </row>
    <row r="1337" ht="15.75" customHeight="1">
      <c r="A1337" s="846"/>
      <c r="B1337" s="847"/>
      <c r="C1337" s="847"/>
      <c r="D1337" s="846"/>
      <c r="E1337" s="848"/>
      <c r="F1337" s="849"/>
      <c r="G1337" s="850"/>
      <c r="H1337" s="851"/>
      <c r="I1337" s="849"/>
      <c r="J1337" s="852"/>
      <c r="K1337" s="848"/>
      <c r="L1337" s="848"/>
      <c r="M1337" s="848"/>
      <c r="N1337" s="853"/>
      <c r="O1337" s="846"/>
      <c r="P1337" s="846"/>
      <c r="Q1337" s="846"/>
      <c r="R1337" s="846"/>
      <c r="S1337" s="846"/>
      <c r="T1337" s="846"/>
      <c r="U1337" s="846"/>
      <c r="V1337" s="846"/>
      <c r="W1337" s="846"/>
      <c r="X1337" s="846"/>
      <c r="Y1337" s="846"/>
      <c r="Z1337" s="846"/>
      <c r="AA1337" s="846"/>
      <c r="AB1337" s="846"/>
      <c r="AC1337" s="846"/>
      <c r="AD1337" s="854"/>
      <c r="AE1337" s="846"/>
      <c r="AF1337" s="846"/>
      <c r="AG1337" s="846"/>
      <c r="AH1337" s="846"/>
      <c r="AI1337" s="846"/>
      <c r="AJ1337" s="855"/>
      <c r="AK1337" s="846"/>
      <c r="AL1337" s="846"/>
      <c r="AM1337" s="846"/>
      <c r="AN1337" s="846"/>
      <c r="AO1337" s="846"/>
      <c r="AP1337" s="846"/>
      <c r="AQ1337" s="846"/>
      <c r="AR1337" s="846"/>
      <c r="AS1337" s="846"/>
      <c r="AT1337" s="846"/>
      <c r="AU1337" s="846"/>
      <c r="AV1337" s="846"/>
      <c r="AW1337" s="846"/>
      <c r="AX1337" s="846"/>
      <c r="AY1337" s="846"/>
      <c r="AZ1337" s="846"/>
      <c r="BA1337" s="846"/>
      <c r="BB1337" s="846"/>
      <c r="BC1337" s="846"/>
      <c r="BD1337" s="846"/>
      <c r="BE1337" s="846"/>
      <c r="BF1337" s="846"/>
      <c r="BG1337" s="846"/>
    </row>
    <row r="1338" ht="15.75" customHeight="1">
      <c r="A1338" s="846"/>
      <c r="B1338" s="847"/>
      <c r="C1338" s="847"/>
      <c r="D1338" s="846"/>
      <c r="E1338" s="848"/>
      <c r="F1338" s="849"/>
      <c r="G1338" s="850"/>
      <c r="H1338" s="851"/>
      <c r="I1338" s="849"/>
      <c r="J1338" s="852"/>
      <c r="K1338" s="848"/>
      <c r="L1338" s="848"/>
      <c r="M1338" s="848"/>
      <c r="N1338" s="853"/>
      <c r="O1338" s="846"/>
      <c r="P1338" s="846"/>
      <c r="Q1338" s="846"/>
      <c r="R1338" s="846"/>
      <c r="S1338" s="846"/>
      <c r="T1338" s="846"/>
      <c r="U1338" s="846"/>
      <c r="V1338" s="846"/>
      <c r="W1338" s="846"/>
      <c r="X1338" s="846"/>
      <c r="Y1338" s="846"/>
      <c r="Z1338" s="846"/>
      <c r="AA1338" s="846"/>
      <c r="AB1338" s="846"/>
      <c r="AC1338" s="846"/>
      <c r="AD1338" s="854"/>
      <c r="AE1338" s="846"/>
      <c r="AF1338" s="846"/>
      <c r="AG1338" s="846"/>
      <c r="AH1338" s="846"/>
      <c r="AI1338" s="846"/>
      <c r="AJ1338" s="855"/>
      <c r="AK1338" s="846"/>
      <c r="AL1338" s="846"/>
      <c r="AM1338" s="846"/>
      <c r="AN1338" s="846"/>
      <c r="AO1338" s="846"/>
      <c r="AP1338" s="846"/>
      <c r="AQ1338" s="846"/>
      <c r="AR1338" s="846"/>
      <c r="AS1338" s="846"/>
      <c r="AT1338" s="846"/>
      <c r="AU1338" s="846"/>
      <c r="AV1338" s="846"/>
      <c r="AW1338" s="846"/>
      <c r="AX1338" s="846"/>
      <c r="AY1338" s="846"/>
      <c r="AZ1338" s="846"/>
      <c r="BA1338" s="846"/>
      <c r="BB1338" s="846"/>
      <c r="BC1338" s="846"/>
      <c r="BD1338" s="846"/>
      <c r="BE1338" s="846"/>
      <c r="BF1338" s="846"/>
      <c r="BG1338" s="846"/>
    </row>
    <row r="1339" ht="15.75" customHeight="1">
      <c r="A1339" s="846"/>
      <c r="B1339" s="847"/>
      <c r="C1339" s="847"/>
      <c r="D1339" s="846"/>
      <c r="E1339" s="848"/>
      <c r="F1339" s="849"/>
      <c r="G1339" s="850"/>
      <c r="H1339" s="851"/>
      <c r="I1339" s="849"/>
      <c r="J1339" s="852"/>
      <c r="K1339" s="848"/>
      <c r="L1339" s="848"/>
      <c r="M1339" s="848"/>
      <c r="N1339" s="853"/>
      <c r="O1339" s="846"/>
      <c r="P1339" s="846"/>
      <c r="Q1339" s="846"/>
      <c r="R1339" s="846"/>
      <c r="S1339" s="846"/>
      <c r="T1339" s="846"/>
      <c r="U1339" s="846"/>
      <c r="V1339" s="846"/>
      <c r="W1339" s="846"/>
      <c r="X1339" s="846"/>
      <c r="Y1339" s="846"/>
      <c r="Z1339" s="846"/>
      <c r="AA1339" s="846"/>
      <c r="AB1339" s="846"/>
      <c r="AC1339" s="846"/>
      <c r="AD1339" s="854"/>
      <c r="AE1339" s="846"/>
      <c r="AF1339" s="846"/>
      <c r="AG1339" s="846"/>
      <c r="AH1339" s="846"/>
      <c r="AI1339" s="846"/>
      <c r="AJ1339" s="855"/>
      <c r="AK1339" s="846"/>
      <c r="AL1339" s="846"/>
      <c r="AM1339" s="846"/>
      <c r="AN1339" s="846"/>
      <c r="AO1339" s="846"/>
      <c r="AP1339" s="846"/>
      <c r="AQ1339" s="846"/>
      <c r="AR1339" s="846"/>
      <c r="AS1339" s="846"/>
      <c r="AT1339" s="846"/>
      <c r="AU1339" s="846"/>
      <c r="AV1339" s="846"/>
      <c r="AW1339" s="846"/>
      <c r="AX1339" s="846"/>
      <c r="AY1339" s="846"/>
      <c r="AZ1339" s="846"/>
      <c r="BA1339" s="846"/>
      <c r="BB1339" s="846"/>
      <c r="BC1339" s="846"/>
      <c r="BD1339" s="846"/>
      <c r="BE1339" s="846"/>
      <c r="BF1339" s="846"/>
      <c r="BG1339" s="846"/>
    </row>
    <row r="1340" ht="15.75" customHeight="1">
      <c r="A1340" s="846"/>
      <c r="B1340" s="847"/>
      <c r="C1340" s="847"/>
      <c r="D1340" s="846"/>
      <c r="E1340" s="848"/>
      <c r="F1340" s="849"/>
      <c r="G1340" s="850"/>
      <c r="H1340" s="851"/>
      <c r="I1340" s="849"/>
      <c r="J1340" s="852"/>
      <c r="K1340" s="848"/>
      <c r="L1340" s="848"/>
      <c r="M1340" s="848"/>
      <c r="N1340" s="853"/>
      <c r="O1340" s="846"/>
      <c r="P1340" s="846"/>
      <c r="Q1340" s="846"/>
      <c r="R1340" s="846"/>
      <c r="S1340" s="846"/>
      <c r="T1340" s="846"/>
      <c r="U1340" s="846"/>
      <c r="V1340" s="846"/>
      <c r="W1340" s="846"/>
      <c r="X1340" s="846"/>
      <c r="Y1340" s="846"/>
      <c r="Z1340" s="846"/>
      <c r="AA1340" s="846"/>
      <c r="AB1340" s="846"/>
      <c r="AC1340" s="846"/>
      <c r="AD1340" s="854"/>
      <c r="AE1340" s="846"/>
      <c r="AF1340" s="846"/>
      <c r="AG1340" s="846"/>
      <c r="AH1340" s="846"/>
      <c r="AI1340" s="846"/>
      <c r="AJ1340" s="855"/>
      <c r="AK1340" s="846"/>
      <c r="AL1340" s="846"/>
      <c r="AM1340" s="846"/>
      <c r="AN1340" s="846"/>
      <c r="AO1340" s="846"/>
      <c r="AP1340" s="846"/>
      <c r="AQ1340" s="846"/>
      <c r="AR1340" s="846"/>
      <c r="AS1340" s="846"/>
      <c r="AT1340" s="846"/>
      <c r="AU1340" s="846"/>
      <c r="AV1340" s="846"/>
      <c r="AW1340" s="846"/>
      <c r="AX1340" s="846"/>
      <c r="AY1340" s="846"/>
      <c r="AZ1340" s="846"/>
      <c r="BA1340" s="846"/>
      <c r="BB1340" s="846"/>
      <c r="BC1340" s="846"/>
      <c r="BD1340" s="846"/>
      <c r="BE1340" s="846"/>
      <c r="BF1340" s="846"/>
      <c r="BG1340" s="846"/>
    </row>
    <row r="1341" ht="15.75" customHeight="1">
      <c r="A1341" s="846"/>
      <c r="B1341" s="847"/>
      <c r="C1341" s="847"/>
      <c r="D1341" s="846"/>
      <c r="E1341" s="848"/>
      <c r="F1341" s="849"/>
      <c r="G1341" s="850"/>
      <c r="H1341" s="851"/>
      <c r="I1341" s="849"/>
      <c r="J1341" s="852"/>
      <c r="K1341" s="848"/>
      <c r="L1341" s="848"/>
      <c r="M1341" s="848"/>
      <c r="N1341" s="853"/>
      <c r="O1341" s="846"/>
      <c r="P1341" s="846"/>
      <c r="Q1341" s="846"/>
      <c r="R1341" s="846"/>
      <c r="S1341" s="846"/>
      <c r="T1341" s="846"/>
      <c r="U1341" s="846"/>
      <c r="V1341" s="846"/>
      <c r="W1341" s="846"/>
      <c r="X1341" s="846"/>
      <c r="Y1341" s="846"/>
      <c r="Z1341" s="846"/>
      <c r="AA1341" s="846"/>
      <c r="AB1341" s="846"/>
      <c r="AC1341" s="846"/>
      <c r="AD1341" s="854"/>
      <c r="AE1341" s="846"/>
      <c r="AF1341" s="846"/>
      <c r="AG1341" s="846"/>
      <c r="AH1341" s="846"/>
      <c r="AI1341" s="846"/>
      <c r="AJ1341" s="855"/>
      <c r="AK1341" s="846"/>
      <c r="AL1341" s="846"/>
      <c r="AM1341" s="846"/>
      <c r="AN1341" s="846"/>
      <c r="AO1341" s="846"/>
      <c r="AP1341" s="846"/>
      <c r="AQ1341" s="846"/>
      <c r="AR1341" s="846"/>
      <c r="AS1341" s="846"/>
      <c r="AT1341" s="846"/>
      <c r="AU1341" s="846"/>
      <c r="AV1341" s="846"/>
      <c r="AW1341" s="846"/>
      <c r="AX1341" s="846"/>
      <c r="AY1341" s="846"/>
      <c r="AZ1341" s="846"/>
      <c r="BA1341" s="846"/>
      <c r="BB1341" s="846"/>
      <c r="BC1341" s="846"/>
      <c r="BD1341" s="846"/>
      <c r="BE1341" s="846"/>
      <c r="BF1341" s="846"/>
      <c r="BG1341" s="846"/>
    </row>
    <row r="1342" ht="15.75" customHeight="1">
      <c r="A1342" s="846"/>
      <c r="B1342" s="847"/>
      <c r="C1342" s="847"/>
      <c r="D1342" s="846"/>
      <c r="E1342" s="848"/>
      <c r="F1342" s="849"/>
      <c r="G1342" s="850"/>
      <c r="H1342" s="851"/>
      <c r="I1342" s="849"/>
      <c r="J1342" s="852"/>
      <c r="K1342" s="848"/>
      <c r="L1342" s="848"/>
      <c r="M1342" s="848"/>
      <c r="N1342" s="853"/>
      <c r="O1342" s="846"/>
      <c r="P1342" s="846"/>
      <c r="Q1342" s="846"/>
      <c r="R1342" s="846"/>
      <c r="S1342" s="846"/>
      <c r="T1342" s="846"/>
      <c r="U1342" s="846"/>
      <c r="V1342" s="846"/>
      <c r="W1342" s="846"/>
      <c r="X1342" s="846"/>
      <c r="Y1342" s="846"/>
      <c r="Z1342" s="846"/>
      <c r="AA1342" s="846"/>
      <c r="AB1342" s="846"/>
      <c r="AC1342" s="846"/>
      <c r="AD1342" s="854"/>
      <c r="AE1342" s="846"/>
      <c r="AF1342" s="846"/>
      <c r="AG1342" s="846"/>
      <c r="AH1342" s="846"/>
      <c r="AI1342" s="846"/>
      <c r="AJ1342" s="855"/>
      <c r="AK1342" s="846"/>
      <c r="AL1342" s="846"/>
      <c r="AM1342" s="846"/>
      <c r="AN1342" s="846"/>
      <c r="AO1342" s="846"/>
      <c r="AP1342" s="846"/>
      <c r="AQ1342" s="846"/>
      <c r="AR1342" s="846"/>
      <c r="AS1342" s="846"/>
      <c r="AT1342" s="846"/>
      <c r="AU1342" s="846"/>
      <c r="AV1342" s="846"/>
      <c r="AW1342" s="846"/>
      <c r="AX1342" s="846"/>
      <c r="AY1342" s="846"/>
      <c r="AZ1342" s="846"/>
      <c r="BA1342" s="846"/>
      <c r="BB1342" s="846"/>
      <c r="BC1342" s="846"/>
      <c r="BD1342" s="846"/>
      <c r="BE1342" s="846"/>
      <c r="BF1342" s="846"/>
      <c r="BG1342" s="846"/>
    </row>
    <row r="1343" ht="15.75" customHeight="1">
      <c r="A1343" s="846"/>
      <c r="B1343" s="847"/>
      <c r="C1343" s="847"/>
      <c r="D1343" s="846"/>
      <c r="E1343" s="848"/>
      <c r="F1343" s="849"/>
      <c r="G1343" s="850"/>
      <c r="H1343" s="851"/>
      <c r="I1343" s="849"/>
      <c r="J1343" s="852"/>
      <c r="K1343" s="848"/>
      <c r="L1343" s="848"/>
      <c r="M1343" s="848"/>
      <c r="N1343" s="853"/>
      <c r="O1343" s="846"/>
      <c r="P1343" s="846"/>
      <c r="Q1343" s="846"/>
      <c r="R1343" s="846"/>
      <c r="S1343" s="846"/>
      <c r="T1343" s="846"/>
      <c r="U1343" s="846"/>
      <c r="V1343" s="846"/>
      <c r="W1343" s="846"/>
      <c r="X1343" s="846"/>
      <c r="Y1343" s="846"/>
      <c r="Z1343" s="846"/>
      <c r="AA1343" s="846"/>
      <c r="AB1343" s="846"/>
      <c r="AC1343" s="846"/>
      <c r="AD1343" s="854"/>
      <c r="AE1343" s="846"/>
      <c r="AF1343" s="846"/>
      <c r="AG1343" s="846"/>
      <c r="AH1343" s="846"/>
      <c r="AI1343" s="846"/>
      <c r="AJ1343" s="855"/>
      <c r="AK1343" s="846"/>
      <c r="AL1343" s="846"/>
      <c r="AM1343" s="846"/>
      <c r="AN1343" s="846"/>
      <c r="AO1343" s="846"/>
      <c r="AP1343" s="846"/>
      <c r="AQ1343" s="846"/>
      <c r="AR1343" s="846"/>
      <c r="AS1343" s="846"/>
      <c r="AT1343" s="846"/>
      <c r="AU1343" s="846"/>
      <c r="AV1343" s="846"/>
      <c r="AW1343" s="846"/>
      <c r="AX1343" s="846"/>
      <c r="AY1343" s="846"/>
      <c r="AZ1343" s="846"/>
      <c r="BA1343" s="846"/>
      <c r="BB1343" s="846"/>
      <c r="BC1343" s="846"/>
      <c r="BD1343" s="846"/>
      <c r="BE1343" s="846"/>
      <c r="BF1343" s="846"/>
      <c r="BG1343" s="846"/>
    </row>
    <row r="1344" ht="15.75" customHeight="1">
      <c r="A1344" s="846"/>
      <c r="B1344" s="847"/>
      <c r="C1344" s="847"/>
      <c r="D1344" s="846"/>
      <c r="E1344" s="848"/>
      <c r="F1344" s="849"/>
      <c r="G1344" s="850"/>
      <c r="H1344" s="851"/>
      <c r="I1344" s="849"/>
      <c r="J1344" s="852"/>
      <c r="K1344" s="848"/>
      <c r="L1344" s="848"/>
      <c r="M1344" s="848"/>
      <c r="N1344" s="853"/>
      <c r="O1344" s="846"/>
      <c r="P1344" s="846"/>
      <c r="Q1344" s="846"/>
      <c r="R1344" s="846"/>
      <c r="S1344" s="846"/>
      <c r="T1344" s="846"/>
      <c r="U1344" s="846"/>
      <c r="V1344" s="846"/>
      <c r="W1344" s="846"/>
      <c r="X1344" s="846"/>
      <c r="Y1344" s="846"/>
      <c r="Z1344" s="846"/>
      <c r="AA1344" s="846"/>
      <c r="AB1344" s="846"/>
      <c r="AC1344" s="846"/>
      <c r="AD1344" s="854"/>
      <c r="AE1344" s="846"/>
      <c r="AF1344" s="846"/>
      <c r="AG1344" s="846"/>
      <c r="AH1344" s="846"/>
      <c r="AI1344" s="846"/>
      <c r="AJ1344" s="855"/>
      <c r="AK1344" s="846"/>
      <c r="AL1344" s="846"/>
      <c r="AM1344" s="846"/>
      <c r="AN1344" s="846"/>
      <c r="AO1344" s="846"/>
      <c r="AP1344" s="846"/>
      <c r="AQ1344" s="846"/>
      <c r="AR1344" s="846"/>
      <c r="AS1344" s="846"/>
      <c r="AT1344" s="846"/>
      <c r="AU1344" s="846"/>
      <c r="AV1344" s="846"/>
      <c r="AW1344" s="846"/>
      <c r="AX1344" s="846"/>
      <c r="AY1344" s="846"/>
      <c r="AZ1344" s="846"/>
      <c r="BA1344" s="846"/>
      <c r="BB1344" s="846"/>
      <c r="BC1344" s="846"/>
      <c r="BD1344" s="846"/>
      <c r="BE1344" s="846"/>
      <c r="BF1344" s="846"/>
      <c r="BG1344" s="846"/>
    </row>
    <row r="1345" ht="15.75" customHeight="1">
      <c r="A1345" s="846"/>
      <c r="B1345" s="847"/>
      <c r="C1345" s="847"/>
      <c r="D1345" s="846"/>
      <c r="E1345" s="848"/>
      <c r="F1345" s="849"/>
      <c r="G1345" s="850"/>
      <c r="H1345" s="851"/>
      <c r="I1345" s="849"/>
      <c r="J1345" s="852"/>
      <c r="K1345" s="848"/>
      <c r="L1345" s="848"/>
      <c r="M1345" s="848"/>
      <c r="N1345" s="853"/>
      <c r="O1345" s="846"/>
      <c r="P1345" s="846"/>
      <c r="Q1345" s="846"/>
      <c r="R1345" s="846"/>
      <c r="S1345" s="846"/>
      <c r="T1345" s="846"/>
      <c r="U1345" s="846"/>
      <c r="V1345" s="846"/>
      <c r="W1345" s="846"/>
      <c r="X1345" s="846"/>
      <c r="Y1345" s="846"/>
      <c r="Z1345" s="846"/>
      <c r="AA1345" s="846"/>
      <c r="AB1345" s="846"/>
      <c r="AC1345" s="846"/>
      <c r="AD1345" s="854"/>
      <c r="AE1345" s="846"/>
      <c r="AF1345" s="846"/>
      <c r="AG1345" s="846"/>
      <c r="AH1345" s="846"/>
      <c r="AI1345" s="846"/>
      <c r="AJ1345" s="855"/>
      <c r="AK1345" s="846"/>
      <c r="AL1345" s="846"/>
      <c r="AM1345" s="846"/>
      <c r="AN1345" s="846"/>
      <c r="AO1345" s="846"/>
      <c r="AP1345" s="846"/>
      <c r="AQ1345" s="846"/>
      <c r="AR1345" s="846"/>
      <c r="AS1345" s="846"/>
      <c r="AT1345" s="846"/>
      <c r="AU1345" s="846"/>
      <c r="AV1345" s="846"/>
      <c r="AW1345" s="846"/>
      <c r="AX1345" s="846"/>
      <c r="AY1345" s="846"/>
      <c r="AZ1345" s="846"/>
      <c r="BA1345" s="846"/>
      <c r="BB1345" s="846"/>
      <c r="BC1345" s="846"/>
      <c r="BD1345" s="846"/>
      <c r="BE1345" s="846"/>
      <c r="BF1345" s="846"/>
      <c r="BG1345" s="846"/>
    </row>
    <row r="1346" ht="15.75" customHeight="1">
      <c r="A1346" s="846"/>
      <c r="B1346" s="847"/>
      <c r="C1346" s="847"/>
      <c r="D1346" s="846"/>
      <c r="E1346" s="848"/>
      <c r="F1346" s="849"/>
      <c r="G1346" s="850"/>
      <c r="H1346" s="851"/>
      <c r="I1346" s="849"/>
      <c r="J1346" s="852"/>
      <c r="K1346" s="848"/>
      <c r="L1346" s="848"/>
      <c r="M1346" s="848"/>
      <c r="N1346" s="853"/>
      <c r="O1346" s="846"/>
      <c r="P1346" s="846"/>
      <c r="Q1346" s="846"/>
      <c r="R1346" s="846"/>
      <c r="S1346" s="846"/>
      <c r="T1346" s="846"/>
      <c r="U1346" s="846"/>
      <c r="V1346" s="846"/>
      <c r="W1346" s="846"/>
      <c r="X1346" s="846"/>
      <c r="Y1346" s="846"/>
      <c r="Z1346" s="846"/>
      <c r="AA1346" s="846"/>
      <c r="AB1346" s="846"/>
      <c r="AC1346" s="846"/>
      <c r="AD1346" s="854"/>
      <c r="AE1346" s="846"/>
      <c r="AF1346" s="846"/>
      <c r="AG1346" s="846"/>
      <c r="AH1346" s="846"/>
      <c r="AI1346" s="846"/>
      <c r="AJ1346" s="855"/>
      <c r="AK1346" s="846"/>
      <c r="AL1346" s="846"/>
      <c r="AM1346" s="846"/>
      <c r="AN1346" s="846"/>
      <c r="AO1346" s="846"/>
      <c r="AP1346" s="846"/>
      <c r="AQ1346" s="846"/>
      <c r="AR1346" s="846"/>
      <c r="AS1346" s="846"/>
      <c r="AT1346" s="846"/>
      <c r="AU1346" s="846"/>
      <c r="AV1346" s="846"/>
      <c r="AW1346" s="846"/>
      <c r="AX1346" s="846"/>
      <c r="AY1346" s="846"/>
      <c r="AZ1346" s="846"/>
      <c r="BA1346" s="846"/>
      <c r="BB1346" s="846"/>
      <c r="BC1346" s="846"/>
      <c r="BD1346" s="846"/>
      <c r="BE1346" s="846"/>
      <c r="BF1346" s="846"/>
      <c r="BG1346" s="846"/>
    </row>
    <row r="1347" ht="15.75" customHeight="1">
      <c r="A1347" s="846"/>
      <c r="B1347" s="847"/>
      <c r="C1347" s="847"/>
      <c r="D1347" s="846"/>
      <c r="E1347" s="848"/>
      <c r="F1347" s="849"/>
      <c r="G1347" s="850"/>
      <c r="H1347" s="851"/>
      <c r="I1347" s="849"/>
      <c r="J1347" s="852"/>
      <c r="K1347" s="848"/>
      <c r="L1347" s="848"/>
      <c r="M1347" s="848"/>
      <c r="N1347" s="853"/>
      <c r="O1347" s="846"/>
      <c r="P1347" s="846"/>
      <c r="Q1347" s="846"/>
      <c r="R1347" s="846"/>
      <c r="S1347" s="846"/>
      <c r="T1347" s="846"/>
      <c r="U1347" s="846"/>
      <c r="V1347" s="846"/>
      <c r="W1347" s="846"/>
      <c r="X1347" s="846"/>
      <c r="Y1347" s="846"/>
      <c r="Z1347" s="846"/>
      <c r="AA1347" s="846"/>
      <c r="AB1347" s="846"/>
      <c r="AC1347" s="846"/>
      <c r="AD1347" s="854"/>
      <c r="AE1347" s="846"/>
      <c r="AF1347" s="846"/>
      <c r="AG1347" s="846"/>
      <c r="AH1347" s="846"/>
      <c r="AI1347" s="846"/>
      <c r="AJ1347" s="855"/>
      <c r="AK1347" s="846"/>
      <c r="AL1347" s="846"/>
      <c r="AM1347" s="846"/>
      <c r="AN1347" s="846"/>
      <c r="AO1347" s="846"/>
      <c r="AP1347" s="846"/>
      <c r="AQ1347" s="846"/>
      <c r="AR1347" s="846"/>
      <c r="AS1347" s="846"/>
      <c r="AT1347" s="846"/>
      <c r="AU1347" s="846"/>
      <c r="AV1347" s="846"/>
      <c r="AW1347" s="846"/>
      <c r="AX1347" s="846"/>
      <c r="AY1347" s="846"/>
      <c r="AZ1347" s="846"/>
      <c r="BA1347" s="846"/>
      <c r="BB1347" s="846"/>
      <c r="BC1347" s="846"/>
      <c r="BD1347" s="846"/>
      <c r="BE1347" s="846"/>
      <c r="BF1347" s="846"/>
      <c r="BG1347" s="846"/>
    </row>
    <row r="1348" ht="15.75" customHeight="1">
      <c r="A1348" s="846"/>
      <c r="B1348" s="847"/>
      <c r="C1348" s="847"/>
      <c r="D1348" s="846"/>
      <c r="E1348" s="848"/>
      <c r="F1348" s="849"/>
      <c r="G1348" s="850"/>
      <c r="H1348" s="851"/>
      <c r="I1348" s="849"/>
      <c r="J1348" s="852"/>
      <c r="K1348" s="848"/>
      <c r="L1348" s="848"/>
      <c r="M1348" s="848"/>
      <c r="N1348" s="853"/>
      <c r="O1348" s="846"/>
      <c r="P1348" s="846"/>
      <c r="Q1348" s="846"/>
      <c r="R1348" s="846"/>
      <c r="S1348" s="846"/>
      <c r="T1348" s="846"/>
      <c r="U1348" s="846"/>
      <c r="V1348" s="846"/>
      <c r="W1348" s="846"/>
      <c r="X1348" s="846"/>
      <c r="Y1348" s="846"/>
      <c r="Z1348" s="846"/>
      <c r="AA1348" s="846"/>
      <c r="AB1348" s="846"/>
      <c r="AC1348" s="846"/>
      <c r="AD1348" s="854"/>
      <c r="AE1348" s="846"/>
      <c r="AF1348" s="846"/>
      <c r="AG1348" s="846"/>
      <c r="AH1348" s="846"/>
      <c r="AI1348" s="846"/>
      <c r="AJ1348" s="855"/>
      <c r="AK1348" s="846"/>
      <c r="AL1348" s="846"/>
      <c r="AM1348" s="846"/>
      <c r="AN1348" s="846"/>
      <c r="AO1348" s="846"/>
      <c r="AP1348" s="846"/>
      <c r="AQ1348" s="846"/>
      <c r="AR1348" s="846"/>
      <c r="AS1348" s="846"/>
      <c r="AT1348" s="846"/>
      <c r="AU1348" s="846"/>
      <c r="AV1348" s="846"/>
      <c r="AW1348" s="846"/>
      <c r="AX1348" s="846"/>
      <c r="AY1348" s="846"/>
      <c r="AZ1348" s="846"/>
      <c r="BA1348" s="846"/>
      <c r="BB1348" s="846"/>
      <c r="BC1348" s="846"/>
      <c r="BD1348" s="846"/>
      <c r="BE1348" s="846"/>
      <c r="BF1348" s="846"/>
      <c r="BG1348" s="846"/>
    </row>
    <row r="1349" ht="15.75" customHeight="1">
      <c r="A1349" s="846"/>
      <c r="B1349" s="847"/>
      <c r="C1349" s="847"/>
      <c r="D1349" s="846"/>
      <c r="E1349" s="848"/>
      <c r="F1349" s="849"/>
      <c r="G1349" s="850"/>
      <c r="H1349" s="851"/>
      <c r="I1349" s="849"/>
      <c r="J1349" s="852"/>
      <c r="K1349" s="848"/>
      <c r="L1349" s="848"/>
      <c r="M1349" s="848"/>
      <c r="N1349" s="853"/>
      <c r="O1349" s="846"/>
      <c r="P1349" s="846"/>
      <c r="Q1349" s="846"/>
      <c r="R1349" s="846"/>
      <c r="S1349" s="846"/>
      <c r="T1349" s="846"/>
      <c r="U1349" s="846"/>
      <c r="V1349" s="846"/>
      <c r="W1349" s="846"/>
      <c r="X1349" s="846"/>
      <c r="Y1349" s="846"/>
      <c r="Z1349" s="846"/>
      <c r="AA1349" s="846"/>
      <c r="AB1349" s="846"/>
      <c r="AC1349" s="846"/>
      <c r="AD1349" s="854"/>
      <c r="AE1349" s="846"/>
      <c r="AF1349" s="846"/>
      <c r="AG1349" s="846"/>
      <c r="AH1349" s="846"/>
      <c r="AI1349" s="846"/>
      <c r="AJ1349" s="855"/>
      <c r="AK1349" s="846"/>
      <c r="AL1349" s="846"/>
      <c r="AM1349" s="846"/>
      <c r="AN1349" s="846"/>
      <c r="AO1349" s="846"/>
      <c r="AP1349" s="846"/>
      <c r="AQ1349" s="846"/>
      <c r="AR1349" s="846"/>
      <c r="AS1349" s="846"/>
      <c r="AT1349" s="846"/>
      <c r="AU1349" s="846"/>
      <c r="AV1349" s="846"/>
      <c r="AW1349" s="846"/>
      <c r="AX1349" s="846"/>
      <c r="AY1349" s="846"/>
      <c r="AZ1349" s="846"/>
      <c r="BA1349" s="846"/>
      <c r="BB1349" s="846"/>
      <c r="BC1349" s="846"/>
      <c r="BD1349" s="846"/>
      <c r="BE1349" s="846"/>
      <c r="BF1349" s="846"/>
      <c r="BG1349" s="846"/>
    </row>
    <row r="1350" ht="15.75" customHeight="1">
      <c r="A1350" s="846"/>
      <c r="B1350" s="847"/>
      <c r="C1350" s="847"/>
      <c r="D1350" s="846"/>
      <c r="E1350" s="848"/>
      <c r="F1350" s="849"/>
      <c r="G1350" s="850"/>
      <c r="H1350" s="851"/>
      <c r="I1350" s="849"/>
      <c r="J1350" s="852"/>
      <c r="K1350" s="848"/>
      <c r="L1350" s="848"/>
      <c r="M1350" s="848"/>
      <c r="N1350" s="853"/>
      <c r="O1350" s="846"/>
      <c r="P1350" s="846"/>
      <c r="Q1350" s="846"/>
      <c r="R1350" s="846"/>
      <c r="S1350" s="846"/>
      <c r="T1350" s="846"/>
      <c r="U1350" s="846"/>
      <c r="V1350" s="846"/>
      <c r="W1350" s="846"/>
      <c r="X1350" s="846"/>
      <c r="Y1350" s="846"/>
      <c r="Z1350" s="846"/>
      <c r="AA1350" s="846"/>
      <c r="AB1350" s="846"/>
      <c r="AC1350" s="846"/>
      <c r="AD1350" s="854"/>
      <c r="AE1350" s="846"/>
      <c r="AF1350" s="846"/>
      <c r="AG1350" s="846"/>
      <c r="AH1350" s="846"/>
      <c r="AI1350" s="846"/>
      <c r="AJ1350" s="855"/>
      <c r="AK1350" s="846"/>
      <c r="AL1350" s="846"/>
      <c r="AM1350" s="846"/>
      <c r="AN1350" s="846"/>
      <c r="AO1350" s="846"/>
      <c r="AP1350" s="846"/>
      <c r="AQ1350" s="846"/>
      <c r="AR1350" s="846"/>
      <c r="AS1350" s="846"/>
      <c r="AT1350" s="846"/>
      <c r="AU1350" s="846"/>
      <c r="AV1350" s="846"/>
      <c r="AW1350" s="846"/>
      <c r="AX1350" s="846"/>
      <c r="AY1350" s="846"/>
      <c r="AZ1350" s="846"/>
      <c r="BA1350" s="846"/>
      <c r="BB1350" s="846"/>
      <c r="BC1350" s="846"/>
      <c r="BD1350" s="846"/>
      <c r="BE1350" s="846"/>
      <c r="BF1350" s="846"/>
      <c r="BG1350" s="846"/>
    </row>
    <row r="1351" ht="15.75" customHeight="1">
      <c r="A1351" s="846"/>
      <c r="B1351" s="847"/>
      <c r="C1351" s="847"/>
      <c r="D1351" s="846"/>
      <c r="E1351" s="848"/>
      <c r="F1351" s="849"/>
      <c r="G1351" s="850"/>
      <c r="H1351" s="851"/>
      <c r="I1351" s="849"/>
      <c r="J1351" s="852"/>
      <c r="K1351" s="848"/>
      <c r="L1351" s="848"/>
      <c r="M1351" s="848"/>
      <c r="N1351" s="853"/>
      <c r="O1351" s="846"/>
      <c r="P1351" s="846"/>
      <c r="Q1351" s="846"/>
      <c r="R1351" s="846"/>
      <c r="S1351" s="846"/>
      <c r="T1351" s="846"/>
      <c r="U1351" s="846"/>
      <c r="V1351" s="846"/>
      <c r="W1351" s="846"/>
      <c r="X1351" s="846"/>
      <c r="Y1351" s="846"/>
      <c r="Z1351" s="846"/>
      <c r="AA1351" s="846"/>
      <c r="AB1351" s="846"/>
      <c r="AC1351" s="846"/>
      <c r="AD1351" s="854"/>
      <c r="AE1351" s="846"/>
      <c r="AF1351" s="846"/>
      <c r="AG1351" s="846"/>
      <c r="AH1351" s="846"/>
      <c r="AI1351" s="846"/>
      <c r="AJ1351" s="855"/>
      <c r="AK1351" s="846"/>
      <c r="AL1351" s="846"/>
      <c r="AM1351" s="846"/>
      <c r="AN1351" s="846"/>
      <c r="AO1351" s="846"/>
      <c r="AP1351" s="846"/>
      <c r="AQ1351" s="846"/>
      <c r="AR1351" s="846"/>
      <c r="AS1351" s="846"/>
      <c r="AT1351" s="846"/>
      <c r="AU1351" s="846"/>
      <c r="AV1351" s="846"/>
      <c r="AW1351" s="846"/>
      <c r="AX1351" s="846"/>
      <c r="AY1351" s="846"/>
      <c r="AZ1351" s="846"/>
      <c r="BA1351" s="846"/>
      <c r="BB1351" s="846"/>
      <c r="BC1351" s="846"/>
      <c r="BD1351" s="846"/>
      <c r="BE1351" s="846"/>
      <c r="BF1351" s="846"/>
      <c r="BG1351" s="846"/>
    </row>
    <row r="1352" ht="15.75" customHeight="1">
      <c r="A1352" s="846"/>
      <c r="B1352" s="847"/>
      <c r="C1352" s="847"/>
      <c r="D1352" s="846"/>
      <c r="E1352" s="848"/>
      <c r="F1352" s="849"/>
      <c r="G1352" s="850"/>
      <c r="H1352" s="851"/>
      <c r="I1352" s="849"/>
      <c r="J1352" s="852"/>
      <c r="K1352" s="848"/>
      <c r="L1352" s="848"/>
      <c r="M1352" s="848"/>
      <c r="N1352" s="853"/>
      <c r="O1352" s="846"/>
      <c r="P1352" s="846"/>
      <c r="Q1352" s="846"/>
      <c r="R1352" s="846"/>
      <c r="S1352" s="846"/>
      <c r="T1352" s="846"/>
      <c r="U1352" s="846"/>
      <c r="V1352" s="846"/>
      <c r="W1352" s="846"/>
      <c r="X1352" s="846"/>
      <c r="Y1352" s="846"/>
      <c r="Z1352" s="846"/>
      <c r="AA1352" s="846"/>
      <c r="AB1352" s="846"/>
      <c r="AC1352" s="846"/>
      <c r="AD1352" s="854"/>
      <c r="AE1352" s="846"/>
      <c r="AF1352" s="846"/>
      <c r="AG1352" s="846"/>
      <c r="AH1352" s="846"/>
      <c r="AI1352" s="846"/>
      <c r="AJ1352" s="855"/>
      <c r="AK1352" s="846"/>
      <c r="AL1352" s="846"/>
      <c r="AM1352" s="846"/>
      <c r="AN1352" s="846"/>
      <c r="AO1352" s="846"/>
      <c r="AP1352" s="846"/>
      <c r="AQ1352" s="846"/>
      <c r="AR1352" s="846"/>
      <c r="AS1352" s="846"/>
      <c r="AT1352" s="846"/>
      <c r="AU1352" s="846"/>
      <c r="AV1352" s="846"/>
      <c r="AW1352" s="846"/>
      <c r="AX1352" s="846"/>
      <c r="AY1352" s="846"/>
      <c r="AZ1352" s="846"/>
      <c r="BA1352" s="846"/>
      <c r="BB1352" s="846"/>
      <c r="BC1352" s="846"/>
      <c r="BD1352" s="846"/>
      <c r="BE1352" s="846"/>
      <c r="BF1352" s="846"/>
      <c r="BG1352" s="846"/>
    </row>
    <row r="1353" ht="15.75" customHeight="1">
      <c r="A1353" s="846"/>
      <c r="B1353" s="847"/>
      <c r="C1353" s="847"/>
      <c r="D1353" s="846"/>
      <c r="E1353" s="848"/>
      <c r="F1353" s="849"/>
      <c r="G1353" s="850"/>
      <c r="H1353" s="851"/>
      <c r="I1353" s="849"/>
      <c r="J1353" s="852"/>
      <c r="K1353" s="848"/>
      <c r="L1353" s="848"/>
      <c r="M1353" s="848"/>
      <c r="N1353" s="853"/>
      <c r="O1353" s="846"/>
      <c r="P1353" s="846"/>
      <c r="Q1353" s="846"/>
      <c r="R1353" s="846"/>
      <c r="S1353" s="846"/>
      <c r="T1353" s="846"/>
      <c r="U1353" s="846"/>
      <c r="V1353" s="846"/>
      <c r="W1353" s="846"/>
      <c r="X1353" s="846"/>
      <c r="Y1353" s="846"/>
      <c r="Z1353" s="846"/>
      <c r="AA1353" s="846"/>
      <c r="AB1353" s="846"/>
      <c r="AC1353" s="846"/>
      <c r="AD1353" s="854"/>
      <c r="AE1353" s="846"/>
      <c r="AF1353" s="846"/>
      <c r="AG1353" s="846"/>
      <c r="AH1353" s="846"/>
      <c r="AI1353" s="846"/>
      <c r="AJ1353" s="855"/>
      <c r="AK1353" s="846"/>
      <c r="AL1353" s="846"/>
      <c r="AM1353" s="846"/>
      <c r="AN1353" s="846"/>
      <c r="AO1353" s="846"/>
      <c r="AP1353" s="846"/>
      <c r="AQ1353" s="846"/>
      <c r="AR1353" s="846"/>
      <c r="AS1353" s="846"/>
      <c r="AT1353" s="846"/>
      <c r="AU1353" s="846"/>
      <c r="AV1353" s="846"/>
      <c r="AW1353" s="846"/>
      <c r="AX1353" s="846"/>
      <c r="AY1353" s="846"/>
      <c r="AZ1353" s="846"/>
      <c r="BA1353" s="846"/>
      <c r="BB1353" s="846"/>
      <c r="BC1353" s="846"/>
      <c r="BD1353" s="846"/>
      <c r="BE1353" s="846"/>
      <c r="BF1353" s="846"/>
      <c r="BG1353" s="846"/>
    </row>
    <row r="1354" ht="15.75" customHeight="1">
      <c r="A1354" s="846"/>
      <c r="B1354" s="847"/>
      <c r="C1354" s="847"/>
      <c r="D1354" s="846"/>
      <c r="E1354" s="848"/>
      <c r="F1354" s="849"/>
      <c r="G1354" s="850"/>
      <c r="H1354" s="851"/>
      <c r="I1354" s="849"/>
      <c r="J1354" s="852"/>
      <c r="K1354" s="848"/>
      <c r="L1354" s="848"/>
      <c r="M1354" s="848"/>
      <c r="N1354" s="853"/>
      <c r="O1354" s="846"/>
      <c r="P1354" s="846"/>
      <c r="Q1354" s="846"/>
      <c r="R1354" s="846"/>
      <c r="S1354" s="846"/>
      <c r="T1354" s="846"/>
      <c r="U1354" s="846"/>
      <c r="V1354" s="846"/>
      <c r="W1354" s="846"/>
      <c r="X1354" s="846"/>
      <c r="Y1354" s="846"/>
      <c r="Z1354" s="846"/>
      <c r="AA1354" s="846"/>
      <c r="AB1354" s="846"/>
      <c r="AC1354" s="846"/>
      <c r="AD1354" s="854"/>
      <c r="AE1354" s="846"/>
      <c r="AF1354" s="846"/>
      <c r="AG1354" s="846"/>
      <c r="AH1354" s="846"/>
      <c r="AI1354" s="846"/>
      <c r="AJ1354" s="855"/>
      <c r="AK1354" s="846"/>
      <c r="AL1354" s="846"/>
      <c r="AM1354" s="846"/>
      <c r="AN1354" s="846"/>
      <c r="AO1354" s="846"/>
      <c r="AP1354" s="846"/>
      <c r="AQ1354" s="846"/>
      <c r="AR1354" s="846"/>
      <c r="AS1354" s="846"/>
      <c r="AT1354" s="846"/>
      <c r="AU1354" s="846"/>
      <c r="AV1354" s="846"/>
      <c r="AW1354" s="846"/>
      <c r="AX1354" s="846"/>
      <c r="AY1354" s="846"/>
      <c r="AZ1354" s="846"/>
      <c r="BA1354" s="846"/>
      <c r="BB1354" s="846"/>
      <c r="BC1354" s="846"/>
      <c r="BD1354" s="846"/>
      <c r="BE1354" s="846"/>
      <c r="BF1354" s="846"/>
      <c r="BG1354" s="846"/>
    </row>
    <row r="1355" ht="15.75" customHeight="1">
      <c r="A1355" s="846"/>
      <c r="B1355" s="847"/>
      <c r="C1355" s="847"/>
      <c r="D1355" s="846"/>
      <c r="E1355" s="848"/>
      <c r="F1355" s="849"/>
      <c r="G1355" s="850"/>
      <c r="H1355" s="851"/>
      <c r="I1355" s="849"/>
      <c r="J1355" s="852"/>
      <c r="K1355" s="848"/>
      <c r="L1355" s="848"/>
      <c r="M1355" s="848"/>
      <c r="N1355" s="853"/>
      <c r="O1355" s="846"/>
      <c r="P1355" s="846"/>
      <c r="Q1355" s="846"/>
      <c r="R1355" s="846"/>
      <c r="S1355" s="846"/>
      <c r="T1355" s="846"/>
      <c r="U1355" s="846"/>
      <c r="V1355" s="846"/>
      <c r="W1355" s="846"/>
      <c r="X1355" s="846"/>
      <c r="Y1355" s="846"/>
      <c r="Z1355" s="846"/>
      <c r="AA1355" s="846"/>
      <c r="AB1355" s="846"/>
      <c r="AC1355" s="846"/>
      <c r="AD1355" s="854"/>
      <c r="AE1355" s="846"/>
      <c r="AF1355" s="846"/>
      <c r="AG1355" s="846"/>
      <c r="AH1355" s="846"/>
      <c r="AI1355" s="846"/>
      <c r="AJ1355" s="855"/>
      <c r="AK1355" s="846"/>
      <c r="AL1355" s="846"/>
      <c r="AM1355" s="846"/>
      <c r="AN1355" s="846"/>
      <c r="AO1355" s="846"/>
      <c r="AP1355" s="846"/>
      <c r="AQ1355" s="846"/>
      <c r="AR1355" s="846"/>
      <c r="AS1355" s="846"/>
      <c r="AT1355" s="846"/>
      <c r="AU1355" s="846"/>
      <c r="AV1355" s="846"/>
      <c r="AW1355" s="846"/>
      <c r="AX1355" s="846"/>
      <c r="AY1355" s="846"/>
      <c r="AZ1355" s="846"/>
      <c r="BA1355" s="846"/>
      <c r="BB1355" s="846"/>
      <c r="BC1355" s="846"/>
      <c r="BD1355" s="846"/>
      <c r="BE1355" s="846"/>
      <c r="BF1355" s="846"/>
      <c r="BG1355" s="846"/>
    </row>
    <row r="1356" ht="15.75" customHeight="1">
      <c r="A1356" s="846"/>
      <c r="B1356" s="847"/>
      <c r="C1356" s="847"/>
      <c r="D1356" s="846"/>
      <c r="E1356" s="848"/>
      <c r="F1356" s="849"/>
      <c r="G1356" s="850"/>
      <c r="H1356" s="851"/>
      <c r="I1356" s="849"/>
      <c r="J1356" s="852"/>
      <c r="K1356" s="848"/>
      <c r="L1356" s="848"/>
      <c r="M1356" s="848"/>
      <c r="N1356" s="853"/>
      <c r="O1356" s="846"/>
      <c r="P1356" s="846"/>
      <c r="Q1356" s="846"/>
      <c r="R1356" s="846"/>
      <c r="S1356" s="846"/>
      <c r="T1356" s="846"/>
      <c r="U1356" s="846"/>
      <c r="V1356" s="846"/>
      <c r="W1356" s="846"/>
      <c r="X1356" s="846"/>
      <c r="Y1356" s="846"/>
      <c r="Z1356" s="846"/>
      <c r="AA1356" s="846"/>
      <c r="AB1356" s="846"/>
      <c r="AC1356" s="846"/>
      <c r="AD1356" s="854"/>
      <c r="AE1356" s="846"/>
      <c r="AF1356" s="846"/>
      <c r="AG1356" s="846"/>
      <c r="AH1356" s="846"/>
      <c r="AI1356" s="846"/>
      <c r="AJ1356" s="855"/>
      <c r="AK1356" s="846"/>
      <c r="AL1356" s="846"/>
      <c r="AM1356" s="846"/>
      <c r="AN1356" s="846"/>
      <c r="AO1356" s="846"/>
      <c r="AP1356" s="846"/>
      <c r="AQ1356" s="846"/>
      <c r="AR1356" s="846"/>
      <c r="AS1356" s="846"/>
      <c r="AT1356" s="846"/>
      <c r="AU1356" s="846"/>
      <c r="AV1356" s="846"/>
      <c r="AW1356" s="846"/>
      <c r="AX1356" s="846"/>
      <c r="AY1356" s="846"/>
      <c r="AZ1356" s="846"/>
      <c r="BA1356" s="846"/>
      <c r="BB1356" s="846"/>
      <c r="BC1356" s="846"/>
      <c r="BD1356" s="846"/>
      <c r="BE1356" s="846"/>
      <c r="BF1356" s="846"/>
      <c r="BG1356" s="846"/>
    </row>
    <row r="1357" ht="15.75" customHeight="1">
      <c r="A1357" s="846"/>
      <c r="B1357" s="847"/>
      <c r="C1357" s="847"/>
      <c r="D1357" s="846"/>
      <c r="E1357" s="848"/>
      <c r="F1357" s="849"/>
      <c r="G1357" s="850"/>
      <c r="H1357" s="851"/>
      <c r="I1357" s="849"/>
      <c r="J1357" s="852"/>
      <c r="K1357" s="848"/>
      <c r="L1357" s="848"/>
      <c r="M1357" s="848"/>
      <c r="N1357" s="853"/>
      <c r="O1357" s="846"/>
      <c r="P1357" s="846"/>
      <c r="Q1357" s="846"/>
      <c r="R1357" s="846"/>
      <c r="S1357" s="846"/>
      <c r="T1357" s="846"/>
      <c r="U1357" s="846"/>
      <c r="V1357" s="846"/>
      <c r="W1357" s="846"/>
      <c r="X1357" s="846"/>
      <c r="Y1357" s="846"/>
      <c r="Z1357" s="846"/>
      <c r="AA1357" s="846"/>
      <c r="AB1357" s="846"/>
      <c r="AC1357" s="846"/>
      <c r="AD1357" s="854"/>
      <c r="AE1357" s="846"/>
      <c r="AF1357" s="846"/>
      <c r="AG1357" s="846"/>
      <c r="AH1357" s="846"/>
      <c r="AI1357" s="846"/>
      <c r="AJ1357" s="855"/>
      <c r="AK1357" s="846"/>
      <c r="AL1357" s="846"/>
      <c r="AM1357" s="846"/>
      <c r="AN1357" s="846"/>
      <c r="AO1357" s="846"/>
      <c r="AP1357" s="846"/>
      <c r="AQ1357" s="846"/>
      <c r="AR1357" s="846"/>
      <c r="AS1357" s="846"/>
      <c r="AT1357" s="846"/>
      <c r="AU1357" s="846"/>
      <c r="AV1357" s="846"/>
      <c r="AW1357" s="846"/>
      <c r="AX1357" s="846"/>
      <c r="AY1357" s="846"/>
      <c r="AZ1357" s="846"/>
      <c r="BA1357" s="846"/>
      <c r="BB1357" s="846"/>
      <c r="BC1357" s="846"/>
      <c r="BD1357" s="846"/>
      <c r="BE1357" s="846"/>
      <c r="BF1357" s="846"/>
      <c r="BG1357" s="846"/>
    </row>
    <row r="1358" ht="15.75" customHeight="1">
      <c r="A1358" s="846"/>
      <c r="B1358" s="847"/>
      <c r="C1358" s="847"/>
      <c r="D1358" s="846"/>
      <c r="E1358" s="848"/>
      <c r="F1358" s="849"/>
      <c r="G1358" s="850"/>
      <c r="H1358" s="851"/>
      <c r="I1358" s="849"/>
      <c r="J1358" s="852"/>
      <c r="K1358" s="848"/>
      <c r="L1358" s="848"/>
      <c r="M1358" s="848"/>
      <c r="N1358" s="853"/>
      <c r="O1358" s="846"/>
      <c r="P1358" s="846"/>
      <c r="Q1358" s="846"/>
      <c r="R1358" s="846"/>
      <c r="S1358" s="846"/>
      <c r="T1358" s="846"/>
      <c r="U1358" s="846"/>
      <c r="V1358" s="846"/>
      <c r="W1358" s="846"/>
      <c r="X1358" s="846"/>
      <c r="Y1358" s="846"/>
      <c r="Z1358" s="846"/>
      <c r="AA1358" s="846"/>
      <c r="AB1358" s="846"/>
      <c r="AC1358" s="846"/>
      <c r="AD1358" s="854"/>
      <c r="AE1358" s="846"/>
      <c r="AF1358" s="846"/>
      <c r="AG1358" s="846"/>
      <c r="AH1358" s="846"/>
      <c r="AI1358" s="846"/>
      <c r="AJ1358" s="855"/>
      <c r="AK1358" s="846"/>
      <c r="AL1358" s="846"/>
      <c r="AM1358" s="846"/>
      <c r="AN1358" s="846"/>
      <c r="AO1358" s="846"/>
      <c r="AP1358" s="846"/>
      <c r="AQ1358" s="846"/>
      <c r="AR1358" s="846"/>
      <c r="AS1358" s="846"/>
      <c r="AT1358" s="846"/>
      <c r="AU1358" s="846"/>
      <c r="AV1358" s="846"/>
      <c r="AW1358" s="846"/>
      <c r="AX1358" s="846"/>
      <c r="AY1358" s="846"/>
      <c r="AZ1358" s="846"/>
      <c r="BA1358" s="846"/>
      <c r="BB1358" s="846"/>
      <c r="BC1358" s="846"/>
      <c r="BD1358" s="846"/>
      <c r="BE1358" s="846"/>
      <c r="BF1358" s="846"/>
      <c r="BG1358" s="846"/>
    </row>
    <row r="1359" ht="15.75" customHeight="1">
      <c r="A1359" s="846"/>
      <c r="B1359" s="847"/>
      <c r="C1359" s="847"/>
      <c r="D1359" s="846"/>
      <c r="E1359" s="848"/>
      <c r="F1359" s="849"/>
      <c r="G1359" s="850"/>
      <c r="H1359" s="851"/>
      <c r="I1359" s="849"/>
      <c r="J1359" s="852"/>
      <c r="K1359" s="848"/>
      <c r="L1359" s="848"/>
      <c r="M1359" s="848"/>
      <c r="N1359" s="853"/>
      <c r="O1359" s="846"/>
      <c r="P1359" s="846"/>
      <c r="Q1359" s="846"/>
      <c r="R1359" s="846"/>
      <c r="S1359" s="846"/>
      <c r="T1359" s="846"/>
      <c r="U1359" s="846"/>
      <c r="V1359" s="846"/>
      <c r="W1359" s="846"/>
      <c r="X1359" s="846"/>
      <c r="Y1359" s="846"/>
      <c r="Z1359" s="846"/>
      <c r="AA1359" s="846"/>
      <c r="AB1359" s="846"/>
      <c r="AC1359" s="846"/>
      <c r="AD1359" s="854"/>
      <c r="AE1359" s="846"/>
      <c r="AF1359" s="846"/>
      <c r="AG1359" s="846"/>
      <c r="AH1359" s="846"/>
      <c r="AI1359" s="846"/>
      <c r="AJ1359" s="855"/>
      <c r="AK1359" s="846"/>
      <c r="AL1359" s="846"/>
      <c r="AM1359" s="846"/>
      <c r="AN1359" s="846"/>
      <c r="AO1359" s="846"/>
      <c r="AP1359" s="846"/>
      <c r="AQ1359" s="846"/>
      <c r="AR1359" s="846"/>
      <c r="AS1359" s="846"/>
      <c r="AT1359" s="846"/>
      <c r="AU1359" s="846"/>
      <c r="AV1359" s="846"/>
      <c r="AW1359" s="846"/>
      <c r="AX1359" s="846"/>
      <c r="AY1359" s="846"/>
      <c r="AZ1359" s="846"/>
      <c r="BA1359" s="846"/>
      <c r="BB1359" s="846"/>
      <c r="BC1359" s="846"/>
      <c r="BD1359" s="846"/>
      <c r="BE1359" s="846"/>
      <c r="BF1359" s="846"/>
      <c r="BG1359" s="846"/>
    </row>
    <row r="1360" ht="15.75" customHeight="1">
      <c r="A1360" s="846"/>
      <c r="B1360" s="847"/>
      <c r="C1360" s="847"/>
      <c r="D1360" s="846"/>
      <c r="E1360" s="848"/>
      <c r="F1360" s="849"/>
      <c r="G1360" s="850"/>
      <c r="H1360" s="851"/>
      <c r="I1360" s="849"/>
      <c r="J1360" s="852"/>
      <c r="K1360" s="848"/>
      <c r="L1360" s="848"/>
      <c r="M1360" s="848"/>
      <c r="N1360" s="853"/>
      <c r="O1360" s="846"/>
      <c r="P1360" s="846"/>
      <c r="Q1360" s="846"/>
      <c r="R1360" s="846"/>
      <c r="S1360" s="846"/>
      <c r="T1360" s="846"/>
      <c r="U1360" s="846"/>
      <c r="V1360" s="846"/>
      <c r="W1360" s="846"/>
      <c r="X1360" s="846"/>
      <c r="Y1360" s="846"/>
      <c r="Z1360" s="846"/>
      <c r="AA1360" s="846"/>
      <c r="AB1360" s="846"/>
      <c r="AC1360" s="846"/>
      <c r="AD1360" s="854"/>
      <c r="AE1360" s="846"/>
      <c r="AF1360" s="846"/>
      <c r="AG1360" s="846"/>
      <c r="AH1360" s="846"/>
      <c r="AI1360" s="846"/>
      <c r="AJ1360" s="855"/>
      <c r="AK1360" s="846"/>
      <c r="AL1360" s="846"/>
      <c r="AM1360" s="846"/>
      <c r="AN1360" s="846"/>
      <c r="AO1360" s="846"/>
      <c r="AP1360" s="846"/>
      <c r="AQ1360" s="846"/>
      <c r="AR1360" s="846"/>
      <c r="AS1360" s="846"/>
      <c r="AT1360" s="846"/>
      <c r="AU1360" s="846"/>
      <c r="AV1360" s="846"/>
      <c r="AW1360" s="846"/>
      <c r="AX1360" s="846"/>
      <c r="AY1360" s="846"/>
      <c r="AZ1360" s="846"/>
      <c r="BA1360" s="846"/>
      <c r="BB1360" s="846"/>
      <c r="BC1360" s="846"/>
      <c r="BD1360" s="846"/>
      <c r="BE1360" s="846"/>
      <c r="BF1360" s="846"/>
      <c r="BG1360" s="846"/>
    </row>
    <row r="1361" ht="15.75" customHeight="1">
      <c r="A1361" s="846"/>
      <c r="B1361" s="847"/>
      <c r="C1361" s="847"/>
      <c r="D1361" s="846"/>
      <c r="E1361" s="848"/>
      <c r="F1361" s="849"/>
      <c r="G1361" s="850"/>
      <c r="H1361" s="851"/>
      <c r="I1361" s="849"/>
      <c r="J1361" s="852"/>
      <c r="K1361" s="848"/>
      <c r="L1361" s="848"/>
      <c r="M1361" s="848"/>
      <c r="N1361" s="853"/>
      <c r="O1361" s="846"/>
      <c r="P1361" s="846"/>
      <c r="Q1361" s="846"/>
      <c r="R1361" s="846"/>
      <c r="S1361" s="846"/>
      <c r="T1361" s="846"/>
      <c r="U1361" s="846"/>
      <c r="V1361" s="846"/>
      <c r="W1361" s="846"/>
      <c r="X1361" s="846"/>
      <c r="Y1361" s="846"/>
      <c r="Z1361" s="846"/>
      <c r="AA1361" s="846"/>
      <c r="AB1361" s="846"/>
      <c r="AC1361" s="846"/>
      <c r="AD1361" s="854"/>
      <c r="AE1361" s="846"/>
      <c r="AF1361" s="846"/>
      <c r="AG1361" s="846"/>
      <c r="AH1361" s="846"/>
      <c r="AI1361" s="846"/>
      <c r="AJ1361" s="855"/>
      <c r="AK1361" s="846"/>
      <c r="AL1361" s="846"/>
      <c r="AM1361" s="846"/>
      <c r="AN1361" s="846"/>
      <c r="AO1361" s="846"/>
      <c r="AP1361" s="846"/>
      <c r="AQ1361" s="846"/>
      <c r="AR1361" s="846"/>
      <c r="AS1361" s="846"/>
      <c r="AT1361" s="846"/>
      <c r="AU1361" s="846"/>
      <c r="AV1361" s="846"/>
      <c r="AW1361" s="846"/>
      <c r="AX1361" s="846"/>
      <c r="AY1361" s="846"/>
      <c r="AZ1361" s="846"/>
      <c r="BA1361" s="846"/>
      <c r="BB1361" s="846"/>
      <c r="BC1361" s="846"/>
      <c r="BD1361" s="846"/>
      <c r="BE1361" s="846"/>
      <c r="BF1361" s="846"/>
      <c r="BG1361" s="846"/>
    </row>
    <row r="1362" ht="15.75" customHeight="1">
      <c r="A1362" s="846"/>
      <c r="B1362" s="847"/>
      <c r="C1362" s="847"/>
      <c r="D1362" s="846"/>
      <c r="E1362" s="848"/>
      <c r="F1362" s="849"/>
      <c r="G1362" s="850"/>
      <c r="H1362" s="851"/>
      <c r="I1362" s="849"/>
      <c r="J1362" s="852"/>
      <c r="K1362" s="848"/>
      <c r="L1362" s="848"/>
      <c r="M1362" s="848"/>
      <c r="N1362" s="853"/>
      <c r="O1362" s="846"/>
      <c r="P1362" s="846"/>
      <c r="Q1362" s="846"/>
      <c r="R1362" s="846"/>
      <c r="S1362" s="846"/>
      <c r="T1362" s="846"/>
      <c r="U1362" s="846"/>
      <c r="V1362" s="846"/>
      <c r="W1362" s="846"/>
      <c r="X1362" s="846"/>
      <c r="Y1362" s="846"/>
      <c r="Z1362" s="846"/>
      <c r="AA1362" s="846"/>
      <c r="AB1362" s="846"/>
      <c r="AC1362" s="846"/>
      <c r="AD1362" s="854"/>
      <c r="AE1362" s="846"/>
      <c r="AF1362" s="846"/>
      <c r="AG1362" s="846"/>
      <c r="AH1362" s="846"/>
      <c r="AI1362" s="846"/>
      <c r="AJ1362" s="855"/>
      <c r="AK1362" s="846"/>
      <c r="AL1362" s="846"/>
      <c r="AM1362" s="846"/>
      <c r="AN1362" s="846"/>
      <c r="AO1362" s="846"/>
      <c r="AP1362" s="846"/>
      <c r="AQ1362" s="846"/>
      <c r="AR1362" s="846"/>
      <c r="AS1362" s="846"/>
      <c r="AT1362" s="846"/>
      <c r="AU1362" s="846"/>
      <c r="AV1362" s="846"/>
      <c r="AW1362" s="846"/>
      <c r="AX1362" s="846"/>
      <c r="AY1362" s="846"/>
      <c r="AZ1362" s="846"/>
      <c r="BA1362" s="846"/>
      <c r="BB1362" s="846"/>
      <c r="BC1362" s="846"/>
      <c r="BD1362" s="846"/>
      <c r="BE1362" s="846"/>
      <c r="BF1362" s="846"/>
      <c r="BG1362" s="846"/>
    </row>
    <row r="1363" ht="15.75" customHeight="1">
      <c r="A1363" s="846"/>
      <c r="B1363" s="847"/>
      <c r="C1363" s="847"/>
      <c r="D1363" s="846"/>
      <c r="E1363" s="848"/>
      <c r="F1363" s="849"/>
      <c r="G1363" s="850"/>
      <c r="H1363" s="851"/>
      <c r="I1363" s="849"/>
      <c r="J1363" s="852"/>
      <c r="K1363" s="848"/>
      <c r="L1363" s="848"/>
      <c r="M1363" s="848"/>
      <c r="N1363" s="853"/>
      <c r="O1363" s="846"/>
      <c r="P1363" s="846"/>
      <c r="Q1363" s="846"/>
      <c r="R1363" s="846"/>
      <c r="S1363" s="846"/>
      <c r="T1363" s="846"/>
      <c r="U1363" s="846"/>
      <c r="V1363" s="846"/>
      <c r="W1363" s="846"/>
      <c r="X1363" s="846"/>
      <c r="Y1363" s="846"/>
      <c r="Z1363" s="846"/>
      <c r="AA1363" s="846"/>
      <c r="AB1363" s="846"/>
      <c r="AC1363" s="846"/>
      <c r="AD1363" s="854"/>
      <c r="AE1363" s="846"/>
      <c r="AF1363" s="846"/>
      <c r="AG1363" s="846"/>
      <c r="AH1363" s="846"/>
      <c r="AI1363" s="846"/>
      <c r="AJ1363" s="855"/>
      <c r="AK1363" s="846"/>
      <c r="AL1363" s="846"/>
      <c r="AM1363" s="846"/>
      <c r="AN1363" s="846"/>
      <c r="AO1363" s="846"/>
      <c r="AP1363" s="846"/>
      <c r="AQ1363" s="846"/>
      <c r="AR1363" s="846"/>
      <c r="AS1363" s="846"/>
      <c r="AT1363" s="846"/>
      <c r="AU1363" s="846"/>
      <c r="AV1363" s="846"/>
      <c r="AW1363" s="846"/>
      <c r="AX1363" s="846"/>
      <c r="AY1363" s="846"/>
      <c r="AZ1363" s="846"/>
      <c r="BA1363" s="846"/>
      <c r="BB1363" s="846"/>
      <c r="BC1363" s="846"/>
      <c r="BD1363" s="846"/>
      <c r="BE1363" s="846"/>
      <c r="BF1363" s="846"/>
      <c r="BG1363" s="846"/>
    </row>
    <row r="1364" ht="15.75" customHeight="1">
      <c r="A1364" s="846"/>
      <c r="B1364" s="847"/>
      <c r="C1364" s="847"/>
      <c r="D1364" s="846"/>
      <c r="E1364" s="848"/>
      <c r="F1364" s="849"/>
      <c r="G1364" s="850"/>
      <c r="H1364" s="851"/>
      <c r="I1364" s="849"/>
      <c r="J1364" s="852"/>
      <c r="K1364" s="848"/>
      <c r="L1364" s="848"/>
      <c r="M1364" s="848"/>
      <c r="N1364" s="853"/>
      <c r="O1364" s="846"/>
      <c r="P1364" s="846"/>
      <c r="Q1364" s="846"/>
      <c r="R1364" s="846"/>
      <c r="S1364" s="846"/>
      <c r="T1364" s="846"/>
      <c r="U1364" s="846"/>
      <c r="V1364" s="846"/>
      <c r="W1364" s="846"/>
      <c r="X1364" s="846"/>
      <c r="Y1364" s="846"/>
      <c r="Z1364" s="846"/>
      <c r="AA1364" s="846"/>
      <c r="AB1364" s="846"/>
      <c r="AC1364" s="846"/>
      <c r="AD1364" s="854"/>
      <c r="AE1364" s="846"/>
      <c r="AF1364" s="846"/>
      <c r="AG1364" s="846"/>
      <c r="AH1364" s="846"/>
      <c r="AI1364" s="846"/>
      <c r="AJ1364" s="855"/>
      <c r="AK1364" s="846"/>
      <c r="AL1364" s="846"/>
      <c r="AM1364" s="846"/>
      <c r="AN1364" s="846"/>
      <c r="AO1364" s="846"/>
      <c r="AP1364" s="846"/>
      <c r="AQ1364" s="846"/>
      <c r="AR1364" s="846"/>
      <c r="AS1364" s="846"/>
      <c r="AT1364" s="846"/>
      <c r="AU1364" s="846"/>
      <c r="AV1364" s="846"/>
      <c r="AW1364" s="846"/>
      <c r="AX1364" s="846"/>
      <c r="AY1364" s="846"/>
      <c r="AZ1364" s="846"/>
      <c r="BA1364" s="846"/>
      <c r="BB1364" s="846"/>
      <c r="BC1364" s="846"/>
      <c r="BD1364" s="846"/>
      <c r="BE1364" s="846"/>
      <c r="BF1364" s="846"/>
      <c r="BG1364" s="846"/>
    </row>
    <row r="1365" ht="15.75" customHeight="1">
      <c r="A1365" s="846"/>
      <c r="B1365" s="847"/>
      <c r="C1365" s="847"/>
      <c r="D1365" s="846"/>
      <c r="E1365" s="848"/>
      <c r="F1365" s="849"/>
      <c r="G1365" s="850"/>
      <c r="H1365" s="851"/>
      <c r="I1365" s="849"/>
      <c r="J1365" s="852"/>
      <c r="K1365" s="848"/>
      <c r="L1365" s="848"/>
      <c r="M1365" s="848"/>
      <c r="N1365" s="853"/>
      <c r="O1365" s="846"/>
      <c r="P1365" s="846"/>
      <c r="Q1365" s="846"/>
      <c r="R1365" s="846"/>
      <c r="S1365" s="846"/>
      <c r="T1365" s="846"/>
      <c r="U1365" s="846"/>
      <c r="V1365" s="846"/>
      <c r="W1365" s="846"/>
      <c r="X1365" s="846"/>
      <c r="Y1365" s="846"/>
      <c r="Z1365" s="846"/>
      <c r="AA1365" s="846"/>
      <c r="AB1365" s="846"/>
      <c r="AC1365" s="846"/>
      <c r="AD1365" s="854"/>
      <c r="AE1365" s="846"/>
      <c r="AF1365" s="846"/>
      <c r="AG1365" s="846"/>
      <c r="AH1365" s="846"/>
      <c r="AI1365" s="846"/>
      <c r="AJ1365" s="855"/>
      <c r="AK1365" s="846"/>
      <c r="AL1365" s="846"/>
      <c r="AM1365" s="846"/>
      <c r="AN1365" s="846"/>
      <c r="AO1365" s="846"/>
      <c r="AP1365" s="846"/>
      <c r="AQ1365" s="846"/>
      <c r="AR1365" s="846"/>
      <c r="AS1365" s="846"/>
      <c r="AT1365" s="846"/>
      <c r="AU1365" s="846"/>
      <c r="AV1365" s="846"/>
      <c r="AW1365" s="846"/>
      <c r="AX1365" s="846"/>
      <c r="AY1365" s="846"/>
      <c r="AZ1365" s="846"/>
      <c r="BA1365" s="846"/>
      <c r="BB1365" s="846"/>
      <c r="BC1365" s="846"/>
      <c r="BD1365" s="846"/>
      <c r="BE1365" s="846"/>
      <c r="BF1365" s="846"/>
      <c r="BG1365" s="846"/>
    </row>
    <row r="1366" ht="15.75" customHeight="1">
      <c r="A1366" s="846"/>
      <c r="B1366" s="847"/>
      <c r="C1366" s="847"/>
      <c r="D1366" s="846"/>
      <c r="E1366" s="848"/>
      <c r="F1366" s="849"/>
      <c r="G1366" s="850"/>
      <c r="H1366" s="851"/>
      <c r="I1366" s="849"/>
      <c r="J1366" s="852"/>
      <c r="K1366" s="848"/>
      <c r="L1366" s="848"/>
      <c r="M1366" s="848"/>
      <c r="N1366" s="853"/>
      <c r="O1366" s="846"/>
      <c r="P1366" s="846"/>
      <c r="Q1366" s="846"/>
      <c r="R1366" s="846"/>
      <c r="S1366" s="846"/>
      <c r="T1366" s="846"/>
      <c r="U1366" s="846"/>
      <c r="V1366" s="846"/>
      <c r="W1366" s="846"/>
      <c r="X1366" s="846"/>
      <c r="Y1366" s="846"/>
      <c r="Z1366" s="846"/>
      <c r="AA1366" s="846"/>
      <c r="AB1366" s="846"/>
      <c r="AC1366" s="846"/>
      <c r="AD1366" s="854"/>
      <c r="AE1366" s="846"/>
      <c r="AF1366" s="846"/>
      <c r="AG1366" s="846"/>
      <c r="AH1366" s="846"/>
      <c r="AI1366" s="846"/>
      <c r="AJ1366" s="855"/>
      <c r="AK1366" s="846"/>
      <c r="AL1366" s="846"/>
      <c r="AM1366" s="846"/>
      <c r="AN1366" s="846"/>
      <c r="AO1366" s="846"/>
      <c r="AP1366" s="846"/>
      <c r="AQ1366" s="846"/>
      <c r="AR1366" s="846"/>
      <c r="AS1366" s="846"/>
      <c r="AT1366" s="846"/>
      <c r="AU1366" s="846"/>
      <c r="AV1366" s="846"/>
      <c r="AW1366" s="846"/>
      <c r="AX1366" s="846"/>
      <c r="AY1366" s="846"/>
      <c r="AZ1366" s="846"/>
      <c r="BA1366" s="846"/>
      <c r="BB1366" s="846"/>
      <c r="BC1366" s="846"/>
      <c r="BD1366" s="846"/>
      <c r="BE1366" s="846"/>
      <c r="BF1366" s="846"/>
      <c r="BG1366" s="846"/>
    </row>
    <row r="1367" ht="15.75" customHeight="1">
      <c r="A1367" s="846"/>
      <c r="B1367" s="847"/>
      <c r="C1367" s="847"/>
      <c r="D1367" s="846"/>
      <c r="E1367" s="848"/>
      <c r="F1367" s="849"/>
      <c r="G1367" s="850"/>
      <c r="H1367" s="851"/>
      <c r="I1367" s="849"/>
      <c r="J1367" s="852"/>
      <c r="K1367" s="848"/>
      <c r="L1367" s="848"/>
      <c r="M1367" s="848"/>
      <c r="N1367" s="853"/>
      <c r="O1367" s="846"/>
      <c r="P1367" s="846"/>
      <c r="Q1367" s="846"/>
      <c r="R1367" s="846"/>
      <c r="S1367" s="846"/>
      <c r="T1367" s="846"/>
      <c r="U1367" s="846"/>
      <c r="V1367" s="846"/>
      <c r="W1367" s="846"/>
      <c r="X1367" s="846"/>
      <c r="Y1367" s="846"/>
      <c r="Z1367" s="846"/>
      <c r="AA1367" s="846"/>
      <c r="AB1367" s="846"/>
      <c r="AC1367" s="846"/>
      <c r="AD1367" s="854"/>
      <c r="AE1367" s="846"/>
      <c r="AF1367" s="846"/>
      <c r="AG1367" s="846"/>
      <c r="AH1367" s="846"/>
      <c r="AI1367" s="846"/>
      <c r="AJ1367" s="855"/>
      <c r="AK1367" s="846"/>
      <c r="AL1367" s="846"/>
      <c r="AM1367" s="846"/>
      <c r="AN1367" s="846"/>
      <c r="AO1367" s="846"/>
      <c r="AP1367" s="846"/>
      <c r="AQ1367" s="846"/>
      <c r="AR1367" s="846"/>
      <c r="AS1367" s="846"/>
      <c r="AT1367" s="846"/>
      <c r="AU1367" s="846"/>
      <c r="AV1367" s="846"/>
      <c r="AW1367" s="846"/>
      <c r="AX1367" s="846"/>
      <c r="AY1367" s="846"/>
      <c r="AZ1367" s="846"/>
      <c r="BA1367" s="846"/>
      <c r="BB1367" s="846"/>
      <c r="BC1367" s="846"/>
      <c r="BD1367" s="846"/>
      <c r="BE1367" s="846"/>
      <c r="BF1367" s="846"/>
      <c r="BG1367" s="846"/>
    </row>
    <row r="1368" ht="15.75" customHeight="1">
      <c r="A1368" s="846"/>
      <c r="B1368" s="847"/>
      <c r="C1368" s="847"/>
      <c r="D1368" s="846"/>
      <c r="E1368" s="848"/>
      <c r="F1368" s="849"/>
      <c r="G1368" s="850"/>
      <c r="H1368" s="851"/>
      <c r="I1368" s="849"/>
      <c r="J1368" s="852"/>
      <c r="K1368" s="848"/>
      <c r="L1368" s="848"/>
      <c r="M1368" s="848"/>
      <c r="N1368" s="853"/>
      <c r="O1368" s="846"/>
      <c r="P1368" s="846"/>
      <c r="Q1368" s="846"/>
      <c r="R1368" s="846"/>
      <c r="S1368" s="846"/>
      <c r="T1368" s="846"/>
      <c r="U1368" s="846"/>
      <c r="V1368" s="846"/>
      <c r="W1368" s="846"/>
      <c r="X1368" s="846"/>
      <c r="Y1368" s="846"/>
      <c r="Z1368" s="846"/>
      <c r="AA1368" s="846"/>
      <c r="AB1368" s="846"/>
      <c r="AC1368" s="846"/>
      <c r="AD1368" s="854"/>
      <c r="AE1368" s="846"/>
      <c r="AF1368" s="846"/>
      <c r="AG1368" s="846"/>
      <c r="AH1368" s="846"/>
      <c r="AI1368" s="846"/>
      <c r="AJ1368" s="855"/>
      <c r="AK1368" s="846"/>
      <c r="AL1368" s="846"/>
      <c r="AM1368" s="846"/>
      <c r="AN1368" s="846"/>
      <c r="AO1368" s="846"/>
      <c r="AP1368" s="846"/>
      <c r="AQ1368" s="846"/>
      <c r="AR1368" s="846"/>
      <c r="AS1368" s="846"/>
      <c r="AT1368" s="846"/>
      <c r="AU1368" s="846"/>
      <c r="AV1368" s="846"/>
      <c r="AW1368" s="846"/>
      <c r="AX1368" s="846"/>
      <c r="AY1368" s="846"/>
      <c r="AZ1368" s="846"/>
      <c r="BA1368" s="846"/>
      <c r="BB1368" s="846"/>
      <c r="BC1368" s="846"/>
      <c r="BD1368" s="846"/>
      <c r="BE1368" s="846"/>
      <c r="BF1368" s="846"/>
      <c r="BG1368" s="846"/>
    </row>
    <row r="1369" ht="15.75" customHeight="1">
      <c r="A1369" s="846"/>
      <c r="B1369" s="847"/>
      <c r="C1369" s="847"/>
      <c r="D1369" s="846"/>
      <c r="E1369" s="848"/>
      <c r="F1369" s="849"/>
      <c r="G1369" s="850"/>
      <c r="H1369" s="851"/>
      <c r="I1369" s="849"/>
      <c r="J1369" s="852"/>
      <c r="K1369" s="848"/>
      <c r="L1369" s="848"/>
      <c r="M1369" s="848"/>
      <c r="N1369" s="853"/>
      <c r="O1369" s="846"/>
      <c r="P1369" s="846"/>
      <c r="Q1369" s="846"/>
      <c r="R1369" s="846"/>
      <c r="S1369" s="846"/>
      <c r="T1369" s="846"/>
      <c r="U1369" s="846"/>
      <c r="V1369" s="846"/>
      <c r="W1369" s="846"/>
      <c r="X1369" s="846"/>
      <c r="Y1369" s="846"/>
      <c r="Z1369" s="846"/>
      <c r="AA1369" s="846"/>
      <c r="AB1369" s="846"/>
      <c r="AC1369" s="846"/>
      <c r="AD1369" s="854"/>
      <c r="AE1369" s="846"/>
      <c r="AF1369" s="846"/>
      <c r="AG1369" s="846"/>
      <c r="AH1369" s="846"/>
      <c r="AI1369" s="846"/>
      <c r="AJ1369" s="855"/>
      <c r="AK1369" s="846"/>
      <c r="AL1369" s="846"/>
      <c r="AM1369" s="846"/>
      <c r="AN1369" s="846"/>
      <c r="AO1369" s="846"/>
      <c r="AP1369" s="846"/>
      <c r="AQ1369" s="846"/>
      <c r="AR1369" s="846"/>
      <c r="AS1369" s="846"/>
      <c r="AT1369" s="846"/>
      <c r="AU1369" s="846"/>
      <c r="AV1369" s="846"/>
      <c r="AW1369" s="846"/>
      <c r="AX1369" s="846"/>
      <c r="AY1369" s="846"/>
      <c r="AZ1369" s="846"/>
      <c r="BA1369" s="846"/>
      <c r="BB1369" s="846"/>
      <c r="BC1369" s="846"/>
      <c r="BD1369" s="846"/>
      <c r="BE1369" s="846"/>
      <c r="BF1369" s="846"/>
      <c r="BG1369" s="846"/>
    </row>
    <row r="1370" ht="15.75" customHeight="1">
      <c r="A1370" s="846"/>
      <c r="B1370" s="847"/>
      <c r="C1370" s="847"/>
      <c r="D1370" s="846"/>
      <c r="E1370" s="848"/>
      <c r="F1370" s="849"/>
      <c r="G1370" s="850"/>
      <c r="H1370" s="851"/>
      <c r="I1370" s="849"/>
      <c r="J1370" s="852"/>
      <c r="K1370" s="848"/>
      <c r="L1370" s="848"/>
      <c r="M1370" s="848"/>
      <c r="N1370" s="853"/>
      <c r="O1370" s="846"/>
      <c r="P1370" s="846"/>
      <c r="Q1370" s="846"/>
      <c r="R1370" s="846"/>
      <c r="S1370" s="846"/>
      <c r="T1370" s="846"/>
      <c r="U1370" s="846"/>
      <c r="V1370" s="846"/>
      <c r="W1370" s="846"/>
      <c r="X1370" s="846"/>
      <c r="Y1370" s="846"/>
      <c r="Z1370" s="846"/>
      <c r="AA1370" s="846"/>
      <c r="AB1370" s="846"/>
      <c r="AC1370" s="846"/>
      <c r="AD1370" s="854"/>
      <c r="AE1370" s="846"/>
      <c r="AF1370" s="846"/>
      <c r="AG1370" s="846"/>
      <c r="AH1370" s="846"/>
      <c r="AI1370" s="846"/>
      <c r="AJ1370" s="855"/>
      <c r="AK1370" s="846"/>
      <c r="AL1370" s="846"/>
      <c r="AM1370" s="846"/>
      <c r="AN1370" s="846"/>
      <c r="AO1370" s="846"/>
      <c r="AP1370" s="846"/>
      <c r="AQ1370" s="846"/>
      <c r="AR1370" s="846"/>
      <c r="AS1370" s="846"/>
      <c r="AT1370" s="846"/>
      <c r="AU1370" s="846"/>
      <c r="AV1370" s="846"/>
      <c r="AW1370" s="846"/>
      <c r="AX1370" s="846"/>
      <c r="AY1370" s="846"/>
      <c r="AZ1370" s="846"/>
      <c r="BA1370" s="846"/>
      <c r="BB1370" s="846"/>
      <c r="BC1370" s="846"/>
      <c r="BD1370" s="846"/>
      <c r="BE1370" s="846"/>
      <c r="BF1370" s="846"/>
      <c r="BG1370" s="846"/>
    </row>
    <row r="1371" ht="15.75" customHeight="1">
      <c r="A1371" s="846"/>
      <c r="B1371" s="847"/>
      <c r="C1371" s="847"/>
      <c r="D1371" s="846"/>
      <c r="E1371" s="848"/>
      <c r="F1371" s="849"/>
      <c r="G1371" s="850"/>
      <c r="H1371" s="851"/>
      <c r="I1371" s="849"/>
      <c r="J1371" s="852"/>
      <c r="K1371" s="848"/>
      <c r="L1371" s="848"/>
      <c r="M1371" s="848"/>
      <c r="N1371" s="853"/>
      <c r="O1371" s="846"/>
      <c r="P1371" s="846"/>
      <c r="Q1371" s="846"/>
      <c r="R1371" s="846"/>
      <c r="S1371" s="846"/>
      <c r="T1371" s="846"/>
      <c r="U1371" s="846"/>
      <c r="V1371" s="846"/>
      <c r="W1371" s="846"/>
      <c r="X1371" s="846"/>
      <c r="Y1371" s="846"/>
      <c r="Z1371" s="846"/>
      <c r="AA1371" s="846"/>
      <c r="AB1371" s="846"/>
      <c r="AC1371" s="846"/>
      <c r="AD1371" s="854"/>
      <c r="AE1371" s="846"/>
      <c r="AF1371" s="846"/>
      <c r="AG1371" s="846"/>
      <c r="AH1371" s="846"/>
      <c r="AI1371" s="846"/>
      <c r="AJ1371" s="855"/>
      <c r="AK1371" s="846"/>
      <c r="AL1371" s="846"/>
      <c r="AM1371" s="846"/>
      <c r="AN1371" s="846"/>
      <c r="AO1371" s="846"/>
      <c r="AP1371" s="846"/>
      <c r="AQ1371" s="846"/>
      <c r="AR1371" s="846"/>
      <c r="AS1371" s="846"/>
      <c r="AT1371" s="846"/>
      <c r="AU1371" s="846"/>
      <c r="AV1371" s="846"/>
      <c r="AW1371" s="846"/>
      <c r="AX1371" s="846"/>
      <c r="AY1371" s="846"/>
      <c r="AZ1371" s="846"/>
      <c r="BA1371" s="846"/>
      <c r="BB1371" s="846"/>
      <c r="BC1371" s="846"/>
      <c r="BD1371" s="846"/>
      <c r="BE1371" s="846"/>
      <c r="BF1371" s="846"/>
      <c r="BG1371" s="846"/>
    </row>
    <row r="1372" ht="15.75" customHeight="1">
      <c r="A1372" s="846"/>
      <c r="B1372" s="847"/>
      <c r="C1372" s="847"/>
      <c r="D1372" s="846"/>
      <c r="E1372" s="848"/>
      <c r="F1372" s="849"/>
      <c r="G1372" s="850"/>
      <c r="H1372" s="851"/>
      <c r="I1372" s="849"/>
      <c r="J1372" s="852"/>
      <c r="K1372" s="848"/>
      <c r="L1372" s="848"/>
      <c r="M1372" s="848"/>
      <c r="N1372" s="853"/>
      <c r="O1372" s="846"/>
      <c r="P1372" s="846"/>
      <c r="Q1372" s="846"/>
      <c r="R1372" s="846"/>
      <c r="S1372" s="846"/>
      <c r="T1372" s="846"/>
      <c r="U1372" s="846"/>
      <c r="V1372" s="846"/>
      <c r="W1372" s="846"/>
      <c r="X1372" s="846"/>
      <c r="Y1372" s="846"/>
      <c r="Z1372" s="846"/>
      <c r="AA1372" s="846"/>
      <c r="AB1372" s="846"/>
      <c r="AC1372" s="846"/>
      <c r="AD1372" s="854"/>
      <c r="AE1372" s="846"/>
      <c r="AF1372" s="846"/>
      <c r="AG1372" s="846"/>
      <c r="AH1372" s="846"/>
      <c r="AI1372" s="846"/>
      <c r="AJ1372" s="855"/>
      <c r="AK1372" s="846"/>
      <c r="AL1372" s="846"/>
      <c r="AM1372" s="846"/>
      <c r="AN1372" s="846"/>
      <c r="AO1372" s="846"/>
      <c r="AP1372" s="846"/>
      <c r="AQ1372" s="846"/>
      <c r="AR1372" s="846"/>
      <c r="AS1372" s="846"/>
      <c r="AT1372" s="846"/>
      <c r="AU1372" s="846"/>
      <c r="AV1372" s="846"/>
      <c r="AW1372" s="846"/>
      <c r="AX1372" s="846"/>
      <c r="AY1372" s="846"/>
      <c r="AZ1372" s="846"/>
      <c r="BA1372" s="846"/>
      <c r="BB1372" s="846"/>
      <c r="BC1372" s="846"/>
      <c r="BD1372" s="846"/>
      <c r="BE1372" s="846"/>
      <c r="BF1372" s="846"/>
      <c r="BG1372" s="846"/>
    </row>
    <row r="1373" ht="15.75" customHeight="1">
      <c r="A1373" s="846"/>
      <c r="B1373" s="847"/>
      <c r="C1373" s="847"/>
      <c r="D1373" s="846"/>
      <c r="E1373" s="848"/>
      <c r="F1373" s="849"/>
      <c r="G1373" s="850"/>
      <c r="H1373" s="851"/>
      <c r="I1373" s="849"/>
      <c r="J1373" s="852"/>
      <c r="K1373" s="848"/>
      <c r="L1373" s="848"/>
      <c r="M1373" s="848"/>
      <c r="N1373" s="853"/>
      <c r="O1373" s="846"/>
      <c r="P1373" s="846"/>
      <c r="Q1373" s="846"/>
      <c r="R1373" s="846"/>
      <c r="S1373" s="846"/>
      <c r="T1373" s="846"/>
      <c r="U1373" s="846"/>
      <c r="V1373" s="846"/>
      <c r="W1373" s="846"/>
      <c r="X1373" s="846"/>
      <c r="Y1373" s="846"/>
      <c r="Z1373" s="846"/>
      <c r="AA1373" s="846"/>
      <c r="AB1373" s="846"/>
      <c r="AC1373" s="846"/>
      <c r="AD1373" s="854"/>
      <c r="AE1373" s="846"/>
      <c r="AF1373" s="846"/>
      <c r="AG1373" s="846"/>
      <c r="AH1373" s="846"/>
      <c r="AI1373" s="846"/>
      <c r="AJ1373" s="855"/>
      <c r="AK1373" s="846"/>
      <c r="AL1373" s="846"/>
      <c r="AM1373" s="846"/>
      <c r="AN1373" s="846"/>
      <c r="AO1373" s="846"/>
      <c r="AP1373" s="846"/>
      <c r="AQ1373" s="846"/>
      <c r="AR1373" s="846"/>
      <c r="AS1373" s="846"/>
      <c r="AT1373" s="846"/>
      <c r="AU1373" s="846"/>
      <c r="AV1373" s="846"/>
      <c r="AW1373" s="846"/>
      <c r="AX1373" s="846"/>
      <c r="AY1373" s="846"/>
      <c r="AZ1373" s="846"/>
      <c r="BA1373" s="846"/>
      <c r="BB1373" s="846"/>
      <c r="BC1373" s="846"/>
      <c r="BD1373" s="846"/>
      <c r="BE1373" s="846"/>
      <c r="BF1373" s="846"/>
      <c r="BG1373" s="846"/>
    </row>
    <row r="1374" ht="15.75" customHeight="1">
      <c r="A1374" s="846"/>
      <c r="B1374" s="847"/>
      <c r="C1374" s="847"/>
      <c r="D1374" s="846"/>
      <c r="E1374" s="848"/>
      <c r="F1374" s="849"/>
      <c r="G1374" s="850"/>
      <c r="H1374" s="851"/>
      <c r="I1374" s="849"/>
      <c r="J1374" s="852"/>
      <c r="K1374" s="848"/>
      <c r="L1374" s="848"/>
      <c r="M1374" s="848"/>
      <c r="N1374" s="853"/>
      <c r="O1374" s="846"/>
      <c r="P1374" s="846"/>
      <c r="Q1374" s="846"/>
      <c r="R1374" s="846"/>
      <c r="S1374" s="846"/>
      <c r="T1374" s="846"/>
      <c r="U1374" s="846"/>
      <c r="V1374" s="846"/>
      <c r="W1374" s="846"/>
      <c r="X1374" s="846"/>
      <c r="Y1374" s="846"/>
      <c r="Z1374" s="846"/>
      <c r="AA1374" s="846"/>
      <c r="AB1374" s="846"/>
      <c r="AC1374" s="846"/>
      <c r="AD1374" s="854"/>
      <c r="AE1374" s="846"/>
      <c r="AF1374" s="846"/>
      <c r="AG1374" s="846"/>
      <c r="AH1374" s="846"/>
      <c r="AI1374" s="846"/>
      <c r="AJ1374" s="855"/>
      <c r="AK1374" s="846"/>
      <c r="AL1374" s="846"/>
      <c r="AM1374" s="846"/>
      <c r="AN1374" s="846"/>
      <c r="AO1374" s="846"/>
      <c r="AP1374" s="846"/>
      <c r="AQ1374" s="846"/>
      <c r="AR1374" s="846"/>
      <c r="AS1374" s="846"/>
      <c r="AT1374" s="846"/>
      <c r="AU1374" s="846"/>
      <c r="AV1374" s="846"/>
      <c r="AW1374" s="846"/>
      <c r="AX1374" s="846"/>
      <c r="AY1374" s="846"/>
      <c r="AZ1374" s="846"/>
      <c r="BA1374" s="846"/>
      <c r="BB1374" s="846"/>
      <c r="BC1374" s="846"/>
      <c r="BD1374" s="846"/>
      <c r="BE1374" s="846"/>
      <c r="BF1374" s="846"/>
      <c r="BG1374" s="846"/>
    </row>
    <row r="1375" ht="15.75" customHeight="1">
      <c r="A1375" s="846"/>
      <c r="B1375" s="847"/>
      <c r="C1375" s="847"/>
      <c r="D1375" s="846"/>
      <c r="E1375" s="848"/>
      <c r="F1375" s="849"/>
      <c r="G1375" s="850"/>
      <c r="H1375" s="851"/>
      <c r="I1375" s="849"/>
      <c r="J1375" s="852"/>
      <c r="K1375" s="848"/>
      <c r="L1375" s="848"/>
      <c r="M1375" s="848"/>
      <c r="N1375" s="853"/>
      <c r="O1375" s="846"/>
      <c r="P1375" s="846"/>
      <c r="Q1375" s="846"/>
      <c r="R1375" s="846"/>
      <c r="S1375" s="846"/>
      <c r="T1375" s="846"/>
      <c r="U1375" s="846"/>
      <c r="V1375" s="846"/>
      <c r="W1375" s="846"/>
      <c r="X1375" s="846"/>
      <c r="Y1375" s="846"/>
      <c r="Z1375" s="846"/>
      <c r="AA1375" s="846"/>
      <c r="AB1375" s="846"/>
      <c r="AC1375" s="846"/>
      <c r="AD1375" s="854"/>
      <c r="AE1375" s="846"/>
      <c r="AF1375" s="846"/>
      <c r="AG1375" s="846"/>
      <c r="AH1375" s="846"/>
      <c r="AI1375" s="846"/>
      <c r="AJ1375" s="855"/>
      <c r="AK1375" s="846"/>
      <c r="AL1375" s="846"/>
      <c r="AM1375" s="846"/>
      <c r="AN1375" s="846"/>
      <c r="AO1375" s="846"/>
      <c r="AP1375" s="846"/>
      <c r="AQ1375" s="846"/>
      <c r="AR1375" s="846"/>
      <c r="AS1375" s="846"/>
      <c r="AT1375" s="846"/>
      <c r="AU1375" s="846"/>
      <c r="AV1375" s="846"/>
      <c r="AW1375" s="846"/>
      <c r="AX1375" s="846"/>
      <c r="AY1375" s="846"/>
      <c r="AZ1375" s="846"/>
      <c r="BA1375" s="846"/>
      <c r="BB1375" s="846"/>
      <c r="BC1375" s="846"/>
      <c r="BD1375" s="846"/>
      <c r="BE1375" s="846"/>
      <c r="BF1375" s="846"/>
      <c r="BG1375" s="846"/>
    </row>
    <row r="1376" ht="15.75" customHeight="1">
      <c r="A1376" s="846"/>
      <c r="B1376" s="847"/>
      <c r="C1376" s="847"/>
      <c r="D1376" s="846"/>
      <c r="E1376" s="848"/>
      <c r="F1376" s="849"/>
      <c r="G1376" s="850"/>
      <c r="H1376" s="851"/>
      <c r="I1376" s="849"/>
      <c r="J1376" s="852"/>
      <c r="K1376" s="848"/>
      <c r="L1376" s="848"/>
      <c r="M1376" s="848"/>
      <c r="N1376" s="853"/>
      <c r="O1376" s="846"/>
      <c r="P1376" s="846"/>
      <c r="Q1376" s="846"/>
      <c r="R1376" s="846"/>
      <c r="S1376" s="846"/>
      <c r="T1376" s="846"/>
      <c r="U1376" s="846"/>
      <c r="V1376" s="846"/>
      <c r="W1376" s="846"/>
      <c r="X1376" s="846"/>
      <c r="Y1376" s="846"/>
      <c r="Z1376" s="846"/>
      <c r="AA1376" s="846"/>
      <c r="AB1376" s="846"/>
      <c r="AC1376" s="846"/>
      <c r="AD1376" s="854"/>
      <c r="AE1376" s="846"/>
      <c r="AF1376" s="846"/>
      <c r="AG1376" s="846"/>
      <c r="AH1376" s="846"/>
      <c r="AI1376" s="846"/>
      <c r="AJ1376" s="855"/>
      <c r="AK1376" s="846"/>
      <c r="AL1376" s="846"/>
      <c r="AM1376" s="846"/>
      <c r="AN1376" s="846"/>
      <c r="AO1376" s="846"/>
      <c r="AP1376" s="846"/>
      <c r="AQ1376" s="846"/>
      <c r="AR1376" s="846"/>
      <c r="AS1376" s="846"/>
      <c r="AT1376" s="846"/>
      <c r="AU1376" s="846"/>
      <c r="AV1376" s="846"/>
      <c r="AW1376" s="846"/>
      <c r="AX1376" s="846"/>
      <c r="AY1376" s="846"/>
      <c r="AZ1376" s="846"/>
      <c r="BA1376" s="846"/>
      <c r="BB1376" s="846"/>
      <c r="BC1376" s="846"/>
      <c r="BD1376" s="846"/>
      <c r="BE1376" s="846"/>
      <c r="BF1376" s="846"/>
      <c r="BG1376" s="846"/>
    </row>
    <row r="1377" ht="15.75" customHeight="1">
      <c r="A1377" s="846"/>
      <c r="B1377" s="847"/>
      <c r="C1377" s="847"/>
      <c r="D1377" s="846"/>
      <c r="E1377" s="848"/>
      <c r="F1377" s="849"/>
      <c r="G1377" s="850"/>
      <c r="H1377" s="851"/>
      <c r="I1377" s="849"/>
      <c r="J1377" s="852"/>
      <c r="K1377" s="848"/>
      <c r="L1377" s="848"/>
      <c r="M1377" s="848"/>
      <c r="N1377" s="853"/>
      <c r="O1377" s="846"/>
      <c r="P1377" s="846"/>
      <c r="Q1377" s="846"/>
      <c r="R1377" s="846"/>
      <c r="S1377" s="846"/>
      <c r="T1377" s="846"/>
      <c r="U1377" s="846"/>
      <c r="V1377" s="846"/>
      <c r="W1377" s="846"/>
      <c r="X1377" s="846"/>
      <c r="Y1377" s="846"/>
      <c r="Z1377" s="846"/>
      <c r="AA1377" s="846"/>
      <c r="AB1377" s="846"/>
      <c r="AC1377" s="846"/>
      <c r="AD1377" s="854"/>
      <c r="AE1377" s="846"/>
      <c r="AF1377" s="846"/>
      <c r="AG1377" s="846"/>
      <c r="AH1377" s="846"/>
      <c r="AI1377" s="846"/>
      <c r="AJ1377" s="855"/>
      <c r="AK1377" s="846"/>
      <c r="AL1377" s="846"/>
      <c r="AM1377" s="846"/>
      <c r="AN1377" s="846"/>
      <c r="AO1377" s="846"/>
      <c r="AP1377" s="846"/>
      <c r="AQ1377" s="846"/>
      <c r="AR1377" s="846"/>
      <c r="AS1377" s="846"/>
      <c r="AT1377" s="846"/>
      <c r="AU1377" s="846"/>
      <c r="AV1377" s="846"/>
      <c r="AW1377" s="846"/>
      <c r="AX1377" s="846"/>
      <c r="AY1377" s="846"/>
      <c r="AZ1377" s="846"/>
      <c r="BA1377" s="846"/>
      <c r="BB1377" s="846"/>
      <c r="BC1377" s="846"/>
      <c r="BD1377" s="846"/>
      <c r="BE1377" s="846"/>
      <c r="BF1377" s="846"/>
      <c r="BG1377" s="846"/>
    </row>
    <row r="1378" ht="15.75" customHeight="1">
      <c r="A1378" s="846"/>
      <c r="B1378" s="847"/>
      <c r="C1378" s="847"/>
      <c r="D1378" s="846"/>
      <c r="E1378" s="848"/>
      <c r="F1378" s="849"/>
      <c r="G1378" s="850"/>
      <c r="H1378" s="851"/>
      <c r="I1378" s="849"/>
      <c r="J1378" s="852"/>
      <c r="K1378" s="848"/>
      <c r="L1378" s="848"/>
      <c r="M1378" s="848"/>
      <c r="N1378" s="853"/>
      <c r="O1378" s="846"/>
      <c r="P1378" s="846"/>
      <c r="Q1378" s="846"/>
      <c r="R1378" s="846"/>
      <c r="S1378" s="846"/>
      <c r="T1378" s="846"/>
      <c r="U1378" s="846"/>
      <c r="V1378" s="846"/>
      <c r="W1378" s="846"/>
      <c r="X1378" s="846"/>
      <c r="Y1378" s="846"/>
      <c r="Z1378" s="846"/>
      <c r="AA1378" s="846"/>
      <c r="AB1378" s="846"/>
      <c r="AC1378" s="846"/>
      <c r="AD1378" s="854"/>
      <c r="AE1378" s="846"/>
      <c r="AF1378" s="846"/>
      <c r="AG1378" s="846"/>
      <c r="AH1378" s="846"/>
      <c r="AI1378" s="846"/>
      <c r="AJ1378" s="855"/>
      <c r="AK1378" s="846"/>
      <c r="AL1378" s="846"/>
      <c r="AM1378" s="846"/>
      <c r="AN1378" s="846"/>
      <c r="AO1378" s="846"/>
      <c r="AP1378" s="846"/>
      <c r="AQ1378" s="846"/>
      <c r="AR1378" s="846"/>
      <c r="AS1378" s="846"/>
      <c r="AT1378" s="846"/>
      <c r="AU1378" s="846"/>
      <c r="AV1378" s="846"/>
      <c r="AW1378" s="846"/>
      <c r="AX1378" s="846"/>
      <c r="AY1378" s="846"/>
      <c r="AZ1378" s="846"/>
      <c r="BA1378" s="846"/>
      <c r="BB1378" s="846"/>
      <c r="BC1378" s="846"/>
      <c r="BD1378" s="846"/>
      <c r="BE1378" s="846"/>
      <c r="BF1378" s="846"/>
      <c r="BG1378" s="846"/>
    </row>
    <row r="1379" ht="15.75" customHeight="1">
      <c r="A1379" s="846"/>
      <c r="B1379" s="847"/>
      <c r="C1379" s="847"/>
      <c r="D1379" s="846"/>
      <c r="E1379" s="848"/>
      <c r="F1379" s="849"/>
      <c r="G1379" s="850"/>
      <c r="H1379" s="851"/>
      <c r="I1379" s="849"/>
      <c r="J1379" s="852"/>
      <c r="K1379" s="848"/>
      <c r="L1379" s="848"/>
      <c r="M1379" s="848"/>
      <c r="N1379" s="853"/>
      <c r="O1379" s="846"/>
      <c r="P1379" s="846"/>
      <c r="Q1379" s="846"/>
      <c r="R1379" s="846"/>
      <c r="S1379" s="846"/>
      <c r="T1379" s="846"/>
      <c r="U1379" s="846"/>
      <c r="V1379" s="846"/>
      <c r="W1379" s="846"/>
      <c r="X1379" s="846"/>
      <c r="Y1379" s="846"/>
      <c r="Z1379" s="846"/>
      <c r="AA1379" s="846"/>
      <c r="AB1379" s="846"/>
      <c r="AC1379" s="846"/>
      <c r="AD1379" s="854"/>
      <c r="AE1379" s="846"/>
      <c r="AF1379" s="846"/>
      <c r="AG1379" s="846"/>
      <c r="AH1379" s="846"/>
      <c r="AI1379" s="846"/>
      <c r="AJ1379" s="855"/>
      <c r="AK1379" s="846"/>
      <c r="AL1379" s="846"/>
      <c r="AM1379" s="846"/>
      <c r="AN1379" s="846"/>
      <c r="AO1379" s="846"/>
      <c r="AP1379" s="846"/>
      <c r="AQ1379" s="846"/>
      <c r="AR1379" s="846"/>
      <c r="AS1379" s="846"/>
      <c r="AT1379" s="846"/>
      <c r="AU1379" s="846"/>
      <c r="AV1379" s="846"/>
      <c r="AW1379" s="846"/>
      <c r="AX1379" s="846"/>
      <c r="AY1379" s="846"/>
      <c r="AZ1379" s="846"/>
      <c r="BA1379" s="846"/>
      <c r="BB1379" s="846"/>
      <c r="BC1379" s="846"/>
      <c r="BD1379" s="846"/>
      <c r="BE1379" s="846"/>
      <c r="BF1379" s="846"/>
      <c r="BG1379" s="846"/>
    </row>
    <row r="1380" ht="15.75" customHeight="1">
      <c r="A1380" s="846"/>
      <c r="B1380" s="847"/>
      <c r="C1380" s="847"/>
      <c r="D1380" s="846"/>
      <c r="E1380" s="848"/>
      <c r="F1380" s="849"/>
      <c r="G1380" s="850"/>
      <c r="H1380" s="851"/>
      <c r="I1380" s="849"/>
      <c r="J1380" s="852"/>
      <c r="K1380" s="848"/>
      <c r="L1380" s="848"/>
      <c r="M1380" s="848"/>
      <c r="N1380" s="853"/>
      <c r="O1380" s="846"/>
      <c r="P1380" s="846"/>
      <c r="Q1380" s="846"/>
      <c r="R1380" s="846"/>
      <c r="S1380" s="846"/>
      <c r="T1380" s="846"/>
      <c r="U1380" s="846"/>
      <c r="V1380" s="846"/>
      <c r="W1380" s="846"/>
      <c r="X1380" s="846"/>
      <c r="Y1380" s="846"/>
      <c r="Z1380" s="846"/>
      <c r="AA1380" s="846"/>
      <c r="AB1380" s="846"/>
      <c r="AC1380" s="846"/>
      <c r="AD1380" s="854"/>
      <c r="AE1380" s="846"/>
      <c r="AF1380" s="846"/>
      <c r="AG1380" s="846"/>
      <c r="AH1380" s="846"/>
      <c r="AI1380" s="846"/>
      <c r="AJ1380" s="855"/>
      <c r="AK1380" s="846"/>
      <c r="AL1380" s="846"/>
      <c r="AM1380" s="846"/>
      <c r="AN1380" s="846"/>
      <c r="AO1380" s="846"/>
      <c r="AP1380" s="846"/>
      <c r="AQ1380" s="846"/>
      <c r="AR1380" s="846"/>
      <c r="AS1380" s="846"/>
      <c r="AT1380" s="846"/>
      <c r="AU1380" s="846"/>
      <c r="AV1380" s="846"/>
      <c r="AW1380" s="846"/>
      <c r="AX1380" s="846"/>
      <c r="AY1380" s="846"/>
      <c r="AZ1380" s="846"/>
      <c r="BA1380" s="846"/>
      <c r="BB1380" s="846"/>
      <c r="BC1380" s="846"/>
      <c r="BD1380" s="846"/>
      <c r="BE1380" s="846"/>
      <c r="BF1380" s="846"/>
      <c r="BG1380" s="846"/>
    </row>
    <row r="1381" ht="15.75" customHeight="1">
      <c r="A1381" s="846"/>
      <c r="B1381" s="847"/>
      <c r="C1381" s="847"/>
      <c r="D1381" s="846"/>
      <c r="E1381" s="848"/>
      <c r="F1381" s="849"/>
      <c r="G1381" s="850"/>
      <c r="H1381" s="851"/>
      <c r="I1381" s="849"/>
      <c r="J1381" s="852"/>
      <c r="K1381" s="848"/>
      <c r="L1381" s="848"/>
      <c r="M1381" s="848"/>
      <c r="N1381" s="853"/>
      <c r="O1381" s="846"/>
      <c r="P1381" s="846"/>
      <c r="Q1381" s="846"/>
      <c r="R1381" s="846"/>
      <c r="S1381" s="846"/>
      <c r="T1381" s="846"/>
      <c r="U1381" s="846"/>
      <c r="V1381" s="846"/>
      <c r="W1381" s="846"/>
      <c r="X1381" s="846"/>
      <c r="Y1381" s="846"/>
      <c r="Z1381" s="846"/>
      <c r="AA1381" s="846"/>
      <c r="AB1381" s="846"/>
      <c r="AC1381" s="846"/>
      <c r="AD1381" s="854"/>
      <c r="AE1381" s="846"/>
      <c r="AF1381" s="846"/>
      <c r="AG1381" s="846"/>
      <c r="AH1381" s="846"/>
      <c r="AI1381" s="846"/>
      <c r="AJ1381" s="855"/>
      <c r="AK1381" s="846"/>
      <c r="AL1381" s="846"/>
      <c r="AM1381" s="846"/>
      <c r="AN1381" s="846"/>
      <c r="AO1381" s="846"/>
      <c r="AP1381" s="846"/>
      <c r="AQ1381" s="846"/>
      <c r="AR1381" s="846"/>
      <c r="AS1381" s="846"/>
      <c r="AT1381" s="846"/>
      <c r="AU1381" s="846"/>
      <c r="AV1381" s="846"/>
      <c r="AW1381" s="846"/>
      <c r="AX1381" s="846"/>
      <c r="AY1381" s="846"/>
      <c r="AZ1381" s="846"/>
      <c r="BA1381" s="846"/>
      <c r="BB1381" s="846"/>
      <c r="BC1381" s="846"/>
      <c r="BD1381" s="846"/>
      <c r="BE1381" s="846"/>
      <c r="BF1381" s="846"/>
      <c r="BG1381" s="846"/>
    </row>
    <row r="1382" ht="15.75" customHeight="1">
      <c r="A1382" s="846"/>
      <c r="B1382" s="847"/>
      <c r="C1382" s="847"/>
      <c r="D1382" s="846"/>
      <c r="E1382" s="848"/>
      <c r="F1382" s="849"/>
      <c r="G1382" s="850"/>
      <c r="H1382" s="851"/>
      <c r="I1382" s="849"/>
      <c r="J1382" s="852"/>
      <c r="K1382" s="848"/>
      <c r="L1382" s="848"/>
      <c r="M1382" s="848"/>
      <c r="N1382" s="853"/>
      <c r="O1382" s="846"/>
      <c r="P1382" s="846"/>
      <c r="Q1382" s="846"/>
      <c r="R1382" s="846"/>
      <c r="S1382" s="846"/>
      <c r="T1382" s="846"/>
      <c r="U1382" s="846"/>
      <c r="V1382" s="846"/>
      <c r="W1382" s="846"/>
      <c r="X1382" s="846"/>
      <c r="Y1382" s="846"/>
      <c r="Z1382" s="846"/>
      <c r="AA1382" s="846"/>
      <c r="AB1382" s="846"/>
      <c r="AC1382" s="846"/>
      <c r="AD1382" s="854"/>
      <c r="AE1382" s="846"/>
      <c r="AF1382" s="846"/>
      <c r="AG1382" s="846"/>
      <c r="AH1382" s="846"/>
      <c r="AI1382" s="846"/>
      <c r="AJ1382" s="855"/>
      <c r="AK1382" s="846"/>
      <c r="AL1382" s="846"/>
      <c r="AM1382" s="846"/>
      <c r="AN1382" s="846"/>
      <c r="AO1382" s="846"/>
      <c r="AP1382" s="846"/>
      <c r="AQ1382" s="846"/>
      <c r="AR1382" s="846"/>
      <c r="AS1382" s="846"/>
      <c r="AT1382" s="846"/>
      <c r="AU1382" s="846"/>
      <c r="AV1382" s="846"/>
      <c r="AW1382" s="846"/>
      <c r="AX1382" s="846"/>
      <c r="AY1382" s="846"/>
      <c r="AZ1382" s="846"/>
      <c r="BA1382" s="846"/>
      <c r="BB1382" s="846"/>
      <c r="BC1382" s="846"/>
      <c r="BD1382" s="846"/>
      <c r="BE1382" s="846"/>
      <c r="BF1382" s="846"/>
      <c r="BG1382" s="846"/>
    </row>
    <row r="1383" ht="15.75" customHeight="1">
      <c r="A1383" s="846"/>
      <c r="B1383" s="847"/>
      <c r="C1383" s="847"/>
      <c r="D1383" s="846"/>
      <c r="E1383" s="848"/>
      <c r="F1383" s="849"/>
      <c r="G1383" s="850"/>
      <c r="H1383" s="851"/>
      <c r="I1383" s="849"/>
      <c r="J1383" s="852"/>
      <c r="K1383" s="848"/>
      <c r="L1383" s="848"/>
      <c r="M1383" s="848"/>
      <c r="N1383" s="853"/>
      <c r="O1383" s="846"/>
      <c r="P1383" s="846"/>
      <c r="Q1383" s="846"/>
      <c r="R1383" s="846"/>
      <c r="S1383" s="846"/>
      <c r="T1383" s="846"/>
      <c r="U1383" s="846"/>
      <c r="V1383" s="846"/>
      <c r="W1383" s="846"/>
      <c r="X1383" s="846"/>
      <c r="Y1383" s="846"/>
      <c r="Z1383" s="846"/>
      <c r="AA1383" s="846"/>
      <c r="AB1383" s="846"/>
      <c r="AC1383" s="846"/>
      <c r="AD1383" s="854"/>
      <c r="AE1383" s="846"/>
      <c r="AF1383" s="846"/>
      <c r="AG1383" s="846"/>
      <c r="AH1383" s="846"/>
      <c r="AI1383" s="846"/>
      <c r="AJ1383" s="855"/>
      <c r="AK1383" s="846"/>
      <c r="AL1383" s="846"/>
      <c r="AM1383" s="846"/>
      <c r="AN1383" s="846"/>
      <c r="AO1383" s="846"/>
      <c r="AP1383" s="846"/>
      <c r="AQ1383" s="846"/>
      <c r="AR1383" s="846"/>
      <c r="AS1383" s="846"/>
      <c r="AT1383" s="846"/>
      <c r="AU1383" s="846"/>
      <c r="AV1383" s="846"/>
      <c r="AW1383" s="846"/>
      <c r="AX1383" s="846"/>
      <c r="AY1383" s="846"/>
      <c r="AZ1383" s="846"/>
      <c r="BA1383" s="846"/>
      <c r="BB1383" s="846"/>
      <c r="BC1383" s="846"/>
      <c r="BD1383" s="846"/>
      <c r="BE1383" s="846"/>
      <c r="BF1383" s="846"/>
      <c r="BG1383" s="846"/>
    </row>
    <row r="1384" ht="15.75" customHeight="1">
      <c r="A1384" s="846"/>
      <c r="B1384" s="847"/>
      <c r="C1384" s="847"/>
      <c r="D1384" s="846"/>
      <c r="E1384" s="848"/>
      <c r="F1384" s="849"/>
      <c r="G1384" s="850"/>
      <c r="H1384" s="851"/>
      <c r="I1384" s="849"/>
      <c r="J1384" s="852"/>
      <c r="K1384" s="848"/>
      <c r="L1384" s="848"/>
      <c r="M1384" s="848"/>
      <c r="N1384" s="853"/>
      <c r="O1384" s="846"/>
      <c r="P1384" s="846"/>
      <c r="Q1384" s="846"/>
      <c r="R1384" s="846"/>
      <c r="S1384" s="846"/>
      <c r="T1384" s="846"/>
      <c r="U1384" s="846"/>
      <c r="V1384" s="846"/>
      <c r="W1384" s="846"/>
      <c r="X1384" s="846"/>
      <c r="Y1384" s="846"/>
      <c r="Z1384" s="846"/>
      <c r="AA1384" s="846"/>
      <c r="AB1384" s="846"/>
      <c r="AC1384" s="846"/>
      <c r="AD1384" s="854"/>
      <c r="AE1384" s="846"/>
      <c r="AF1384" s="846"/>
      <c r="AG1384" s="846"/>
      <c r="AH1384" s="846"/>
      <c r="AI1384" s="846"/>
      <c r="AJ1384" s="855"/>
      <c r="AK1384" s="846"/>
      <c r="AL1384" s="846"/>
      <c r="AM1384" s="846"/>
      <c r="AN1384" s="846"/>
      <c r="AO1384" s="846"/>
      <c r="AP1384" s="846"/>
      <c r="AQ1384" s="846"/>
      <c r="AR1384" s="846"/>
      <c r="AS1384" s="846"/>
      <c r="AT1384" s="846"/>
      <c r="AU1384" s="846"/>
      <c r="AV1384" s="846"/>
      <c r="AW1384" s="846"/>
      <c r="AX1384" s="846"/>
      <c r="AY1384" s="846"/>
      <c r="AZ1384" s="846"/>
      <c r="BA1384" s="846"/>
      <c r="BB1384" s="846"/>
      <c r="BC1384" s="846"/>
      <c r="BD1384" s="846"/>
      <c r="BE1384" s="846"/>
      <c r="BF1384" s="846"/>
      <c r="BG1384" s="846"/>
    </row>
    <row r="1385" ht="15.75" customHeight="1">
      <c r="A1385" s="846"/>
      <c r="B1385" s="847"/>
      <c r="C1385" s="847"/>
      <c r="D1385" s="846"/>
      <c r="E1385" s="848"/>
      <c r="F1385" s="849"/>
      <c r="G1385" s="850"/>
      <c r="H1385" s="851"/>
      <c r="I1385" s="849"/>
      <c r="J1385" s="852"/>
      <c r="K1385" s="848"/>
      <c r="L1385" s="848"/>
      <c r="M1385" s="848"/>
      <c r="N1385" s="853"/>
      <c r="O1385" s="846"/>
      <c r="P1385" s="846"/>
      <c r="Q1385" s="846"/>
      <c r="R1385" s="846"/>
      <c r="S1385" s="846"/>
      <c r="T1385" s="846"/>
      <c r="U1385" s="846"/>
      <c r="V1385" s="846"/>
      <c r="W1385" s="846"/>
      <c r="X1385" s="846"/>
      <c r="Y1385" s="846"/>
      <c r="Z1385" s="846"/>
      <c r="AA1385" s="846"/>
      <c r="AB1385" s="846"/>
      <c r="AC1385" s="846"/>
      <c r="AD1385" s="854"/>
      <c r="AE1385" s="846"/>
      <c r="AF1385" s="846"/>
      <c r="AG1385" s="846"/>
      <c r="AH1385" s="846"/>
      <c r="AI1385" s="846"/>
      <c r="AJ1385" s="855"/>
      <c r="AK1385" s="846"/>
      <c r="AL1385" s="846"/>
      <c r="AM1385" s="846"/>
      <c r="AN1385" s="846"/>
      <c r="AO1385" s="846"/>
      <c r="AP1385" s="846"/>
      <c r="AQ1385" s="846"/>
      <c r="AR1385" s="846"/>
      <c r="AS1385" s="846"/>
      <c r="AT1385" s="846"/>
      <c r="AU1385" s="846"/>
      <c r="AV1385" s="846"/>
      <c r="AW1385" s="846"/>
      <c r="AX1385" s="846"/>
      <c r="AY1385" s="846"/>
      <c r="AZ1385" s="846"/>
      <c r="BA1385" s="846"/>
      <c r="BB1385" s="846"/>
      <c r="BC1385" s="846"/>
      <c r="BD1385" s="846"/>
      <c r="BE1385" s="846"/>
      <c r="BF1385" s="846"/>
      <c r="BG1385" s="846"/>
    </row>
    <row r="1386" ht="15.75" customHeight="1">
      <c r="A1386" s="846"/>
      <c r="B1386" s="847"/>
      <c r="C1386" s="847"/>
      <c r="D1386" s="846"/>
      <c r="E1386" s="848"/>
      <c r="F1386" s="849"/>
      <c r="G1386" s="850"/>
      <c r="H1386" s="851"/>
      <c r="I1386" s="849"/>
      <c r="J1386" s="852"/>
      <c r="K1386" s="848"/>
      <c r="L1386" s="848"/>
      <c r="M1386" s="848"/>
      <c r="N1386" s="853"/>
      <c r="O1386" s="846"/>
      <c r="P1386" s="846"/>
      <c r="Q1386" s="846"/>
      <c r="R1386" s="846"/>
      <c r="S1386" s="846"/>
      <c r="T1386" s="846"/>
      <c r="U1386" s="846"/>
      <c r="V1386" s="846"/>
      <c r="W1386" s="846"/>
      <c r="X1386" s="846"/>
      <c r="Y1386" s="846"/>
      <c r="Z1386" s="846"/>
      <c r="AA1386" s="846"/>
      <c r="AB1386" s="846"/>
      <c r="AC1386" s="846"/>
      <c r="AD1386" s="854"/>
      <c r="AE1386" s="846"/>
      <c r="AF1386" s="846"/>
      <c r="AG1386" s="846"/>
      <c r="AH1386" s="846"/>
      <c r="AI1386" s="846"/>
      <c r="AJ1386" s="855"/>
      <c r="AK1386" s="846"/>
      <c r="AL1386" s="846"/>
      <c r="AM1386" s="846"/>
      <c r="AN1386" s="846"/>
      <c r="AO1386" s="846"/>
      <c r="AP1386" s="846"/>
      <c r="AQ1386" s="846"/>
      <c r="AR1386" s="846"/>
      <c r="AS1386" s="846"/>
      <c r="AT1386" s="846"/>
      <c r="AU1386" s="846"/>
      <c r="AV1386" s="846"/>
      <c r="AW1386" s="846"/>
      <c r="AX1386" s="846"/>
      <c r="AY1386" s="846"/>
      <c r="AZ1386" s="846"/>
      <c r="BA1386" s="846"/>
      <c r="BB1386" s="846"/>
      <c r="BC1386" s="846"/>
      <c r="BD1386" s="846"/>
      <c r="BE1386" s="846"/>
      <c r="BF1386" s="846"/>
      <c r="BG1386" s="846"/>
    </row>
    <row r="1387" ht="15.75" customHeight="1">
      <c r="A1387" s="846"/>
      <c r="B1387" s="847"/>
      <c r="C1387" s="847"/>
      <c r="D1387" s="846"/>
      <c r="E1387" s="848"/>
      <c r="F1387" s="849"/>
      <c r="G1387" s="850"/>
      <c r="H1387" s="851"/>
      <c r="I1387" s="849"/>
      <c r="J1387" s="852"/>
      <c r="K1387" s="848"/>
      <c r="L1387" s="848"/>
      <c r="M1387" s="848"/>
      <c r="N1387" s="853"/>
      <c r="O1387" s="846"/>
      <c r="P1387" s="846"/>
      <c r="Q1387" s="846"/>
      <c r="R1387" s="846"/>
      <c r="S1387" s="846"/>
      <c r="T1387" s="846"/>
      <c r="U1387" s="846"/>
      <c r="V1387" s="846"/>
      <c r="W1387" s="846"/>
      <c r="X1387" s="846"/>
      <c r="Y1387" s="846"/>
      <c r="Z1387" s="846"/>
      <c r="AA1387" s="846"/>
      <c r="AB1387" s="846"/>
      <c r="AC1387" s="846"/>
      <c r="AD1387" s="854"/>
      <c r="AE1387" s="846"/>
      <c r="AF1387" s="846"/>
      <c r="AG1387" s="846"/>
      <c r="AH1387" s="846"/>
      <c r="AI1387" s="846"/>
      <c r="AJ1387" s="855"/>
      <c r="AK1387" s="846"/>
      <c r="AL1387" s="846"/>
      <c r="AM1387" s="846"/>
      <c r="AN1387" s="846"/>
      <c r="AO1387" s="846"/>
      <c r="AP1387" s="846"/>
      <c r="AQ1387" s="846"/>
      <c r="AR1387" s="846"/>
      <c r="AS1387" s="846"/>
      <c r="AT1387" s="846"/>
      <c r="AU1387" s="846"/>
      <c r="AV1387" s="846"/>
      <c r="AW1387" s="846"/>
      <c r="AX1387" s="846"/>
      <c r="AY1387" s="846"/>
      <c r="AZ1387" s="846"/>
      <c r="BA1387" s="846"/>
      <c r="BB1387" s="846"/>
      <c r="BC1387" s="846"/>
      <c r="BD1387" s="846"/>
      <c r="BE1387" s="846"/>
      <c r="BF1387" s="846"/>
      <c r="BG1387" s="846"/>
    </row>
    <row r="1388" ht="15.75" customHeight="1">
      <c r="A1388" s="846"/>
      <c r="B1388" s="847"/>
      <c r="C1388" s="847"/>
      <c r="D1388" s="846"/>
      <c r="E1388" s="848"/>
      <c r="F1388" s="849"/>
      <c r="G1388" s="850"/>
      <c r="H1388" s="851"/>
      <c r="I1388" s="849"/>
      <c r="J1388" s="852"/>
      <c r="K1388" s="848"/>
      <c r="L1388" s="848"/>
      <c r="M1388" s="848"/>
      <c r="N1388" s="853"/>
      <c r="O1388" s="846"/>
      <c r="P1388" s="846"/>
      <c r="Q1388" s="846"/>
      <c r="R1388" s="846"/>
      <c r="S1388" s="846"/>
      <c r="T1388" s="846"/>
      <c r="U1388" s="846"/>
      <c r="V1388" s="846"/>
      <c r="W1388" s="846"/>
      <c r="X1388" s="846"/>
      <c r="Y1388" s="846"/>
      <c r="Z1388" s="846"/>
      <c r="AA1388" s="846"/>
      <c r="AB1388" s="846"/>
      <c r="AC1388" s="846"/>
      <c r="AD1388" s="854"/>
      <c r="AE1388" s="846"/>
      <c r="AF1388" s="846"/>
      <c r="AG1388" s="846"/>
      <c r="AH1388" s="846"/>
      <c r="AI1388" s="846"/>
      <c r="AJ1388" s="855"/>
      <c r="AK1388" s="846"/>
      <c r="AL1388" s="846"/>
      <c r="AM1388" s="846"/>
      <c r="AN1388" s="846"/>
      <c r="AO1388" s="846"/>
      <c r="AP1388" s="846"/>
      <c r="AQ1388" s="846"/>
      <c r="AR1388" s="846"/>
      <c r="AS1388" s="846"/>
      <c r="AT1388" s="846"/>
      <c r="AU1388" s="846"/>
      <c r="AV1388" s="846"/>
      <c r="AW1388" s="846"/>
      <c r="AX1388" s="846"/>
      <c r="AY1388" s="846"/>
      <c r="AZ1388" s="846"/>
      <c r="BA1388" s="846"/>
      <c r="BB1388" s="846"/>
      <c r="BC1388" s="846"/>
      <c r="BD1388" s="846"/>
      <c r="BE1388" s="846"/>
      <c r="BF1388" s="846"/>
      <c r="BG1388" s="846"/>
    </row>
    <row r="1389" ht="15.75" customHeight="1">
      <c r="A1389" s="846"/>
      <c r="B1389" s="847"/>
      <c r="C1389" s="847"/>
      <c r="D1389" s="846"/>
      <c r="E1389" s="848"/>
      <c r="F1389" s="849"/>
      <c r="G1389" s="850"/>
      <c r="H1389" s="851"/>
      <c r="I1389" s="849"/>
      <c r="J1389" s="852"/>
      <c r="K1389" s="848"/>
      <c r="L1389" s="848"/>
      <c r="M1389" s="848"/>
      <c r="N1389" s="853"/>
      <c r="O1389" s="846"/>
      <c r="P1389" s="846"/>
      <c r="Q1389" s="846"/>
      <c r="R1389" s="846"/>
      <c r="S1389" s="846"/>
      <c r="T1389" s="846"/>
      <c r="U1389" s="846"/>
      <c r="V1389" s="846"/>
      <c r="W1389" s="846"/>
      <c r="X1389" s="846"/>
      <c r="Y1389" s="846"/>
      <c r="Z1389" s="846"/>
      <c r="AA1389" s="846"/>
      <c r="AB1389" s="846"/>
      <c r="AC1389" s="846"/>
      <c r="AD1389" s="854"/>
      <c r="AE1389" s="846"/>
      <c r="AF1389" s="846"/>
      <c r="AG1389" s="846"/>
      <c r="AH1389" s="846"/>
      <c r="AI1389" s="846"/>
      <c r="AJ1389" s="855"/>
      <c r="AK1389" s="846"/>
      <c r="AL1389" s="846"/>
      <c r="AM1389" s="846"/>
      <c r="AN1389" s="846"/>
      <c r="AO1389" s="846"/>
      <c r="AP1389" s="846"/>
      <c r="AQ1389" s="846"/>
      <c r="AR1389" s="846"/>
      <c r="AS1389" s="846"/>
      <c r="AT1389" s="846"/>
      <c r="AU1389" s="846"/>
      <c r="AV1389" s="846"/>
      <c r="AW1389" s="846"/>
      <c r="AX1389" s="846"/>
      <c r="AY1389" s="846"/>
      <c r="AZ1389" s="846"/>
      <c r="BA1389" s="846"/>
      <c r="BB1389" s="846"/>
      <c r="BC1389" s="846"/>
      <c r="BD1389" s="846"/>
      <c r="BE1389" s="846"/>
      <c r="BF1389" s="846"/>
      <c r="BG1389" s="846"/>
    </row>
    <row r="1390" ht="15.75" customHeight="1">
      <c r="A1390" s="846"/>
      <c r="B1390" s="847"/>
      <c r="C1390" s="847"/>
      <c r="D1390" s="846"/>
      <c r="E1390" s="848"/>
      <c r="F1390" s="849"/>
      <c r="G1390" s="850"/>
      <c r="H1390" s="851"/>
      <c r="I1390" s="849"/>
      <c r="J1390" s="852"/>
      <c r="K1390" s="848"/>
      <c r="L1390" s="848"/>
      <c r="M1390" s="848"/>
      <c r="N1390" s="853"/>
      <c r="O1390" s="846"/>
      <c r="P1390" s="846"/>
      <c r="Q1390" s="846"/>
      <c r="R1390" s="846"/>
      <c r="S1390" s="846"/>
      <c r="T1390" s="846"/>
      <c r="U1390" s="846"/>
      <c r="V1390" s="846"/>
      <c r="W1390" s="846"/>
      <c r="X1390" s="846"/>
      <c r="Y1390" s="846"/>
      <c r="Z1390" s="846"/>
      <c r="AA1390" s="846"/>
      <c r="AB1390" s="846"/>
      <c r="AC1390" s="846"/>
      <c r="AD1390" s="854"/>
      <c r="AE1390" s="846"/>
      <c r="AF1390" s="846"/>
      <c r="AG1390" s="846"/>
      <c r="AH1390" s="846"/>
      <c r="AI1390" s="846"/>
      <c r="AJ1390" s="855"/>
      <c r="AK1390" s="846"/>
      <c r="AL1390" s="846"/>
      <c r="AM1390" s="846"/>
      <c r="AN1390" s="846"/>
      <c r="AO1390" s="846"/>
      <c r="AP1390" s="846"/>
      <c r="AQ1390" s="846"/>
      <c r="AR1390" s="846"/>
      <c r="AS1390" s="846"/>
      <c r="AT1390" s="846"/>
      <c r="AU1390" s="846"/>
      <c r="AV1390" s="846"/>
      <c r="AW1390" s="846"/>
      <c r="AX1390" s="846"/>
      <c r="AY1390" s="846"/>
      <c r="AZ1390" s="846"/>
      <c r="BA1390" s="846"/>
      <c r="BB1390" s="846"/>
      <c r="BC1390" s="846"/>
      <c r="BD1390" s="846"/>
      <c r="BE1390" s="846"/>
      <c r="BF1390" s="846"/>
      <c r="BG1390" s="846"/>
    </row>
    <row r="1391" ht="15.75" customHeight="1">
      <c r="A1391" s="846"/>
      <c r="B1391" s="847"/>
      <c r="C1391" s="847"/>
      <c r="D1391" s="846"/>
      <c r="E1391" s="848"/>
      <c r="F1391" s="849"/>
      <c r="G1391" s="850"/>
      <c r="H1391" s="851"/>
      <c r="I1391" s="849"/>
      <c r="J1391" s="852"/>
      <c r="K1391" s="848"/>
      <c r="L1391" s="848"/>
      <c r="M1391" s="848"/>
      <c r="N1391" s="853"/>
      <c r="O1391" s="846"/>
      <c r="P1391" s="846"/>
      <c r="Q1391" s="846"/>
      <c r="R1391" s="846"/>
      <c r="S1391" s="846"/>
      <c r="T1391" s="846"/>
      <c r="U1391" s="846"/>
      <c r="V1391" s="846"/>
      <c r="W1391" s="846"/>
      <c r="X1391" s="846"/>
      <c r="Y1391" s="846"/>
      <c r="Z1391" s="846"/>
      <c r="AA1391" s="846"/>
      <c r="AB1391" s="846"/>
      <c r="AC1391" s="846"/>
      <c r="AD1391" s="854"/>
      <c r="AE1391" s="846"/>
      <c r="AF1391" s="846"/>
      <c r="AG1391" s="846"/>
      <c r="AH1391" s="846"/>
      <c r="AI1391" s="846"/>
      <c r="AJ1391" s="855"/>
      <c r="AK1391" s="846"/>
      <c r="AL1391" s="846"/>
      <c r="AM1391" s="846"/>
      <c r="AN1391" s="846"/>
      <c r="AO1391" s="846"/>
      <c r="AP1391" s="846"/>
      <c r="AQ1391" s="846"/>
      <c r="AR1391" s="846"/>
      <c r="AS1391" s="846"/>
      <c r="AT1391" s="846"/>
      <c r="AU1391" s="846"/>
      <c r="AV1391" s="846"/>
      <c r="AW1391" s="846"/>
      <c r="AX1391" s="846"/>
      <c r="AY1391" s="846"/>
      <c r="AZ1391" s="846"/>
      <c r="BA1391" s="846"/>
      <c r="BB1391" s="846"/>
      <c r="BC1391" s="846"/>
      <c r="BD1391" s="846"/>
      <c r="BE1391" s="846"/>
      <c r="BF1391" s="846"/>
      <c r="BG1391" s="846"/>
    </row>
    <row r="1392" ht="15.75" customHeight="1">
      <c r="A1392" s="846"/>
      <c r="B1392" s="847"/>
      <c r="C1392" s="847"/>
      <c r="D1392" s="846"/>
      <c r="E1392" s="848"/>
      <c r="F1392" s="849"/>
      <c r="G1392" s="850"/>
      <c r="H1392" s="851"/>
      <c r="I1392" s="849"/>
      <c r="J1392" s="852"/>
      <c r="K1392" s="848"/>
      <c r="L1392" s="848"/>
      <c r="M1392" s="848"/>
      <c r="N1392" s="853"/>
      <c r="O1392" s="846"/>
      <c r="P1392" s="846"/>
      <c r="Q1392" s="846"/>
      <c r="R1392" s="846"/>
      <c r="S1392" s="846"/>
      <c r="T1392" s="846"/>
      <c r="U1392" s="846"/>
      <c r="V1392" s="846"/>
      <c r="W1392" s="846"/>
      <c r="X1392" s="846"/>
      <c r="Y1392" s="846"/>
      <c r="Z1392" s="846"/>
      <c r="AA1392" s="846"/>
      <c r="AB1392" s="846"/>
      <c r="AC1392" s="846"/>
      <c r="AD1392" s="854"/>
      <c r="AE1392" s="846"/>
      <c r="AF1392" s="846"/>
      <c r="AG1392" s="846"/>
      <c r="AH1392" s="846"/>
      <c r="AI1392" s="846"/>
      <c r="AJ1392" s="855"/>
      <c r="AK1392" s="846"/>
      <c r="AL1392" s="846"/>
      <c r="AM1392" s="846"/>
      <c r="AN1392" s="846"/>
      <c r="AO1392" s="846"/>
      <c r="AP1392" s="846"/>
      <c r="AQ1392" s="846"/>
      <c r="AR1392" s="846"/>
      <c r="AS1392" s="846"/>
      <c r="AT1392" s="846"/>
      <c r="AU1392" s="846"/>
      <c r="AV1392" s="846"/>
      <c r="AW1392" s="846"/>
      <c r="AX1392" s="846"/>
      <c r="AY1392" s="846"/>
      <c r="AZ1392" s="846"/>
      <c r="BA1392" s="846"/>
      <c r="BB1392" s="846"/>
      <c r="BC1392" s="846"/>
      <c r="BD1392" s="846"/>
      <c r="BE1392" s="846"/>
      <c r="BF1392" s="846"/>
      <c r="BG1392" s="846"/>
    </row>
    <row r="1393" ht="15.75" customHeight="1">
      <c r="A1393" s="846"/>
      <c r="B1393" s="847"/>
      <c r="C1393" s="847"/>
      <c r="D1393" s="846"/>
      <c r="E1393" s="848"/>
      <c r="F1393" s="849"/>
      <c r="G1393" s="850"/>
      <c r="H1393" s="851"/>
      <c r="I1393" s="849"/>
      <c r="J1393" s="852"/>
      <c r="K1393" s="848"/>
      <c r="L1393" s="848"/>
      <c r="M1393" s="848"/>
      <c r="N1393" s="853"/>
      <c r="O1393" s="846"/>
      <c r="P1393" s="846"/>
      <c r="Q1393" s="846"/>
      <c r="R1393" s="846"/>
      <c r="S1393" s="846"/>
      <c r="T1393" s="846"/>
      <c r="U1393" s="846"/>
      <c r="V1393" s="846"/>
      <c r="W1393" s="846"/>
      <c r="X1393" s="846"/>
      <c r="Y1393" s="846"/>
      <c r="Z1393" s="846"/>
      <c r="AA1393" s="846"/>
      <c r="AB1393" s="846"/>
      <c r="AC1393" s="846"/>
      <c r="AD1393" s="854"/>
      <c r="AE1393" s="846"/>
      <c r="AF1393" s="846"/>
      <c r="AG1393" s="846"/>
      <c r="AH1393" s="846"/>
      <c r="AI1393" s="846"/>
      <c r="AJ1393" s="855"/>
      <c r="AK1393" s="846"/>
      <c r="AL1393" s="846"/>
      <c r="AM1393" s="846"/>
      <c r="AN1393" s="846"/>
      <c r="AO1393" s="846"/>
      <c r="AP1393" s="846"/>
      <c r="AQ1393" s="846"/>
      <c r="AR1393" s="846"/>
      <c r="AS1393" s="846"/>
      <c r="AT1393" s="846"/>
      <c r="AU1393" s="846"/>
      <c r="AV1393" s="846"/>
      <c r="AW1393" s="846"/>
      <c r="AX1393" s="846"/>
      <c r="AY1393" s="846"/>
      <c r="AZ1393" s="846"/>
      <c r="BA1393" s="846"/>
      <c r="BB1393" s="846"/>
      <c r="BC1393" s="846"/>
      <c r="BD1393" s="846"/>
      <c r="BE1393" s="846"/>
      <c r="BF1393" s="846"/>
      <c r="BG1393" s="846"/>
    </row>
    <row r="1394" ht="15.75" customHeight="1">
      <c r="A1394" s="846"/>
      <c r="B1394" s="847"/>
      <c r="C1394" s="847"/>
      <c r="D1394" s="846"/>
      <c r="E1394" s="848"/>
      <c r="F1394" s="849"/>
      <c r="G1394" s="850"/>
      <c r="H1394" s="851"/>
      <c r="I1394" s="849"/>
      <c r="J1394" s="852"/>
      <c r="K1394" s="848"/>
      <c r="L1394" s="848"/>
      <c r="M1394" s="848"/>
      <c r="N1394" s="853"/>
      <c r="O1394" s="846"/>
      <c r="P1394" s="846"/>
      <c r="Q1394" s="846"/>
      <c r="R1394" s="846"/>
      <c r="S1394" s="846"/>
      <c r="T1394" s="846"/>
      <c r="U1394" s="846"/>
      <c r="V1394" s="846"/>
      <c r="W1394" s="846"/>
      <c r="X1394" s="846"/>
      <c r="Y1394" s="846"/>
      <c r="Z1394" s="846"/>
      <c r="AA1394" s="846"/>
      <c r="AB1394" s="846"/>
      <c r="AC1394" s="846"/>
      <c r="AD1394" s="854"/>
      <c r="AE1394" s="846"/>
      <c r="AF1394" s="846"/>
      <c r="AG1394" s="846"/>
      <c r="AH1394" s="846"/>
      <c r="AI1394" s="846"/>
      <c r="AJ1394" s="855"/>
      <c r="AK1394" s="846"/>
      <c r="AL1394" s="846"/>
      <c r="AM1394" s="846"/>
      <c r="AN1394" s="846"/>
      <c r="AO1394" s="846"/>
      <c r="AP1394" s="846"/>
      <c r="AQ1394" s="846"/>
      <c r="AR1394" s="846"/>
      <c r="AS1394" s="846"/>
      <c r="AT1394" s="846"/>
      <c r="AU1394" s="846"/>
      <c r="AV1394" s="846"/>
      <c r="AW1394" s="846"/>
      <c r="AX1394" s="846"/>
      <c r="AY1394" s="846"/>
      <c r="AZ1394" s="846"/>
      <c r="BA1394" s="846"/>
      <c r="BB1394" s="846"/>
      <c r="BC1394" s="846"/>
      <c r="BD1394" s="846"/>
      <c r="BE1394" s="846"/>
      <c r="BF1394" s="846"/>
      <c r="BG1394" s="846"/>
    </row>
    <row r="1395" ht="15.75" customHeight="1">
      <c r="A1395" s="846"/>
      <c r="B1395" s="847"/>
      <c r="C1395" s="847"/>
      <c r="D1395" s="846"/>
      <c r="E1395" s="848"/>
      <c r="F1395" s="849"/>
      <c r="G1395" s="850"/>
      <c r="H1395" s="851"/>
      <c r="I1395" s="849"/>
      <c r="J1395" s="852"/>
      <c r="K1395" s="848"/>
      <c r="L1395" s="848"/>
      <c r="M1395" s="848"/>
      <c r="N1395" s="853"/>
      <c r="O1395" s="846"/>
      <c r="P1395" s="846"/>
      <c r="Q1395" s="846"/>
      <c r="R1395" s="846"/>
      <c r="S1395" s="846"/>
      <c r="T1395" s="846"/>
      <c r="U1395" s="846"/>
      <c r="V1395" s="846"/>
      <c r="W1395" s="846"/>
      <c r="X1395" s="846"/>
      <c r="Y1395" s="846"/>
      <c r="Z1395" s="846"/>
      <c r="AA1395" s="846"/>
      <c r="AB1395" s="846"/>
      <c r="AC1395" s="846"/>
      <c r="AD1395" s="854"/>
      <c r="AE1395" s="846"/>
      <c r="AF1395" s="846"/>
      <c r="AG1395" s="846"/>
      <c r="AH1395" s="846"/>
      <c r="AI1395" s="846"/>
      <c r="AJ1395" s="855"/>
      <c r="AK1395" s="846"/>
      <c r="AL1395" s="846"/>
      <c r="AM1395" s="846"/>
      <c r="AN1395" s="846"/>
      <c r="AO1395" s="846"/>
      <c r="AP1395" s="846"/>
      <c r="AQ1395" s="846"/>
      <c r="AR1395" s="846"/>
      <c r="AS1395" s="846"/>
      <c r="AT1395" s="846"/>
      <c r="AU1395" s="846"/>
      <c r="AV1395" s="846"/>
      <c r="AW1395" s="846"/>
      <c r="AX1395" s="846"/>
      <c r="AY1395" s="846"/>
      <c r="AZ1395" s="846"/>
      <c r="BA1395" s="846"/>
      <c r="BB1395" s="846"/>
      <c r="BC1395" s="846"/>
      <c r="BD1395" s="846"/>
      <c r="BE1395" s="846"/>
      <c r="BF1395" s="846"/>
      <c r="BG1395" s="846"/>
    </row>
    <row r="1396" ht="15.75" customHeight="1">
      <c r="A1396" s="846"/>
      <c r="B1396" s="847"/>
      <c r="C1396" s="847"/>
      <c r="D1396" s="846"/>
      <c r="E1396" s="848"/>
      <c r="F1396" s="849"/>
      <c r="G1396" s="850"/>
      <c r="H1396" s="851"/>
      <c r="I1396" s="849"/>
      <c r="J1396" s="852"/>
      <c r="K1396" s="848"/>
      <c r="L1396" s="848"/>
      <c r="M1396" s="848"/>
      <c r="N1396" s="853"/>
      <c r="O1396" s="846"/>
      <c r="P1396" s="846"/>
      <c r="Q1396" s="846"/>
      <c r="R1396" s="846"/>
      <c r="S1396" s="846"/>
      <c r="T1396" s="846"/>
      <c r="U1396" s="846"/>
      <c r="V1396" s="846"/>
      <c r="W1396" s="846"/>
      <c r="X1396" s="846"/>
      <c r="Y1396" s="846"/>
      <c r="Z1396" s="846"/>
      <c r="AA1396" s="846"/>
      <c r="AB1396" s="846"/>
      <c r="AC1396" s="846"/>
      <c r="AD1396" s="854"/>
      <c r="AE1396" s="846"/>
      <c r="AF1396" s="846"/>
      <c r="AG1396" s="846"/>
      <c r="AH1396" s="846"/>
      <c r="AI1396" s="846"/>
      <c r="AJ1396" s="855"/>
      <c r="AK1396" s="846"/>
      <c r="AL1396" s="846"/>
      <c r="AM1396" s="846"/>
      <c r="AN1396" s="846"/>
      <c r="AO1396" s="846"/>
      <c r="AP1396" s="846"/>
      <c r="AQ1396" s="846"/>
      <c r="AR1396" s="846"/>
      <c r="AS1396" s="846"/>
      <c r="AT1396" s="846"/>
      <c r="AU1396" s="846"/>
      <c r="AV1396" s="846"/>
      <c r="AW1396" s="846"/>
      <c r="AX1396" s="846"/>
      <c r="AY1396" s="846"/>
      <c r="AZ1396" s="846"/>
      <c r="BA1396" s="846"/>
      <c r="BB1396" s="846"/>
      <c r="BC1396" s="846"/>
      <c r="BD1396" s="846"/>
      <c r="BE1396" s="846"/>
      <c r="BF1396" s="846"/>
      <c r="BG1396" s="846"/>
    </row>
    <row r="1397" ht="15.75" customHeight="1">
      <c r="A1397" s="846"/>
      <c r="B1397" s="847"/>
      <c r="C1397" s="847"/>
      <c r="D1397" s="846"/>
      <c r="E1397" s="848"/>
      <c r="F1397" s="849"/>
      <c r="G1397" s="850"/>
      <c r="H1397" s="851"/>
      <c r="I1397" s="849"/>
      <c r="J1397" s="852"/>
      <c r="K1397" s="848"/>
      <c r="L1397" s="848"/>
      <c r="M1397" s="848"/>
      <c r="N1397" s="853"/>
      <c r="O1397" s="846"/>
      <c r="P1397" s="846"/>
      <c r="Q1397" s="846"/>
      <c r="R1397" s="846"/>
      <c r="S1397" s="846"/>
      <c r="T1397" s="846"/>
      <c r="U1397" s="846"/>
      <c r="V1397" s="846"/>
      <c r="W1397" s="846"/>
      <c r="X1397" s="846"/>
      <c r="Y1397" s="846"/>
      <c r="Z1397" s="846"/>
      <c r="AA1397" s="846"/>
      <c r="AB1397" s="846"/>
      <c r="AC1397" s="846"/>
      <c r="AD1397" s="854"/>
      <c r="AE1397" s="846"/>
      <c r="AF1397" s="846"/>
      <c r="AG1397" s="846"/>
      <c r="AH1397" s="846"/>
      <c r="AI1397" s="846"/>
      <c r="AJ1397" s="855"/>
      <c r="AK1397" s="846"/>
      <c r="AL1397" s="846"/>
      <c r="AM1397" s="846"/>
      <c r="AN1397" s="846"/>
      <c r="AO1397" s="846"/>
      <c r="AP1397" s="846"/>
      <c r="AQ1397" s="846"/>
      <c r="AR1397" s="846"/>
      <c r="AS1397" s="846"/>
      <c r="AT1397" s="846"/>
      <c r="AU1397" s="846"/>
      <c r="AV1397" s="846"/>
      <c r="AW1397" s="846"/>
      <c r="AX1397" s="846"/>
      <c r="AY1397" s="846"/>
      <c r="AZ1397" s="846"/>
      <c r="BA1397" s="846"/>
      <c r="BB1397" s="846"/>
      <c r="BC1397" s="846"/>
      <c r="BD1397" s="846"/>
      <c r="BE1397" s="846"/>
      <c r="BF1397" s="846"/>
      <c r="BG1397" s="846"/>
    </row>
    <row r="1398" ht="15.75" customHeight="1">
      <c r="A1398" s="846"/>
      <c r="B1398" s="847"/>
      <c r="C1398" s="847"/>
      <c r="D1398" s="846"/>
      <c r="E1398" s="848"/>
      <c r="F1398" s="849"/>
      <c r="G1398" s="850"/>
      <c r="H1398" s="851"/>
      <c r="I1398" s="849"/>
      <c r="J1398" s="852"/>
      <c r="K1398" s="848"/>
      <c r="L1398" s="848"/>
      <c r="M1398" s="848"/>
      <c r="N1398" s="853"/>
      <c r="O1398" s="846"/>
      <c r="P1398" s="846"/>
      <c r="Q1398" s="846"/>
      <c r="R1398" s="846"/>
      <c r="S1398" s="846"/>
      <c r="T1398" s="846"/>
      <c r="U1398" s="846"/>
      <c r="V1398" s="846"/>
      <c r="W1398" s="846"/>
      <c r="X1398" s="846"/>
      <c r="Y1398" s="846"/>
      <c r="Z1398" s="846"/>
      <c r="AA1398" s="846"/>
      <c r="AB1398" s="846"/>
      <c r="AC1398" s="846"/>
      <c r="AD1398" s="854"/>
      <c r="AE1398" s="846"/>
      <c r="AF1398" s="846"/>
      <c r="AG1398" s="846"/>
      <c r="AH1398" s="846"/>
      <c r="AI1398" s="846"/>
      <c r="AJ1398" s="855"/>
      <c r="AK1398" s="846"/>
      <c r="AL1398" s="846"/>
      <c r="AM1398" s="846"/>
      <c r="AN1398" s="846"/>
      <c r="AO1398" s="846"/>
      <c r="AP1398" s="846"/>
      <c r="AQ1398" s="846"/>
      <c r="AR1398" s="846"/>
      <c r="AS1398" s="846"/>
      <c r="AT1398" s="846"/>
      <c r="AU1398" s="846"/>
      <c r="AV1398" s="846"/>
      <c r="AW1398" s="846"/>
      <c r="AX1398" s="846"/>
      <c r="AY1398" s="846"/>
      <c r="AZ1398" s="846"/>
      <c r="BA1398" s="846"/>
      <c r="BB1398" s="846"/>
      <c r="BC1398" s="846"/>
      <c r="BD1398" s="846"/>
      <c r="BE1398" s="846"/>
      <c r="BF1398" s="846"/>
      <c r="BG1398" s="846"/>
    </row>
    <row r="1399" ht="15.75" customHeight="1">
      <c r="A1399" s="846"/>
      <c r="B1399" s="847"/>
      <c r="C1399" s="847"/>
      <c r="D1399" s="846"/>
      <c r="E1399" s="848"/>
      <c r="F1399" s="849"/>
      <c r="G1399" s="850"/>
      <c r="H1399" s="851"/>
      <c r="I1399" s="849"/>
      <c r="J1399" s="852"/>
      <c r="K1399" s="848"/>
      <c r="L1399" s="848"/>
      <c r="M1399" s="848"/>
      <c r="N1399" s="853"/>
      <c r="O1399" s="846"/>
      <c r="P1399" s="846"/>
      <c r="Q1399" s="846"/>
      <c r="R1399" s="846"/>
      <c r="S1399" s="846"/>
      <c r="T1399" s="846"/>
      <c r="U1399" s="846"/>
      <c r="V1399" s="846"/>
      <c r="W1399" s="846"/>
      <c r="X1399" s="846"/>
      <c r="Y1399" s="846"/>
      <c r="Z1399" s="846"/>
      <c r="AA1399" s="846"/>
      <c r="AB1399" s="846"/>
      <c r="AC1399" s="846"/>
      <c r="AD1399" s="854"/>
      <c r="AE1399" s="846"/>
      <c r="AF1399" s="846"/>
      <c r="AG1399" s="846"/>
      <c r="AH1399" s="846"/>
      <c r="AI1399" s="846"/>
      <c r="AJ1399" s="855"/>
      <c r="AK1399" s="846"/>
      <c r="AL1399" s="846"/>
      <c r="AM1399" s="846"/>
      <c r="AN1399" s="846"/>
      <c r="AO1399" s="846"/>
      <c r="AP1399" s="846"/>
      <c r="AQ1399" s="846"/>
      <c r="AR1399" s="846"/>
      <c r="AS1399" s="846"/>
      <c r="AT1399" s="846"/>
      <c r="AU1399" s="846"/>
      <c r="AV1399" s="846"/>
      <c r="AW1399" s="846"/>
      <c r="AX1399" s="846"/>
      <c r="AY1399" s="846"/>
      <c r="AZ1399" s="846"/>
      <c r="BA1399" s="846"/>
      <c r="BB1399" s="846"/>
      <c r="BC1399" s="846"/>
      <c r="BD1399" s="846"/>
      <c r="BE1399" s="846"/>
      <c r="BF1399" s="846"/>
      <c r="BG1399" s="846"/>
    </row>
    <row r="1400" ht="15.75" customHeight="1">
      <c r="A1400" s="846"/>
      <c r="B1400" s="847"/>
      <c r="C1400" s="847"/>
      <c r="D1400" s="846"/>
      <c r="E1400" s="848"/>
      <c r="F1400" s="849"/>
      <c r="G1400" s="850"/>
      <c r="H1400" s="851"/>
      <c r="I1400" s="849"/>
      <c r="J1400" s="852"/>
      <c r="K1400" s="848"/>
      <c r="L1400" s="848"/>
      <c r="M1400" s="848"/>
      <c r="N1400" s="853"/>
      <c r="O1400" s="846"/>
      <c r="P1400" s="846"/>
      <c r="Q1400" s="846"/>
      <c r="R1400" s="846"/>
      <c r="S1400" s="846"/>
      <c r="T1400" s="846"/>
      <c r="U1400" s="846"/>
      <c r="V1400" s="846"/>
      <c r="W1400" s="846"/>
      <c r="X1400" s="846"/>
      <c r="Y1400" s="846"/>
      <c r="Z1400" s="846"/>
      <c r="AA1400" s="846"/>
      <c r="AB1400" s="846"/>
      <c r="AC1400" s="846"/>
      <c r="AD1400" s="854"/>
      <c r="AE1400" s="846"/>
      <c r="AF1400" s="846"/>
      <c r="AG1400" s="846"/>
      <c r="AH1400" s="846"/>
      <c r="AI1400" s="846"/>
      <c r="AJ1400" s="855"/>
      <c r="AK1400" s="846"/>
      <c r="AL1400" s="846"/>
      <c r="AM1400" s="846"/>
      <c r="AN1400" s="846"/>
      <c r="AO1400" s="846"/>
      <c r="AP1400" s="846"/>
      <c r="AQ1400" s="846"/>
      <c r="AR1400" s="846"/>
      <c r="AS1400" s="846"/>
      <c r="AT1400" s="846"/>
      <c r="AU1400" s="846"/>
      <c r="AV1400" s="846"/>
      <c r="AW1400" s="846"/>
      <c r="AX1400" s="846"/>
      <c r="AY1400" s="846"/>
      <c r="AZ1400" s="846"/>
      <c r="BA1400" s="846"/>
      <c r="BB1400" s="846"/>
      <c r="BC1400" s="846"/>
      <c r="BD1400" s="846"/>
      <c r="BE1400" s="846"/>
      <c r="BF1400" s="846"/>
      <c r="BG1400" s="846"/>
    </row>
    <row r="1401" ht="15.75" customHeight="1">
      <c r="A1401" s="846"/>
      <c r="B1401" s="847"/>
      <c r="C1401" s="847"/>
      <c r="D1401" s="846"/>
      <c r="E1401" s="848"/>
      <c r="F1401" s="849"/>
      <c r="G1401" s="850"/>
      <c r="H1401" s="851"/>
      <c r="I1401" s="849"/>
      <c r="J1401" s="852"/>
      <c r="K1401" s="848"/>
      <c r="L1401" s="848"/>
      <c r="M1401" s="848"/>
      <c r="N1401" s="853"/>
      <c r="O1401" s="846"/>
      <c r="P1401" s="846"/>
      <c r="Q1401" s="846"/>
      <c r="R1401" s="846"/>
      <c r="S1401" s="846"/>
      <c r="T1401" s="846"/>
      <c r="U1401" s="846"/>
      <c r="V1401" s="846"/>
      <c r="W1401" s="846"/>
      <c r="X1401" s="846"/>
      <c r="Y1401" s="846"/>
      <c r="Z1401" s="846"/>
      <c r="AA1401" s="846"/>
      <c r="AB1401" s="846"/>
      <c r="AC1401" s="846"/>
      <c r="AD1401" s="854"/>
      <c r="AE1401" s="846"/>
      <c r="AF1401" s="846"/>
      <c r="AG1401" s="846"/>
      <c r="AH1401" s="846"/>
      <c r="AI1401" s="846"/>
      <c r="AJ1401" s="855"/>
      <c r="AK1401" s="846"/>
      <c r="AL1401" s="846"/>
      <c r="AM1401" s="846"/>
      <c r="AN1401" s="846"/>
      <c r="AO1401" s="846"/>
      <c r="AP1401" s="846"/>
      <c r="AQ1401" s="846"/>
      <c r="AR1401" s="846"/>
      <c r="AS1401" s="846"/>
      <c r="AT1401" s="846"/>
      <c r="AU1401" s="846"/>
      <c r="AV1401" s="846"/>
      <c r="AW1401" s="846"/>
      <c r="AX1401" s="846"/>
      <c r="AY1401" s="846"/>
      <c r="AZ1401" s="846"/>
      <c r="BA1401" s="846"/>
      <c r="BB1401" s="846"/>
      <c r="BC1401" s="846"/>
      <c r="BD1401" s="846"/>
      <c r="BE1401" s="846"/>
      <c r="BF1401" s="846"/>
      <c r="BG1401" s="846"/>
    </row>
    <row r="1402" ht="15.75" customHeight="1">
      <c r="A1402" s="846"/>
      <c r="B1402" s="847"/>
      <c r="C1402" s="847"/>
      <c r="D1402" s="846"/>
      <c r="E1402" s="848"/>
      <c r="F1402" s="849"/>
      <c r="G1402" s="850"/>
      <c r="H1402" s="851"/>
      <c r="I1402" s="849"/>
      <c r="J1402" s="852"/>
      <c r="K1402" s="848"/>
      <c r="L1402" s="848"/>
      <c r="M1402" s="848"/>
      <c r="N1402" s="853"/>
      <c r="O1402" s="846"/>
      <c r="P1402" s="846"/>
      <c r="Q1402" s="846"/>
      <c r="R1402" s="846"/>
      <c r="S1402" s="846"/>
      <c r="T1402" s="846"/>
      <c r="U1402" s="846"/>
      <c r="V1402" s="846"/>
      <c r="W1402" s="846"/>
      <c r="X1402" s="846"/>
      <c r="Y1402" s="846"/>
      <c r="Z1402" s="846"/>
      <c r="AA1402" s="846"/>
      <c r="AB1402" s="846"/>
      <c r="AC1402" s="846"/>
      <c r="AD1402" s="854"/>
      <c r="AE1402" s="846"/>
      <c r="AF1402" s="846"/>
      <c r="AG1402" s="846"/>
      <c r="AH1402" s="846"/>
      <c r="AI1402" s="846"/>
      <c r="AJ1402" s="855"/>
      <c r="AK1402" s="846"/>
      <c r="AL1402" s="846"/>
      <c r="AM1402" s="846"/>
      <c r="AN1402" s="846"/>
      <c r="AO1402" s="846"/>
      <c r="AP1402" s="846"/>
      <c r="AQ1402" s="846"/>
      <c r="AR1402" s="846"/>
      <c r="AS1402" s="846"/>
      <c r="AT1402" s="846"/>
      <c r="AU1402" s="846"/>
      <c r="AV1402" s="846"/>
      <c r="AW1402" s="846"/>
      <c r="AX1402" s="846"/>
      <c r="AY1402" s="846"/>
      <c r="AZ1402" s="846"/>
      <c r="BA1402" s="846"/>
      <c r="BB1402" s="846"/>
      <c r="BC1402" s="846"/>
      <c r="BD1402" s="846"/>
      <c r="BE1402" s="846"/>
      <c r="BF1402" s="846"/>
      <c r="BG1402" s="846"/>
    </row>
    <row r="1403" ht="15.75" customHeight="1">
      <c r="A1403" s="846"/>
      <c r="B1403" s="847"/>
      <c r="C1403" s="847"/>
      <c r="D1403" s="846"/>
      <c r="E1403" s="848"/>
      <c r="F1403" s="849"/>
      <c r="G1403" s="850"/>
      <c r="H1403" s="851"/>
      <c r="I1403" s="849"/>
      <c r="J1403" s="852"/>
      <c r="K1403" s="848"/>
      <c r="L1403" s="848"/>
      <c r="M1403" s="848"/>
      <c r="N1403" s="853"/>
      <c r="O1403" s="846"/>
      <c r="P1403" s="846"/>
      <c r="Q1403" s="846"/>
      <c r="R1403" s="846"/>
      <c r="S1403" s="846"/>
      <c r="T1403" s="846"/>
      <c r="U1403" s="846"/>
      <c r="V1403" s="846"/>
      <c r="W1403" s="846"/>
      <c r="X1403" s="846"/>
      <c r="Y1403" s="846"/>
      <c r="Z1403" s="846"/>
      <c r="AA1403" s="846"/>
      <c r="AB1403" s="846"/>
      <c r="AC1403" s="846"/>
      <c r="AD1403" s="854"/>
      <c r="AE1403" s="846"/>
      <c r="AF1403" s="846"/>
      <c r="AG1403" s="846"/>
      <c r="AH1403" s="846"/>
      <c r="AI1403" s="846"/>
      <c r="AJ1403" s="855"/>
      <c r="AK1403" s="846"/>
      <c r="AL1403" s="846"/>
      <c r="AM1403" s="846"/>
      <c r="AN1403" s="846"/>
      <c r="AO1403" s="846"/>
      <c r="AP1403" s="846"/>
      <c r="AQ1403" s="846"/>
      <c r="AR1403" s="846"/>
      <c r="AS1403" s="846"/>
      <c r="AT1403" s="846"/>
      <c r="AU1403" s="846"/>
      <c r="AV1403" s="846"/>
      <c r="AW1403" s="846"/>
      <c r="AX1403" s="846"/>
      <c r="AY1403" s="846"/>
      <c r="AZ1403" s="846"/>
      <c r="BA1403" s="846"/>
      <c r="BB1403" s="846"/>
      <c r="BC1403" s="846"/>
      <c r="BD1403" s="846"/>
      <c r="BE1403" s="846"/>
      <c r="BF1403" s="846"/>
      <c r="BG1403" s="846"/>
    </row>
    <row r="1404" ht="15.75" customHeight="1">
      <c r="A1404" s="846"/>
      <c r="B1404" s="847"/>
      <c r="C1404" s="847"/>
      <c r="D1404" s="846"/>
      <c r="E1404" s="848"/>
      <c r="F1404" s="849"/>
      <c r="G1404" s="850"/>
      <c r="H1404" s="851"/>
      <c r="I1404" s="849"/>
      <c r="J1404" s="852"/>
      <c r="K1404" s="848"/>
      <c r="L1404" s="848"/>
      <c r="M1404" s="848"/>
      <c r="N1404" s="853"/>
      <c r="O1404" s="846"/>
      <c r="P1404" s="846"/>
      <c r="Q1404" s="846"/>
      <c r="R1404" s="846"/>
      <c r="S1404" s="846"/>
      <c r="T1404" s="846"/>
      <c r="U1404" s="846"/>
      <c r="V1404" s="846"/>
      <c r="W1404" s="846"/>
      <c r="X1404" s="846"/>
      <c r="Y1404" s="846"/>
      <c r="Z1404" s="846"/>
      <c r="AA1404" s="846"/>
      <c r="AB1404" s="846"/>
      <c r="AC1404" s="846"/>
      <c r="AD1404" s="854"/>
      <c r="AE1404" s="846"/>
      <c r="AF1404" s="846"/>
      <c r="AG1404" s="846"/>
      <c r="AH1404" s="846"/>
      <c r="AI1404" s="846"/>
      <c r="AJ1404" s="855"/>
      <c r="AK1404" s="846"/>
      <c r="AL1404" s="846"/>
      <c r="AM1404" s="846"/>
      <c r="AN1404" s="846"/>
      <c r="AO1404" s="846"/>
      <c r="AP1404" s="846"/>
      <c r="AQ1404" s="846"/>
      <c r="AR1404" s="846"/>
      <c r="AS1404" s="846"/>
      <c r="AT1404" s="846"/>
      <c r="AU1404" s="846"/>
      <c r="AV1404" s="846"/>
      <c r="AW1404" s="846"/>
      <c r="AX1404" s="846"/>
      <c r="AY1404" s="846"/>
      <c r="AZ1404" s="846"/>
      <c r="BA1404" s="846"/>
      <c r="BB1404" s="846"/>
      <c r="BC1404" s="846"/>
      <c r="BD1404" s="846"/>
      <c r="BE1404" s="846"/>
      <c r="BF1404" s="846"/>
      <c r="BG1404" s="846"/>
    </row>
    <row r="1405" ht="15.75" customHeight="1">
      <c r="A1405" s="846"/>
      <c r="B1405" s="847"/>
      <c r="C1405" s="847"/>
      <c r="D1405" s="846"/>
      <c r="E1405" s="848"/>
      <c r="F1405" s="849"/>
      <c r="G1405" s="850"/>
      <c r="H1405" s="851"/>
      <c r="I1405" s="849"/>
      <c r="J1405" s="852"/>
      <c r="K1405" s="848"/>
      <c r="L1405" s="848"/>
      <c r="M1405" s="848"/>
      <c r="N1405" s="853"/>
      <c r="O1405" s="846"/>
      <c r="P1405" s="846"/>
      <c r="Q1405" s="846"/>
      <c r="R1405" s="846"/>
      <c r="S1405" s="846"/>
      <c r="T1405" s="846"/>
      <c r="U1405" s="846"/>
      <c r="V1405" s="846"/>
      <c r="W1405" s="846"/>
      <c r="X1405" s="846"/>
      <c r="Y1405" s="846"/>
      <c r="Z1405" s="846"/>
      <c r="AA1405" s="846"/>
      <c r="AB1405" s="846"/>
      <c r="AC1405" s="846"/>
      <c r="AD1405" s="854"/>
      <c r="AE1405" s="846"/>
      <c r="AF1405" s="846"/>
      <c r="AG1405" s="846"/>
      <c r="AH1405" s="846"/>
      <c r="AI1405" s="846"/>
      <c r="AJ1405" s="855"/>
      <c r="AK1405" s="846"/>
      <c r="AL1405" s="846"/>
      <c r="AM1405" s="846"/>
      <c r="AN1405" s="846"/>
      <c r="AO1405" s="846"/>
      <c r="AP1405" s="846"/>
      <c r="AQ1405" s="846"/>
      <c r="AR1405" s="846"/>
      <c r="AS1405" s="846"/>
      <c r="AT1405" s="846"/>
      <c r="AU1405" s="846"/>
      <c r="AV1405" s="846"/>
      <c r="AW1405" s="846"/>
      <c r="AX1405" s="846"/>
      <c r="AY1405" s="846"/>
      <c r="AZ1405" s="846"/>
      <c r="BA1405" s="846"/>
      <c r="BB1405" s="846"/>
      <c r="BC1405" s="846"/>
      <c r="BD1405" s="846"/>
      <c r="BE1405" s="846"/>
      <c r="BF1405" s="846"/>
      <c r="BG1405" s="846"/>
    </row>
    <row r="1406" ht="15.75" customHeight="1">
      <c r="A1406" s="846"/>
      <c r="B1406" s="847"/>
      <c r="C1406" s="847"/>
      <c r="D1406" s="846"/>
      <c r="E1406" s="848"/>
      <c r="F1406" s="849"/>
      <c r="G1406" s="850"/>
      <c r="H1406" s="851"/>
      <c r="I1406" s="849"/>
      <c r="J1406" s="852"/>
      <c r="K1406" s="848"/>
      <c r="L1406" s="848"/>
      <c r="M1406" s="848"/>
      <c r="N1406" s="853"/>
      <c r="O1406" s="846"/>
      <c r="P1406" s="846"/>
      <c r="Q1406" s="846"/>
      <c r="R1406" s="846"/>
      <c r="S1406" s="846"/>
      <c r="T1406" s="846"/>
      <c r="U1406" s="846"/>
      <c r="V1406" s="846"/>
      <c r="W1406" s="846"/>
      <c r="X1406" s="846"/>
      <c r="Y1406" s="846"/>
      <c r="Z1406" s="846"/>
      <c r="AA1406" s="846"/>
      <c r="AB1406" s="846"/>
      <c r="AC1406" s="846"/>
      <c r="AD1406" s="854"/>
      <c r="AE1406" s="846"/>
      <c r="AF1406" s="846"/>
      <c r="AG1406" s="846"/>
      <c r="AH1406" s="846"/>
      <c r="AI1406" s="846"/>
      <c r="AJ1406" s="855"/>
      <c r="AK1406" s="846"/>
      <c r="AL1406" s="846"/>
      <c r="AM1406" s="846"/>
      <c r="AN1406" s="846"/>
      <c r="AO1406" s="846"/>
      <c r="AP1406" s="846"/>
      <c r="AQ1406" s="846"/>
      <c r="AR1406" s="846"/>
      <c r="AS1406" s="846"/>
      <c r="AT1406" s="846"/>
      <c r="AU1406" s="846"/>
      <c r="AV1406" s="846"/>
      <c r="AW1406" s="846"/>
      <c r="AX1406" s="846"/>
      <c r="AY1406" s="846"/>
      <c r="AZ1406" s="846"/>
      <c r="BA1406" s="846"/>
      <c r="BB1406" s="846"/>
      <c r="BC1406" s="846"/>
      <c r="BD1406" s="846"/>
      <c r="BE1406" s="846"/>
      <c r="BF1406" s="846"/>
      <c r="BG1406" s="846"/>
    </row>
    <row r="1407" ht="15.75" customHeight="1">
      <c r="A1407" s="846"/>
      <c r="B1407" s="847"/>
      <c r="C1407" s="847"/>
      <c r="D1407" s="846"/>
      <c r="E1407" s="848"/>
      <c r="F1407" s="849"/>
      <c r="G1407" s="850"/>
      <c r="H1407" s="851"/>
      <c r="I1407" s="849"/>
      <c r="J1407" s="852"/>
      <c r="K1407" s="848"/>
      <c r="L1407" s="848"/>
      <c r="M1407" s="848"/>
      <c r="N1407" s="853"/>
      <c r="O1407" s="846"/>
      <c r="P1407" s="846"/>
      <c r="Q1407" s="846"/>
      <c r="R1407" s="846"/>
      <c r="S1407" s="846"/>
      <c r="T1407" s="846"/>
      <c r="U1407" s="846"/>
      <c r="V1407" s="846"/>
      <c r="W1407" s="846"/>
      <c r="X1407" s="846"/>
      <c r="Y1407" s="846"/>
      <c r="Z1407" s="846"/>
      <c r="AA1407" s="846"/>
      <c r="AB1407" s="846"/>
      <c r="AC1407" s="846"/>
      <c r="AD1407" s="854"/>
      <c r="AE1407" s="846"/>
      <c r="AF1407" s="846"/>
      <c r="AG1407" s="846"/>
      <c r="AH1407" s="846"/>
      <c r="AI1407" s="846"/>
      <c r="AJ1407" s="855"/>
      <c r="AK1407" s="846"/>
      <c r="AL1407" s="846"/>
      <c r="AM1407" s="846"/>
      <c r="AN1407" s="846"/>
      <c r="AO1407" s="846"/>
      <c r="AP1407" s="846"/>
      <c r="AQ1407" s="846"/>
      <c r="AR1407" s="846"/>
      <c r="AS1407" s="846"/>
      <c r="AT1407" s="846"/>
      <c r="AU1407" s="846"/>
      <c r="AV1407" s="846"/>
      <c r="AW1407" s="846"/>
      <c r="AX1407" s="846"/>
      <c r="AY1407" s="846"/>
      <c r="AZ1407" s="846"/>
      <c r="BA1407" s="846"/>
      <c r="BB1407" s="846"/>
      <c r="BC1407" s="846"/>
      <c r="BD1407" s="846"/>
      <c r="BE1407" s="846"/>
      <c r="BF1407" s="846"/>
      <c r="BG1407" s="846"/>
    </row>
    <row r="1408" ht="15.75" customHeight="1">
      <c r="A1408" s="846"/>
      <c r="B1408" s="847"/>
      <c r="C1408" s="847"/>
      <c r="D1408" s="846"/>
      <c r="E1408" s="848"/>
      <c r="F1408" s="849"/>
      <c r="G1408" s="850"/>
      <c r="H1408" s="851"/>
      <c r="I1408" s="849"/>
      <c r="J1408" s="852"/>
      <c r="K1408" s="848"/>
      <c r="L1408" s="848"/>
      <c r="M1408" s="848"/>
      <c r="N1408" s="853"/>
      <c r="O1408" s="846"/>
      <c r="P1408" s="846"/>
      <c r="Q1408" s="846"/>
      <c r="R1408" s="846"/>
      <c r="S1408" s="846"/>
      <c r="T1408" s="846"/>
      <c r="U1408" s="846"/>
      <c r="V1408" s="846"/>
      <c r="W1408" s="846"/>
      <c r="X1408" s="846"/>
      <c r="Y1408" s="846"/>
      <c r="Z1408" s="846"/>
      <c r="AA1408" s="846"/>
      <c r="AB1408" s="846"/>
      <c r="AC1408" s="846"/>
      <c r="AD1408" s="854"/>
      <c r="AE1408" s="846"/>
      <c r="AF1408" s="846"/>
      <c r="AG1408" s="846"/>
      <c r="AH1408" s="846"/>
      <c r="AI1408" s="846"/>
      <c r="AJ1408" s="855"/>
      <c r="AK1408" s="846"/>
      <c r="AL1408" s="846"/>
      <c r="AM1408" s="846"/>
      <c r="AN1408" s="846"/>
      <c r="AO1408" s="846"/>
      <c r="AP1408" s="846"/>
      <c r="AQ1408" s="846"/>
      <c r="AR1408" s="846"/>
      <c r="AS1408" s="846"/>
      <c r="AT1408" s="846"/>
      <c r="AU1408" s="846"/>
      <c r="AV1408" s="846"/>
      <c r="AW1408" s="846"/>
      <c r="AX1408" s="846"/>
      <c r="AY1408" s="846"/>
      <c r="AZ1408" s="846"/>
      <c r="BA1408" s="846"/>
      <c r="BB1408" s="846"/>
      <c r="BC1408" s="846"/>
      <c r="BD1408" s="846"/>
      <c r="BE1408" s="846"/>
      <c r="BF1408" s="846"/>
      <c r="BG1408" s="846"/>
    </row>
    <row r="1409" ht="15.75" customHeight="1">
      <c r="A1409" s="846"/>
      <c r="B1409" s="847"/>
      <c r="C1409" s="847"/>
      <c r="D1409" s="846"/>
      <c r="E1409" s="848"/>
      <c r="F1409" s="849"/>
      <c r="G1409" s="850"/>
      <c r="H1409" s="851"/>
      <c r="I1409" s="849"/>
      <c r="J1409" s="852"/>
      <c r="K1409" s="848"/>
      <c r="L1409" s="848"/>
      <c r="M1409" s="848"/>
      <c r="N1409" s="853"/>
      <c r="O1409" s="846"/>
      <c r="P1409" s="846"/>
      <c r="Q1409" s="846"/>
      <c r="R1409" s="846"/>
      <c r="S1409" s="846"/>
      <c r="T1409" s="846"/>
      <c r="U1409" s="846"/>
      <c r="V1409" s="846"/>
      <c r="W1409" s="846"/>
      <c r="X1409" s="846"/>
      <c r="Y1409" s="846"/>
      <c r="Z1409" s="846"/>
      <c r="AA1409" s="846"/>
      <c r="AB1409" s="846"/>
      <c r="AC1409" s="846"/>
      <c r="AD1409" s="854"/>
      <c r="AE1409" s="846"/>
      <c r="AF1409" s="846"/>
      <c r="AG1409" s="846"/>
      <c r="AH1409" s="846"/>
      <c r="AI1409" s="846"/>
      <c r="AJ1409" s="855"/>
      <c r="AK1409" s="846"/>
      <c r="AL1409" s="846"/>
      <c r="AM1409" s="846"/>
      <c r="AN1409" s="846"/>
      <c r="AO1409" s="846"/>
      <c r="AP1409" s="846"/>
      <c r="AQ1409" s="846"/>
      <c r="AR1409" s="846"/>
      <c r="AS1409" s="846"/>
      <c r="AT1409" s="846"/>
      <c r="AU1409" s="846"/>
      <c r="AV1409" s="846"/>
      <c r="AW1409" s="846"/>
      <c r="AX1409" s="846"/>
      <c r="AY1409" s="846"/>
      <c r="AZ1409" s="846"/>
      <c r="BA1409" s="846"/>
      <c r="BB1409" s="846"/>
      <c r="BC1409" s="846"/>
      <c r="BD1409" s="846"/>
      <c r="BE1409" s="846"/>
      <c r="BF1409" s="846"/>
      <c r="BG1409" s="846"/>
    </row>
    <row r="1410" ht="15.75" customHeight="1">
      <c r="A1410" s="846"/>
      <c r="B1410" s="847"/>
      <c r="C1410" s="847"/>
      <c r="D1410" s="846"/>
      <c r="E1410" s="848"/>
      <c r="F1410" s="849"/>
      <c r="G1410" s="850"/>
      <c r="H1410" s="851"/>
      <c r="I1410" s="849"/>
      <c r="J1410" s="852"/>
      <c r="K1410" s="848"/>
      <c r="L1410" s="848"/>
      <c r="M1410" s="848"/>
      <c r="N1410" s="853"/>
      <c r="O1410" s="846"/>
      <c r="P1410" s="846"/>
      <c r="Q1410" s="846"/>
      <c r="R1410" s="846"/>
      <c r="S1410" s="846"/>
      <c r="T1410" s="846"/>
      <c r="U1410" s="846"/>
      <c r="V1410" s="846"/>
      <c r="W1410" s="846"/>
      <c r="X1410" s="846"/>
      <c r="Y1410" s="846"/>
      <c r="Z1410" s="846"/>
      <c r="AA1410" s="846"/>
      <c r="AB1410" s="846"/>
      <c r="AC1410" s="846"/>
      <c r="AD1410" s="854"/>
      <c r="AE1410" s="846"/>
      <c r="AF1410" s="846"/>
      <c r="AG1410" s="846"/>
      <c r="AH1410" s="846"/>
      <c r="AI1410" s="846"/>
      <c r="AJ1410" s="855"/>
      <c r="AK1410" s="846"/>
      <c r="AL1410" s="846"/>
      <c r="AM1410" s="846"/>
      <c r="AN1410" s="846"/>
      <c r="AO1410" s="846"/>
      <c r="AP1410" s="846"/>
      <c r="AQ1410" s="846"/>
      <c r="AR1410" s="846"/>
      <c r="AS1410" s="846"/>
      <c r="AT1410" s="846"/>
      <c r="AU1410" s="846"/>
      <c r="AV1410" s="846"/>
      <c r="AW1410" s="846"/>
      <c r="AX1410" s="846"/>
      <c r="AY1410" s="846"/>
      <c r="AZ1410" s="846"/>
      <c r="BA1410" s="846"/>
      <c r="BB1410" s="846"/>
      <c r="BC1410" s="846"/>
      <c r="BD1410" s="846"/>
      <c r="BE1410" s="846"/>
      <c r="BF1410" s="846"/>
      <c r="BG1410" s="846"/>
    </row>
    <row r="1411" ht="15.75" customHeight="1">
      <c r="A1411" s="846"/>
      <c r="B1411" s="847"/>
      <c r="C1411" s="847"/>
      <c r="D1411" s="846"/>
      <c r="E1411" s="848"/>
      <c r="F1411" s="849"/>
      <c r="G1411" s="850"/>
      <c r="H1411" s="851"/>
      <c r="I1411" s="849"/>
      <c r="J1411" s="852"/>
      <c r="K1411" s="848"/>
      <c r="L1411" s="848"/>
      <c r="M1411" s="848"/>
      <c r="N1411" s="853"/>
      <c r="O1411" s="846"/>
      <c r="P1411" s="846"/>
      <c r="Q1411" s="846"/>
      <c r="R1411" s="846"/>
      <c r="S1411" s="846"/>
      <c r="T1411" s="846"/>
      <c r="U1411" s="846"/>
      <c r="V1411" s="846"/>
      <c r="W1411" s="846"/>
      <c r="X1411" s="846"/>
      <c r="Y1411" s="846"/>
      <c r="Z1411" s="846"/>
      <c r="AA1411" s="846"/>
      <c r="AB1411" s="846"/>
      <c r="AC1411" s="846"/>
      <c r="AD1411" s="854"/>
      <c r="AE1411" s="846"/>
      <c r="AF1411" s="846"/>
      <c r="AG1411" s="846"/>
      <c r="AH1411" s="846"/>
      <c r="AI1411" s="846"/>
      <c r="AJ1411" s="855"/>
      <c r="AK1411" s="846"/>
      <c r="AL1411" s="846"/>
      <c r="AM1411" s="846"/>
      <c r="AN1411" s="846"/>
      <c r="AO1411" s="846"/>
      <c r="AP1411" s="846"/>
      <c r="AQ1411" s="846"/>
      <c r="AR1411" s="846"/>
      <c r="AS1411" s="846"/>
      <c r="AT1411" s="846"/>
      <c r="AU1411" s="846"/>
      <c r="AV1411" s="846"/>
      <c r="AW1411" s="846"/>
      <c r="AX1411" s="846"/>
      <c r="AY1411" s="846"/>
      <c r="AZ1411" s="846"/>
      <c r="BA1411" s="846"/>
      <c r="BB1411" s="846"/>
      <c r="BC1411" s="846"/>
      <c r="BD1411" s="846"/>
      <c r="BE1411" s="846"/>
      <c r="BF1411" s="846"/>
      <c r="BG1411" s="846"/>
    </row>
    <row r="1412" ht="15.75" customHeight="1">
      <c r="A1412" s="846"/>
      <c r="B1412" s="847"/>
      <c r="C1412" s="847"/>
      <c r="D1412" s="846"/>
      <c r="E1412" s="848"/>
      <c r="F1412" s="849"/>
      <c r="G1412" s="850"/>
      <c r="H1412" s="851"/>
      <c r="I1412" s="849"/>
      <c r="J1412" s="852"/>
      <c r="K1412" s="848"/>
      <c r="L1412" s="848"/>
      <c r="M1412" s="848"/>
      <c r="N1412" s="853"/>
      <c r="O1412" s="846"/>
      <c r="P1412" s="846"/>
      <c r="Q1412" s="846"/>
      <c r="R1412" s="846"/>
      <c r="S1412" s="846"/>
      <c r="T1412" s="846"/>
      <c r="U1412" s="846"/>
      <c r="V1412" s="846"/>
      <c r="W1412" s="846"/>
      <c r="X1412" s="846"/>
      <c r="Y1412" s="846"/>
      <c r="Z1412" s="846"/>
      <c r="AA1412" s="846"/>
      <c r="AB1412" s="846"/>
      <c r="AC1412" s="846"/>
      <c r="AD1412" s="854"/>
      <c r="AE1412" s="846"/>
      <c r="AF1412" s="846"/>
      <c r="AG1412" s="846"/>
      <c r="AH1412" s="846"/>
      <c r="AI1412" s="846"/>
      <c r="AJ1412" s="855"/>
      <c r="AK1412" s="846"/>
      <c r="AL1412" s="846"/>
      <c r="AM1412" s="846"/>
      <c r="AN1412" s="846"/>
      <c r="AO1412" s="846"/>
      <c r="AP1412" s="846"/>
      <c r="AQ1412" s="846"/>
      <c r="AR1412" s="846"/>
      <c r="AS1412" s="846"/>
      <c r="AT1412" s="846"/>
      <c r="AU1412" s="846"/>
      <c r="AV1412" s="846"/>
      <c r="AW1412" s="846"/>
      <c r="AX1412" s="846"/>
      <c r="AY1412" s="846"/>
      <c r="AZ1412" s="846"/>
      <c r="BA1412" s="846"/>
      <c r="BB1412" s="846"/>
      <c r="BC1412" s="846"/>
      <c r="BD1412" s="846"/>
      <c r="BE1412" s="846"/>
      <c r="BF1412" s="846"/>
      <c r="BG1412" s="846"/>
    </row>
    <row r="1413" ht="15.75" customHeight="1">
      <c r="A1413" s="846"/>
      <c r="B1413" s="847"/>
      <c r="C1413" s="847"/>
      <c r="D1413" s="846"/>
      <c r="E1413" s="848"/>
      <c r="F1413" s="849"/>
      <c r="G1413" s="850"/>
      <c r="H1413" s="851"/>
      <c r="I1413" s="849"/>
      <c r="J1413" s="852"/>
      <c r="K1413" s="848"/>
      <c r="L1413" s="848"/>
      <c r="M1413" s="848"/>
      <c r="N1413" s="853"/>
      <c r="O1413" s="846"/>
      <c r="P1413" s="846"/>
      <c r="Q1413" s="846"/>
      <c r="R1413" s="846"/>
      <c r="S1413" s="846"/>
      <c r="T1413" s="846"/>
      <c r="U1413" s="846"/>
      <c r="V1413" s="846"/>
      <c r="W1413" s="846"/>
      <c r="X1413" s="846"/>
      <c r="Y1413" s="846"/>
      <c r="Z1413" s="846"/>
      <c r="AA1413" s="846"/>
      <c r="AB1413" s="846"/>
      <c r="AC1413" s="846"/>
      <c r="AD1413" s="854"/>
      <c r="AE1413" s="846"/>
      <c r="AF1413" s="846"/>
      <c r="AG1413" s="846"/>
      <c r="AH1413" s="846"/>
      <c r="AI1413" s="846"/>
      <c r="AJ1413" s="855"/>
      <c r="AK1413" s="846"/>
      <c r="AL1413" s="846"/>
      <c r="AM1413" s="846"/>
      <c r="AN1413" s="846"/>
      <c r="AO1413" s="846"/>
      <c r="AP1413" s="846"/>
      <c r="AQ1413" s="846"/>
      <c r="AR1413" s="846"/>
      <c r="AS1413" s="846"/>
      <c r="AT1413" s="846"/>
      <c r="AU1413" s="846"/>
      <c r="AV1413" s="846"/>
      <c r="AW1413" s="846"/>
      <c r="AX1413" s="846"/>
      <c r="AY1413" s="846"/>
      <c r="AZ1413" s="846"/>
      <c r="BA1413" s="846"/>
      <c r="BB1413" s="846"/>
      <c r="BC1413" s="846"/>
      <c r="BD1413" s="846"/>
      <c r="BE1413" s="846"/>
      <c r="BF1413" s="846"/>
      <c r="BG1413" s="846"/>
    </row>
    <row r="1414" ht="15.75" customHeight="1">
      <c r="A1414" s="846"/>
      <c r="B1414" s="847"/>
      <c r="C1414" s="847"/>
      <c r="D1414" s="846"/>
      <c r="E1414" s="848"/>
      <c r="F1414" s="849"/>
      <c r="G1414" s="850"/>
      <c r="H1414" s="851"/>
      <c r="I1414" s="849"/>
      <c r="J1414" s="852"/>
      <c r="K1414" s="848"/>
      <c r="L1414" s="848"/>
      <c r="M1414" s="848"/>
      <c r="N1414" s="853"/>
      <c r="O1414" s="846"/>
      <c r="P1414" s="846"/>
      <c r="Q1414" s="846"/>
      <c r="R1414" s="846"/>
      <c r="S1414" s="846"/>
      <c r="T1414" s="846"/>
      <c r="U1414" s="846"/>
      <c r="V1414" s="846"/>
      <c r="W1414" s="846"/>
      <c r="X1414" s="846"/>
      <c r="Y1414" s="846"/>
      <c r="Z1414" s="846"/>
      <c r="AA1414" s="846"/>
      <c r="AB1414" s="846"/>
      <c r="AC1414" s="846"/>
      <c r="AD1414" s="854"/>
      <c r="AE1414" s="846"/>
      <c r="AF1414" s="846"/>
      <c r="AG1414" s="846"/>
      <c r="AH1414" s="846"/>
      <c r="AI1414" s="846"/>
      <c r="AJ1414" s="855"/>
      <c r="AK1414" s="846"/>
      <c r="AL1414" s="846"/>
      <c r="AM1414" s="846"/>
      <c r="AN1414" s="846"/>
      <c r="AO1414" s="846"/>
      <c r="AP1414" s="846"/>
      <c r="AQ1414" s="846"/>
      <c r="AR1414" s="846"/>
      <c r="AS1414" s="846"/>
      <c r="AT1414" s="846"/>
      <c r="AU1414" s="846"/>
      <c r="AV1414" s="846"/>
      <c r="AW1414" s="846"/>
      <c r="AX1414" s="846"/>
      <c r="AY1414" s="846"/>
      <c r="AZ1414" s="846"/>
      <c r="BA1414" s="846"/>
      <c r="BB1414" s="846"/>
      <c r="BC1414" s="846"/>
      <c r="BD1414" s="846"/>
      <c r="BE1414" s="846"/>
      <c r="BF1414" s="846"/>
      <c r="BG1414" s="846"/>
    </row>
    <row r="1415" ht="15.75" customHeight="1">
      <c r="A1415" s="846"/>
      <c r="B1415" s="847"/>
      <c r="C1415" s="847"/>
      <c r="D1415" s="846"/>
      <c r="E1415" s="848"/>
      <c r="F1415" s="849"/>
      <c r="G1415" s="850"/>
      <c r="H1415" s="851"/>
      <c r="I1415" s="849"/>
      <c r="J1415" s="852"/>
      <c r="K1415" s="848"/>
      <c r="L1415" s="848"/>
      <c r="M1415" s="848"/>
      <c r="N1415" s="853"/>
      <c r="O1415" s="846"/>
      <c r="P1415" s="846"/>
      <c r="Q1415" s="846"/>
      <c r="R1415" s="846"/>
      <c r="S1415" s="846"/>
      <c r="T1415" s="846"/>
      <c r="U1415" s="846"/>
      <c r="V1415" s="846"/>
      <c r="W1415" s="846"/>
      <c r="X1415" s="846"/>
      <c r="Y1415" s="846"/>
      <c r="Z1415" s="846"/>
      <c r="AA1415" s="846"/>
      <c r="AB1415" s="846"/>
      <c r="AC1415" s="846"/>
      <c r="AD1415" s="854"/>
      <c r="AE1415" s="846"/>
      <c r="AF1415" s="846"/>
      <c r="AG1415" s="846"/>
      <c r="AH1415" s="846"/>
      <c r="AI1415" s="846"/>
      <c r="AJ1415" s="855"/>
      <c r="AK1415" s="846"/>
      <c r="AL1415" s="846"/>
      <c r="AM1415" s="846"/>
      <c r="AN1415" s="846"/>
      <c r="AO1415" s="846"/>
      <c r="AP1415" s="846"/>
      <c r="AQ1415" s="846"/>
      <c r="AR1415" s="846"/>
      <c r="AS1415" s="846"/>
      <c r="AT1415" s="846"/>
      <c r="AU1415" s="846"/>
      <c r="AV1415" s="846"/>
      <c r="AW1415" s="846"/>
      <c r="AX1415" s="846"/>
      <c r="AY1415" s="846"/>
      <c r="AZ1415" s="846"/>
      <c r="BA1415" s="846"/>
      <c r="BB1415" s="846"/>
      <c r="BC1415" s="846"/>
      <c r="BD1415" s="846"/>
      <c r="BE1415" s="846"/>
      <c r="BF1415" s="846"/>
      <c r="BG1415" s="846"/>
    </row>
    <row r="1416" ht="15.75" customHeight="1">
      <c r="A1416" s="846"/>
      <c r="B1416" s="847"/>
      <c r="C1416" s="847"/>
      <c r="D1416" s="846"/>
      <c r="E1416" s="848"/>
      <c r="F1416" s="849"/>
      <c r="G1416" s="850"/>
      <c r="H1416" s="851"/>
      <c r="I1416" s="849"/>
      <c r="J1416" s="852"/>
      <c r="K1416" s="848"/>
      <c r="L1416" s="848"/>
      <c r="M1416" s="848"/>
      <c r="N1416" s="853"/>
      <c r="O1416" s="846"/>
      <c r="P1416" s="846"/>
      <c r="Q1416" s="846"/>
      <c r="R1416" s="846"/>
      <c r="S1416" s="846"/>
      <c r="T1416" s="846"/>
      <c r="U1416" s="846"/>
      <c r="V1416" s="846"/>
      <c r="W1416" s="846"/>
      <c r="X1416" s="846"/>
      <c r="Y1416" s="846"/>
      <c r="Z1416" s="846"/>
      <c r="AA1416" s="846"/>
      <c r="AB1416" s="846"/>
      <c r="AC1416" s="846"/>
      <c r="AD1416" s="854"/>
      <c r="AE1416" s="846"/>
      <c r="AF1416" s="846"/>
      <c r="AG1416" s="846"/>
      <c r="AH1416" s="846"/>
      <c r="AI1416" s="846"/>
      <c r="AJ1416" s="855"/>
      <c r="AK1416" s="846"/>
      <c r="AL1416" s="846"/>
      <c r="AM1416" s="846"/>
      <c r="AN1416" s="846"/>
      <c r="AO1416" s="846"/>
      <c r="AP1416" s="846"/>
      <c r="AQ1416" s="846"/>
      <c r="AR1416" s="846"/>
      <c r="AS1416" s="846"/>
      <c r="AT1416" s="846"/>
      <c r="AU1416" s="846"/>
      <c r="AV1416" s="846"/>
      <c r="AW1416" s="846"/>
      <c r="AX1416" s="846"/>
      <c r="AY1416" s="846"/>
      <c r="AZ1416" s="846"/>
      <c r="BA1416" s="846"/>
      <c r="BB1416" s="846"/>
      <c r="BC1416" s="846"/>
      <c r="BD1416" s="846"/>
      <c r="BE1416" s="846"/>
      <c r="BF1416" s="846"/>
      <c r="BG1416" s="846"/>
    </row>
    <row r="1417" ht="15.75" customHeight="1">
      <c r="A1417" s="846"/>
      <c r="B1417" s="847"/>
      <c r="C1417" s="847"/>
      <c r="D1417" s="846"/>
      <c r="E1417" s="848"/>
      <c r="F1417" s="849"/>
      <c r="G1417" s="850"/>
      <c r="H1417" s="851"/>
      <c r="I1417" s="849"/>
      <c r="J1417" s="852"/>
      <c r="K1417" s="848"/>
      <c r="L1417" s="848"/>
      <c r="M1417" s="848"/>
      <c r="N1417" s="853"/>
      <c r="O1417" s="846"/>
      <c r="P1417" s="846"/>
      <c r="Q1417" s="846"/>
      <c r="R1417" s="846"/>
      <c r="S1417" s="846"/>
      <c r="T1417" s="846"/>
      <c r="U1417" s="846"/>
      <c r="V1417" s="846"/>
      <c r="W1417" s="846"/>
      <c r="X1417" s="846"/>
      <c r="Y1417" s="846"/>
      <c r="Z1417" s="846"/>
      <c r="AA1417" s="846"/>
      <c r="AB1417" s="846"/>
      <c r="AC1417" s="846"/>
      <c r="AD1417" s="854"/>
      <c r="AE1417" s="846"/>
      <c r="AF1417" s="846"/>
      <c r="AG1417" s="846"/>
      <c r="AH1417" s="846"/>
      <c r="AI1417" s="846"/>
      <c r="AJ1417" s="855"/>
      <c r="AK1417" s="846"/>
      <c r="AL1417" s="846"/>
      <c r="AM1417" s="846"/>
      <c r="AN1417" s="846"/>
      <c r="AO1417" s="846"/>
      <c r="AP1417" s="846"/>
      <c r="AQ1417" s="846"/>
      <c r="AR1417" s="846"/>
      <c r="AS1417" s="846"/>
      <c r="AT1417" s="846"/>
      <c r="AU1417" s="846"/>
      <c r="AV1417" s="846"/>
      <c r="AW1417" s="846"/>
      <c r="AX1417" s="846"/>
      <c r="AY1417" s="846"/>
      <c r="AZ1417" s="846"/>
      <c r="BA1417" s="846"/>
      <c r="BB1417" s="846"/>
      <c r="BC1417" s="846"/>
      <c r="BD1417" s="846"/>
      <c r="BE1417" s="846"/>
      <c r="BF1417" s="846"/>
      <c r="BG1417" s="846"/>
    </row>
    <row r="1418" ht="15.75" customHeight="1">
      <c r="A1418" s="846"/>
      <c r="B1418" s="847"/>
      <c r="C1418" s="847"/>
      <c r="D1418" s="846"/>
      <c r="E1418" s="848"/>
      <c r="F1418" s="849"/>
      <c r="G1418" s="850"/>
      <c r="H1418" s="851"/>
      <c r="I1418" s="849"/>
      <c r="J1418" s="852"/>
      <c r="K1418" s="848"/>
      <c r="L1418" s="848"/>
      <c r="M1418" s="848"/>
      <c r="N1418" s="853"/>
      <c r="O1418" s="846"/>
      <c r="P1418" s="846"/>
      <c r="Q1418" s="846"/>
      <c r="R1418" s="846"/>
      <c r="S1418" s="846"/>
      <c r="T1418" s="846"/>
      <c r="U1418" s="846"/>
      <c r="V1418" s="846"/>
      <c r="W1418" s="846"/>
      <c r="X1418" s="846"/>
      <c r="Y1418" s="846"/>
      <c r="Z1418" s="846"/>
      <c r="AA1418" s="846"/>
      <c r="AB1418" s="846"/>
      <c r="AC1418" s="846"/>
      <c r="AD1418" s="854"/>
      <c r="AE1418" s="846"/>
      <c r="AF1418" s="846"/>
      <c r="AG1418" s="846"/>
      <c r="AH1418" s="846"/>
      <c r="AI1418" s="846"/>
      <c r="AJ1418" s="855"/>
      <c r="AK1418" s="846"/>
      <c r="AL1418" s="846"/>
      <c r="AM1418" s="846"/>
      <c r="AN1418" s="846"/>
      <c r="AO1418" s="846"/>
      <c r="AP1418" s="846"/>
      <c r="AQ1418" s="846"/>
      <c r="AR1418" s="846"/>
      <c r="AS1418" s="846"/>
      <c r="AT1418" s="846"/>
      <c r="AU1418" s="846"/>
      <c r="AV1418" s="846"/>
      <c r="AW1418" s="846"/>
      <c r="AX1418" s="846"/>
      <c r="AY1418" s="846"/>
      <c r="AZ1418" s="846"/>
      <c r="BA1418" s="846"/>
      <c r="BB1418" s="846"/>
      <c r="BC1418" s="846"/>
      <c r="BD1418" s="846"/>
      <c r="BE1418" s="846"/>
      <c r="BF1418" s="846"/>
      <c r="BG1418" s="846"/>
    </row>
    <row r="1419" ht="15.75" customHeight="1">
      <c r="A1419" s="846"/>
      <c r="B1419" s="847"/>
      <c r="C1419" s="847"/>
      <c r="D1419" s="846"/>
      <c r="E1419" s="848"/>
      <c r="F1419" s="849"/>
      <c r="G1419" s="850"/>
      <c r="H1419" s="851"/>
      <c r="I1419" s="849"/>
      <c r="J1419" s="852"/>
      <c r="K1419" s="848"/>
      <c r="L1419" s="848"/>
      <c r="M1419" s="848"/>
      <c r="N1419" s="853"/>
      <c r="O1419" s="846"/>
      <c r="P1419" s="846"/>
      <c r="Q1419" s="846"/>
      <c r="R1419" s="846"/>
      <c r="S1419" s="846"/>
      <c r="T1419" s="846"/>
      <c r="U1419" s="846"/>
      <c r="V1419" s="846"/>
      <c r="W1419" s="846"/>
      <c r="X1419" s="846"/>
      <c r="Y1419" s="846"/>
      <c r="Z1419" s="846"/>
      <c r="AA1419" s="846"/>
      <c r="AB1419" s="846"/>
      <c r="AC1419" s="846"/>
      <c r="AD1419" s="854"/>
      <c r="AE1419" s="846"/>
      <c r="AF1419" s="846"/>
      <c r="AG1419" s="846"/>
      <c r="AH1419" s="846"/>
      <c r="AI1419" s="846"/>
      <c r="AJ1419" s="855"/>
      <c r="AK1419" s="846"/>
      <c r="AL1419" s="846"/>
      <c r="AM1419" s="846"/>
      <c r="AN1419" s="846"/>
      <c r="AO1419" s="846"/>
      <c r="AP1419" s="846"/>
      <c r="AQ1419" s="846"/>
      <c r="AR1419" s="846"/>
      <c r="AS1419" s="846"/>
      <c r="AT1419" s="846"/>
      <c r="AU1419" s="846"/>
      <c r="AV1419" s="846"/>
      <c r="AW1419" s="846"/>
      <c r="AX1419" s="846"/>
      <c r="AY1419" s="846"/>
      <c r="AZ1419" s="846"/>
      <c r="BA1419" s="846"/>
      <c r="BB1419" s="846"/>
      <c r="BC1419" s="846"/>
      <c r="BD1419" s="846"/>
      <c r="BE1419" s="846"/>
      <c r="BF1419" s="846"/>
      <c r="BG1419" s="846"/>
    </row>
    <row r="1420" ht="15.75" customHeight="1">
      <c r="A1420" s="846"/>
      <c r="B1420" s="847"/>
      <c r="C1420" s="847"/>
      <c r="D1420" s="846"/>
      <c r="E1420" s="848"/>
      <c r="F1420" s="849"/>
      <c r="G1420" s="850"/>
      <c r="H1420" s="851"/>
      <c r="I1420" s="849"/>
      <c r="J1420" s="852"/>
      <c r="K1420" s="848"/>
      <c r="L1420" s="848"/>
      <c r="M1420" s="848"/>
      <c r="N1420" s="853"/>
      <c r="O1420" s="846"/>
      <c r="P1420" s="846"/>
      <c r="Q1420" s="846"/>
      <c r="R1420" s="846"/>
      <c r="S1420" s="846"/>
      <c r="T1420" s="846"/>
      <c r="U1420" s="846"/>
      <c r="V1420" s="846"/>
      <c r="W1420" s="846"/>
      <c r="X1420" s="846"/>
      <c r="Y1420" s="846"/>
      <c r="Z1420" s="846"/>
      <c r="AA1420" s="846"/>
      <c r="AB1420" s="846"/>
      <c r="AC1420" s="846"/>
      <c r="AD1420" s="854"/>
      <c r="AE1420" s="846"/>
      <c r="AF1420" s="846"/>
      <c r="AG1420" s="846"/>
      <c r="AH1420" s="846"/>
      <c r="AI1420" s="846"/>
      <c r="AJ1420" s="855"/>
      <c r="AK1420" s="846"/>
      <c r="AL1420" s="846"/>
      <c r="AM1420" s="846"/>
      <c r="AN1420" s="846"/>
      <c r="AO1420" s="846"/>
      <c r="AP1420" s="846"/>
      <c r="AQ1420" s="846"/>
      <c r="AR1420" s="846"/>
      <c r="AS1420" s="846"/>
      <c r="AT1420" s="846"/>
      <c r="AU1420" s="846"/>
      <c r="AV1420" s="846"/>
      <c r="AW1420" s="846"/>
      <c r="AX1420" s="846"/>
      <c r="AY1420" s="846"/>
      <c r="AZ1420" s="846"/>
      <c r="BA1420" s="846"/>
      <c r="BB1420" s="846"/>
      <c r="BC1420" s="846"/>
      <c r="BD1420" s="846"/>
      <c r="BE1420" s="846"/>
      <c r="BF1420" s="846"/>
      <c r="BG1420" s="846"/>
    </row>
    <row r="1421" ht="15.75" customHeight="1">
      <c r="A1421" s="846"/>
      <c r="B1421" s="847"/>
      <c r="C1421" s="847"/>
      <c r="D1421" s="846"/>
      <c r="E1421" s="848"/>
      <c r="F1421" s="849"/>
      <c r="G1421" s="850"/>
      <c r="H1421" s="851"/>
      <c r="I1421" s="849"/>
      <c r="J1421" s="852"/>
      <c r="K1421" s="848"/>
      <c r="L1421" s="848"/>
      <c r="M1421" s="848"/>
      <c r="N1421" s="853"/>
      <c r="O1421" s="846"/>
      <c r="P1421" s="846"/>
      <c r="Q1421" s="846"/>
      <c r="R1421" s="846"/>
      <c r="S1421" s="846"/>
      <c r="T1421" s="846"/>
      <c r="U1421" s="846"/>
      <c r="V1421" s="846"/>
      <c r="W1421" s="846"/>
      <c r="X1421" s="846"/>
      <c r="Y1421" s="846"/>
      <c r="Z1421" s="846"/>
      <c r="AA1421" s="846"/>
      <c r="AB1421" s="846"/>
      <c r="AC1421" s="846"/>
      <c r="AD1421" s="854"/>
      <c r="AE1421" s="846"/>
      <c r="AF1421" s="846"/>
      <c r="AG1421" s="846"/>
      <c r="AH1421" s="846"/>
      <c r="AI1421" s="846"/>
      <c r="AJ1421" s="855"/>
      <c r="AK1421" s="846"/>
      <c r="AL1421" s="846"/>
      <c r="AM1421" s="846"/>
      <c r="AN1421" s="846"/>
      <c r="AO1421" s="846"/>
      <c r="AP1421" s="846"/>
      <c r="AQ1421" s="846"/>
      <c r="AR1421" s="846"/>
      <c r="AS1421" s="846"/>
      <c r="AT1421" s="846"/>
      <c r="AU1421" s="846"/>
      <c r="AV1421" s="846"/>
      <c r="AW1421" s="846"/>
      <c r="AX1421" s="846"/>
      <c r="AY1421" s="846"/>
      <c r="AZ1421" s="846"/>
      <c r="BA1421" s="846"/>
      <c r="BB1421" s="846"/>
      <c r="BC1421" s="846"/>
      <c r="BD1421" s="846"/>
      <c r="BE1421" s="846"/>
      <c r="BF1421" s="846"/>
      <c r="BG1421" s="846"/>
    </row>
    <row r="1422" ht="15.75" customHeight="1">
      <c r="A1422" s="846"/>
      <c r="B1422" s="847"/>
      <c r="C1422" s="847"/>
      <c r="D1422" s="846"/>
      <c r="E1422" s="848"/>
      <c r="F1422" s="849"/>
      <c r="G1422" s="850"/>
      <c r="H1422" s="851"/>
      <c r="I1422" s="849"/>
      <c r="J1422" s="852"/>
      <c r="K1422" s="848"/>
      <c r="L1422" s="848"/>
      <c r="M1422" s="848"/>
      <c r="N1422" s="853"/>
      <c r="O1422" s="846"/>
      <c r="P1422" s="846"/>
      <c r="Q1422" s="846"/>
      <c r="R1422" s="846"/>
      <c r="S1422" s="846"/>
      <c r="T1422" s="846"/>
      <c r="U1422" s="846"/>
      <c r="V1422" s="846"/>
      <c r="W1422" s="846"/>
      <c r="X1422" s="846"/>
      <c r="Y1422" s="846"/>
      <c r="Z1422" s="846"/>
      <c r="AA1422" s="846"/>
      <c r="AB1422" s="846"/>
      <c r="AC1422" s="846"/>
      <c r="AD1422" s="854"/>
      <c r="AE1422" s="846"/>
      <c r="AF1422" s="846"/>
      <c r="AG1422" s="846"/>
      <c r="AH1422" s="846"/>
      <c r="AI1422" s="846"/>
      <c r="AJ1422" s="855"/>
      <c r="AK1422" s="846"/>
      <c r="AL1422" s="846"/>
      <c r="AM1422" s="846"/>
      <c r="AN1422" s="846"/>
      <c r="AO1422" s="846"/>
      <c r="AP1422" s="846"/>
      <c r="AQ1422" s="846"/>
      <c r="AR1422" s="846"/>
      <c r="AS1422" s="846"/>
      <c r="AT1422" s="846"/>
      <c r="AU1422" s="846"/>
      <c r="AV1422" s="846"/>
      <c r="AW1422" s="846"/>
      <c r="AX1422" s="846"/>
      <c r="AY1422" s="846"/>
      <c r="AZ1422" s="846"/>
      <c r="BA1422" s="846"/>
      <c r="BB1422" s="846"/>
      <c r="BC1422" s="846"/>
      <c r="BD1422" s="846"/>
      <c r="BE1422" s="846"/>
      <c r="BF1422" s="846"/>
      <c r="BG1422" s="846"/>
    </row>
    <row r="1423" ht="15.75" customHeight="1">
      <c r="A1423" s="846"/>
      <c r="B1423" s="847"/>
      <c r="C1423" s="847"/>
      <c r="D1423" s="846"/>
      <c r="E1423" s="848"/>
      <c r="F1423" s="849"/>
      <c r="G1423" s="850"/>
      <c r="H1423" s="851"/>
      <c r="I1423" s="849"/>
      <c r="J1423" s="852"/>
      <c r="K1423" s="848"/>
      <c r="L1423" s="848"/>
      <c r="M1423" s="848"/>
      <c r="N1423" s="853"/>
      <c r="O1423" s="846"/>
      <c r="P1423" s="846"/>
      <c r="Q1423" s="846"/>
      <c r="R1423" s="846"/>
      <c r="S1423" s="846"/>
      <c r="T1423" s="846"/>
      <c r="U1423" s="846"/>
      <c r="V1423" s="846"/>
      <c r="W1423" s="846"/>
      <c r="X1423" s="846"/>
      <c r="Y1423" s="846"/>
      <c r="Z1423" s="846"/>
      <c r="AA1423" s="846"/>
      <c r="AB1423" s="846"/>
      <c r="AC1423" s="846"/>
      <c r="AD1423" s="854"/>
      <c r="AE1423" s="846"/>
      <c r="AF1423" s="846"/>
      <c r="AG1423" s="846"/>
      <c r="AH1423" s="846"/>
      <c r="AI1423" s="846"/>
      <c r="AJ1423" s="855"/>
      <c r="AK1423" s="846"/>
      <c r="AL1423" s="846"/>
      <c r="AM1423" s="846"/>
      <c r="AN1423" s="846"/>
      <c r="AO1423" s="846"/>
      <c r="AP1423" s="846"/>
      <c r="AQ1423" s="846"/>
      <c r="AR1423" s="846"/>
      <c r="AS1423" s="846"/>
      <c r="AT1423" s="846"/>
      <c r="AU1423" s="846"/>
      <c r="AV1423" s="846"/>
      <c r="AW1423" s="846"/>
      <c r="AX1423" s="846"/>
      <c r="AY1423" s="846"/>
      <c r="AZ1423" s="846"/>
      <c r="BA1423" s="846"/>
      <c r="BB1423" s="846"/>
      <c r="BC1423" s="846"/>
      <c r="BD1423" s="846"/>
      <c r="BE1423" s="846"/>
      <c r="BF1423" s="846"/>
      <c r="BG1423" s="846"/>
    </row>
    <row r="1424" ht="15.75" customHeight="1">
      <c r="A1424" s="846"/>
      <c r="B1424" s="847"/>
      <c r="C1424" s="847"/>
      <c r="D1424" s="846"/>
      <c r="E1424" s="848"/>
      <c r="F1424" s="849"/>
      <c r="G1424" s="850"/>
      <c r="H1424" s="851"/>
      <c r="I1424" s="849"/>
      <c r="J1424" s="852"/>
      <c r="K1424" s="848"/>
      <c r="L1424" s="848"/>
      <c r="M1424" s="848"/>
      <c r="N1424" s="853"/>
      <c r="O1424" s="846"/>
      <c r="P1424" s="846"/>
      <c r="Q1424" s="846"/>
      <c r="R1424" s="846"/>
      <c r="S1424" s="846"/>
      <c r="T1424" s="846"/>
      <c r="U1424" s="846"/>
      <c r="V1424" s="846"/>
      <c r="W1424" s="846"/>
      <c r="X1424" s="846"/>
      <c r="Y1424" s="846"/>
      <c r="Z1424" s="846"/>
      <c r="AA1424" s="846"/>
      <c r="AB1424" s="846"/>
      <c r="AC1424" s="846"/>
      <c r="AD1424" s="854"/>
      <c r="AE1424" s="846"/>
      <c r="AF1424" s="846"/>
      <c r="AG1424" s="846"/>
      <c r="AH1424" s="846"/>
      <c r="AI1424" s="846"/>
      <c r="AJ1424" s="855"/>
      <c r="AK1424" s="846"/>
      <c r="AL1424" s="846"/>
      <c r="AM1424" s="846"/>
      <c r="AN1424" s="846"/>
      <c r="AO1424" s="846"/>
      <c r="AP1424" s="846"/>
      <c r="AQ1424" s="846"/>
      <c r="AR1424" s="846"/>
      <c r="AS1424" s="846"/>
      <c r="AT1424" s="846"/>
      <c r="AU1424" s="846"/>
      <c r="AV1424" s="846"/>
      <c r="AW1424" s="846"/>
      <c r="AX1424" s="846"/>
      <c r="AY1424" s="846"/>
      <c r="AZ1424" s="846"/>
      <c r="BA1424" s="846"/>
      <c r="BB1424" s="846"/>
      <c r="BC1424" s="846"/>
      <c r="BD1424" s="846"/>
      <c r="BE1424" s="846"/>
      <c r="BF1424" s="846"/>
      <c r="BG1424" s="846"/>
    </row>
    <row r="1425" ht="15.75" customHeight="1">
      <c r="A1425" s="846"/>
      <c r="B1425" s="847"/>
      <c r="C1425" s="847"/>
      <c r="D1425" s="846"/>
      <c r="E1425" s="848"/>
      <c r="F1425" s="849"/>
      <c r="G1425" s="850"/>
      <c r="H1425" s="851"/>
      <c r="I1425" s="849"/>
      <c r="J1425" s="852"/>
      <c r="K1425" s="848"/>
      <c r="L1425" s="848"/>
      <c r="M1425" s="848"/>
      <c r="N1425" s="853"/>
      <c r="O1425" s="846"/>
      <c r="P1425" s="846"/>
      <c r="Q1425" s="846"/>
      <c r="R1425" s="846"/>
      <c r="S1425" s="846"/>
      <c r="T1425" s="846"/>
      <c r="U1425" s="846"/>
      <c r="V1425" s="846"/>
      <c r="W1425" s="846"/>
      <c r="X1425" s="846"/>
      <c r="Y1425" s="846"/>
      <c r="Z1425" s="846"/>
      <c r="AA1425" s="846"/>
      <c r="AB1425" s="846"/>
      <c r="AC1425" s="846"/>
      <c r="AD1425" s="854"/>
      <c r="AE1425" s="846"/>
      <c r="AF1425" s="846"/>
      <c r="AG1425" s="846"/>
      <c r="AH1425" s="846"/>
      <c r="AI1425" s="846"/>
      <c r="AJ1425" s="855"/>
      <c r="AK1425" s="846"/>
      <c r="AL1425" s="846"/>
      <c r="AM1425" s="846"/>
      <c r="AN1425" s="846"/>
      <c r="AO1425" s="846"/>
      <c r="AP1425" s="846"/>
      <c r="AQ1425" s="846"/>
      <c r="AR1425" s="846"/>
      <c r="AS1425" s="846"/>
      <c r="AT1425" s="846"/>
      <c r="AU1425" s="846"/>
      <c r="AV1425" s="846"/>
      <c r="AW1425" s="846"/>
      <c r="AX1425" s="846"/>
      <c r="AY1425" s="846"/>
      <c r="AZ1425" s="846"/>
      <c r="BA1425" s="846"/>
      <c r="BB1425" s="846"/>
      <c r="BC1425" s="846"/>
      <c r="BD1425" s="846"/>
      <c r="BE1425" s="846"/>
      <c r="BF1425" s="846"/>
      <c r="BG1425" s="846"/>
    </row>
    <row r="1426" ht="15.75" customHeight="1">
      <c r="A1426" s="846"/>
      <c r="B1426" s="847"/>
      <c r="C1426" s="847"/>
      <c r="D1426" s="846"/>
      <c r="E1426" s="848"/>
      <c r="F1426" s="849"/>
      <c r="G1426" s="850"/>
      <c r="H1426" s="851"/>
      <c r="I1426" s="849"/>
      <c r="J1426" s="852"/>
      <c r="K1426" s="848"/>
      <c r="L1426" s="848"/>
      <c r="M1426" s="848"/>
      <c r="N1426" s="853"/>
      <c r="O1426" s="846"/>
      <c r="P1426" s="846"/>
      <c r="Q1426" s="846"/>
      <c r="R1426" s="846"/>
      <c r="S1426" s="846"/>
      <c r="T1426" s="846"/>
      <c r="U1426" s="846"/>
      <c r="V1426" s="846"/>
      <c r="W1426" s="846"/>
      <c r="X1426" s="846"/>
      <c r="Y1426" s="846"/>
      <c r="Z1426" s="846"/>
      <c r="AA1426" s="846"/>
      <c r="AB1426" s="846"/>
      <c r="AC1426" s="846"/>
      <c r="AD1426" s="854"/>
      <c r="AE1426" s="846"/>
      <c r="AF1426" s="846"/>
      <c r="AG1426" s="846"/>
      <c r="AH1426" s="846"/>
      <c r="AI1426" s="846"/>
      <c r="AJ1426" s="855"/>
      <c r="AK1426" s="846"/>
      <c r="AL1426" s="846"/>
      <c r="AM1426" s="846"/>
      <c r="AN1426" s="846"/>
      <c r="AO1426" s="846"/>
      <c r="AP1426" s="846"/>
      <c r="AQ1426" s="846"/>
      <c r="AR1426" s="846"/>
      <c r="AS1426" s="846"/>
      <c r="AT1426" s="846"/>
      <c r="AU1426" s="846"/>
      <c r="AV1426" s="846"/>
      <c r="AW1426" s="846"/>
      <c r="AX1426" s="846"/>
      <c r="AY1426" s="846"/>
      <c r="AZ1426" s="846"/>
      <c r="BA1426" s="846"/>
      <c r="BB1426" s="846"/>
      <c r="BC1426" s="846"/>
      <c r="BD1426" s="846"/>
      <c r="BE1426" s="846"/>
      <c r="BF1426" s="846"/>
      <c r="BG1426" s="846"/>
    </row>
    <row r="1427" ht="15.75" customHeight="1">
      <c r="A1427" s="846"/>
      <c r="B1427" s="847"/>
      <c r="C1427" s="847"/>
      <c r="D1427" s="846"/>
      <c r="E1427" s="848"/>
      <c r="F1427" s="849"/>
      <c r="G1427" s="850"/>
      <c r="H1427" s="851"/>
      <c r="I1427" s="849"/>
      <c r="J1427" s="852"/>
      <c r="K1427" s="848"/>
      <c r="L1427" s="848"/>
      <c r="M1427" s="848"/>
      <c r="N1427" s="853"/>
      <c r="O1427" s="846"/>
      <c r="P1427" s="846"/>
      <c r="Q1427" s="846"/>
      <c r="R1427" s="846"/>
      <c r="S1427" s="846"/>
      <c r="T1427" s="846"/>
      <c r="U1427" s="846"/>
      <c r="V1427" s="846"/>
      <c r="W1427" s="846"/>
      <c r="X1427" s="846"/>
      <c r="Y1427" s="846"/>
      <c r="Z1427" s="846"/>
      <c r="AA1427" s="846"/>
      <c r="AB1427" s="846"/>
      <c r="AC1427" s="846"/>
      <c r="AD1427" s="854"/>
      <c r="AE1427" s="846"/>
      <c r="AF1427" s="846"/>
      <c r="AG1427" s="846"/>
      <c r="AH1427" s="846"/>
      <c r="AI1427" s="846"/>
      <c r="AJ1427" s="855"/>
      <c r="AK1427" s="846"/>
      <c r="AL1427" s="846"/>
      <c r="AM1427" s="846"/>
      <c r="AN1427" s="846"/>
      <c r="AO1427" s="846"/>
      <c r="AP1427" s="846"/>
      <c r="AQ1427" s="846"/>
      <c r="AR1427" s="846"/>
      <c r="AS1427" s="846"/>
      <c r="AT1427" s="846"/>
      <c r="AU1427" s="846"/>
      <c r="AV1427" s="846"/>
      <c r="AW1427" s="846"/>
      <c r="AX1427" s="846"/>
      <c r="AY1427" s="846"/>
      <c r="AZ1427" s="846"/>
      <c r="BA1427" s="846"/>
      <c r="BB1427" s="846"/>
      <c r="BC1427" s="846"/>
      <c r="BD1427" s="846"/>
      <c r="BE1427" s="846"/>
      <c r="BF1427" s="846"/>
      <c r="BG1427" s="846"/>
    </row>
    <row r="1428" ht="15.75" customHeight="1">
      <c r="A1428" s="846"/>
      <c r="B1428" s="847"/>
      <c r="C1428" s="847"/>
      <c r="D1428" s="846"/>
      <c r="E1428" s="848"/>
      <c r="F1428" s="849"/>
      <c r="G1428" s="850"/>
      <c r="H1428" s="851"/>
      <c r="I1428" s="849"/>
      <c r="J1428" s="852"/>
      <c r="K1428" s="848"/>
      <c r="L1428" s="848"/>
      <c r="M1428" s="848"/>
      <c r="N1428" s="853"/>
      <c r="O1428" s="846"/>
      <c r="P1428" s="846"/>
      <c r="Q1428" s="846"/>
      <c r="R1428" s="846"/>
      <c r="S1428" s="846"/>
      <c r="T1428" s="846"/>
      <c r="U1428" s="846"/>
      <c r="V1428" s="846"/>
      <c r="W1428" s="846"/>
      <c r="X1428" s="846"/>
      <c r="Y1428" s="846"/>
      <c r="Z1428" s="846"/>
      <c r="AA1428" s="846"/>
      <c r="AB1428" s="846"/>
      <c r="AC1428" s="846"/>
      <c r="AD1428" s="854"/>
      <c r="AE1428" s="846"/>
      <c r="AF1428" s="846"/>
      <c r="AG1428" s="846"/>
      <c r="AH1428" s="846"/>
      <c r="AI1428" s="846"/>
      <c r="AJ1428" s="855"/>
      <c r="AK1428" s="846"/>
      <c r="AL1428" s="846"/>
      <c r="AM1428" s="846"/>
      <c r="AN1428" s="846"/>
      <c r="AO1428" s="846"/>
      <c r="AP1428" s="846"/>
      <c r="AQ1428" s="846"/>
      <c r="AR1428" s="846"/>
      <c r="AS1428" s="846"/>
      <c r="AT1428" s="846"/>
      <c r="AU1428" s="846"/>
      <c r="AV1428" s="846"/>
      <c r="AW1428" s="846"/>
      <c r="AX1428" s="846"/>
      <c r="AY1428" s="846"/>
      <c r="AZ1428" s="846"/>
      <c r="BA1428" s="846"/>
      <c r="BB1428" s="846"/>
      <c r="BC1428" s="846"/>
      <c r="BD1428" s="846"/>
      <c r="BE1428" s="846"/>
      <c r="BF1428" s="846"/>
      <c r="BG1428" s="846"/>
    </row>
    <row r="1429" ht="15.75" customHeight="1">
      <c r="A1429" s="846"/>
      <c r="B1429" s="847"/>
      <c r="C1429" s="847"/>
      <c r="D1429" s="846"/>
      <c r="E1429" s="848"/>
      <c r="F1429" s="849"/>
      <c r="G1429" s="850"/>
      <c r="H1429" s="851"/>
      <c r="I1429" s="849"/>
      <c r="J1429" s="852"/>
      <c r="K1429" s="848"/>
      <c r="L1429" s="848"/>
      <c r="M1429" s="848"/>
      <c r="N1429" s="853"/>
      <c r="O1429" s="846"/>
      <c r="P1429" s="846"/>
      <c r="Q1429" s="846"/>
      <c r="R1429" s="846"/>
      <c r="S1429" s="846"/>
      <c r="T1429" s="846"/>
      <c r="U1429" s="846"/>
      <c r="V1429" s="846"/>
      <c r="W1429" s="846"/>
      <c r="X1429" s="846"/>
      <c r="Y1429" s="846"/>
      <c r="Z1429" s="846"/>
      <c r="AA1429" s="846"/>
      <c r="AB1429" s="846"/>
      <c r="AC1429" s="846"/>
      <c r="AD1429" s="854"/>
      <c r="AE1429" s="846"/>
      <c r="AF1429" s="846"/>
      <c r="AG1429" s="846"/>
      <c r="AH1429" s="846"/>
      <c r="AI1429" s="846"/>
      <c r="AJ1429" s="855"/>
      <c r="AK1429" s="846"/>
      <c r="AL1429" s="846"/>
      <c r="AM1429" s="846"/>
      <c r="AN1429" s="846"/>
      <c r="AO1429" s="846"/>
      <c r="AP1429" s="846"/>
      <c r="AQ1429" s="846"/>
      <c r="AR1429" s="846"/>
      <c r="AS1429" s="846"/>
      <c r="AT1429" s="846"/>
      <c r="AU1429" s="846"/>
      <c r="AV1429" s="846"/>
      <c r="AW1429" s="846"/>
      <c r="AX1429" s="846"/>
      <c r="AY1429" s="846"/>
      <c r="AZ1429" s="846"/>
      <c r="BA1429" s="846"/>
      <c r="BB1429" s="846"/>
      <c r="BC1429" s="846"/>
      <c r="BD1429" s="846"/>
      <c r="BE1429" s="846"/>
      <c r="BF1429" s="846"/>
      <c r="BG1429" s="846"/>
    </row>
    <row r="1430" ht="15.75" customHeight="1">
      <c r="A1430" s="846"/>
      <c r="B1430" s="847"/>
      <c r="C1430" s="847"/>
      <c r="D1430" s="846"/>
      <c r="E1430" s="848"/>
      <c r="F1430" s="849"/>
      <c r="G1430" s="850"/>
      <c r="H1430" s="851"/>
      <c r="I1430" s="849"/>
      <c r="J1430" s="852"/>
      <c r="K1430" s="848"/>
      <c r="L1430" s="848"/>
      <c r="M1430" s="848"/>
      <c r="N1430" s="853"/>
      <c r="O1430" s="846"/>
      <c r="P1430" s="846"/>
      <c r="Q1430" s="846"/>
      <c r="R1430" s="846"/>
      <c r="S1430" s="846"/>
      <c r="T1430" s="846"/>
      <c r="U1430" s="846"/>
      <c r="V1430" s="846"/>
      <c r="W1430" s="846"/>
      <c r="X1430" s="846"/>
      <c r="Y1430" s="846"/>
      <c r="Z1430" s="846"/>
      <c r="AA1430" s="846"/>
      <c r="AB1430" s="846"/>
      <c r="AC1430" s="846"/>
      <c r="AD1430" s="854"/>
      <c r="AE1430" s="846"/>
      <c r="AF1430" s="846"/>
      <c r="AG1430" s="846"/>
      <c r="AH1430" s="846"/>
      <c r="AI1430" s="846"/>
      <c r="AJ1430" s="855"/>
      <c r="AK1430" s="846"/>
      <c r="AL1430" s="846"/>
      <c r="AM1430" s="846"/>
      <c r="AN1430" s="846"/>
      <c r="AO1430" s="846"/>
      <c r="AP1430" s="846"/>
      <c r="AQ1430" s="846"/>
      <c r="AR1430" s="846"/>
      <c r="AS1430" s="846"/>
      <c r="AT1430" s="846"/>
      <c r="AU1430" s="846"/>
      <c r="AV1430" s="846"/>
      <c r="AW1430" s="846"/>
      <c r="AX1430" s="846"/>
      <c r="AY1430" s="846"/>
      <c r="AZ1430" s="846"/>
      <c r="BA1430" s="846"/>
      <c r="BB1430" s="846"/>
      <c r="BC1430" s="846"/>
      <c r="BD1430" s="846"/>
      <c r="BE1430" s="846"/>
      <c r="BF1430" s="846"/>
      <c r="BG1430" s="846"/>
    </row>
    <row r="1431" ht="15.75" customHeight="1">
      <c r="A1431" s="846"/>
      <c r="B1431" s="847"/>
      <c r="C1431" s="847"/>
      <c r="D1431" s="846"/>
      <c r="E1431" s="848"/>
      <c r="F1431" s="849"/>
      <c r="G1431" s="850"/>
      <c r="H1431" s="851"/>
      <c r="I1431" s="849"/>
      <c r="J1431" s="852"/>
      <c r="K1431" s="848"/>
      <c r="L1431" s="848"/>
      <c r="M1431" s="848"/>
      <c r="N1431" s="853"/>
      <c r="O1431" s="846"/>
      <c r="P1431" s="846"/>
      <c r="Q1431" s="846"/>
      <c r="R1431" s="846"/>
      <c r="S1431" s="846"/>
      <c r="T1431" s="846"/>
      <c r="U1431" s="846"/>
      <c r="V1431" s="846"/>
      <c r="W1431" s="846"/>
      <c r="X1431" s="846"/>
      <c r="Y1431" s="846"/>
      <c r="Z1431" s="846"/>
      <c r="AA1431" s="846"/>
      <c r="AB1431" s="846"/>
      <c r="AC1431" s="846"/>
      <c r="AD1431" s="854"/>
      <c r="AE1431" s="846"/>
      <c r="AF1431" s="846"/>
      <c r="AG1431" s="846"/>
      <c r="AH1431" s="846"/>
      <c r="AI1431" s="846"/>
      <c r="AJ1431" s="855"/>
      <c r="AK1431" s="846"/>
      <c r="AL1431" s="846"/>
      <c r="AM1431" s="846"/>
      <c r="AN1431" s="846"/>
      <c r="AO1431" s="846"/>
      <c r="AP1431" s="846"/>
      <c r="AQ1431" s="846"/>
      <c r="AR1431" s="846"/>
      <c r="AS1431" s="846"/>
      <c r="AT1431" s="846"/>
      <c r="AU1431" s="846"/>
      <c r="AV1431" s="846"/>
      <c r="AW1431" s="846"/>
      <c r="AX1431" s="846"/>
      <c r="AY1431" s="846"/>
      <c r="AZ1431" s="846"/>
      <c r="BA1431" s="846"/>
      <c r="BB1431" s="846"/>
      <c r="BC1431" s="846"/>
      <c r="BD1431" s="846"/>
      <c r="BE1431" s="846"/>
      <c r="BF1431" s="846"/>
      <c r="BG1431" s="846"/>
    </row>
    <row r="1432" ht="15.75" customHeight="1">
      <c r="A1432" s="846"/>
      <c r="B1432" s="847"/>
      <c r="C1432" s="847"/>
      <c r="D1432" s="846"/>
      <c r="E1432" s="848"/>
      <c r="F1432" s="849"/>
      <c r="G1432" s="850"/>
      <c r="H1432" s="851"/>
      <c r="I1432" s="849"/>
      <c r="J1432" s="852"/>
      <c r="K1432" s="848"/>
      <c r="L1432" s="848"/>
      <c r="M1432" s="848"/>
      <c r="N1432" s="853"/>
      <c r="O1432" s="846"/>
      <c r="P1432" s="846"/>
      <c r="Q1432" s="846"/>
      <c r="R1432" s="846"/>
      <c r="S1432" s="846"/>
      <c r="T1432" s="846"/>
      <c r="U1432" s="846"/>
      <c r="V1432" s="846"/>
      <c r="W1432" s="846"/>
      <c r="X1432" s="846"/>
      <c r="Y1432" s="846"/>
      <c r="Z1432" s="846"/>
      <c r="AA1432" s="846"/>
      <c r="AB1432" s="846"/>
      <c r="AC1432" s="846"/>
      <c r="AD1432" s="854"/>
      <c r="AE1432" s="846"/>
      <c r="AF1432" s="846"/>
      <c r="AG1432" s="846"/>
      <c r="AH1432" s="846"/>
      <c r="AI1432" s="846"/>
      <c r="AJ1432" s="855"/>
      <c r="AK1432" s="846"/>
      <c r="AL1432" s="846"/>
      <c r="AM1432" s="846"/>
      <c r="AN1432" s="846"/>
      <c r="AO1432" s="846"/>
      <c r="AP1432" s="846"/>
      <c r="AQ1432" s="846"/>
      <c r="AR1432" s="846"/>
      <c r="AS1432" s="846"/>
      <c r="AT1432" s="846"/>
      <c r="AU1432" s="846"/>
      <c r="AV1432" s="846"/>
      <c r="AW1432" s="846"/>
      <c r="AX1432" s="846"/>
      <c r="AY1432" s="846"/>
      <c r="AZ1432" s="846"/>
      <c r="BA1432" s="846"/>
      <c r="BB1432" s="846"/>
      <c r="BC1432" s="846"/>
      <c r="BD1432" s="846"/>
      <c r="BE1432" s="846"/>
      <c r="BF1432" s="846"/>
      <c r="BG1432" s="846"/>
    </row>
    <row r="1433" ht="15.75" customHeight="1">
      <c r="A1433" s="846"/>
      <c r="B1433" s="847"/>
      <c r="C1433" s="847"/>
      <c r="D1433" s="846"/>
      <c r="E1433" s="848"/>
      <c r="F1433" s="849"/>
      <c r="G1433" s="850"/>
      <c r="H1433" s="851"/>
      <c r="I1433" s="849"/>
      <c r="J1433" s="852"/>
      <c r="K1433" s="848"/>
      <c r="L1433" s="848"/>
      <c r="M1433" s="848"/>
      <c r="N1433" s="853"/>
      <c r="O1433" s="846"/>
      <c r="P1433" s="846"/>
      <c r="Q1433" s="846"/>
      <c r="R1433" s="846"/>
      <c r="S1433" s="846"/>
      <c r="T1433" s="846"/>
      <c r="U1433" s="846"/>
      <c r="V1433" s="846"/>
      <c r="W1433" s="846"/>
      <c r="X1433" s="846"/>
      <c r="Y1433" s="846"/>
      <c r="Z1433" s="846"/>
      <c r="AA1433" s="846"/>
      <c r="AB1433" s="846"/>
      <c r="AC1433" s="846"/>
      <c r="AD1433" s="854"/>
      <c r="AE1433" s="846"/>
      <c r="AF1433" s="846"/>
      <c r="AG1433" s="846"/>
      <c r="AH1433" s="846"/>
      <c r="AI1433" s="846"/>
      <c r="AJ1433" s="855"/>
      <c r="AK1433" s="846"/>
      <c r="AL1433" s="846"/>
      <c r="AM1433" s="846"/>
      <c r="AN1433" s="846"/>
      <c r="AO1433" s="846"/>
      <c r="AP1433" s="846"/>
      <c r="AQ1433" s="846"/>
      <c r="AR1433" s="846"/>
      <c r="AS1433" s="846"/>
      <c r="AT1433" s="846"/>
      <c r="AU1433" s="846"/>
      <c r="AV1433" s="846"/>
      <c r="AW1433" s="846"/>
      <c r="AX1433" s="846"/>
      <c r="AY1433" s="846"/>
      <c r="AZ1433" s="846"/>
      <c r="BA1433" s="846"/>
      <c r="BB1433" s="846"/>
      <c r="BC1433" s="846"/>
      <c r="BD1433" s="846"/>
      <c r="BE1433" s="846"/>
      <c r="BF1433" s="846"/>
      <c r="BG1433" s="846"/>
    </row>
    <row r="1434" ht="15.75" customHeight="1">
      <c r="A1434" s="846"/>
      <c r="B1434" s="847"/>
      <c r="C1434" s="847"/>
      <c r="D1434" s="846"/>
      <c r="E1434" s="848"/>
      <c r="F1434" s="849"/>
      <c r="G1434" s="850"/>
      <c r="H1434" s="851"/>
      <c r="I1434" s="849"/>
      <c r="J1434" s="852"/>
      <c r="K1434" s="848"/>
      <c r="L1434" s="848"/>
      <c r="M1434" s="848"/>
      <c r="N1434" s="853"/>
      <c r="O1434" s="846"/>
      <c r="P1434" s="846"/>
      <c r="Q1434" s="846"/>
      <c r="R1434" s="846"/>
      <c r="S1434" s="846"/>
      <c r="T1434" s="846"/>
      <c r="U1434" s="846"/>
      <c r="V1434" s="846"/>
      <c r="W1434" s="846"/>
      <c r="X1434" s="846"/>
      <c r="Y1434" s="846"/>
      <c r="Z1434" s="846"/>
      <c r="AA1434" s="846"/>
      <c r="AB1434" s="846"/>
      <c r="AC1434" s="846"/>
      <c r="AD1434" s="854"/>
      <c r="AE1434" s="846"/>
      <c r="AF1434" s="846"/>
      <c r="AG1434" s="846"/>
      <c r="AH1434" s="846"/>
      <c r="AI1434" s="846"/>
      <c r="AJ1434" s="855"/>
      <c r="AK1434" s="846"/>
      <c r="AL1434" s="846"/>
      <c r="AM1434" s="846"/>
      <c r="AN1434" s="846"/>
      <c r="AO1434" s="846"/>
      <c r="AP1434" s="846"/>
      <c r="AQ1434" s="846"/>
      <c r="AR1434" s="846"/>
      <c r="AS1434" s="846"/>
      <c r="AT1434" s="846"/>
      <c r="AU1434" s="846"/>
      <c r="AV1434" s="846"/>
      <c r="AW1434" s="846"/>
      <c r="AX1434" s="846"/>
      <c r="AY1434" s="846"/>
      <c r="AZ1434" s="846"/>
      <c r="BA1434" s="846"/>
      <c r="BB1434" s="846"/>
      <c r="BC1434" s="846"/>
      <c r="BD1434" s="846"/>
      <c r="BE1434" s="846"/>
      <c r="BF1434" s="846"/>
      <c r="BG1434" s="846"/>
    </row>
    <row r="1435" ht="15.75" customHeight="1">
      <c r="A1435" s="846"/>
      <c r="B1435" s="847"/>
      <c r="C1435" s="847"/>
      <c r="D1435" s="846"/>
      <c r="E1435" s="848"/>
      <c r="F1435" s="849"/>
      <c r="G1435" s="850"/>
      <c r="H1435" s="851"/>
      <c r="I1435" s="849"/>
      <c r="J1435" s="852"/>
      <c r="K1435" s="848"/>
      <c r="L1435" s="848"/>
      <c r="M1435" s="848"/>
      <c r="N1435" s="853"/>
      <c r="O1435" s="846"/>
      <c r="P1435" s="846"/>
      <c r="Q1435" s="846"/>
      <c r="R1435" s="846"/>
      <c r="S1435" s="846"/>
      <c r="T1435" s="846"/>
      <c r="U1435" s="846"/>
      <c r="V1435" s="846"/>
      <c r="W1435" s="846"/>
      <c r="X1435" s="846"/>
      <c r="Y1435" s="846"/>
      <c r="Z1435" s="846"/>
      <c r="AA1435" s="846"/>
      <c r="AB1435" s="846"/>
      <c r="AC1435" s="846"/>
      <c r="AD1435" s="854"/>
      <c r="AE1435" s="846"/>
      <c r="AF1435" s="846"/>
      <c r="AG1435" s="846"/>
      <c r="AH1435" s="846"/>
      <c r="AI1435" s="846"/>
      <c r="AJ1435" s="855"/>
      <c r="AK1435" s="846"/>
      <c r="AL1435" s="846"/>
      <c r="AM1435" s="846"/>
      <c r="AN1435" s="846"/>
      <c r="AO1435" s="846"/>
      <c r="AP1435" s="846"/>
      <c r="AQ1435" s="846"/>
      <c r="AR1435" s="846"/>
      <c r="AS1435" s="846"/>
      <c r="AT1435" s="846"/>
      <c r="AU1435" s="846"/>
      <c r="AV1435" s="846"/>
      <c r="AW1435" s="846"/>
      <c r="AX1435" s="846"/>
      <c r="AY1435" s="846"/>
      <c r="AZ1435" s="846"/>
      <c r="BA1435" s="846"/>
      <c r="BB1435" s="846"/>
      <c r="BC1435" s="846"/>
      <c r="BD1435" s="846"/>
      <c r="BE1435" s="846"/>
      <c r="BF1435" s="846"/>
      <c r="BG1435" s="846"/>
    </row>
    <row r="1436" ht="15.75" customHeight="1">
      <c r="A1436" s="846"/>
      <c r="B1436" s="847"/>
      <c r="C1436" s="847"/>
      <c r="D1436" s="846"/>
      <c r="E1436" s="848"/>
      <c r="F1436" s="849"/>
      <c r="G1436" s="850"/>
      <c r="H1436" s="851"/>
      <c r="I1436" s="849"/>
      <c r="J1436" s="852"/>
      <c r="K1436" s="848"/>
      <c r="L1436" s="848"/>
      <c r="M1436" s="848"/>
      <c r="N1436" s="853"/>
      <c r="O1436" s="846"/>
      <c r="P1436" s="846"/>
      <c r="Q1436" s="846"/>
      <c r="R1436" s="846"/>
      <c r="S1436" s="846"/>
      <c r="T1436" s="846"/>
      <c r="U1436" s="846"/>
      <c r="V1436" s="846"/>
      <c r="W1436" s="846"/>
      <c r="X1436" s="846"/>
      <c r="Y1436" s="846"/>
      <c r="Z1436" s="846"/>
      <c r="AA1436" s="846"/>
      <c r="AB1436" s="846"/>
      <c r="AC1436" s="846"/>
      <c r="AD1436" s="854"/>
      <c r="AE1436" s="846"/>
      <c r="AF1436" s="846"/>
      <c r="AG1436" s="846"/>
      <c r="AH1436" s="846"/>
      <c r="AI1436" s="846"/>
      <c r="AJ1436" s="855"/>
      <c r="AK1436" s="846"/>
      <c r="AL1436" s="846"/>
      <c r="AM1436" s="846"/>
      <c r="AN1436" s="846"/>
      <c r="AO1436" s="846"/>
      <c r="AP1436" s="846"/>
      <c r="AQ1436" s="846"/>
      <c r="AR1436" s="846"/>
      <c r="AS1436" s="846"/>
      <c r="AT1436" s="846"/>
      <c r="AU1436" s="846"/>
      <c r="AV1436" s="846"/>
      <c r="AW1436" s="846"/>
      <c r="AX1436" s="846"/>
      <c r="AY1436" s="846"/>
      <c r="AZ1436" s="846"/>
      <c r="BA1436" s="846"/>
      <c r="BB1436" s="846"/>
      <c r="BC1436" s="846"/>
      <c r="BD1436" s="846"/>
      <c r="BE1436" s="846"/>
      <c r="BF1436" s="846"/>
      <c r="BG1436" s="846"/>
    </row>
    <row r="1437" ht="15.75" customHeight="1">
      <c r="A1437" s="846"/>
      <c r="B1437" s="847"/>
      <c r="C1437" s="847"/>
      <c r="D1437" s="846"/>
      <c r="E1437" s="848"/>
      <c r="F1437" s="849"/>
      <c r="G1437" s="850"/>
      <c r="H1437" s="851"/>
      <c r="I1437" s="849"/>
      <c r="J1437" s="852"/>
      <c r="K1437" s="848"/>
      <c r="L1437" s="848"/>
      <c r="M1437" s="848"/>
      <c r="N1437" s="853"/>
      <c r="O1437" s="846"/>
      <c r="P1437" s="846"/>
      <c r="Q1437" s="846"/>
      <c r="R1437" s="846"/>
      <c r="S1437" s="846"/>
      <c r="T1437" s="846"/>
      <c r="U1437" s="846"/>
      <c r="V1437" s="846"/>
      <c r="W1437" s="846"/>
      <c r="X1437" s="846"/>
      <c r="Y1437" s="846"/>
      <c r="Z1437" s="846"/>
      <c r="AA1437" s="846"/>
      <c r="AB1437" s="846"/>
      <c r="AC1437" s="846"/>
      <c r="AD1437" s="854"/>
      <c r="AE1437" s="846"/>
      <c r="AF1437" s="846"/>
      <c r="AG1437" s="846"/>
      <c r="AH1437" s="846"/>
      <c r="AI1437" s="846"/>
      <c r="AJ1437" s="855"/>
      <c r="AK1437" s="846"/>
      <c r="AL1437" s="846"/>
      <c r="AM1437" s="846"/>
      <c r="AN1437" s="846"/>
      <c r="AO1437" s="846"/>
      <c r="AP1437" s="846"/>
      <c r="AQ1437" s="846"/>
      <c r="AR1437" s="846"/>
      <c r="AS1437" s="846"/>
      <c r="AT1437" s="846"/>
      <c r="AU1437" s="846"/>
      <c r="AV1437" s="846"/>
      <c r="AW1437" s="846"/>
      <c r="AX1437" s="846"/>
      <c r="AY1437" s="846"/>
      <c r="AZ1437" s="846"/>
      <c r="BA1437" s="846"/>
      <c r="BB1437" s="846"/>
      <c r="BC1437" s="846"/>
      <c r="BD1437" s="846"/>
      <c r="BE1437" s="846"/>
      <c r="BF1437" s="846"/>
      <c r="BG1437" s="846"/>
    </row>
    <row r="1438" ht="15.75" customHeight="1">
      <c r="A1438" s="846"/>
      <c r="B1438" s="847"/>
      <c r="C1438" s="847"/>
      <c r="D1438" s="846"/>
      <c r="E1438" s="848"/>
      <c r="F1438" s="849"/>
      <c r="G1438" s="850"/>
      <c r="H1438" s="851"/>
      <c r="I1438" s="849"/>
      <c r="J1438" s="852"/>
      <c r="K1438" s="848"/>
      <c r="L1438" s="848"/>
      <c r="M1438" s="848"/>
      <c r="N1438" s="853"/>
      <c r="O1438" s="846"/>
      <c r="P1438" s="846"/>
      <c r="Q1438" s="846"/>
      <c r="R1438" s="846"/>
      <c r="S1438" s="846"/>
      <c r="T1438" s="846"/>
      <c r="U1438" s="846"/>
      <c r="V1438" s="846"/>
      <c r="W1438" s="846"/>
      <c r="X1438" s="846"/>
      <c r="Y1438" s="846"/>
      <c r="Z1438" s="846"/>
      <c r="AA1438" s="846"/>
      <c r="AB1438" s="846"/>
      <c r="AC1438" s="846"/>
      <c r="AD1438" s="854"/>
      <c r="AE1438" s="846"/>
      <c r="AF1438" s="846"/>
      <c r="AG1438" s="846"/>
      <c r="AH1438" s="846"/>
      <c r="AI1438" s="846"/>
      <c r="AJ1438" s="855"/>
      <c r="AK1438" s="846"/>
      <c r="AL1438" s="846"/>
      <c r="AM1438" s="846"/>
      <c r="AN1438" s="846"/>
      <c r="AO1438" s="846"/>
      <c r="AP1438" s="846"/>
      <c r="AQ1438" s="846"/>
      <c r="AR1438" s="846"/>
      <c r="AS1438" s="846"/>
      <c r="AT1438" s="846"/>
      <c r="AU1438" s="846"/>
      <c r="AV1438" s="846"/>
      <c r="AW1438" s="846"/>
      <c r="AX1438" s="846"/>
      <c r="AY1438" s="846"/>
      <c r="AZ1438" s="846"/>
      <c r="BA1438" s="846"/>
      <c r="BB1438" s="846"/>
      <c r="BC1438" s="846"/>
      <c r="BD1438" s="846"/>
      <c r="BE1438" s="846"/>
      <c r="BF1438" s="846"/>
      <c r="BG1438" s="846"/>
    </row>
    <row r="1439" ht="15.75" customHeight="1">
      <c r="A1439" s="846"/>
      <c r="B1439" s="847"/>
      <c r="C1439" s="847"/>
      <c r="D1439" s="846"/>
      <c r="E1439" s="848"/>
      <c r="F1439" s="849"/>
      <c r="G1439" s="850"/>
      <c r="H1439" s="851"/>
      <c r="I1439" s="849"/>
      <c r="J1439" s="852"/>
      <c r="K1439" s="848"/>
      <c r="L1439" s="848"/>
      <c r="M1439" s="848"/>
      <c r="N1439" s="853"/>
      <c r="O1439" s="846"/>
      <c r="P1439" s="846"/>
      <c r="Q1439" s="846"/>
      <c r="R1439" s="846"/>
      <c r="S1439" s="846"/>
      <c r="T1439" s="846"/>
      <c r="U1439" s="846"/>
      <c r="V1439" s="846"/>
      <c r="W1439" s="846"/>
      <c r="X1439" s="846"/>
      <c r="Y1439" s="846"/>
      <c r="Z1439" s="846"/>
      <c r="AA1439" s="846"/>
      <c r="AB1439" s="846"/>
      <c r="AC1439" s="846"/>
      <c r="AD1439" s="854"/>
      <c r="AE1439" s="846"/>
      <c r="AF1439" s="846"/>
      <c r="AG1439" s="846"/>
      <c r="AH1439" s="846"/>
      <c r="AI1439" s="846"/>
      <c r="AJ1439" s="855"/>
      <c r="AK1439" s="846"/>
      <c r="AL1439" s="846"/>
      <c r="AM1439" s="846"/>
      <c r="AN1439" s="846"/>
      <c r="AO1439" s="846"/>
      <c r="AP1439" s="846"/>
      <c r="AQ1439" s="846"/>
      <c r="AR1439" s="846"/>
      <c r="AS1439" s="846"/>
      <c r="AT1439" s="846"/>
      <c r="AU1439" s="846"/>
      <c r="AV1439" s="846"/>
      <c r="AW1439" s="846"/>
      <c r="AX1439" s="846"/>
      <c r="AY1439" s="846"/>
      <c r="AZ1439" s="846"/>
      <c r="BA1439" s="846"/>
      <c r="BB1439" s="846"/>
      <c r="BC1439" s="846"/>
      <c r="BD1439" s="846"/>
      <c r="BE1439" s="846"/>
      <c r="BF1439" s="846"/>
      <c r="BG1439" s="846"/>
    </row>
    <row r="1440" ht="15.75" customHeight="1">
      <c r="A1440" s="846"/>
      <c r="B1440" s="847"/>
      <c r="C1440" s="847"/>
      <c r="D1440" s="846"/>
      <c r="E1440" s="848"/>
      <c r="F1440" s="849"/>
      <c r="G1440" s="850"/>
      <c r="H1440" s="851"/>
      <c r="I1440" s="849"/>
      <c r="J1440" s="852"/>
      <c r="K1440" s="848"/>
      <c r="L1440" s="848"/>
      <c r="M1440" s="848"/>
      <c r="N1440" s="853"/>
      <c r="O1440" s="846"/>
      <c r="P1440" s="846"/>
      <c r="Q1440" s="846"/>
      <c r="R1440" s="846"/>
      <c r="S1440" s="846"/>
      <c r="T1440" s="846"/>
      <c r="U1440" s="846"/>
      <c r="V1440" s="846"/>
      <c r="W1440" s="846"/>
      <c r="X1440" s="846"/>
      <c r="Y1440" s="846"/>
      <c r="Z1440" s="846"/>
      <c r="AA1440" s="846"/>
      <c r="AB1440" s="846"/>
      <c r="AC1440" s="846"/>
      <c r="AD1440" s="854"/>
      <c r="AE1440" s="846"/>
      <c r="AF1440" s="846"/>
      <c r="AG1440" s="846"/>
      <c r="AH1440" s="846"/>
      <c r="AI1440" s="846"/>
      <c r="AJ1440" s="855"/>
      <c r="AK1440" s="846"/>
      <c r="AL1440" s="846"/>
      <c r="AM1440" s="846"/>
      <c r="AN1440" s="846"/>
      <c r="AO1440" s="846"/>
      <c r="AP1440" s="846"/>
      <c r="AQ1440" s="846"/>
      <c r="AR1440" s="846"/>
      <c r="AS1440" s="846"/>
      <c r="AT1440" s="846"/>
      <c r="AU1440" s="846"/>
      <c r="AV1440" s="846"/>
      <c r="AW1440" s="846"/>
      <c r="AX1440" s="846"/>
      <c r="AY1440" s="846"/>
      <c r="AZ1440" s="846"/>
      <c r="BA1440" s="846"/>
      <c r="BB1440" s="846"/>
      <c r="BC1440" s="846"/>
      <c r="BD1440" s="846"/>
      <c r="BE1440" s="846"/>
      <c r="BF1440" s="846"/>
      <c r="BG1440" s="846"/>
    </row>
    <row r="1441" ht="15.75" customHeight="1">
      <c r="A1441" s="846"/>
      <c r="B1441" s="847"/>
      <c r="C1441" s="847"/>
      <c r="D1441" s="846"/>
      <c r="E1441" s="848"/>
      <c r="F1441" s="849"/>
      <c r="G1441" s="850"/>
      <c r="H1441" s="851"/>
      <c r="I1441" s="849"/>
      <c r="J1441" s="852"/>
      <c r="K1441" s="848"/>
      <c r="L1441" s="848"/>
      <c r="M1441" s="848"/>
      <c r="N1441" s="853"/>
      <c r="O1441" s="846"/>
      <c r="P1441" s="846"/>
      <c r="Q1441" s="846"/>
      <c r="R1441" s="846"/>
      <c r="S1441" s="846"/>
      <c r="T1441" s="846"/>
      <c r="U1441" s="846"/>
      <c r="V1441" s="846"/>
      <c r="W1441" s="846"/>
      <c r="X1441" s="846"/>
      <c r="Y1441" s="846"/>
      <c r="Z1441" s="846"/>
      <c r="AA1441" s="846"/>
      <c r="AB1441" s="846"/>
      <c r="AC1441" s="846"/>
      <c r="AD1441" s="854"/>
      <c r="AE1441" s="846"/>
      <c r="AF1441" s="846"/>
      <c r="AG1441" s="846"/>
      <c r="AH1441" s="846"/>
      <c r="AI1441" s="846"/>
      <c r="AJ1441" s="855"/>
      <c r="AK1441" s="846"/>
      <c r="AL1441" s="846"/>
      <c r="AM1441" s="846"/>
      <c r="AN1441" s="846"/>
      <c r="AO1441" s="846"/>
      <c r="AP1441" s="846"/>
      <c r="AQ1441" s="846"/>
      <c r="AR1441" s="846"/>
      <c r="AS1441" s="846"/>
      <c r="AT1441" s="846"/>
      <c r="AU1441" s="846"/>
      <c r="AV1441" s="846"/>
      <c r="AW1441" s="846"/>
      <c r="AX1441" s="846"/>
      <c r="AY1441" s="846"/>
      <c r="AZ1441" s="846"/>
      <c r="BA1441" s="846"/>
      <c r="BB1441" s="846"/>
      <c r="BC1441" s="846"/>
      <c r="BD1441" s="846"/>
      <c r="BE1441" s="846"/>
      <c r="BF1441" s="846"/>
      <c r="BG1441" s="846"/>
    </row>
    <row r="1442" ht="15.75" customHeight="1">
      <c r="A1442" s="846"/>
      <c r="B1442" s="847"/>
      <c r="C1442" s="847"/>
      <c r="D1442" s="846"/>
      <c r="E1442" s="848"/>
      <c r="F1442" s="849"/>
      <c r="G1442" s="850"/>
      <c r="H1442" s="851"/>
      <c r="I1442" s="849"/>
      <c r="J1442" s="852"/>
      <c r="K1442" s="848"/>
      <c r="L1442" s="848"/>
      <c r="M1442" s="848"/>
      <c r="N1442" s="853"/>
      <c r="O1442" s="846"/>
      <c r="P1442" s="846"/>
      <c r="Q1442" s="846"/>
      <c r="R1442" s="846"/>
      <c r="S1442" s="846"/>
      <c r="T1442" s="846"/>
      <c r="U1442" s="846"/>
      <c r="V1442" s="846"/>
      <c r="W1442" s="846"/>
      <c r="X1442" s="846"/>
      <c r="Y1442" s="846"/>
      <c r="Z1442" s="846"/>
      <c r="AA1442" s="846"/>
      <c r="AB1442" s="846"/>
      <c r="AC1442" s="846"/>
      <c r="AD1442" s="854"/>
      <c r="AE1442" s="846"/>
      <c r="AF1442" s="846"/>
      <c r="AG1442" s="846"/>
      <c r="AH1442" s="846"/>
      <c r="AI1442" s="846"/>
      <c r="AJ1442" s="855"/>
      <c r="AK1442" s="846"/>
      <c r="AL1442" s="846"/>
      <c r="AM1442" s="846"/>
      <c r="AN1442" s="846"/>
      <c r="AO1442" s="846"/>
      <c r="AP1442" s="846"/>
      <c r="AQ1442" s="846"/>
      <c r="AR1442" s="846"/>
      <c r="AS1442" s="846"/>
      <c r="AT1442" s="846"/>
      <c r="AU1442" s="846"/>
      <c r="AV1442" s="846"/>
      <c r="AW1442" s="846"/>
      <c r="AX1442" s="846"/>
      <c r="AY1442" s="846"/>
      <c r="AZ1442" s="846"/>
      <c r="BA1442" s="846"/>
      <c r="BB1442" s="846"/>
      <c r="BC1442" s="846"/>
      <c r="BD1442" s="846"/>
      <c r="BE1442" s="846"/>
      <c r="BF1442" s="846"/>
      <c r="BG1442" s="846"/>
    </row>
    <row r="1443" ht="15.75" customHeight="1">
      <c r="A1443" s="846"/>
      <c r="B1443" s="847"/>
      <c r="C1443" s="847"/>
      <c r="D1443" s="846"/>
      <c r="E1443" s="848"/>
      <c r="F1443" s="849"/>
      <c r="G1443" s="850"/>
      <c r="H1443" s="851"/>
      <c r="I1443" s="849"/>
      <c r="J1443" s="852"/>
      <c r="K1443" s="848"/>
      <c r="L1443" s="848"/>
      <c r="M1443" s="848"/>
      <c r="N1443" s="853"/>
      <c r="O1443" s="846"/>
      <c r="P1443" s="846"/>
      <c r="Q1443" s="846"/>
      <c r="R1443" s="846"/>
      <c r="S1443" s="846"/>
      <c r="T1443" s="846"/>
      <c r="U1443" s="846"/>
      <c r="V1443" s="846"/>
      <c r="W1443" s="846"/>
      <c r="X1443" s="846"/>
      <c r="Y1443" s="846"/>
      <c r="Z1443" s="846"/>
      <c r="AA1443" s="846"/>
      <c r="AB1443" s="846"/>
      <c r="AC1443" s="846"/>
      <c r="AD1443" s="854"/>
      <c r="AE1443" s="846"/>
      <c r="AF1443" s="846"/>
      <c r="AG1443" s="846"/>
      <c r="AH1443" s="846"/>
      <c r="AI1443" s="846"/>
      <c r="AJ1443" s="855"/>
      <c r="AK1443" s="846"/>
      <c r="AL1443" s="846"/>
      <c r="AM1443" s="846"/>
      <c r="AN1443" s="846"/>
      <c r="AO1443" s="846"/>
      <c r="AP1443" s="846"/>
      <c r="AQ1443" s="846"/>
      <c r="AR1443" s="846"/>
      <c r="AS1443" s="846"/>
      <c r="AT1443" s="846"/>
      <c r="AU1443" s="846"/>
      <c r="AV1443" s="846"/>
      <c r="AW1443" s="846"/>
      <c r="AX1443" s="846"/>
      <c r="AY1443" s="846"/>
      <c r="AZ1443" s="846"/>
      <c r="BA1443" s="846"/>
      <c r="BB1443" s="846"/>
      <c r="BC1443" s="846"/>
      <c r="BD1443" s="846"/>
      <c r="BE1443" s="846"/>
      <c r="BF1443" s="846"/>
      <c r="BG1443" s="846"/>
    </row>
    <row r="1444" ht="15.75" customHeight="1">
      <c r="A1444" s="846"/>
      <c r="B1444" s="847"/>
      <c r="C1444" s="847"/>
      <c r="D1444" s="846"/>
      <c r="E1444" s="848"/>
      <c r="F1444" s="849"/>
      <c r="G1444" s="850"/>
      <c r="H1444" s="851"/>
      <c r="I1444" s="849"/>
      <c r="J1444" s="852"/>
      <c r="K1444" s="848"/>
      <c r="L1444" s="848"/>
      <c r="M1444" s="848"/>
      <c r="N1444" s="853"/>
      <c r="O1444" s="846"/>
      <c r="P1444" s="846"/>
      <c r="Q1444" s="846"/>
      <c r="R1444" s="846"/>
      <c r="S1444" s="846"/>
      <c r="T1444" s="846"/>
      <c r="U1444" s="846"/>
      <c r="V1444" s="846"/>
      <c r="W1444" s="846"/>
      <c r="X1444" s="846"/>
      <c r="Y1444" s="846"/>
      <c r="Z1444" s="846"/>
      <c r="AA1444" s="846"/>
      <c r="AB1444" s="846"/>
      <c r="AC1444" s="846"/>
      <c r="AD1444" s="854"/>
      <c r="AE1444" s="846"/>
      <c r="AF1444" s="846"/>
      <c r="AG1444" s="846"/>
      <c r="AH1444" s="846"/>
      <c r="AI1444" s="846"/>
      <c r="AJ1444" s="855"/>
      <c r="AK1444" s="846"/>
      <c r="AL1444" s="846"/>
      <c r="AM1444" s="846"/>
      <c r="AN1444" s="846"/>
      <c r="AO1444" s="846"/>
      <c r="AP1444" s="846"/>
      <c r="AQ1444" s="846"/>
      <c r="AR1444" s="846"/>
      <c r="AS1444" s="846"/>
      <c r="AT1444" s="846"/>
      <c r="AU1444" s="846"/>
      <c r="AV1444" s="846"/>
      <c r="AW1444" s="846"/>
      <c r="AX1444" s="846"/>
      <c r="AY1444" s="846"/>
      <c r="AZ1444" s="846"/>
      <c r="BA1444" s="846"/>
      <c r="BB1444" s="846"/>
      <c r="BC1444" s="846"/>
      <c r="BD1444" s="846"/>
      <c r="BE1444" s="846"/>
      <c r="BF1444" s="846"/>
      <c r="BG1444" s="846"/>
    </row>
    <row r="1445" ht="15.75" customHeight="1">
      <c r="A1445" s="846"/>
      <c r="B1445" s="847"/>
      <c r="C1445" s="847"/>
      <c r="D1445" s="846"/>
      <c r="E1445" s="848"/>
      <c r="F1445" s="849"/>
      <c r="G1445" s="850"/>
      <c r="H1445" s="851"/>
      <c r="I1445" s="849"/>
      <c r="J1445" s="852"/>
      <c r="K1445" s="848"/>
      <c r="L1445" s="848"/>
      <c r="M1445" s="848"/>
      <c r="N1445" s="853"/>
      <c r="O1445" s="846"/>
      <c r="P1445" s="846"/>
      <c r="Q1445" s="846"/>
      <c r="R1445" s="846"/>
      <c r="S1445" s="846"/>
      <c r="T1445" s="846"/>
      <c r="U1445" s="846"/>
      <c r="V1445" s="846"/>
      <c r="W1445" s="846"/>
      <c r="X1445" s="846"/>
      <c r="Y1445" s="846"/>
      <c r="Z1445" s="846"/>
      <c r="AA1445" s="846"/>
      <c r="AB1445" s="846"/>
      <c r="AC1445" s="846"/>
      <c r="AD1445" s="854"/>
      <c r="AE1445" s="846"/>
      <c r="AF1445" s="846"/>
      <c r="AG1445" s="846"/>
      <c r="AH1445" s="846"/>
      <c r="AI1445" s="846"/>
      <c r="AJ1445" s="855"/>
      <c r="AK1445" s="846"/>
      <c r="AL1445" s="846"/>
      <c r="AM1445" s="846"/>
      <c r="AN1445" s="846"/>
      <c r="AO1445" s="846"/>
      <c r="AP1445" s="846"/>
      <c r="AQ1445" s="846"/>
      <c r="AR1445" s="846"/>
      <c r="AS1445" s="846"/>
      <c r="AT1445" s="846"/>
      <c r="AU1445" s="846"/>
      <c r="AV1445" s="846"/>
      <c r="AW1445" s="846"/>
      <c r="AX1445" s="846"/>
      <c r="AY1445" s="846"/>
      <c r="AZ1445" s="846"/>
      <c r="BA1445" s="846"/>
      <c r="BB1445" s="846"/>
      <c r="BC1445" s="846"/>
      <c r="BD1445" s="846"/>
      <c r="BE1445" s="846"/>
      <c r="BF1445" s="846"/>
      <c r="BG1445" s="846"/>
    </row>
    <row r="1446" ht="15.75" customHeight="1">
      <c r="A1446" s="846"/>
      <c r="B1446" s="847"/>
      <c r="C1446" s="847"/>
      <c r="D1446" s="846"/>
      <c r="E1446" s="848"/>
      <c r="F1446" s="849"/>
      <c r="G1446" s="850"/>
      <c r="H1446" s="851"/>
      <c r="I1446" s="849"/>
      <c r="J1446" s="852"/>
      <c r="K1446" s="848"/>
      <c r="L1446" s="848"/>
      <c r="M1446" s="848"/>
      <c r="N1446" s="853"/>
      <c r="O1446" s="846"/>
      <c r="P1446" s="846"/>
      <c r="Q1446" s="846"/>
      <c r="R1446" s="846"/>
      <c r="S1446" s="846"/>
      <c r="T1446" s="846"/>
      <c r="U1446" s="846"/>
      <c r="V1446" s="846"/>
      <c r="W1446" s="846"/>
      <c r="X1446" s="846"/>
      <c r="Y1446" s="846"/>
      <c r="Z1446" s="846"/>
      <c r="AA1446" s="846"/>
      <c r="AB1446" s="846"/>
      <c r="AC1446" s="846"/>
      <c r="AD1446" s="854"/>
      <c r="AE1446" s="846"/>
      <c r="AF1446" s="846"/>
      <c r="AG1446" s="846"/>
      <c r="AH1446" s="846"/>
      <c r="AI1446" s="846"/>
      <c r="AJ1446" s="855"/>
      <c r="AK1446" s="846"/>
      <c r="AL1446" s="846"/>
      <c r="AM1446" s="846"/>
      <c r="AN1446" s="846"/>
      <c r="AO1446" s="846"/>
      <c r="AP1446" s="846"/>
      <c r="AQ1446" s="846"/>
      <c r="AR1446" s="846"/>
      <c r="AS1446" s="846"/>
      <c r="AT1446" s="846"/>
      <c r="AU1446" s="846"/>
      <c r="AV1446" s="846"/>
      <c r="AW1446" s="846"/>
      <c r="AX1446" s="846"/>
      <c r="AY1446" s="846"/>
      <c r="AZ1446" s="846"/>
      <c r="BA1446" s="846"/>
      <c r="BB1446" s="846"/>
      <c r="BC1446" s="846"/>
      <c r="BD1446" s="846"/>
      <c r="BE1446" s="846"/>
      <c r="BF1446" s="846"/>
      <c r="BG1446" s="846"/>
    </row>
    <row r="1447" ht="15.75" customHeight="1">
      <c r="A1447" s="846"/>
      <c r="B1447" s="847"/>
      <c r="C1447" s="847"/>
      <c r="D1447" s="846"/>
      <c r="E1447" s="848"/>
      <c r="F1447" s="849"/>
      <c r="G1447" s="850"/>
      <c r="H1447" s="851"/>
      <c r="I1447" s="849"/>
      <c r="J1447" s="852"/>
      <c r="K1447" s="848"/>
      <c r="L1447" s="848"/>
      <c r="M1447" s="848"/>
      <c r="N1447" s="853"/>
      <c r="O1447" s="846"/>
      <c r="P1447" s="846"/>
      <c r="Q1447" s="846"/>
      <c r="R1447" s="846"/>
      <c r="S1447" s="846"/>
      <c r="T1447" s="846"/>
      <c r="U1447" s="846"/>
      <c r="V1447" s="846"/>
      <c r="W1447" s="846"/>
      <c r="X1447" s="846"/>
      <c r="Y1447" s="846"/>
      <c r="Z1447" s="846"/>
      <c r="AA1447" s="846"/>
      <c r="AB1447" s="846"/>
      <c r="AC1447" s="846"/>
      <c r="AD1447" s="854"/>
      <c r="AE1447" s="846"/>
      <c r="AF1447" s="846"/>
      <c r="AG1447" s="846"/>
      <c r="AH1447" s="846"/>
      <c r="AI1447" s="846"/>
      <c r="AJ1447" s="855"/>
      <c r="AK1447" s="846"/>
      <c r="AL1447" s="846"/>
      <c r="AM1447" s="846"/>
      <c r="AN1447" s="846"/>
      <c r="AO1447" s="846"/>
      <c r="AP1447" s="846"/>
      <c r="AQ1447" s="846"/>
      <c r="AR1447" s="846"/>
      <c r="AS1447" s="846"/>
      <c r="AT1447" s="846"/>
      <c r="AU1447" s="846"/>
      <c r="AV1447" s="846"/>
      <c r="AW1447" s="846"/>
      <c r="AX1447" s="846"/>
      <c r="AY1447" s="846"/>
      <c r="AZ1447" s="846"/>
      <c r="BA1447" s="846"/>
      <c r="BB1447" s="846"/>
      <c r="BC1447" s="846"/>
      <c r="BD1447" s="846"/>
      <c r="BE1447" s="846"/>
      <c r="BF1447" s="846"/>
      <c r="BG1447" s="846"/>
    </row>
    <row r="1448" ht="15.75" customHeight="1">
      <c r="A1448" s="846"/>
      <c r="B1448" s="847"/>
      <c r="C1448" s="847"/>
      <c r="D1448" s="846"/>
      <c r="E1448" s="848"/>
      <c r="F1448" s="849"/>
      <c r="G1448" s="850"/>
      <c r="H1448" s="851"/>
      <c r="I1448" s="849"/>
      <c r="J1448" s="852"/>
      <c r="K1448" s="848"/>
      <c r="L1448" s="848"/>
      <c r="M1448" s="848"/>
      <c r="N1448" s="853"/>
      <c r="O1448" s="846"/>
      <c r="P1448" s="846"/>
      <c r="Q1448" s="846"/>
      <c r="R1448" s="846"/>
      <c r="S1448" s="846"/>
      <c r="T1448" s="846"/>
      <c r="U1448" s="846"/>
      <c r="V1448" s="846"/>
      <c r="W1448" s="846"/>
      <c r="X1448" s="846"/>
      <c r="Y1448" s="846"/>
      <c r="Z1448" s="846"/>
      <c r="AA1448" s="846"/>
      <c r="AB1448" s="846"/>
      <c r="AC1448" s="846"/>
      <c r="AD1448" s="854"/>
      <c r="AE1448" s="846"/>
      <c r="AF1448" s="846"/>
      <c r="AG1448" s="846"/>
      <c r="AH1448" s="846"/>
      <c r="AI1448" s="846"/>
      <c r="AJ1448" s="855"/>
      <c r="AK1448" s="846"/>
      <c r="AL1448" s="846"/>
      <c r="AM1448" s="846"/>
      <c r="AN1448" s="846"/>
      <c r="AO1448" s="846"/>
      <c r="AP1448" s="846"/>
      <c r="AQ1448" s="846"/>
      <c r="AR1448" s="846"/>
      <c r="AS1448" s="846"/>
      <c r="AT1448" s="846"/>
      <c r="AU1448" s="846"/>
      <c r="AV1448" s="846"/>
      <c r="AW1448" s="846"/>
      <c r="AX1448" s="846"/>
      <c r="AY1448" s="846"/>
      <c r="AZ1448" s="846"/>
      <c r="BA1448" s="846"/>
      <c r="BB1448" s="846"/>
      <c r="BC1448" s="846"/>
      <c r="BD1448" s="846"/>
      <c r="BE1448" s="846"/>
      <c r="BF1448" s="846"/>
      <c r="BG1448" s="846"/>
    </row>
    <row r="1449" ht="15.75" customHeight="1">
      <c r="A1449" s="846"/>
      <c r="B1449" s="847"/>
      <c r="C1449" s="847"/>
      <c r="D1449" s="846"/>
      <c r="E1449" s="848"/>
      <c r="F1449" s="849"/>
      <c r="G1449" s="850"/>
      <c r="H1449" s="851"/>
      <c r="I1449" s="849"/>
      <c r="J1449" s="852"/>
      <c r="K1449" s="848"/>
      <c r="L1449" s="848"/>
      <c r="M1449" s="848"/>
      <c r="N1449" s="853"/>
      <c r="O1449" s="846"/>
      <c r="P1449" s="846"/>
      <c r="Q1449" s="846"/>
      <c r="R1449" s="846"/>
      <c r="S1449" s="846"/>
      <c r="T1449" s="846"/>
      <c r="U1449" s="846"/>
      <c r="V1449" s="846"/>
      <c r="W1449" s="846"/>
      <c r="X1449" s="846"/>
      <c r="Y1449" s="846"/>
      <c r="Z1449" s="846"/>
      <c r="AA1449" s="846"/>
      <c r="AB1449" s="846"/>
      <c r="AC1449" s="846"/>
      <c r="AD1449" s="854"/>
      <c r="AE1449" s="846"/>
      <c r="AF1449" s="846"/>
      <c r="AG1449" s="846"/>
      <c r="AH1449" s="846"/>
      <c r="AI1449" s="846"/>
      <c r="AJ1449" s="855"/>
      <c r="AK1449" s="846"/>
      <c r="AL1449" s="846"/>
      <c r="AM1449" s="846"/>
      <c r="AN1449" s="846"/>
      <c r="AO1449" s="846"/>
      <c r="AP1449" s="846"/>
      <c r="AQ1449" s="846"/>
      <c r="AR1449" s="846"/>
      <c r="AS1449" s="846"/>
      <c r="AT1449" s="846"/>
      <c r="AU1449" s="846"/>
      <c r="AV1449" s="846"/>
      <c r="AW1449" s="846"/>
      <c r="AX1449" s="846"/>
      <c r="AY1449" s="846"/>
      <c r="AZ1449" s="846"/>
      <c r="BA1449" s="846"/>
      <c r="BB1449" s="846"/>
      <c r="BC1449" s="846"/>
      <c r="BD1449" s="846"/>
      <c r="BE1449" s="846"/>
      <c r="BF1449" s="846"/>
      <c r="BG1449" s="846"/>
    </row>
    <row r="1450" ht="15.75" customHeight="1">
      <c r="A1450" s="846"/>
      <c r="B1450" s="847"/>
      <c r="C1450" s="847"/>
      <c r="D1450" s="846"/>
      <c r="E1450" s="848"/>
      <c r="F1450" s="849"/>
      <c r="G1450" s="850"/>
      <c r="H1450" s="851"/>
      <c r="I1450" s="849"/>
      <c r="J1450" s="852"/>
      <c r="K1450" s="848"/>
      <c r="L1450" s="848"/>
      <c r="M1450" s="848"/>
      <c r="N1450" s="853"/>
      <c r="O1450" s="846"/>
      <c r="P1450" s="846"/>
      <c r="Q1450" s="846"/>
      <c r="R1450" s="846"/>
      <c r="S1450" s="846"/>
      <c r="T1450" s="846"/>
      <c r="U1450" s="846"/>
      <c r="V1450" s="846"/>
      <c r="W1450" s="846"/>
      <c r="X1450" s="846"/>
      <c r="Y1450" s="846"/>
      <c r="Z1450" s="846"/>
      <c r="AA1450" s="846"/>
      <c r="AB1450" s="846"/>
      <c r="AC1450" s="846"/>
      <c r="AD1450" s="854"/>
      <c r="AE1450" s="846"/>
      <c r="AF1450" s="846"/>
      <c r="AG1450" s="846"/>
      <c r="AH1450" s="846"/>
      <c r="AI1450" s="846"/>
      <c r="AJ1450" s="855"/>
      <c r="AK1450" s="846"/>
      <c r="AL1450" s="846"/>
      <c r="AM1450" s="846"/>
      <c r="AN1450" s="846"/>
      <c r="AO1450" s="846"/>
      <c r="AP1450" s="846"/>
      <c r="AQ1450" s="846"/>
      <c r="AR1450" s="846"/>
      <c r="AS1450" s="846"/>
      <c r="AT1450" s="846"/>
      <c r="AU1450" s="846"/>
      <c r="AV1450" s="846"/>
      <c r="AW1450" s="846"/>
      <c r="AX1450" s="846"/>
      <c r="AY1450" s="846"/>
      <c r="AZ1450" s="846"/>
      <c r="BA1450" s="846"/>
      <c r="BB1450" s="846"/>
      <c r="BC1450" s="846"/>
      <c r="BD1450" s="846"/>
      <c r="BE1450" s="846"/>
      <c r="BF1450" s="846"/>
      <c r="BG1450" s="846"/>
    </row>
    <row r="1451" ht="15.75" customHeight="1">
      <c r="A1451" s="846"/>
      <c r="B1451" s="847"/>
      <c r="C1451" s="847"/>
      <c r="D1451" s="846"/>
      <c r="E1451" s="848"/>
      <c r="F1451" s="849"/>
      <c r="G1451" s="850"/>
      <c r="H1451" s="851"/>
      <c r="I1451" s="849"/>
      <c r="J1451" s="852"/>
      <c r="K1451" s="848"/>
      <c r="L1451" s="848"/>
      <c r="M1451" s="848"/>
      <c r="N1451" s="853"/>
      <c r="O1451" s="846"/>
      <c r="P1451" s="846"/>
      <c r="Q1451" s="846"/>
      <c r="R1451" s="846"/>
      <c r="S1451" s="846"/>
      <c r="T1451" s="846"/>
      <c r="U1451" s="846"/>
      <c r="V1451" s="846"/>
      <c r="W1451" s="846"/>
      <c r="X1451" s="846"/>
      <c r="Y1451" s="846"/>
      <c r="Z1451" s="846"/>
      <c r="AA1451" s="846"/>
      <c r="AB1451" s="846"/>
      <c r="AC1451" s="846"/>
      <c r="AD1451" s="854"/>
      <c r="AE1451" s="846"/>
      <c r="AF1451" s="846"/>
      <c r="AG1451" s="846"/>
      <c r="AH1451" s="846"/>
      <c r="AI1451" s="846"/>
      <c r="AJ1451" s="855"/>
      <c r="AK1451" s="846"/>
      <c r="AL1451" s="846"/>
      <c r="AM1451" s="846"/>
      <c r="AN1451" s="846"/>
      <c r="AO1451" s="846"/>
      <c r="AP1451" s="846"/>
      <c r="AQ1451" s="846"/>
      <c r="AR1451" s="846"/>
      <c r="AS1451" s="846"/>
      <c r="AT1451" s="846"/>
      <c r="AU1451" s="846"/>
      <c r="AV1451" s="846"/>
      <c r="AW1451" s="846"/>
      <c r="AX1451" s="846"/>
      <c r="AY1451" s="846"/>
      <c r="AZ1451" s="846"/>
      <c r="BA1451" s="846"/>
      <c r="BB1451" s="846"/>
      <c r="BC1451" s="846"/>
      <c r="BD1451" s="846"/>
      <c r="BE1451" s="846"/>
      <c r="BF1451" s="846"/>
      <c r="BG1451" s="846"/>
    </row>
    <row r="1452" ht="15.75" customHeight="1">
      <c r="A1452" s="846"/>
      <c r="B1452" s="847"/>
      <c r="C1452" s="847"/>
      <c r="D1452" s="846"/>
      <c r="E1452" s="848"/>
      <c r="F1452" s="849"/>
      <c r="G1452" s="850"/>
      <c r="H1452" s="851"/>
      <c r="I1452" s="849"/>
      <c r="J1452" s="852"/>
      <c r="K1452" s="848"/>
      <c r="L1452" s="848"/>
      <c r="M1452" s="848"/>
      <c r="N1452" s="853"/>
      <c r="O1452" s="846"/>
      <c r="P1452" s="846"/>
      <c r="Q1452" s="846"/>
      <c r="R1452" s="846"/>
      <c r="S1452" s="846"/>
      <c r="T1452" s="846"/>
      <c r="U1452" s="846"/>
      <c r="V1452" s="846"/>
      <c r="W1452" s="846"/>
      <c r="X1452" s="846"/>
      <c r="Y1452" s="846"/>
      <c r="Z1452" s="846"/>
      <c r="AA1452" s="846"/>
      <c r="AB1452" s="846"/>
      <c r="AC1452" s="846"/>
      <c r="AD1452" s="854"/>
      <c r="AE1452" s="846"/>
      <c r="AF1452" s="846"/>
      <c r="AG1452" s="846"/>
      <c r="AH1452" s="846"/>
      <c r="AI1452" s="846"/>
      <c r="AJ1452" s="855"/>
      <c r="AK1452" s="846"/>
      <c r="AL1452" s="846"/>
      <c r="AM1452" s="846"/>
      <c r="AN1452" s="846"/>
      <c r="AO1452" s="846"/>
      <c r="AP1452" s="846"/>
      <c r="AQ1452" s="846"/>
      <c r="AR1452" s="846"/>
      <c r="AS1452" s="846"/>
      <c r="AT1452" s="846"/>
      <c r="AU1452" s="846"/>
      <c r="AV1452" s="846"/>
      <c r="AW1452" s="846"/>
      <c r="AX1452" s="846"/>
      <c r="AY1452" s="846"/>
      <c r="AZ1452" s="846"/>
      <c r="BA1452" s="846"/>
      <c r="BB1452" s="846"/>
      <c r="BC1452" s="846"/>
      <c r="BD1452" s="846"/>
      <c r="BE1452" s="846"/>
      <c r="BF1452" s="846"/>
      <c r="BG1452" s="846"/>
    </row>
    <row r="1453" ht="15.75" customHeight="1">
      <c r="A1453" s="846"/>
      <c r="B1453" s="847"/>
      <c r="C1453" s="847"/>
      <c r="D1453" s="846"/>
      <c r="E1453" s="848"/>
      <c r="F1453" s="849"/>
      <c r="G1453" s="850"/>
      <c r="H1453" s="851"/>
      <c r="I1453" s="849"/>
      <c r="J1453" s="852"/>
      <c r="K1453" s="848"/>
      <c r="L1453" s="848"/>
      <c r="M1453" s="848"/>
      <c r="N1453" s="853"/>
      <c r="O1453" s="846"/>
      <c r="P1453" s="846"/>
      <c r="Q1453" s="846"/>
      <c r="R1453" s="846"/>
      <c r="S1453" s="846"/>
      <c r="T1453" s="846"/>
      <c r="U1453" s="846"/>
      <c r="V1453" s="846"/>
      <c r="W1453" s="846"/>
      <c r="X1453" s="846"/>
      <c r="Y1453" s="846"/>
      <c r="Z1453" s="846"/>
      <c r="AA1453" s="846"/>
      <c r="AB1453" s="846"/>
      <c r="AC1453" s="846"/>
      <c r="AD1453" s="854"/>
      <c r="AE1453" s="846"/>
      <c r="AF1453" s="846"/>
      <c r="AG1453" s="846"/>
      <c r="AH1453" s="846"/>
      <c r="AI1453" s="846"/>
      <c r="AJ1453" s="855"/>
      <c r="AK1453" s="846"/>
      <c r="AL1453" s="846"/>
      <c r="AM1453" s="846"/>
      <c r="AN1453" s="846"/>
      <c r="AO1453" s="846"/>
      <c r="AP1453" s="846"/>
      <c r="AQ1453" s="846"/>
      <c r="AR1453" s="846"/>
      <c r="AS1453" s="846"/>
      <c r="AT1453" s="846"/>
      <c r="AU1453" s="846"/>
      <c r="AV1453" s="846"/>
      <c r="AW1453" s="846"/>
      <c r="AX1453" s="846"/>
      <c r="AY1453" s="846"/>
      <c r="AZ1453" s="846"/>
      <c r="BA1453" s="846"/>
      <c r="BB1453" s="846"/>
      <c r="BC1453" s="846"/>
      <c r="BD1453" s="846"/>
      <c r="BE1453" s="846"/>
      <c r="BF1453" s="846"/>
      <c r="BG1453" s="846"/>
    </row>
    <row r="1454" ht="15.75" customHeight="1">
      <c r="A1454" s="846"/>
      <c r="B1454" s="847"/>
      <c r="C1454" s="847"/>
      <c r="D1454" s="846"/>
      <c r="E1454" s="848"/>
      <c r="F1454" s="849"/>
      <c r="G1454" s="850"/>
      <c r="H1454" s="851"/>
      <c r="I1454" s="849"/>
      <c r="J1454" s="852"/>
      <c r="K1454" s="848"/>
      <c r="L1454" s="848"/>
      <c r="M1454" s="848"/>
      <c r="N1454" s="853"/>
      <c r="O1454" s="846"/>
      <c r="P1454" s="846"/>
      <c r="Q1454" s="846"/>
      <c r="R1454" s="846"/>
      <c r="S1454" s="846"/>
      <c r="T1454" s="846"/>
      <c r="U1454" s="846"/>
      <c r="V1454" s="846"/>
      <c r="W1454" s="846"/>
      <c r="X1454" s="846"/>
      <c r="Y1454" s="846"/>
      <c r="Z1454" s="846"/>
      <c r="AA1454" s="846"/>
      <c r="AB1454" s="846"/>
      <c r="AC1454" s="846"/>
      <c r="AD1454" s="854"/>
      <c r="AE1454" s="846"/>
      <c r="AF1454" s="846"/>
      <c r="AG1454" s="846"/>
      <c r="AH1454" s="846"/>
      <c r="AI1454" s="846"/>
      <c r="AJ1454" s="855"/>
      <c r="AK1454" s="846"/>
      <c r="AL1454" s="846"/>
      <c r="AM1454" s="846"/>
      <c r="AN1454" s="846"/>
      <c r="AO1454" s="846"/>
      <c r="AP1454" s="846"/>
      <c r="AQ1454" s="846"/>
      <c r="AR1454" s="846"/>
      <c r="AS1454" s="846"/>
      <c r="AT1454" s="846"/>
      <c r="AU1454" s="846"/>
      <c r="AV1454" s="846"/>
      <c r="AW1454" s="846"/>
      <c r="AX1454" s="846"/>
      <c r="AY1454" s="846"/>
      <c r="AZ1454" s="846"/>
      <c r="BA1454" s="846"/>
      <c r="BB1454" s="846"/>
      <c r="BC1454" s="846"/>
      <c r="BD1454" s="846"/>
      <c r="BE1454" s="846"/>
      <c r="BF1454" s="846"/>
      <c r="BG1454" s="846"/>
    </row>
    <row r="1455" ht="15.75" customHeight="1">
      <c r="A1455" s="846"/>
      <c r="B1455" s="847"/>
      <c r="C1455" s="847"/>
      <c r="D1455" s="846"/>
      <c r="E1455" s="848"/>
      <c r="F1455" s="849"/>
      <c r="G1455" s="850"/>
      <c r="H1455" s="851"/>
      <c r="I1455" s="849"/>
      <c r="J1455" s="852"/>
      <c r="K1455" s="848"/>
      <c r="L1455" s="848"/>
      <c r="M1455" s="848"/>
      <c r="N1455" s="853"/>
      <c r="O1455" s="846"/>
      <c r="P1455" s="846"/>
      <c r="Q1455" s="846"/>
      <c r="R1455" s="846"/>
      <c r="S1455" s="846"/>
      <c r="T1455" s="846"/>
      <c r="U1455" s="846"/>
      <c r="V1455" s="846"/>
      <c r="W1455" s="846"/>
      <c r="X1455" s="846"/>
      <c r="Y1455" s="846"/>
      <c r="Z1455" s="846"/>
      <c r="AA1455" s="846"/>
      <c r="AB1455" s="846"/>
      <c r="AC1455" s="846"/>
      <c r="AD1455" s="854"/>
      <c r="AE1455" s="846"/>
      <c r="AF1455" s="846"/>
      <c r="AG1455" s="846"/>
      <c r="AH1455" s="846"/>
      <c r="AI1455" s="846"/>
      <c r="AJ1455" s="855"/>
      <c r="AK1455" s="846"/>
      <c r="AL1455" s="846"/>
      <c r="AM1455" s="846"/>
      <c r="AN1455" s="846"/>
      <c r="AO1455" s="846"/>
      <c r="AP1455" s="846"/>
      <c r="AQ1455" s="846"/>
      <c r="AR1455" s="846"/>
      <c r="AS1455" s="846"/>
      <c r="AT1455" s="846"/>
      <c r="AU1455" s="846"/>
      <c r="AV1455" s="846"/>
      <c r="AW1455" s="846"/>
      <c r="AX1455" s="846"/>
      <c r="AY1455" s="846"/>
      <c r="AZ1455" s="846"/>
      <c r="BA1455" s="846"/>
      <c r="BB1455" s="846"/>
      <c r="BC1455" s="846"/>
      <c r="BD1455" s="846"/>
      <c r="BE1455" s="846"/>
      <c r="BF1455" s="846"/>
      <c r="BG1455" s="846"/>
    </row>
    <row r="1456" ht="15.75" customHeight="1">
      <c r="A1456" s="846"/>
      <c r="B1456" s="847"/>
      <c r="C1456" s="847"/>
      <c r="D1456" s="846"/>
      <c r="E1456" s="848"/>
      <c r="F1456" s="849"/>
      <c r="G1456" s="850"/>
      <c r="H1456" s="851"/>
      <c r="I1456" s="849"/>
      <c r="J1456" s="852"/>
      <c r="K1456" s="848"/>
      <c r="L1456" s="848"/>
      <c r="M1456" s="848"/>
      <c r="N1456" s="853"/>
      <c r="O1456" s="846"/>
      <c r="P1456" s="846"/>
      <c r="Q1456" s="846"/>
      <c r="R1456" s="846"/>
      <c r="S1456" s="846"/>
      <c r="T1456" s="846"/>
      <c r="U1456" s="846"/>
      <c r="V1456" s="846"/>
      <c r="W1456" s="846"/>
      <c r="X1456" s="846"/>
      <c r="Y1456" s="846"/>
      <c r="Z1456" s="846"/>
      <c r="AA1456" s="846"/>
      <c r="AB1456" s="846"/>
      <c r="AC1456" s="846"/>
      <c r="AD1456" s="854"/>
      <c r="AE1456" s="846"/>
      <c r="AF1456" s="846"/>
      <c r="AG1456" s="846"/>
      <c r="AH1456" s="846"/>
      <c r="AI1456" s="846"/>
      <c r="AJ1456" s="855"/>
      <c r="AK1456" s="846"/>
      <c r="AL1456" s="846"/>
      <c r="AM1456" s="846"/>
      <c r="AN1456" s="846"/>
      <c r="AO1456" s="846"/>
      <c r="AP1456" s="846"/>
      <c r="AQ1456" s="846"/>
      <c r="AR1456" s="846"/>
      <c r="AS1456" s="846"/>
      <c r="AT1456" s="846"/>
      <c r="AU1456" s="846"/>
      <c r="AV1456" s="846"/>
      <c r="AW1456" s="846"/>
      <c r="AX1456" s="846"/>
      <c r="AY1456" s="846"/>
      <c r="AZ1456" s="846"/>
      <c r="BA1456" s="846"/>
      <c r="BB1456" s="846"/>
      <c r="BC1456" s="846"/>
      <c r="BD1456" s="846"/>
      <c r="BE1456" s="846"/>
      <c r="BF1456" s="846"/>
      <c r="BG1456" s="846"/>
    </row>
    <row r="1457" ht="15.75" customHeight="1">
      <c r="A1457" s="846"/>
      <c r="B1457" s="847"/>
      <c r="C1457" s="847"/>
      <c r="D1457" s="846"/>
      <c r="E1457" s="848"/>
      <c r="F1457" s="849"/>
      <c r="G1457" s="850"/>
      <c r="H1457" s="851"/>
      <c r="I1457" s="849"/>
      <c r="J1457" s="852"/>
      <c r="K1457" s="848"/>
      <c r="L1457" s="848"/>
      <c r="M1457" s="848"/>
      <c r="N1457" s="853"/>
      <c r="O1457" s="846"/>
      <c r="P1457" s="846"/>
      <c r="Q1457" s="846"/>
      <c r="R1457" s="846"/>
      <c r="S1457" s="846"/>
      <c r="T1457" s="846"/>
      <c r="U1457" s="846"/>
      <c r="V1457" s="846"/>
      <c r="W1457" s="846"/>
      <c r="X1457" s="846"/>
      <c r="Y1457" s="846"/>
      <c r="Z1457" s="846"/>
      <c r="AA1457" s="846"/>
      <c r="AB1457" s="846"/>
      <c r="AC1457" s="846"/>
      <c r="AD1457" s="854"/>
      <c r="AE1457" s="846"/>
      <c r="AF1457" s="846"/>
      <c r="AG1457" s="846"/>
      <c r="AH1457" s="846"/>
      <c r="AI1457" s="846"/>
      <c r="AJ1457" s="855"/>
      <c r="AK1457" s="846"/>
      <c r="AL1457" s="846"/>
      <c r="AM1457" s="846"/>
      <c r="AN1457" s="846"/>
      <c r="AO1457" s="846"/>
      <c r="AP1457" s="846"/>
      <c r="AQ1457" s="846"/>
      <c r="AR1457" s="846"/>
      <c r="AS1457" s="846"/>
      <c r="AT1457" s="846"/>
      <c r="AU1457" s="846"/>
      <c r="AV1457" s="846"/>
      <c r="AW1457" s="846"/>
      <c r="AX1457" s="846"/>
      <c r="AY1457" s="846"/>
      <c r="AZ1457" s="846"/>
      <c r="BA1457" s="846"/>
      <c r="BB1457" s="846"/>
      <c r="BC1457" s="846"/>
      <c r="BD1457" s="846"/>
      <c r="BE1457" s="846"/>
      <c r="BF1457" s="846"/>
      <c r="BG1457" s="846"/>
    </row>
    <row r="1458" ht="15.75" customHeight="1">
      <c r="A1458" s="846"/>
      <c r="B1458" s="847"/>
      <c r="C1458" s="847"/>
      <c r="D1458" s="846"/>
      <c r="E1458" s="848"/>
      <c r="F1458" s="849"/>
      <c r="G1458" s="850"/>
      <c r="H1458" s="851"/>
      <c r="I1458" s="849"/>
      <c r="J1458" s="852"/>
      <c r="K1458" s="848"/>
      <c r="L1458" s="848"/>
      <c r="M1458" s="848"/>
      <c r="N1458" s="853"/>
      <c r="O1458" s="846"/>
      <c r="P1458" s="846"/>
      <c r="Q1458" s="846"/>
      <c r="R1458" s="846"/>
      <c r="S1458" s="846"/>
      <c r="T1458" s="846"/>
      <c r="U1458" s="846"/>
      <c r="V1458" s="846"/>
      <c r="W1458" s="846"/>
      <c r="X1458" s="846"/>
      <c r="Y1458" s="846"/>
      <c r="Z1458" s="846"/>
      <c r="AA1458" s="846"/>
      <c r="AB1458" s="846"/>
      <c r="AC1458" s="846"/>
      <c r="AD1458" s="854"/>
      <c r="AE1458" s="846"/>
      <c r="AF1458" s="846"/>
      <c r="AG1458" s="846"/>
      <c r="AH1458" s="846"/>
      <c r="AI1458" s="846"/>
      <c r="AJ1458" s="855"/>
      <c r="AK1458" s="846"/>
      <c r="AL1458" s="846"/>
      <c r="AM1458" s="846"/>
      <c r="AN1458" s="846"/>
      <c r="AO1458" s="846"/>
      <c r="AP1458" s="846"/>
      <c r="AQ1458" s="846"/>
      <c r="AR1458" s="846"/>
      <c r="AS1458" s="846"/>
      <c r="AT1458" s="846"/>
      <c r="AU1458" s="846"/>
      <c r="AV1458" s="846"/>
      <c r="AW1458" s="846"/>
      <c r="AX1458" s="846"/>
      <c r="AY1458" s="846"/>
      <c r="AZ1458" s="846"/>
      <c r="BA1458" s="846"/>
      <c r="BB1458" s="846"/>
      <c r="BC1458" s="846"/>
      <c r="BD1458" s="846"/>
      <c r="BE1458" s="846"/>
      <c r="BF1458" s="846"/>
      <c r="BG1458" s="846"/>
    </row>
    <row r="1459" ht="15.75" customHeight="1">
      <c r="A1459" s="846"/>
      <c r="B1459" s="847"/>
      <c r="C1459" s="847"/>
      <c r="D1459" s="846"/>
      <c r="E1459" s="848"/>
      <c r="F1459" s="849"/>
      <c r="G1459" s="850"/>
      <c r="H1459" s="851"/>
      <c r="I1459" s="849"/>
      <c r="J1459" s="852"/>
      <c r="K1459" s="848"/>
      <c r="L1459" s="848"/>
      <c r="M1459" s="848"/>
      <c r="N1459" s="853"/>
      <c r="O1459" s="846"/>
      <c r="P1459" s="846"/>
      <c r="Q1459" s="846"/>
      <c r="R1459" s="846"/>
      <c r="S1459" s="846"/>
      <c r="T1459" s="846"/>
      <c r="U1459" s="846"/>
      <c r="V1459" s="846"/>
      <c r="W1459" s="846"/>
      <c r="X1459" s="846"/>
      <c r="Y1459" s="846"/>
      <c r="Z1459" s="846"/>
      <c r="AA1459" s="846"/>
      <c r="AB1459" s="846"/>
      <c r="AC1459" s="846"/>
      <c r="AD1459" s="854"/>
      <c r="AE1459" s="846"/>
      <c r="AF1459" s="846"/>
      <c r="AG1459" s="846"/>
      <c r="AH1459" s="846"/>
      <c r="AI1459" s="846"/>
      <c r="AJ1459" s="855"/>
      <c r="AK1459" s="846"/>
      <c r="AL1459" s="846"/>
      <c r="AM1459" s="846"/>
      <c r="AN1459" s="846"/>
      <c r="AO1459" s="846"/>
      <c r="AP1459" s="846"/>
      <c r="AQ1459" s="846"/>
      <c r="AR1459" s="846"/>
      <c r="AS1459" s="846"/>
      <c r="AT1459" s="846"/>
      <c r="AU1459" s="846"/>
      <c r="AV1459" s="846"/>
      <c r="AW1459" s="846"/>
      <c r="AX1459" s="846"/>
      <c r="AY1459" s="846"/>
      <c r="AZ1459" s="846"/>
      <c r="BA1459" s="846"/>
      <c r="BB1459" s="846"/>
      <c r="BC1459" s="846"/>
      <c r="BD1459" s="846"/>
      <c r="BE1459" s="846"/>
      <c r="BF1459" s="846"/>
      <c r="BG1459" s="846"/>
    </row>
    <row r="1460" ht="15.75" customHeight="1">
      <c r="A1460" s="846"/>
      <c r="B1460" s="847"/>
      <c r="C1460" s="847"/>
      <c r="D1460" s="846"/>
      <c r="E1460" s="848"/>
      <c r="F1460" s="849"/>
      <c r="G1460" s="850"/>
      <c r="H1460" s="851"/>
      <c r="I1460" s="849"/>
      <c r="J1460" s="852"/>
      <c r="K1460" s="848"/>
      <c r="L1460" s="848"/>
      <c r="M1460" s="848"/>
      <c r="N1460" s="853"/>
      <c r="O1460" s="846"/>
      <c r="P1460" s="846"/>
      <c r="Q1460" s="846"/>
      <c r="R1460" s="846"/>
      <c r="S1460" s="846"/>
      <c r="T1460" s="846"/>
      <c r="U1460" s="846"/>
      <c r="V1460" s="846"/>
      <c r="W1460" s="846"/>
      <c r="X1460" s="846"/>
      <c r="Y1460" s="846"/>
      <c r="Z1460" s="846"/>
      <c r="AA1460" s="846"/>
      <c r="AB1460" s="846"/>
      <c r="AC1460" s="846"/>
      <c r="AD1460" s="854"/>
      <c r="AE1460" s="846"/>
      <c r="AF1460" s="846"/>
      <c r="AG1460" s="846"/>
      <c r="AH1460" s="846"/>
      <c r="AI1460" s="846"/>
      <c r="AJ1460" s="855"/>
      <c r="AK1460" s="846"/>
      <c r="AL1460" s="846"/>
      <c r="AM1460" s="846"/>
      <c r="AN1460" s="846"/>
      <c r="AO1460" s="846"/>
      <c r="AP1460" s="846"/>
      <c r="AQ1460" s="846"/>
      <c r="AR1460" s="846"/>
      <c r="AS1460" s="846"/>
      <c r="AT1460" s="846"/>
      <c r="AU1460" s="846"/>
      <c r="AV1460" s="846"/>
      <c r="AW1460" s="846"/>
      <c r="AX1460" s="846"/>
      <c r="AY1460" s="846"/>
      <c r="AZ1460" s="846"/>
      <c r="BA1460" s="846"/>
      <c r="BB1460" s="846"/>
      <c r="BC1460" s="846"/>
      <c r="BD1460" s="846"/>
      <c r="BE1460" s="846"/>
      <c r="BF1460" s="846"/>
      <c r="BG1460" s="846"/>
    </row>
    <row r="1461" ht="15.75" customHeight="1">
      <c r="A1461" s="846"/>
      <c r="B1461" s="847"/>
      <c r="C1461" s="847"/>
      <c r="D1461" s="846"/>
      <c r="E1461" s="848"/>
      <c r="F1461" s="849"/>
      <c r="G1461" s="850"/>
      <c r="H1461" s="851"/>
      <c r="I1461" s="849"/>
      <c r="J1461" s="852"/>
      <c r="K1461" s="848"/>
      <c r="L1461" s="848"/>
      <c r="M1461" s="848"/>
      <c r="N1461" s="853"/>
      <c r="O1461" s="846"/>
      <c r="P1461" s="846"/>
      <c r="Q1461" s="846"/>
      <c r="R1461" s="846"/>
      <c r="S1461" s="846"/>
      <c r="T1461" s="846"/>
      <c r="U1461" s="846"/>
      <c r="V1461" s="846"/>
      <c r="W1461" s="846"/>
      <c r="X1461" s="846"/>
      <c r="Y1461" s="846"/>
      <c r="Z1461" s="846"/>
      <c r="AA1461" s="846"/>
      <c r="AB1461" s="846"/>
      <c r="AC1461" s="846"/>
      <c r="AD1461" s="854"/>
      <c r="AE1461" s="846"/>
      <c r="AF1461" s="846"/>
      <c r="AG1461" s="846"/>
      <c r="AH1461" s="846"/>
      <c r="AI1461" s="846"/>
      <c r="AJ1461" s="855"/>
      <c r="AK1461" s="846"/>
      <c r="AL1461" s="846"/>
      <c r="AM1461" s="846"/>
      <c r="AN1461" s="846"/>
      <c r="AO1461" s="846"/>
      <c r="AP1461" s="846"/>
      <c r="AQ1461" s="846"/>
      <c r="AR1461" s="846"/>
      <c r="AS1461" s="846"/>
      <c r="AT1461" s="846"/>
      <c r="AU1461" s="846"/>
      <c r="AV1461" s="846"/>
      <c r="AW1461" s="846"/>
      <c r="AX1461" s="846"/>
      <c r="AY1461" s="846"/>
      <c r="AZ1461" s="846"/>
      <c r="BA1461" s="846"/>
      <c r="BB1461" s="846"/>
      <c r="BC1461" s="846"/>
      <c r="BD1461" s="846"/>
      <c r="BE1461" s="846"/>
      <c r="BF1461" s="846"/>
      <c r="BG1461" s="846"/>
    </row>
    <row r="1462" ht="15.75" customHeight="1">
      <c r="A1462" s="846"/>
      <c r="B1462" s="847"/>
      <c r="C1462" s="847"/>
      <c r="D1462" s="846"/>
      <c r="E1462" s="848"/>
      <c r="F1462" s="849"/>
      <c r="G1462" s="850"/>
      <c r="H1462" s="851"/>
      <c r="I1462" s="849"/>
      <c r="J1462" s="852"/>
      <c r="K1462" s="848"/>
      <c r="L1462" s="848"/>
      <c r="M1462" s="848"/>
      <c r="N1462" s="853"/>
      <c r="O1462" s="846"/>
      <c r="P1462" s="846"/>
      <c r="Q1462" s="846"/>
      <c r="R1462" s="846"/>
      <c r="S1462" s="846"/>
      <c r="T1462" s="846"/>
      <c r="U1462" s="846"/>
      <c r="V1462" s="846"/>
      <c r="W1462" s="846"/>
      <c r="X1462" s="846"/>
      <c r="Y1462" s="846"/>
      <c r="Z1462" s="846"/>
      <c r="AA1462" s="846"/>
      <c r="AB1462" s="846"/>
      <c r="AC1462" s="846"/>
      <c r="AD1462" s="854"/>
      <c r="AE1462" s="846"/>
      <c r="AF1462" s="846"/>
      <c r="AG1462" s="846"/>
      <c r="AH1462" s="846"/>
      <c r="AI1462" s="846"/>
      <c r="AJ1462" s="855"/>
      <c r="AK1462" s="846"/>
      <c r="AL1462" s="846"/>
      <c r="AM1462" s="846"/>
      <c r="AN1462" s="846"/>
      <c r="AO1462" s="846"/>
      <c r="AP1462" s="846"/>
      <c r="AQ1462" s="846"/>
      <c r="AR1462" s="846"/>
      <c r="AS1462" s="846"/>
      <c r="AT1462" s="846"/>
      <c r="AU1462" s="846"/>
      <c r="AV1462" s="846"/>
      <c r="AW1462" s="846"/>
      <c r="AX1462" s="846"/>
      <c r="AY1462" s="846"/>
      <c r="AZ1462" s="846"/>
      <c r="BA1462" s="846"/>
      <c r="BB1462" s="846"/>
      <c r="BC1462" s="846"/>
      <c r="BD1462" s="846"/>
      <c r="BE1462" s="846"/>
      <c r="BF1462" s="846"/>
      <c r="BG1462" s="846"/>
    </row>
    <row r="1463" ht="15.75" customHeight="1">
      <c r="A1463" s="846"/>
      <c r="B1463" s="847"/>
      <c r="C1463" s="847"/>
      <c r="D1463" s="846"/>
      <c r="E1463" s="848"/>
      <c r="F1463" s="849"/>
      <c r="G1463" s="850"/>
      <c r="H1463" s="851"/>
      <c r="I1463" s="849"/>
      <c r="J1463" s="852"/>
      <c r="K1463" s="848"/>
      <c r="L1463" s="848"/>
      <c r="M1463" s="848"/>
      <c r="N1463" s="853"/>
      <c r="O1463" s="846"/>
      <c r="P1463" s="846"/>
      <c r="Q1463" s="846"/>
      <c r="R1463" s="846"/>
      <c r="S1463" s="846"/>
      <c r="T1463" s="846"/>
      <c r="U1463" s="846"/>
      <c r="V1463" s="846"/>
      <c r="W1463" s="846"/>
      <c r="X1463" s="846"/>
      <c r="Y1463" s="846"/>
      <c r="Z1463" s="846"/>
      <c r="AA1463" s="846"/>
      <c r="AB1463" s="846"/>
      <c r="AC1463" s="846"/>
      <c r="AD1463" s="854"/>
      <c r="AE1463" s="846"/>
      <c r="AF1463" s="846"/>
      <c r="AG1463" s="846"/>
      <c r="AH1463" s="846"/>
      <c r="AI1463" s="846"/>
      <c r="AJ1463" s="855"/>
      <c r="AK1463" s="846"/>
      <c r="AL1463" s="846"/>
      <c r="AM1463" s="846"/>
      <c r="AN1463" s="846"/>
      <c r="AO1463" s="846"/>
      <c r="AP1463" s="846"/>
      <c r="AQ1463" s="846"/>
      <c r="AR1463" s="846"/>
      <c r="AS1463" s="846"/>
      <c r="AT1463" s="846"/>
      <c r="AU1463" s="846"/>
      <c r="AV1463" s="846"/>
      <c r="AW1463" s="846"/>
      <c r="AX1463" s="846"/>
      <c r="AY1463" s="846"/>
      <c r="AZ1463" s="846"/>
      <c r="BA1463" s="846"/>
      <c r="BB1463" s="846"/>
      <c r="BC1463" s="846"/>
      <c r="BD1463" s="846"/>
      <c r="BE1463" s="846"/>
      <c r="BF1463" s="846"/>
      <c r="BG1463" s="846"/>
    </row>
    <row r="1464" ht="15.75" customHeight="1">
      <c r="A1464" s="846"/>
      <c r="B1464" s="847"/>
      <c r="C1464" s="847"/>
      <c r="D1464" s="846"/>
      <c r="E1464" s="848"/>
      <c r="F1464" s="849"/>
      <c r="G1464" s="850"/>
      <c r="H1464" s="851"/>
      <c r="I1464" s="849"/>
      <c r="J1464" s="852"/>
      <c r="K1464" s="848"/>
      <c r="L1464" s="848"/>
      <c r="M1464" s="848"/>
      <c r="N1464" s="853"/>
      <c r="O1464" s="846"/>
      <c r="P1464" s="846"/>
      <c r="Q1464" s="846"/>
      <c r="R1464" s="846"/>
      <c r="S1464" s="846"/>
      <c r="T1464" s="846"/>
      <c r="U1464" s="846"/>
      <c r="V1464" s="846"/>
      <c r="W1464" s="846"/>
      <c r="X1464" s="846"/>
      <c r="Y1464" s="846"/>
      <c r="Z1464" s="846"/>
      <c r="AA1464" s="846"/>
      <c r="AB1464" s="846"/>
      <c r="AC1464" s="846"/>
      <c r="AD1464" s="854"/>
      <c r="AE1464" s="846"/>
      <c r="AF1464" s="846"/>
      <c r="AG1464" s="846"/>
      <c r="AH1464" s="846"/>
      <c r="AI1464" s="846"/>
      <c r="AJ1464" s="855"/>
      <c r="AK1464" s="846"/>
      <c r="AL1464" s="846"/>
      <c r="AM1464" s="846"/>
      <c r="AN1464" s="846"/>
      <c r="AO1464" s="846"/>
      <c r="AP1464" s="846"/>
      <c r="AQ1464" s="846"/>
      <c r="AR1464" s="846"/>
      <c r="AS1464" s="846"/>
      <c r="AT1464" s="846"/>
      <c r="AU1464" s="846"/>
      <c r="AV1464" s="846"/>
      <c r="AW1464" s="846"/>
      <c r="AX1464" s="846"/>
      <c r="AY1464" s="846"/>
      <c r="AZ1464" s="846"/>
      <c r="BA1464" s="846"/>
      <c r="BB1464" s="846"/>
      <c r="BC1464" s="846"/>
      <c r="BD1464" s="846"/>
      <c r="BE1464" s="846"/>
      <c r="BF1464" s="846"/>
      <c r="BG1464" s="846"/>
    </row>
    <row r="1465" ht="15.75" customHeight="1">
      <c r="A1465" s="846"/>
      <c r="B1465" s="847"/>
      <c r="C1465" s="847"/>
      <c r="D1465" s="846"/>
      <c r="E1465" s="848"/>
      <c r="F1465" s="849"/>
      <c r="G1465" s="850"/>
      <c r="H1465" s="851"/>
      <c r="I1465" s="849"/>
      <c r="J1465" s="852"/>
      <c r="K1465" s="848"/>
      <c r="L1465" s="848"/>
      <c r="M1465" s="848"/>
      <c r="N1465" s="853"/>
      <c r="O1465" s="846"/>
      <c r="P1465" s="846"/>
      <c r="Q1465" s="846"/>
      <c r="R1465" s="846"/>
      <c r="S1465" s="846"/>
      <c r="T1465" s="846"/>
      <c r="U1465" s="846"/>
      <c r="V1465" s="846"/>
      <c r="W1465" s="846"/>
      <c r="X1465" s="846"/>
      <c r="Y1465" s="846"/>
      <c r="Z1465" s="846"/>
      <c r="AA1465" s="846"/>
      <c r="AB1465" s="846"/>
      <c r="AC1465" s="846"/>
      <c r="AD1465" s="854"/>
      <c r="AE1465" s="846"/>
      <c r="AF1465" s="846"/>
      <c r="AG1465" s="846"/>
      <c r="AH1465" s="846"/>
      <c r="AI1465" s="846"/>
      <c r="AJ1465" s="855"/>
      <c r="AK1465" s="846"/>
      <c r="AL1465" s="846"/>
      <c r="AM1465" s="846"/>
      <c r="AN1465" s="846"/>
      <c r="AO1465" s="846"/>
      <c r="AP1465" s="846"/>
      <c r="AQ1465" s="846"/>
      <c r="AR1465" s="846"/>
      <c r="AS1465" s="846"/>
      <c r="AT1465" s="846"/>
      <c r="AU1465" s="846"/>
      <c r="AV1465" s="846"/>
      <c r="AW1465" s="846"/>
      <c r="AX1465" s="846"/>
      <c r="AY1465" s="846"/>
      <c r="AZ1465" s="846"/>
      <c r="BA1465" s="846"/>
      <c r="BB1465" s="846"/>
      <c r="BC1465" s="846"/>
      <c r="BD1465" s="846"/>
      <c r="BE1465" s="846"/>
      <c r="BF1465" s="846"/>
      <c r="BG1465" s="846"/>
    </row>
    <row r="1466" ht="15.75" customHeight="1">
      <c r="A1466" s="846"/>
      <c r="B1466" s="847"/>
      <c r="C1466" s="847"/>
      <c r="D1466" s="846"/>
      <c r="E1466" s="848"/>
      <c r="F1466" s="849"/>
      <c r="G1466" s="850"/>
      <c r="H1466" s="851"/>
      <c r="I1466" s="849"/>
      <c r="J1466" s="852"/>
      <c r="K1466" s="848"/>
      <c r="L1466" s="848"/>
      <c r="M1466" s="848"/>
      <c r="N1466" s="853"/>
      <c r="O1466" s="846"/>
      <c r="P1466" s="846"/>
      <c r="Q1466" s="846"/>
      <c r="R1466" s="846"/>
      <c r="S1466" s="846"/>
      <c r="T1466" s="846"/>
      <c r="U1466" s="846"/>
      <c r="V1466" s="846"/>
      <c r="W1466" s="846"/>
      <c r="X1466" s="846"/>
      <c r="Y1466" s="846"/>
      <c r="Z1466" s="846"/>
      <c r="AA1466" s="846"/>
      <c r="AB1466" s="846"/>
      <c r="AC1466" s="846"/>
      <c r="AD1466" s="854"/>
      <c r="AE1466" s="846"/>
      <c r="AF1466" s="846"/>
      <c r="AG1466" s="846"/>
      <c r="AH1466" s="846"/>
      <c r="AI1466" s="846"/>
      <c r="AJ1466" s="855"/>
      <c r="AK1466" s="846"/>
      <c r="AL1466" s="846"/>
      <c r="AM1466" s="846"/>
      <c r="AN1466" s="846"/>
      <c r="AO1466" s="846"/>
      <c r="AP1466" s="846"/>
      <c r="AQ1466" s="846"/>
      <c r="AR1466" s="846"/>
      <c r="AS1466" s="846"/>
      <c r="AT1466" s="846"/>
      <c r="AU1466" s="846"/>
      <c r="AV1466" s="846"/>
      <c r="AW1466" s="846"/>
      <c r="AX1466" s="846"/>
      <c r="AY1466" s="846"/>
      <c r="AZ1466" s="846"/>
      <c r="BA1466" s="846"/>
      <c r="BB1466" s="846"/>
      <c r="BC1466" s="846"/>
      <c r="BD1466" s="846"/>
      <c r="BE1466" s="846"/>
      <c r="BF1466" s="846"/>
      <c r="BG1466" s="846"/>
    </row>
    <row r="1467" ht="15.75" customHeight="1">
      <c r="A1467" s="846"/>
      <c r="B1467" s="847"/>
      <c r="C1467" s="847"/>
      <c r="D1467" s="846"/>
      <c r="E1467" s="848"/>
      <c r="F1467" s="849"/>
      <c r="G1467" s="850"/>
      <c r="H1467" s="851"/>
      <c r="I1467" s="849"/>
      <c r="J1467" s="852"/>
      <c r="K1467" s="848"/>
      <c r="L1467" s="848"/>
      <c r="M1467" s="848"/>
      <c r="N1467" s="853"/>
      <c r="O1467" s="846"/>
      <c r="P1467" s="846"/>
      <c r="Q1467" s="846"/>
      <c r="R1467" s="846"/>
      <c r="S1467" s="846"/>
      <c r="T1467" s="846"/>
      <c r="U1467" s="846"/>
      <c r="V1467" s="846"/>
      <c r="W1467" s="846"/>
      <c r="X1467" s="846"/>
      <c r="Y1467" s="846"/>
      <c r="Z1467" s="846"/>
      <c r="AA1467" s="846"/>
      <c r="AB1467" s="846"/>
      <c r="AC1467" s="846"/>
      <c r="AD1467" s="854"/>
      <c r="AE1467" s="846"/>
      <c r="AF1467" s="846"/>
      <c r="AG1467" s="846"/>
      <c r="AH1467" s="846"/>
      <c r="AI1467" s="846"/>
      <c r="AJ1467" s="855"/>
      <c r="AK1467" s="846"/>
      <c r="AL1467" s="846"/>
      <c r="AM1467" s="846"/>
      <c r="AN1467" s="846"/>
      <c r="AO1467" s="846"/>
      <c r="AP1467" s="846"/>
      <c r="AQ1467" s="846"/>
      <c r="AR1467" s="846"/>
      <c r="AS1467" s="846"/>
      <c r="AT1467" s="846"/>
      <c r="AU1467" s="846"/>
      <c r="AV1467" s="846"/>
      <c r="AW1467" s="846"/>
      <c r="AX1467" s="846"/>
      <c r="AY1467" s="846"/>
      <c r="AZ1467" s="846"/>
      <c r="BA1467" s="846"/>
      <c r="BB1467" s="846"/>
      <c r="BC1467" s="846"/>
      <c r="BD1467" s="846"/>
      <c r="BE1467" s="846"/>
      <c r="BF1467" s="846"/>
      <c r="BG1467" s="846"/>
    </row>
    <row r="1468" ht="15.75" customHeight="1">
      <c r="A1468" s="846"/>
      <c r="B1468" s="847"/>
      <c r="C1468" s="847"/>
      <c r="D1468" s="846"/>
      <c r="E1468" s="848"/>
      <c r="F1468" s="849"/>
      <c r="G1468" s="850"/>
      <c r="H1468" s="851"/>
      <c r="I1468" s="849"/>
      <c r="J1468" s="852"/>
      <c r="K1468" s="848"/>
      <c r="L1468" s="848"/>
      <c r="M1468" s="848"/>
      <c r="N1468" s="853"/>
      <c r="O1468" s="846"/>
      <c r="P1468" s="846"/>
      <c r="Q1468" s="846"/>
      <c r="R1468" s="846"/>
      <c r="S1468" s="846"/>
      <c r="T1468" s="846"/>
      <c r="U1468" s="846"/>
      <c r="V1468" s="846"/>
      <c r="W1468" s="846"/>
      <c r="X1468" s="846"/>
      <c r="Y1468" s="846"/>
      <c r="Z1468" s="846"/>
      <c r="AA1468" s="846"/>
      <c r="AB1468" s="846"/>
      <c r="AC1468" s="846"/>
      <c r="AD1468" s="854"/>
      <c r="AE1468" s="846"/>
      <c r="AF1468" s="846"/>
      <c r="AG1468" s="846"/>
      <c r="AH1468" s="846"/>
      <c r="AI1468" s="846"/>
      <c r="AJ1468" s="855"/>
      <c r="AK1468" s="846"/>
      <c r="AL1468" s="846"/>
      <c r="AM1468" s="846"/>
      <c r="AN1468" s="846"/>
      <c r="AO1468" s="846"/>
      <c r="AP1468" s="846"/>
      <c r="AQ1468" s="846"/>
      <c r="AR1468" s="846"/>
      <c r="AS1468" s="846"/>
      <c r="AT1468" s="846"/>
      <c r="AU1468" s="846"/>
      <c r="AV1468" s="846"/>
      <c r="AW1468" s="846"/>
      <c r="AX1468" s="846"/>
      <c r="AY1468" s="846"/>
      <c r="AZ1468" s="846"/>
      <c r="BA1468" s="846"/>
      <c r="BB1468" s="846"/>
      <c r="BC1468" s="846"/>
      <c r="BD1468" s="846"/>
      <c r="BE1468" s="846"/>
      <c r="BF1468" s="846"/>
      <c r="BG1468" s="846"/>
    </row>
  </sheetData>
  <mergeCells count="30">
    <mergeCell ref="B2:C2"/>
    <mergeCell ref="D2:G2"/>
    <mergeCell ref="H2:J3"/>
    <mergeCell ref="K2:M3"/>
    <mergeCell ref="B3:C3"/>
    <mergeCell ref="D3:G3"/>
    <mergeCell ref="B4:C4"/>
    <mergeCell ref="K4:M4"/>
    <mergeCell ref="D4:G4"/>
    <mergeCell ref="H4:J4"/>
    <mergeCell ref="B5:C5"/>
    <mergeCell ref="D5:G5"/>
    <mergeCell ref="H5:J5"/>
    <mergeCell ref="K5:M5"/>
    <mergeCell ref="B6:C6"/>
    <mergeCell ref="K6:M6"/>
    <mergeCell ref="D8:G8"/>
    <mergeCell ref="H8:J8"/>
    <mergeCell ref="B9:C9"/>
    <mergeCell ref="D9:G9"/>
    <mergeCell ref="H9:J9"/>
    <mergeCell ref="K9:M9"/>
    <mergeCell ref="D6:G6"/>
    <mergeCell ref="H6:J6"/>
    <mergeCell ref="B7:C7"/>
    <mergeCell ref="D7:G7"/>
    <mergeCell ref="H7:J7"/>
    <mergeCell ref="K7:M7"/>
    <mergeCell ref="B8:C8"/>
    <mergeCell ref="K8:M8"/>
  </mergeCells>
  <dataValidations>
    <dataValidation type="list" allowBlank="1" sqref="D4">
      <formula1>'判定表'!$B$3:$B$63</formula1>
    </dataValidation>
  </dataValidations>
  <printOptions gridLines="1" horizontalCentered="1"/>
  <pageMargins bottom="0.75" footer="0.0" header="0.0" left="0.25" right="0.25" top="0.75"/>
  <pageSetup paperSize="9" orientation="portrait"/>
  <drawing r:id="rId1"/>
</worksheet>
</file>